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66925"/>
  <mc:AlternateContent xmlns:mc="http://schemas.openxmlformats.org/markup-compatibility/2006">
    <mc:Choice Requires="x15">
      <x15ac:absPath xmlns:x15ac="http://schemas.microsoft.com/office/spreadsheetml/2010/11/ac" url="\\hsisco-sbs.local\store\users\kwm\My Documents\Vibration Reports\IFF\"/>
    </mc:Choice>
  </mc:AlternateContent>
  <xr:revisionPtr revIDLastSave="0" documentId="13_ncr:1_{2A8B1847-14F9-4EA5-8966-6F2D8A3C954C}" xr6:coauthVersionLast="47" xr6:coauthVersionMax="47" xr10:uidLastSave="{00000000-0000-0000-0000-000000000000}"/>
  <bookViews>
    <workbookView xWindow="-28920" yWindow="-120" windowWidth="29040" windowHeight="15840" tabRatio="514" firstSheet="1" activeTab="1" xr2:uid="{00000000-000D-0000-FFFF-FFFF00000000}"/>
  </bookViews>
  <sheets>
    <sheet name="May Report" sheetId="54" r:id="rId1"/>
    <sheet name="Vibration Matrix New" sheetId="47" r:id="rId2"/>
    <sheet name="Monthly AMS report" sheetId="2" r:id="rId3"/>
    <sheet name="working doc" sheetId="46" r:id="rId4"/>
    <sheet name="New Database Changes" sheetId="31" state="hidden" r:id="rId5"/>
    <sheet name="route" sheetId="45" r:id="rId6"/>
    <sheet name="Plot" sheetId="26" r:id="rId7"/>
    <sheet name="Missed calls" sheetId="28" r:id="rId8"/>
    <sheet name="Vibration Matrix old" sheetId="1" state="hidden"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s>
  <definedNames>
    <definedName name="_xlnm._FilterDatabase" localSheetId="0" hidden="1">'May Report'!$A$9:$C$433</definedName>
    <definedName name="_xlnm._FilterDatabase" localSheetId="2" hidden="1">'Monthly AMS report'!$A$2:$GO$619</definedName>
    <definedName name="_xlnm._FilterDatabase" localSheetId="4" hidden="1">'New Database Changes'!$A$39:$B$64</definedName>
    <definedName name="_xlnm._FilterDatabase" localSheetId="5" hidden="1">route!$A$1:$B$436</definedName>
    <definedName name="_xlnm._FilterDatabase" localSheetId="1" hidden="1">'Vibration Matrix New'!$A$9:$AU$432</definedName>
    <definedName name="_xlnm._FilterDatabase" localSheetId="8" hidden="1">'Vibration Matrix old'!$A$9:$FY$435</definedName>
    <definedName name="_xlnm._FilterDatabase" localSheetId="3" hidden="1">'working doc'!$A$1:$C$434</definedName>
    <definedName name="_Hlk67031870" localSheetId="0">'May Report'!#REF!</definedName>
    <definedName name="_Hlk67031870" localSheetId="1">'Vibration Matrix New'!$AM$107</definedName>
    <definedName name="_Hlk67031870" localSheetId="8">'Vibration Matrix old'!$AM$107</definedName>
    <definedName name="_Hlk77772793" localSheetId="0">'May Report'!#REF!</definedName>
    <definedName name="_Hlk77772793" localSheetId="1">'Vibration Matrix New'!$AM$350</definedName>
    <definedName name="_Hlk77772793" localSheetId="8">'Vibration Matrix old'!$AM$352</definedName>
    <definedName name="_Hlk80089025" localSheetId="0">'May Report'!#REF!</definedName>
    <definedName name="_Hlk80089025" localSheetId="1">'Vibration Matrix New'!$AM$345</definedName>
    <definedName name="_Hlk80089025" localSheetId="8">'Vibration Matrix old'!$AM$347</definedName>
    <definedName name="_Hlk80089503" localSheetId="0">'May Report'!#REF!</definedName>
    <definedName name="_Hlk80089503" localSheetId="1">'Vibration Matrix New'!$AM$146</definedName>
    <definedName name="_Hlk80089503" localSheetId="8">'Vibration Matrix old'!$AM$146</definedName>
    <definedName name="_Hlk80866843" localSheetId="0">'May Report'!#REF!</definedName>
    <definedName name="_Hlk80866843" localSheetId="1">'Vibration Matrix New'!$AM$38</definedName>
    <definedName name="_Hlk80866843" localSheetId="8">'Vibration Matrix old'!$AM$38</definedName>
    <definedName name="adf" localSheetId="0">'[1]Strategy Matrix'!#REF!</definedName>
    <definedName name="adf" localSheetId="1">'[1]Strategy Matrix'!#REF!</definedName>
    <definedName name="adf">'[1]Strategy Matrix'!#REF!</definedName>
    <definedName name="adfa">[2]SAP!$A$2:$C$3458</definedName>
    <definedName name="adfadfsssssss">'[3]Strategy Matrix'!#REF!</definedName>
    <definedName name="adsfadf" localSheetId="0">#REF!</definedName>
    <definedName name="adsfadf" localSheetId="1">#REF!</definedName>
    <definedName name="adsfadf">#REF!</definedName>
    <definedName name="all" localSheetId="0">'[3]Strategy Matrix'!#REF!</definedName>
    <definedName name="all" localSheetId="1">'[3]Strategy Matrix'!#REF!</definedName>
    <definedName name="all">'[3]Strategy Matrix'!#REF!</definedName>
    <definedName name="Atofina" localSheetId="0">'May Report'!#REF!</definedName>
    <definedName name="Atofina" localSheetId="1">'Vibration Matrix New'!#REF!</definedName>
    <definedName name="Atofina" localSheetId="8">'Vibration Matrix old'!#REF!</definedName>
    <definedName name="badjob" localSheetId="0">'May Report'!#REF!</definedName>
    <definedName name="badjob" localSheetId="1">'Vibration Matrix New'!#REF!</definedName>
    <definedName name="badjob">'Vibration Matrix old'!#REF!</definedName>
    <definedName name="codegroup">'[4]Revised full list of all Codes'!$A$1:$A$711</definedName>
    <definedName name="crit" localSheetId="0">#REF!</definedName>
    <definedName name="crit" localSheetId="1">#REF!</definedName>
    <definedName name="crit">#REF!</definedName>
    <definedName name="crit1">[5]!Table3[[FUNCTIONAL LOCATION]:[Business Impact]]</definedName>
    <definedName name="criticality2" localSheetId="0">'[1]Strategy Matrix'!#REF!</definedName>
    <definedName name="criticality2" localSheetId="1">'[1]Strategy Matrix'!#REF!</definedName>
    <definedName name="criticality2">'[1]Strategy Matrix'!#REF!</definedName>
    <definedName name="Customer_Impact">[6]Validation!$B$4:$B$9</definedName>
    <definedName name="data">'[4]Revised full list of all Codes'!$A$1:$C$711</definedName>
    <definedName name="ddd" localSheetId="0">'[1]Strategy Matrix'!#REF!</definedName>
    <definedName name="ddd" localSheetId="1">'[1]Strategy Matrix'!#REF!</definedName>
    <definedName name="ddd">'[1]Strategy Matrix'!#REF!</definedName>
    <definedName name="ddddd" localSheetId="0">#REF!</definedName>
    <definedName name="ddddd" localSheetId="1">#REF!</definedName>
    <definedName name="ddddd">#REF!</definedName>
    <definedName name="dddddddddd" localSheetId="0">#REF!</definedName>
    <definedName name="dddddddddd">#REF!</definedName>
    <definedName name="dfa" localSheetId="0">#REF!</definedName>
    <definedName name="dfa" localSheetId="1">#REF!</definedName>
    <definedName name="dfa">#REF!</definedName>
    <definedName name="dfdfsdfs" localSheetId="0">'[3]Strategy Matrix'!#REF!</definedName>
    <definedName name="dfdfsdfs" localSheetId="1">'[3]Strategy Matrix'!#REF!</definedName>
    <definedName name="dfdfsdfs">'[3]Strategy Matrix'!#REF!</definedName>
    <definedName name="eee" localSheetId="0">'[3]Strategy Matrix'!#REF!</definedName>
    <definedName name="eee" localSheetId="1">'[3]Strategy Matrix'!#REF!</definedName>
    <definedName name="eee">'[3]Strategy Matrix'!#REF!</definedName>
    <definedName name="eeeeee" localSheetId="0">'[1]Strategy Matrix'!#REF!</definedName>
    <definedName name="eeeeee" localSheetId="1">'[1]Strategy Matrix'!#REF!</definedName>
    <definedName name="eeeeee">'[1]Strategy Matrix'!#REF!</definedName>
    <definedName name="equip">'Monthly AMS report'!$G$3:$G$436</definedName>
    <definedName name="equip1">'Monthly AMS report'!$L$8:$L$408</definedName>
    <definedName name="equip2">'Monthly AMS report'!$L:$L</definedName>
    <definedName name="equip3">'Monthly AMS report'!$M$3:$M$415</definedName>
    <definedName name="fadfadfadf" localSheetId="0">#REF!</definedName>
    <definedName name="fadfadfadf" localSheetId="1">#REF!</definedName>
    <definedName name="fadfadfadf">#REF!</definedName>
    <definedName name="ffffff">'[1]last monitored equipment 17 (2)'!$L$2:$M$411</definedName>
    <definedName name="first" localSheetId="0">'May Report'!#REF!</definedName>
    <definedName name="first" localSheetId="1">'Vibration Matrix New'!$AR:$AR</definedName>
    <definedName name="first">'Vibration Matrix old'!$AP:$AP</definedName>
    <definedName name="fulllist" localSheetId="0">#REF!</definedName>
    <definedName name="fulllist" localSheetId="1">#REF!</definedName>
    <definedName name="fulllist">#REF!</definedName>
    <definedName name="intern" localSheetId="0">#REF!</definedName>
    <definedName name="intern" localSheetId="1">#REF!</definedName>
    <definedName name="intern">#REF!</definedName>
    <definedName name="key">'[4]Revised full list of all Codes'!$B$1:$B$711</definedName>
    <definedName name="list" localSheetId="0">#REF!</definedName>
    <definedName name="list" localSheetId="1">#REF!</definedName>
    <definedName name="list">#REF!</definedName>
    <definedName name="list1">[7]SAP!$A$2:$C$3458</definedName>
    <definedName name="list2722" localSheetId="0">#REF!</definedName>
    <definedName name="list2722">#REF!</definedName>
    <definedName name="list427">'[3]last monitored equipment 17 (2)'!$L$2:$M$411</definedName>
    <definedName name="list99" localSheetId="0">#REF!</definedName>
    <definedName name="list99" localSheetId="1">#REF!</definedName>
    <definedName name="list99">#REF!</definedName>
    <definedName name="loadd" localSheetId="0">#REF!</definedName>
    <definedName name="loadd" localSheetId="1">#REF!</definedName>
    <definedName name="loadd">#REF!</definedName>
    <definedName name="local" localSheetId="0">'[5]Cross referance'!#REF!</definedName>
    <definedName name="local" localSheetId="1">'[5]Cross referance'!#REF!</definedName>
    <definedName name="local">'[5]Cross referance'!#REF!</definedName>
    <definedName name="local2" localSheetId="0">'[5]Cross referance'!#REF!</definedName>
    <definedName name="local2" localSheetId="1">'[5]Cross referance'!#REF!</definedName>
    <definedName name="local2">'[5]Cross referance'!#REF!</definedName>
    <definedName name="local3" localSheetId="0">'[8]Cross referance'!#REF!</definedName>
    <definedName name="local3" localSheetId="1">'[8]Cross referance'!#REF!</definedName>
    <definedName name="local3">'[8]Cross referance'!#REF!</definedName>
    <definedName name="locationdec">'[3]Strategy Matrix'!$A$3:$B$3459</definedName>
    <definedName name="Lubit">[9]lubit!$A$1:$C$953</definedName>
    <definedName name="material">'[10]memphis MRO list 20210212'!$C:$AF</definedName>
    <definedName name="ms2p" localSheetId="0">#REF!</definedName>
    <definedName name="ms2p" localSheetId="1">#REF!</definedName>
    <definedName name="ms2p">#REF!</definedName>
    <definedName name="newloc2">'[3]VA79 Criticaltiy'!$J$3:$L$3459</definedName>
    <definedName name="note">'Monthly AMS report'!$R$3:$T$266</definedName>
    <definedName name="note6">'Monthly AMS report'!$U$3:$W$254</definedName>
    <definedName name="OEEFN">'[9]OEE Loss Data'!$A$8251:$B$8488</definedName>
    <definedName name="p1data">[11]P1!$D$3:$W$1820</definedName>
    <definedName name="p3data">[11]P3!$D$3:$W$1506</definedName>
    <definedName name="PM">'[3]PM list'!$A$2:$P$2428</definedName>
    <definedName name="_xlnm.Print_Area" localSheetId="0">'May Report'!$A$1:$C$79</definedName>
    <definedName name="_xlnm.Print_Area" localSheetId="1">'Vibration Matrix New'!$C$1:$AM$79</definedName>
    <definedName name="_xlnm.Print_Area" localSheetId="8">'Vibration Matrix old'!$D$1:$AM$79</definedName>
    <definedName name="_xlnm.Print_Titles" localSheetId="0">'May Report'!$9:$9</definedName>
    <definedName name="_xlnm.Print_Titles" localSheetId="1">'Vibration Matrix New'!$9:$9</definedName>
    <definedName name="_xlnm.Print_Titles" localSheetId="8">'Vibration Matrix old'!$9:$9</definedName>
    <definedName name="Profit_Plan_Impact">[6]Validation!$A$4:$A$10</definedName>
    <definedName name="second" localSheetId="0">'May Report'!#REF!</definedName>
    <definedName name="second" localSheetId="1">'Vibration Matrix New'!#REF!</definedName>
    <definedName name="second">'Vibration Matrix old'!#REF!</definedName>
    <definedName name="try" localSheetId="0">'[3]Strategy Matrix'!#REF!</definedName>
    <definedName name="try" localSheetId="1">'[3]Strategy Matrix'!#REF!</definedName>
    <definedName name="try">'[3]Strategy Matrix'!#REF!</definedName>
    <definedName name="vibelist2" localSheetId="0">'May Report'!$A$10:$A$503</definedName>
    <definedName name="vibelist2" localSheetId="1">'Vibration Matrix New'!$A$10:$I$502</definedName>
    <definedName name="vibelist2">'Vibration Matrix old'!$A$10:$N$483</definedName>
    <definedName name="vibematrix" localSheetId="0">'May Report'!$A$10:$C$1048576</definedName>
    <definedName name="vibematrix" localSheetId="1">'Vibration Matrix New'!$A$10:$AV$1048576</definedName>
    <definedName name="vibematrix">'Vibration Matrix old'!$A$10:$AU$1048576</definedName>
    <definedName name="vibemay">'[3]last monitored equipment 17 (2)'!$O$2:$P$411</definedName>
    <definedName name="what" localSheetId="0">#REF!</definedName>
    <definedName name="what">#REF!</definedName>
    <definedName name="yyyyyyyyyyyyy" localSheetId="0">'[5]Cross referance'!#REF!</definedName>
    <definedName name="yyyyyyyyyyyyy">'[5]Cross referance'!#REF!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I8" i="47" l="1"/>
  <c r="AR11" i="47" l="1"/>
  <c r="AR12" i="47"/>
  <c r="AR31" i="47"/>
  <c r="AR13" i="47"/>
  <c r="AR14" i="47"/>
  <c r="AR15" i="47"/>
  <c r="AR16" i="47"/>
  <c r="AR32" i="47"/>
  <c r="AR19" i="47"/>
  <c r="AR20" i="47"/>
  <c r="AR21" i="47"/>
  <c r="AR22" i="47"/>
  <c r="AR23" i="47"/>
  <c r="AR24" i="47"/>
  <c r="AR17" i="47"/>
  <c r="AR18" i="47"/>
  <c r="AR25" i="47"/>
  <c r="AR26" i="47"/>
  <c r="AR27" i="47"/>
  <c r="AR28" i="47"/>
  <c r="AR29" i="47"/>
  <c r="AR30" i="47"/>
  <c r="AR36" i="47"/>
  <c r="AR37" i="47"/>
  <c r="AR33" i="47"/>
  <c r="AR34" i="47"/>
  <c r="AR35" i="47"/>
  <c r="AR38" i="47"/>
  <c r="AR10" i="47"/>
  <c r="AR39" i="47"/>
  <c r="AR43" i="47"/>
  <c r="AR45" i="47"/>
  <c r="AR41" i="47"/>
  <c r="AR42" i="47"/>
  <c r="AR46" i="47"/>
  <c r="AR44" i="47"/>
  <c r="AR97" i="47"/>
  <c r="AR40" i="47"/>
  <c r="AR48" i="47"/>
  <c r="AR49" i="47"/>
  <c r="AR50" i="47"/>
  <c r="AR51" i="47"/>
  <c r="AR52" i="47"/>
  <c r="AR53" i="47"/>
  <c r="AR54" i="47"/>
  <c r="AR55" i="47"/>
  <c r="AR56" i="47"/>
  <c r="AR57" i="47"/>
  <c r="AR58" i="47"/>
  <c r="AR59" i="47"/>
  <c r="AR60" i="47"/>
  <c r="AR61" i="47"/>
  <c r="AR62" i="47"/>
  <c r="AR63" i="47"/>
  <c r="AR64" i="47"/>
  <c r="AR65" i="47"/>
  <c r="AR66" i="47"/>
  <c r="AR67" i="47"/>
  <c r="AR68" i="47"/>
  <c r="AR69" i="47"/>
  <c r="AR70" i="47"/>
  <c r="AR71" i="47"/>
  <c r="AR72" i="47"/>
  <c r="AR73" i="47"/>
  <c r="AR74" i="47"/>
  <c r="AR75" i="47"/>
  <c r="AR76" i="47"/>
  <c r="AR78" i="47"/>
  <c r="AR79" i="47"/>
  <c r="AR80" i="47"/>
  <c r="AR81" i="47"/>
  <c r="AR82" i="47"/>
  <c r="AR83" i="47"/>
  <c r="AR84" i="47"/>
  <c r="AR100" i="47"/>
  <c r="AR47" i="47"/>
  <c r="AR86" i="47"/>
  <c r="AR87" i="47"/>
  <c r="AR88" i="47"/>
  <c r="AR89" i="47"/>
  <c r="AR90" i="47"/>
  <c r="AR91" i="47"/>
  <c r="AR92" i="47"/>
  <c r="AR93" i="47"/>
  <c r="AR94" i="47"/>
  <c r="AR95" i="47"/>
  <c r="AR96" i="47"/>
  <c r="AR101" i="47"/>
  <c r="AR85" i="47"/>
  <c r="AR98" i="47"/>
  <c r="AR99" i="47"/>
  <c r="AR102" i="47"/>
  <c r="AR103" i="47"/>
  <c r="AR105" i="47"/>
  <c r="AR106" i="47"/>
  <c r="AR104" i="47"/>
  <c r="AR107" i="47"/>
  <c r="AR117" i="47"/>
  <c r="AR121" i="47"/>
  <c r="AR122" i="47"/>
  <c r="AR123" i="47"/>
  <c r="AR124" i="47"/>
  <c r="AR126" i="47"/>
  <c r="AR407" i="47"/>
  <c r="AR109" i="47"/>
  <c r="AR110" i="47"/>
  <c r="AR111" i="47"/>
  <c r="AR112" i="47"/>
  <c r="AR113" i="47"/>
  <c r="AR114" i="47"/>
  <c r="AR115" i="47"/>
  <c r="AR116" i="47"/>
  <c r="AR125" i="47"/>
  <c r="AR118" i="47"/>
  <c r="AR119" i="47"/>
  <c r="AR120" i="47"/>
  <c r="AR133" i="47"/>
  <c r="AR134" i="47"/>
  <c r="AR127" i="47"/>
  <c r="AR128" i="47"/>
  <c r="AR129" i="47"/>
  <c r="AR130" i="47"/>
  <c r="AR136" i="47"/>
  <c r="AR131" i="47"/>
  <c r="AR132" i="47"/>
  <c r="AR137" i="47"/>
  <c r="AR147" i="47"/>
  <c r="AR135" i="47"/>
  <c r="AR148" i="47"/>
  <c r="AR149" i="47"/>
  <c r="AR138" i="47"/>
  <c r="AR139" i="47"/>
  <c r="AR140" i="47"/>
  <c r="AR141" i="47"/>
  <c r="AR142" i="47"/>
  <c r="AR143" i="47"/>
  <c r="AR144" i="47"/>
  <c r="AR145" i="47"/>
  <c r="AR150" i="47"/>
  <c r="AR151" i="47"/>
  <c r="AR152" i="47"/>
  <c r="AR153" i="47"/>
  <c r="AR166" i="47"/>
  <c r="AR176" i="47"/>
  <c r="AR178" i="47"/>
  <c r="AR156" i="47"/>
  <c r="AR157" i="47"/>
  <c r="AR158" i="47"/>
  <c r="AR159" i="47"/>
  <c r="AR160" i="47"/>
  <c r="AR161" i="47"/>
  <c r="AR162" i="47"/>
  <c r="AR163" i="47"/>
  <c r="AR164" i="47"/>
  <c r="AR155" i="47"/>
  <c r="AR167" i="47"/>
  <c r="AR168" i="47"/>
  <c r="AR169" i="47"/>
  <c r="AR170" i="47"/>
  <c r="AR171" i="47"/>
  <c r="AR173" i="47"/>
  <c r="AR177" i="47"/>
  <c r="AR146" i="47"/>
  <c r="AR175" i="47"/>
  <c r="AR165" i="47"/>
  <c r="AR174" i="47"/>
  <c r="AR172" i="47"/>
  <c r="AR180" i="47"/>
  <c r="AR184" i="47"/>
  <c r="AR154" i="47"/>
  <c r="AR187" i="47"/>
  <c r="AR179" i="47"/>
  <c r="AR191" i="47"/>
  <c r="AR181" i="47"/>
  <c r="AR182" i="47"/>
  <c r="AR183" i="47"/>
  <c r="AR193" i="47"/>
  <c r="AR185" i="47"/>
  <c r="AR186" i="47"/>
  <c r="AR192" i="47"/>
  <c r="AR188" i="47"/>
  <c r="AR189" i="47"/>
  <c r="AR190" i="47"/>
  <c r="AR195" i="47"/>
  <c r="AR196" i="47"/>
  <c r="AR197" i="47"/>
  <c r="AR198" i="47"/>
  <c r="AR201" i="47"/>
  <c r="AR203" i="47"/>
  <c r="AR194" i="47"/>
  <c r="AR205" i="47"/>
  <c r="AR206" i="47"/>
  <c r="AR207" i="47"/>
  <c r="AR208" i="47"/>
  <c r="AR199" i="47"/>
  <c r="AR200" i="47"/>
  <c r="AR210" i="47"/>
  <c r="AR202" i="47"/>
  <c r="AR209" i="47"/>
  <c r="AR204" i="47"/>
  <c r="AR212" i="47"/>
  <c r="AR220" i="47"/>
  <c r="AR226" i="47"/>
  <c r="AR211" i="47"/>
  <c r="AR227" i="47"/>
  <c r="AR213" i="47"/>
  <c r="AR214" i="47"/>
  <c r="AR215" i="47"/>
  <c r="AR216" i="47"/>
  <c r="AR217" i="47"/>
  <c r="AR218" i="47"/>
  <c r="AR219" i="47"/>
  <c r="AR228" i="47"/>
  <c r="AR221" i="47"/>
  <c r="AR222" i="47"/>
  <c r="AR223" i="47"/>
  <c r="AR224" i="47"/>
  <c r="AR225" i="47"/>
  <c r="AR229" i="47"/>
  <c r="AR230" i="47"/>
  <c r="AR231" i="47"/>
  <c r="AR232" i="47"/>
  <c r="AR233" i="47"/>
  <c r="AR248" i="47"/>
  <c r="AR253" i="47"/>
  <c r="AR236" i="47"/>
  <c r="AR238" i="47"/>
  <c r="AR346" i="47"/>
  <c r="AR234" i="47"/>
  <c r="AR235" i="47"/>
  <c r="AR240" i="47"/>
  <c r="AR239" i="47"/>
  <c r="AR254" i="47"/>
  <c r="AR241" i="47"/>
  <c r="AR242" i="47"/>
  <c r="AR243" i="47"/>
  <c r="AR244" i="47"/>
  <c r="AR245" i="47"/>
  <c r="AR246" i="47"/>
  <c r="AR247" i="47"/>
  <c r="AR249" i="47"/>
  <c r="AR250" i="47"/>
  <c r="AR251" i="47"/>
  <c r="AR252" i="47"/>
  <c r="AR258" i="47"/>
  <c r="AR255" i="47"/>
  <c r="AR256" i="47"/>
  <c r="AR257" i="47"/>
  <c r="AR261" i="47"/>
  <c r="AR259" i="47"/>
  <c r="AR260" i="47"/>
  <c r="AR262" i="47"/>
  <c r="AR263" i="47"/>
  <c r="AR289" i="47"/>
  <c r="AR268" i="47"/>
  <c r="AR269" i="47"/>
  <c r="AR270" i="47"/>
  <c r="AR271" i="47"/>
  <c r="AR272" i="47"/>
  <c r="AR274" i="47"/>
  <c r="AR276" i="47"/>
  <c r="AR278" i="47"/>
  <c r="AR273" i="47"/>
  <c r="AR280" i="47"/>
  <c r="AR281" i="47"/>
  <c r="AR282" i="47"/>
  <c r="AR283" i="47"/>
  <c r="AR284" i="47"/>
  <c r="AR286" i="47"/>
  <c r="AR288" i="47"/>
  <c r="AR416" i="47"/>
  <c r="AR290" i="47"/>
  <c r="AR291" i="47"/>
  <c r="AR292" i="47"/>
  <c r="AR293" i="47"/>
  <c r="AR294" i="47"/>
  <c r="AR412" i="47"/>
  <c r="AR413" i="47"/>
  <c r="AR414" i="47"/>
  <c r="AR415" i="47"/>
  <c r="AR266" i="47"/>
  <c r="AR267" i="47"/>
  <c r="AR295" i="47"/>
  <c r="AR372" i="47"/>
  <c r="AR411" i="47"/>
  <c r="AR297" i="47"/>
  <c r="AR312" i="47"/>
  <c r="AR298" i="47"/>
  <c r="AR299" i="47"/>
  <c r="AR417" i="47"/>
  <c r="AR302" i="47"/>
  <c r="AR303" i="47"/>
  <c r="AR305" i="47"/>
  <c r="AR306" i="47"/>
  <c r="AR307" i="47"/>
  <c r="AR308" i="47"/>
  <c r="AR309" i="47"/>
  <c r="AR310" i="47"/>
  <c r="AR311" i="47"/>
  <c r="AR314" i="47"/>
  <c r="AR315" i="47"/>
  <c r="AR422" i="47"/>
  <c r="AR313" i="47"/>
  <c r="AR318" i="47"/>
  <c r="AR319" i="47"/>
  <c r="AR320" i="47"/>
  <c r="AR321" i="47"/>
  <c r="AR322" i="47"/>
  <c r="AR323" i="47"/>
  <c r="AR324" i="47"/>
  <c r="AR325" i="47"/>
  <c r="AR326" i="47"/>
  <c r="AR327" i="47"/>
  <c r="AR328" i="47"/>
  <c r="AR329" i="47"/>
  <c r="AR330" i="47"/>
  <c r="AR331" i="47"/>
  <c r="AR332" i="47"/>
  <c r="AR333" i="47"/>
  <c r="AR334" i="47"/>
  <c r="AR335" i="47"/>
  <c r="AR336" i="47"/>
  <c r="AR337" i="47"/>
  <c r="AR338" i="47"/>
  <c r="AR339" i="47"/>
  <c r="AR340" i="47"/>
  <c r="AR387" i="47"/>
  <c r="AR388" i="47"/>
  <c r="AR389" i="47"/>
  <c r="AR427" i="47"/>
  <c r="AR342" i="47"/>
  <c r="AR343" i="47"/>
  <c r="AR344" i="47"/>
  <c r="AR345" i="47"/>
  <c r="AR390" i="47"/>
  <c r="AR383" i="47"/>
  <c r="AR347" i="47"/>
  <c r="AR348" i="47"/>
  <c r="AR394" i="47"/>
  <c r="AR428" i="47"/>
  <c r="AR429" i="47"/>
  <c r="AR432" i="47"/>
  <c r="AR353" i="47"/>
  <c r="AR354" i="47"/>
  <c r="AR355" i="47"/>
  <c r="AR356" i="47"/>
  <c r="AR357" i="47"/>
  <c r="AR358" i="47"/>
  <c r="AR359" i="47"/>
  <c r="AR360" i="47"/>
  <c r="AR361" i="47"/>
  <c r="AR362" i="47"/>
  <c r="AR363" i="47"/>
  <c r="AR364" i="47"/>
  <c r="AR384" i="47"/>
  <c r="AR375" i="47"/>
  <c r="AR237" i="47"/>
  <c r="AR368" i="47"/>
  <c r="AR369" i="47"/>
  <c r="AR367" i="47"/>
  <c r="AR370" i="47"/>
  <c r="AR279" i="47"/>
  <c r="AR371" i="47"/>
  <c r="AR374" i="47"/>
  <c r="AR379" i="47"/>
  <c r="AR376" i="47"/>
  <c r="AR377" i="47"/>
  <c r="AR378" i="47"/>
  <c r="AR399" i="47"/>
  <c r="AR401" i="47"/>
  <c r="AR381" i="47"/>
  <c r="AR405" i="47"/>
  <c r="AR408" i="47"/>
  <c r="AR409" i="47"/>
  <c r="AR385" i="47"/>
  <c r="AR386" i="47"/>
  <c r="AR301" i="47"/>
  <c r="AR316" i="47"/>
  <c r="AR317" i="47"/>
  <c r="AR391" i="47"/>
  <c r="AR392" i="47"/>
  <c r="AR393" i="47"/>
  <c r="AR341" i="47"/>
  <c r="AR352" i="47"/>
  <c r="AR395" i="47"/>
  <c r="AR396" i="47"/>
  <c r="AR397" i="47"/>
  <c r="AR365" i="47"/>
  <c r="AR366" i="47"/>
  <c r="AR400" i="47"/>
  <c r="AR373" i="47"/>
  <c r="AR402" i="47"/>
  <c r="AR403" i="47"/>
  <c r="AR380" i="47"/>
  <c r="AR382" i="47"/>
  <c r="AR406" i="47"/>
  <c r="AR108" i="47"/>
  <c r="AR418" i="47"/>
  <c r="AR398" i="47"/>
  <c r="AR404" i="47"/>
  <c r="AR264" i="47"/>
  <c r="AR265" i="47"/>
  <c r="AR275" i="47"/>
  <c r="AR277" i="47"/>
  <c r="AR285" i="47"/>
  <c r="AR287" i="47"/>
  <c r="AR296" i="47"/>
  <c r="AR410" i="47"/>
  <c r="AR300" i="47"/>
  <c r="AR420" i="47"/>
  <c r="AR421" i="47"/>
  <c r="AR419" i="47"/>
  <c r="AR423" i="47"/>
  <c r="AR424" i="47"/>
  <c r="AR425" i="47"/>
  <c r="AR426" i="47"/>
  <c r="AR304" i="47"/>
  <c r="AR349" i="47"/>
  <c r="AR350" i="47"/>
  <c r="AR351" i="47"/>
  <c r="AR431" i="47"/>
  <c r="AR430" i="47"/>
  <c r="AR77" i="47"/>
  <c r="EK93" i="47" l="1"/>
  <c r="EK94" i="47"/>
  <c r="EK95" i="47"/>
  <c r="EK96" i="47"/>
  <c r="EK99" i="47"/>
  <c r="EK100" i="47"/>
  <c r="EK104" i="47"/>
  <c r="EK105" i="47"/>
  <c r="EK106" i="47"/>
  <c r="EK107" i="47"/>
  <c r="EK108" i="47"/>
  <c r="EK109" i="47"/>
  <c r="EK110" i="47"/>
  <c r="EK111" i="47"/>
  <c r="EK112" i="47"/>
  <c r="EK114" i="47"/>
  <c r="EK126" i="47"/>
  <c r="EK135" i="47"/>
  <c r="EK137" i="47"/>
  <c r="EK138" i="47"/>
  <c r="EK139" i="47"/>
  <c r="EK140" i="47"/>
  <c r="EK141" i="47"/>
  <c r="EK142" i="47"/>
  <c r="EK143" i="47"/>
  <c r="EK144" i="47"/>
  <c r="EK145" i="47"/>
  <c r="EK146" i="47"/>
  <c r="EK147" i="47"/>
  <c r="EK148" i="47"/>
  <c r="EK149" i="47"/>
  <c r="EK150" i="47"/>
  <c r="EK151" i="47"/>
  <c r="EK152" i="47"/>
  <c r="EK153" i="47"/>
  <c r="EK154" i="47"/>
  <c r="EK155" i="47"/>
  <c r="EK156" i="47"/>
  <c r="EK157" i="47"/>
  <c r="EK158" i="47"/>
  <c r="EK159" i="47"/>
  <c r="EK160" i="47"/>
  <c r="EK161" i="47"/>
  <c r="EK162" i="47"/>
  <c r="EK163" i="47"/>
  <c r="EK164" i="47"/>
  <c r="EK165" i="47"/>
  <c r="EK166" i="47"/>
  <c r="EK167" i="47"/>
  <c r="EK168" i="47"/>
  <c r="EK169" i="47"/>
  <c r="EK170" i="47"/>
  <c r="EK171" i="47"/>
  <c r="EK172" i="47"/>
  <c r="EK173" i="47"/>
  <c r="EK174" i="47"/>
  <c r="EK175" i="47"/>
  <c r="EK176" i="47"/>
  <c r="EK177" i="47"/>
  <c r="EK178" i="47"/>
  <c r="EK179" i="47"/>
  <c r="EK180" i="47"/>
  <c r="EK181" i="47"/>
  <c r="EK182" i="47"/>
  <c r="EK183" i="47"/>
  <c r="EK184" i="47"/>
  <c r="EK185" i="47"/>
  <c r="EK186" i="47"/>
  <c r="EK187" i="47"/>
  <c r="EK188" i="47"/>
  <c r="EK189" i="47"/>
  <c r="EK190" i="47"/>
  <c r="EK193" i="47"/>
  <c r="EK194" i="47"/>
  <c r="EK195" i="47"/>
  <c r="EK196" i="47"/>
  <c r="EK197" i="47"/>
  <c r="EK199" i="47"/>
  <c r="EK200" i="47"/>
  <c r="EK201" i="47"/>
  <c r="EK202" i="47"/>
  <c r="EK204" i="47"/>
  <c r="EK205" i="47"/>
  <c r="EK206" i="47"/>
  <c r="EK207" i="47"/>
  <c r="EK208" i="47"/>
  <c r="EK209" i="47"/>
  <c r="EK210" i="47"/>
  <c r="EK211" i="47"/>
  <c r="EK213" i="47"/>
  <c r="EK214" i="47"/>
  <c r="EK216" i="47"/>
  <c r="EK217" i="47"/>
  <c r="EK218" i="47"/>
  <c r="EK219" i="47"/>
  <c r="EK220" i="47"/>
  <c r="EK221" i="47"/>
  <c r="EK222" i="47"/>
  <c r="EK223" i="47"/>
  <c r="EK224" i="47"/>
  <c r="EK225" i="47"/>
  <c r="EK226" i="47"/>
  <c r="EK227" i="47"/>
  <c r="EK228" i="47"/>
  <c r="EK229" i="47"/>
  <c r="EK230" i="47"/>
  <c r="EM11" i="47"/>
  <c r="EM12" i="47"/>
  <c r="EM13" i="47"/>
  <c r="EM14" i="47"/>
  <c r="EM15" i="47"/>
  <c r="EM16" i="47"/>
  <c r="EM17" i="47"/>
  <c r="EM18" i="47"/>
  <c r="EM19" i="47"/>
  <c r="EM20" i="47"/>
  <c r="EM21" i="47"/>
  <c r="EM22" i="47"/>
  <c r="EM23" i="47"/>
  <c r="EM24" i="47"/>
  <c r="EM25" i="47"/>
  <c r="EM26" i="47"/>
  <c r="EM27" i="47"/>
  <c r="EM28" i="47"/>
  <c r="EM29" i="47"/>
  <c r="EM30" i="47"/>
  <c r="EM31" i="47"/>
  <c r="EM32" i="47"/>
  <c r="EM33" i="47"/>
  <c r="EM10" i="47"/>
  <c r="AR456" i="47"/>
  <c r="AR457" i="47"/>
  <c r="J1" i="2"/>
  <c r="L1" i="2"/>
  <c r="N1" i="2"/>
  <c r="P1" i="2"/>
  <c r="R1" i="2"/>
  <c r="T1" i="2"/>
  <c r="V1" i="2"/>
  <c r="X1" i="2"/>
  <c r="Z1" i="2"/>
  <c r="AB1" i="2"/>
  <c r="AD1" i="2"/>
  <c r="AF1" i="2"/>
  <c r="AH1" i="2"/>
  <c r="AJ1" i="2"/>
  <c r="AL1" i="2"/>
  <c r="AN1" i="2"/>
  <c r="AP1" i="2"/>
  <c r="BH1" i="2"/>
  <c r="BP1" i="2"/>
  <c r="BR1" i="2"/>
  <c r="BV1" i="2"/>
  <c r="BX1" i="2"/>
  <c r="CB1" i="2"/>
  <c r="CD1" i="2"/>
  <c r="CF1" i="2"/>
  <c r="CH1" i="2"/>
  <c r="CJ1" i="2"/>
  <c r="CL1" i="2"/>
  <c r="CN1" i="2"/>
  <c r="CP1" i="2"/>
  <c r="CR1" i="2"/>
  <c r="CT1" i="2"/>
  <c r="CV1" i="2"/>
  <c r="CX1" i="2"/>
  <c r="CZ1" i="2"/>
  <c r="DB1" i="2"/>
  <c r="DD1" i="2"/>
  <c r="DF1" i="2"/>
  <c r="DH1" i="2"/>
  <c r="DJ1" i="2"/>
  <c r="DL1" i="2"/>
  <c r="DN1" i="2"/>
  <c r="DP1" i="2"/>
  <c r="DR1" i="2"/>
  <c r="DT1" i="2"/>
  <c r="DV1" i="2"/>
  <c r="DX1" i="2"/>
  <c r="DZ1" i="2"/>
  <c r="EB1" i="2"/>
  <c r="AR460" i="47" s="1"/>
  <c r="ED1" i="2"/>
  <c r="EF1" i="2"/>
  <c r="EH1" i="2"/>
  <c r="EJ1" i="2"/>
  <c r="EL1" i="2"/>
  <c r="EN1" i="2"/>
  <c r="EP1" i="2"/>
  <c r="ER1" i="2"/>
  <c r="AR503" i="47" s="1"/>
  <c r="ET1" i="2"/>
  <c r="EV1" i="2"/>
  <c r="EX1" i="2"/>
  <c r="EZ1" i="2"/>
  <c r="FB1" i="2"/>
  <c r="FD1" i="2"/>
  <c r="FF1" i="2"/>
  <c r="FH1" i="2"/>
  <c r="FJ1" i="2"/>
  <c r="FL1" i="2"/>
  <c r="FN1" i="2"/>
  <c r="FP1" i="2"/>
  <c r="FR1" i="2"/>
  <c r="FT1" i="2"/>
  <c r="FV1" i="2"/>
  <c r="FX1" i="2"/>
  <c r="FZ1" i="2"/>
  <c r="GB1" i="2"/>
  <c r="GD1" i="2"/>
  <c r="GF1" i="2"/>
  <c r="GH1" i="2"/>
  <c r="GJ1" i="2"/>
  <c r="GL1" i="2"/>
  <c r="GN1" i="2"/>
  <c r="AP17" i="1" s="1"/>
  <c r="GP1" i="2"/>
  <c r="GR1" i="2"/>
  <c r="GT1" i="2"/>
  <c r="GV1" i="2"/>
  <c r="GX1" i="2"/>
  <c r="GZ1" i="2"/>
  <c r="HB1" i="2"/>
  <c r="HD1" i="2"/>
  <c r="HF1" i="2"/>
  <c r="HH1" i="2"/>
  <c r="HJ1" i="2"/>
  <c r="HL1" i="2"/>
  <c r="HN1" i="2"/>
  <c r="HP1" i="2"/>
  <c r="HR1" i="2"/>
  <c r="HT1" i="2"/>
  <c r="HV1" i="2"/>
  <c r="HX1" i="2"/>
  <c r="HZ1" i="2"/>
  <c r="IB1" i="2"/>
  <c r="ID1" i="2"/>
  <c r="IF1" i="2"/>
  <c r="IH1" i="2"/>
  <c r="IJ1" i="2"/>
  <c r="IL1" i="2"/>
  <c r="IN1" i="2"/>
  <c r="AQ19" i="47"/>
  <c r="AQ20" i="47"/>
  <c r="AQ21" i="47"/>
  <c r="AQ10" i="47"/>
  <c r="AQ69" i="47"/>
  <c r="AQ43" i="47"/>
  <c r="AQ86" i="47"/>
  <c r="AQ114" i="47"/>
  <c r="AQ117" i="47"/>
  <c r="AQ119" i="47"/>
  <c r="AQ120" i="47"/>
  <c r="AQ161" i="47"/>
  <c r="AQ187" i="47"/>
  <c r="AQ189" i="47"/>
  <c r="AQ213" i="47"/>
  <c r="AQ214" i="47"/>
  <c r="AQ218" i="47"/>
  <c r="AQ220" i="47"/>
  <c r="AQ226" i="47"/>
  <c r="AQ231" i="47"/>
  <c r="AQ233" i="47"/>
  <c r="AQ234" i="47"/>
  <c r="AQ264" i="47"/>
  <c r="AQ265" i="47"/>
  <c r="AQ279" i="47"/>
  <c r="AQ281" i="47"/>
  <c r="AQ282" i="47"/>
  <c r="AQ289" i="47"/>
  <c r="AQ414" i="47"/>
  <c r="AQ313" i="47"/>
  <c r="AQ348" i="47"/>
  <c r="AQ368" i="47"/>
  <c r="AQ308" i="47"/>
  <c r="AQ310" i="47"/>
  <c r="AQ314" i="47"/>
  <c r="AQ315" i="47"/>
  <c r="AQ316" i="47"/>
  <c r="AQ317" i="47"/>
  <c r="AQ325" i="47"/>
  <c r="AQ326" i="47"/>
  <c r="AQ327" i="47"/>
  <c r="AQ330" i="47"/>
  <c r="AQ331" i="47"/>
  <c r="AQ335" i="47"/>
  <c r="AQ336" i="47"/>
  <c r="AQ387" i="47"/>
  <c r="AQ343" i="47"/>
  <c r="AQ391" i="47"/>
  <c r="AQ428" i="47"/>
  <c r="AQ430" i="47"/>
  <c r="AQ362" i="47"/>
  <c r="AQ364" i="47"/>
  <c r="AQ420" i="47"/>
  <c r="AQ423" i="47"/>
  <c r="AQ431" i="47"/>
  <c r="AY2" i="47"/>
  <c r="AR696" i="47"/>
  <c r="AR695" i="47"/>
  <c r="AR694" i="47"/>
  <c r="AR693" i="47"/>
  <c r="AR689" i="47"/>
  <c r="AR683" i="47"/>
  <c r="AR682" i="47"/>
  <c r="AR681" i="47"/>
  <c r="AR680" i="47"/>
  <c r="AR679" i="47"/>
  <c r="AR678" i="47"/>
  <c r="AR677" i="47"/>
  <c r="AR676" i="47"/>
  <c r="AR673" i="47"/>
  <c r="AR672" i="47"/>
  <c r="AR671" i="47"/>
  <c r="AR670" i="47"/>
  <c r="AR669" i="47"/>
  <c r="AR653" i="47"/>
  <c r="AR652" i="47"/>
  <c r="AR651" i="47"/>
  <c r="AR650" i="47"/>
  <c r="AR649" i="47"/>
  <c r="AR648" i="47"/>
  <c r="AR647" i="47"/>
  <c r="AR646" i="47"/>
  <c r="AR645" i="47"/>
  <c r="AR644" i="47"/>
  <c r="AR643" i="47"/>
  <c r="AR642" i="47"/>
  <c r="AR641" i="47"/>
  <c r="AR636" i="47"/>
  <c r="AR635" i="47"/>
  <c r="AR634" i="47"/>
  <c r="Q601" i="47"/>
  <c r="Q595" i="47"/>
  <c r="AR593" i="47"/>
  <c r="AR571" i="47"/>
  <c r="AR570" i="47"/>
  <c r="AR569" i="47"/>
  <c r="AR568" i="47"/>
  <c r="AR567" i="47"/>
  <c r="AR566" i="47"/>
  <c r="AR565" i="47"/>
  <c r="AR564" i="47"/>
  <c r="AR563" i="47"/>
  <c r="AR562" i="47"/>
  <c r="AR561" i="47"/>
  <c r="AR560" i="47"/>
  <c r="AR559" i="47"/>
  <c r="AR558" i="47"/>
  <c r="AR557" i="47"/>
  <c r="AR556" i="47"/>
  <c r="AR555" i="47"/>
  <c r="AR554" i="47"/>
  <c r="AR553" i="47"/>
  <c r="AR534" i="47"/>
  <c r="AR533" i="47"/>
  <c r="AR532" i="47"/>
  <c r="AR531" i="47"/>
  <c r="AR524" i="47"/>
  <c r="AR523" i="47"/>
  <c r="AR521" i="47"/>
  <c r="AR520" i="47"/>
  <c r="AR519" i="47"/>
  <c r="AR518" i="47"/>
  <c r="AR517" i="47"/>
  <c r="AR515" i="47"/>
  <c r="AR514" i="47"/>
  <c r="AR513" i="47"/>
  <c r="AR512" i="47"/>
  <c r="C506" i="47"/>
  <c r="C505" i="47"/>
  <c r="AR504" i="47"/>
  <c r="C504" i="47"/>
  <c r="C503" i="47"/>
  <c r="C502" i="47"/>
  <c r="C501" i="47"/>
  <c r="AR500" i="47"/>
  <c r="C500" i="47"/>
  <c r="C499" i="47"/>
  <c r="C498" i="47"/>
  <c r="C497" i="47"/>
  <c r="AR496" i="47"/>
  <c r="C496" i="47"/>
  <c r="AR495" i="47"/>
  <c r="C495" i="47"/>
  <c r="AR494" i="47"/>
  <c r="C494" i="47"/>
  <c r="AR493" i="47"/>
  <c r="C493" i="47"/>
  <c r="AR492" i="47"/>
  <c r="C492" i="47"/>
  <c r="AR491" i="47"/>
  <c r="C491" i="47"/>
  <c r="AR490" i="47"/>
  <c r="C490" i="47"/>
  <c r="AR489" i="47"/>
  <c r="C489" i="47"/>
  <c r="AR488" i="47"/>
  <c r="C488" i="47"/>
  <c r="AR487" i="47"/>
  <c r="C487" i="47"/>
  <c r="AR486" i="47"/>
  <c r="C486" i="47"/>
  <c r="AR485" i="47"/>
  <c r="C485" i="47"/>
  <c r="AR484" i="47"/>
  <c r="C484" i="47"/>
  <c r="AR483" i="47"/>
  <c r="C483" i="47"/>
  <c r="AR482" i="47"/>
  <c r="C482" i="47"/>
  <c r="AR481" i="47"/>
  <c r="C481" i="47"/>
  <c r="AR480" i="47"/>
  <c r="C480" i="47"/>
  <c r="AR479" i="47"/>
  <c r="C479" i="47"/>
  <c r="AR478" i="47"/>
  <c r="C478" i="47"/>
  <c r="AR477" i="47"/>
  <c r="C477" i="47"/>
  <c r="AR476" i="47"/>
  <c r="C476" i="47"/>
  <c r="AR475" i="47"/>
  <c r="C475" i="47"/>
  <c r="AR474" i="47"/>
  <c r="C474" i="47"/>
  <c r="AR473" i="47"/>
  <c r="C473" i="47"/>
  <c r="AR472" i="47"/>
  <c r="C472" i="47"/>
  <c r="AR471" i="47"/>
  <c r="C471" i="47"/>
  <c r="AR470" i="47"/>
  <c r="C470" i="47"/>
  <c r="C469" i="47"/>
  <c r="AR468" i="47"/>
  <c r="C468" i="47"/>
  <c r="AR467" i="47"/>
  <c r="AR466" i="47"/>
  <c r="AR465" i="47"/>
  <c r="AR464" i="47"/>
  <c r="AR463" i="47"/>
  <c r="AR462" i="47"/>
  <c r="FG217" i="47"/>
  <c r="C457" i="47"/>
  <c r="C456" i="47"/>
  <c r="FG5" i="47"/>
  <c r="FI4" i="47"/>
  <c r="FI3" i="47"/>
  <c r="FJ3" i="47" s="1"/>
  <c r="FI2" i="47"/>
  <c r="FJ2" i="47"/>
  <c r="FI5" i="47"/>
  <c r="FJ5" i="47" s="1"/>
  <c r="AK8" i="1"/>
  <c r="AP12" i="1"/>
  <c r="AP14" i="1"/>
  <c r="AP16" i="1"/>
  <c r="AP18" i="1"/>
  <c r="AP20" i="1"/>
  <c r="AP22" i="1"/>
  <c r="AP24" i="1"/>
  <c r="AP26" i="1"/>
  <c r="AP28" i="1"/>
  <c r="AP30" i="1"/>
  <c r="AP32" i="1"/>
  <c r="AP34" i="1"/>
  <c r="AP36" i="1"/>
  <c r="AP38" i="1"/>
  <c r="AP40" i="1"/>
  <c r="AP42" i="1"/>
  <c r="AP44" i="1"/>
  <c r="AP46" i="1"/>
  <c r="AP48" i="1"/>
  <c r="AP50" i="1"/>
  <c r="AP52" i="1"/>
  <c r="AP54" i="1"/>
  <c r="AP56" i="1"/>
  <c r="AP58" i="1"/>
  <c r="AP60" i="1"/>
  <c r="AP62" i="1"/>
  <c r="AP64" i="1"/>
  <c r="AP66" i="1"/>
  <c r="AP68" i="1"/>
  <c r="AP70" i="1"/>
  <c r="AP72" i="1"/>
  <c r="AP74" i="1"/>
  <c r="AP76" i="1"/>
  <c r="AP78" i="1"/>
  <c r="AP80" i="1"/>
  <c r="AP82" i="1"/>
  <c r="AP84" i="1"/>
  <c r="AP86" i="1"/>
  <c r="AP88" i="1"/>
  <c r="AP90" i="1"/>
  <c r="AP92" i="1"/>
  <c r="AP94" i="1"/>
  <c r="AP96" i="1"/>
  <c r="AP98" i="1"/>
  <c r="AP100" i="1"/>
  <c r="AP102" i="1"/>
  <c r="AP104" i="1"/>
  <c r="AP106" i="1"/>
  <c r="AP108" i="1"/>
  <c r="AP110" i="1"/>
  <c r="AP112" i="1"/>
  <c r="AP114" i="1"/>
  <c r="AP116" i="1"/>
  <c r="AP118" i="1"/>
  <c r="AP120" i="1"/>
  <c r="AP122" i="1"/>
  <c r="AP124" i="1"/>
  <c r="AP126" i="1"/>
  <c r="AP128" i="1"/>
  <c r="AP130" i="1"/>
  <c r="AP132" i="1"/>
  <c r="AP134" i="1"/>
  <c r="AP136" i="1"/>
  <c r="AP138" i="1"/>
  <c r="AP140" i="1"/>
  <c r="AP142" i="1"/>
  <c r="AP144" i="1"/>
  <c r="AP146" i="1"/>
  <c r="AP148" i="1"/>
  <c r="AP150" i="1"/>
  <c r="AP152" i="1"/>
  <c r="AP154" i="1"/>
  <c r="AP156" i="1"/>
  <c r="AP158" i="1"/>
  <c r="AP160" i="1"/>
  <c r="AP162" i="1"/>
  <c r="AP164" i="1"/>
  <c r="AP166" i="1"/>
  <c r="AP168" i="1"/>
  <c r="AP170" i="1"/>
  <c r="AP172" i="1"/>
  <c r="AP174" i="1"/>
  <c r="AP176" i="1"/>
  <c r="AP178" i="1"/>
  <c r="AP180" i="1"/>
  <c r="AP182" i="1"/>
  <c r="AP184" i="1"/>
  <c r="AP186" i="1"/>
  <c r="AP188" i="1"/>
  <c r="AP190" i="1"/>
  <c r="AP192" i="1"/>
  <c r="AP194" i="1"/>
  <c r="AP196" i="1"/>
  <c r="AP198" i="1"/>
  <c r="AP200" i="1"/>
  <c r="AP202" i="1"/>
  <c r="AP204" i="1"/>
  <c r="AP206" i="1"/>
  <c r="AP208" i="1"/>
  <c r="AP210" i="1"/>
  <c r="AP212" i="1"/>
  <c r="AP214" i="1"/>
  <c r="AP216" i="1"/>
  <c r="AP218" i="1"/>
  <c r="AP220" i="1"/>
  <c r="AP222" i="1"/>
  <c r="AP224" i="1"/>
  <c r="AP226" i="1"/>
  <c r="AP228" i="1"/>
  <c r="AP230" i="1"/>
  <c r="AP232" i="1"/>
  <c r="AP234" i="1"/>
  <c r="AP236" i="1"/>
  <c r="AP238" i="1"/>
  <c r="AP240" i="1"/>
  <c r="AP242" i="1"/>
  <c r="AP244" i="1"/>
  <c r="AP246" i="1"/>
  <c r="AP248" i="1"/>
  <c r="AP250" i="1"/>
  <c r="AP252" i="1"/>
  <c r="AP254" i="1"/>
  <c r="AP256" i="1"/>
  <c r="AP258" i="1"/>
  <c r="AP260" i="1"/>
  <c r="AP262" i="1"/>
  <c r="AP264" i="1"/>
  <c r="AP266" i="1"/>
  <c r="AP268" i="1"/>
  <c r="AP270" i="1"/>
  <c r="AP272" i="1"/>
  <c r="AP274" i="1"/>
  <c r="AP276" i="1"/>
  <c r="AP278" i="1"/>
  <c r="AP280" i="1"/>
  <c r="AP282" i="1"/>
  <c r="AP284" i="1"/>
  <c r="AP286" i="1"/>
  <c r="AP288" i="1"/>
  <c r="AP290" i="1"/>
  <c r="AP292" i="1"/>
  <c r="AP294" i="1"/>
  <c r="AP296" i="1"/>
  <c r="AP298" i="1"/>
  <c r="AP300" i="1"/>
  <c r="AP302" i="1"/>
  <c r="AP304" i="1"/>
  <c r="AP306" i="1"/>
  <c r="AP308" i="1"/>
  <c r="AP310" i="1"/>
  <c r="AP312" i="1"/>
  <c r="AP314" i="1"/>
  <c r="AP316" i="1"/>
  <c r="AP318" i="1"/>
  <c r="AP320" i="1"/>
  <c r="AP322" i="1"/>
  <c r="AP324" i="1"/>
  <c r="AP326" i="1"/>
  <c r="AP328" i="1"/>
  <c r="AP330" i="1"/>
  <c r="AP332" i="1"/>
  <c r="AP334" i="1"/>
  <c r="AP336" i="1"/>
  <c r="AP338" i="1"/>
  <c r="AP340" i="1"/>
  <c r="AP342" i="1"/>
  <c r="AP344" i="1"/>
  <c r="AP346" i="1"/>
  <c r="AP348" i="1"/>
  <c r="AP350" i="1"/>
  <c r="AP352" i="1"/>
  <c r="AP354" i="1"/>
  <c r="AP356" i="1"/>
  <c r="AP358" i="1"/>
  <c r="AP360" i="1"/>
  <c r="AP362" i="1"/>
  <c r="AP364" i="1"/>
  <c r="AP366" i="1"/>
  <c r="AP368" i="1"/>
  <c r="AP370" i="1"/>
  <c r="AP372" i="1"/>
  <c r="AP374" i="1"/>
  <c r="AP376" i="1"/>
  <c r="AP378" i="1"/>
  <c r="AP380" i="1"/>
  <c r="AP382" i="1"/>
  <c r="AP384" i="1"/>
  <c r="AP386" i="1"/>
  <c r="AP388" i="1"/>
  <c r="AP390" i="1"/>
  <c r="AP392" i="1"/>
  <c r="AP394" i="1"/>
  <c r="AP396" i="1"/>
  <c r="AP398" i="1"/>
  <c r="AP400" i="1"/>
  <c r="AP402" i="1"/>
  <c r="AP404" i="1"/>
  <c r="AP406" i="1"/>
  <c r="AP408" i="1"/>
  <c r="AP410" i="1"/>
  <c r="AP412" i="1"/>
  <c r="AP414" i="1"/>
  <c r="AP416" i="1"/>
  <c r="AP418" i="1"/>
  <c r="AP420" i="1"/>
  <c r="AP422" i="1"/>
  <c r="AP424" i="1"/>
  <c r="AP426" i="1"/>
  <c r="AP428" i="1"/>
  <c r="AP430" i="1"/>
  <c r="AP432" i="1"/>
  <c r="AJ8" i="1"/>
  <c r="GA219" i="1"/>
  <c r="AI8" i="1"/>
  <c r="E13" i="26"/>
  <c r="EK434" i="2"/>
  <c r="AE226" i="2"/>
  <c r="BZ214" i="2"/>
  <c r="AP545" i="1" s="1"/>
  <c r="BT213" i="2"/>
  <c r="BT1" i="2"/>
  <c r="BN213" i="2"/>
  <c r="BN1" i="2" s="1"/>
  <c r="BL211" i="2"/>
  <c r="BL1" i="2" s="1"/>
  <c r="BJ211" i="2"/>
  <c r="BJ1" i="2" s="1"/>
  <c r="BF211" i="2"/>
  <c r="BF1" i="2" s="1"/>
  <c r="BD211" i="2"/>
  <c r="BD1" i="2" s="1"/>
  <c r="BB211" i="2"/>
  <c r="BB1" i="2" s="1"/>
  <c r="AZ211" i="2"/>
  <c r="AZ1" i="2" s="1"/>
  <c r="AX210" i="2"/>
  <c r="AX1" i="2" s="1"/>
  <c r="AV210" i="2"/>
  <c r="AV1" i="2" s="1"/>
  <c r="AT210" i="2"/>
  <c r="AT1" i="2" s="1"/>
  <c r="AR210" i="2"/>
  <c r="AR1" i="2" s="1"/>
  <c r="AP677" i="1"/>
  <c r="AP676" i="1"/>
  <c r="AP675" i="1"/>
  <c r="AP674" i="1"/>
  <c r="AP670" i="1"/>
  <c r="AP664" i="1"/>
  <c r="AP663" i="1"/>
  <c r="AP662" i="1"/>
  <c r="AP661" i="1"/>
  <c r="AP660" i="1"/>
  <c r="AP659" i="1"/>
  <c r="AP658" i="1"/>
  <c r="AP657" i="1"/>
  <c r="AP654" i="1"/>
  <c r="AP653" i="1"/>
  <c r="AP652" i="1"/>
  <c r="AP651" i="1"/>
  <c r="AP650" i="1"/>
  <c r="AP634" i="1"/>
  <c r="AP633" i="1"/>
  <c r="AP632" i="1"/>
  <c r="AP631" i="1"/>
  <c r="AP630" i="1"/>
  <c r="AP629" i="1"/>
  <c r="AP628" i="1"/>
  <c r="AP627" i="1"/>
  <c r="AP626" i="1"/>
  <c r="AP625" i="1"/>
  <c r="AP624" i="1"/>
  <c r="AP623" i="1"/>
  <c r="AP622" i="1"/>
  <c r="AP617" i="1"/>
  <c r="AP616" i="1"/>
  <c r="AP615" i="1"/>
  <c r="X582" i="1"/>
  <c r="AM577" i="1"/>
  <c r="X576" i="1"/>
  <c r="J560" i="1"/>
  <c r="AP552" i="1"/>
  <c r="AP551" i="1"/>
  <c r="AP550" i="1"/>
  <c r="AP549" i="1"/>
  <c r="AP548" i="1"/>
  <c r="AP547" i="1"/>
  <c r="AP542" i="1"/>
  <c r="AP541" i="1"/>
  <c r="AP540" i="1"/>
  <c r="AP538" i="1"/>
  <c r="AP537" i="1"/>
  <c r="AP534" i="1"/>
  <c r="AP515" i="1"/>
  <c r="AO515" i="1"/>
  <c r="AP514" i="1"/>
  <c r="AO514" i="1"/>
  <c r="AP513" i="1"/>
  <c r="AO513" i="1"/>
  <c r="AP512" i="1"/>
  <c r="AO512" i="1"/>
  <c r="AP505" i="1"/>
  <c r="AO505" i="1"/>
  <c r="AP504" i="1"/>
  <c r="AO504" i="1"/>
  <c r="AP502" i="1"/>
  <c r="AO502" i="1"/>
  <c r="AP501" i="1"/>
  <c r="AO501" i="1"/>
  <c r="AP500" i="1"/>
  <c r="AO500" i="1"/>
  <c r="AP499" i="1"/>
  <c r="AO499" i="1"/>
  <c r="AP498" i="1"/>
  <c r="AO498" i="1"/>
  <c r="AP496" i="1"/>
  <c r="AO496" i="1"/>
  <c r="AP495" i="1"/>
  <c r="AO495" i="1"/>
  <c r="AP494" i="1"/>
  <c r="AO494" i="1"/>
  <c r="AP493" i="1"/>
  <c r="AO493" i="1"/>
  <c r="AP487" i="1"/>
  <c r="AO487" i="1"/>
  <c r="D487" i="1"/>
  <c r="AP486" i="1"/>
  <c r="D486" i="1"/>
  <c r="AP485" i="1"/>
  <c r="D485" i="1"/>
  <c r="AP484" i="1"/>
  <c r="D484" i="1"/>
  <c r="AP483" i="1"/>
  <c r="D483" i="1"/>
  <c r="AP482" i="1"/>
  <c r="D482" i="1"/>
  <c r="AP481" i="1"/>
  <c r="D481" i="1"/>
  <c r="AP480" i="1"/>
  <c r="D480" i="1"/>
  <c r="AP479" i="1"/>
  <c r="D479" i="1"/>
  <c r="AP478" i="1"/>
  <c r="D478" i="1"/>
  <c r="AP477" i="1"/>
  <c r="D477" i="1"/>
  <c r="AP476" i="1"/>
  <c r="D476" i="1"/>
  <c r="AP475" i="1"/>
  <c r="D475" i="1"/>
  <c r="AP474" i="1"/>
  <c r="D474" i="1"/>
  <c r="AP473" i="1"/>
  <c r="D473" i="1"/>
  <c r="AP472" i="1"/>
  <c r="D472" i="1"/>
  <c r="AP471" i="1"/>
  <c r="D471" i="1"/>
  <c r="AP470" i="1"/>
  <c r="D470" i="1"/>
  <c r="AP469" i="1"/>
  <c r="D469" i="1"/>
  <c r="AP468" i="1"/>
  <c r="D468" i="1"/>
  <c r="AP467" i="1"/>
  <c r="D467" i="1"/>
  <c r="AP466" i="1"/>
  <c r="D466" i="1"/>
  <c r="AP465" i="1"/>
  <c r="D465" i="1"/>
  <c r="AP464" i="1"/>
  <c r="D464" i="1"/>
  <c r="AP463" i="1"/>
  <c r="D463" i="1"/>
  <c r="AP462" i="1"/>
  <c r="D462" i="1"/>
  <c r="AP461" i="1"/>
  <c r="D461" i="1"/>
  <c r="AP460" i="1"/>
  <c r="D460" i="1"/>
  <c r="AP459" i="1"/>
  <c r="D459" i="1"/>
  <c r="AP458" i="1"/>
  <c r="D458" i="1"/>
  <c r="AP457" i="1"/>
  <c r="D457" i="1"/>
  <c r="AP456" i="1"/>
  <c r="D456" i="1"/>
  <c r="AP455" i="1"/>
  <c r="D455" i="1"/>
  <c r="AP454" i="1"/>
  <c r="D454" i="1"/>
  <c r="AP453" i="1"/>
  <c r="D453" i="1"/>
  <c r="AP452" i="1"/>
  <c r="D452" i="1"/>
  <c r="AP451" i="1"/>
  <c r="D451" i="1"/>
  <c r="D450" i="1"/>
  <c r="AP449" i="1"/>
  <c r="D449" i="1"/>
  <c r="AP448" i="1"/>
  <c r="AP447" i="1"/>
  <c r="AP446" i="1"/>
  <c r="AP445" i="1"/>
  <c r="AP444" i="1"/>
  <c r="AP443" i="1"/>
  <c r="AP441" i="1"/>
  <c r="AO441" i="1"/>
  <c r="AO432" i="1"/>
  <c r="D432" i="1"/>
  <c r="AO431" i="1"/>
  <c r="D431" i="1"/>
  <c r="D430" i="1"/>
  <c r="AO429" i="1"/>
  <c r="D429" i="1"/>
  <c r="AO428" i="1"/>
  <c r="D428" i="1"/>
  <c r="AO427" i="1"/>
  <c r="D427" i="1"/>
  <c r="AO426" i="1"/>
  <c r="D426" i="1"/>
  <c r="AO425" i="1"/>
  <c r="D425" i="1"/>
  <c r="AO424" i="1"/>
  <c r="D424" i="1"/>
  <c r="AO423" i="1"/>
  <c r="D423" i="1"/>
  <c r="AO422" i="1"/>
  <c r="D422" i="1"/>
  <c r="D421" i="1"/>
  <c r="AO420" i="1"/>
  <c r="D420" i="1"/>
  <c r="AO419" i="1"/>
  <c r="D419" i="1"/>
  <c r="AO418" i="1"/>
  <c r="D418" i="1"/>
  <c r="AO417" i="1"/>
  <c r="D417" i="1"/>
  <c r="D416" i="1"/>
  <c r="D415" i="1"/>
  <c r="D414" i="1"/>
  <c r="AO413" i="1"/>
  <c r="D413" i="1"/>
  <c r="AO412" i="1"/>
  <c r="D412" i="1"/>
  <c r="AO411" i="1"/>
  <c r="D411" i="1"/>
  <c r="AO410" i="1"/>
  <c r="D410" i="1"/>
  <c r="AO409" i="1"/>
  <c r="D409" i="1"/>
  <c r="AO408" i="1"/>
  <c r="D408" i="1"/>
  <c r="AO407" i="1"/>
  <c r="D407" i="1"/>
  <c r="AO406" i="1"/>
  <c r="D406" i="1"/>
  <c r="AO405" i="1"/>
  <c r="D405" i="1"/>
  <c r="AO404" i="1"/>
  <c r="D404" i="1"/>
  <c r="AO403" i="1"/>
  <c r="D403" i="1"/>
  <c r="AO402" i="1"/>
  <c r="D402" i="1"/>
  <c r="AO401" i="1"/>
  <c r="D401" i="1"/>
  <c r="AO400" i="1"/>
  <c r="D400" i="1"/>
  <c r="AO399" i="1"/>
  <c r="D399" i="1"/>
  <c r="AO398" i="1"/>
  <c r="D398" i="1"/>
  <c r="AO397" i="1"/>
  <c r="D397" i="1"/>
  <c r="AO353" i="1"/>
  <c r="D353" i="1"/>
  <c r="AO396" i="1"/>
  <c r="D396" i="1"/>
  <c r="AO394" i="1"/>
  <c r="D394" i="1"/>
  <c r="AO393" i="1"/>
  <c r="D393" i="1"/>
  <c r="AO392" i="1"/>
  <c r="D392" i="1"/>
  <c r="AO391" i="1"/>
  <c r="D391" i="1"/>
  <c r="AO390" i="1"/>
  <c r="D390" i="1"/>
  <c r="AO389" i="1"/>
  <c r="D389" i="1"/>
  <c r="D388" i="1"/>
  <c r="AO387" i="1"/>
  <c r="D387" i="1"/>
  <c r="AO386" i="1"/>
  <c r="D386" i="1"/>
  <c r="AO385" i="1"/>
  <c r="D385" i="1"/>
  <c r="AO384" i="1"/>
  <c r="D384" i="1"/>
  <c r="AO383" i="1"/>
  <c r="D383" i="1"/>
  <c r="AO382" i="1"/>
  <c r="D382" i="1"/>
  <c r="AO381" i="1"/>
  <c r="D381" i="1"/>
  <c r="AO380" i="1"/>
  <c r="D380" i="1"/>
  <c r="AO379" i="1"/>
  <c r="D379" i="1"/>
  <c r="AO378" i="1"/>
  <c r="D378" i="1"/>
  <c r="AO377" i="1"/>
  <c r="D377" i="1"/>
  <c r="AO376" i="1"/>
  <c r="D376" i="1"/>
  <c r="AO375" i="1"/>
  <c r="D375" i="1"/>
  <c r="AO374" i="1"/>
  <c r="D374" i="1"/>
  <c r="AO373" i="1"/>
  <c r="D373" i="1"/>
  <c r="AO372" i="1"/>
  <c r="D372" i="1"/>
  <c r="AO371" i="1"/>
  <c r="D371" i="1"/>
  <c r="AO370" i="1"/>
  <c r="D370" i="1"/>
  <c r="AO369" i="1"/>
  <c r="D369" i="1"/>
  <c r="AO368" i="1"/>
  <c r="D368" i="1"/>
  <c r="AO367" i="1"/>
  <c r="D367" i="1"/>
  <c r="AO366" i="1"/>
  <c r="D366" i="1"/>
  <c r="AO365" i="1"/>
  <c r="D365" i="1"/>
  <c r="AO364" i="1"/>
  <c r="D364" i="1"/>
  <c r="AO363" i="1"/>
  <c r="D363" i="1"/>
  <c r="AO362" i="1"/>
  <c r="D362" i="1"/>
  <c r="AO361" i="1"/>
  <c r="D361" i="1"/>
  <c r="AO360" i="1"/>
  <c r="D360" i="1"/>
  <c r="AO359" i="1"/>
  <c r="D359" i="1"/>
  <c r="AO358" i="1"/>
  <c r="D358" i="1"/>
  <c r="AO357" i="1"/>
  <c r="D357" i="1"/>
  <c r="AO356" i="1"/>
  <c r="D356" i="1"/>
  <c r="AO355" i="1"/>
  <c r="D355" i="1"/>
  <c r="AO354" i="1"/>
  <c r="D354" i="1"/>
  <c r="D334" i="1"/>
  <c r="AO352" i="1"/>
  <c r="D352" i="1"/>
  <c r="AO351" i="1"/>
  <c r="D351" i="1"/>
  <c r="AO350" i="1"/>
  <c r="D350" i="1"/>
  <c r="AO349" i="1"/>
  <c r="D349" i="1"/>
  <c r="AO348" i="1"/>
  <c r="D348" i="1"/>
  <c r="AO347" i="1"/>
  <c r="D347" i="1"/>
  <c r="AO346" i="1"/>
  <c r="D346" i="1"/>
  <c r="AO345" i="1"/>
  <c r="D345" i="1"/>
  <c r="AO344" i="1"/>
  <c r="D344" i="1"/>
  <c r="AO343" i="1"/>
  <c r="D343" i="1"/>
  <c r="AO342" i="1"/>
  <c r="D342" i="1"/>
  <c r="AO341" i="1"/>
  <c r="D341" i="1"/>
  <c r="AO340" i="1"/>
  <c r="D340" i="1"/>
  <c r="AO339" i="1"/>
  <c r="D339" i="1"/>
  <c r="AO338" i="1"/>
  <c r="D338" i="1"/>
  <c r="AO337" i="1"/>
  <c r="D337" i="1"/>
  <c r="D336" i="1"/>
  <c r="AO335" i="1"/>
  <c r="D335" i="1"/>
  <c r="AO333" i="1"/>
  <c r="D333" i="1"/>
  <c r="D332" i="1"/>
  <c r="D331" i="1"/>
  <c r="D330" i="1"/>
  <c r="D329" i="1"/>
  <c r="D328" i="1"/>
  <c r="D327" i="1"/>
  <c r="D326" i="1"/>
  <c r="AO325" i="1"/>
  <c r="D325" i="1"/>
  <c r="AO324" i="1"/>
  <c r="D324" i="1"/>
  <c r="AO323" i="1"/>
  <c r="D323" i="1"/>
  <c r="AO322" i="1"/>
  <c r="D322" i="1"/>
  <c r="AO320" i="1"/>
  <c r="D320" i="1"/>
  <c r="D319" i="1"/>
  <c r="AO318" i="1"/>
  <c r="D318" i="1"/>
  <c r="AO317" i="1"/>
  <c r="D317" i="1"/>
  <c r="AO316" i="1"/>
  <c r="D316" i="1"/>
  <c r="AO315" i="1"/>
  <c r="D315" i="1"/>
  <c r="AO314" i="1"/>
  <c r="D314" i="1"/>
  <c r="AO313" i="1"/>
  <c r="D313" i="1"/>
  <c r="AO312" i="1"/>
  <c r="D312" i="1"/>
  <c r="AO321" i="1"/>
  <c r="D321" i="1"/>
  <c r="AO311" i="1"/>
  <c r="D311" i="1"/>
  <c r="AO310" i="1"/>
  <c r="D310" i="1"/>
  <c r="AO309" i="1"/>
  <c r="D309" i="1"/>
  <c r="AO308" i="1"/>
  <c r="D308" i="1"/>
  <c r="AO307" i="1"/>
  <c r="D307" i="1"/>
  <c r="AO306" i="1"/>
  <c r="D306" i="1"/>
  <c r="AO305" i="1"/>
  <c r="D305" i="1"/>
  <c r="AO304" i="1"/>
  <c r="D304" i="1"/>
  <c r="AO303" i="1"/>
  <c r="D303" i="1"/>
  <c r="AO302" i="1"/>
  <c r="D302" i="1"/>
  <c r="D301" i="1"/>
  <c r="AO300" i="1"/>
  <c r="D300" i="1"/>
  <c r="AO299" i="1"/>
  <c r="D299" i="1"/>
  <c r="AO296" i="1"/>
  <c r="D296" i="1"/>
  <c r="AO298" i="1"/>
  <c r="D298" i="1"/>
  <c r="AO297" i="1"/>
  <c r="D297" i="1"/>
  <c r="AO295" i="1"/>
  <c r="D295" i="1"/>
  <c r="D294" i="1"/>
  <c r="D293" i="1"/>
  <c r="D292" i="1"/>
  <c r="D291" i="1"/>
  <c r="AO290" i="1"/>
  <c r="D290" i="1"/>
  <c r="AO289" i="1"/>
  <c r="D289" i="1"/>
  <c r="AO288" i="1"/>
  <c r="D288" i="1"/>
  <c r="AO287" i="1"/>
  <c r="D287" i="1"/>
  <c r="AO286" i="1"/>
  <c r="D286" i="1"/>
  <c r="AO285" i="1"/>
  <c r="D285" i="1"/>
  <c r="AO284" i="1"/>
  <c r="D284" i="1"/>
  <c r="AO283" i="1"/>
  <c r="D283" i="1"/>
  <c r="AO282" i="1"/>
  <c r="D282" i="1"/>
  <c r="AO278" i="1"/>
  <c r="D278" i="1"/>
  <c r="AO281" i="1"/>
  <c r="D281" i="1"/>
  <c r="AO280" i="1"/>
  <c r="D280" i="1"/>
  <c r="AO279" i="1"/>
  <c r="D279" i="1"/>
  <c r="AO276" i="1"/>
  <c r="D276" i="1"/>
  <c r="AO277" i="1"/>
  <c r="D277" i="1"/>
  <c r="AO273" i="1"/>
  <c r="D273" i="1"/>
  <c r="AO275" i="1"/>
  <c r="D275" i="1"/>
  <c r="AO274" i="1"/>
  <c r="D274" i="1"/>
  <c r="D271" i="1"/>
  <c r="AO272" i="1"/>
  <c r="D272" i="1"/>
  <c r="AO261" i="1"/>
  <c r="D261" i="1"/>
  <c r="AO270" i="1"/>
  <c r="D270" i="1"/>
  <c r="AO269" i="1"/>
  <c r="D269" i="1"/>
  <c r="AO268" i="1"/>
  <c r="D268" i="1"/>
  <c r="AO267" i="1"/>
  <c r="D267" i="1"/>
  <c r="AO266" i="1"/>
  <c r="D266" i="1"/>
  <c r="AO265" i="1"/>
  <c r="D265" i="1"/>
  <c r="AO264" i="1"/>
  <c r="D264" i="1"/>
  <c r="D263" i="1"/>
  <c r="AO262" i="1"/>
  <c r="D262" i="1"/>
  <c r="AO247" i="1"/>
  <c r="D247" i="1"/>
  <c r="AO260" i="1"/>
  <c r="D260" i="1"/>
  <c r="AO259" i="1"/>
  <c r="D259" i="1"/>
  <c r="AO258" i="1"/>
  <c r="D258" i="1"/>
  <c r="AO257" i="1"/>
  <c r="D257" i="1"/>
  <c r="AO256" i="1"/>
  <c r="D256" i="1"/>
  <c r="AO255" i="1"/>
  <c r="D255" i="1"/>
  <c r="AO254" i="1"/>
  <c r="D254" i="1"/>
  <c r="AO253" i="1"/>
  <c r="D253" i="1"/>
  <c r="AO252" i="1"/>
  <c r="D252" i="1"/>
  <c r="AO251" i="1"/>
  <c r="D251" i="1"/>
  <c r="AO250" i="1"/>
  <c r="D250" i="1"/>
  <c r="AO249" i="1"/>
  <c r="D249" i="1"/>
  <c r="AO248" i="1"/>
  <c r="D248" i="1"/>
  <c r="AO245" i="1"/>
  <c r="D245" i="1"/>
  <c r="AO246" i="1"/>
  <c r="D246" i="1"/>
  <c r="AO244" i="1"/>
  <c r="D244" i="1"/>
  <c r="D243" i="1"/>
  <c r="D242" i="1"/>
  <c r="D241" i="1"/>
  <c r="D240" i="1"/>
  <c r="AO239" i="1"/>
  <c r="D239" i="1"/>
  <c r="AO238" i="1"/>
  <c r="D238" i="1"/>
  <c r="AO237" i="1"/>
  <c r="D237" i="1"/>
  <c r="D236" i="1"/>
  <c r="D235" i="1"/>
  <c r="AO234" i="1"/>
  <c r="D234" i="1"/>
  <c r="AO233" i="1"/>
  <c r="D233" i="1"/>
  <c r="AO232" i="1"/>
  <c r="D232" i="1"/>
  <c r="AO231" i="1"/>
  <c r="D231" i="1"/>
  <c r="AO230" i="1"/>
  <c r="D230" i="1"/>
  <c r="AO229" i="1"/>
  <c r="D229" i="1"/>
  <c r="AO228" i="1"/>
  <c r="D228" i="1"/>
  <c r="AO227" i="1"/>
  <c r="D227" i="1"/>
  <c r="AO226" i="1"/>
  <c r="D226" i="1"/>
  <c r="AO225" i="1"/>
  <c r="D225" i="1"/>
  <c r="D222" i="1"/>
  <c r="D224" i="1"/>
  <c r="D223" i="1"/>
  <c r="D219" i="1"/>
  <c r="D221" i="1"/>
  <c r="AO220" i="1"/>
  <c r="D220" i="1"/>
  <c r="D216" i="1"/>
  <c r="AO218" i="1"/>
  <c r="D218" i="1"/>
  <c r="AO217" i="1"/>
  <c r="D217" i="1"/>
  <c r="D215" i="1"/>
  <c r="AO214" i="1"/>
  <c r="D214" i="1"/>
  <c r="AO213" i="1"/>
  <c r="D213" i="1"/>
  <c r="AO210" i="1"/>
  <c r="D210" i="1"/>
  <c r="AO212" i="1"/>
  <c r="D212" i="1"/>
  <c r="AO211" i="1"/>
  <c r="D211" i="1"/>
  <c r="AO206" i="1"/>
  <c r="D206" i="1"/>
  <c r="AO209" i="1"/>
  <c r="D209" i="1"/>
  <c r="AO208" i="1"/>
  <c r="D208" i="1"/>
  <c r="AO207" i="1"/>
  <c r="D207" i="1"/>
  <c r="AO204" i="1"/>
  <c r="D204" i="1"/>
  <c r="AO203" i="1"/>
  <c r="D203" i="1"/>
  <c r="AO202" i="1"/>
  <c r="D202" i="1"/>
  <c r="AO201" i="1"/>
  <c r="D201" i="1"/>
  <c r="AO200" i="1"/>
  <c r="D200" i="1"/>
  <c r="AO198" i="1"/>
  <c r="D198" i="1"/>
  <c r="D197" i="1"/>
  <c r="AO199" i="1"/>
  <c r="D199" i="1"/>
  <c r="D196" i="1"/>
  <c r="D195" i="1"/>
  <c r="D194" i="1"/>
  <c r="AO193" i="1"/>
  <c r="D193" i="1"/>
  <c r="AO192" i="1"/>
  <c r="D192" i="1"/>
  <c r="AO191" i="1"/>
  <c r="D191" i="1"/>
  <c r="AO190" i="1"/>
  <c r="D190" i="1"/>
  <c r="AO189" i="1"/>
  <c r="D189" i="1"/>
  <c r="AO188" i="1"/>
  <c r="D188" i="1"/>
  <c r="AO187" i="1"/>
  <c r="D187" i="1"/>
  <c r="AO186" i="1"/>
  <c r="D186" i="1"/>
  <c r="AO185" i="1"/>
  <c r="D185" i="1"/>
  <c r="AO184" i="1"/>
  <c r="D184" i="1"/>
  <c r="AO183" i="1"/>
  <c r="D183" i="1"/>
  <c r="AO182" i="1"/>
  <c r="D182" i="1"/>
  <c r="AO180" i="1"/>
  <c r="D180" i="1"/>
  <c r="AO179" i="1"/>
  <c r="D179" i="1"/>
  <c r="AO178" i="1"/>
  <c r="D178" i="1"/>
  <c r="AO177" i="1"/>
  <c r="D177" i="1"/>
  <c r="AO176" i="1"/>
  <c r="D176" i="1"/>
  <c r="AO175" i="1"/>
  <c r="D175" i="1"/>
  <c r="AO174" i="1"/>
  <c r="D174" i="1"/>
  <c r="AO173" i="1"/>
  <c r="D173" i="1"/>
  <c r="AO172" i="1"/>
  <c r="D172" i="1"/>
  <c r="AO171" i="1"/>
  <c r="D171" i="1"/>
  <c r="AO170" i="1"/>
  <c r="D170" i="1"/>
  <c r="AO169" i="1"/>
  <c r="D169" i="1"/>
  <c r="AO168" i="1"/>
  <c r="D168" i="1"/>
  <c r="AO167" i="1"/>
  <c r="D167" i="1"/>
  <c r="AO166" i="1"/>
  <c r="D166" i="1"/>
  <c r="AO165" i="1"/>
  <c r="D165" i="1"/>
  <c r="D205" i="1"/>
  <c r="AO164" i="1"/>
  <c r="D164" i="1"/>
  <c r="AO163" i="1"/>
  <c r="D163" i="1"/>
  <c r="AO162" i="1"/>
  <c r="D162" i="1"/>
  <c r="D181" i="1"/>
  <c r="AO161" i="1"/>
  <c r="D161" i="1"/>
  <c r="AO159" i="1"/>
  <c r="D159" i="1"/>
  <c r="AO160" i="1"/>
  <c r="D160" i="1"/>
  <c r="AO158" i="1"/>
  <c r="D158" i="1"/>
  <c r="D157" i="1"/>
  <c r="AO156" i="1"/>
  <c r="D156" i="1"/>
  <c r="AO155" i="1"/>
  <c r="D155" i="1"/>
  <c r="AO154" i="1"/>
  <c r="D154" i="1"/>
  <c r="AO153" i="1"/>
  <c r="D153" i="1"/>
  <c r="AO152" i="1"/>
  <c r="D152" i="1"/>
  <c r="AO151" i="1"/>
  <c r="D151" i="1"/>
  <c r="AO150" i="1"/>
  <c r="D150" i="1"/>
  <c r="AO149" i="1"/>
  <c r="D149" i="1"/>
  <c r="AO148" i="1"/>
  <c r="D148" i="1"/>
  <c r="AO147" i="1"/>
  <c r="D147" i="1"/>
  <c r="AO146" i="1"/>
  <c r="D146" i="1"/>
  <c r="AO145" i="1"/>
  <c r="D145" i="1"/>
  <c r="AO144" i="1"/>
  <c r="D144" i="1"/>
  <c r="AO143" i="1"/>
  <c r="D143" i="1"/>
  <c r="AO142" i="1"/>
  <c r="D142" i="1"/>
  <c r="AO141" i="1"/>
  <c r="D141" i="1"/>
  <c r="AO140" i="1"/>
  <c r="D140" i="1"/>
  <c r="AO139" i="1"/>
  <c r="D139" i="1"/>
  <c r="AO138" i="1"/>
  <c r="D138" i="1"/>
  <c r="D136" i="1"/>
  <c r="AO137" i="1"/>
  <c r="D137" i="1"/>
  <c r="AO135" i="1"/>
  <c r="D135" i="1"/>
  <c r="AO134" i="1"/>
  <c r="D134" i="1"/>
  <c r="AO133" i="1"/>
  <c r="D133" i="1"/>
  <c r="D132" i="1"/>
  <c r="AO131" i="1"/>
  <c r="D131" i="1"/>
  <c r="AO130" i="1"/>
  <c r="D130" i="1"/>
  <c r="D129" i="1"/>
  <c r="D128" i="1"/>
  <c r="D127" i="1"/>
  <c r="AO126" i="1"/>
  <c r="D126" i="1"/>
  <c r="AO125" i="1"/>
  <c r="D125" i="1"/>
  <c r="AO124" i="1"/>
  <c r="D124" i="1"/>
  <c r="AO123" i="1"/>
  <c r="D123" i="1"/>
  <c r="D122" i="1"/>
  <c r="AO121" i="1"/>
  <c r="D121" i="1"/>
  <c r="AO120" i="1"/>
  <c r="D120" i="1"/>
  <c r="AO119" i="1"/>
  <c r="D119" i="1"/>
  <c r="D118" i="1"/>
  <c r="D117" i="1"/>
  <c r="AO111" i="1"/>
  <c r="D111" i="1"/>
  <c r="AO116" i="1"/>
  <c r="D116" i="1"/>
  <c r="AO115" i="1"/>
  <c r="D115" i="1"/>
  <c r="AO114" i="1"/>
  <c r="D114" i="1"/>
  <c r="AO113" i="1"/>
  <c r="D113" i="1"/>
  <c r="AO112" i="1"/>
  <c r="D112" i="1"/>
  <c r="AO103" i="1"/>
  <c r="D103" i="1"/>
  <c r="AO110" i="1"/>
  <c r="D110" i="1"/>
  <c r="AO109" i="1"/>
  <c r="D109" i="1"/>
  <c r="AO108" i="1"/>
  <c r="D108" i="1"/>
  <c r="AO107" i="1"/>
  <c r="D107" i="1"/>
  <c r="AO106" i="1"/>
  <c r="D106" i="1"/>
  <c r="AO105" i="1"/>
  <c r="D105" i="1"/>
  <c r="AO102" i="1"/>
  <c r="D102" i="1"/>
  <c r="AO101" i="1"/>
  <c r="D101" i="1"/>
  <c r="AO100" i="1"/>
  <c r="D100" i="1"/>
  <c r="AO99" i="1"/>
  <c r="D99" i="1"/>
  <c r="AO98" i="1"/>
  <c r="D98" i="1"/>
  <c r="AO97" i="1"/>
  <c r="D97" i="1"/>
  <c r="AO96" i="1"/>
  <c r="D96" i="1"/>
  <c r="AO95" i="1"/>
  <c r="D95" i="1"/>
  <c r="AO94" i="1"/>
  <c r="D94" i="1"/>
  <c r="AO93" i="1"/>
  <c r="D93" i="1"/>
  <c r="AO92" i="1"/>
  <c r="D92" i="1"/>
  <c r="AO91" i="1"/>
  <c r="D91" i="1"/>
  <c r="AO90" i="1"/>
  <c r="D90" i="1"/>
  <c r="AO89" i="1"/>
  <c r="D89" i="1"/>
  <c r="AO88" i="1"/>
  <c r="D88" i="1"/>
  <c r="AO87" i="1"/>
  <c r="D87" i="1"/>
  <c r="AO45" i="1"/>
  <c r="D45" i="1"/>
  <c r="AO44" i="1"/>
  <c r="D44" i="1"/>
  <c r="AO86" i="1"/>
  <c r="D86" i="1"/>
  <c r="AO85" i="1"/>
  <c r="D85" i="1"/>
  <c r="AO84" i="1"/>
  <c r="D84" i="1"/>
  <c r="AO83" i="1"/>
  <c r="D83" i="1"/>
  <c r="AO82" i="1"/>
  <c r="D82" i="1"/>
  <c r="AO81" i="1"/>
  <c r="D81" i="1"/>
  <c r="D80" i="1"/>
  <c r="AO79" i="1"/>
  <c r="D79" i="1"/>
  <c r="AO78" i="1"/>
  <c r="D78" i="1"/>
  <c r="AO77" i="1"/>
  <c r="D77" i="1"/>
  <c r="AO76" i="1"/>
  <c r="D76" i="1"/>
  <c r="AO75" i="1"/>
  <c r="D75" i="1"/>
  <c r="AO74" i="1"/>
  <c r="D74" i="1"/>
  <c r="AO73" i="1"/>
  <c r="D73" i="1"/>
  <c r="AO72" i="1"/>
  <c r="D72" i="1"/>
  <c r="AO71" i="1"/>
  <c r="D71" i="1"/>
  <c r="AO70" i="1"/>
  <c r="D70" i="1"/>
  <c r="AO69" i="1"/>
  <c r="D69" i="1"/>
  <c r="AO68" i="1"/>
  <c r="D68" i="1"/>
  <c r="AO67" i="1"/>
  <c r="D67" i="1"/>
  <c r="AO66" i="1"/>
  <c r="D66" i="1"/>
  <c r="AO65" i="1"/>
  <c r="D65" i="1"/>
  <c r="AO64" i="1"/>
  <c r="D64" i="1"/>
  <c r="AO63" i="1"/>
  <c r="D63" i="1"/>
  <c r="AO62" i="1"/>
  <c r="D62" i="1"/>
  <c r="AO61" i="1"/>
  <c r="D61" i="1"/>
  <c r="AO60" i="1"/>
  <c r="D60" i="1"/>
  <c r="AO59" i="1"/>
  <c r="D59" i="1"/>
  <c r="AO58" i="1"/>
  <c r="D58" i="1"/>
  <c r="AO57" i="1"/>
  <c r="D57" i="1"/>
  <c r="AO56" i="1"/>
  <c r="D56" i="1"/>
  <c r="AO55" i="1"/>
  <c r="D55" i="1"/>
  <c r="AO54" i="1"/>
  <c r="D54" i="1"/>
  <c r="AO53" i="1"/>
  <c r="D53" i="1"/>
  <c r="AO52" i="1"/>
  <c r="D52" i="1"/>
  <c r="AO51" i="1"/>
  <c r="D51" i="1"/>
  <c r="AO50" i="1"/>
  <c r="D50" i="1"/>
  <c r="AO49" i="1"/>
  <c r="D49" i="1"/>
  <c r="AO48" i="1"/>
  <c r="D48" i="1"/>
  <c r="AO47" i="1"/>
  <c r="D47" i="1"/>
  <c r="AO46" i="1"/>
  <c r="D46" i="1"/>
  <c r="AO43" i="1"/>
  <c r="D43" i="1"/>
  <c r="AO42" i="1"/>
  <c r="D42" i="1"/>
  <c r="AO40" i="1"/>
  <c r="D40" i="1"/>
  <c r="D104" i="1"/>
  <c r="AO39" i="1"/>
  <c r="D39" i="1"/>
  <c r="AO38" i="1"/>
  <c r="D38" i="1"/>
  <c r="AO37" i="1"/>
  <c r="D37" i="1"/>
  <c r="AO36" i="1"/>
  <c r="D36" i="1"/>
  <c r="AO35" i="1"/>
  <c r="D35" i="1"/>
  <c r="AO34" i="1"/>
  <c r="D34" i="1"/>
  <c r="AO33" i="1"/>
  <c r="D33" i="1"/>
  <c r="AO32" i="1"/>
  <c r="D32" i="1"/>
  <c r="AO31" i="1"/>
  <c r="D31" i="1"/>
  <c r="AO30" i="1"/>
  <c r="D30" i="1"/>
  <c r="AO29" i="1"/>
  <c r="D29" i="1"/>
  <c r="AO28" i="1"/>
  <c r="D28" i="1"/>
  <c r="AO27" i="1"/>
  <c r="D27" i="1"/>
  <c r="AO26" i="1"/>
  <c r="D26" i="1"/>
  <c r="AO25" i="1"/>
  <c r="D25" i="1"/>
  <c r="AO24" i="1"/>
  <c r="D24" i="1"/>
  <c r="AO20" i="1"/>
  <c r="D20" i="1"/>
  <c r="AO23" i="1"/>
  <c r="D23" i="1"/>
  <c r="AO22" i="1"/>
  <c r="D22" i="1"/>
  <c r="AO21" i="1"/>
  <c r="D21" i="1"/>
  <c r="AO13" i="1"/>
  <c r="D13" i="1"/>
  <c r="AO19" i="1"/>
  <c r="D19" i="1"/>
  <c r="AO18" i="1"/>
  <c r="D18" i="1"/>
  <c r="D17" i="1"/>
  <c r="D16" i="1"/>
  <c r="D15" i="1"/>
  <c r="D14" i="1"/>
  <c r="AO395" i="1"/>
  <c r="D395" i="1"/>
  <c r="AO12" i="1"/>
  <c r="D12" i="1"/>
  <c r="AO11" i="1"/>
  <c r="D11" i="1"/>
  <c r="AO10" i="1"/>
  <c r="D10" i="1"/>
  <c r="AH8" i="1"/>
  <c r="AG8" i="1"/>
  <c r="AF8" i="1"/>
  <c r="AE8" i="1"/>
  <c r="AA8" i="1"/>
  <c r="Z8" i="1"/>
  <c r="Y8" i="1"/>
  <c r="X8" i="1"/>
  <c r="AL7" i="1"/>
  <c r="AK7" i="1"/>
  <c r="AJ7" i="1"/>
  <c r="AI7" i="1"/>
  <c r="AH7" i="1"/>
  <c r="AG7" i="1"/>
  <c r="AF7" i="1"/>
  <c r="AE7" i="1"/>
  <c r="AA7" i="1"/>
  <c r="Z7" i="1"/>
  <c r="Y7" i="1"/>
  <c r="X7" i="1"/>
  <c r="W7" i="1"/>
  <c r="U7" i="1"/>
  <c r="T7" i="1"/>
  <c r="S7" i="1"/>
  <c r="R7" i="1"/>
  <c r="Q7" i="1"/>
  <c r="P7" i="1"/>
  <c r="N7" i="1"/>
  <c r="AL6" i="1"/>
  <c r="AK6" i="1"/>
  <c r="AJ6" i="1"/>
  <c r="AI6" i="1"/>
  <c r="AH6" i="1"/>
  <c r="AG6" i="1"/>
  <c r="AF6" i="1"/>
  <c r="AE6" i="1"/>
  <c r="AA6" i="1"/>
  <c r="Z6" i="1"/>
  <c r="Y6" i="1"/>
  <c r="X6" i="1"/>
  <c r="W6" i="1"/>
  <c r="U6" i="1"/>
  <c r="T6" i="1"/>
  <c r="S6" i="1"/>
  <c r="R6" i="1"/>
  <c r="Q6" i="1"/>
  <c r="P6" i="1"/>
  <c r="N6" i="1"/>
  <c r="GA5" i="1"/>
  <c r="AL5" i="1"/>
  <c r="AK5" i="1"/>
  <c r="AJ5" i="1"/>
  <c r="AI5" i="1"/>
  <c r="AH5" i="1"/>
  <c r="AG5" i="1"/>
  <c r="AF5" i="1"/>
  <c r="AE5" i="1"/>
  <c r="AA5" i="1"/>
  <c r="Z5" i="1"/>
  <c r="Y5" i="1"/>
  <c r="X5" i="1"/>
  <c r="W5" i="1"/>
  <c r="U5" i="1"/>
  <c r="T5" i="1"/>
  <c r="S5" i="1"/>
  <c r="R5" i="1"/>
  <c r="Q5" i="1"/>
  <c r="P5" i="1"/>
  <c r="N5" i="1"/>
  <c r="GC4" i="1"/>
  <c r="AL4" i="1"/>
  <c r="AK4" i="1"/>
  <c r="AJ4" i="1"/>
  <c r="AI4" i="1"/>
  <c r="AH4" i="1"/>
  <c r="AG4" i="1"/>
  <c r="AF4" i="1"/>
  <c r="AE4" i="1"/>
  <c r="AA4" i="1"/>
  <c r="Z4" i="1"/>
  <c r="Y4" i="1"/>
  <c r="X4" i="1"/>
  <c r="W4" i="1"/>
  <c r="U4" i="1"/>
  <c r="T4" i="1"/>
  <c r="S4" i="1"/>
  <c r="R4" i="1"/>
  <c r="Q4" i="1"/>
  <c r="P4" i="1"/>
  <c r="N4" i="1"/>
  <c r="GC3" i="1"/>
  <c r="AL3" i="1"/>
  <c r="AK3" i="1"/>
  <c r="AJ3" i="1"/>
  <c r="AI3" i="1"/>
  <c r="AH3" i="1"/>
  <c r="AG3" i="1"/>
  <c r="AF3" i="1"/>
  <c r="AE3" i="1"/>
  <c r="AA3" i="1"/>
  <c r="Z3" i="1"/>
  <c r="Y3" i="1"/>
  <c r="X3" i="1"/>
  <c r="W3" i="1"/>
  <c r="U3" i="1"/>
  <c r="T3" i="1"/>
  <c r="S3" i="1"/>
  <c r="R3" i="1"/>
  <c r="Q3" i="1"/>
  <c r="P3" i="1"/>
  <c r="N3" i="1"/>
  <c r="GC2" i="1"/>
  <c r="GD2" i="1"/>
  <c r="AL2" i="1"/>
  <c r="AK2" i="1"/>
  <c r="AJ2" i="1"/>
  <c r="AI2" i="1"/>
  <c r="AH2" i="1"/>
  <c r="AG2" i="1"/>
  <c r="AF2" i="1"/>
  <c r="AE2" i="1"/>
  <c r="AA2" i="1"/>
  <c r="Z2" i="1"/>
  <c r="Y2" i="1"/>
  <c r="X2" i="1"/>
  <c r="W2" i="1"/>
  <c r="U2" i="1"/>
  <c r="T2" i="1"/>
  <c r="S2" i="1"/>
  <c r="R2" i="1"/>
  <c r="Q2" i="1"/>
  <c r="P2" i="1"/>
  <c r="N2" i="1"/>
  <c r="AQ1" i="1"/>
  <c r="GC5" i="1"/>
  <c r="GD5" i="1"/>
  <c r="GD3" i="1"/>
  <c r="W8" i="1"/>
  <c r="S8" i="1"/>
  <c r="U8" i="1"/>
  <c r="Q8" i="1"/>
  <c r="R8" i="1"/>
  <c r="P8" i="1"/>
  <c r="T8" i="1"/>
  <c r="N8" i="1"/>
  <c r="AP431" i="1" l="1"/>
  <c r="AP423" i="1"/>
  <c r="AP415" i="1"/>
  <c r="AP407" i="1"/>
  <c r="AP399" i="1"/>
  <c r="AP391" i="1"/>
  <c r="AP383" i="1"/>
  <c r="AP375" i="1"/>
  <c r="AP367" i="1"/>
  <c r="AP359" i="1"/>
  <c r="AP351" i="1"/>
  <c r="AP343" i="1"/>
  <c r="AP335" i="1"/>
  <c r="AP327" i="1"/>
  <c r="AP319" i="1"/>
  <c r="AP311" i="1"/>
  <c r="AP303" i="1"/>
  <c r="AP295" i="1"/>
  <c r="AP287" i="1"/>
  <c r="AP279" i="1"/>
  <c r="AP271" i="1"/>
  <c r="AP263" i="1"/>
  <c r="AP255" i="1"/>
  <c r="AP247" i="1"/>
  <c r="AP239" i="1"/>
  <c r="AP231" i="1"/>
  <c r="AP223" i="1"/>
  <c r="AP215" i="1"/>
  <c r="AP207" i="1"/>
  <c r="AP199" i="1"/>
  <c r="AP191" i="1"/>
  <c r="AP183" i="1"/>
  <c r="AP175" i="1"/>
  <c r="AP167" i="1"/>
  <c r="AP159" i="1"/>
  <c r="AP151" i="1"/>
  <c r="AP143" i="1"/>
  <c r="AP135" i="1"/>
  <c r="AP127" i="1"/>
  <c r="AP119" i="1"/>
  <c r="AP111" i="1"/>
  <c r="AP103" i="1"/>
  <c r="AP95" i="1"/>
  <c r="AP87" i="1"/>
  <c r="AP79" i="1"/>
  <c r="AP71" i="1"/>
  <c r="AP63" i="1"/>
  <c r="AP55" i="1"/>
  <c r="AP47" i="1"/>
  <c r="AP39" i="1"/>
  <c r="AP31" i="1"/>
  <c r="AP23" i="1"/>
  <c r="AP15" i="1"/>
  <c r="AR497" i="47"/>
  <c r="AR501" i="47"/>
  <c r="AR505" i="47"/>
  <c r="AP544" i="1"/>
  <c r="AP429" i="1"/>
  <c r="AP421" i="1"/>
  <c r="AP413" i="1"/>
  <c r="AP405" i="1"/>
  <c r="AP397" i="1"/>
  <c r="AP389" i="1"/>
  <c r="AP381" i="1"/>
  <c r="AP373" i="1"/>
  <c r="AP365" i="1"/>
  <c r="AP357" i="1"/>
  <c r="AP349" i="1"/>
  <c r="AP341" i="1"/>
  <c r="AP333" i="1"/>
  <c r="AP325" i="1"/>
  <c r="AP317" i="1"/>
  <c r="AP309" i="1"/>
  <c r="AP301" i="1"/>
  <c r="AP293" i="1"/>
  <c r="AP285" i="1"/>
  <c r="AP277" i="1"/>
  <c r="AP269" i="1"/>
  <c r="AP261" i="1"/>
  <c r="AP253" i="1"/>
  <c r="AP245" i="1"/>
  <c r="AP237" i="1"/>
  <c r="AP229" i="1"/>
  <c r="AP221" i="1"/>
  <c r="AP213" i="1"/>
  <c r="AP205" i="1"/>
  <c r="AP197" i="1"/>
  <c r="AP189" i="1"/>
  <c r="AP181" i="1"/>
  <c r="AP173" i="1"/>
  <c r="AP165" i="1"/>
  <c r="AP157" i="1"/>
  <c r="AP149" i="1"/>
  <c r="AP141" i="1"/>
  <c r="AP133" i="1"/>
  <c r="AP125" i="1"/>
  <c r="AP117" i="1"/>
  <c r="AP109" i="1"/>
  <c r="AP101" i="1"/>
  <c r="AP93" i="1"/>
  <c r="AP85" i="1"/>
  <c r="AP77" i="1"/>
  <c r="AP69" i="1"/>
  <c r="AP61" i="1"/>
  <c r="AP53" i="1"/>
  <c r="AP45" i="1"/>
  <c r="AP37" i="1"/>
  <c r="AP29" i="1"/>
  <c r="AP21" i="1"/>
  <c r="AP13" i="1"/>
  <c r="AR498" i="47"/>
  <c r="AR502" i="47"/>
  <c r="AR506" i="47"/>
  <c r="AP427" i="1"/>
  <c r="AP419" i="1"/>
  <c r="AP411" i="1"/>
  <c r="AP403" i="1"/>
  <c r="AP395" i="1"/>
  <c r="AP387" i="1"/>
  <c r="AP379" i="1"/>
  <c r="AP371" i="1"/>
  <c r="AP363" i="1"/>
  <c r="AP355" i="1"/>
  <c r="AP347" i="1"/>
  <c r="AP339" i="1"/>
  <c r="AP331" i="1"/>
  <c r="AP323" i="1"/>
  <c r="AP315" i="1"/>
  <c r="AP307" i="1"/>
  <c r="AP299" i="1"/>
  <c r="AP291" i="1"/>
  <c r="AP283" i="1"/>
  <c r="AP275" i="1"/>
  <c r="AP267" i="1"/>
  <c r="AP259" i="1"/>
  <c r="AP251" i="1"/>
  <c r="AP243" i="1"/>
  <c r="AP235" i="1"/>
  <c r="AP227" i="1"/>
  <c r="AP219" i="1"/>
  <c r="AP211" i="1"/>
  <c r="AP203" i="1"/>
  <c r="AP195" i="1"/>
  <c r="AP187" i="1"/>
  <c r="AP179" i="1"/>
  <c r="AP171" i="1"/>
  <c r="AP163" i="1"/>
  <c r="AP155" i="1"/>
  <c r="AP147" i="1"/>
  <c r="AP139" i="1"/>
  <c r="AP131" i="1"/>
  <c r="AP123" i="1"/>
  <c r="AP115" i="1"/>
  <c r="AP107" i="1"/>
  <c r="AP99" i="1"/>
  <c r="AP91" i="1"/>
  <c r="AP83" i="1"/>
  <c r="AP75" i="1"/>
  <c r="AP67" i="1"/>
  <c r="AP59" i="1"/>
  <c r="AP51" i="1"/>
  <c r="AP43" i="1"/>
  <c r="AP35" i="1"/>
  <c r="AP27" i="1"/>
  <c r="AP19" i="1"/>
  <c r="AP11" i="1"/>
  <c r="AR499" i="47"/>
  <c r="BZ1" i="2"/>
  <c r="AP539" i="1"/>
  <c r="AP10" i="1"/>
  <c r="AP425" i="1"/>
  <c r="AP417" i="1"/>
  <c r="AP409" i="1"/>
  <c r="AP401" i="1"/>
  <c r="AP393" i="1"/>
  <c r="AP385" i="1"/>
  <c r="AP377" i="1"/>
  <c r="AP369" i="1"/>
  <c r="AP361" i="1"/>
  <c r="AP353" i="1"/>
  <c r="AP345" i="1"/>
  <c r="AP337" i="1"/>
  <c r="AP329" i="1"/>
  <c r="AP321" i="1"/>
  <c r="AP313" i="1"/>
  <c r="AP305" i="1"/>
  <c r="AP297" i="1"/>
  <c r="AP289" i="1"/>
  <c r="AP281" i="1"/>
  <c r="AP273" i="1"/>
  <c r="AP265" i="1"/>
  <c r="AP257" i="1"/>
  <c r="AP249" i="1"/>
  <c r="AP241" i="1"/>
  <c r="AP233" i="1"/>
  <c r="AP225" i="1"/>
  <c r="AP217" i="1"/>
  <c r="AP209" i="1"/>
  <c r="AP201" i="1"/>
  <c r="AP193" i="1"/>
  <c r="AP185" i="1"/>
  <c r="AP177" i="1"/>
  <c r="AP169" i="1"/>
  <c r="AP161" i="1"/>
  <c r="AP153" i="1"/>
  <c r="AP145" i="1"/>
  <c r="AP137" i="1"/>
  <c r="AP129" i="1"/>
  <c r="AP121" i="1"/>
  <c r="AP113" i="1"/>
  <c r="AP105" i="1"/>
  <c r="AP97" i="1"/>
  <c r="AP89" i="1"/>
  <c r="AP81" i="1"/>
  <c r="AP73" i="1"/>
  <c r="AP65" i="1"/>
  <c r="AP57" i="1"/>
  <c r="AP49" i="1"/>
  <c r="AP41" i="1"/>
  <c r="AP33" i="1"/>
  <c r="AP25" i="1"/>
  <c r="AP543" i="1"/>
  <c r="AP535" i="1"/>
  <c r="AP546" i="1"/>
  <c r="AP574" i="1"/>
  <c r="AP536" i="1"/>
  <c r="EK92" i="47"/>
  <c r="EK91" i="47"/>
</calcChain>
</file>

<file path=xl/sharedStrings.xml><?xml version="1.0" encoding="utf-8"?>
<sst xmlns="http://schemas.openxmlformats.org/spreadsheetml/2006/main" count="82712" uniqueCount="3627">
  <si>
    <t>New Number</t>
  </si>
  <si>
    <t>Kevin Rank</t>
  </si>
  <si>
    <t>Kevin Commetns</t>
  </si>
  <si>
    <t>10-4141-0</t>
  </si>
  <si>
    <t>ok</t>
  </si>
  <si>
    <t>11-5304-0</t>
  </si>
  <si>
    <t>vib is much lower. Looks like work was done.</t>
  </si>
  <si>
    <t>10-0820</t>
  </si>
  <si>
    <t xml:space="preserve">Vib is trending donward, however; motor data still shows harmonics of the driven shaft (faster screw comp. shaft) of the air end. This motor has had some higher amplitudes than the other compressors; therefore, it is recommended to collect trend able vibration data on the compressor and inspect the compressor if possible as time allows. </t>
  </si>
  <si>
    <t>10-0890</t>
  </si>
  <si>
    <t>11-0341</t>
  </si>
  <si>
    <t>11-0714</t>
  </si>
  <si>
    <t>Centrifuge has increased 1 x rpm vibration AGAIN this survey! (over 1.3 ips) with some smaller harmonics of rpm. Back drive motor still has massive beat vibration well over 1.5 ips. Back drive data shows a high  1 x rpm vibration with some high 2, 3, and 4 x rpm vibrations. Inpsect back drive components SOON!</t>
  </si>
  <si>
    <t>11-0715</t>
  </si>
  <si>
    <t>Main motor has increased 1 x rpm vibration in vertical position. Check all fastneners soon....Back drive motor has decresed vibration but still 1.5 ips.... Inspect all fasteners, ODE centrifuge bearing, geardrive, couplings, and alignment ASAP!!!!</t>
  </si>
  <si>
    <t>11-1201</t>
  </si>
  <si>
    <t>NR</t>
  </si>
  <si>
    <t>11-4075-0</t>
  </si>
  <si>
    <t>11-4140-0</t>
  </si>
  <si>
    <t>13-0295</t>
  </si>
  <si>
    <t>13-0594</t>
  </si>
  <si>
    <t>13-3026</t>
  </si>
  <si>
    <t>13-3036</t>
  </si>
  <si>
    <t>13-3045</t>
  </si>
  <si>
    <t>13-3257</t>
  </si>
  <si>
    <t>13-0014</t>
  </si>
  <si>
    <t>11-6640-0</t>
  </si>
  <si>
    <t>11-6650-0</t>
  </si>
  <si>
    <t xml:space="preserve">Gearbox data is still showing  several harmonics indicitive of mechanical looseness. May be under heavy load...Waveform shows a sharp imact at 1 x input rpm. May be issue with input shaft/pinion gear. This will be monitored closely. Increase monitoring frequency. </t>
  </si>
  <si>
    <t>11-6660-0</t>
  </si>
  <si>
    <t>13-2181</t>
  </si>
  <si>
    <t xml:space="preserve">Motor has some electrical vibrations and gearbox has some slight wear according to spectral data. Will monitor this closey. </t>
  </si>
  <si>
    <t>13-2184</t>
  </si>
  <si>
    <t>13-2188</t>
  </si>
  <si>
    <t>14-3545</t>
  </si>
  <si>
    <t>no data</t>
  </si>
  <si>
    <t>14-4103</t>
  </si>
  <si>
    <t>14-4104</t>
  </si>
  <si>
    <t>14-4111</t>
  </si>
  <si>
    <t>10-4142-0</t>
  </si>
  <si>
    <t>10-6382-0</t>
  </si>
  <si>
    <t>10-6417-0</t>
  </si>
  <si>
    <t>motor base is defective and will not allow a good sheave alignment. This was found during last TAR.  Motor also has some rotor bar vibrations. Prepare to replace motor base at next TAR.</t>
  </si>
  <si>
    <t>10-6421-0</t>
  </si>
  <si>
    <t xml:space="preserve">Grinder has some signs of looseness in drive end. Also has high 1 x rpm vibration in vertical direction... .65 ips overall.  Inspect base fasteners and ensure grinder does not have damage or build up. </t>
  </si>
  <si>
    <t>10-7907-0</t>
  </si>
  <si>
    <t>fan likely runs at a resonant frequency from time ot time.</t>
  </si>
  <si>
    <t>10-7917-0</t>
  </si>
  <si>
    <t>11-6430-0</t>
  </si>
  <si>
    <t>13-6431</t>
  </si>
  <si>
    <t>14-3008</t>
  </si>
  <si>
    <t>14-3016</t>
  </si>
  <si>
    <t xml:space="preserve">grinder 1 x rpm vibration has decreased significantly since reported plast month. </t>
  </si>
  <si>
    <t>14-3029</t>
  </si>
  <si>
    <t>14-3043</t>
  </si>
  <si>
    <t>14-3048</t>
  </si>
  <si>
    <t>14-4120</t>
  </si>
  <si>
    <t>15-3008</t>
  </si>
  <si>
    <t>15-3016</t>
  </si>
  <si>
    <t>15-3029</t>
  </si>
  <si>
    <t>15-3034</t>
  </si>
  <si>
    <t>15-3043</t>
  </si>
  <si>
    <t>15-3048</t>
  </si>
  <si>
    <t>15-3050</t>
  </si>
  <si>
    <t>15-3085</t>
  </si>
  <si>
    <t>resonant vibration was not present this month</t>
  </si>
  <si>
    <t>15-3090</t>
  </si>
  <si>
    <t>15-3114</t>
  </si>
  <si>
    <t>15-3130</t>
  </si>
  <si>
    <t>15-3133</t>
  </si>
  <si>
    <t>15-3137</t>
  </si>
  <si>
    <t>15-3141</t>
  </si>
  <si>
    <t>Motor has high acceleration. Looks like a rotor bar issue. Pdma may help.</t>
  </si>
  <si>
    <t>15-3141-08</t>
  </si>
  <si>
    <t>15-3149</t>
  </si>
  <si>
    <t>15-3149-08</t>
  </si>
  <si>
    <t>15-3151</t>
  </si>
  <si>
    <t>New motor has some electrical vibrations around rotor bar pass freq. Will monitor closely.</t>
  </si>
  <si>
    <t>15-3151-08</t>
  </si>
  <si>
    <t>15-3156</t>
  </si>
  <si>
    <t>motor bearings are bad    change motor as time allows</t>
  </si>
  <si>
    <t>15-3161</t>
  </si>
  <si>
    <t>Motor data is showing some belt vibraitons. Centrifuge is showing signs of fit looseness in the bearings accompanied by some imbalance of the rotating asssembly. Inspect belts and sheaves for issues. Perform lift check of centrifuge assembly/shaft if possible.</t>
  </si>
  <si>
    <t>15-3161-08</t>
  </si>
  <si>
    <t>15-3171</t>
  </si>
  <si>
    <t>15-3171-08</t>
  </si>
  <si>
    <t>15-3179</t>
  </si>
  <si>
    <t>15-3207</t>
  </si>
  <si>
    <t>pump data is showing signs of defects/wear. Change pump soon.</t>
  </si>
  <si>
    <t>15-3212</t>
  </si>
  <si>
    <t>15-3224</t>
  </si>
  <si>
    <t xml:space="preserve">Motor is still over 1.1 ips... This motor appears to be on a VFD and may be resonant at certain frequencies. However, there is a mechanical issue present. Ensure all fasteners are tight. Inspect coupling for defects/wear and ensure motor has a good algnment to the pump. </t>
  </si>
  <si>
    <t>15-3233</t>
  </si>
  <si>
    <t>15-3234</t>
  </si>
  <si>
    <t>15-3237</t>
  </si>
  <si>
    <t xml:space="preserve">1 x rpm vibration is .8 ips in motor vertical.. Likely a coupling issue. Inspect coupling and ensure all fasteners are tight and alignment is good. </t>
  </si>
  <si>
    <t>15-3246</t>
  </si>
  <si>
    <t xml:space="preserve">Motor has some low level bearing defects. Centrifuge still has some high 1 x rpm  over 1 ips. Sheaves may have build up as well as bowl assembly. </t>
  </si>
  <si>
    <t>15-3256</t>
  </si>
  <si>
    <t>Motor still has some elctrical vibrations associated with rotor bar.</t>
  </si>
  <si>
    <t>15-3266</t>
  </si>
  <si>
    <t>vib is much much lower on the centrifuge.</t>
  </si>
  <si>
    <t>15-3276</t>
  </si>
  <si>
    <t xml:space="preserve">Motor has some elctrical vibrations associated with 2 x line freq. and rotor bar. </t>
  </si>
  <si>
    <t>15-3289</t>
  </si>
  <si>
    <t xml:space="preserve">1 x rpm vibration in motor has increased significantly. Over 1.1 ips! Motor may be resonant at the speed it was running at during data acquisition. Check all fasteners, couplings, and alignment ASAP. </t>
  </si>
  <si>
    <t>15-3296</t>
  </si>
  <si>
    <r>
      <t xml:space="preserve">Outboard centrifuge bearing data is STILL showing some huge increase in peakvue and possible bearing cage vibraiton. </t>
    </r>
    <r>
      <rPr>
        <b/>
        <sz val="10"/>
        <rFont val="Arial"/>
        <family val="2"/>
      </rPr>
      <t>Inspect bearing ASAP if possible</t>
    </r>
    <r>
      <rPr>
        <sz val="10"/>
        <rFont val="Arial"/>
        <family val="2"/>
      </rPr>
      <t xml:space="preserve">. Geardrive may also have issue. Inpsect geardrive  as well.  </t>
    </r>
  </si>
  <si>
    <t>15-3296-08</t>
  </si>
  <si>
    <t>15-3304</t>
  </si>
  <si>
    <t xml:space="preserve"> Not sure what online MCA shows but motor appears to have some rotor bar vibs…</t>
  </si>
  <si>
    <t>15-3304-08</t>
  </si>
  <si>
    <t>15-3320</t>
  </si>
  <si>
    <t>15-3320-08</t>
  </si>
  <si>
    <t>15-3350</t>
  </si>
  <si>
    <t>15-3352</t>
  </si>
  <si>
    <t>15-4085</t>
  </si>
  <si>
    <t>Centrifuge has high 1 x rpm vibration. Motor has some electrical vibs. Clean and flush system. Ensure all fasteners are tight.</t>
  </si>
  <si>
    <t>15-4085-08</t>
  </si>
  <si>
    <t>15-4452</t>
  </si>
  <si>
    <t xml:space="preserve">Motor is still vibrating over 1.5 ips!!! Huge increase from last month... Ensure all fasteners are tight. Inspect coupling for defects/wear and ensure motor has a good algnment to the pump. </t>
  </si>
  <si>
    <t>22-0604</t>
  </si>
  <si>
    <t>Check drivetrain components for wear and alignment. ESPECIALLY THE SPINDLE SECTION.</t>
  </si>
  <si>
    <t>22-0614</t>
  </si>
  <si>
    <t xml:space="preserve">spindle bearings are showing some high peakvue amplitudes. For now ensure bearings have adequate grease. </t>
  </si>
  <si>
    <t>22-0687</t>
  </si>
  <si>
    <t>Check alignment and belts for issues.</t>
  </si>
  <si>
    <t>22-2040</t>
  </si>
  <si>
    <t>motor verticals are showing high 1 x rpm vibration. Check all fasteners and check sheaves and belts for alignment issues and wear.</t>
  </si>
  <si>
    <t>22-5028</t>
  </si>
  <si>
    <t>22-5031</t>
  </si>
  <si>
    <t>22-5032</t>
  </si>
  <si>
    <t>bad data</t>
  </si>
  <si>
    <t>data looks like it was taken with equipment not running</t>
  </si>
  <si>
    <t>10-8095-0</t>
  </si>
  <si>
    <t>15-3710</t>
  </si>
  <si>
    <t>15-3712</t>
  </si>
  <si>
    <t>15-3720</t>
  </si>
  <si>
    <t>15-3727</t>
  </si>
  <si>
    <t>15-3980</t>
  </si>
  <si>
    <t>15-8001</t>
  </si>
  <si>
    <t>15-8006</t>
  </si>
  <si>
    <t>Newly installed fan bearings from the last TAR are still noisy and have higher acceleration than they should have. Not sure if this is a lube issue or if bearings are bad. Check lube and Monitor closely..</t>
  </si>
  <si>
    <t>15-8008</t>
  </si>
  <si>
    <t>Up and down acceleration amplitudes and noise floor suggest that there may be a lubrication issue in the fan bearings and or defects. For now, the fan bearings should be internally inspected and ensuring that there is adequate clean grease in bearings and housings. Fan also seems to have a resonance when operating near 1200 fan rpm.</t>
  </si>
  <si>
    <t>15-8014</t>
  </si>
  <si>
    <t>15-8054</t>
  </si>
  <si>
    <t>Blower data is showing some wear in blower components continue to monitor…</t>
  </si>
  <si>
    <t>15-8064</t>
  </si>
  <si>
    <t>data shows some sheave alignment/belt issue. Inspect as time allows.</t>
  </si>
  <si>
    <t>15-8068</t>
  </si>
  <si>
    <t>Outboard fan bearing data still shows some Peakvue and high freq. acceleration seems to be higher in overall amplitude  Likely early bearing wear/and or lubrincation issue. This will continue to be monitored closely.</t>
  </si>
  <si>
    <t>15-8069</t>
  </si>
  <si>
    <t>Motor still has a strong fan speed vibration.May also have belt vibrations. Inspect the sheaves for face run out and ensure parallel and offset alignment is good.</t>
  </si>
  <si>
    <t>15-8074</t>
  </si>
  <si>
    <t>15-8084</t>
  </si>
  <si>
    <t>15-8088</t>
  </si>
  <si>
    <t>15-8089</t>
  </si>
  <si>
    <t>15-8100</t>
  </si>
  <si>
    <t>15-3364</t>
  </si>
  <si>
    <t>15-3425</t>
  </si>
  <si>
    <t>15-3432</t>
  </si>
  <si>
    <t>15-3461</t>
  </si>
  <si>
    <t>15-3471</t>
  </si>
  <si>
    <t>15-3475</t>
  </si>
  <si>
    <t>Motor axial vibration is much lower but motor data now shows some bearing issue likely. Inspect motor soon.</t>
  </si>
  <si>
    <t>15-3534</t>
  </si>
  <si>
    <t>15-3539</t>
  </si>
  <si>
    <t xml:space="preserve">Pump is showing some signs of internal wear. </t>
  </si>
  <si>
    <t>15-3562</t>
  </si>
  <si>
    <t xml:space="preserve">Pump has a higher than normal 1 x rpm vibration.  Inpsect all fasteners, couplings, and alignment as time allows. </t>
  </si>
  <si>
    <t>15-3572</t>
  </si>
  <si>
    <t>15-9241</t>
  </si>
  <si>
    <t>10-3827-0</t>
  </si>
  <si>
    <t>15-3800</t>
  </si>
  <si>
    <t>15-3801</t>
  </si>
  <si>
    <t>15-3803</t>
  </si>
  <si>
    <t>15-3828</t>
  </si>
  <si>
    <t>15-3842</t>
  </si>
  <si>
    <t>15-3843</t>
  </si>
  <si>
    <t xml:space="preserve">Check drive train components for wear, eccentricity, alignment, and ensure all structures and fasteners are good. The motor data still shows that possible early bearing defect frequencies are present. Ensure the motor bearings are lubricated if applicable. </t>
  </si>
  <si>
    <t>15-3844</t>
  </si>
  <si>
    <t xml:space="preserve">Vib still kind of high...Low frequency harmonics in motor data suggests belt issues. Inspect belts and sheaves for wear and misalignment soon. </t>
  </si>
  <si>
    <t>15-3847</t>
  </si>
  <si>
    <t>15-3848</t>
  </si>
  <si>
    <t>No data</t>
  </si>
  <si>
    <t>15-3862</t>
  </si>
  <si>
    <t>15-3863</t>
  </si>
  <si>
    <t>15-4019</t>
  </si>
  <si>
    <t>Motor STILL has huge 1 x rpm vibration. VIB IS OVER 2 IPS AXIAL!!!  Inspect all fasteners, base for issues, couplings, motor shaft for run-out, and alignment ASAP</t>
  </si>
  <si>
    <t>15-4027</t>
  </si>
  <si>
    <t>15-4028</t>
  </si>
  <si>
    <t>15-4050</t>
  </si>
  <si>
    <t>15-4051</t>
  </si>
  <si>
    <t>15-4107</t>
  </si>
  <si>
    <t>15-4108</t>
  </si>
  <si>
    <t xml:space="preserve">Vibration is better but still rpm harmonics present in motor and signs of gear issue in gear drive. Inpsect drive train components for wear soon. </t>
  </si>
  <si>
    <t>15-4110</t>
  </si>
  <si>
    <t>15-4203</t>
  </si>
  <si>
    <t>Motor still has high 1 x rpm vibration especially in axial. Inspect all fasteners, base for issues, couplings, motor shaft for run-out, and alignment.</t>
  </si>
  <si>
    <t>15-4209</t>
  </si>
  <si>
    <t>14-2184</t>
  </si>
  <si>
    <t>14-3039</t>
  </si>
  <si>
    <t>14-3050</t>
  </si>
  <si>
    <t>14-3085</t>
  </si>
  <si>
    <t>14-3087</t>
  </si>
  <si>
    <t>14-3090</t>
  </si>
  <si>
    <t>14-3108</t>
  </si>
  <si>
    <t>14-3114</t>
  </si>
  <si>
    <t>14-3130</t>
  </si>
  <si>
    <t>14-3133</t>
  </si>
  <si>
    <t>14-3137</t>
  </si>
  <si>
    <t>14-3141</t>
  </si>
  <si>
    <t>14-3141-08</t>
  </si>
  <si>
    <t>14-3149</t>
  </si>
  <si>
    <t>motor data is showing signs of bearing defects. Not terrible yet but will need attention in the next few months.</t>
  </si>
  <si>
    <t>14-3149-08</t>
  </si>
  <si>
    <t>14-3151</t>
  </si>
  <si>
    <t>Centrifuge vib is near 1 ips. Large 1 x rpm vibration with some 2 3 4 and 5 x rpm vibration. Clean out and flush may help.</t>
  </si>
  <si>
    <t>14-3151-08</t>
  </si>
  <si>
    <t>14-3161</t>
  </si>
  <si>
    <t xml:space="preserve">Back motor vib is up. Noise floor is also present in spectrum. Ensure motor beairngs are not bad on back motor. </t>
  </si>
  <si>
    <t>14-3161-08</t>
  </si>
  <si>
    <t>14-3171</t>
  </si>
  <si>
    <t>Main drive motor is showing some signs of bearing defects/wear.</t>
  </si>
  <si>
    <t>14-3171-08</t>
  </si>
  <si>
    <t>14-3179</t>
  </si>
  <si>
    <t>14-3207</t>
  </si>
  <si>
    <t>14-3212</t>
  </si>
  <si>
    <t>14-3224</t>
  </si>
  <si>
    <t>14-3233</t>
  </si>
  <si>
    <t>14-3234</t>
  </si>
  <si>
    <t>14-3237</t>
  </si>
  <si>
    <t>14-3246</t>
  </si>
  <si>
    <t xml:space="preserve">Motor has high 1 x rpm vibration.  Inspect all fasteners, sheaves for wear, build-up, and misalignment. </t>
  </si>
  <si>
    <t>14-3256</t>
  </si>
  <si>
    <t>Motor has increased axial vibration. Checks sheaves for build up misalignment. Ensure belts are in good order.</t>
  </si>
  <si>
    <t>14-3266</t>
  </si>
  <si>
    <t>vib Is much lower this survey</t>
  </si>
  <si>
    <t>14-3276</t>
  </si>
  <si>
    <t>14-3289</t>
  </si>
  <si>
    <t>14-3296</t>
  </si>
  <si>
    <t>14-3296-08</t>
  </si>
  <si>
    <t>14-3304</t>
  </si>
  <si>
    <t>Vib is over 1 .5 ips! High 1 x rpm with harmonics. Centrifuge shows some signs of mechanical looseness especially in the drive end. Clean and flush SOON. Bearing fits may have wear.</t>
  </si>
  <si>
    <t>14-3304-08</t>
  </si>
  <si>
    <t>14-3320</t>
  </si>
  <si>
    <t>Centrifuge vib is just over 1 ips. Large 1 x rpm vibration with multiple rpm harmonics. Bearing fits are likely worn. Clean out and flush may help with lowering 1 x rpm vibration.</t>
  </si>
  <si>
    <t>14-3320-08</t>
  </si>
  <si>
    <t>14-3363</t>
  </si>
  <si>
    <t>14-4072</t>
  </si>
  <si>
    <t>14-4073</t>
  </si>
  <si>
    <t>14-4085</t>
  </si>
  <si>
    <t>Centrifuge vib is near 1 ips. Large 1 x rpm vibration with some 2 and 3 x rpm vibration. Clean out and flush may help.</t>
  </si>
  <si>
    <t>14-4085-08</t>
  </si>
  <si>
    <t>14-4095</t>
  </si>
  <si>
    <t>11-5307-0</t>
  </si>
  <si>
    <t>14-2981</t>
  </si>
  <si>
    <t>not sure why this was a 2 last month Data does show some geardrive wear. but it is rated level 3.</t>
  </si>
  <si>
    <t>14-3350</t>
  </si>
  <si>
    <t>14-3352</t>
  </si>
  <si>
    <t>Pump has increased amplitude. Dominant sub-synchronous vibration suggests this may be process related. Will monitor closely</t>
  </si>
  <si>
    <t>14-3383</t>
  </si>
  <si>
    <t>14-3404</t>
  </si>
  <si>
    <t>14-3425</t>
  </si>
  <si>
    <t>pump has some wear accoding to vibration data. Will likely need attention in the next few months.</t>
  </si>
  <si>
    <t>14-3461</t>
  </si>
  <si>
    <t>14-3471</t>
  </si>
  <si>
    <t>14-3475</t>
  </si>
  <si>
    <t>14-3534</t>
  </si>
  <si>
    <t>14-3539</t>
  </si>
  <si>
    <t>14-3550</t>
  </si>
  <si>
    <t>14-3562</t>
  </si>
  <si>
    <t>14-3572</t>
  </si>
  <si>
    <t>14-3608</t>
  </si>
  <si>
    <t>14-3617</t>
  </si>
  <si>
    <t>vib looks much better this survey</t>
  </si>
  <si>
    <t>14-3618</t>
  </si>
  <si>
    <t>Slight rotor bar issue in motor. Fan bearings are showing some signs of defects.</t>
  </si>
  <si>
    <t>14-3627</t>
  </si>
  <si>
    <t>Verticals are somewhat high in amplitude. A lot of 1 x rpm vibration. Likely a structrual issue. Inspect all fasteners and ensure sheaves are aligned as scheduling allows.</t>
  </si>
  <si>
    <t>14-3634</t>
  </si>
  <si>
    <t>Blower 1 x rpm vibration has increased again. Inspect all fasteners and ensure sheaves are aligned as scheduling allows.</t>
  </si>
  <si>
    <t>14-3636</t>
  </si>
  <si>
    <r>
      <t xml:space="preserve">Fan verticals are high in amplitude over 1 ips.... Much higher than H. Likely due to springs and imbalance of the fan wheel. 1 x fan rpm vibration. Fan wheel is likely out of balance. </t>
    </r>
    <r>
      <rPr>
        <b/>
        <sz val="10"/>
        <rFont val="Arial"/>
        <family val="2"/>
      </rPr>
      <t>Unit needs attention soon</t>
    </r>
    <r>
      <rPr>
        <sz val="10"/>
        <rFont val="Arial"/>
        <family val="2"/>
      </rPr>
      <t xml:space="preserve">. Checks springs also. </t>
    </r>
  </si>
  <si>
    <t>14-3642</t>
  </si>
  <si>
    <t>Blower has wear according to the vib data. Replace as scheduling allows.</t>
  </si>
  <si>
    <t>14-3648</t>
  </si>
  <si>
    <t>14-3649</t>
  </si>
  <si>
    <t>14-3655</t>
  </si>
  <si>
    <t>14-3697</t>
  </si>
  <si>
    <t>14-3706</t>
  </si>
  <si>
    <t>14-3710</t>
  </si>
  <si>
    <t>14-3712</t>
  </si>
  <si>
    <t>Fan has vibrations that may be caused by sheave/belt issues. Inspect as time allows.</t>
  </si>
  <si>
    <t>14-3720</t>
  </si>
  <si>
    <t>14-3761</t>
  </si>
  <si>
    <t>sub-synch. Vibration is back. Almost 1 ips amplitude. Needs new motor base and sheaves.</t>
  </si>
  <si>
    <t>14-4070</t>
  </si>
  <si>
    <t>14-4216</t>
  </si>
  <si>
    <t>14-4710</t>
  </si>
  <si>
    <t>14-4714</t>
  </si>
  <si>
    <t>14-4921</t>
  </si>
  <si>
    <t>14-5212</t>
  </si>
  <si>
    <t>14-5376</t>
  </si>
  <si>
    <t xml:space="preserve">the presence of the high vibratiion and the presence of so many blower rpm harmonics are indications of internal wear of the blower. Inpsect blower unit soon. </t>
  </si>
  <si>
    <t>14-2201</t>
  </si>
  <si>
    <t>motor is showing some signs of bearing defects. Minor as of now.</t>
  </si>
  <si>
    <t>14-2297</t>
  </si>
  <si>
    <t>14-3800</t>
  </si>
  <si>
    <t xml:space="preserve"> Large sub-synchronous vibration in the motor has decreased some but still near .9 ips! Check all fasteners and drive train components.</t>
  </si>
  <si>
    <t>14-3806</t>
  </si>
  <si>
    <t>14-3827</t>
  </si>
  <si>
    <t>14-3828</t>
  </si>
  <si>
    <t>motor and blower have signs of wear. Large noise floor in motor and blower spectra.</t>
  </si>
  <si>
    <t>14-3832</t>
  </si>
  <si>
    <t>Increase in sub synchronous vibration (9.3 Hz.). Could be output speed or possible resonance. Inpsect unit for loose fasteners/structure and check drive train components for issues.</t>
  </si>
  <si>
    <t>14-3836</t>
  </si>
  <si>
    <t>Vibration is up in motor. Dominant vib is at 25 Hz. Not sure if this runs on VFD but this may be resonance. Amplitude goes up and down from month to month??</t>
  </si>
  <si>
    <t>14-3843</t>
  </si>
  <si>
    <t xml:space="preserve">Fan data shows defects may be present in fan bearings. Noise floor in data may also be from lube issue. Check lubrication </t>
  </si>
  <si>
    <t>14-3844</t>
  </si>
  <si>
    <t xml:space="preserve">Fan bearings are either lacking lubrication or defective. High noise floor in data. </t>
  </si>
  <si>
    <t>14-3847</t>
  </si>
  <si>
    <t xml:space="preserve">motor data is showing some signs of bearing defects. Seems to be minor at this time. </t>
  </si>
  <si>
    <t>14-3848</t>
  </si>
  <si>
    <t>14-3863</t>
  </si>
  <si>
    <t>Motor data shows defects are likely present in DE bearing.  Inpsect motor soon.    Also, fan bearings are either lacking lubrication or have some minor defects.</t>
  </si>
  <si>
    <t>14-3866</t>
  </si>
  <si>
    <t>14-3868</t>
  </si>
  <si>
    <t>14-4007</t>
  </si>
  <si>
    <t>14-4027</t>
  </si>
  <si>
    <t>14-4028</t>
  </si>
  <si>
    <t>14-4050</t>
  </si>
  <si>
    <t>14-4051</t>
  </si>
  <si>
    <t>14-4203</t>
  </si>
  <si>
    <t>14-4208</t>
  </si>
  <si>
    <t>14-4209</t>
  </si>
  <si>
    <t>10-0891</t>
  </si>
  <si>
    <t>10-1401</t>
  </si>
  <si>
    <t>10-2100-0</t>
  </si>
  <si>
    <t>10-2495-0</t>
  </si>
  <si>
    <t>10-2496-0</t>
  </si>
  <si>
    <t>10-2497-0</t>
  </si>
  <si>
    <t>10-2499-0</t>
  </si>
  <si>
    <t>10-2600-0</t>
  </si>
  <si>
    <t>10-8505-0</t>
  </si>
  <si>
    <t xml:space="preserve">Pump has increased vibration. 7 x rpm vibration is also present and is likely vane pass of the pump. Noise floor in spectral data may indicate cavitation. Impeller could be worn…Pump concrete foundation is busted and base is not secured well anymore....Needs attention in the near futrue..Will continue to monitor closely. </t>
  </si>
  <si>
    <t>10-8506-0</t>
  </si>
  <si>
    <t xml:space="preserve">Noise floor in spectral data may indicate cavitation. Impeller could be worn…Pump concrete foundation is busted and base is not secured well anymore....Needs attention in the near future..Will continue to monitor closely. </t>
  </si>
  <si>
    <t>10-8520-0</t>
  </si>
  <si>
    <t>10-8525-0</t>
  </si>
  <si>
    <t>10-8530-0</t>
  </si>
  <si>
    <t>24-5650</t>
  </si>
  <si>
    <t>24-5651</t>
  </si>
  <si>
    <t>24-5652</t>
  </si>
  <si>
    <t>24-5653</t>
  </si>
  <si>
    <t xml:space="preserve">Motor likely has bearing defects. Very strange vibration/noise with non-synchronous peaks and high noise floor in spectra. Motor needs attention soon. </t>
  </si>
  <si>
    <t>24-5654</t>
  </si>
  <si>
    <t>24-5655</t>
  </si>
  <si>
    <t>24-5658</t>
  </si>
  <si>
    <t>24-5659</t>
  </si>
  <si>
    <t>25-0001</t>
  </si>
  <si>
    <t>25-4277</t>
  </si>
  <si>
    <t>25-4278</t>
  </si>
  <si>
    <t>25-4280</t>
  </si>
  <si>
    <t>11-4170-0</t>
  </si>
  <si>
    <t>11-4265-0</t>
  </si>
  <si>
    <t>11-4280-0</t>
  </si>
  <si>
    <t>Pump still has loose feet bolts. Replace fasteners washers and re align unit ASAP</t>
  </si>
  <si>
    <t>11-4330-0</t>
  </si>
  <si>
    <t xml:space="preserve">Pump axial data is showing some signs of bearing issue likely in the thrust bearing of the pump. Replace pump as time allows. </t>
  </si>
  <si>
    <t>11-4340-0</t>
  </si>
  <si>
    <t>1 x centrifuge rpm vibration has increased some and is likely due to imbalance. There is also a high frequnecy rpm harmonic vibration in the outboard end bearing. Clean out and flush may help lower 1 x rpm vib. Will continue to monitor OB bearing issue closely.</t>
  </si>
  <si>
    <t>11-4340-1</t>
  </si>
  <si>
    <t>11-4341-0</t>
  </si>
  <si>
    <t>11-4341-1</t>
  </si>
  <si>
    <t>11-4350-0</t>
  </si>
  <si>
    <t>11-4351-0</t>
  </si>
  <si>
    <t>Pump data is showing signs of internal wear. Geardrive may also be worn and or defective...Base is in bad shape causing some high 1 x rpm vibration throughout unit. Needs attention soon.</t>
  </si>
  <si>
    <t>11-4352-0</t>
  </si>
  <si>
    <t>11-4353-0</t>
  </si>
  <si>
    <t>11-4375-0</t>
  </si>
  <si>
    <t xml:space="preserve">1 x rpm vibration is present in motor and centrifuge. Check sheaves for build up and ensure face run out is minimal on sheaves. </t>
  </si>
  <si>
    <t>11-4380-0</t>
  </si>
  <si>
    <t>11-4435-0</t>
  </si>
  <si>
    <t>vane pass vib is down likely a process issue</t>
  </si>
  <si>
    <t>11-4495-0</t>
  </si>
  <si>
    <t>There was a high vibration in the back end of the unit last survey. Recent data shows this to have subsided. Not sure if work was done but vib is much lower..</t>
  </si>
  <si>
    <t>11-4495-1</t>
  </si>
  <si>
    <t>11-4500-0</t>
  </si>
  <si>
    <t>11-4500-1</t>
  </si>
  <si>
    <t>11-4555-0</t>
  </si>
  <si>
    <t>11-4557-0</t>
  </si>
  <si>
    <t>11-4615-0</t>
  </si>
  <si>
    <t>11-4695-0</t>
  </si>
  <si>
    <t>11-4845-0</t>
  </si>
  <si>
    <t>11-4880-0</t>
  </si>
  <si>
    <t>11-4890-0</t>
  </si>
  <si>
    <t>11-5007-0</t>
  </si>
  <si>
    <t>11-6657-0</t>
  </si>
  <si>
    <t>11-6815-0</t>
  </si>
  <si>
    <t>11-9319-0</t>
  </si>
  <si>
    <t>11-9320-0</t>
  </si>
  <si>
    <t>11-9321-0</t>
  </si>
  <si>
    <t>11-9322-0</t>
  </si>
  <si>
    <t>pump has quite a bit of rpm harmonics which may indicate internal wear of the pump. Peakue alsoshows high amplitude. Pump will need attention soon.</t>
  </si>
  <si>
    <t>23-3770</t>
  </si>
  <si>
    <t>11-1003</t>
  </si>
  <si>
    <t xml:space="preserve">Motor still has belt type vibration. Entire fan base is shaking somewhat. Inspect all springs and fasteners. Belts have visible movement.. Inpsect belts and sheaves SOON. Fan bearings need visual inspection ensuring clean adequate amount of grease. </t>
  </si>
  <si>
    <t>11-1021</t>
  </si>
  <si>
    <t>11-1035</t>
  </si>
  <si>
    <t>Fan axial vibration is back up this survey. Mainly 1 x rpm with some 2 x in the fan.   Fan may be getting build up on it and needs cleaning…..Fan Peakvue is showing some outer race frequencies will monitor closely.</t>
  </si>
  <si>
    <t>11-1041</t>
  </si>
  <si>
    <t>11-1061</t>
  </si>
  <si>
    <t>11-1075</t>
  </si>
  <si>
    <t>11-1081</t>
  </si>
  <si>
    <t>11-1098</t>
  </si>
  <si>
    <t>11-1103</t>
  </si>
  <si>
    <t>11-1008</t>
  </si>
  <si>
    <t>13-3399</t>
  </si>
  <si>
    <t>13-3407</t>
  </si>
  <si>
    <t>13-3409</t>
  </si>
  <si>
    <t>13-3418</t>
  </si>
  <si>
    <t>13-3419</t>
  </si>
  <si>
    <t>13-3422</t>
  </si>
  <si>
    <t>10-9305-0</t>
  </si>
  <si>
    <t>10-9306-0</t>
  </si>
  <si>
    <t>10-9307-0</t>
  </si>
  <si>
    <t>13-0030</t>
  </si>
  <si>
    <t>13-0043</t>
  </si>
  <si>
    <t>13-0072</t>
  </si>
  <si>
    <t>13-0075</t>
  </si>
  <si>
    <t>Centrifuge has some high 1 x rpm vibration tht is increasing each survey. Also causing some high vibration in the pillow block bearings. Clean and flush may help.</t>
  </si>
  <si>
    <t>13-0075-1</t>
  </si>
  <si>
    <t>13-0082</t>
  </si>
  <si>
    <t>13-0084</t>
  </si>
  <si>
    <t>13-0085</t>
  </si>
  <si>
    <t xml:space="preserve"> Centrifuge has increased 1 x rpm vibration. Clean and flush might help. Motor also has quite a bit of electrical vibrations related to rotor bar and 2 x line frequnecy. Motor also has some minor bearing defects.</t>
  </si>
  <si>
    <t>13-0086</t>
  </si>
  <si>
    <t>13-0087</t>
  </si>
  <si>
    <t xml:space="preserve">1 x rpm vibration has increased significantly in the motor. Motor sheave and all fasteners should be checked. Also ensure motor sheave is clean with no build-up. </t>
  </si>
  <si>
    <t>13-0096</t>
  </si>
  <si>
    <t xml:space="preserve">Not much change....defects still remain in back drive pillowblock bearings. Back Drive Shaft may be bent or msaligned. Unit still needs attention. Main motor also has some high freq. amplitude due to electrical vibrations. </t>
  </si>
  <si>
    <t>13-0096-1</t>
  </si>
  <si>
    <t>13-0097</t>
  </si>
  <si>
    <t>13-0097-1</t>
  </si>
  <si>
    <t>13-0099</t>
  </si>
  <si>
    <t>small back drive bearings are showing signs of defect/wear. Unit will need attention soon.</t>
  </si>
  <si>
    <t>13-0099-1</t>
  </si>
  <si>
    <t>13-0120</t>
  </si>
  <si>
    <t>13-0137</t>
  </si>
  <si>
    <t>13-0145</t>
  </si>
  <si>
    <t>Motor  has some high freq. high amplitude vibrations related to rotor bar and 2 x line frequency. 120 Hz. Will continue to monitor closely.</t>
  </si>
  <si>
    <t>13-0165</t>
  </si>
  <si>
    <t>13-0278</t>
  </si>
  <si>
    <t>Motor and centrifuge 1 x rpm vibration has increased. Centrifuge is over 1 ips.  Clean and flush unit..Check all fasteners, belts, sheaves for issues as time allows. Ensure sheaves do not have build up.</t>
  </si>
  <si>
    <t>13-0279</t>
  </si>
  <si>
    <t xml:space="preserve"> Back end small pillow block bearings are rough and show signs of worsening defects. .motor also has high  1 x rpm vib. Check sheave for face run out and motor may also may have some rotor issues that could cause elevated 1 x rpm vib.</t>
  </si>
  <si>
    <t>13-0279-1</t>
  </si>
  <si>
    <t>13-0291</t>
  </si>
  <si>
    <t>13-0299</t>
  </si>
  <si>
    <t>Motor has a 1 x rpm vibration and quite a bit of electrical vibrations. Motor may have a rotor bar problem. This would influenece the 1 x rpm vibration some. For now, Ensure fastneners are tight, check motor sheave for face run-out and alignment. Ensure belts are in good shape.</t>
  </si>
  <si>
    <t>13-0299-1</t>
  </si>
  <si>
    <t>13-0300</t>
  </si>
  <si>
    <t>Centrifuge vibration is over 1 ips. All 1 x rpm vibration. Clean and flush will likely help.</t>
  </si>
  <si>
    <t>13-0300-1</t>
  </si>
  <si>
    <t>13-0301</t>
  </si>
  <si>
    <t>13-0458</t>
  </si>
  <si>
    <t>13-0580</t>
  </si>
  <si>
    <t>13-0610</t>
  </si>
  <si>
    <t>Motor has high  1 xrpm vibration compared to average.. For now, Ensure fastneners are tight, check motor sheave for face run-out and alignment. Ensure belts are in good shape.</t>
  </si>
  <si>
    <t>13-0610-1</t>
  </si>
  <si>
    <t>13-0620</t>
  </si>
  <si>
    <t>13-0620-1</t>
  </si>
  <si>
    <t>13-0628</t>
  </si>
  <si>
    <t>high 1 x rpm vib in agitator. Likely due to build up. Inspect and clean unit soon. Vib almost 1.5 ips.</t>
  </si>
  <si>
    <t>13-0630</t>
  </si>
  <si>
    <t>13-9303</t>
  </si>
  <si>
    <t>13-9308</t>
  </si>
  <si>
    <t>13-9309</t>
  </si>
  <si>
    <t>13-9314</t>
  </si>
  <si>
    <t>13-4704</t>
  </si>
  <si>
    <t>13-4714</t>
  </si>
  <si>
    <t>13-6115</t>
  </si>
  <si>
    <t>13-6124</t>
  </si>
  <si>
    <t>13-6243</t>
  </si>
  <si>
    <t>13-6244</t>
  </si>
  <si>
    <t>13-6251</t>
  </si>
  <si>
    <t>13-6266</t>
  </si>
  <si>
    <t>13-6286</t>
  </si>
  <si>
    <t>13-6293</t>
  </si>
  <si>
    <t xml:space="preserve">Not running this survey but the following still applies...unit is worse after adding anchors to base. Ensure coulings are good and realign unit. Pump has some signs of internal wear. Base and concrete is trashed. </t>
  </si>
  <si>
    <t>13-6326</t>
  </si>
  <si>
    <t>13-6327</t>
  </si>
  <si>
    <t>13-7283</t>
  </si>
  <si>
    <t>13-9300</t>
  </si>
  <si>
    <t>13-9301</t>
  </si>
  <si>
    <t>13-9302</t>
  </si>
  <si>
    <t>VIB Is lower but....Motor still has high 1 x flotwegg rpm  vibration. This may be sheave related. Inspect sheaves for face run-out and misalignment as soon as practical. Check motor for soft foot...CHECK ALL FASTENERS ALSO</t>
  </si>
  <si>
    <t>13-9315</t>
  </si>
  <si>
    <t>13-2198</t>
  </si>
  <si>
    <t>13-2208</t>
  </si>
  <si>
    <t>13-2257</t>
  </si>
  <si>
    <t>13-2262</t>
  </si>
  <si>
    <t>13-2431</t>
  </si>
  <si>
    <t>13-2448</t>
  </si>
  <si>
    <t>13-2524</t>
  </si>
  <si>
    <t>13-2531</t>
  </si>
  <si>
    <t xml:space="preserve">Peakvue and 1-20 Khz. trend for Fan OBH both show increase amplitude in g's. Spectral data shows velocity to be ok and other than a 2 xrpm peak there isnt a lot going on.. Not sure what is going on here. For now,perform a visual inspection of the outboard bearing ensuring lubrication is ok and ensuring bearing is still centered in housing. </t>
  </si>
  <si>
    <t>13-2535</t>
  </si>
  <si>
    <t>13-2545</t>
  </si>
  <si>
    <t>Grinder seems to have drive end bearing issue. Large non synchronous peak in GIH spectrum may be a bearing frequnecy fundamental. Check sheaves for proper alignment and ensure belts are not over tight. Motor also seems to have excessive TEMP.</t>
  </si>
  <si>
    <t>13-2558</t>
  </si>
  <si>
    <t>13-2680</t>
  </si>
  <si>
    <t>14-4113</t>
  </si>
  <si>
    <t>14-4114</t>
  </si>
  <si>
    <t>14-4126</t>
  </si>
  <si>
    <t>14-4127</t>
  </si>
  <si>
    <t>14-4160</t>
  </si>
  <si>
    <t>14-4161</t>
  </si>
  <si>
    <t>Motor and pump have increased 1 x rpm vibration AGAIN this month. Motor has over 1.5 ips amplitude. Pump is around .6 amplitude of   1 x rpm vibraiton. Inpsect all fasteners, couplings, alignment SOON!</t>
  </si>
  <si>
    <t>14-4162</t>
  </si>
  <si>
    <t>Motor has bearing defects and pump has some 1 xrpm vibration. Cavitation may also be present. Impeller could be worn. Motor will need to be changed out in the next few months. Good one for TAR.</t>
  </si>
  <si>
    <t>14-5110</t>
  </si>
  <si>
    <t>14-9177</t>
  </si>
  <si>
    <t>vib amplitudes are very low...looks like  possibly taken with equipment not running</t>
  </si>
  <si>
    <t>15-4103</t>
  </si>
  <si>
    <t xml:space="preserve">no data </t>
  </si>
  <si>
    <t>15-4104</t>
  </si>
  <si>
    <t>15-4111</t>
  </si>
  <si>
    <t>15-4112</t>
  </si>
  <si>
    <t xml:space="preserve">motor has some elevated 1 x rpm vibration. Check fastneners, couplngs, and alignment as time allows. </t>
  </si>
  <si>
    <t>15-4113</t>
  </si>
  <si>
    <t>15-4114</t>
  </si>
  <si>
    <t>15-4126</t>
  </si>
  <si>
    <t xml:space="preserve">Motor hassome non synchronous peaks in spectra. This may indicate some bearing issues present in motor. Or could be compressor second shaft vibrations. </t>
  </si>
  <si>
    <t>15-4127</t>
  </si>
  <si>
    <t xml:space="preserve">Motor appears to have some non synchronous peaks in spectra. This may indicate some bearing issues present in motor. Or could be compressor second shaft vibrations. </t>
  </si>
  <si>
    <t>15-4160</t>
  </si>
  <si>
    <t>15-4161</t>
  </si>
  <si>
    <t>15-4162</t>
  </si>
  <si>
    <t>14-3837</t>
  </si>
  <si>
    <t>14-4180</t>
  </si>
  <si>
    <t>10-5681-0</t>
  </si>
  <si>
    <t>13-6274</t>
  </si>
  <si>
    <t>25-4275</t>
  </si>
  <si>
    <t>15-5506</t>
  </si>
  <si>
    <t>14-3012</t>
  </si>
  <si>
    <t>14-3020</t>
  </si>
  <si>
    <t>14-3025</t>
  </si>
  <si>
    <t>14-3047</t>
  </si>
  <si>
    <t>14-2369</t>
  </si>
  <si>
    <t>14-3112</t>
  </si>
  <si>
    <t>14-3505</t>
  </si>
  <si>
    <t>14-3545C</t>
  </si>
  <si>
    <t>14-3644</t>
  </si>
  <si>
    <t>14-3647</t>
  </si>
  <si>
    <t>14-3650</t>
  </si>
  <si>
    <t>14-3906</t>
  </si>
  <si>
    <t>14-3906C</t>
  </si>
  <si>
    <t>14-4159</t>
  </si>
  <si>
    <t>14-4303</t>
  </si>
  <si>
    <t>14-4704</t>
  </si>
  <si>
    <t>14-4711</t>
  </si>
  <si>
    <t>14-4902</t>
  </si>
  <si>
    <t>14-5101</t>
  </si>
  <si>
    <t>14-5110C</t>
  </si>
  <si>
    <t>14-5679</t>
  </si>
  <si>
    <t>14-9174</t>
  </si>
  <si>
    <t>14-9174C</t>
  </si>
  <si>
    <t>14-9177C</t>
  </si>
  <si>
    <t>15-3203</t>
  </si>
  <si>
    <t>15-3435</t>
  </si>
  <si>
    <t>15-3497</t>
  </si>
  <si>
    <t>15-3866</t>
  </si>
  <si>
    <t>15-3888</t>
  </si>
  <si>
    <t>15-4102</t>
  </si>
  <si>
    <t>15-4109</t>
  </si>
  <si>
    <t>11-4925-0</t>
  </si>
  <si>
    <t>11-4930-0</t>
  </si>
  <si>
    <t>13-2473</t>
  </si>
  <si>
    <t>13-2481</t>
  </si>
  <si>
    <t>13-2489</t>
  </si>
  <si>
    <t>13-2522</t>
  </si>
  <si>
    <t>13-3021</t>
  </si>
  <si>
    <t>13-3031</t>
  </si>
  <si>
    <t>13-6194</t>
  </si>
  <si>
    <t>13-6197</t>
  </si>
  <si>
    <t>13-1451</t>
  </si>
  <si>
    <t>=100/367</t>
  </si>
  <si>
    <t>10-9306</t>
  </si>
  <si>
    <t>10-5681</t>
  </si>
  <si>
    <t>-</t>
  </si>
  <si>
    <t>11-4435</t>
  </si>
  <si>
    <t>delete</t>
  </si>
  <si>
    <t>Monthly Memphis Asset Health Report Equipment Report</t>
  </si>
  <si>
    <t>total</t>
  </si>
  <si>
    <t>done</t>
  </si>
  <si>
    <t>%</t>
  </si>
  <si>
    <t>Emergency -1</t>
  </si>
  <si>
    <r>
      <rPr>
        <b/>
        <sz val="10"/>
        <rFont val="Arial"/>
        <family val="2"/>
      </rPr>
      <t>SAP Emergency Priority 1 - Class IV; Defect (s) present that makes continued reliability unpredictable, and possibility of secondary damage is high. Repairs should be made ASAP. An unscheduled shutdown should be considered for repairsmmediate action required.</t>
    </r>
    <r>
      <rPr>
        <sz val="10"/>
        <rFont val="Arial"/>
        <family val="2"/>
      </rPr>
      <t xml:space="preserve"> &lt;24 hours</t>
    </r>
  </si>
  <si>
    <t>north</t>
  </si>
  <si>
    <t>Urgent -2</t>
  </si>
  <si>
    <t xml:space="preserve">SAP Urgent Priority 2 - Class III; Defect (s) present that may cause failure in short term (less than 2 months.). This should be addressed as soon as practical, with a high maintenance priority. Increase monitoring frequency. </t>
  </si>
  <si>
    <t>south</t>
  </si>
  <si>
    <t>Routine -3</t>
  </si>
  <si>
    <t xml:space="preserve">SAP Priority 3 - Class II: Defect (s) present that may cause problem in long term (2-6 months.). Repair during normal maintenance scheduling. Continue to monitor. </t>
  </si>
  <si>
    <t>add to database</t>
  </si>
  <si>
    <t>Watch -4</t>
  </si>
  <si>
    <r>
      <t xml:space="preserve">Low level event has been noticed on this machine. No immediate action is required.  </t>
    </r>
    <r>
      <rPr>
        <b/>
        <sz val="10"/>
        <rFont val="Arial"/>
        <family val="2"/>
      </rPr>
      <t>Informational purposes only.</t>
    </r>
  </si>
  <si>
    <t>MEM-PRO-014-CON-CON-3319</t>
  </si>
  <si>
    <t>MSP-#6 CENTRIFUGE CONC SLUDGE PUMP</t>
  </si>
  <si>
    <t>Condition is acceptable - OK</t>
  </si>
  <si>
    <r>
      <t>Machinery condition</t>
    </r>
    <r>
      <rPr>
        <b/>
        <sz val="10"/>
        <rFont val="Arial"/>
        <family val="2"/>
      </rPr>
      <t xml:space="preserve"> acceptable</t>
    </r>
    <r>
      <rPr>
        <sz val="11"/>
        <color theme="1"/>
        <rFont val="Calibri"/>
        <family val="2"/>
        <scheme val="minor"/>
      </rPr>
      <t>.</t>
    </r>
  </si>
  <si>
    <t>OK%</t>
  </si>
  <si>
    <t>Not tested this survey  - NR</t>
  </si>
  <si>
    <t>Machinery not in operation or out of service.</t>
  </si>
  <si>
    <t xml:space="preserve">NR% </t>
  </si>
  <si>
    <t>Waiting Analyst Ranking - WR</t>
  </si>
  <si>
    <t>Total</t>
  </si>
  <si>
    <t>SAP</t>
  </si>
  <si>
    <t>SAP Description</t>
  </si>
  <si>
    <t>Route</t>
  </si>
  <si>
    <t>Plant</t>
  </si>
  <si>
    <t>New Description</t>
  </si>
  <si>
    <t>comments</t>
  </si>
  <si>
    <t>Comments</t>
  </si>
  <si>
    <t>SAP WO#</t>
  </si>
  <si>
    <t>MCA WO</t>
  </si>
  <si>
    <t>Last Reading</t>
  </si>
  <si>
    <t>Lessons Learned</t>
  </si>
  <si>
    <t>Before or after</t>
  </si>
  <si>
    <t>Best Case Loss Hours</t>
  </si>
  <si>
    <t>Points</t>
  </si>
  <si>
    <t>greaseable ?</t>
  </si>
  <si>
    <t>Oil Sample Data</t>
  </si>
  <si>
    <t>Picture</t>
  </si>
  <si>
    <t>Motor Speed (rpm)</t>
  </si>
  <si>
    <t>Motor IB bearing</t>
  </si>
  <si>
    <t>Motor OB Bearing</t>
  </si>
  <si>
    <t>VFD</t>
  </si>
  <si>
    <t>Motor HP</t>
  </si>
  <si>
    <t>Motor Frame Size</t>
  </si>
  <si>
    <t>Motor Sheave Diameter</t>
  </si>
  <si>
    <t>Fan RPM</t>
  </si>
  <si>
    <t>Fan Bldes</t>
  </si>
  <si>
    <t>Fan Sheave Diameter</t>
  </si>
  <si>
    <t>Fan Bearings</t>
  </si>
  <si>
    <t>Type of Belts Used</t>
  </si>
  <si>
    <t>New Belt Tension</t>
  </si>
  <si>
    <t>Used Belt Tension</t>
  </si>
  <si>
    <t>Coupling</t>
  </si>
  <si>
    <t>Pump Type</t>
  </si>
  <si>
    <t>Impellor vanes</t>
  </si>
  <si>
    <t>Gear teeth</t>
  </si>
  <si>
    <t>Remove from Database??</t>
  </si>
  <si>
    <t>n</t>
  </si>
  <si>
    <t>MEM-PRO-015-CON-CON-3304</t>
  </si>
  <si>
    <t>MS2P-#2 CONCENTRATION CENTRIFUGE</t>
  </si>
  <si>
    <t>#2 CONCENTRATI CENT SHARPLES</t>
  </si>
  <si>
    <t>mca</t>
  </si>
  <si>
    <t>South</t>
  </si>
  <si>
    <t>OK</t>
  </si>
  <si>
    <t>WR</t>
  </si>
  <si>
    <t>MEM-PRO-014-FED-FED-2369</t>
  </si>
  <si>
    <t>MSP-FIBRIM LOADOUT BLOWER</t>
  </si>
  <si>
    <t>MEM-PRO-010-UTL-IAS-4141</t>
  </si>
  <si>
    <t>800 Ton 2P 60HP AIR COMPRESSOR</t>
  </si>
  <si>
    <t>800T 2P 60HP AIR COMPRESSOR</t>
  </si>
  <si>
    <t>MEM-PRO-014-GRD-MFG-3012</t>
  </si>
  <si>
    <t>MSP - NORTH GRINDER FEED RFV</t>
  </si>
  <si>
    <t>MEM-PRO-010-GRD-S3G-6382</t>
  </si>
  <si>
    <t>S 300T TRANSFER BLOWER</t>
  </si>
  <si>
    <t>300 Ton</t>
  </si>
  <si>
    <t>S 300T BYPASS TRANS BLOWER</t>
  </si>
  <si>
    <t>North</t>
  </si>
  <si>
    <t>MEM-PRO-014-GRD-MFG-3020</t>
  </si>
  <si>
    <t>MSP - N. GRND SRG HPPR DSCH RFV</t>
  </si>
  <si>
    <t>MEM-PRO-015-GRD-M2G-3048</t>
  </si>
  <si>
    <t>MS2P-S GRIND MILL RECEIVER ASP FAN</t>
  </si>
  <si>
    <t>S GRIND MILL RECEIVE ASP FAN</t>
  </si>
  <si>
    <t>Bad Data</t>
  </si>
  <si>
    <t>na</t>
  </si>
  <si>
    <t>MEM-PRO-014-GRD-MFG-3025</t>
  </si>
  <si>
    <t>MSP - SOUTH GRINDER FEED RFV</t>
  </si>
  <si>
    <t>MEM-PRO-010-UTL-IAS-4142</t>
  </si>
  <si>
    <t>MSS-800T 100 HP CTR AIR COMPRESSOR</t>
  </si>
  <si>
    <t>800 Ton</t>
  </si>
  <si>
    <t>800T 100 HP AIR COMPRESSOR</t>
  </si>
  <si>
    <t>MEM-PRO-014-GRD-MFG-3047</t>
  </si>
  <si>
    <t>MSP-S. DUST COLLECTOR DSCH RFV #2</t>
  </si>
  <si>
    <t>MEM-PRO-014-GRD-MFG-3008</t>
  </si>
  <si>
    <t>MSP-GRINDER SURGE BIN ASP. FAN</t>
  </si>
  <si>
    <t>GRINDER SURGE BIN ASP FAN</t>
  </si>
  <si>
    <t>MEM-PRO-014-BGY-TIL-3505</t>
  </si>
  <si>
    <t>MSP-N BOGEY MC75 FEED PUMP</t>
  </si>
  <si>
    <t>MEM-PRO-014-GRD-MFG-3016</t>
  </si>
  <si>
    <t>MSP-N FLAKE GRINDING MILL</t>
  </si>
  <si>
    <t>MEM-PRO-014-SPR-DRY-3647</t>
  </si>
  <si>
    <t>MSP-DRYER BOTTOM PRODUCT SCREENER RFV</t>
  </si>
  <si>
    <t>MEM-PRO-014-GRD-MFG-3029</t>
  </si>
  <si>
    <t>MSP-S. FLAKE GRINDING MILL</t>
  </si>
  <si>
    <t>MSP-S FLAKE GRINDING MILL</t>
  </si>
  <si>
    <t>MEM-PRO-014-SPR-PRC-3650</t>
  </si>
  <si>
    <t>MSP-PRODUCT COLLECTOR RFV</t>
  </si>
  <si>
    <t>MEM-PRO-022-UNL-TK1-0604</t>
  </si>
  <si>
    <t>MSS-N FLAKE BLOWER @ TRACK #1</t>
  </si>
  <si>
    <t>N FLAKE BLOWER @ TRACK #1</t>
  </si>
  <si>
    <t>MEM-PRO-014-UTL-CHS-4159</t>
  </si>
  <si>
    <t>MSP-CHILL WTR SUPPLY PUMP #4</t>
  </si>
  <si>
    <t>emailed</t>
  </si>
  <si>
    <t>MEM-PRO-010-GRD-S3G-6417</t>
  </si>
  <si>
    <t>MSS-300T S. GRINDER UT62</t>
  </si>
  <si>
    <t>MSS-300T SOUTH GRINDER UT62</t>
  </si>
  <si>
    <t>MCA</t>
  </si>
  <si>
    <t>Yes</t>
  </si>
  <si>
    <t>MEM-PRO-014-UTL-CSY-4711</t>
  </si>
  <si>
    <t>MSP-PASTEURIZATION TANK AGITATOR</t>
  </si>
  <si>
    <t>MEM-PRO-010-GRD-N3G-6421</t>
  </si>
  <si>
    <t>MSS-300T N GRINDER UT62</t>
  </si>
  <si>
    <t>MSS-300T NORTH GRINDER UT62</t>
  </si>
  <si>
    <t>MEM-PRO-014-PKG-PAK-4902</t>
  </si>
  <si>
    <t>MSP-BLENDER SURGE BIN  RFV</t>
  </si>
  <si>
    <t>MEM-PRO-010-GRD-S3G-7907</t>
  </si>
  <si>
    <t>MSS-300T W GRD FILT REC'R ASP FAN</t>
  </si>
  <si>
    <t>300T W GRD FILT RECR ASP FAN</t>
  </si>
  <si>
    <t>resonance</t>
  </si>
  <si>
    <t>MEM-PRO-014-STS-ALK-5101</t>
  </si>
  <si>
    <t>MSP-ALKALI TANK AGITATOR</t>
  </si>
  <si>
    <t>MEM-PRO-010-GRD-N3G-7917</t>
  </si>
  <si>
    <t>MSS-300T E GRD FILT REC'R ASP FAN</t>
  </si>
  <si>
    <t>300T E GRD FILT RECR ASP FAN</t>
  </si>
  <si>
    <t>MEM-PRO-014-IDN-HYS-5679</t>
  </si>
  <si>
    <t>MSP-SLAM SURGE TANK AGITATOR</t>
  </si>
  <si>
    <t>MEM-PRO-011-WEI-WIS-6430</t>
  </si>
  <si>
    <t>MP1-300T P1 FEED TRANSFER BLOWER</t>
  </si>
  <si>
    <t>300T P1 FEED TRANSFER BLOWER</t>
  </si>
  <si>
    <t>MEM-PRO-014-UTL-CSY-3906</t>
  </si>
  <si>
    <t>MSP-PROCESS DEFOAMER PUMP</t>
  </si>
  <si>
    <t>MEM-PRO-013-GRD-MFG-6431</t>
  </si>
  <si>
    <t>MP-BLOWER TO PHASE 3 GROUND FLAKE BIN</t>
  </si>
  <si>
    <t>BLOW TO P3 GROUND FLAKE BIN</t>
  </si>
  <si>
    <t>MEM-PRO-014-UTL-CSY-9174</t>
  </si>
  <si>
    <t>MSP-STARCH AGITATOR</t>
  </si>
  <si>
    <t>MEM-PRO-014-GRD-MFG-3043</t>
  </si>
  <si>
    <t>MSP-N. DUST COLLECTOR ASP FAN #1</t>
  </si>
  <si>
    <t>N DUST COLLECTOR ASP FAN #1</t>
  </si>
  <si>
    <t>MEM-PRO-015-IDN-IDF-3435</t>
  </si>
  <si>
    <t>MS2P-E VACUUMIZER FEED PUMP</t>
  </si>
  <si>
    <t>MEM-PRO-014-GRD-MFG-3048</t>
  </si>
  <si>
    <t>MSP-S. DUST COLLECTOR ASP FAN #2</t>
  </si>
  <si>
    <t>S DUST COLLECTOR ASP FAN #2</t>
  </si>
  <si>
    <t>MEM-PRO-015-XTR-2EX-3203</t>
  </si>
  <si>
    <t>MS2P-#6 CENTRIFUGE SLUDGE TRANS CONVEYOR</t>
  </si>
  <si>
    <t>MEM-PRO-014-UTL-IAS-4120</t>
  </si>
  <si>
    <t>MSP-40 HP S 800T AIR COMPRESSOR</t>
  </si>
  <si>
    <t>40 HP S 800T AIR COMPRESSOR</t>
  </si>
  <si>
    <t>MEM-PRO-015-UTL-CSY-3497</t>
  </si>
  <si>
    <t>MS2P-ENZYME WORK TANK AGITATOR</t>
  </si>
  <si>
    <t>MEM-PRO-015-GRD-M2G-3008</t>
  </si>
  <si>
    <t>MS2P-GRINDER SURGE BIN FLTR RCVR ASP FAN</t>
  </si>
  <si>
    <t>GRINDER SURGE BIN FLTR FAN</t>
  </si>
  <si>
    <t>MEM-PRO-015-FED-FED-3866</t>
  </si>
  <si>
    <t>MS2P-N FEED DRYER FILTER SCREW CONVEYOR</t>
  </si>
  <si>
    <t>MEM-PRO-015-GRD-M2G-3016</t>
  </si>
  <si>
    <t>MS2P-N FLAKE GRINDING MILL</t>
  </si>
  <si>
    <t>MEM-PRO-015-FED-FED-3888</t>
  </si>
  <si>
    <t>MS2P-S FEED DRYER FILTER SCREW CONVEYOR</t>
  </si>
  <si>
    <t>MEM-PRO-015-GRD-M2G-3029</t>
  </si>
  <si>
    <t>MS2P-S FLAKE GRINDING MILL</t>
  </si>
  <si>
    <t>MEM-PRO-015-FED-SLT-4102</t>
  </si>
  <si>
    <t>MS2P-BELT PRESS SCREW CONVEYOR #2</t>
  </si>
  <si>
    <t>MEM-PRO-015-GRD-M2G-3034</t>
  </si>
  <si>
    <t>MS2P-GROUND FLAKE TRANSFER BLOWER</t>
  </si>
  <si>
    <t>GROUND FLAKE TRANSFER BLOWER</t>
  </si>
  <si>
    <t>MEM-PRO-015-GRD-M2G-3043</t>
  </si>
  <si>
    <t>MS2P-N GRIND MILL RECEIVER ASP FAN</t>
  </si>
  <si>
    <t>N GRIND MILL RECEIVE ASP FAN</t>
  </si>
  <si>
    <t>MEM-PRO-022-STS-C8T-5028</t>
  </si>
  <si>
    <t>CENTER 800T BIN BLOWER</t>
  </si>
  <si>
    <t>C 800T BIN DISCHARGE BLOWER</t>
  </si>
  <si>
    <t>MEM-PRO-025-UTL-1BL-4275</t>
  </si>
  <si>
    <t>MSS-#1 BOILER</t>
  </si>
  <si>
    <t>MEM-PRO-022-STS-W8T-5031</t>
  </si>
  <si>
    <t>MSS-WEST 800T TRANSFER BLOWER</t>
  </si>
  <si>
    <t>W 800T TRANSFER DIS BLOWER</t>
  </si>
  <si>
    <t>MEM-PRO-022-UNL-TK1-0614</t>
  </si>
  <si>
    <t>MSS-S FLAKE BLOWER @ TRACK #1</t>
  </si>
  <si>
    <t>S FLAKE BLOWER @ TRACK #1</t>
  </si>
  <si>
    <t>MEM-PRO-022-UNL-TK1-0687</t>
  </si>
  <si>
    <t>MSS-TRACK 1 VACUUM BLOWER</t>
  </si>
  <si>
    <t>TRACK 1 VACUUM ASP BLOWER</t>
  </si>
  <si>
    <t>fan and bearings replaced 5/27</t>
  </si>
  <si>
    <t>MEM-PRO-022-UNL-TK5-2040</t>
  </si>
  <si>
    <t>MSS-CYCLONAIRE EAST RAIL UNLOAD SYS</t>
  </si>
  <si>
    <t>TRACK 5 BLOWER</t>
  </si>
  <si>
    <t>MEM-PRO-022-STS-E8T-5032</t>
  </si>
  <si>
    <t>MSS-E 800T BIN TRANSFER BLOWER</t>
  </si>
  <si>
    <t>E 800T BIN TRANS DIS BLOWER</t>
  </si>
  <si>
    <t>W-R</t>
  </si>
  <si>
    <t>MEM-PRO-015-WEI-WIS-3050</t>
  </si>
  <si>
    <t>MSP-FLAKE BIN EXHAUST FAN</t>
  </si>
  <si>
    <t>FLAKE BIN EXHAUST FAN</t>
  </si>
  <si>
    <t>MEM-PRO-015-WEI-WIS-3085</t>
  </si>
  <si>
    <t>MS2P-WET-IN FLAKE SCREW CONVEYOR</t>
  </si>
  <si>
    <t>WET-IN FLAKE SCREW CONVEYOR</t>
  </si>
  <si>
    <t>RPM</t>
  </si>
  <si>
    <t>MEM-PRO-015-PKG-BLD-3712</t>
  </si>
  <si>
    <t>MS2P-BLENDER ASP FAN</t>
  </si>
  <si>
    <t>MS2P Dryer Dry</t>
  </si>
  <si>
    <t>MS2P</t>
  </si>
  <si>
    <t>Guarding 7284028</t>
  </si>
  <si>
    <t>New South</t>
  </si>
  <si>
    <t>repair</t>
  </si>
  <si>
    <t>drain sample with online filtering and oil coolier</t>
  </si>
  <si>
    <t>MEM-PRO-015-PKG-PAK-3727</t>
  </si>
  <si>
    <t>MS2P-PACKER ROTARY SCREENER</t>
  </si>
  <si>
    <t>1 AZO PACKER ROTARY SCREENER</t>
  </si>
  <si>
    <t>wr</t>
  </si>
  <si>
    <t>MEM-PRO-010-BLD-AHU-8095</t>
  </si>
  <si>
    <t>MRAL-VENT EXHAUST FAN</t>
  </si>
  <si>
    <t>MRAL-BAG H VENT EXHAUST FAN</t>
  </si>
  <si>
    <t>MEM-PRO-015-PKG-BLD-3710</t>
  </si>
  <si>
    <t>MS2P-BLENDER - RIBBON</t>
  </si>
  <si>
    <t>Scheduled</t>
  </si>
  <si>
    <t>MEM-PRO-015-SPR-PRC-3980</t>
  </si>
  <si>
    <t>MS2P-ISOLATE PARTICLE SIZING FAN</t>
  </si>
  <si>
    <t>ISOLATE PARTICLE SIZING FAN</t>
  </si>
  <si>
    <t>MEM-PRO-015-PKG-PAK-3720</t>
  </si>
  <si>
    <t>MS2P-BB ROTARY SCREENER</t>
  </si>
  <si>
    <t>#2 AZO BB ROTARY SCREENER</t>
  </si>
  <si>
    <t>MEM-PRO-015-SPR-DRY-8100</t>
  </si>
  <si>
    <t>MS2P-VF BAGHOUSE EXHAUST FAN</t>
  </si>
  <si>
    <t>MS2P VF BAGHOUSE EXHAUST FAN</t>
  </si>
  <si>
    <t>MEM-PRO-015-WEI-WIS-3090</t>
  </si>
  <si>
    <t>MS2P-WET IN TRANSFER PUMP</t>
  </si>
  <si>
    <t>18" 10 5V1800 PP5811</t>
  </si>
  <si>
    <t>10 1/2" PP5785</t>
  </si>
  <si>
    <t>10ea 18" 5VX1800 PP1338</t>
  </si>
  <si>
    <t>7 to 8 lbf</t>
  </si>
  <si>
    <t>6 to 7 lbf</t>
  </si>
  <si>
    <t>MEM-PRO-015-XTR-1EX-3114</t>
  </si>
  <si>
    <t>MS2P-1ST EXTRACTION TANK FEED PUMP</t>
  </si>
  <si>
    <t>1ST EXT TANK FEED PUMP</t>
  </si>
  <si>
    <t>MEM-PRO-015-XTR-2EX-3130</t>
  </si>
  <si>
    <t>2ND EXTRACTION FEED PUMP</t>
  </si>
  <si>
    <t>MEM-PRO-015-XTR-1EX-3133</t>
  </si>
  <si>
    <t>MS2P-#9 CENTRIFUGE DEFOAMER PUMP</t>
  </si>
  <si>
    <t>#9 CENTRIFUGE DEFOAMER PUMP</t>
  </si>
  <si>
    <t>not running</t>
  </si>
  <si>
    <t>MEM-PRO-015-XTR-1EX-3137</t>
  </si>
  <si>
    <t>MS2P-#8 CENTRIFUGE DEFOAMER PUMP</t>
  </si>
  <si>
    <t>#8 CENTRIFUGE DEFOAMER PUMP</t>
  </si>
  <si>
    <t>MEM-PRO-015-XTR-1EX-3141</t>
  </si>
  <si>
    <t>MS2P-#9 1ST EXTRACTION CENTRIFUGE</t>
  </si>
  <si>
    <t>#9 1ST EXT SHARPLE CENTRIFUG</t>
  </si>
  <si>
    <t>#9 1ST EXT CENTRIFUGE OIL P</t>
  </si>
  <si>
    <t>MEM-PRO-015-XTR-2EX-3149</t>
  </si>
  <si>
    <t>MS2P-#6 2ND EXTRACTION CENTRIFUGE</t>
  </si>
  <si>
    <t>#6 2ND EXT CENT SHARPLES</t>
  </si>
  <si>
    <t>#6 2ND EXT CENTRIFUGE OIL P</t>
  </si>
  <si>
    <t>MEM-PRO-015-XTR-1EX-3151</t>
  </si>
  <si>
    <t>MS2P-#8 1ST EXTRACTION CENTRIFUGE</t>
  </si>
  <si>
    <t>#8 1ST EXT CENT SHARPLES</t>
  </si>
  <si>
    <t>#8 1ST EXT CENTRIFUGE OIL P</t>
  </si>
  <si>
    <t>MEM-PRO-015-CLG-CLF-3156</t>
  </si>
  <si>
    <t>MS2P-CLARIFIER FEED BOOSTER PUMP</t>
  </si>
  <si>
    <t>CLARIFIED FEED BOOSTER PUMP</t>
  </si>
  <si>
    <t>MEM-PRO-015-XTR-1EX-3161</t>
  </si>
  <si>
    <t>MS2P-#7 1ST EXTRACTION CENTRIFUGE</t>
  </si>
  <si>
    <t>#7 1ST EXT CENT SHARPLES</t>
  </si>
  <si>
    <t>#7 1ST EXT CENTRIFUGE OIL P</t>
  </si>
  <si>
    <t>MEM-PRO-015-XTR-3EX-3171</t>
  </si>
  <si>
    <t>MS2P-#5 3RD EXTRACTION CENTRIFUGE</t>
  </si>
  <si>
    <t>#5 3RD EXT CENT SHARPLES</t>
  </si>
  <si>
    <t>#5 3RD EXT CENTRIFUGE OIL P</t>
  </si>
  <si>
    <t>MEM-PRO-015-XTR-2EX-3179</t>
  </si>
  <si>
    <t>MS2P-#6 CENTRIFUGE DEFOAMER PUMP</t>
  </si>
  <si>
    <t>#6 CENTRIFUGE DEFOAMER PUMP</t>
  </si>
  <si>
    <t>PP5942,PP5946,PP5949</t>
  </si>
  <si>
    <t>4EH</t>
  </si>
  <si>
    <t>MEM-PRO-015-XTR-1EX-3207</t>
  </si>
  <si>
    <t>MS2P-#7 CENTRIFUGE DEFOAMER PUMP</t>
  </si>
  <si>
    <t>#7 CENTRIFUGE DEFOAMER PUMP</t>
  </si>
  <si>
    <t>3EH</t>
  </si>
  <si>
    <t>MEM-PRO-015-XTR-3EX-3212</t>
  </si>
  <si>
    <t>MS2P-#5 CENTRIFUGE DEFOAMER PUMP</t>
  </si>
  <si>
    <t>#5 CENTRIFUGE DEFOAMER PUMP</t>
  </si>
  <si>
    <t>MEM-PRO-015-PCP-PHA-3224</t>
  </si>
  <si>
    <t>MS2P-CLARIFIED TANK PUMP</t>
  </si>
  <si>
    <t>y</t>
  </si>
  <si>
    <t>MEM-PRO-015-WSH-CWH-3233</t>
  </si>
  <si>
    <t>MS2P-HOLD TANK PUMP TO #1 &amp; #2 WASH CENT</t>
  </si>
  <si>
    <t>E HOLD PUMP TO 1&amp;2 WASH CENT</t>
  </si>
  <si>
    <t>MEM-PRO-015-WSH-CWH-3234</t>
  </si>
  <si>
    <t>MS2P-HOLD TANK PUMP TO #3 &amp; #4 WASH CENT</t>
  </si>
  <si>
    <t>W HOLD PUMP TO 3&amp;4 WASH CENT</t>
  </si>
  <si>
    <t>MEM-PRO-015-WSH-WRE-3237</t>
  </si>
  <si>
    <t>MS2P-E WASHING RESLURRY TANK PUMP</t>
  </si>
  <si>
    <t>E WASHING RESLURRY TANK PUMP</t>
  </si>
  <si>
    <t>vane pass</t>
  </si>
  <si>
    <t>MEM-PRO-015-WSH-CWH-3246</t>
  </si>
  <si>
    <t>MS2P-#1 WASHING CENTRIFUGE</t>
  </si>
  <si>
    <t>C-30 #1 WASHING CENTRIFUGE</t>
  </si>
  <si>
    <t>MEM-PRO-015-WSH-CWH-3256</t>
  </si>
  <si>
    <t>MS2P-#2 WASHING CENTRIFUGE</t>
  </si>
  <si>
    <t>C-30 #2 WASHING CENTRIFUGE</t>
  </si>
  <si>
    <t>s</t>
  </si>
  <si>
    <t>MEM-PRO-015-WSH-CWH-3266</t>
  </si>
  <si>
    <t>MS2P-#3 WASHING CENTRIFUGE</t>
  </si>
  <si>
    <t>C-30 #3 WASHING CENTRIFUGE</t>
  </si>
  <si>
    <t>MEM-PRO-015-WSH-CWH-3276</t>
  </si>
  <si>
    <t>MS2P-#4 WASHING CENTRIFUGE</t>
  </si>
  <si>
    <t>C-30 #4 WASHING CENTRIFUGE</t>
  </si>
  <si>
    <t>MEM-PRO-015-WSH-WRE-3289</t>
  </si>
  <si>
    <t>MS2P-W WASHING RESLURRY TANK PUMP</t>
  </si>
  <si>
    <t>W WASHING RESLURRY TANK PUMP</t>
  </si>
  <si>
    <t>looks better in July</t>
  </si>
  <si>
    <t>MEM-PRO-015-CON-CON-3296</t>
  </si>
  <si>
    <t>MS2P-#4 CONCENTRATION CENTRIFUGE</t>
  </si>
  <si>
    <t>#4 CONCENTRAT CENT SHARPLES</t>
  </si>
  <si>
    <t>#4 CON CENTRIFUGE OIL PUMP</t>
  </si>
  <si>
    <t>#2 CONCENTRATI CENT OIL PUMP</t>
  </si>
  <si>
    <t>MEM-PRO-015-CON-CON-3320</t>
  </si>
  <si>
    <t>MS2P-#3 CONCENTRATION CENTRIFUGE</t>
  </si>
  <si>
    <t>#3 CONCENTRATI CENT SHARPLES</t>
  </si>
  <si>
    <t>4/18/21 - Bolts broke on pillow block bearing to sharple</t>
  </si>
  <si>
    <t>#3 CONCENTRATION CENT OIL P</t>
  </si>
  <si>
    <t>MEM-PRO-015-IDN-IDF-3350</t>
  </si>
  <si>
    <t>MS2P-N CHILL TANK PUMP</t>
  </si>
  <si>
    <t>MEM-PRO-015-IDN-IDF-3352</t>
  </si>
  <si>
    <t>MS2P-S. CHILL TANK PUMP</t>
  </si>
  <si>
    <t>MS2P-SOUTH CHILL TANK PUMP</t>
  </si>
  <si>
    <t>MEM-PRO-015-CON-CON-4085</t>
  </si>
  <si>
    <t>MS2P-#1 CONCENTRATION CENTRIFUGE</t>
  </si>
  <si>
    <t>#1 CONCENTRATI CENT SHARPLES</t>
  </si>
  <si>
    <t>#1 CONCENTRATION CENT OIL P</t>
  </si>
  <si>
    <t>MEM-PRO-015-BGY-FCS-3461</t>
  </si>
  <si>
    <t>MS2P-E VACUUMIZER CONDENSATE PUMP</t>
  </si>
  <si>
    <t>E VACUUMIZER CONDENSATE PUMP</t>
  </si>
  <si>
    <t>Months</t>
  </si>
  <si>
    <t>Percentage of Stage 1 and Stage 2</t>
  </si>
  <si>
    <t>MEM-PRO-015-SPR-DRY-8001</t>
  </si>
  <si>
    <t>MS2P-SPRAY DRYER INLET FAN</t>
  </si>
  <si>
    <t>April 2020</t>
  </si>
  <si>
    <t>MEM-PRO-015-SPR-DRY-8006</t>
  </si>
  <si>
    <t>MS2P-COOLING RING FAN</t>
  </si>
  <si>
    <t>missed call March IB fan bearing failed</t>
  </si>
  <si>
    <t>May 2020</t>
  </si>
  <si>
    <t>MEM-PRO-015-SPR-DRY-8008</t>
  </si>
  <si>
    <t>MS2P-STATIC FLUID BED FAN</t>
  </si>
  <si>
    <t>lube</t>
  </si>
  <si>
    <t>June 2020</t>
  </si>
  <si>
    <t>MEM-PRO-015-SPR-PRC-8014</t>
  </si>
  <si>
    <t>MS2P-PC TRANSFER BLOWER TO ISO SURGE BIN</t>
  </si>
  <si>
    <t>PC TRANS BLOWER TO ISO S BIN</t>
  </si>
  <si>
    <t>July 2020</t>
  </si>
  <si>
    <t>MEM-PRO-015-SPR-DRY-8054</t>
  </si>
  <si>
    <t>MS2P-NW BAGHOUSE BLOWER</t>
  </si>
  <si>
    <t>#2 CMC NW BAGHOUSE BLOWER</t>
  </si>
  <si>
    <t>August 2020</t>
  </si>
  <si>
    <t>MEM-PRO-015-SPR-DRY-8064</t>
  </si>
  <si>
    <t>MS2P-NE BAGHOUSE BLOWER</t>
  </si>
  <si>
    <t>#1 CMC NE BAGHOUSE BLOWER</t>
  </si>
  <si>
    <t>MEM-PRO-015-SPR-DRY-8068</t>
  </si>
  <si>
    <t>MS2P-SPRAY DRYER N EXHAUST FAN</t>
  </si>
  <si>
    <t>#1 SPRAY DRYER N EXHAUST FAN</t>
  </si>
  <si>
    <t>MEM-PRO-015-SPR-DRY-8069</t>
  </si>
  <si>
    <t>MS2P-NW &amp; NE BAGHOUSE CONE HEATER</t>
  </si>
  <si>
    <t>NW &amp; NE BH CONE HEATER FAN</t>
  </si>
  <si>
    <t>MEM-PRO-015-SPR-DRY-8074</t>
  </si>
  <si>
    <t>MS2P-SE BAGHOUSE BLOWER</t>
  </si>
  <si>
    <t>#4 CMC SE BAGHOUSE BLOWER</t>
  </si>
  <si>
    <t>MEM-PRO-015-SPR-DRY-8084</t>
  </si>
  <si>
    <t>MS2P-SW BAGHOUSE BLOWER</t>
  </si>
  <si>
    <t>#3 CMC SW BAGHOUSE BLOWER</t>
  </si>
  <si>
    <t>MEM-PRO-015-SPR-DRY-8088</t>
  </si>
  <si>
    <t>MS2P-SPRAY DRYER S EXHAUST FAN</t>
  </si>
  <si>
    <t>#2 SPRAY DRYER S EXHAUST FAN</t>
  </si>
  <si>
    <t>MEM-PRO-015-SPR-DRY-8089</t>
  </si>
  <si>
    <t>MS2P-SW &amp; SE BAGHOUSE CONE HEATER</t>
  </si>
  <si>
    <t>SW &amp; SE BH CONE HEATER FAN</t>
  </si>
  <si>
    <t>September 2020</t>
  </si>
  <si>
    <t>MEM-PRO-015-BGY-FCS-3471</t>
  </si>
  <si>
    <t>MS2P-E VACUUMIZER VACUUM PUMP</t>
  </si>
  <si>
    <t>E VACUUMIZER VACUUM PUMP</t>
  </si>
  <si>
    <t>cavitation</t>
  </si>
  <si>
    <t>October 2020</t>
  </si>
  <si>
    <t>MEM-PRO-015-IDN-IDF-3364</t>
  </si>
  <si>
    <t>MS2P-IDN FEED PUMP</t>
  </si>
  <si>
    <t>MS2P-WEST IDN TANK FEED PUMP</t>
  </si>
  <si>
    <t>MEM-PRO-015-IDN-IDF-3425</t>
  </si>
  <si>
    <t>MS2P-E IDN TANK DISCHARGE PUMP</t>
  </si>
  <si>
    <t>2P E IDN TANK DISCHARGE PUMP</t>
  </si>
  <si>
    <t>Octuber 2020</t>
  </si>
  <si>
    <t>MEM-PRO-015-IDN-IDF-3432</t>
  </si>
  <si>
    <t>MS2P-EAST IDN PH PUMP</t>
  </si>
  <si>
    <t>EAST IDN TANK CIRC PH PUMP</t>
  </si>
  <si>
    <t>November 2020</t>
  </si>
  <si>
    <t>MEM-PRO-015-BGY-FCS-3475</t>
  </si>
  <si>
    <t>MS2P-E VACUUMIZER DISCHARGE PUMP</t>
  </si>
  <si>
    <t>E VACUUMIZER DISCHARGE PUMP</t>
  </si>
  <si>
    <t>pump failed on 5/13/22</t>
  </si>
  <si>
    <t>process issues</t>
  </si>
  <si>
    <t>December 2020</t>
  </si>
  <si>
    <t>MEM-PRO-015-BGY-FCS-3534</t>
  </si>
  <si>
    <t>MS2P-W VACUUMIZER CONDENSATE PUMP</t>
  </si>
  <si>
    <t>W VACUUMIZER CONDENSATE PUMP</t>
  </si>
  <si>
    <t>January 2021</t>
  </si>
  <si>
    <t>MEM-PRO-015-IDN-HYS-3562</t>
  </si>
  <si>
    <t>MS2P-E HYDROLYSIS DISCHARGE PUMP</t>
  </si>
  <si>
    <t>E HYDROLISIS DISHARGE PUMP</t>
  </si>
  <si>
    <t>MEM-PRO-015-IDN-HYS-3572</t>
  </si>
  <si>
    <t>MS2P-W HYDROLYSIS DISCHARGE PUMP</t>
  </si>
  <si>
    <t>W HYDROLISIS DISCHARGE PUMP</t>
  </si>
  <si>
    <t>12:05AM</t>
  </si>
  <si>
    <t>MEM-PRO-015-BGY-FCS-3539</t>
  </si>
  <si>
    <t>MS2P-W VACUUMIZER VACUUM PUMP</t>
  </si>
  <si>
    <t>W VACUUMIZER VACUUM PUMP</t>
  </si>
  <si>
    <t>MEM-PRO-015-BGY-FCS-9241</t>
  </si>
  <si>
    <t>MS2P-W VACUUMIZER DISCHARGE PUMP</t>
  </si>
  <si>
    <t>W VACUUMIZER DISCHARGE PUMP</t>
  </si>
  <si>
    <t>rpm</t>
  </si>
  <si>
    <t>Pump is starting to show several high amplitude rpm harmonics which imay be process related (heavy load) or signs of internal wear of the pump. Inspect unit as scheduling allows.</t>
  </si>
  <si>
    <t>MEM-PRO-015-FED-FED-3848</t>
  </si>
  <si>
    <t>MS2P-FEED DRYER COMBUSTION FAN</t>
  </si>
  <si>
    <t>FEED DRYER COMBUSTION FAN</t>
  </si>
  <si>
    <t>Guarding 7280926</t>
  </si>
  <si>
    <t>MEM-PRO-015-CIP-CAC-4027</t>
  </si>
  <si>
    <t>MS2P-CIP FEED PUMP TO CURD FRONT END</t>
  </si>
  <si>
    <t>#4 CIP FEED PUMP 2 FRONT END</t>
  </si>
  <si>
    <t>wireless</t>
  </si>
  <si>
    <t>MEM-PRO-015-CIP-CAC-4028</t>
  </si>
  <si>
    <t>MS2P-CIP FEED PUMP TO CURD BACK END</t>
  </si>
  <si>
    <t>#2 CIP FEED PUMP 2 BACK END</t>
  </si>
  <si>
    <t>MEM-PRO-015-CIP-DAC-4050</t>
  </si>
  <si>
    <t>MS2P-CIP FEED PUMP TO SWITCH STATION</t>
  </si>
  <si>
    <t>#1 CIP FEED PUMP-SWITCH STAT</t>
  </si>
  <si>
    <t>MEM-PRO-015-CIP-DAC-4051</t>
  </si>
  <si>
    <t>#3 CIP FEED PUMP-SWITCH STAT</t>
  </si>
  <si>
    <t>MEM-PRO-015-FED-BLP-4110</t>
  </si>
  <si>
    <t>MS2P-BELT PRESS PRESSURE PUMP</t>
  </si>
  <si>
    <t>BELT PRESS PRESSURE PUMP</t>
  </si>
  <si>
    <t>February 2021</t>
  </si>
  <si>
    <t>MEM-PRO-015-UTL-PRW-4209</t>
  </si>
  <si>
    <t>MS2P-90 DEG F PROCESS WTR PUMP #2</t>
  </si>
  <si>
    <t>90 DEG F PROCESS WTR PUMP #2</t>
  </si>
  <si>
    <t>MEM-PRO-015-FED-SLT-3800</t>
  </si>
  <si>
    <t>MS2P-FEED PADDLE MIXER</t>
  </si>
  <si>
    <t>March 2021</t>
  </si>
  <si>
    <t>MEM-PRO-015-FED-SLT-3801</t>
  </si>
  <si>
    <t>MS2P-INFEED SCREW CONVEYOR</t>
  </si>
  <si>
    <t>April 2021</t>
  </si>
  <si>
    <t>MEM-PRO-015-FED-FED-3803</t>
  </si>
  <si>
    <t>MS2P-FEED DRYER</t>
  </si>
  <si>
    <t>2P FEED DRYER-(DRUM DRIVE)</t>
  </si>
  <si>
    <t>May 2021</t>
  </si>
  <si>
    <t>12:34AM</t>
  </si>
  <si>
    <t>MEM-PRO-015-FED-FED-3828</t>
  </si>
  <si>
    <t>MS2P-FEED RECYCLE BLOWER</t>
  </si>
  <si>
    <t>June 2021</t>
  </si>
  <si>
    <t>MEM-PRO-015-FED-FED-3842</t>
  </si>
  <si>
    <t>MS2P-FEED DRYER FEED TRANSFER BLOWER</t>
  </si>
  <si>
    <t>FEED DRYER TRANSFER BLOWER</t>
  </si>
  <si>
    <t>July 2021</t>
  </si>
  <si>
    <t>MEM-PRO-015-FED-FED-3843</t>
  </si>
  <si>
    <t>MS2P-FEED DRYER FILTER TRANSFER BLOWER</t>
  </si>
  <si>
    <t>2P FD FILTER TRANSFER BLOWER</t>
  </si>
  <si>
    <t>August 2021</t>
  </si>
  <si>
    <t>12:25AM</t>
  </si>
  <si>
    <t>MEM-PRO-015-FED-FED-3844</t>
  </si>
  <si>
    <t>MS2P-FEED DRYER EXHAUST FAN</t>
  </si>
  <si>
    <t>align and tenshion belts</t>
  </si>
  <si>
    <t>September 2021</t>
  </si>
  <si>
    <t>12:18AM</t>
  </si>
  <si>
    <t>MEM-PRO-015-FED-FED-3847</t>
  </si>
  <si>
    <t>MS2P-FEED DRYER INLET FAN</t>
  </si>
  <si>
    <t>October 2021</t>
  </si>
  <si>
    <t>12:08AM</t>
  </si>
  <si>
    <t>MEM-PRO-015-FED-BLP-4107</t>
  </si>
  <si>
    <t>MS2P-BELT PRESS WASH WATER CIRC PUMP</t>
  </si>
  <si>
    <t>BELT PRES WASH WTR CIRC PUMP</t>
  </si>
  <si>
    <t>November 2021</t>
  </si>
  <si>
    <t>MEM-PRO-015-FED-FED-3862</t>
  </si>
  <si>
    <t>MS2P-FEED MILL RCVR VENT FAN</t>
  </si>
  <si>
    <t>guarding 7253921</t>
  </si>
  <si>
    <t>MEM-PRO-015-FED-FED-3863</t>
  </si>
  <si>
    <t>MS2P-FEED RECYCLE RECEIVER VENT FAN</t>
  </si>
  <si>
    <t>FEED RECYC RECEIVER VENT FAN</t>
  </si>
  <si>
    <t>guraring 7287676</t>
  </si>
  <si>
    <t>Janurary 2021</t>
  </si>
  <si>
    <t>MEM-PRO-015-CIP-SAC-4019</t>
  </si>
  <si>
    <t>MS2P-CIP CAUSTIC RECIRC HEAT PUMP</t>
  </si>
  <si>
    <t>CIP CAUSTIC RECIRC HEAT PUMP</t>
  </si>
  <si>
    <t>Febaurary 2021</t>
  </si>
  <si>
    <t>MEM-PRO-014-WEI-WIS-3108</t>
  </si>
  <si>
    <t>MSP SULFITE WORK TANK DISCHARGE PUMP</t>
  </si>
  <si>
    <t>SULFITE WORK TANK DISCH PUMP</t>
  </si>
  <si>
    <t>MEM-PRO-014-XTR-1EX-3114</t>
  </si>
  <si>
    <t>MSP-1ST EXTRACTION FEED PUMP</t>
  </si>
  <si>
    <t>MEM-PRO-014-CON-CRE-2184</t>
  </si>
  <si>
    <t>MSP-WET GRINDER FEED PUMP</t>
  </si>
  <si>
    <t>4:16AM</t>
  </si>
  <si>
    <t>MEM-PRO-014-WEI-WIS-3039</t>
  </si>
  <si>
    <t>MSP-FLAKE BIN ASPIRATION FAN #3</t>
  </si>
  <si>
    <t>MSP</t>
  </si>
  <si>
    <t>FLAKE BIN N ASPIRATION FAN 3</t>
  </si>
  <si>
    <t>MEM-PRO-014-WEI-WIS-3050</t>
  </si>
  <si>
    <t>S FLAKE BIN EXHAUST ASP FAN</t>
  </si>
  <si>
    <t>4:28AM</t>
  </si>
  <si>
    <t>MEM-PRO-014-WEI-WIS-3085</t>
  </si>
  <si>
    <t>MSP-WET IN CROSS SCREW CONVEYOR</t>
  </si>
  <si>
    <t>WET IN CROSS SCREW CONVEYOR</t>
  </si>
  <si>
    <t>MEM-PRO-014-XTR-1EX-3133</t>
  </si>
  <si>
    <t>MSP-#1 1ST EXT CENT DEFOAMER PUMP</t>
  </si>
  <si>
    <t>#1-1ST EXT CENT DEFOAM PUMP</t>
  </si>
  <si>
    <t>MEM-PRO-014-WEI-WIS-3087</t>
  </si>
  <si>
    <t>MSP-FLAKE GRAVIMETRIC FEEDER</t>
  </si>
  <si>
    <t>FLAKE ACRISON FEEDER</t>
  </si>
  <si>
    <t>MEM-PRO-014-WEI-WIS-3090</t>
  </si>
  <si>
    <t>MSP-WET IN XFER PUMP</t>
  </si>
  <si>
    <t>MSP WET IN XFER PUMP</t>
  </si>
  <si>
    <t>MEM-PRO-014-XTR-1EX-3137</t>
  </si>
  <si>
    <t>MSP-#2 1ST EXT CENT DEFOAMER PUMP</t>
  </si>
  <si>
    <t>#2 1ST EXT CENT DEFOAM PUMP</t>
  </si>
  <si>
    <t>MEM-PRO-014-XTR-2EX-3171</t>
  </si>
  <si>
    <t>MSP-#5 CENTRIFUGE 2ND EXTRACTION</t>
  </si>
  <si>
    <t>#5 CENTRIFUGE 2ND EXT OIL P</t>
  </si>
  <si>
    <t>MEM-PRO-014-XTR-2EX-3130</t>
  </si>
  <si>
    <t>MSP-2ND EXT FEED PUMP</t>
  </si>
  <si>
    <t>MEM-PRO-014-XTR-3EX-3179</t>
  </si>
  <si>
    <t>MSP-#4 CENTRIFUGE 2ND EXT DEFOAMER PUMP</t>
  </si>
  <si>
    <t>#4 CENT 2ND EXT DEFOAM PUMP</t>
  </si>
  <si>
    <t>MEM-PRO-014-XTR-1EX-3207</t>
  </si>
  <si>
    <t>MSP-1ST EXT DEF PUMP (#3 CENTRIFUGE)</t>
  </si>
  <si>
    <t>#3 1ST EXT DEF CENT PUMP</t>
  </si>
  <si>
    <t>MEM-PRO-014-XTR-1EX-3141</t>
  </si>
  <si>
    <t>MSP-#1 1ST EXTRACTION CENTRIFUGE</t>
  </si>
  <si>
    <t>#1 1ST EXTRACTION CENTRIFUGE</t>
  </si>
  <si>
    <t>#1 1ST EXT CENTRIFUGE OIL P</t>
  </si>
  <si>
    <t>MEM-PRO-014-XTR-3EX-3149</t>
  </si>
  <si>
    <t>MSP-#4 3RD EXTRACTION CENTRIFUGE</t>
  </si>
  <si>
    <t>#4 3RD EXT CENTRIFUGE SHARPL</t>
  </si>
  <si>
    <t>#4 3RD EXT CENTRIFUGE OIL P</t>
  </si>
  <si>
    <t>MEM-PRO-014-XTR-1EX-3151</t>
  </si>
  <si>
    <t>MSP-#2 1ST EXTRACTION CENTRIFUGE</t>
  </si>
  <si>
    <t>#2 1ST EXT CENTRIFUGE SHARPL</t>
  </si>
  <si>
    <t>#2 1ST EXT CENTRIFUGE OIL P</t>
  </si>
  <si>
    <t>MEM-PRO-014-XTR-1EX-3161</t>
  </si>
  <si>
    <t>MSP-#3 1ST EXTRACTION CENTRIFUGE</t>
  </si>
  <si>
    <t>#3 1ST EXT CENTRIFUGE SHARPL</t>
  </si>
  <si>
    <t>#3 1ST EXT CENTRIFUGE OIL P</t>
  </si>
  <si>
    <t>MEM-PRO-014-XTR-2EX-3212</t>
  </si>
  <si>
    <t>MSP-#5 CENTRIFUGE 2ND EXT DEFOAMER PUMP</t>
  </si>
  <si>
    <t>#5 CENT 2ND EXT DEFOAM PUMP</t>
  </si>
  <si>
    <t>MEM-PRO-014-PCP-PHA-3224</t>
  </si>
  <si>
    <t>MSP-CLARIFIED TANK PUMP</t>
  </si>
  <si>
    <t>MEM-PRO-014-WSH-WRE-3233</t>
  </si>
  <si>
    <t>MSP-PREC TANK #1 PUMP</t>
  </si>
  <si>
    <t>PREC HOLD TANK #1 SOUTH PUMP</t>
  </si>
  <si>
    <t>MEM-PRO-014-WSH-WRE-3234</t>
  </si>
  <si>
    <t>MSP-PREC TANK #2 PUMP</t>
  </si>
  <si>
    <t>PREC HOLD TANK #2 NORTH PUMP</t>
  </si>
  <si>
    <t xml:space="preserve">vane pass, possible restriction </t>
  </si>
  <si>
    <t>MEM-PRO-014-CON-CON-3304</t>
  </si>
  <si>
    <t>MSP-#6 CONCENTRATION CENTRIFUGE</t>
  </si>
  <si>
    <t>#6 CON CENTRIFUGE OIL PUMP</t>
  </si>
  <si>
    <t>MEM-PRO-014-SPR-DRY-3627</t>
  </si>
  <si>
    <t>MSP-SPRAY DRYER NE FILTER</t>
  </si>
  <si>
    <t>DRYER NE CS FILTER BLOWER</t>
  </si>
  <si>
    <t>MEM-PRO-014-SPR-DRY-3634</t>
  </si>
  <si>
    <t>MSP-SPRAY DRYER SW FILTER</t>
  </si>
  <si>
    <t>DRYER SW CS FILTER BLOWER</t>
  </si>
  <si>
    <t>MEM-PRO-014-CON-WRE-3237</t>
  </si>
  <si>
    <t>MSP-E. WASHING RESLURRY TANK PUMP</t>
  </si>
  <si>
    <t>MEM-PRO-014-WSH-CWH-3246</t>
  </si>
  <si>
    <t>MSP-#1 WASHING CENTRIFUGE</t>
  </si>
  <si>
    <t>C30 #1 WASHING CENTRIFUGE</t>
  </si>
  <si>
    <t>MEM-PRO-014-WSH-CWH-3256</t>
  </si>
  <si>
    <t>MSP-#2 WASHING CENTRIFUGE</t>
  </si>
  <si>
    <t>C30 #2 WASHING CENTRIFUGE</t>
  </si>
  <si>
    <t>TAR WO</t>
  </si>
  <si>
    <t>MEM-PRO-014-WSH-CWH-3266</t>
  </si>
  <si>
    <t>MSP-#3 WASHING CENTRIFUGE</t>
  </si>
  <si>
    <t>C30 #3 WASHING CENTRIFUGE</t>
  </si>
  <si>
    <t>MEM-PRO-014-WSH-CWH-3276</t>
  </si>
  <si>
    <t>MSP-#4 WASHING CENTRIFUGE</t>
  </si>
  <si>
    <t>C30 #4 WASHING CENTRIFUGE</t>
  </si>
  <si>
    <t>MEM-PRO-014-WSH-WRE-3289</t>
  </si>
  <si>
    <t>MSP-W. WASHING RESLURRY PUMP</t>
  </si>
  <si>
    <t>WEST WASHING RESLURRY PUMP</t>
  </si>
  <si>
    <t>MEM-PRO-014-CON-CON-3296</t>
  </si>
  <si>
    <t>MSP-#8 CONCENTRATION CENTRIFUGE</t>
  </si>
  <si>
    <t>#8 CON CNETRIFUGE SHARPLE</t>
  </si>
  <si>
    <t>Bolwl changed 4/7/21</t>
  </si>
  <si>
    <t>#8 CON CENTRIFUGE OIL PUMP</t>
  </si>
  <si>
    <t>#6 CON CENTRIFUGE SHARPLE</t>
  </si>
  <si>
    <t>MEM-PRO-011-PKG-PAK-5307</t>
  </si>
  <si>
    <t>MP1B-ASPIRATION FILTER FAN</t>
  </si>
  <si>
    <t>MEM-PRO-014-CON-CON-3320</t>
  </si>
  <si>
    <t>MSP-#7 CONCENTRATION CENTRIFUGE</t>
  </si>
  <si>
    <t>#7 CON CENTRIFUGE SHARPLE</t>
  </si>
  <si>
    <t>flush</t>
  </si>
  <si>
    <t>#7 CON CENTRIFUGE OIL PUMP</t>
  </si>
  <si>
    <t>MEM-PRO-014-CON-CRE-3363</t>
  </si>
  <si>
    <t>MSP-#3 CURD POT GRINDER</t>
  </si>
  <si>
    <t>#3 CURD POT GRINDER</t>
  </si>
  <si>
    <t>MEM-PRO-014-CON-CRE-4072</t>
  </si>
  <si>
    <t>MSP-#2 CURD POT GRINDER</t>
  </si>
  <si>
    <t>MEM-PRO-014-CON-CRE-4073</t>
  </si>
  <si>
    <t>MSP-#1 CURD POT GRINDER</t>
  </si>
  <si>
    <t>MEM-PRO-014-CON-CON-4085</t>
  </si>
  <si>
    <t>MSP-#9 CONCENTRATION CENTRIFUGE</t>
  </si>
  <si>
    <t>#9 CON CENTRIFUGE OIL PUMP</t>
  </si>
  <si>
    <t>MEM-PRO-014-CON-CRE-4095</t>
  </si>
  <si>
    <t>MSP-#4 CURD POT GRINDER</t>
  </si>
  <si>
    <t>#5 CETRIFUGE 2ND EXT SHARPL</t>
  </si>
  <si>
    <t>MEM-PRO-014-SPR-DRY-3618</t>
  </si>
  <si>
    <t>MSP-SPRAY DRYER EAST EXHAUST FAN</t>
  </si>
  <si>
    <t>SPRAY DRYER EAST EXHAUST FAN</t>
  </si>
  <si>
    <t>MEM-PRO-014-SPR-DRY-3608</t>
  </si>
  <si>
    <t>MSP-COOLING RING INTAKE FAN</t>
  </si>
  <si>
    <t>MEM-PRO-014-SPR-DRY-3617</t>
  </si>
  <si>
    <t>MSP-SPRAY DRYER SE FILTER</t>
  </si>
  <si>
    <t>DRYER SE CS FILTER BLOWER</t>
  </si>
  <si>
    <t>#9 CON CENTRIFUGE SHARPLE</t>
  </si>
  <si>
    <t>MEM-PRO-014-SPR-DRY-3642</t>
  </si>
  <si>
    <t>MSP-SPRAY DRYER NW FILTER</t>
  </si>
  <si>
    <t>DRYER NW CS FILTER BLOWER</t>
  </si>
  <si>
    <t>MEM-PRO-014-PKG-BLD-3697</t>
  </si>
  <si>
    <t>MSP-PACKAGING ASPIRATION FILTER RCVR FAN</t>
  </si>
  <si>
    <t>FILTER EXHAUST FAN</t>
  </si>
  <si>
    <t>MEM-PRO-011-PKG-PAK-5304</t>
  </si>
  <si>
    <t>MP1B-SURGE BIN ASPIRATION FAN</t>
  </si>
  <si>
    <t>PH1 PACKER SURGE BIN ASP FAN</t>
  </si>
  <si>
    <t>MEM-PRO-014-PKG-BLD-3712</t>
  </si>
  <si>
    <t>MSP-BLENDER BIN ASPIRATION FAN</t>
  </si>
  <si>
    <t>MSP-BLENDER BIN ASP FAN</t>
  </si>
  <si>
    <t>guarding 7287679</t>
  </si>
  <si>
    <t>MEM-PRO-014-SPR-DRY-3636</t>
  </si>
  <si>
    <t>MSP-SPRAY DRYER WEST EXHAUST FAN</t>
  </si>
  <si>
    <t>SPRAY DRYER WEST EXHAUST FAN</t>
  </si>
  <si>
    <t>uses metal pole</t>
  </si>
  <si>
    <t>MEM-PRO-014-PKG-PAK-4921</t>
  </si>
  <si>
    <t>MSP-BAG PACKER VACCUUM PUMP</t>
  </si>
  <si>
    <t>MEM-PRO-014-SPR-PRC-3648</t>
  </si>
  <si>
    <t>MSP-PRODUCT COLLECTOR</t>
  </si>
  <si>
    <t>MSP-PRODUCT COLLECTOR BLOWER</t>
  </si>
  <si>
    <t>MEM-PRO-014-SPR-PRC-3649</t>
  </si>
  <si>
    <t>MSP-PRODUCT COLLECTOR EXHAUST FAN</t>
  </si>
  <si>
    <t>PRODUCT COLLECT EXHAUST FAN</t>
  </si>
  <si>
    <t>MEM-PRO-014-SPR-PRC-3655</t>
  </si>
  <si>
    <t>MSP-PARTICLE REDUCTION TURBO FAN</t>
  </si>
  <si>
    <t>PARTICLE REDUCTION TURBO FAN</t>
  </si>
  <si>
    <t>MEM-PRO-014-PKG-PAK-5376</t>
  </si>
  <si>
    <t>MSP-BLENDER DISCHARGE BLOWER</t>
  </si>
  <si>
    <t>BLENDER DIS XFER BLOWER</t>
  </si>
  <si>
    <t>MEM-PRO-014-PKG-BLD-3706</t>
  </si>
  <si>
    <t>MSP-ISOLATE SURGE BIN ASPIRATION FAN</t>
  </si>
  <si>
    <t>ISOLATE SURGE BIN ASP FAN</t>
  </si>
  <si>
    <t>Guarding 7287678</t>
  </si>
  <si>
    <t>MEM-PRO-014-PKG-BLD-3710</t>
  </si>
  <si>
    <t>MSP-BLENDER - RIBBON</t>
  </si>
  <si>
    <t>MEM-PRO-014-SPR-PRC-5212</t>
  </si>
  <si>
    <t>MSP-DRY REWORK FAN</t>
  </si>
  <si>
    <t>REWORK FAN</t>
  </si>
  <si>
    <t>yes</t>
  </si>
  <si>
    <t>No motor picture</t>
  </si>
  <si>
    <t>MEM-PRO-014-PKG-PAK-3720</t>
  </si>
  <si>
    <t>MSP-#1 AZO SCREENER SYSTEM</t>
  </si>
  <si>
    <t>#1 AZO AUTOP SCREENER SYSTEM</t>
  </si>
  <si>
    <t>December 2021</t>
  </si>
  <si>
    <t>MEM-PRO-014-SPR-DRY-3761</t>
  </si>
  <si>
    <t>MSP-SPRAY DRYER INLET FAN</t>
  </si>
  <si>
    <t>IB Fan bering Failure 7/21 missed</t>
  </si>
  <si>
    <t>Janurary 2022</t>
  </si>
  <si>
    <t>MEM-PRO-014-SPR-PRC-4070</t>
  </si>
  <si>
    <t>MSP-PRODUCT COLLECTOR TRANSFER BLOWER</t>
  </si>
  <si>
    <t>PROD COLLECTOR TRANS BLOWER</t>
  </si>
  <si>
    <t>MEM-PRO-014-IDN-IDF-3350</t>
  </si>
  <si>
    <t>MSP-W. CHILL TANK PUMP</t>
  </si>
  <si>
    <t>MSP-WEST CHILL TANK PUMP</t>
  </si>
  <si>
    <t>MEM-PRO-014-IDN-IDF-3352</t>
  </si>
  <si>
    <t>MSP-E. CHILL TANK PUMP</t>
  </si>
  <si>
    <t>MSP-EAST CHILL TANK PUMP</t>
  </si>
  <si>
    <t>MEM-PRO-014-IDN-HYS-3383</t>
  </si>
  <si>
    <t>MSP-NAOH PUMP TO HYDROLYSIS TANKS</t>
  </si>
  <si>
    <t>NAOH PUMP-HYDROLYSIS TANKS</t>
  </si>
  <si>
    <t>MEM-PRO-014-UTL-CSY-3404</t>
  </si>
  <si>
    <t>MSP-IDN CAUSTIC SUPPLY PUMP</t>
  </si>
  <si>
    <t>MEM-PRO-014-BGY-FCS-3471</t>
  </si>
  <si>
    <t>MSP-S BOGEY VACUUM PUMP</t>
  </si>
  <si>
    <t>SOUTH BOGEY VACUUM PUMP</t>
  </si>
  <si>
    <t>February 2022</t>
  </si>
  <si>
    <t>MEM-PRO-014-BGY-FCS-3534</t>
  </si>
  <si>
    <t>MSP-N BOGEY CONDENSATE PUMP</t>
  </si>
  <si>
    <t>NORTH BOGEY CONDENSATE PUMP</t>
  </si>
  <si>
    <t>MEM-PRO-014-IDN-IDF-2981</t>
  </si>
  <si>
    <t>MSP-EAST DYNATROL PUMP</t>
  </si>
  <si>
    <t>MEM-PRO-014-BGY-FCS-3550</t>
  </si>
  <si>
    <t>MSP-N BOGEY VACUMMIZER DISCHARGE PUMP</t>
  </si>
  <si>
    <t>N BOGEY VACUUMIZER DIS PUMP</t>
  </si>
  <si>
    <t>MEM-PRO-014-IDN-HYS-3562</t>
  </si>
  <si>
    <t>MSP-N HYDROLYSIS PUMP</t>
  </si>
  <si>
    <t>NORTH HYDROLYSIS TANK PUMP</t>
  </si>
  <si>
    <t>MEM-PRO-014-IDN-HYS-3572</t>
  </si>
  <si>
    <t>MSP-S HYDROLYSIS PUMP</t>
  </si>
  <si>
    <t>SOUTH HYDROLYSIS TANK PUMP</t>
  </si>
  <si>
    <t>March 2022</t>
  </si>
  <si>
    <t>MEM-PRO-014-UTL-PRW-4216</t>
  </si>
  <si>
    <t>MSP-90 DEG WASHDOWN WTR BOOSTER PUMP</t>
  </si>
  <si>
    <t>90 DEG WASHDOWN WTR BSTR PMP</t>
  </si>
  <si>
    <t>MEM-PRO-014-IDN-IDF-3425</t>
  </si>
  <si>
    <t>MSP-E IDN TANK PUMP</t>
  </si>
  <si>
    <t>MSP-EAST IDN TANK PUMP</t>
  </si>
  <si>
    <t>MEM-PRO-014-BGY-FCS-3461</t>
  </si>
  <si>
    <t>MSP-S BOGEY CONDENSATE PUMP</t>
  </si>
  <si>
    <t>SOUTH BOGEY CONDENSATE PUMP</t>
  </si>
  <si>
    <t>MEM-PRO-014-UTL-CSY-4714</t>
  </si>
  <si>
    <t>MSP-PASTEURIZATION TANK DISCHARGE PUMP</t>
  </si>
  <si>
    <t>PASTEURZTION TANK DISC PUMP</t>
  </si>
  <si>
    <t>MEM-PRO-014-BGY-FCS-3475</t>
  </si>
  <si>
    <t>MSP-S BOGEY VACUMMIZER DISCHARGE PUMP</t>
  </si>
  <si>
    <t>S BOGEY VACUUMIZER DIS PUMP</t>
  </si>
  <si>
    <t>MEM-PRO-014-IDN-IDF-4710</t>
  </si>
  <si>
    <t>MSP-CAUSTIC ADJUST DISCHARGE PUMP</t>
  </si>
  <si>
    <t>CAUSTIC ADJUST DISCH PUMP</t>
  </si>
  <si>
    <t>MEM-PRO-014-BGY-FCS-3539</t>
  </si>
  <si>
    <t>MSP-N BOGEY VACUUM PUMP</t>
  </si>
  <si>
    <t>NORTH BOGEY VACUUM PUMP</t>
  </si>
  <si>
    <t>MEM-PRO-014-FED-FED-2297</t>
  </si>
  <si>
    <t>MSP-RECYL FLW ELE TO PDL MXR</t>
  </si>
  <si>
    <t>email marvel</t>
  </si>
  <si>
    <t>MEM-PRO-014-FED-FED-3844</t>
  </si>
  <si>
    <t>MSP-BURNER #1 COMBUSTION FAN</t>
  </si>
  <si>
    <t>S BURNER #1 COMBUSTION FAN</t>
  </si>
  <si>
    <t>Platfoarm 7253848</t>
  </si>
  <si>
    <t>April 2022</t>
  </si>
  <si>
    <t>MEM-PRO-014-CIP-SAC-4007</t>
  </si>
  <si>
    <t>MSP-CIP WATER RINSE TANK HEATER PUMP</t>
  </si>
  <si>
    <t>CIP W RINSE TANK HEATER PUMP</t>
  </si>
  <si>
    <t>MEM-PRO-014-FED-SLT-2201</t>
  </si>
  <si>
    <t>MSP - FEED SLUDGE XFER CONVEYOR</t>
  </si>
  <si>
    <t>FEED SLUDGE XFER CONVEYOR</t>
  </si>
  <si>
    <t>MEM-PRO-014-CIP-CAC-4027</t>
  </si>
  <si>
    <t>MSP-CIP RINSE TANK FLOW VALVE TO 4027</t>
  </si>
  <si>
    <t>MSP-CIP SUPPLY PUMP/WET-IN</t>
  </si>
  <si>
    <t>May 2022</t>
  </si>
  <si>
    <t>MEM-PRO-014-FED-FED-3800</t>
  </si>
  <si>
    <t>MSP-DOUBLE PADDLE MIXER</t>
  </si>
  <si>
    <t>DOUBLE PADDLE MIXER CONVEYOR</t>
  </si>
  <si>
    <t>MEM-PRO-014-FED-FED-3806</t>
  </si>
  <si>
    <t>MSP-FEED DRYER DISCH BLOWER</t>
  </si>
  <si>
    <t>FEED DRYER DISCH TRAN BLOWER</t>
  </si>
  <si>
    <t>MEM-PRO-014-FED-FED-3827</t>
  </si>
  <si>
    <t>MSP-FEED DRYER TO FEED LOADOUT BLOWER</t>
  </si>
  <si>
    <t>FD TO FEED LOADOUT BLOWER</t>
  </si>
  <si>
    <t>MEM-PRO-014-FED-FED-3828</t>
  </si>
  <si>
    <t>MSP-FEED DRYER RECYCLE BLOWER</t>
  </si>
  <si>
    <t>FEED DRYER RECYCLE BLOWER</t>
  </si>
  <si>
    <t>MEM-PRO-014-FED-FED-3832</t>
  </si>
  <si>
    <t>MSP-F.D. RECYCLE SCREW CONVEYOR</t>
  </si>
  <si>
    <t>F.D. RECYCLE SCREW CONVEYOR</t>
  </si>
  <si>
    <t>MEM-PRO-014-FED-FED-3836</t>
  </si>
  <si>
    <t>MSP-FEED DRYER DRY FEED RECEIVER ASP FAN</t>
  </si>
  <si>
    <t>DRY FEED RECEIVER ASP FAN</t>
  </si>
  <si>
    <t>speed</t>
  </si>
  <si>
    <t>MEM-PRO-014-FED-FED-3843</t>
  </si>
  <si>
    <t>MSP-BURNER #1 PROCESS FAN</t>
  </si>
  <si>
    <t>S INLET BURNER 1 PROCESS FAN</t>
  </si>
  <si>
    <t>MEM-PRO-014-CIP-CAC-4028</t>
  </si>
  <si>
    <t>MSP-CIP RINSE TANK FLOW VALVE TO 4028</t>
  </si>
  <si>
    <t>MSP-CIP SUPPLY FEED PUMP</t>
  </si>
  <si>
    <t>MEM-PRO-014-FED-FED-3847</t>
  </si>
  <si>
    <t>MSP-BURNER #2 PROCESS FAN</t>
  </si>
  <si>
    <t>N BURNER 2 PROCESS INLET FAN</t>
  </si>
  <si>
    <t>Fan wheel had a crack 1-11-22</t>
  </si>
  <si>
    <t>MEM-PRO-014-FED-FED-3848</t>
  </si>
  <si>
    <t>MSP-BURNER #2 COMBUSTION FAN</t>
  </si>
  <si>
    <t>N BURNER #2 COMBUSTION FAN</t>
  </si>
  <si>
    <t>MEM-PRO-014-FED-FED-3863</t>
  </si>
  <si>
    <t>MSP-FEED DRYER EXHAUST FAN</t>
  </si>
  <si>
    <t>MEM-PRO-014-FED-FED-3866</t>
  </si>
  <si>
    <t>MSP-FEED DRYER BAGHOUSE DISC SCREW</t>
  </si>
  <si>
    <t>FD DCE BAGHOUSE DISC SCREW</t>
  </si>
  <si>
    <t>MEM-PRO-014-FED-FED-3868</t>
  </si>
  <si>
    <t>MSP-FEED DRYER BAGHOUSE DISC BLOWER</t>
  </si>
  <si>
    <t>FD DCE BAGHOUSE DISC BLOWER</t>
  </si>
  <si>
    <t>MEM-PRO-014-CIP-DAC-4050</t>
  </si>
  <si>
    <t>MSP-CIP SUPPLY PUMP TO DRYER #1</t>
  </si>
  <si>
    <t>CIP SUPPLY PUMP TO DRYER #1</t>
  </si>
  <si>
    <t>MEM-PRO-014-CIP-DAC-4051</t>
  </si>
  <si>
    <t>MSP-CIP SUPPLY PUMP TO DRYER #2</t>
  </si>
  <si>
    <t>MSP #2 CIP FEED PUMP</t>
  </si>
  <si>
    <t>MEM-PRO-014-UTL-PRW-4203</t>
  </si>
  <si>
    <t>MSP-HOT WATER PUMP TO H-HEATER</t>
  </si>
  <si>
    <t>HOT WATER PUMP TO H-HEATER</t>
  </si>
  <si>
    <t>June 2022</t>
  </si>
  <si>
    <t>MEM-PRO-014-UTL-PRW-4208</t>
  </si>
  <si>
    <t>MSP-90 DEG F PROCESS WTR PUMP</t>
  </si>
  <si>
    <t>90 DEG F PROCESS WTR PUMP</t>
  </si>
  <si>
    <t>July 2022</t>
  </si>
  <si>
    <t>MEM-PRO-014-UTL-PRW-4209</t>
  </si>
  <si>
    <t>MSP-90 DEG PROCESS STANDBY WTR PUMP</t>
  </si>
  <si>
    <t>90D PROCESS STANDBY WTR PUMP</t>
  </si>
  <si>
    <t>August 2022</t>
  </si>
  <si>
    <t>MEM-PRO-010-UTL-CWS-8520</t>
  </si>
  <si>
    <t>MSS-EAST UTILITY COOLING TOWER</t>
  </si>
  <si>
    <t>Utilities</t>
  </si>
  <si>
    <t>EAST COOLING TOWER FAN</t>
  </si>
  <si>
    <t>Need to fix wires</t>
  </si>
  <si>
    <t>September 2022</t>
  </si>
  <si>
    <t>MEM-PRO-024-UTL-WE4-5652</t>
  </si>
  <si>
    <t>MSS-WELL PUMP #4 (EXISTING) (COOLING TOW</t>
  </si>
  <si>
    <t>WELL PUMP #4 (EXISTING)</t>
  </si>
  <si>
    <t>Defect.</t>
  </si>
  <si>
    <t>November 2022</t>
  </si>
  <si>
    <t>MEM-PRO-010-UTL-IAS-0891</t>
  </si>
  <si>
    <t>MSS-N PLANT #5 AIR COMPRESSOR 150 HP</t>
  </si>
  <si>
    <t>#5 AIR COMPRESSOR 150 HP</t>
  </si>
  <si>
    <t>December 2022</t>
  </si>
  <si>
    <t>MEM-PRO-014-UTL-CWS-4103</t>
  </si>
  <si>
    <t>MSP-Cooling Tower N FAN</t>
  </si>
  <si>
    <t>MSP COOLING TOWER N.FAN A</t>
  </si>
  <si>
    <t>Repair</t>
  </si>
  <si>
    <t>MEM-PRO-014-UTL-CWS-4104</t>
  </si>
  <si>
    <t>MSP-COOLING TOWER S FAN</t>
  </si>
  <si>
    <t>MSP COOLING TOWER S.FAN B</t>
  </si>
  <si>
    <t>MEM-PRO-010-UTL-IAS-0820</t>
  </si>
  <si>
    <t>MSS-N PLANT #3 AIR COMPRESSOR 100 HP</t>
  </si>
  <si>
    <t>#3 AIR COMPRESSOR 100 HP</t>
  </si>
  <si>
    <t>MEM-PRO-010-UTL-IAS-0890</t>
  </si>
  <si>
    <t>MSS-N PLANT #4 AIR COMPRESSOR 200 HP</t>
  </si>
  <si>
    <t>#4 AIR COMPRESSOR 200 HP</t>
  </si>
  <si>
    <t>MEM-PRO-010-UTL-IAS-2100</t>
  </si>
  <si>
    <t>MSS-N PLANT #2 AIR COMPRESSOR 125 HP</t>
  </si>
  <si>
    <t>#2 AIR COMPRESSOR 125 HP</t>
  </si>
  <si>
    <t>MEM-PRO-010-UTL-IAS-1401</t>
  </si>
  <si>
    <t>MSS-#6 200 HP AIR COMPRESSOR</t>
  </si>
  <si>
    <t>#6 200 HP AIR COMPRESSOR</t>
  </si>
  <si>
    <t>MEM-PRO-024-UTL-WE6-5653</t>
  </si>
  <si>
    <t>MSS-WELL PUMP #6 (EXISTING) (NORTHWEST)</t>
  </si>
  <si>
    <t>WELL PUMP #6 (EXISTING) (NW)</t>
  </si>
  <si>
    <t>MEM-PRO-010-UTL-PRW-2495</t>
  </si>
  <si>
    <t>MN-PLT STH 90 DEG WTR TK S. SUPPLY PUMP</t>
  </si>
  <si>
    <t>90 D WTR TK S SUPPLY PUMP #3</t>
  </si>
  <si>
    <t>MEM-PRO-010-UTL-PRW-2496</t>
  </si>
  <si>
    <t>MSS-MN PLT NORTH 90 DEG WTR TK N PUMP</t>
  </si>
  <si>
    <t>90 D WTR TK N SUPPLY PUMP #1</t>
  </si>
  <si>
    <t>MEM-PRO-010-UTL-PRW-2497</t>
  </si>
  <si>
    <t>MSS-MN PLT NORTH 90 DEG WTR TK C PUMP</t>
  </si>
  <si>
    <t>90 D WTR TK C SUPPLY PUMP #2</t>
  </si>
  <si>
    <t>MEM-PRO-010-UTL-PRW-2499</t>
  </si>
  <si>
    <t>MSS-MN PT WASHDOWN BOOSTER PUMP</t>
  </si>
  <si>
    <t>90 D WASHDOWN BOOSTER PUMP</t>
  </si>
  <si>
    <t>MEM-PRO-010-UTL-IAS-2600</t>
  </si>
  <si>
    <t>MSS-300 Ton #7 AIR COMPRESSOR 50 HP</t>
  </si>
  <si>
    <t>#7 AIR COMPRESSOR 50 HP</t>
  </si>
  <si>
    <t>MEM-PRO-010-UTL-CWS-8505</t>
  </si>
  <si>
    <t>MSS-W PROCESS COOLING TOWER W PUMP</t>
  </si>
  <si>
    <t>COOLING TOWER W CIRC PUMP #3</t>
  </si>
  <si>
    <t>MEM-PRO-010-UTL-CWS-8506</t>
  </si>
  <si>
    <t>MSS-W PROCESS COOLING TOWER E PUMP</t>
  </si>
  <si>
    <t>COOLING TOWER E CIRC PUMP #4</t>
  </si>
  <si>
    <t>MEM-PRO-010-UTL-CWS-8525</t>
  </si>
  <si>
    <t>MSS-E UTILITY COOLING TOWER EAST PUMP</t>
  </si>
  <si>
    <t>COOLING TOWER E CIRC PUMP #1</t>
  </si>
  <si>
    <t>MEM-PRO-010-UTL-CWS-8530</t>
  </si>
  <si>
    <t>MSS-E UTILITY COOL TOWER WEST PUMP</t>
  </si>
  <si>
    <t>E COOL TOWER W CIRC PUMP #2</t>
  </si>
  <si>
    <t>MEM-PRO-024-UTL-WE2-5650</t>
  </si>
  <si>
    <t>MSS-WELL PUMP #2 (SOUTHEAST)</t>
  </si>
  <si>
    <t>WELL PUMP #2 (SOUTEAST)</t>
  </si>
  <si>
    <t>MEM-PRO-024-UTL-WE3-5651</t>
  </si>
  <si>
    <t>MSS-WELL PUMP #3 (CENTER EAST)</t>
  </si>
  <si>
    <t>WELL PUMP #3 (CENTER EAST)</t>
  </si>
  <si>
    <t>MEM-PRO-024-UTL-WE1-5659</t>
  </si>
  <si>
    <t>WELL PUMP #1 (SOUTEAST)</t>
  </si>
  <si>
    <t>New North</t>
  </si>
  <si>
    <t>MEM-PRO-024-UTL-WE7-5654</t>
  </si>
  <si>
    <t>MSS-WELL PUMP #7 (EXISTING) (CENTER WEST</t>
  </si>
  <si>
    <t>WELL PUMP #7 (EXISTING) (CW)</t>
  </si>
  <si>
    <t>MEM-PRO-024-UTL-WE8-5655</t>
  </si>
  <si>
    <t>MSS-WELL PUMP #8 (EXISTING) (SOUTHWEST)</t>
  </si>
  <si>
    <t>WELL PUMP #8 (EXISTING) (SW)</t>
  </si>
  <si>
    <t>MEM-PRO-024-UTL-WE5-5658</t>
  </si>
  <si>
    <t>MSS-WELL PUMP #5 (PARKING LOT)</t>
  </si>
  <si>
    <t>WELL PUMP #5 (PARKING LOT)</t>
  </si>
  <si>
    <t>MEM-PRO-025-UTL-NDR-4278</t>
  </si>
  <si>
    <t>MSS-C BFW  PUMP</t>
  </si>
  <si>
    <t>CENTER BFW PUMP</t>
  </si>
  <si>
    <t>MEM-PRO-025-UTL-RBL-0001</t>
  </si>
  <si>
    <t>#2 BOILER SYSTEM</t>
  </si>
  <si>
    <t>BOILER COMBUSTION FAN #2</t>
  </si>
  <si>
    <t>MEM-PRO-025-UTL-NDR-4277</t>
  </si>
  <si>
    <t>MSS-NE BFW  PUMP</t>
  </si>
  <si>
    <t>NORTH EAST BFW PUMP</t>
  </si>
  <si>
    <t>MEM-PRO-011-CHL-CCS-0341</t>
  </si>
  <si>
    <t>MP1-#1 CHILL TANK DISCHARGE PUMP</t>
  </si>
  <si>
    <t>Plant 1</t>
  </si>
  <si>
    <t>#1 CHILL TANK DISCHARGE PUMP</t>
  </si>
  <si>
    <t>MEM-PRO-025-UTL-NDR-4280</t>
  </si>
  <si>
    <t>MSS-NW BFW PUMP</t>
  </si>
  <si>
    <t>WEST BFW PUMP</t>
  </si>
  <si>
    <t>MEM-PRO-011-CON-1SC-4557</t>
  </si>
  <si>
    <t>MP1-IKA WORKS DISPAX GRINDER</t>
  </si>
  <si>
    <t>CURD POT WET GRINDER</t>
  </si>
  <si>
    <t xml:space="preserve">bad repair-possibe pipe strain. </t>
  </si>
  <si>
    <t>MEM-PRO-011-WEI-WIS-4140</t>
  </si>
  <si>
    <t>MP1-ISOLATE WET-IN TUBE PUMP</t>
  </si>
  <si>
    <t>May need to replace base add to list.</t>
  </si>
  <si>
    <t>MEM-PRO-011-XTR-1EX-4170</t>
  </si>
  <si>
    <t>MP1-1ST EXTRACTION TANK DISCHARGE PUMP</t>
  </si>
  <si>
    <t>1ST EXT TANK DISCHARGE PUMP</t>
  </si>
  <si>
    <t>MEM-PRO-011-XTR-2EX-4265</t>
  </si>
  <si>
    <t>MP1-2ND EXTRACTION FEED POT DISCH PUMP</t>
  </si>
  <si>
    <t>2ND EXT FEED POT DISCH PUMP</t>
  </si>
  <si>
    <t>MEM-PRO-011-MEB-CLF-4280</t>
  </si>
  <si>
    <t>MP1-CLARIFIED EXTRACT DISCHARGE PUMP</t>
  </si>
  <si>
    <t>CLARIFIED EXTRACT DISCH PUMP</t>
  </si>
  <si>
    <t>MEM-PRO-011-WSH-CWH-4330</t>
  </si>
  <si>
    <t>MP1-C30 FEED TANK DISCH PUMP</t>
  </si>
  <si>
    <t>MEM-PRO-011-XTR-2EX-4340</t>
  </si>
  <si>
    <t>MP1-2ND EXTRACTION CENTRIFUGE</t>
  </si>
  <si>
    <t>MP1-2ND EXT CENTRIFUGE P5000</t>
  </si>
  <si>
    <t>MEM-PRO-011-XTR-1EX-4341</t>
  </si>
  <si>
    <t>MP1-1ST EXTRACTION CENTRIFUGE</t>
  </si>
  <si>
    <t>MP1-1ST EXT CENTRIFUGE 5400</t>
  </si>
  <si>
    <t>lost gearbox and jackshaft on May 29th</t>
  </si>
  <si>
    <t>MEM-PRO-011-XTR-2EX-4350</t>
  </si>
  <si>
    <t>MP1-5000 DESLUDGER DISCH PUMP</t>
  </si>
  <si>
    <t>5000 DESLUDGER DISCH PUMP</t>
  </si>
  <si>
    <t>MEM-PRO-015-UTL-PRW-4203</t>
  </si>
  <si>
    <t>MS2P-HOT WTR PUMP PRESS IND IN</t>
  </si>
  <si>
    <t>HOT WTR PUMP PRESS IND IN</t>
  </si>
  <si>
    <t>MEM-PRO-011-XTR-1EX-4352</t>
  </si>
  <si>
    <t>MP1-P5400 DESLUDGER DISCH SOLIDS PUMP</t>
  </si>
  <si>
    <t>5400 DESLUDGER DISCH PUMP S</t>
  </si>
  <si>
    <t>MEM-PRO-011-WSH-CWH-4375</t>
  </si>
  <si>
    <t>MP1-#2 WASHING CENTRIFUGE</t>
  </si>
  <si>
    <t>MEM-PRO-011-WSH-CWH-4380</t>
  </si>
  <si>
    <t>MP1-#1 WASHING CENTRIFUGE</t>
  </si>
  <si>
    <t>Bowl and spindle replacemnt 7/7/20</t>
  </si>
  <si>
    <t>MCA needed</t>
  </si>
  <si>
    <t>MEM-PRO-011-WSH-WRE-4435</t>
  </si>
  <si>
    <t>MP1-CENTRIFUGE FEED PUMP</t>
  </si>
  <si>
    <t>MEM-PRO-011-CON-1SC-4495</t>
  </si>
  <si>
    <t>MP1-#2 CONCENTRATOR</t>
  </si>
  <si>
    <t>CONCENTRATOR #2</t>
  </si>
  <si>
    <t>MEM-PRO-011-CON-1SC-4500</t>
  </si>
  <si>
    <t>MP1-#1 CONCENTRATOR</t>
  </si>
  <si>
    <t>CONCENTRATOR #1</t>
  </si>
  <si>
    <t>Running reduced curd flake rate due to #1 concentrator backdrive bad bearing. Took area down to build curd inventory from 0500-0915.</t>
  </si>
  <si>
    <t>MEM-PRO-011-CON-1SC-4555</t>
  </si>
  <si>
    <t>MP1-CENTRIFUGE DESLUDGER GRINDER</t>
  </si>
  <si>
    <t>REITZ CENTRIFUGE GRINDER</t>
  </si>
  <si>
    <t>MEM-PRO-023-DIS-ALK-3770</t>
  </si>
  <si>
    <t>ALKALI/BLEND TANK DISCH PUMP</t>
  </si>
  <si>
    <t>MEM-PRO-011-CHL-CCS-4615</t>
  </si>
  <si>
    <t>MP1-#2 CHILL TANK DISCHARGE PUMP</t>
  </si>
  <si>
    <t>#2 CHILL TANK DISCHARGE PUMP</t>
  </si>
  <si>
    <t>MEM-PRO-011-IDN-IDF-4695</t>
  </si>
  <si>
    <t>MP1-NEUTRAL TANK PH RECIRC. PUMP</t>
  </si>
  <si>
    <t>NEUTRAL TANK PH RECIRC PUMP</t>
  </si>
  <si>
    <t>MEM-PRO-011-BGY-FCS-4845</t>
  </si>
  <si>
    <t>MP1-N BOGEY VACUUMIZER DISCH PUMP</t>
  </si>
  <si>
    <t>MEM-PRO-011-BGY-FCS-4880</t>
  </si>
  <si>
    <t>MP1-N BOGEY CONDENSER DISCH PUMP</t>
  </si>
  <si>
    <t>N BOGEY CONDENSER DISCH PUMP</t>
  </si>
  <si>
    <t>MEM-PRO-011-BGY-FCS-4890</t>
  </si>
  <si>
    <t>BOGEY VACUUM PUMP</t>
  </si>
  <si>
    <t>MEM-PRO-011-XTR-3EX-9319</t>
  </si>
  <si>
    <t>MP1 -3RD EXT FEED PUMP</t>
  </si>
  <si>
    <t>3RD EXTRACTION FEED PUMP</t>
  </si>
  <si>
    <t>MEM-PRO-011-XTR-1EX-9320</t>
  </si>
  <si>
    <t>MP1 1ST EXT EAST DCNTR PUMP</t>
  </si>
  <si>
    <t>WEST 1ST DCNTR NX PUMP)</t>
  </si>
  <si>
    <t>MEM-PRO-011-XTR-1EX-9321</t>
  </si>
  <si>
    <t>MP1 1ST EXT EAST DCNTR SLDG PUMP</t>
  </si>
  <si>
    <t>E 1ST EXT DCNTR SLDG NX PUMP</t>
  </si>
  <si>
    <t>MEM-PRO-011-XTR-3EX-9322</t>
  </si>
  <si>
    <t>MP1 3RD EXT DCNTR PUMP</t>
  </si>
  <si>
    <t>3RD EXTRACTION DCNTR NX PUMP</t>
  </si>
  <si>
    <t>MEM-PRO-011-PKG-BLD-1201</t>
  </si>
  <si>
    <t>MP1B-PROD COLL XFER BLOWER</t>
  </si>
  <si>
    <t>MEM-PRO-011-WEI-WIS-4075</t>
  </si>
  <si>
    <t>MP1-LIME BIN 7B RJ BLOWBACK FAN</t>
  </si>
  <si>
    <t>LIME BIN 7B RJ BLOWBACK FAN</t>
  </si>
  <si>
    <t>MEM-PRO-011-CIP-SAC-5007</t>
  </si>
  <si>
    <t>MP1-CIP SUPPLY PUMP</t>
  </si>
  <si>
    <t>need wireless</t>
  </si>
  <si>
    <t>MEM-PRO-011-PKG-BLD-6657</t>
  </si>
  <si>
    <t>MP1B-BLENDER SEAL BLOWER</t>
  </si>
  <si>
    <t>MEM-PRO-011-PKG-BLD-6815</t>
  </si>
  <si>
    <t>MP1B-BLENDER DISCHARGE BLOWER</t>
  </si>
  <si>
    <t>P1B-BLENDER DISCHARGE BLOWER</t>
  </si>
  <si>
    <t>MEM-PRO-011-SPR-DRY-1021</t>
  </si>
  <si>
    <t>MP1-NE CSX COLLECTOR BLOWBACK FAN MOTOR</t>
  </si>
  <si>
    <t>MP1-NE BLOWBACK FAN MOTOR</t>
  </si>
  <si>
    <t>MEM-PRO-011-SPR-DRY-1041</t>
  </si>
  <si>
    <t>MP1-NW CSX BLOWBACK FAN</t>
  </si>
  <si>
    <t>MEM-PRO-010-UTL-CHS-9305</t>
  </si>
  <si>
    <t>Main Plant Chill Water Pump #1</t>
  </si>
  <si>
    <t>West Chilled Water Pump #1</t>
  </si>
  <si>
    <t>MEM-PRO-010-UTL-CHS-9306</t>
  </si>
  <si>
    <t>Main Plant Chill Water Pump #2</t>
  </si>
  <si>
    <t>CENTER CHILLED WTR PMP</t>
  </si>
  <si>
    <t>MEM-PRO-011-SPR-DRY-1061</t>
  </si>
  <si>
    <t>MP1-SE CSX BLOWBACK FAN MOTOR</t>
  </si>
  <si>
    <t>MP1-SE BLOWBACK FAN MOTOR</t>
  </si>
  <si>
    <t>MEM-PRO-013-WEI-WIS-0030</t>
  </si>
  <si>
    <t>MP3B-WET-IN PUMP</t>
  </si>
  <si>
    <t>MEM-PRO-013-XTR-1EX-0043</t>
  </si>
  <si>
    <t>MP3B-1ST EXTRACTION TANK DISCH PUMP</t>
  </si>
  <si>
    <t>1ST EXT TANK DISCH PUMP</t>
  </si>
  <si>
    <t>MEM-PRO-013-CON-CON-0075</t>
  </si>
  <si>
    <t>MP3B-#5 CONCENTRATOR PRODUCT POT</t>
  </si>
  <si>
    <t>Plant 3</t>
  </si>
  <si>
    <t>#5 CONCENTRATION CENTRIFUGE</t>
  </si>
  <si>
    <t>7/28/20 backdrive, jackshaft, and sungear replac</t>
  </si>
  <si>
    <t>MP3B-#5 CONCENTRATION CENTRIFUGE</t>
  </si>
  <si>
    <t>#5 CON CENTRIFUGE OIL PUMP</t>
  </si>
  <si>
    <t>MEM-PRO-013-PCP-PHA-0082</t>
  </si>
  <si>
    <t>MP3B-CLARIFIED TANK PUMP</t>
  </si>
  <si>
    <t>CLARIFIED TANK DISCH PUMP</t>
  </si>
  <si>
    <t>MEM-PRO-013-PCP-PCT-0084</t>
  </si>
  <si>
    <t>MP3B-PRECIPITATION TANK DISCH PUMP</t>
  </si>
  <si>
    <t>C30 PRECIP FEED TANK PUMP</t>
  </si>
  <si>
    <t>MEM-PRO-013-WSH-CWH-0085</t>
  </si>
  <si>
    <t>MP3B-#1 WASHING CENTRIFUGE</t>
  </si>
  <si>
    <t>MEM-PRO-013-WSH-CWH-0086</t>
  </si>
  <si>
    <t>MP3B-#2 WASHING CENTRIFUGE</t>
  </si>
  <si>
    <t>MEM-PRO-013-WSH-CWH-0087</t>
  </si>
  <si>
    <t>MP3B-#3 WASHING CENTRIFUGE</t>
  </si>
  <si>
    <t>MEM-PRO-013-CON-CON-0096</t>
  </si>
  <si>
    <t>MP3B-#3 CONCENTRATION CENTRIFUGE-P500</t>
  </si>
  <si>
    <t>#3 CONCENTRATION CENTRIFUGE</t>
  </si>
  <si>
    <t>#3 CON CENTRIFUGE OIL PUMP</t>
  </si>
  <si>
    <t>MEM-PRO-011-SPR-DRY-1081</t>
  </si>
  <si>
    <t>MP1-SW CSX BLOWBACK FAN</t>
  </si>
  <si>
    <t>MEM-PRO-013-FED-FED-3026</t>
  </si>
  <si>
    <t>MP3B-FEED DRYER VENT FILTER EXHAUST FAN</t>
  </si>
  <si>
    <t>FD VENT FILTER EXHAUST FAN</t>
  </si>
  <si>
    <t>MEM-PRO-013-CON-CON-0099</t>
  </si>
  <si>
    <t>MP3B-#4 CONCENTRATION CENTRIFUGE</t>
  </si>
  <si>
    <t>#4 CONCENTRATION CENTRIFUGE</t>
  </si>
  <si>
    <t>MEM-PRO-013-WSH-WRE-0120</t>
  </si>
  <si>
    <t>MP3B-E RESLURRY POT DISCH PUMP</t>
  </si>
  <si>
    <t>E RESLURRY POT DISCH PUMP</t>
  </si>
  <si>
    <t>MEM-PRO-013-CON-CRE-0137</t>
  </si>
  <si>
    <t>MP3B-#1/#2 CONC PRODUCT POT GRINDER</t>
  </si>
  <si>
    <t>N REITZ PRODUCT POT GRINDER</t>
  </si>
  <si>
    <t>MEM-PRO-013-WSH-CWH-0145</t>
  </si>
  <si>
    <t>MP3B-#5 WASHING CENTRIFUGE</t>
  </si>
  <si>
    <t>C30 #5 WASHING CENTRIFUGE</t>
  </si>
  <si>
    <t>MCA-possible rotor bar issue</t>
  </si>
  <si>
    <t>MEM-PRO-013-CON-CRE-0165</t>
  </si>
  <si>
    <t>MP3B-#3/4 CONC PRODUCT POT GRINDER</t>
  </si>
  <si>
    <t>S REITZ PRODUCT POT GRINDER</t>
  </si>
  <si>
    <t>MEM-PRO-013-WSH-CWH-0278</t>
  </si>
  <si>
    <t>MP3B-#4 WASHING CENTRIFUGE</t>
  </si>
  <si>
    <t>MEM-PRO-013-CON-CON-0279</t>
  </si>
  <si>
    <t>MP3B-#1 CONCENTRATION CENTRIFUGE</t>
  </si>
  <si>
    <t>#1 CONCENTRATION CENTRIFUGE</t>
  </si>
  <si>
    <t>#1 CON CENTRIFUGE OIL PUMP</t>
  </si>
  <si>
    <t>MEM-PRO-013-XTR-3EX-0291</t>
  </si>
  <si>
    <t>MP3B-S 3RD EXTRACTION DISCH PUMP</t>
  </si>
  <si>
    <t>S 5000 3RD EXT DISCH PUMP</t>
  </si>
  <si>
    <t>MEM-PRO-013-XTR-3EX-0299</t>
  </si>
  <si>
    <t>MP3B-S 3RD EXTRACTION CENTRIFUGE</t>
  </si>
  <si>
    <t>S 5400 3RD EXT CENTRIFUGE</t>
  </si>
  <si>
    <t>S 5400 3RD EXT CENT OIL P</t>
  </si>
  <si>
    <t>MEM-PRO-013-XTR-3EX-0300</t>
  </si>
  <si>
    <t>MP3B-N 3RD EXTRACTION CENTRIFUGE</t>
  </si>
  <si>
    <t>N 5000 3RD EXT CENTRIFUGE</t>
  </si>
  <si>
    <t>N 5000 3RD EXT CENT OIL PUMP</t>
  </si>
  <si>
    <t>MEM-PRO-013-XTR-3EX-0301</t>
  </si>
  <si>
    <t>MP3B-N DESLUDGER EXTRACT DISCH PUMP</t>
  </si>
  <si>
    <t>N 5400 DESL 3RD EXT DIS PUMP</t>
  </si>
  <si>
    <t>MEM-PRO-013-CON-CRE-0458</t>
  </si>
  <si>
    <t>MP3B-#5 CONC PRODUCT POT PUMP</t>
  </si>
  <si>
    <t>#5 CONC PRODUCT POT DIS PUMP</t>
  </si>
  <si>
    <t>MEM-PRO-013-CON-CRE-0580</t>
  </si>
  <si>
    <t>MP3B-#5 CONC CENT PROD POT AGITATOR</t>
  </si>
  <si>
    <t>5 CON CENT PROD POT AGITATOR</t>
  </si>
  <si>
    <t>MEM-PRO-013-CON-CON-0610</t>
  </si>
  <si>
    <t>MP3B-#6 CONCENTRATION CENTRIFUGE</t>
  </si>
  <si>
    <t>#6 CONCENTRATION CENTRIFUGE</t>
  </si>
  <si>
    <t>MEM-PRO-013-XTR-2EX-0620</t>
  </si>
  <si>
    <t>MP3B-EAST 2ND EXTRACTION CENTRIFUGE</t>
  </si>
  <si>
    <t>E 5400 2ND EXT CENTRIFUGE</t>
  </si>
  <si>
    <t>E 5400 2ND EXT CENT OIL P</t>
  </si>
  <si>
    <t>MEM-PRO-013-CON-CRE-0628</t>
  </si>
  <si>
    <t>MP3B-#6 CONC PRODUCT POT AGITATOR</t>
  </si>
  <si>
    <t>#6 CONC PRODUCT POT AGITATOR</t>
  </si>
  <si>
    <t>MEM-PRO-013-CON-CRE-0630</t>
  </si>
  <si>
    <t>MP3B-#6 CONC PRODUCT POT PUMP</t>
  </si>
  <si>
    <t>#6 CONC PRODUCT POT PUMP</t>
  </si>
  <si>
    <t>MEM-PRO-013-XTR-2EX-9303</t>
  </si>
  <si>
    <t>MP3B-WEST 2ND EXTRACTION CENTRIFUGE</t>
  </si>
  <si>
    <t>#4 1ST EXT FLOTTWEG CENTRIFU</t>
  </si>
  <si>
    <t>MEM-PRO-013-XTR-1EX-9308</t>
  </si>
  <si>
    <t>MP3B-1ST EXTRACT BOOSTER POT PUMP</t>
  </si>
  <si>
    <t>P3-1ST EXT BOOSTER POT PUMP</t>
  </si>
  <si>
    <t>MEM-PRO-013-XTR-2EX-9309</t>
  </si>
  <si>
    <t>MP3B-2ND EXTRACTION FEED TANK PUMP</t>
  </si>
  <si>
    <t>2ND EXT FEED TANK DIS PUMP</t>
  </si>
  <si>
    <t>MEM-PRO-013-XTR-2EX-9314</t>
  </si>
  <si>
    <t>MP3B-2ND EXTRACT TANK PUMP</t>
  </si>
  <si>
    <t>2ND EXT 5400 TANK DIS PUMP</t>
  </si>
  <si>
    <t>MEM-PRO-013-UTL-CSY-4704</t>
  </si>
  <si>
    <t>LIME SLURRY TANK AGITATOR</t>
  </si>
  <si>
    <t>MEM-PRO-013-UTL-CSY-4714</t>
  </si>
  <si>
    <t>LIME SLURRY PUMP</t>
  </si>
  <si>
    <t>MEM-PRO-013-CHL-CCS-6115</t>
  </si>
  <si>
    <t>MP3B-N #3/S #4 CHILL TANK DISCH PUMP</t>
  </si>
  <si>
    <t>CHILL TANK DISCH PUMP</t>
  </si>
  <si>
    <t>MEM-PRO-013-IDN-IDF-6124</t>
  </si>
  <si>
    <t>MP3B-IDN FEED PUMP</t>
  </si>
  <si>
    <t>IDN TANK DISCHARGE FEED PUMP</t>
  </si>
  <si>
    <t>MEM-PRO-013-IDN-IDF-6286</t>
  </si>
  <si>
    <t>MP3B-NEUTRALIZATION TK DISCHARGE PUMP</t>
  </si>
  <si>
    <t>NEUTRALIZATION TK DISCH PUMP</t>
  </si>
  <si>
    <t>MEM-PRO-015-UTL-CWS-4103</t>
  </si>
  <si>
    <t>MS2P-COOLING TOWER N FAN</t>
  </si>
  <si>
    <t>MS2P COOLING TOWER N.FAN</t>
  </si>
  <si>
    <t>MEM-PRO-013-FED-FED-3036</t>
  </si>
  <si>
    <t>MP3B-FD DISCHARGE TO FEED LOADOUT RFV</t>
  </si>
  <si>
    <t>FD DISCH TO FEED LOADOUT 036</t>
  </si>
  <si>
    <t>MEM-PRO-013-FED-FED-3045</t>
  </si>
  <si>
    <t>MP3B-FEED LOADOUT BLOWER</t>
  </si>
  <si>
    <t>FEED LOADOUT BLOWER</t>
  </si>
  <si>
    <t>MEM-PRO-013-UTL-PRW-7283</t>
  </si>
  <si>
    <t>P3 - 90 DEG F WATER PUMP</t>
  </si>
  <si>
    <t>MEM-PRO-013-XTR-1EX-9300</t>
  </si>
  <si>
    <t>MP3B-#3 1ST EXTRACTION CENTRIFUGE</t>
  </si>
  <si>
    <t>#3 1ST EXT FLOTTWEG CENTRIFU</t>
  </si>
  <si>
    <t>MEM-PRO-013-XTR-1EX-9301</t>
  </si>
  <si>
    <t>MP3B-#2 1ST EXTRACTION CENTRIFUGE</t>
  </si>
  <si>
    <t>#2 1ST EXT FLOTTWEG CENTRIFU</t>
  </si>
  <si>
    <t>MEM-PRO-013-XTR-3EX-9315</t>
  </si>
  <si>
    <t>MP3B-3RD EXTRACTION FEED TANK PUMP</t>
  </si>
  <si>
    <t>3RD EXT FEED TANK PUMP</t>
  </si>
  <si>
    <t>MEM-PRO-011-PKG-BLD-6640</t>
  </si>
  <si>
    <t>MP1B-PRODUCT COLLECTOR EXHAUST FAN</t>
  </si>
  <si>
    <t>PRODUCT COLLECTOR EXH FAN</t>
  </si>
  <si>
    <t>MEM-PRO-011-PKG-BLD-6650</t>
  </si>
  <si>
    <t>MP1B-BLENDER - RIBBON</t>
  </si>
  <si>
    <t>MEM-PRO-011-PKG-BLD-6660</t>
  </si>
  <si>
    <t>MP1B-DCE FILTER BLOWER</t>
  </si>
  <si>
    <t>BLENDER FILTER ASP BLOWER</t>
  </si>
  <si>
    <t>MEM-PRO-013-PKG-PAK-2181</t>
  </si>
  <si>
    <t>MP3B - BLENDER</t>
  </si>
  <si>
    <t>MP3B-BLENDER</t>
  </si>
  <si>
    <t>MEM-PRO-013-SPR-DRY-2431</t>
  </si>
  <si>
    <t>MP3B-INLET FAN</t>
  </si>
  <si>
    <t>MEM-PRO-013-SPR-DRY-2448</t>
  </si>
  <si>
    <t>MP3B-COOLING RING FAN</t>
  </si>
  <si>
    <t>MEM-PRO-013-SPR-AIS-2524</t>
  </si>
  <si>
    <t>MP3B-S BAGHOUSE CONE HEATER BLOWER</t>
  </si>
  <si>
    <t>S BAGHOUSE CONE HEAT BLOWER</t>
  </si>
  <si>
    <t>MEM-PRO-013-SPR-DRY-2531</t>
  </si>
  <si>
    <t>MP3B-N EXHAUST FAN</t>
  </si>
  <si>
    <t>MEM-PRO-013-SPR-DRY-2535</t>
  </si>
  <si>
    <t>MP3B-S EXHAUST FAN</t>
  </si>
  <si>
    <t>MEM-PRO-013-SPR-PRC-2545</t>
  </si>
  <si>
    <t>MP3B-PRODUCT MILL GRINDER</t>
  </si>
  <si>
    <t>MEM-PRO-013-SPR-DRY-2558</t>
  </si>
  <si>
    <t>MP3B-PRODUCT SURGE BIN EXHAUST FAN</t>
  </si>
  <si>
    <t>PRODUCT SURGE BIN EXH FAN</t>
  </si>
  <si>
    <t>MEM-PRO-013-BLD-AHU-2680</t>
  </si>
  <si>
    <t>MP3B-N BAGHOUSE CONE HEATER BLOWER</t>
  </si>
  <si>
    <t>N BAGHOUSE CONE HEAT BLOWER</t>
  </si>
  <si>
    <t>MEM-PRO-015-UTL-CWS-4104</t>
  </si>
  <si>
    <t>MS2P-COOLING TOWER S FAN</t>
  </si>
  <si>
    <t>MS2P COOLING TOWER S.FAN</t>
  </si>
  <si>
    <t>MEM-PRO-014-UTL-CHS-4161</t>
  </si>
  <si>
    <t>MSP-CHILL WTR SUPPLY PUMP #2  (STANDBY)</t>
  </si>
  <si>
    <t>CHILL WTR SUP PMP #2 STANDBY</t>
  </si>
  <si>
    <t>Gearbox</t>
  </si>
  <si>
    <t>MEM-PRO-014-UTL-CSY-3545</t>
  </si>
  <si>
    <t>MSP-N BOGEY ENZYME FEED PUMP</t>
  </si>
  <si>
    <t>MEM-PRO-013-FED-FED-3399</t>
  </si>
  <si>
    <t>MP3B-ALJET DRYER INLET FAN</t>
  </si>
  <si>
    <t>MEM-PRO-013-FED-FED-3409</t>
  </si>
  <si>
    <t>MP3-FEED DRYER PRIM CYCL TRANS BLR</t>
  </si>
  <si>
    <t>FD PRIM CYCL TRANS BLOWER</t>
  </si>
  <si>
    <t>MEM-PRO-014-UTL-CWS-4114</t>
  </si>
  <si>
    <t>MSP-COOLING TOWER WATER PUMP</t>
  </si>
  <si>
    <t>W COOL TOWER WATER CIRC PUMP</t>
  </si>
  <si>
    <t>Motor has still has strong rotor bar passing frequency vibrations. No immediate concern. Rated a Class I Defect.</t>
  </si>
  <si>
    <t>MEM-PRO-014-UTL-IAS-4126</t>
  </si>
  <si>
    <t>MSP-E.300 HP  AIR COMPRESSOR</t>
  </si>
  <si>
    <t>MSP-E.300 HP AIR COMPRESSOR</t>
  </si>
  <si>
    <t>MEM-PRO-011-XTR-1EX-4351</t>
  </si>
  <si>
    <t>MP1-P5400 1ST EXTRACT DISCH PUMP</t>
  </si>
  <si>
    <t>P5400 1ST EXT DISCH PUMP N</t>
  </si>
  <si>
    <t>MEM-PRO-014-UTL-IAS-4127</t>
  </si>
  <si>
    <t>MSP-WEST AIR COMPRESSOR</t>
  </si>
  <si>
    <t>MSP-#2 WEST AIR COMPRESSOR</t>
  </si>
  <si>
    <t>MEM-PRO-013-FED-FED-3418</t>
  </si>
  <si>
    <t>MP3B-FEED DRYER EXHAUST FAN</t>
  </si>
  <si>
    <t>MEM-PRO-014-UTL-CHS-4162</t>
  </si>
  <si>
    <t>MSP-CHILL WTR SUPPLY PUMP #1</t>
  </si>
  <si>
    <t>MSP-#1 CHILL WTR SUPPLY PUMP</t>
  </si>
  <si>
    <t>MEM-PRO-013-FED-SLT-0295</t>
  </si>
  <si>
    <t>MP3B-S DESLUDGER SOLIDS CONVEYOR</t>
  </si>
  <si>
    <t>S DESLUDGER SOLIDS CONVEYOR</t>
  </si>
  <si>
    <t>MEM-PRO-013-FED-SLT-0594</t>
  </si>
  <si>
    <t>MP3B-SCREW CONV FROM 3RD EXT SOLIDS</t>
  </si>
  <si>
    <t>SCREW CONV FROM DESLUD SOLID</t>
  </si>
  <si>
    <t>MEM-PRO-013-FED-SLT-3257</t>
  </si>
  <si>
    <t>MP3B-FEED DRYER MIXING CONVEYOR</t>
  </si>
  <si>
    <t>FEED DRYER MIXING CONVEYOR</t>
  </si>
  <si>
    <t>MEM-PRO-015-UTL-CWS-4112</t>
  </si>
  <si>
    <t>MS2P UT COOL TOWER W. PUMP B&amp;G 1510</t>
  </si>
  <si>
    <t>MS2P #2 UT COOL TOWER W PUMP</t>
  </si>
  <si>
    <t>MEM-PRO-015-UTL-CWS-4113</t>
  </si>
  <si>
    <t>MS2P-COOLING TOWER CTR WTR PUMP</t>
  </si>
  <si>
    <t>COOLING TOWER CTR WTR PUMP</t>
  </si>
  <si>
    <t>MEM-PRO-013-FED-FED-3407</t>
  </si>
  <si>
    <t>MP3B-FEED DRYER INFEED SCREW CONVEYOR</t>
  </si>
  <si>
    <t>FD INFEED SCREW CONVEYOR</t>
  </si>
  <si>
    <t>MEM-PRO-015-UTL-IAS-4126</t>
  </si>
  <si>
    <t>MS2P-E. 400 HP AIR COMPRESSOR</t>
  </si>
  <si>
    <t>MS2P-E 400 HP AIR COMPRESSOR</t>
  </si>
  <si>
    <t>MEM-PRO-015-UTL-IAS-4127</t>
  </si>
  <si>
    <t>MS2P-W. 400 HP AIR COMPRESSOR</t>
  </si>
  <si>
    <t>MS2P-W 400 HP AIR COMPRESSOR</t>
  </si>
  <si>
    <t>MEM-PRO-015-UTL-CHS-4160</t>
  </si>
  <si>
    <t>MS2P-WEST CHILLED WATER SUPPLY PUMP</t>
  </si>
  <si>
    <t>W CHILLED WATER SUPPLY PUMP</t>
  </si>
  <si>
    <t>MEM-PRO-013-FED-FED-3419</t>
  </si>
  <si>
    <t>MP3B-FEED BAGHOUSE SCREW CONVEYOR</t>
  </si>
  <si>
    <t>FEED BAGHOUSE SCREW CONVEYOR</t>
  </si>
  <si>
    <t>MEM-PRO-013-FED-FED-3422</t>
  </si>
  <si>
    <t>MP3B-FEED DRYER SCREW CONVEYOR</t>
  </si>
  <si>
    <t>FEED DRYER SCREW CONVEYOR</t>
  </si>
  <si>
    <t>MEM-PRO-010-UTL-CHS-9307</t>
  </si>
  <si>
    <t>Main Plant Chill Water Pump #3</t>
  </si>
  <si>
    <t>East Chill Water Pump #3</t>
  </si>
  <si>
    <t>MEM-PRO-013-CON-CON-0097</t>
  </si>
  <si>
    <t>MP3B-#2 CONCENTRATION CENTRIFUGE</t>
  </si>
  <si>
    <t>#2 CONCENTRAION CENTRIFUGE</t>
  </si>
  <si>
    <t>motor changed 3/7/22</t>
  </si>
  <si>
    <t>#2 CON CENTRIFUGE OIL PUMP</t>
  </si>
  <si>
    <t>MEM-PRO-013-BGY-FCS-6293</t>
  </si>
  <si>
    <t>MP3B-N 600 VAC VACUUM PUMP (WEST)</t>
  </si>
  <si>
    <t>N 600 VAC VACUUM PUMP WEST</t>
  </si>
  <si>
    <t>MEM-PRO-013-IDN-HYS-6326</t>
  </si>
  <si>
    <t>MP3B-W BATCH TANK DISCHARGE PUMP</t>
  </si>
  <si>
    <t>W BATCH TANK DISCHARGE PUMP</t>
  </si>
  <si>
    <t>MEM-PRO-013-IDN-HYS-6327</t>
  </si>
  <si>
    <t>MP3B-E BATCH TANK DISCHARGE PUMP</t>
  </si>
  <si>
    <t>E BATCH TANK DISCHARGE PUMP</t>
  </si>
  <si>
    <t>MEM-PRO-013-WEI-WIS-0014</t>
  </si>
  <si>
    <t>MP3B-LIME BIN SCREW CONVEYOR</t>
  </si>
  <si>
    <t>MEM-PRO-013-BGY-FCS-6266</t>
  </si>
  <si>
    <t>MP3B-S 600 VACUMMIZER DISCHARGE PUMP</t>
  </si>
  <si>
    <t>S 600 VACUUMIZER DISCH PUMP</t>
  </si>
  <si>
    <t>MEM-PRO-013-PKG-PAK-2188</t>
  </si>
  <si>
    <t>MP3B-BLENDER DISCH BLOWER</t>
  </si>
  <si>
    <t>Wireless Recommended X 3</t>
  </si>
  <si>
    <t>MEM-PRO-013-PKG-PAK-2257</t>
  </si>
  <si>
    <t>MP3B-BB PRODUCT SCREENER</t>
  </si>
  <si>
    <t>AZO BB PRODUCT SCREENER</t>
  </si>
  <si>
    <t xml:space="preserve">motor loosness </t>
  </si>
  <si>
    <t>MEM-PRO-013-PKG-PAK-2262</t>
  </si>
  <si>
    <t>MP3B-BB REC EXHAUST FAN</t>
  </si>
  <si>
    <t>SEMI BULK BB REC EXHAUST FAN</t>
  </si>
  <si>
    <t>Get Data in June</t>
  </si>
  <si>
    <t>MEM-PRO-014-UTL-CWS-4111</t>
  </si>
  <si>
    <t>E COOL TOWER WTR CIRC PUMP</t>
  </si>
  <si>
    <t>MEM-PRO-014-UTL-CWS-4113</t>
  </si>
  <si>
    <t>MSP-COOLING TOWER WATER PUMP (STANDBY)</t>
  </si>
  <si>
    <t>CT WATER PUMP STANDBY</t>
  </si>
  <si>
    <t>MEM-PRO-013-PKG-PAK-2184</t>
  </si>
  <si>
    <t>MP3B - BLENDER ASP FILTER EXH FAN</t>
  </si>
  <si>
    <t>BLENDER ASP FILTER EXH FAN</t>
  </si>
  <si>
    <t>changed motor on 9/11/21</t>
  </si>
  <si>
    <t>MEM-PRO-014-UTL-CHS-4160</t>
  </si>
  <si>
    <t>MSP-CHILL WTR SUPPLY PUMP #3</t>
  </si>
  <si>
    <t>MEM-PRO-013-PKG-PAK-2198</t>
  </si>
  <si>
    <t>MP3B- W PRODUCT SCREENER</t>
  </si>
  <si>
    <t>NIRO W AZO PRODUCT SCREENER</t>
  </si>
  <si>
    <t>MEM-PRO-013-PKG-PAK-2208</t>
  </si>
  <si>
    <t>MP3B-NIRO PK'ER SURGE BIN ASP FAN</t>
  </si>
  <si>
    <t>NIRO PK'ER SURGE BIN ASP FAN</t>
  </si>
  <si>
    <t>MEM-PRO-014-STS-ALK-5110</t>
  </si>
  <si>
    <t>MSS-ALKALI TRANSFER STANDBY PUMP</t>
  </si>
  <si>
    <t>ALKALI TRANSFER STANDBY PUMP</t>
  </si>
  <si>
    <t>MEM-PRO-014-UTL-CSY-9177</t>
  </si>
  <si>
    <t>MSP-STARCH WET-IN DISCHARGE PUMP</t>
  </si>
  <si>
    <t>STARCH WET-IN DISCHARGE PUMP</t>
  </si>
  <si>
    <t>MEM-PRO-015-UTL-HRC-4452</t>
  </si>
  <si>
    <t>MS2P-WASTE WATER PUM</t>
  </si>
  <si>
    <t>MS2P Curd</t>
  </si>
  <si>
    <t>WASTE WATER PUMP</t>
  </si>
  <si>
    <t>MEM-PRO-010-STS-TK2-3827</t>
  </si>
  <si>
    <t>MS2P-FEED TRANSFER BLOWER</t>
  </si>
  <si>
    <t>FEED TRANSFE LOAD OUT BLOWER</t>
  </si>
  <si>
    <t>MEM-PRO-015-UTL-CHS-4162</t>
  </si>
  <si>
    <t>MS2P-EAST CHILLED WATER SUPPLY PUMP</t>
  </si>
  <si>
    <t>E CHILLED WATER SUPPLY PUMP</t>
  </si>
  <si>
    <t>MEM-PRO-015-UTL-CWS-4111</t>
  </si>
  <si>
    <t>MS2P-COOLING TOWER E WATER PUMP</t>
  </si>
  <si>
    <t>COOLING TOWER E WATER PUMP</t>
  </si>
  <si>
    <t>MEM-PRO-015-UTL-CWS-4114</t>
  </si>
  <si>
    <t>#1 COOLING TOWER WATER PUMP</t>
  </si>
  <si>
    <t>MEM-PRO-011-XTR-1EX-0714</t>
  </si>
  <si>
    <t>DECANTER - 1ST EXT EAST</t>
  </si>
  <si>
    <t>DECANTER 1st EXT EAST NX438</t>
  </si>
  <si>
    <t>MEM-PRO-011-XTR-3EX-0715</t>
  </si>
  <si>
    <t>DECANTER - 3RD EXT</t>
  </si>
  <si>
    <t>DECANTER-3RD EXT NX438</t>
  </si>
  <si>
    <t>2ND EXT CENTRIFUGE P5000 OIL</t>
  </si>
  <si>
    <t>1ST EXT CENTRIFUGE 5400 OIL</t>
  </si>
  <si>
    <t>CONCENTRATOR OIL PUMP #2)</t>
  </si>
  <si>
    <t>CONCENTRATOR OIL PUMP #1</t>
  </si>
  <si>
    <t>MEM-PRO-011-SPR-DRY-1003</t>
  </si>
  <si>
    <t>MP1-NORTH DRYER INLET FAN</t>
  </si>
  <si>
    <t>MEM-PRO-015-UTL-CHS-4161</t>
  </si>
  <si>
    <t>MS2P-CENTER CHILLED WATER SUPPLY PUMP</t>
  </si>
  <si>
    <t>CENTER CHILL WTR SUPPLY PUMP</t>
  </si>
  <si>
    <r>
      <t xml:space="preserve">Motor vibration data shows a drop in 1x and 2x RPM vibrations. Check the unit speed to insure correct analysis. Inspect the drive train for wear and alignment. Check the structure and fasteners. </t>
    </r>
    <r>
      <rPr>
        <b/>
        <sz val="12"/>
        <color theme="1"/>
        <rFont val="Arial Narrow"/>
        <family val="2"/>
      </rPr>
      <t>Rated a Class I Defect.</t>
    </r>
  </si>
  <si>
    <t>MEM-PRO-011-SPR-DRY-1035</t>
  </si>
  <si>
    <t>S.D. NORTH EXHAUST FAN</t>
  </si>
  <si>
    <t>MEM-PRO-014-FED-FED-3837</t>
  </si>
  <si>
    <t>UE - MSP Feed Dryer</t>
  </si>
  <si>
    <t>MSP-FEED DRYER DRY FEED RECVR DISCH RFV</t>
  </si>
  <si>
    <t>gearbox high ultrasound readings</t>
  </si>
  <si>
    <t>MEM-PRO-015-FED-BLP-4108</t>
  </si>
  <si>
    <t>MS2P-BELT PRESS DISCHARGE SCREW CONV #5</t>
  </si>
  <si>
    <t xml:space="preserve">replace </t>
  </si>
  <si>
    <t>BELT PRES DISCH SCREW CONV 5</t>
  </si>
  <si>
    <t xml:space="preserve">Vibration is better but still rpm haromnics present in motor and signs of gear issue in gear drive. Inpsect drive train components for wear soon. </t>
  </si>
  <si>
    <t>MEM-PRO-011-SPR-DRY-1075</t>
  </si>
  <si>
    <t>MP1-NORTH CENTER EXHAUST FAN</t>
  </si>
  <si>
    <t>P1-SOUTH EXHAUST FAN (NC)</t>
  </si>
  <si>
    <t xml:space="preserve">Need to add MS2P 15-3087 took dryer down.  Add to UE and critial list 6 hours. </t>
  </si>
  <si>
    <t>MEM-PRO-011-SPR-PRC-1098</t>
  </si>
  <si>
    <t>S.D. PARTICLE SIZING FAN</t>
  </si>
  <si>
    <t>MEM-PRO-011-SPR-PRC-1103</t>
  </si>
  <si>
    <t>MP1B-PROD COLLECTOR EXHAUST FAN</t>
  </si>
  <si>
    <t>PROD COLLECTOR EXHAUST FAN</t>
  </si>
  <si>
    <t>MEM-PRO-011-SPR-BRN-1008</t>
  </si>
  <si>
    <t>MP1-COOLING RING FAN</t>
  </si>
  <si>
    <t>Belt issue found</t>
  </si>
  <si>
    <t>We had WO in before failure on 8/3/20</t>
  </si>
  <si>
    <t>MEM-PRO-013-WSH-WRE-0072</t>
  </si>
  <si>
    <t>MP3B-W RESLURRY POT PUMP</t>
  </si>
  <si>
    <t>W CON FEED RESLURRY POT PUMP</t>
  </si>
  <si>
    <t>MEM-PRO-013-BGY-FCS-6243</t>
  </si>
  <si>
    <t>MP3B-700 VACUUMIZER CONDENSATE PUMP</t>
  </si>
  <si>
    <t>700 VACUUMIZER COND PUMP</t>
  </si>
  <si>
    <t>MEM-PRO-013-BGY-FCS-6244</t>
  </si>
  <si>
    <t>MP3B-700 VACUUMIZER VACUUM PUMP</t>
  </si>
  <si>
    <t>700 VACUUMIZER VACUUM PUMP</t>
  </si>
  <si>
    <t>MEM-PRO-013-BGY-FCS-6251</t>
  </si>
  <si>
    <t>MP3B-700 VACUMMIZER DISCH PUMP</t>
  </si>
  <si>
    <t>700 VACUUMIZER DISCH PUMP</t>
  </si>
  <si>
    <t>15-3047- add to ue Route and criticality 6 down on dryer</t>
  </si>
  <si>
    <t>MEM-PRO-013-XTR-1EX-9302</t>
  </si>
  <si>
    <t>MP3B-#1 1ST EXTRACTION CENTRIFUGE</t>
  </si>
  <si>
    <t>#1 1ST EXT FLOTTWEG CENTRIFU</t>
  </si>
  <si>
    <t>14-3542</t>
  </si>
  <si>
    <t>Caustic Pump - replaced gearbox</t>
  </si>
  <si>
    <t>removed on 3-29-22 same equipment as 14-5376</t>
  </si>
  <si>
    <t>MEM-PRO-014-PKG-PAK-4180</t>
  </si>
  <si>
    <t>BLENDER DISCHARGE BLOWER</t>
  </si>
  <si>
    <t>speed. Rated a Class I Defect.</t>
  </si>
  <si>
    <t>MEM-PRO-010-SLM-AEQ-5681</t>
  </si>
  <si>
    <t>MS2P-SLAM SURGE PUMP #1</t>
  </si>
  <si>
    <t>SLAM SURGE PUMP #1</t>
  </si>
  <si>
    <t>nr</t>
  </si>
  <si>
    <t>somewhat worn. We only have 3 sets of data to go by. Inspect the unit as time allows for excessive</t>
  </si>
  <si>
    <t>Removed from service in July 2021</t>
  </si>
  <si>
    <t>MEM-PRO-013-BGY-FCS-6274</t>
  </si>
  <si>
    <t>MP3B-S 600 VAC VACUUM PUMP (EAST)</t>
  </si>
  <si>
    <t>MP3B-S 600 VAC VACUUM PUMP E</t>
  </si>
  <si>
    <t>coupling</t>
  </si>
  <si>
    <t xml:space="preserve">can not reach and not on critial list. </t>
  </si>
  <si>
    <t>BOILER COMBUSTION FAN #1</t>
  </si>
  <si>
    <t>moved to UE</t>
  </si>
  <si>
    <t>DRY INGREDIENT SURGE RFV</t>
  </si>
  <si>
    <t>MSP-NORTH GRINDER FEED RFV</t>
  </si>
  <si>
    <t>N. GRND SRG HPPR DSCH RFV</t>
  </si>
  <si>
    <t>MSP-SOUTH GRINDER FEED RFV</t>
  </si>
  <si>
    <t>S.DUST COLLECTOR DSCH RFV 2</t>
  </si>
  <si>
    <t>MEM-PRO-014-XTR-1EX-3112</t>
  </si>
  <si>
    <t>MSP-1ST EXTRACTION TANK AGITATOR</t>
  </si>
  <si>
    <t>1ST EXTRACTION TANK AGITATOR</t>
  </si>
  <si>
    <t>MEM-PRO-014-SPR-PRC-3644</t>
  </si>
  <si>
    <t>MSP-MAIN DRYER BODY RFV</t>
  </si>
  <si>
    <t>DRYER BOTTOM PROD SCREEN RFV</t>
  </si>
  <si>
    <t>MEM-PRO-014-WEI-WIS-4303</t>
  </si>
  <si>
    <t>MSP-COUNTER CURRENT TANK AGITATOR</t>
  </si>
  <si>
    <t>COUNTER CURT TANK AGITATOR</t>
  </si>
  <si>
    <t>MEM-PRO-014-IDN-IDF-4704</t>
  </si>
  <si>
    <t>MSP-CAUSTIC ADJ TK AGITATOR</t>
  </si>
  <si>
    <t>product dependent</t>
  </si>
  <si>
    <t>PASTEURIZATION TANK AGITATOR</t>
  </si>
  <si>
    <t>MSP-BLENDER SURGE BIN RFV</t>
  </si>
  <si>
    <t>does not exisit in plant</t>
  </si>
  <si>
    <t>MEM-PRO-023-DIS-ALK-5110</t>
  </si>
  <si>
    <t>6 CENT SLUDGE TRANS CONVEYOR</t>
  </si>
  <si>
    <t>2P EAST BOGEY FP</t>
  </si>
  <si>
    <t xml:space="preserve">can not get </t>
  </si>
  <si>
    <t>ENZYME WORK TANK AGITATOR</t>
  </si>
  <si>
    <t>N FD FILTER SCREW CONVEYOR</t>
  </si>
  <si>
    <t>S FD FILTER SCREW CONVEYOR</t>
  </si>
  <si>
    <t>BELT PRESS SCREW CONVEYOR #2</t>
  </si>
  <si>
    <t>MEM-PRO-015-FED-BLP-4109</t>
  </si>
  <si>
    <t>MS2P-BELT PRESS DISCHARGE SCREW CONV #4</t>
  </si>
  <si>
    <t>BELT PRES DISCH SCREW CONV 4</t>
  </si>
  <si>
    <t>MEM-PRO-011-HPF-SDF-4925</t>
  </si>
  <si>
    <t>MP1-#2 SSMG HI-PRESS DRYER FEED PUMP</t>
  </si>
  <si>
    <t>MP1-#2 SSMG DRYER FEED PUMP</t>
  </si>
  <si>
    <t>MEM-PRO-011-HPF-SDF-4930</t>
  </si>
  <si>
    <t>MP1-#1 SSMG HI-PRESS DRYER FEED PUMP</t>
  </si>
  <si>
    <t>MP1-#1 SSMG DRYER FEED PUMP</t>
  </si>
  <si>
    <t>MEM-PRO-013-SPR-DRY-2473</t>
  </si>
  <si>
    <t>M3PB-DRYER BOTTOM RFV</t>
  </si>
  <si>
    <t>MEM-PRO-013-SPR-DRY-2481</t>
  </si>
  <si>
    <t>MP3B-N CYCLONE DISCHARGE RFV</t>
  </si>
  <si>
    <t>MEM-PRO-013-SPR-DRY-2489</t>
  </si>
  <si>
    <t>MP3B-S CYCLONE DISCHARGE RFV</t>
  </si>
  <si>
    <t>MEM-PRO-013-SPR-DRY-2522</t>
  </si>
  <si>
    <t>MP3B-S BAGHOUSE DISCHARGE RFV</t>
  </si>
  <si>
    <t>P3B-S BAGHOUSE DISCHARGE RFV</t>
  </si>
  <si>
    <t>HS pinion 37T
HS Gear 56T
Intmd Pinion 15T
Intmd gear 94T
LS Pinion 18T
LS Gear 75T</t>
  </si>
  <si>
    <t>MEM-PRO-013-FED-FED-3021</t>
  </si>
  <si>
    <t>MP3B-FEED DRYER VENT FILTER COLLCTOR RFV</t>
  </si>
  <si>
    <t>FD VENT FILTER COLLECTOR RFV</t>
  </si>
  <si>
    <t>MEM-PRO-013-FED-FED-3031</t>
  </si>
  <si>
    <t>FD DISCH TO FEED LOADOUT RFV</t>
  </si>
  <si>
    <t>MEM-PRO-013-BGY-TIL-6194</t>
  </si>
  <si>
    <t>MP3-N MC75 FEED PUMP</t>
  </si>
  <si>
    <t>MEM-PRO-013-BGY-TIL-6197</t>
  </si>
  <si>
    <t>MP3-S MC75 FEED PUMP</t>
  </si>
  <si>
    <t>MEM-PRO-013-CHL-REW-1451</t>
  </si>
  <si>
    <t>WET REWORK DISCHARGE PUMP</t>
  </si>
  <si>
    <t>MEM-PRO-015-HPF-SDF-3583</t>
  </si>
  <si>
    <t>IB Wireless</t>
  </si>
  <si>
    <t>182 and 32 on the number of teeth on each gear</t>
  </si>
  <si>
    <t>MEM-PRO-015-HPF-SDF-3587</t>
  </si>
  <si>
    <t>183 and 32 on the number of teeth on each gear</t>
  </si>
  <si>
    <t>MEM-PRO-015-HPF-SDF-3594</t>
  </si>
  <si>
    <t>184 and 32 on the number of teeth on each gear</t>
  </si>
  <si>
    <t>MEM-PRO-015-HPF-SDF-3598</t>
  </si>
  <si>
    <t>185 and 32 on the number of teeth on each gear</t>
  </si>
  <si>
    <t>MEM-PRO-014-HPF-SDF-3583</t>
  </si>
  <si>
    <t>178 and 32 on the number of teeth on each gear</t>
  </si>
  <si>
    <t>MEM-PRO-014-HPF-SDF-3587</t>
  </si>
  <si>
    <t>179 and 32 on the number of teeth on each gear</t>
  </si>
  <si>
    <t>MEM-PRO-014-HPF-SDF-3594</t>
  </si>
  <si>
    <t>180 and 32 on the number of teeth on each gear</t>
  </si>
  <si>
    <t>MEM-PRO-014-HPF-SDF-3598</t>
  </si>
  <si>
    <t>181 and 32 on the number of teeth on each gear</t>
  </si>
  <si>
    <t>172 and 32 on the number of teeth on each gear</t>
  </si>
  <si>
    <t>173 and 32 on the number of teeth on each gear</t>
  </si>
  <si>
    <t>MEM-PRO-013-HPF-SDF-6170</t>
  </si>
  <si>
    <t>174 and 32 on the number of teeth on each gear</t>
  </si>
  <si>
    <t>MEM-PRO-013-HPF-SDF-6171</t>
  </si>
  <si>
    <t>175 and 32 on the number of teeth on each gear</t>
  </si>
  <si>
    <t>MEM-PRO-013-HPF-SDF-6172</t>
  </si>
  <si>
    <t>176 and 32 on the number of teeth on each gear</t>
  </si>
  <si>
    <t>MEM-PRO-013-HPF-SDF-6173</t>
  </si>
  <si>
    <t>177 and 32 on the number of teeth on each gear</t>
  </si>
  <si>
    <t>Add to current equipment more points</t>
  </si>
  <si>
    <t>Add to Wireless program not currently on list</t>
  </si>
  <si>
    <t>Jason King, jason.king@emerson.com, +18653992446, Machinery Health Solutions Manager</t>
  </si>
  <si>
    <r>
      <t xml:space="preserve">Name new database as </t>
    </r>
    <r>
      <rPr>
        <sz val="16"/>
        <color rgb="FFFF0000"/>
        <rFont val="Arial"/>
        <family val="2"/>
      </rPr>
      <t>IFF-Vibe database update-2021</t>
    </r>
  </si>
  <si>
    <t xml:space="preserve">Equipment we never got readings on. </t>
  </si>
  <si>
    <t>????</t>
  </si>
  <si>
    <t>remote access ?</t>
  </si>
  <si>
    <t>MPU - MAIN PLANT UTILITIES</t>
  </si>
  <si>
    <t>???</t>
  </si>
  <si>
    <t xml:space="preserve">  P3 CURD</t>
  </si>
  <si>
    <t>Wireless</t>
  </si>
  <si>
    <t>remote access</t>
  </si>
  <si>
    <t xml:space="preserve">  SOUTH PLANT UTILITIES</t>
  </si>
  <si>
    <t>WR2</t>
  </si>
  <si>
    <t>Need to fix wires - Need to go into cooling tower when down and insure that all accels are attached to the equipment, and wires are not damaged all the way from accel to the termination box. Need to have vibe tool verify each accel is reading correctly to verify work as you go from accel to accel.</t>
  </si>
  <si>
    <t>MS2P-COOLING TOWER W WATER PUMP</t>
  </si>
  <si>
    <t>Pump disassembled</t>
  </si>
  <si>
    <t xml:space="preserve">  MSP CIP</t>
  </si>
  <si>
    <t>Pump data shows a few harmonics of shaft speed and overall velocity is near 0.5”/second velocity peak. Check the inboard bearing for looseness as well as the base and fasteners. Inspect the coupling and alignment too. Rated a Class II Defect.</t>
  </si>
  <si>
    <r>
      <t xml:space="preserve">Non-synchronous pump vibrations. Early bearing defects. </t>
    </r>
    <r>
      <rPr>
        <b/>
        <sz val="12"/>
        <color theme="1"/>
        <rFont val="Arial Narrow"/>
        <family val="2"/>
      </rPr>
      <t>Rated a Class I Defect.</t>
    </r>
  </si>
  <si>
    <t>First data on unit shows a 1x and 2x RPM vibration in the pump with overall velocity at around 0.5”/second peak. Acceleration data also indicates some cavitation. Inspect the coupling and shaft alignment first. We may suggest impeller inspection in the future. Rated a Class II Defect.</t>
  </si>
  <si>
    <t>MSP-CIP SUPPLY FEED PUMP TO PREC. TANK</t>
  </si>
  <si>
    <t>CIP - need approval</t>
  </si>
  <si>
    <t xml:space="preserve">  P1 CURD</t>
  </si>
  <si>
    <t>MSS-WELL PUMP #1 (SOUTHEAST)</t>
  </si>
  <si>
    <t>copy from (MEM-PRO-024-UTL-WE2-5650)</t>
  </si>
  <si>
    <t>Removed from routes</t>
  </si>
  <si>
    <t>MEM-PRO-014-SPR-PRC-3646</t>
  </si>
  <si>
    <t>MSP-DRYER BOTTOM PRODUCT SCREENER</t>
  </si>
  <si>
    <t>MEM-PRO-010-UTL-IAS-1402</t>
  </si>
  <si>
    <t>MSS-AIR RECEIVER FOR #6 AIR COMPRESSOR</t>
  </si>
  <si>
    <t>MEM-PRO-010-UTL-IAS-2105</t>
  </si>
  <si>
    <t>MSS-N PLANT #1 AIR COMPRESSOR 100 HP</t>
  </si>
  <si>
    <t>MEM-PRO-010-BLD-IAS-0893</t>
  </si>
  <si>
    <t>MRAL-25 HP AIR COMPRESSOR</t>
  </si>
  <si>
    <t>MEM-PRO-010-UTL-IAS-0893</t>
  </si>
  <si>
    <t>MEM-PRO-011-XTR-1EX-4159</t>
  </si>
  <si>
    <t>DELETE</t>
  </si>
  <si>
    <t>MEM-PRO-014-WEI-WIS-3038</t>
  </si>
  <si>
    <t>MSP-DUST COLLECTOR #3 ROTARY VALVE</t>
  </si>
  <si>
    <t>MEM-PRO-011-CON-1SC-4565</t>
  </si>
  <si>
    <t>MP1-CENTRIFUGE PROD POT MOYNO DISCH PUMP</t>
  </si>
  <si>
    <t>MEM-PRO-014-FED-SLT-3203</t>
  </si>
  <si>
    <t>MSP-3RD EXT SLUDGE CONV FROM #4 SHARP</t>
  </si>
  <si>
    <t>MEM-PRO-011-IDN-IDF-4777</t>
  </si>
  <si>
    <t>MP1-NEUTRAL TK DISCH PUMP, REDUCER &amp; MOT</t>
  </si>
  <si>
    <t>MEM-PRO-011-CON-1SC-4510</t>
  </si>
  <si>
    <t>MP1-#1 CONCENTRATOR DISCH PUMP</t>
  </si>
  <si>
    <t>MEM-PRO-011-XTR-2EX-4341</t>
  </si>
  <si>
    <t>MEM-PRO-011-XTR-2EX-9323</t>
  </si>
  <si>
    <t>MP1  2ND EXT DCNTR SLDG PUMP</t>
  </si>
  <si>
    <t>MEM-PRO-013-IDN-IDF-6289</t>
  </si>
  <si>
    <t>MP3B - NEUT TK AGITATOR MTR</t>
  </si>
  <si>
    <t>Wireless Recommended x2</t>
  </si>
  <si>
    <t>MEM-PRO-015-UTL-PRW-4208</t>
  </si>
  <si>
    <t>MS2P-90 DEG F PROCESS WTR PUMP</t>
  </si>
  <si>
    <t xml:space="preserve">CIP issue - </t>
  </si>
  <si>
    <t>MEM-PRO-015-SPR-DRY-8109</t>
  </si>
  <si>
    <t>MS2P-VF BAGHOUSE RFV</t>
  </si>
  <si>
    <t>Never</t>
  </si>
  <si>
    <t>MEM-PRO-013-IDN-IDF-6119</t>
  </si>
  <si>
    <t>MP3B-IDN FEED TANK AGITATOR</t>
  </si>
  <si>
    <t>MEM-PRO-013-IDN-HYS-6323</t>
  </si>
  <si>
    <t>MP3B-E BATCH TANK AGITATOR</t>
  </si>
  <si>
    <t>CAW R/R 115 TANK AGITATOR GEARBOX</t>
  </si>
  <si>
    <t>POK</t>
  </si>
  <si>
    <t>MEM-PRO-013-IDN-HYS-6322</t>
  </si>
  <si>
    <t>MP3B-W BATCH TANK AGITATOR</t>
  </si>
  <si>
    <t>MEM-PRO-013-CHL-CCS-0182</t>
  </si>
  <si>
    <t>MP3B-N #3 CHILL TANK AGITATOR</t>
  </si>
  <si>
    <t>MEM-PRO-013-CHL-CCS-0181</t>
  </si>
  <si>
    <t>MP3B-S #4 CHILL TANK AGITATOR</t>
  </si>
  <si>
    <t>MEM-PRO-013-PKG-PAK-2277</t>
  </si>
  <si>
    <t>MP3-ASP. PACKER FAN</t>
  </si>
  <si>
    <t>dELETEd</t>
  </si>
  <si>
    <t>MEM-PRO-013-CON-CRE-0149</t>
  </si>
  <si>
    <t>MP3B-#1/#2 CONC PRODUCT POT PUMP</t>
  </si>
  <si>
    <t>DELETEd</t>
  </si>
  <si>
    <t>MEM-PRO-013-CON-CRE-0166</t>
  </si>
  <si>
    <t>MP3B-#3/4 CONC PRODUCT POT PUMP</t>
  </si>
  <si>
    <t>MEM-PRO-013-UTL-LAL-7246</t>
  </si>
  <si>
    <t>MP3 (LAL LIME) CONC P5000</t>
  </si>
  <si>
    <t>deLETEd</t>
  </si>
  <si>
    <t>MEM-PRO-013-PKG-BLD-2190</t>
  </si>
  <si>
    <t>MP3B-BLENDER SEAL BLOWER</t>
  </si>
  <si>
    <t>MEM-PRO-014-CON-CRE-3344</t>
  </si>
  <si>
    <t>MSP-#2 CURD POT PUMP</t>
  </si>
  <si>
    <t>MEM-PRO-010-CAL-HPO-4060</t>
  </si>
  <si>
    <t>MSS-CALPRO LIME BIN #8 COLL BLWBK FAN</t>
  </si>
  <si>
    <t>MEM-PRO-010-OP1-AEQ-3333</t>
  </si>
  <si>
    <t>MP1-SCOTT DRYER BURNER CHAMBER</t>
  </si>
  <si>
    <t>MEM-PRO-014-CON-CRE-4098</t>
  </si>
  <si>
    <t>MSP-#4 CURD POT PUMP</t>
  </si>
  <si>
    <t>MEM-PRO-014-CON-CON-3321</t>
  </si>
  <si>
    <t>MSP-#7 CENTRIFUGE SLUDGE PUMP</t>
  </si>
  <si>
    <t>MEM-PRO-010-OP1-AEQ-3297</t>
  </si>
  <si>
    <t>MP1-SCOTT DRYER E. DCE SCREW CONVEYOR</t>
  </si>
  <si>
    <t>MEM-PRO-011-WEI-WIS-4092</t>
  </si>
  <si>
    <t>MP1-ACRISON DCE VIBRATOR</t>
  </si>
  <si>
    <t>MSP-#1 SSMG HI-PRESS DRYER FEED PUMP</t>
  </si>
  <si>
    <t>MSP-#2 SSMG HI-PRESS DRYER FEED PUMP</t>
  </si>
  <si>
    <t>MSP-#3 SSMG HI-PRESS DRYER FEED PUMP</t>
  </si>
  <si>
    <t>MSP-#4 SSMG HI-PRESS DRYER FEED PUMP</t>
  </si>
  <si>
    <t>MP3B-#1 SSMG HI-PRESS DRYER FEED PUMP</t>
  </si>
  <si>
    <t xml:space="preserve">NOT ACCESSABLE </t>
  </si>
  <si>
    <t>MP3B-#2 SSMG HI-PRESS DRYER FEED PUMP</t>
  </si>
  <si>
    <t>MP3B-#3 SSMG HI-PRESS DRYER FEED PUMP</t>
  </si>
  <si>
    <t>MP3B-#4 SSMG HI-PRESS DRYER FEED PUMP</t>
  </si>
  <si>
    <t>MEM-PRO-010-OPA-AEQ-1234</t>
  </si>
  <si>
    <t>MP1A-OIL TANK DISCHARGE VALVE</t>
  </si>
  <si>
    <t>MEM-PRO-013-CON-CON-0098</t>
  </si>
  <si>
    <t>MP3B-#1 CONC CENT PRODUCT PUMP</t>
  </si>
  <si>
    <t>MEM-PRO-013-CON-CON-0260</t>
  </si>
  <si>
    <t>MP3B-#2 CONC CENT PRODUCT PUMP</t>
  </si>
  <si>
    <t>MEM-PRO-013-CON-CON-0281</t>
  </si>
  <si>
    <t>MP3B-#3 CONC CENT PRODUCT PUMP</t>
  </si>
  <si>
    <t>MEM-PRO-013-CON-CON-0270</t>
  </si>
  <si>
    <t>MP3B-#4 CONC CENT PRODUCT PUMP</t>
  </si>
  <si>
    <t>MEM-PRO-013-PKG-PAK-2214</t>
  </si>
  <si>
    <t>MP3B-PACKER NUIS DUST COLL ASP FAN</t>
  </si>
  <si>
    <t>MEM-PRO-010-MDU-AEQ-6815</t>
  </si>
  <si>
    <t>MMDU-INLET FILTER FOR COOLING RING AIR</t>
  </si>
  <si>
    <t>init</t>
  </si>
  <si>
    <t>pip</t>
  </si>
  <si>
    <t>pok</t>
  </si>
  <si>
    <t>rts</t>
  </si>
  <si>
    <t>sch</t>
  </si>
  <si>
    <t>MEM-PRO-010-UTL-PRW-6557</t>
  </si>
  <si>
    <t>MSS-140 DEG WTR TK NORTH PUMP</t>
  </si>
  <si>
    <t>MEM-PRO-013-BGY-FCS-6295</t>
  </si>
  <si>
    <t>MP3B-N 600 VAC CONDENSATE PUMP</t>
  </si>
  <si>
    <t>MEM-PRO-011-WEI-WIS-4106</t>
  </si>
  <si>
    <t>MP1-540/545 RECEIVER</t>
  </si>
  <si>
    <t>MEM-PRO-011-WEI-WIS-4112</t>
  </si>
  <si>
    <t>MP1-540/545 PRECONDITIONER</t>
  </si>
  <si>
    <t>MEM-PRO-011-WEI-WIS-4123</t>
  </si>
  <si>
    <t>MP1-540/545 WET-IN GRINDER #1</t>
  </si>
  <si>
    <t>MEM-PRO-011-WEI-WIS-4118</t>
  </si>
  <si>
    <t>MP1-540/545 WET-IN TUBE DISCH PUMP</t>
  </si>
  <si>
    <t>MEM-PRO-013-PKG-PAK-2234</t>
  </si>
  <si>
    <t>MP3-ONLINE REWORK BAG SP STAT BLOWER</t>
  </si>
  <si>
    <t>MEM-PRO-013-PKG-PAK-2270</t>
  </si>
  <si>
    <t>MP3B-BB PACKER</t>
  </si>
  <si>
    <t>MEM-PRO-022-STS-W8T-5008</t>
  </si>
  <si>
    <t>MSS-W 800T BIN DISCH ROTARY VALVE</t>
  </si>
  <si>
    <t>MEM-PRO-014-GRD-MFG-3033</t>
  </si>
  <si>
    <t>MSP - D. GRND SRG HPPR DSCH RFV</t>
  </si>
  <si>
    <t>MEM-PRO-013-FED-FED-3020</t>
  </si>
  <si>
    <t>MP3B-FEED DRYER VENT FILTER COLLECTOR</t>
  </si>
  <si>
    <t>MEM-PRO-014-GRD-MFG-3042</t>
  </si>
  <si>
    <t>MSP-N. DUST COLLECTOR DSCH RFV #1</t>
  </si>
  <si>
    <t>MEM-PRO-022-STS-E8T-5010</t>
  </si>
  <si>
    <t>MSS-E 800T BIN DISCH ROTARY VALVE</t>
  </si>
  <si>
    <t>MEM-PRO-014-SPR-PRC-5205</t>
  </si>
  <si>
    <t>MSP-DRY REWORK ASPIRATION BIN RFV</t>
  </si>
  <si>
    <t>MEM-PRO-011-PKG-PAK-5306</t>
  </si>
  <si>
    <t>MP1B-ASPIRATION FILTER RFV</t>
  </si>
  <si>
    <t>MEM-PRO-014-PKG-BLD-3699</t>
  </si>
  <si>
    <t>MSP-PACKAGING ASPIRATION FILTER RCVR RFV</t>
  </si>
  <si>
    <t>MEM-PRO-014-SPR-DRY-3690</t>
  </si>
  <si>
    <t>MSP-SW CYCLONE ROTARY VALVE</t>
  </si>
  <si>
    <t>MEM-PRO-014-SPR-DRY-3635</t>
  </si>
  <si>
    <t>MSP-SW FILTER ROTARY VALVE</t>
  </si>
  <si>
    <t>MEM-PRO-014-SPR-DRY-3686</t>
  </si>
  <si>
    <t>MSP-SE CYCLONE ROTARY VALVE</t>
  </si>
  <si>
    <t>MEM-PRO-014-SPR-DRY-3619</t>
  </si>
  <si>
    <t>MSP-SE FILTER ROTARY VALVE</t>
  </si>
  <si>
    <t>MEM-PRO-014-SPR-DRY-3692</t>
  </si>
  <si>
    <t>MSP-NW CYCLONE ROTARY VALVE</t>
  </si>
  <si>
    <t>MEM-PRO-014-SPR-DRY-3643</t>
  </si>
  <si>
    <t>MSP-NW FILTER ROTARY VALVE</t>
  </si>
  <si>
    <t>MEM-PRO-014-SPR-DRY-3688</t>
  </si>
  <si>
    <t>MSP-NE CYCLONE ROTARY VALVE</t>
  </si>
  <si>
    <t>MEM-PRO-014-SPR-DRY-3628</t>
  </si>
  <si>
    <t>MSP-NE FILTER ROTARY VALVE</t>
  </si>
  <si>
    <t>MEM-PRO-014-FED-FED-3831</t>
  </si>
  <si>
    <t>MSP-WEST CYCLONE DISCH RFV</t>
  </si>
  <si>
    <t>MEM-PRO-014-FED-FED-3823</t>
  </si>
  <si>
    <t>MSP-FEED DRYER SURGE BIN DISCH RFV</t>
  </si>
  <si>
    <t>MEM-PRO-014-FED-FED-3825</t>
  </si>
  <si>
    <t>MSP-SURGE BIN DISC RFV TO FEED LOADOUT</t>
  </si>
  <si>
    <t>MEM-PRO-014-FED-FED-3804</t>
  </si>
  <si>
    <t>MSP-BED DRYER #1 &amp; #2 DISCH ROTARY VALVE</t>
  </si>
  <si>
    <t>MEM-PRO-014-FED-FED-3865</t>
  </si>
  <si>
    <t>MSP-FEED DRYER BAGHOUSE DISC RFV</t>
  </si>
  <si>
    <t>MEM-PRO-015-SPR-DRY-8063</t>
  </si>
  <si>
    <t>MS2P-NW BAGHOUSE RFV</t>
  </si>
  <si>
    <t>MEM-PRO-015-SPR-DRY-8041</t>
  </si>
  <si>
    <t>MS2P-SE CSP CYCLONE FINES RFV</t>
  </si>
  <si>
    <t>MEM-PRO-015-SPR-DRY-8083</t>
  </si>
  <si>
    <t>MS2P-SE BAGHOUSE RFV</t>
  </si>
  <si>
    <t>MEM-PRO-015-SPR-DRY-8073</t>
  </si>
  <si>
    <t>MS2P-SW BAGHOUSE RFV</t>
  </si>
  <si>
    <t>MEM-PRO-015-SPR-DRY-8037</t>
  </si>
  <si>
    <t>MS2P-SW CMC CYCLONE RFV</t>
  </si>
  <si>
    <t>MEM-PRO-015-SPR-DRY-8040</t>
  </si>
  <si>
    <t>MS2P-SE CMC CYCLONE RFV</t>
  </si>
  <si>
    <t>MEM-PRO-015-SPR-DRY-8035</t>
  </si>
  <si>
    <t>MS2P-NW CSP CYCLONE FINES RFV</t>
  </si>
  <si>
    <t>MEM-PRO-015-SPR-DRY-8038</t>
  </si>
  <si>
    <t>MS2P-SW CSP CYCLONE FINES RFV</t>
  </si>
  <si>
    <t>MEM-PRO-015-SPR-DRY-8034</t>
  </si>
  <si>
    <t>MS2P-NW CMC CYCLONE RFV</t>
  </si>
  <si>
    <t>MEM-PRO-015-SPR-DRY-8031</t>
  </si>
  <si>
    <t>MS2P-NE CMC CYCLONE RFV</t>
  </si>
  <si>
    <t>MEM-PRO-015-SPR-DRY-8053</t>
  </si>
  <si>
    <t>MS2P-NE BAGHOUSE RFV</t>
  </si>
  <si>
    <t>MEM-PRO-015-SPR-DRY-8032</t>
  </si>
  <si>
    <t>MS2P-NE CSP CYCLONE FINES RFV</t>
  </si>
  <si>
    <t>MEM-PRO-013-PCP-PHA-0080</t>
  </si>
  <si>
    <t>MP3B-CLARIFIED TANK</t>
  </si>
  <si>
    <t>MEM-PRO-011-UTL-PWS-5538</t>
  </si>
  <si>
    <t>CITY WATER BOOSTER PUMP</t>
  </si>
  <si>
    <t>MEM-PRO-011-MEB-CLF-5508</t>
  </si>
  <si>
    <t>ALPHA CLARIFIER TANK PUMP</t>
  </si>
  <si>
    <t>MEM-PRO-011-MEB-FCS-5832</t>
  </si>
  <si>
    <t>MP1 FLASH COOLER DISCH PUMP</t>
  </si>
  <si>
    <t>MEM-PRO-010-SLM-AEQ-5827</t>
  </si>
  <si>
    <t>MS2P-ACID LINE BLEED VALVE</t>
  </si>
  <si>
    <t>MEM-PRO-010-SLM-AEQ-5912</t>
  </si>
  <si>
    <t>MS2P-SLAM CONDENSATE PUMP</t>
  </si>
  <si>
    <t>MEM-PRO-011-MEB-MES-5926</t>
  </si>
  <si>
    <t>MP1 ALPHA RECIRC. PUMP # 2</t>
  </si>
  <si>
    <t>MEM-PRO-011-MEB-MES-5928</t>
  </si>
  <si>
    <t>MP1 ALPHA RECIRC. PUMP # 3</t>
  </si>
  <si>
    <t>MEM-PRO-011-MEB-MES-5942</t>
  </si>
  <si>
    <t>MP1 ALPHA RECIRC. PUMP # 4</t>
  </si>
  <si>
    <t>MEM-PRO-011-MEB-MES-5945</t>
  </si>
  <si>
    <t>MP1 ALPHA RECIRC. PUMP # 5</t>
  </si>
  <si>
    <t>MEM-PRO-011-MEB-CLF-5516</t>
  </si>
  <si>
    <t>ALPHA CLARIFIER CENTRIFUGE</t>
  </si>
  <si>
    <t>MEM-PRO-011-MEB-MES-5902</t>
  </si>
  <si>
    <t>MP1 ALPHA ULTRA FILTRATION FEED PUMP</t>
  </si>
  <si>
    <t>MEM-PRO-011-MEB-MES-5909</t>
  </si>
  <si>
    <t>MP1 ALPHA CIP PUMP FROM BALANCE TANK</t>
  </si>
  <si>
    <t>MEM-PRO-010-MDU-AEQ-7025</t>
  </si>
  <si>
    <t>MMDU-ASP. DCE GROUND FLAKE COLLECTOR</t>
  </si>
  <si>
    <t>MEM-PRO-010-MDU-AEQ-7035</t>
  </si>
  <si>
    <t>MMDU-U-42" WHOLE FLAKE GRINDER</t>
  </si>
  <si>
    <t>MEM-PRO-010-UTL-CWS-8510</t>
  </si>
  <si>
    <t>MSS-WEST PROCESS COOLING TOWER</t>
  </si>
  <si>
    <t>error</t>
  </si>
  <si>
    <t>5-26-22222</t>
  </si>
  <si>
    <t>5/26/2022222</t>
  </si>
  <si>
    <t>Note 6-1-20</t>
  </si>
  <si>
    <t>6/1/2020 equip list</t>
  </si>
  <si>
    <t>monitored 6/1/20</t>
  </si>
  <si>
    <t>6-9-20 equip</t>
  </si>
  <si>
    <t>equip 6-9-20 and date</t>
  </si>
  <si>
    <t>6/15/20 equip list</t>
  </si>
  <si>
    <t>equip monitored last</t>
  </si>
  <si>
    <t>comments 6/15/20</t>
  </si>
  <si>
    <t>6-29-contractor</t>
  </si>
  <si>
    <t>?????</t>
  </si>
  <si>
    <t>overall vibe 3/1/21</t>
  </si>
  <si>
    <t>1/14/22</t>
  </si>
  <si>
    <t>equipment</t>
  </si>
  <si>
    <t>Date 5-18-20</t>
  </si>
  <si>
    <t>2P 3246</t>
  </si>
  <si>
    <t>LEAKING OIL/HYDRAULIC FLUID</t>
  </si>
  <si>
    <t>2P 4209</t>
  </si>
  <si>
    <t>2P 3256</t>
  </si>
  <si>
    <t>2P 3276</t>
  </si>
  <si>
    <t>BROKEN CONDUIT</t>
  </si>
  <si>
    <t>2P 4203</t>
  </si>
  <si>
    <t>11-5304</t>
  </si>
  <si>
    <t>2P 3266</t>
  </si>
  <si>
    <t>2P 3304</t>
  </si>
  <si>
    <t>New Alpha Laval rebuilt bowl installed.</t>
  </si>
  <si>
    <t>2P 4019</t>
  </si>
  <si>
    <t>11-5307</t>
  </si>
  <si>
    <t>2P 3296</t>
  </si>
  <si>
    <t>EQUIPMENT OUT OF SERVICE</t>
  </si>
  <si>
    <t>2P 4050</t>
  </si>
  <si>
    <t>10-8095</t>
  </si>
  <si>
    <t>2P 4085</t>
  </si>
  <si>
    <t>2P 3149</t>
  </si>
  <si>
    <t>** FIELD ALERT - REVIEW DATA **</t>
  </si>
  <si>
    <t>2P 4028</t>
  </si>
  <si>
    <t>10-3827</t>
  </si>
  <si>
    <t>2p 4085-08</t>
  </si>
  <si>
    <t>2P 4051</t>
  </si>
  <si>
    <t>11-4140</t>
  </si>
  <si>
    <t>2P 3320</t>
  </si>
  <si>
    <t>2P 3212</t>
  </si>
  <si>
    <t>2P 4027</t>
  </si>
  <si>
    <t>11-4170</t>
  </si>
  <si>
    <t>2P 3179</t>
  </si>
  <si>
    <t>2P 4007</t>
  </si>
  <si>
    <t>11-4265</t>
  </si>
  <si>
    <t>2P 3171</t>
  </si>
  <si>
    <t>2P 3207</t>
  </si>
  <si>
    <t>2P 3842</t>
  </si>
  <si>
    <t>11-4280</t>
  </si>
  <si>
    <t>2P 3137</t>
  </si>
  <si>
    <t>2P 3828</t>
  </si>
  <si>
    <t>11-4330</t>
  </si>
  <si>
    <t>2P 3161</t>
  </si>
  <si>
    <t>2P 3133</t>
  </si>
  <si>
    <t>2P 3827</t>
  </si>
  <si>
    <t>11-4340</t>
  </si>
  <si>
    <t>2P 3151</t>
  </si>
  <si>
    <t>2P 3090</t>
  </si>
  <si>
    <t>NOT RUNNING</t>
  </si>
  <si>
    <t>2P 3843</t>
  </si>
  <si>
    <t>11-4341</t>
  </si>
  <si>
    <t>2P 3141</t>
  </si>
  <si>
    <t>2P 3224</t>
  </si>
  <si>
    <t>LOW OIL</t>
  </si>
  <si>
    <t>2P 3844</t>
  </si>
  <si>
    <t>11-4350</t>
  </si>
  <si>
    <t>2P 3233</t>
  </si>
  <si>
    <t>2P 3847</t>
  </si>
  <si>
    <t>2p 4085-0</t>
  </si>
  <si>
    <t>11-4351</t>
  </si>
  <si>
    <t>2p 3304-08</t>
  </si>
  <si>
    <t>2P 4453</t>
  </si>
  <si>
    <t>2P 3803</t>
  </si>
  <si>
    <t>2p 3304-0</t>
  </si>
  <si>
    <t>11-4352</t>
  </si>
  <si>
    <t>2p 3320-08</t>
  </si>
  <si>
    <t>2P 3471</t>
  </si>
  <si>
    <t>2P 8054</t>
  </si>
  <si>
    <t>2p 3320-0</t>
  </si>
  <si>
    <t>11-4353</t>
  </si>
  <si>
    <t>2p 3296-08</t>
  </si>
  <si>
    <t>2P 3562</t>
  </si>
  <si>
    <t>2P 8084</t>
  </si>
  <si>
    <t>2p 3296-0</t>
  </si>
  <si>
    <t>11-4375</t>
  </si>
  <si>
    <t>2p 3171-08</t>
  </si>
  <si>
    <t>2P 3350</t>
  </si>
  <si>
    <t>2P 8074</t>
  </si>
  <si>
    <t>2p 3171-0</t>
  </si>
  <si>
    <t>11-4380</t>
  </si>
  <si>
    <t>2p 3149-08</t>
  </si>
  <si>
    <t>2P 3352</t>
  </si>
  <si>
    <t>2P 8001</t>
  </si>
  <si>
    <t>2p 3149-0</t>
  </si>
  <si>
    <t>2p 3161-08</t>
  </si>
  <si>
    <t>2P 3534</t>
  </si>
  <si>
    <t>2P 8006</t>
  </si>
  <si>
    <t>2p 3161-0</t>
  </si>
  <si>
    <t>11-4495</t>
  </si>
  <si>
    <t>2p 3151-08</t>
  </si>
  <si>
    <t>2P 9241</t>
  </si>
  <si>
    <t>2P 3727</t>
  </si>
  <si>
    <t>2p 3151-0</t>
  </si>
  <si>
    <t>11-4500</t>
  </si>
  <si>
    <t>2p 3141-08</t>
  </si>
  <si>
    <t>2P 3539</t>
  </si>
  <si>
    <t>2P 3720</t>
  </si>
  <si>
    <t>2p 3141-0</t>
  </si>
  <si>
    <t>11-4555</t>
  </si>
  <si>
    <t>2P 3572</t>
  </si>
  <si>
    <t>2P 3710</t>
  </si>
  <si>
    <t>11-4557</t>
  </si>
  <si>
    <t>2P 3364</t>
  </si>
  <si>
    <t>EQUIPMENT OUT OF SERVICE                       Notepad Observations Summary Report</t>
  </si>
  <si>
    <t xml:space="preserve">EQUIPMENT OUT OF SERVICE                     </t>
  </si>
  <si>
    <t>2P 3980</t>
  </si>
  <si>
    <t>11-4515</t>
  </si>
  <si>
    <t>2P 8068</t>
  </si>
  <si>
    <t>11-4695</t>
  </si>
  <si>
    <t>2P 8088</t>
  </si>
  <si>
    <t>11-4845</t>
  </si>
  <si>
    <t xml:space="preserve">EQUIPMENT OUT OF SERVICE                       </t>
  </si>
  <si>
    <t>2P 8095</t>
  </si>
  <si>
    <t>11-4880</t>
  </si>
  <si>
    <t>2P 3114</t>
  </si>
  <si>
    <t>2P 8069</t>
  </si>
  <si>
    <t>11-4890</t>
  </si>
  <si>
    <t>2P 8089</t>
  </si>
  <si>
    <t>11-9319</t>
  </si>
  <si>
    <t>2P 3156</t>
  </si>
  <si>
    <t>DOOR LOCKED</t>
  </si>
  <si>
    <t>2P 8008</t>
  </si>
  <si>
    <t>11-9320</t>
  </si>
  <si>
    <t xml:space="preserve">EQUIPMENT OUT OF SERVICE                   </t>
  </si>
  <si>
    <t>2P 8100</t>
  </si>
  <si>
    <t>11-9321</t>
  </si>
  <si>
    <t>EQUIPMENT NEEDS CLEANED</t>
  </si>
  <si>
    <t>2P 8014</t>
  </si>
  <si>
    <t>11-9322</t>
  </si>
  <si>
    <t>2P 3234</t>
  </si>
  <si>
    <t>2P 8064</t>
  </si>
  <si>
    <t>11-4075</t>
  </si>
  <si>
    <t>3141-08</t>
  </si>
  <si>
    <t>BAD READING DETECTED</t>
  </si>
  <si>
    <t>11-4925</t>
  </si>
  <si>
    <t>2P 3237</t>
  </si>
  <si>
    <t>11-4930</t>
  </si>
  <si>
    <t>2P 3289</t>
  </si>
  <si>
    <t>11-5007</t>
  </si>
  <si>
    <t>2P 4098</t>
  </si>
  <si>
    <t>2P 3461</t>
  </si>
  <si>
    <t>11-6657</t>
  </si>
  <si>
    <t>2P 4060</t>
  </si>
  <si>
    <t>2P 3475</t>
  </si>
  <si>
    <t>11-6815</t>
  </si>
  <si>
    <t>2P 3344</t>
  </si>
  <si>
    <t>10-9305</t>
  </si>
  <si>
    <t>2P 3333</t>
  </si>
  <si>
    <t>2P 3432</t>
  </si>
  <si>
    <t>10-9307</t>
  </si>
  <si>
    <t>2P 3425</t>
  </si>
  <si>
    <t>11-6640</t>
  </si>
  <si>
    <t>11-6650</t>
  </si>
  <si>
    <t>11-6660</t>
  </si>
  <si>
    <t>10-4141</t>
  </si>
  <si>
    <t>10-4121</t>
  </si>
  <si>
    <t>10-6382</t>
  </si>
  <si>
    <t>2P 5438</t>
  </si>
  <si>
    <t>3151-08</t>
  </si>
  <si>
    <t>10-6717</t>
  </si>
  <si>
    <t>3161-08</t>
  </si>
  <si>
    <t>10-6421</t>
  </si>
  <si>
    <t>3149-08</t>
  </si>
  <si>
    <t>10-7907</t>
  </si>
  <si>
    <t>2P 4208</t>
  </si>
  <si>
    <t>3171-08</t>
  </si>
  <si>
    <t>10-7917</t>
  </si>
  <si>
    <t>3304-08</t>
  </si>
  <si>
    <t>11-6430</t>
  </si>
  <si>
    <t>3320-08</t>
  </si>
  <si>
    <t>10-2100</t>
  </si>
  <si>
    <t>3296-08</t>
  </si>
  <si>
    <t>10-2495</t>
  </si>
  <si>
    <t>4085-08</t>
  </si>
  <si>
    <t>10-2496</t>
  </si>
  <si>
    <t>10-2497</t>
  </si>
  <si>
    <t>10-2499</t>
  </si>
  <si>
    <t>2P 4265</t>
  </si>
  <si>
    <t>INACCESSABLE</t>
  </si>
  <si>
    <t>10-2600</t>
  </si>
  <si>
    <t>SAFETY BARRIER/GUARD IS MISSING</t>
  </si>
  <si>
    <t>10-8505</t>
  </si>
  <si>
    <t>10-8506</t>
  </si>
  <si>
    <t>10-8520</t>
  </si>
  <si>
    <t>10-8525</t>
  </si>
  <si>
    <t>GUARDING ISSUE</t>
  </si>
  <si>
    <t>10-8530</t>
  </si>
  <si>
    <t>3627-1</t>
  </si>
  <si>
    <t>3617-1</t>
  </si>
  <si>
    <t>DIS BOOT CRACKED</t>
  </si>
  <si>
    <t>3634-1</t>
  </si>
  <si>
    <t>WATCH</t>
  </si>
  <si>
    <t>2P 8103</t>
  </si>
  <si>
    <t>BELTS - FLAPPING/RESONATING</t>
  </si>
  <si>
    <t>2P 8106</t>
  </si>
  <si>
    <t>TEMPERATURE EXCEEDS SAFE LEVELS</t>
  </si>
  <si>
    <t>WRONG SETUP</t>
  </si>
  <si>
    <t xml:space="preserve">OUT OF SERVICE                    </t>
  </si>
  <si>
    <t>2P100AC</t>
  </si>
  <si>
    <t>2P 3008</t>
  </si>
  <si>
    <t>OUT OF SERVICE                       Notepad Observations Summary Report</t>
  </si>
  <si>
    <t>2P 3034</t>
  </si>
  <si>
    <t>2P 5032</t>
  </si>
  <si>
    <t>2p 3050</t>
  </si>
  <si>
    <t>2P 5031</t>
  </si>
  <si>
    <t>4495-1</t>
  </si>
  <si>
    <t>4500-1</t>
  </si>
  <si>
    <t>2P 4114</t>
  </si>
  <si>
    <t>OUT OF SERVICE</t>
  </si>
  <si>
    <t>2P 4112</t>
  </si>
  <si>
    <t>2P 4162</t>
  </si>
  <si>
    <t>2P 4160</t>
  </si>
  <si>
    <t>2P 4127</t>
  </si>
  <si>
    <t>WORK ORDER WRITTEN</t>
  </si>
  <si>
    <t>2P 4111</t>
  </si>
  <si>
    <t>2P 4113</t>
  </si>
  <si>
    <t>STANDBY PUMP NEVER RUNS</t>
  </si>
  <si>
    <t>4341-1</t>
  </si>
  <si>
    <t>HAS NOTIFICATION TAG NEVER RUNS</t>
  </si>
  <si>
    <t>4340-1</t>
  </si>
  <si>
    <t xml:space="preserve">EQUIPMENT OUT OF SERVICE                </t>
  </si>
  <si>
    <t xml:space="preserve">EQUIPMENT OUT OF SERVICE                    </t>
  </si>
  <si>
    <t>3642-1</t>
  </si>
  <si>
    <t>T3600</t>
  </si>
  <si>
    <t>OVERHEAD LEAK</t>
  </si>
  <si>
    <t>T1200</t>
  </si>
  <si>
    <t>GUARD RUBBING</t>
  </si>
  <si>
    <t>HAZARDOUS ENVIORNMENT</t>
  </si>
  <si>
    <t>2P60AC</t>
  </si>
  <si>
    <t>2P 3016</t>
  </si>
  <si>
    <t>NEEDS OIL</t>
  </si>
  <si>
    <t>2P 3029</t>
  </si>
  <si>
    <t>2P 3043</t>
  </si>
  <si>
    <t>2P 3048</t>
  </si>
  <si>
    <t xml:space="preserve">INACCESSABLE                     </t>
  </si>
  <si>
    <t>INACCESSABLE                       Notepad Observations Summary Report</t>
  </si>
  <si>
    <t xml:space="preserve">INACCESSABLE                      </t>
  </si>
  <si>
    <t>2p 3085</t>
  </si>
  <si>
    <t>0279-1</t>
  </si>
  <si>
    <t>0097-1</t>
  </si>
  <si>
    <t>0096-1</t>
  </si>
  <si>
    <t>2P 4161</t>
  </si>
  <si>
    <t>0099-1</t>
  </si>
  <si>
    <t>0075-1</t>
  </si>
  <si>
    <t>3203 N</t>
  </si>
  <si>
    <t>BELTS - EXCESSIVE SAG</t>
  </si>
  <si>
    <t>0610-1</t>
  </si>
  <si>
    <t>2P 4126</t>
  </si>
  <si>
    <t>0300-1</t>
  </si>
  <si>
    <t xml:space="preserve">NOT RUNNING                      </t>
  </si>
  <si>
    <t>0299-1</t>
  </si>
  <si>
    <t>0620-1</t>
  </si>
  <si>
    <t>NOT RUNNING                       Notepad Observations Summary Report</t>
  </si>
  <si>
    <t>SOUND - HIGH PITCH SQUEAL</t>
  </si>
  <si>
    <t>3203 S</t>
  </si>
  <si>
    <t>010-4103</t>
  </si>
  <si>
    <t>REPAIR LEAK</t>
  </si>
  <si>
    <t>15-4460</t>
  </si>
  <si>
    <t>High Freq pks, not harm., 3.2XTS S-Bands</t>
  </si>
  <si>
    <t>90H2O</t>
  </si>
  <si>
    <t>---</t>
  </si>
  <si>
    <t>ACCESS IS DIFFICULT/DANGEROUS</t>
  </si>
  <si>
    <t>T1800</t>
  </si>
  <si>
    <t>300T</t>
  </si>
  <si>
    <t>CLEAN MOTOR SHEAVE</t>
  </si>
  <si>
    <t>ALIGN GEARBOX TO JACKSHAFT</t>
  </si>
  <si>
    <t>4280-1</t>
  </si>
  <si>
    <t>11-1138</t>
  </si>
  <si>
    <t>BOILER2</t>
  </si>
  <si>
    <t>5658-1</t>
  </si>
  <si>
    <t>4103-1</t>
  </si>
  <si>
    <t>4104-1</t>
  </si>
  <si>
    <t>Notification # 10897412</t>
  </si>
  <si>
    <t>0281-1</t>
  </si>
  <si>
    <t>SNGR1</t>
  </si>
  <si>
    <t>LAL</t>
  </si>
  <si>
    <t>New database</t>
  </si>
  <si>
    <t>2P 3304 SHARPLES #2</t>
  </si>
  <si>
    <t>The highest vibration in the unit is at or near 1”/sec velocity peak at shaft speed of the centrifuge inboard bearing. The bearing is also showing almost 6 g’s of acceleration which is the result of a raised noise floor and modulation above the spectrum F max. Data amplitudes vary greatly between high resolution sets and 4 KHz sets. Consider upping the spectrum F max on the 4 KHz sets to 6 KHz and significantly upping the lines of resolution to improve the quality of the analysis. We believe the data indicates bearing wear. Clean and flush the centrifuge to help reduce the shaft speed vibration. Ensure the bearings are receiving adequate lubrication. Rated a Class III Defect.</t>
  </si>
  <si>
    <t>2P 8068 #1 EXHAUST FAN</t>
  </si>
  <si>
    <t>The fan bearings seem to have an issue in high frequencies. Ensure the bearings are receiving proper lubrication. Inspect them if possible. We should increase the FMAX and lines of resolution on the data set to see if we can identify the frequencies responsible for the rise. Rated a Class II Defect.</t>
  </si>
  <si>
    <t>2P 8088 #2 EXHAUST FAN</t>
  </si>
  <si>
    <t>The fan bearings seem to have an issue in high frequencies. Ensure the bearings are receiving proper lubrication. Inspect them if possible. We should increase the FMAX and lines of resolution on the data set to see if we can identify the frequencies responsible for the rise. Rated a Class I Defect.</t>
  </si>
  <si>
    <t>3534 NORTH CONDENSATE PUMP</t>
  </si>
  <si>
    <t>Multiple vibration measurements for this unit are at or near 0.7”/second velocity peak with a frequency of around 15 Hz. Consider adding a low frequency-high resolution data set for this unit to help in analyzing this sub synchronous vibration. Inspect the unit for pipe strain, loose fasteners, and pump and flow issues. Rated a Class III Defect.</t>
  </si>
  <si>
    <t>Before New database</t>
  </si>
  <si>
    <t>Notes on Route changes</t>
  </si>
  <si>
    <t>Area Changes</t>
  </si>
  <si>
    <t>Equipment List</t>
  </si>
  <si>
    <t>Troublshooting extras</t>
  </si>
  <si>
    <t>New Route</t>
  </si>
  <si>
    <t>Old Route</t>
  </si>
  <si>
    <t>Combine Route Order</t>
  </si>
  <si>
    <t>Only want 6 areas</t>
  </si>
  <si>
    <t>Numbers need to be sequential order</t>
  </si>
  <si>
    <t xml:space="preserve">I would like to get troublshooting readings on equipment that are not on the route. Can you add some equipment that I would be able to record data, but not on a regular frequency? Maybe make five face equipment that is on a sperate route just to get readings, but I do not want to track what they are from. More of a go/nogo check? Open to feedback. </t>
  </si>
  <si>
    <t>Grinding</t>
  </si>
  <si>
    <t>South Plant Utility</t>
  </si>
  <si>
    <t xml:space="preserve">   MSP&amp;2P UTILITY</t>
  </si>
  <si>
    <t>P3 Dryer</t>
  </si>
  <si>
    <t xml:space="preserve">   4 P3 DRYER</t>
  </si>
  <si>
    <t xml:space="preserve">   5 P3 PACKAGING</t>
  </si>
  <si>
    <t>P1</t>
  </si>
  <si>
    <t>P3 Curd</t>
  </si>
  <si>
    <t xml:space="preserve">   8 P3 CURD</t>
  </si>
  <si>
    <t>P3</t>
  </si>
  <si>
    <t xml:space="preserve">   6 P3 IDN</t>
  </si>
  <si>
    <t>P3 AlJet Feed Dryer</t>
  </si>
  <si>
    <t xml:space="preserve">   3 ALJET MONTH</t>
  </si>
  <si>
    <t>P1 Dryer</t>
  </si>
  <si>
    <t xml:space="preserve">   1 PI DRYER</t>
  </si>
  <si>
    <t>P1 Curd</t>
  </si>
  <si>
    <t xml:space="preserve">   2 P1 CURD</t>
  </si>
  <si>
    <t xml:space="preserve">   9 P1 IDN</t>
  </si>
  <si>
    <t>North Plant Utility</t>
  </si>
  <si>
    <t xml:space="preserve">   10 MP UTILITY</t>
  </si>
  <si>
    <t>Group IDs for listed equipment</t>
  </si>
  <si>
    <t>MSP Feed Dryer</t>
  </si>
  <si>
    <t xml:space="preserve">   MSP FEED DRYER</t>
  </si>
  <si>
    <t>Group 1</t>
  </si>
  <si>
    <t>MSP Dryer</t>
  </si>
  <si>
    <t xml:space="preserve">   MSP DRYER</t>
  </si>
  <si>
    <t>MSP Curd</t>
  </si>
  <si>
    <t xml:space="preserve">   MSP CURD</t>
  </si>
  <si>
    <t xml:space="preserve">   MSP BATCH</t>
  </si>
  <si>
    <t xml:space="preserve">   MSP CIP ROOM</t>
  </si>
  <si>
    <t xml:space="preserve">   MSP GROUND FLA</t>
  </si>
  <si>
    <t>MS2P Feed Dryer</t>
  </si>
  <si>
    <t xml:space="preserve">   2P FEED DRYER</t>
  </si>
  <si>
    <t>28 characters for description and 10 for equipment number</t>
  </si>
  <si>
    <t>MS2P Dryer</t>
  </si>
  <si>
    <t xml:space="preserve">   2PDRYER</t>
  </si>
  <si>
    <t xml:space="preserve">   2P CURD</t>
  </si>
  <si>
    <t xml:space="preserve">   2P BATCH</t>
  </si>
  <si>
    <t xml:space="preserve">   MS2P CIP</t>
  </si>
  <si>
    <t xml:space="preserve">   2P WET-IN</t>
  </si>
  <si>
    <t xml:space="preserve">   800TMONTHLY</t>
  </si>
  <si>
    <t xml:space="preserve">   7 300T MONTHLY</t>
  </si>
  <si>
    <t>Email 4-27-21</t>
  </si>
  <si>
    <t>Please add to “North Plant Utility” Route before “24-5650 Well pump #2” They are the same type equipment</t>
  </si>
  <si>
    <t>WELL PUMP #1 (SOUTHEAST)</t>
  </si>
  <si>
    <t xml:space="preserve">3029 SOUTH GRINDER </t>
  </si>
  <si>
    <r>
      <t xml:space="preserve">Vibration 1-20 KHz acceleration trend in the grinder inboard bearing is up. Some of the defects are possibly above the spectrum FMAX in our analysis set. For now, make sure they are properly lubricated. Consider increasing the Spectrum FMAX. </t>
    </r>
    <r>
      <rPr>
        <b/>
        <sz val="12"/>
        <color theme="1"/>
        <rFont val="Arial Narrow"/>
        <family val="2"/>
      </rPr>
      <t>Rated a Class II Defect.</t>
    </r>
  </si>
  <si>
    <t xml:space="preserve">Hard to get equipment but keep on routes. Want to get names upgraded. </t>
  </si>
  <si>
    <t>old number</t>
  </si>
  <si>
    <t>new number</t>
  </si>
  <si>
    <t>new name</t>
  </si>
  <si>
    <t>CT WATER PUMP (STANDBY)</t>
  </si>
  <si>
    <t xml:space="preserve">Please add a “wireless” route to each area. Will need to put these in this new route. Do not remove them from their current route, but duplicate them in the new “wireless” route. </t>
  </si>
  <si>
    <t>new Name</t>
  </si>
  <si>
    <t>15-4208</t>
  </si>
  <si>
    <t>90 DEGREE WATER PUMP #1</t>
  </si>
  <si>
    <t>CIP SUPPLY FP TO PREC. TANK</t>
  </si>
  <si>
    <t>CIP RINSE TANK PUMP to Cir A</t>
  </si>
  <si>
    <t xml:space="preserve">Please remove from routes.  If you can, move to area that is called “Removed” – You can call me and tell me if this is possible. We do not take readings on these, but may not want to loose history. Help me to understand what we should do. </t>
  </si>
  <si>
    <t>MS2P cooling tower S.Fan</t>
  </si>
  <si>
    <t>MS2P cooling tower N.Fan</t>
  </si>
  <si>
    <t>#4 SUPPLY PUMP</t>
  </si>
  <si>
    <t>FLAKE BIN RFV</t>
  </si>
  <si>
    <t>SHARPLES POT MOYNO</t>
  </si>
  <si>
    <t>NORTH DESLUDGER CONVEYOR</t>
  </si>
  <si>
    <t>NEUTRAL TANK MOYNO</t>
  </si>
  <si>
    <t>WASH DOWN PUMP</t>
  </si>
  <si>
    <t>SLUDGE CONVEYOR</t>
  </si>
  <si>
    <t>DUST COLLECTOR RFV</t>
  </si>
  <si>
    <t>SHARPLES MOYNO #1</t>
  </si>
  <si>
    <t>SHARPLES MOYNO #2</t>
  </si>
  <si>
    <t>2ND EXT. CENTRIFUGE MOYNO</t>
  </si>
  <si>
    <t>NEUTRAL TANK AGITATOR</t>
  </si>
  <si>
    <t>#3 VFINFN</t>
  </si>
  <si>
    <t>IDN TANK AGITATOR</t>
  </si>
  <si>
    <t>115 TANK AGITATOR</t>
  </si>
  <si>
    <t>117 TANK AGITATOR</t>
  </si>
  <si>
    <t>NORTH CHILL TANK AGITATOR</t>
  </si>
  <si>
    <t>SOUTH CHILL TANK AGITATOR</t>
  </si>
  <si>
    <t>SOUTH DESLUDGER CONVEYOR</t>
  </si>
  <si>
    <t>#2 VFINFN</t>
  </si>
  <si>
    <t>NIRO COLLECTOR FAN</t>
  </si>
  <si>
    <t>N. CURD POT MOYNO</t>
  </si>
  <si>
    <t>S. CURD POT MOYNO</t>
  </si>
  <si>
    <t>LAL SHARPLE</t>
  </si>
  <si>
    <t>BLENDER SEAL BLOWER</t>
  </si>
  <si>
    <t>CURD POT MOYNO #1</t>
  </si>
  <si>
    <t>CURD POT MOYNO #2</t>
  </si>
  <si>
    <t>CURD POT MOYNO #3</t>
  </si>
  <si>
    <t>CURD POT MOYNO #4</t>
  </si>
  <si>
    <t>SHARPLES PUMP #6</t>
  </si>
  <si>
    <t>SHARPLES MOYNO #7</t>
  </si>
  <si>
    <t>SHARPLES MOYNO #8</t>
  </si>
  <si>
    <t>SHARPLES MOYNO #9</t>
  </si>
  <si>
    <t>E DYNATROL PUMP</t>
  </si>
  <si>
    <t>SSMG #1</t>
  </si>
  <si>
    <t>SSMG #2</t>
  </si>
  <si>
    <t>SSMG #3</t>
  </si>
  <si>
    <t>SSMG #4</t>
  </si>
  <si>
    <t>#1 CURD PUMP</t>
  </si>
  <si>
    <t>#2 CURD PUMP</t>
  </si>
  <si>
    <t>#3 CURD PUMP</t>
  </si>
  <si>
    <t>#4 CURD PUMP</t>
  </si>
  <si>
    <t>BOILER3</t>
  </si>
  <si>
    <t>BOILER COMBUSTION FAN #3</t>
  </si>
  <si>
    <t>BOILER4</t>
  </si>
  <si>
    <t>BOILER COMBUSTION FAN #4</t>
  </si>
  <si>
    <t>BOILER1</t>
  </si>
  <si>
    <t>E.COOLING TWR FN</t>
  </si>
  <si>
    <t>AIR COMPRESSOR #1</t>
  </si>
  <si>
    <t>WELL #1 (150HP)</t>
  </si>
  <si>
    <t>SHARPLE MOYNO #1</t>
  </si>
  <si>
    <t>SHARPLE MOYNO #2</t>
  </si>
  <si>
    <t>SHARPLE MOYNO #3</t>
  </si>
  <si>
    <t>SHARPLE MOYNO #4</t>
  </si>
  <si>
    <t>NUISANCE FAN (COVERED)</t>
  </si>
  <si>
    <t>P1 TRANSFER BLOWER</t>
  </si>
  <si>
    <t>140° WATER PUMP</t>
  </si>
  <si>
    <t>600 BOGEY CONDENSATE PUMP W.</t>
  </si>
  <si>
    <t>600 BOGEY VACUUM PUMP (EAST)</t>
  </si>
  <si>
    <t>545 SCREW CONVEYOR</t>
  </si>
  <si>
    <t>PRECONDITIONER</t>
  </si>
  <si>
    <t>545 WET GRINDER</t>
  </si>
  <si>
    <t>HEAD TANK PUMP</t>
  </si>
  <si>
    <t>NIRO REWORK BLOWER</t>
  </si>
  <si>
    <t>PACKER NECK ASP FAN</t>
  </si>
  <si>
    <t>BONNET FAN</t>
  </si>
  <si>
    <t>W 800T BIN RFV</t>
  </si>
  <si>
    <t>SOUTH HOPPER RFV</t>
  </si>
  <si>
    <t>S GRINDER RFV</t>
  </si>
  <si>
    <t>N SURGE HOPPER RFV</t>
  </si>
  <si>
    <t>N GRINDER RFV</t>
  </si>
  <si>
    <t>2P 3038</t>
  </si>
  <si>
    <t>2P FLITER BIN RFV</t>
  </si>
  <si>
    <t>2P 3025</t>
  </si>
  <si>
    <t>2P S GRINDER RFV</t>
  </si>
  <si>
    <t>2P 3047</t>
  </si>
  <si>
    <t>2P SOUTH BIN RFV</t>
  </si>
  <si>
    <t>2P 3012</t>
  </si>
  <si>
    <t>2P N GRINDER RFV</t>
  </si>
  <si>
    <t>2P 3042</t>
  </si>
  <si>
    <t>2P NORTH BIN RFV</t>
  </si>
  <si>
    <t>2P 5010</t>
  </si>
  <si>
    <t>2P EBIN RFV</t>
  </si>
  <si>
    <t>REWORK RFV</t>
  </si>
  <si>
    <t>FILTER RFV 5306</t>
  </si>
  <si>
    <t>FILTER RFV 3699</t>
  </si>
  <si>
    <t>SWECO RFV</t>
  </si>
  <si>
    <t>SW CYCLONE RFV</t>
  </si>
  <si>
    <t>SW CS FILTER RFV</t>
  </si>
  <si>
    <t>SE CYCLONE RFV</t>
  </si>
  <si>
    <t>SE CS FILTER RFV</t>
  </si>
  <si>
    <t>PRODUCT COLLECTOR RFV</t>
  </si>
  <si>
    <t>NW CYCLONE RFV</t>
  </si>
  <si>
    <t>NW CS FILTER RFV</t>
  </si>
  <si>
    <t>NE CYCLONE RFV</t>
  </si>
  <si>
    <t>NE CS FILTER RFV</t>
  </si>
  <si>
    <t>DRYER BOTTOM RFV</t>
  </si>
  <si>
    <t>CYCLONE RFV</t>
  </si>
  <si>
    <t>SURGE BIN RFV</t>
  </si>
  <si>
    <t>MAC FILTER RFV</t>
  </si>
  <si>
    <t>SURGE BIN DISCHARGE RFV</t>
  </si>
  <si>
    <t>DRYER RFV</t>
  </si>
  <si>
    <t>DCE RFV</t>
  </si>
  <si>
    <t>CONCENTRATOR #6 SEWER PUMP</t>
  </si>
  <si>
    <t>2ND EXTRACT DISCHARGE PUMP</t>
  </si>
  <si>
    <t>2P 8109</t>
  </si>
  <si>
    <t>VP FLITER RFV</t>
  </si>
  <si>
    <t>2P 8063</t>
  </si>
  <si>
    <t>BAG HOUSE RFV</t>
  </si>
  <si>
    <t>2P 8041</t>
  </si>
  <si>
    <t>#4 FINES RFV</t>
  </si>
  <si>
    <t>2P 8083</t>
  </si>
  <si>
    <t>#3 CMC RFV 8083</t>
  </si>
  <si>
    <t>2P 8073</t>
  </si>
  <si>
    <t>#3 CMCRFV 8073</t>
  </si>
  <si>
    <t>2P 8037</t>
  </si>
  <si>
    <t>#3 CMCRFV 8037</t>
  </si>
  <si>
    <t>2P 8040</t>
  </si>
  <si>
    <t>#4 CMC RFV</t>
  </si>
  <si>
    <t>2P 8035</t>
  </si>
  <si>
    <t>#2 FINES RFV</t>
  </si>
  <si>
    <t>2P 8038</t>
  </si>
  <si>
    <t>#2 CSP RFV</t>
  </si>
  <si>
    <t>2P 8034</t>
  </si>
  <si>
    <t>#2 CMC RFV</t>
  </si>
  <si>
    <t>2P 8031</t>
  </si>
  <si>
    <t>#1 SECONDARY CYCLONE RFV</t>
  </si>
  <si>
    <t>2P 8053</t>
  </si>
  <si>
    <t>#1 CMC FRV</t>
  </si>
  <si>
    <t>2P 8032</t>
  </si>
  <si>
    <t>S. 3RD EXTRACT POT PUMP</t>
  </si>
  <si>
    <t>N. 3RD EXTRACT POT PUMP</t>
  </si>
  <si>
    <t>WEST DESLUDGER FEED PUMP</t>
  </si>
  <si>
    <t>EAST DESLUDGER FEED PUMP</t>
  </si>
  <si>
    <t>CH-30 #3</t>
  </si>
  <si>
    <t>CH-30 #2</t>
  </si>
  <si>
    <t>CH-30 #1</t>
  </si>
  <si>
    <t>CITY WATER PUMP</t>
  </si>
  <si>
    <t>ALPHA CLARIFIED TANK PUMP</t>
  </si>
  <si>
    <t>FLASH COOLER PUMP</t>
  </si>
  <si>
    <t>HEAT EXCHANGER PUMP</t>
  </si>
  <si>
    <t>STAGE 1 PUMP</t>
  </si>
  <si>
    <t>STAGE 2 PUMP</t>
  </si>
  <si>
    <t>STAGE 3 PUMP</t>
  </si>
  <si>
    <t>STAGE 4 PUMP</t>
  </si>
  <si>
    <t>STAGE 5 PUMP</t>
  </si>
  <si>
    <t>STAGE 6 PUMP</t>
  </si>
  <si>
    <t>HSB</t>
  </si>
  <si>
    <t>BALANCE TANK PUMP (BANK 1)</t>
  </si>
  <si>
    <t>BALANCE TANK PUMP (BANK 2)</t>
  </si>
  <si>
    <t>CSX EXHAUST FAN</t>
  </si>
  <si>
    <t>GRINDER</t>
  </si>
  <si>
    <t>8510N</t>
  </si>
  <si>
    <t>WEST C.T. NORTH FAN</t>
  </si>
  <si>
    <t>8510S</t>
  </si>
  <si>
    <t>WEST C.T. SOUTH FAN</t>
  </si>
  <si>
    <t>HEAT RECOVERY PUMP</t>
  </si>
  <si>
    <t>num</t>
  </si>
  <si>
    <t>route</t>
  </si>
  <si>
    <t>MSP Dryer Dry</t>
  </si>
  <si>
    <t>MSP Dryer Wet</t>
  </si>
  <si>
    <t>MS2P Dryer Wet</t>
  </si>
  <si>
    <t>P3 Alget Dryer</t>
  </si>
  <si>
    <t>P3 Curd A</t>
  </si>
  <si>
    <t>P3 Curd B</t>
  </si>
  <si>
    <t>South Util</t>
  </si>
  <si>
    <t>North Util</t>
  </si>
  <si>
    <t>Month</t>
  </si>
  <si>
    <t>% WO with comments</t>
  </si>
  <si>
    <t>Active PdM WOs</t>
  </si>
  <si>
    <t>Downtime savings by Min</t>
  </si>
  <si>
    <t>Route Compliance</t>
  </si>
  <si>
    <t>week</t>
  </si>
  <si>
    <t>Schedule Compliance</t>
  </si>
  <si>
    <t>2020 average 15%</t>
  </si>
  <si>
    <t>SAP Location</t>
  </si>
  <si>
    <t>AMS Name</t>
  </si>
  <si>
    <t>Date</t>
  </si>
  <si>
    <t>Cause</t>
  </si>
  <si>
    <t>PRODUCT COLLECTOR FAN</t>
  </si>
  <si>
    <t xml:space="preserve">Bearings bad replaced. </t>
  </si>
  <si>
    <t>INLET FAN</t>
  </si>
  <si>
    <t>bad belts not tight at all</t>
  </si>
  <si>
    <t>Bearings caused motor to go to ground</t>
  </si>
  <si>
    <t>cooling ring fan</t>
  </si>
  <si>
    <t>IB Fan bearing belt end ball fell out metal to metal</t>
  </si>
  <si>
    <t>OLD AMS Equipment</t>
  </si>
  <si>
    <t>old AMS Description</t>
  </si>
  <si>
    <t>old New Description</t>
  </si>
  <si>
    <t>Oil Samples</t>
  </si>
  <si>
    <t xml:space="preserve">Ultrasound </t>
  </si>
  <si>
    <t xml:space="preserve">MCA </t>
  </si>
  <si>
    <t>Oil</t>
  </si>
  <si>
    <t>WO Vlookup</t>
  </si>
  <si>
    <t>Overall Vibe</t>
  </si>
  <si>
    <t>BYPASS BLOWER</t>
  </si>
  <si>
    <t>WEST COLLECTOR ASP FAN</t>
  </si>
  <si>
    <r>
      <t xml:space="preserve">Motor remains to have an outboard vertical vibration. This appears to be a resonant condition. It is recommended to perform a coast down test on this unit to find resonant frequencies. This is rated as a </t>
    </r>
    <r>
      <rPr>
        <b/>
        <sz val="12"/>
        <color theme="1"/>
        <rFont val="Arial Narrow"/>
        <family val="2"/>
      </rPr>
      <t>CLASS II</t>
    </r>
    <r>
      <rPr>
        <sz val="12"/>
        <color theme="1"/>
        <rFont val="Arial Narrow"/>
        <family val="2"/>
      </rPr>
      <t xml:space="preserve"> defect.</t>
    </r>
  </si>
  <si>
    <t>FLAKE RECEIVER FAN</t>
  </si>
  <si>
    <r>
      <t xml:space="preserve">Fan inboard bearing shows a dominant fan speed axial vibration. Inspect and clean the fan wheel, and check the drive train components for alignment, run out and wear. As always, check for loose fasteners and structural defects. </t>
    </r>
    <r>
      <rPr>
        <b/>
        <sz val="12"/>
        <color theme="1"/>
        <rFont val="Arial Narrow"/>
        <family val="2"/>
      </rPr>
      <t>Rated a Class II Defect.</t>
    </r>
  </si>
  <si>
    <t>3mphis!</t>
  </si>
  <si>
    <t>300T SOUTH GRINDER</t>
  </si>
  <si>
    <r>
      <t xml:space="preserve">Grinder has high 1 x rpm vibration. </t>
    </r>
    <r>
      <rPr>
        <b/>
        <sz val="12"/>
        <color theme="1"/>
        <rFont val="Arial Narrow"/>
        <family val="2"/>
      </rPr>
      <t>Overall amplitude has increased to .8 ips-pk.</t>
    </r>
    <r>
      <rPr>
        <sz val="12"/>
        <color theme="1"/>
        <rFont val="Arial Narrow"/>
        <family val="2"/>
      </rPr>
      <t xml:space="preserve"> Grinder assembly may still have some imbalance. Ensure sheaves are not worn, aligned properly with minimal face run-out on the sheave and ensure belts are not worn and properly tensioned. Ensure adjustable motor base is not defective and all fasteners are tight. Rated as a </t>
    </r>
    <r>
      <rPr>
        <b/>
        <sz val="12"/>
        <color theme="1"/>
        <rFont val="Arial Narrow"/>
        <family val="2"/>
      </rPr>
      <t>CLASS III</t>
    </r>
    <r>
      <rPr>
        <sz val="12"/>
        <color theme="1"/>
        <rFont val="Arial Narrow"/>
        <family val="2"/>
      </rPr>
      <t xml:space="preserve"> defect.</t>
    </r>
  </si>
  <si>
    <t>W 800T DISCH BLOWER</t>
  </si>
  <si>
    <r>
      <t xml:space="preserve">Apparent blower and motor shaft speed vibrations in the motor. Inspect the unit fasteners and drive train components for defects and alignment. Blower bearings also shows multiple harmonic peaks. Possible looseness in the bearing fits. </t>
    </r>
    <r>
      <rPr>
        <b/>
        <sz val="12"/>
        <color theme="1"/>
        <rFont val="Arial Narrow"/>
        <family val="2"/>
      </rPr>
      <t>Rated a Class II Defect. Please confirm shaft speeds to help identify issues.</t>
    </r>
  </si>
  <si>
    <t>EAST COLLECTOR ASP FAN</t>
  </si>
  <si>
    <t>300T NORTH GRINDER</t>
  </si>
  <si>
    <r>
      <t xml:space="preserve">Motor has a high vertical vibration. Dominant vibration remains to be at 1 x motor rpm. It is recommended to go through this unit inspecting all base/foot fasteners, sheaves/belts for issues. Ensure sheaves are not worn, aligned properly with minimal face run-out on the sheave and ensure belts are not worn and properly tensioned. Ensure adjustable motor base is not defective and all fasteners are tight. Rated as a </t>
    </r>
    <r>
      <rPr>
        <b/>
        <sz val="12"/>
        <color theme="1"/>
        <rFont val="Arial Narrow"/>
        <family val="2"/>
      </rPr>
      <t>CLASS II</t>
    </r>
    <r>
      <rPr>
        <sz val="12"/>
        <color theme="1"/>
        <rFont val="Arial Narrow"/>
        <family val="2"/>
      </rPr>
      <t xml:space="preserve"> defect.</t>
    </r>
  </si>
  <si>
    <t>P3 TRANSFER BLOWER</t>
  </si>
  <si>
    <t>2P 60HP AIR COMPRESSOR</t>
  </si>
  <si>
    <t>ATLAS-COPCO COMPRESSOR</t>
  </si>
  <si>
    <t>Vibration data for the motor still shows non-synchronous harmonics but have increased again. We suspect bearing defects are present. Rated a Class III Defect.</t>
  </si>
  <si>
    <r>
      <t xml:space="preserve">Slight increase in blower harmonic data. </t>
    </r>
    <r>
      <rPr>
        <b/>
        <sz val="12"/>
        <color theme="1"/>
        <rFont val="Arial Narrow"/>
        <family val="2"/>
      </rPr>
      <t>Rated a Class I Defect.</t>
    </r>
  </si>
  <si>
    <t>2P FLAKE RECIEVER FAN</t>
  </si>
  <si>
    <r>
      <t xml:space="preserve">1x and 2x RPM fan speed vibrations still in the motor. Inspect the drive train components for wear, eccentricity, runout, and alignment. </t>
    </r>
    <r>
      <rPr>
        <b/>
        <sz val="12"/>
        <color theme="1"/>
        <rFont val="Arial Narrow"/>
        <family val="2"/>
      </rPr>
      <t>Rated a Class I Defect.</t>
    </r>
  </si>
  <si>
    <t>N GRINDER</t>
  </si>
  <si>
    <r>
      <t xml:space="preserve">Motor and fan speed vibrations in multiple points. Inspect the unit for wear and alignment in the drive train components. Inboard grinder bearing data shows possible early bearing defect frequencies. Inspect the grinder bearings as time allows. </t>
    </r>
    <r>
      <rPr>
        <b/>
        <sz val="12"/>
        <color theme="1"/>
        <rFont val="Arial Narrow"/>
        <family val="2"/>
      </rPr>
      <t>Rated a Class II Defect.</t>
    </r>
  </si>
  <si>
    <t>SOUTH GRINDER</t>
  </si>
  <si>
    <r>
      <t xml:space="preserve">Slightly elevated motor speed vibrations. Inspect for drive train wear and alignment. Grinding mill bearings show slight elevation in spectral noise. Could be a lubrication issue or signs of early bearing defects. Inspect and lubricate if needed as time allows. </t>
    </r>
    <r>
      <rPr>
        <b/>
        <sz val="12"/>
        <color theme="1"/>
        <rFont val="Arial Narrow"/>
        <family val="2"/>
      </rPr>
      <t>Rated a Class I Defect.</t>
    </r>
  </si>
  <si>
    <t>N COLLECTOR FAN</t>
  </si>
  <si>
    <t>N. DUST COLLECTOR ASP FAN #1</t>
  </si>
  <si>
    <r>
      <t xml:space="preserve">Motor vibrations have dropped to acceptable levels however, the outboard fan bearing data is dominated by a 6x RPM vibration that is most likely blade pass. Check operational parameters and inspect the fan wheel for proper positioning as time allows. </t>
    </r>
    <r>
      <rPr>
        <b/>
        <sz val="12"/>
        <color theme="1"/>
        <rFont val="Arial Narrow"/>
        <family val="2"/>
      </rPr>
      <t>Rated a Class I Defect.</t>
    </r>
  </si>
  <si>
    <t>S COLLECTOR FAN</t>
  </si>
  <si>
    <t>S. DUST COLLECTOR ASP FAN #2</t>
  </si>
  <si>
    <t>TRACK 1 RECIEVER ASP BLOWER</t>
  </si>
  <si>
    <r>
      <t xml:space="preserve">Motor data shows both motor shaft speed and possible blower shaft speed vibrations. The amplitudes have dropped from the last data. Inspect the unit fasteners and drive train components for defects and alignment. </t>
    </r>
    <r>
      <rPr>
        <b/>
        <sz val="12"/>
        <color theme="1"/>
        <rFont val="Arial Narrow"/>
        <family val="2"/>
      </rPr>
      <t>Rated a Class I Defect.</t>
    </r>
  </si>
  <si>
    <t>2P N MILL RECIEVER FAN</t>
  </si>
  <si>
    <r>
      <t xml:space="preserve">Vibration data shows another increase in fan speed vibration amplitude in the motor and fan. Motor is higher. Inspect the unit for loose fasteners, structural defects, sheave alignment, belt tension, and build up or damage on the fan wheel. Trim balancing will be needed, or fan wheel replaced. </t>
    </r>
    <r>
      <rPr>
        <b/>
        <sz val="12"/>
        <color rgb="FFFF0000"/>
        <rFont val="Arial Narrow"/>
        <family val="2"/>
      </rPr>
      <t>Rated a Class IV Defect</t>
    </r>
  </si>
  <si>
    <t>MSP AIR COMPRESSOR</t>
  </si>
  <si>
    <t>2P S MILL RECIEVER FAN</t>
  </si>
  <si>
    <r>
      <t xml:space="preserve">Vibration data shows an elevated fan speed vibration in the fan, and especially in the motor axial. Fan bearing data also shows possible blade pass and slight looseness. Sheave alignment is the main issue, especially in the motor. Inspect the unit for loose fasteners, Motor and fan base structural defects, sheave alignment, belt tension, and build up or damage on the fan wheel. Check for proper air flow parameters. Trim balance the fan. </t>
    </r>
    <r>
      <rPr>
        <b/>
        <sz val="12"/>
        <color theme="1"/>
        <rFont val="Arial Narrow"/>
        <family val="2"/>
      </rPr>
      <t>Rated a Class III Defect.</t>
    </r>
  </si>
  <si>
    <t>2P N GRINDER</t>
  </si>
  <si>
    <t>Wireless Vibe</t>
  </si>
  <si>
    <t>2P S GRINDER</t>
  </si>
  <si>
    <r>
      <t xml:space="preserve">Motor data shows 2 issues. There are both motor shaft and mill shaft speed vibrations in the motor. The motor bearings also show possible defects due to new high frequency peaks in the bearing spectrums. Inspect the unit for wear and alignment in the drive train components. Inspect the motor for lubrication issues and grease as needed. </t>
    </r>
    <r>
      <rPr>
        <b/>
        <sz val="12"/>
        <color theme="1"/>
        <rFont val="Arial Narrow"/>
        <family val="2"/>
      </rPr>
      <t>Rated a Class II Defect.</t>
    </r>
  </si>
  <si>
    <t>2P GROUND FLAKE BLOWER</t>
  </si>
  <si>
    <r>
      <t xml:space="preserve">The motor shaft speed vibration has increased. Inspect the unit fasteners, structure and drive train components for wear and alignment The motor bearings also show possible defects due to new high frequency peaks in the bearing spectrums. Inspect the motor for lubrication issues and grease as needed. </t>
    </r>
    <r>
      <rPr>
        <b/>
        <sz val="12"/>
        <color theme="1"/>
        <rFont val="Arial Narrow"/>
        <family val="2"/>
      </rPr>
      <t>Rated a Class II Defect. Please confirm shaft speeds.</t>
    </r>
  </si>
  <si>
    <t>C 800 TON DISCHARGE BLOWER</t>
  </si>
  <si>
    <t>E 800T DISCHARGE BLOWER</t>
  </si>
  <si>
    <r>
      <t xml:space="preserve">Apparent blower harmonic vibrations in the motor. Please confirm shaft speeds to help identify issues. Inspect the unit fasteners and drive train components for defects and alignment. </t>
    </r>
    <r>
      <rPr>
        <b/>
        <sz val="12"/>
        <color theme="1"/>
        <rFont val="Arial Narrow"/>
        <family val="2"/>
      </rPr>
      <t>Rated a Class II Defect.</t>
    </r>
  </si>
  <si>
    <r>
      <t xml:space="preserve">First data on unit. Spectrum shows a few vibration peaks of interest. We suspect drive train issues and possible imbalance. Ensure all fasteners are tight and structures are free of defects. Inspect drive train components for wear and alignment. Please make sure fan motor and speed is correct in the database. </t>
    </r>
    <r>
      <rPr>
        <b/>
        <sz val="12"/>
        <color theme="1"/>
        <rFont val="Arial Narrow"/>
        <family val="2"/>
      </rPr>
      <t>Rated a Class III Defect.</t>
    </r>
  </si>
  <si>
    <t>TRACK 1 NORTH BLOWER</t>
  </si>
  <si>
    <r>
      <t xml:space="preserve">Vibration data for the motor, spindle and blower show elevated vibrations at 1x and 2x RPM. The motor outboard overall is 1.2”/second velocity peak and has multiple vibration peaks within the first few harmonics. The spindle bearings also have 3x -10x harmonics which indicate possible mechanical looseness in the bearings. Inspect the drive train for alignment and worn components. As always check all fasteners and structures. </t>
    </r>
    <r>
      <rPr>
        <b/>
        <sz val="12"/>
        <color rgb="FFFF0000"/>
        <rFont val="Arial Narrow"/>
        <family val="2"/>
      </rPr>
      <t>Rated a Class IV Defect.</t>
    </r>
  </si>
  <si>
    <t>TRACK 1 SOUTH BLOWER</t>
  </si>
  <si>
    <r>
      <t xml:space="preserve">Motor still has 1x RPM vibration. Inspect all fasteners and structures, and drive train for alignment and worn components. </t>
    </r>
    <r>
      <rPr>
        <b/>
        <sz val="12"/>
        <color theme="1"/>
        <rFont val="Arial Narrow"/>
        <family val="2"/>
      </rPr>
      <t>Rated a Class I Defect.</t>
    </r>
  </si>
  <si>
    <t>BAG HOUSE FAN</t>
  </si>
  <si>
    <t>MRAL- BAG H VENT EXHAUST FAN</t>
  </si>
  <si>
    <t>BLENDER</t>
  </si>
  <si>
    <r>
      <t xml:space="preserve">The motor data still shows significant velocity in multiple measurements over time. Many vibration measurements are still near 1”/sec velocity peak at near 20 Hz (1200 RPM) with the axial being the highest. High vibrations like these will shorten the life of the motor. Gearbox has similar vibrations but somewhat lower. Inspect the unit base structure, fasteners coupling and alignment as time allows. The motor still shows strong rotor bar passing vibrations that are indications of porosity in the rotor cast end connections. </t>
    </r>
    <r>
      <rPr>
        <b/>
        <sz val="12"/>
        <color theme="1"/>
        <rFont val="Arial Narrow"/>
        <family val="2"/>
      </rPr>
      <t>Rated a Class III Defect.</t>
    </r>
  </si>
  <si>
    <t>S CHILL TANK P+C56:J56UMP</t>
  </si>
  <si>
    <r>
      <t xml:space="preserve">Both the motor and pump seem to be suffering from what are most likely strong bearing defects. Replacement of the motor and pump is recommended before. </t>
    </r>
    <r>
      <rPr>
        <b/>
        <sz val="12"/>
        <color theme="1"/>
        <rFont val="Arial Narrow"/>
        <family val="2"/>
      </rPr>
      <t>Rated a Class III Defect.</t>
    </r>
  </si>
  <si>
    <t>BOOSTER PUMP</t>
  </si>
  <si>
    <t>CLARIFIER FEED BOOSTER PUMP</t>
  </si>
  <si>
    <t>The motor bearings are still in some distress and have been for a while. The overall acceleration is just below 2 g’s again this survey. We will watch this unit for changes. Expect to change the motor sometime in the future. Rated a Class II Defect.</t>
  </si>
  <si>
    <t>SHARPLES #4</t>
  </si>
  <si>
    <t>-(1-1)</t>
  </si>
  <si>
    <r>
      <t xml:space="preserve">Centrifuge vibrations have dropped, but still has an elevated shaft speed vibration in the outboard bearing and a few harmonics. The inboard bearing has primarily a shaft speed vibration. Clean and flush the unit. Check the outboard bearing for slight looseness or for being cocked. </t>
    </r>
    <r>
      <rPr>
        <b/>
        <sz val="12"/>
        <color theme="1"/>
        <rFont val="Arial Narrow"/>
        <family val="2"/>
      </rPr>
      <t>Rated a Class I Defect.</t>
    </r>
  </si>
  <si>
    <t>Oil pump motor #4</t>
  </si>
  <si>
    <t>SHARPLES #2</t>
  </si>
  <si>
    <t>-(1-0)</t>
  </si>
  <si>
    <t>-(0-1)</t>
  </si>
  <si>
    <t>Motor replace-7242703</t>
  </si>
  <si>
    <t>replaced in aug</t>
  </si>
  <si>
    <t>Oil pump motor #2</t>
  </si>
  <si>
    <t>SHARPLES #3</t>
  </si>
  <si>
    <r>
      <t xml:space="preserve">Centrifuge still has shaft speed vibrations in the bearings including a few low harmonics. Clean and flush the unit. The outboard bearing Peakue measurement shows a possible bearing race defect. Check all fasteners. </t>
    </r>
    <r>
      <rPr>
        <b/>
        <sz val="12"/>
        <color theme="1"/>
        <rFont val="Arial Narrow"/>
        <family val="2"/>
      </rPr>
      <t>Rated a Class II Defect.</t>
    </r>
  </si>
  <si>
    <t>Oil pump motor #3</t>
  </si>
  <si>
    <t>SHARPLES #1</t>
  </si>
  <si>
    <r>
      <t xml:space="preserve">Centrifuge bearings shows a shaft speed vibration and multiple low harmonics. Clean and flush the centrifuge. Check the bearing fasteners and make sure the bearings are not cocked and that drive belts and sheaves are aligned and tensioned properly. </t>
    </r>
    <r>
      <rPr>
        <b/>
        <sz val="12"/>
        <color theme="1"/>
        <rFont val="Arial Narrow"/>
        <family val="2"/>
      </rPr>
      <t>Rated a Class II Defect.</t>
    </r>
  </si>
  <si>
    <t>Oil pump motor #1</t>
  </si>
  <si>
    <t>N CHILL TANK PUMP</t>
  </si>
  <si>
    <t>CLARIFIED TANK PUMP</t>
  </si>
  <si>
    <r>
      <t xml:space="preserve">The motor vibration data continues to show a dominant shaft speed vibration. Inspect the installation for loose fasteners, coupling defects and alignment. Look for any other damage in the unit. </t>
    </r>
    <r>
      <rPr>
        <b/>
        <sz val="12"/>
        <color theme="1"/>
        <rFont val="Arial Narrow"/>
        <family val="2"/>
      </rPr>
      <t>Rated a Class II Defect.</t>
    </r>
  </si>
  <si>
    <t>MEM-PRO-015-UTL-HRC-4460</t>
  </si>
  <si>
    <t>MS2P-WASTE WATER HEAT RECOVERY PUMP</t>
  </si>
  <si>
    <t>WASTE WAT HEAT RECOVERY PUMP</t>
  </si>
  <si>
    <r>
      <t xml:space="preserve">The unit has a slight increase in a 3x RPM vibration in the pump. We suspect vane pass. Check the pump operational parameters. </t>
    </r>
    <r>
      <rPr>
        <b/>
        <sz val="12"/>
        <color theme="1"/>
        <rFont val="Arial Narrow"/>
        <family val="2"/>
      </rPr>
      <t>Rated a Class II Defect.</t>
    </r>
  </si>
  <si>
    <t>FLAKE BIN ASPERATION FAN</t>
  </si>
  <si>
    <t xml:space="preserve">FLAKE BIN EXHAUST FAN </t>
  </si>
  <si>
    <r>
      <t xml:space="preserve">Fan bearings still shows lower frequency range shaft speed harmonic and non-synchronous vibrations. Inspect the unit motor and fan bearings for looseness. Bearings could be in distress. Check drive train components for wear and alignment. Ensure all fasteners are tight. Check for structural or fasteners issues. </t>
    </r>
    <r>
      <rPr>
        <b/>
        <sz val="12"/>
        <color theme="1"/>
        <rFont val="Arial Narrow"/>
        <family val="2"/>
      </rPr>
      <t>Rated a Class II Defect.</t>
    </r>
  </si>
  <si>
    <t>FLAKE CONVEYOR</t>
  </si>
  <si>
    <r>
      <t xml:space="preserve">Motor shows a slight increase in a vibration at 31.8 Hz. Please confirm motor RPM.  Check all fasteners, coupling and alignment as time allows. </t>
    </r>
    <r>
      <rPr>
        <b/>
        <sz val="12"/>
        <color theme="1"/>
        <rFont val="Arial Narrow"/>
        <family val="2"/>
      </rPr>
      <t>Rated a Class I Defect.</t>
    </r>
  </si>
  <si>
    <t>WET-IN PUMP</t>
  </si>
  <si>
    <t>2P 3090 WET-IN PUMP
Recent data shows a rise in the 2x RPM vibration. Inspect the coupling, fasteners, and structure, and check the shaft alignment. Rated a Class II Defect.</t>
  </si>
  <si>
    <t>E HOLDING TANK PMP</t>
  </si>
  <si>
    <t>W HOLDING TANK PMP</t>
  </si>
  <si>
    <t>Possible vane pass peak, continue to monitor</t>
  </si>
  <si>
    <t>C-30 #1</t>
  </si>
  <si>
    <r>
      <t xml:space="preserve">The motor vibration data continues to show a dominant motor speed vibration, especially in axial measurements. Inspect the installation for loose fasteners, drive train wear, eccentricity, and alignment. Look for any other damage in the unit. </t>
    </r>
    <r>
      <rPr>
        <b/>
        <sz val="12"/>
        <color theme="1"/>
        <rFont val="Arial Narrow"/>
        <family val="2"/>
      </rPr>
      <t>Rated a Class III Defect.</t>
    </r>
  </si>
  <si>
    <t>C-30 #2</t>
  </si>
  <si>
    <t>The motor vibration data shows a jump in centrifuge speed vibrations. Inspect the installation for loose fasteners, drive train wear, eccentricity, and alignment. Look for any other damage or defects in the unit. Rated a Class II Defect.</t>
  </si>
  <si>
    <t>C-30 #3</t>
  </si>
  <si>
    <t xml:space="preserve"> C30 #3 WASHING CENTRIFUGE</t>
  </si>
  <si>
    <r>
      <t xml:space="preserve">The motor vibration data continues to show motor and centrifuge speed vibrations. Inspect the installation for loose fasteners, drive train wear, eccentricity, and alignment. Look for any other damage or defects in the unit. </t>
    </r>
    <r>
      <rPr>
        <b/>
        <sz val="12"/>
        <color theme="1"/>
        <rFont val="Arial Narrow"/>
        <family val="2"/>
      </rPr>
      <t>Rated a Class II Defect.</t>
    </r>
  </si>
  <si>
    <t>C-30 #4</t>
  </si>
  <si>
    <r>
      <t xml:space="preserve">The motor vibration data continues to show a dominant centrifuge speed vibration. The centrifuge axial is also dominated by a centrifuge shaft speed vibration. Inspect the installation for loose fasteners, drive train wear, eccentricity, and alignment. Look for any other damage or defects in the unit. </t>
    </r>
    <r>
      <rPr>
        <b/>
        <sz val="12"/>
        <color theme="1"/>
        <rFont val="Arial Narrow"/>
        <family val="2"/>
      </rPr>
      <t>Rated a Class I Defect.</t>
    </r>
  </si>
  <si>
    <t>E RESLURRY PUMP</t>
  </si>
  <si>
    <r>
      <t xml:space="preserve">The motor vibration data continues to show dominant shaft speed vibrations. Inspect the installation for loose fasteners, coupling defects and alignment. Look for any other damage in the unit. The pump vane pass (6x RPM) is up. Check the pump operational parameters. </t>
    </r>
    <r>
      <rPr>
        <b/>
        <sz val="12"/>
        <color theme="1"/>
        <rFont val="Arial Narrow"/>
        <family val="2"/>
      </rPr>
      <t>Rated a Class II Defect.</t>
    </r>
  </si>
  <si>
    <t>WEST RESLURRY PUMP</t>
  </si>
  <si>
    <r>
      <t xml:space="preserve">Vibration data for the motor shows a drop in amplitude but still has a very strong motor 1x RPM vibrations throughout the motor. Check all fasteners and structures, the coupling or drive train components for defects, wear, eccentricity, and alignment </t>
    </r>
    <r>
      <rPr>
        <b/>
        <sz val="12"/>
        <color rgb="FFFF0000"/>
        <rFont val="Arial Narrow"/>
        <family val="2"/>
      </rPr>
      <t>ASAP</t>
    </r>
    <r>
      <rPr>
        <sz val="12"/>
        <color theme="1"/>
        <rFont val="Arial Narrow"/>
        <family val="2"/>
      </rPr>
      <t xml:space="preserve">. </t>
    </r>
    <r>
      <rPr>
        <b/>
        <sz val="12"/>
        <color rgb="FFFF0000"/>
        <rFont val="Arial Narrow"/>
        <family val="2"/>
      </rPr>
      <t>Rated a Class IV Defect.</t>
    </r>
  </si>
  <si>
    <t>FIRST EXTRACTION PUMP</t>
  </si>
  <si>
    <t>WESTFALIA PUMP #9</t>
  </si>
  <si>
    <r>
      <t xml:space="preserve">Unit data still show sub synchronous vibrations/ noise hump for multiple points. M1V Has possible sidebands around the shaft speed peak. Ensure the structure is sound and all fasteners are tight. Check the coupling hubs and insert for defects. Pump bearings could be slightly loose too. </t>
    </r>
    <r>
      <rPr>
        <b/>
        <sz val="12"/>
        <color theme="1"/>
        <rFont val="Arial Narrow"/>
        <family val="2"/>
      </rPr>
      <t>Rated a Class II Defect.</t>
    </r>
  </si>
  <si>
    <t>WESTFALIA PUMP #8</t>
  </si>
  <si>
    <t>pump replaced 8/18 week</t>
  </si>
  <si>
    <t>SHARPLES #9</t>
  </si>
  <si>
    <t>R-(1-0)</t>
  </si>
  <si>
    <t>changed last week of Aug- sungear bad</t>
  </si>
  <si>
    <t>Oil pump motor #9</t>
  </si>
  <si>
    <t>SHARPLES #8</t>
  </si>
  <si>
    <t>Vibration data for the motor still shows non-synchronous vibrations in the bearings. We believe the bearing are in distress. Ensure the bearings are lubricated properly if applicable. Be prepared to change out the motor. Rated a Class II Defect.</t>
  </si>
  <si>
    <t>Oil pump motor #8</t>
  </si>
  <si>
    <t>SHARPLES #7</t>
  </si>
  <si>
    <r>
      <t xml:space="preserve">Vibration data at the time of the survey shows a strong shaft speed vibration in the centrifuge bearings as well as a few harmonics. Clean and flush the centrifuge, inspect the centrifuge and bearing fasteners and ensure the bearings are not cocked or have excessive clearances. </t>
    </r>
    <r>
      <rPr>
        <b/>
        <sz val="12"/>
        <color theme="1"/>
        <rFont val="Arial Narrow"/>
        <family val="2"/>
      </rPr>
      <t>Rated a Class II Defect.</t>
    </r>
  </si>
  <si>
    <t>Oil pump motor #7</t>
  </si>
  <si>
    <t>WESTFALIA PUMP #7</t>
  </si>
  <si>
    <r>
      <t xml:space="preserve">The motor data shows what we believe to be a resonant vibration in multiple measurements if the unit is not on a VFD. Vibrations at 17.7 and 29.4 Hz are dominant. Inspect the unit for structural issues as well as possible pipe strain, recirculation, process issues, or loose or missing fasteners. </t>
    </r>
    <r>
      <rPr>
        <b/>
        <sz val="12"/>
        <color theme="1"/>
        <rFont val="Arial Narrow"/>
        <family val="2"/>
      </rPr>
      <t>Rated a Class II Defect.</t>
    </r>
  </si>
  <si>
    <t>SHARPLES #6</t>
  </si>
  <si>
    <r>
      <t xml:space="preserve">The centrifuge inboard bearing still shows a strong shaft speed vibration and a few harmonics indicating possible looseness. Some impacting is also evident in the data. The unit should be cleaned and flushed. This unit has had a high shaft speed vibration for several years. The shaft could have some run out, check with a dial indicator. Check the bearing fasteners and sheave alignment. </t>
    </r>
    <r>
      <rPr>
        <b/>
        <sz val="12"/>
        <color theme="1"/>
        <rFont val="Arial Narrow"/>
        <family val="2"/>
      </rPr>
      <t>Rated a Class III Defect.</t>
    </r>
  </si>
  <si>
    <t>Oil pump motor #6</t>
  </si>
  <si>
    <t>WESTFALIA PUMP #6</t>
  </si>
  <si>
    <t>SHARPLES #5</t>
  </si>
  <si>
    <t>Oil pump motor #5</t>
  </si>
  <si>
    <t>WESTFALIA PUMP #5</t>
  </si>
  <si>
    <t>#2 AZO</t>
  </si>
  <si>
    <t>#1 AZO</t>
  </si>
  <si>
    <r>
      <t xml:space="preserve">Jump in vibrations above and below shaft speed in the motor. Inspect for drive train issues. Check for wear and alignment of components and all fasteners. </t>
    </r>
    <r>
      <rPr>
        <b/>
        <sz val="12"/>
        <color theme="1"/>
        <rFont val="Arial Narrow"/>
        <family val="2"/>
      </rPr>
      <t>Rated a Class II Defect.</t>
    </r>
  </si>
  <si>
    <t>COOLING RING FAN</t>
  </si>
  <si>
    <r>
      <t xml:space="preserve">The inboard fan bearing data still shows possible early bearing defects. Ensure adequate lubrication. </t>
    </r>
    <r>
      <rPr>
        <b/>
        <sz val="12"/>
        <color theme="1"/>
        <rFont val="Arial Narrow"/>
        <family val="2"/>
      </rPr>
      <t>Rated a Class I Defect.</t>
    </r>
  </si>
  <si>
    <t>STATIC INLET FAN</t>
  </si>
  <si>
    <t>Motor and fan have a dominant vibration at shaft speed. Inspect the unit fasteners and drive train. Rated a Class II Defect.</t>
  </si>
  <si>
    <t>#2 CMC BLOWER</t>
  </si>
  <si>
    <t>Blower bearings show multiple harmonics of input shaft speed. The unit could be under high load and/or starting to show signs of wear. Rated a Class I Defect.</t>
  </si>
  <si>
    <t>#1 CMC BLOWER</t>
  </si>
  <si>
    <t>Harmonics of blower shaft speed have increased recently. We suspect early wear or higher loading.</t>
  </si>
  <si>
    <t>#1 EXHAUST FAN</t>
  </si>
  <si>
    <r>
      <t xml:space="preserve">Information only. </t>
    </r>
    <r>
      <rPr>
        <b/>
        <sz val="12"/>
        <color theme="1"/>
        <rFont val="Arial Narrow"/>
        <family val="2"/>
      </rPr>
      <t>Rated a Class I Defect.</t>
    </r>
  </si>
  <si>
    <t>HEAT FAN 8069</t>
  </si>
  <si>
    <r>
      <t xml:space="preserve">Motor still has a strong fan speed vibration, especially in the axial. Inspect the unit drive train components for wear, eccentricity, and alignment. Ensure all fasteners are tight and structures are sound. </t>
    </r>
    <r>
      <rPr>
        <b/>
        <sz val="12"/>
        <color theme="1"/>
        <rFont val="Arial Narrow"/>
        <family val="2"/>
      </rPr>
      <t>Rated a Class III Defect.</t>
    </r>
  </si>
  <si>
    <t>#4 CMC BLOWER</t>
  </si>
  <si>
    <r>
      <t xml:space="preserve">Blower bearing data shows shaft speed harmonics dominate the spectrum. Blowers generate harmonics as they start to wear. </t>
    </r>
    <r>
      <rPr>
        <b/>
        <sz val="12"/>
        <color theme="1"/>
        <rFont val="Arial Narrow"/>
        <family val="2"/>
      </rPr>
      <t>Rated a Class I Defect.</t>
    </r>
  </si>
  <si>
    <t>#3 CMC BLOWER</t>
  </si>
  <si>
    <t>#2 EXHAUST FAN</t>
  </si>
  <si>
    <t>jewel</t>
  </si>
  <si>
    <r>
      <t xml:space="preserve">Possible early defects in the inboard fan bearing. No action required. </t>
    </r>
    <r>
      <rPr>
        <b/>
        <sz val="12"/>
        <color theme="1"/>
        <rFont val="Arial Narrow"/>
        <family val="2"/>
      </rPr>
      <t>Rated a Class I Defect.</t>
    </r>
  </si>
  <si>
    <t>HEAT FAN 8089</t>
  </si>
  <si>
    <r>
      <t xml:space="preserve">Motor has a very high fan speed vibration, especially in the vertical. Inspect the unit drive train components for wear, eccentricity, and alignment. Ensure all fasteners are tight and structures are sound. </t>
    </r>
    <r>
      <rPr>
        <b/>
        <sz val="12"/>
        <color theme="1"/>
        <rFont val="Arial Narrow"/>
        <family val="2"/>
      </rPr>
      <t>Rated a Class II Defect.</t>
    </r>
  </si>
  <si>
    <t>VF EXHAUST FAN</t>
  </si>
  <si>
    <r>
      <t xml:space="preserve">Unit still has a dominant vibration near 25 Hz in the motor and fan. Please adjust the data base to reflect accurate motor and fan speeds. Inspect the unit. Check all fasteners and drive train components. </t>
    </r>
    <r>
      <rPr>
        <b/>
        <sz val="12"/>
        <color theme="1"/>
        <rFont val="Arial Narrow"/>
        <family val="2"/>
      </rPr>
      <t>Rated a Class II Defect.</t>
    </r>
  </si>
  <si>
    <t>PARTICLE SIZING FAN</t>
  </si>
  <si>
    <t>EXPORT BLOWER</t>
  </si>
  <si>
    <t>Vibration data still shows what appears to be non-synchronous vibration peaks in the fan bearings. We suspect early distress in the bearings. Rated a Class I Defect for now.</t>
  </si>
  <si>
    <t>W HYDROLISIS TANK PUMP</t>
  </si>
  <si>
    <t>W HYDROLYSIS DISCHARGE PUMP</t>
  </si>
  <si>
    <r>
      <t xml:space="preserve"> Very strong vibrations at 25 Hz in motor at almost 2”/second velocity peak overall. Please confirm that database shaft speeds are correct for the motor and fan. Inspect all aspects of the unit </t>
    </r>
    <r>
      <rPr>
        <b/>
        <sz val="12"/>
        <color rgb="FFFF0000"/>
        <rFont val="Arial Narrow"/>
        <family val="2"/>
      </rPr>
      <t>ASAP.</t>
    </r>
    <r>
      <rPr>
        <sz val="12"/>
        <color rgb="FFFF0000"/>
        <rFont val="Arial Narrow"/>
        <family val="2"/>
      </rPr>
      <t xml:space="preserve"> </t>
    </r>
    <r>
      <rPr>
        <b/>
        <sz val="12"/>
        <color rgb="FFFF0000"/>
        <rFont val="Arial Narrow"/>
        <family val="2"/>
      </rPr>
      <t>Rated a Class IV Defect.</t>
    </r>
  </si>
  <si>
    <t>FILTER BLOWER</t>
  </si>
  <si>
    <t>Blower shaft speed vibrations are still strong in the motor verticals. Check drive train components for wear, eccentricity, alignment, and ensure all structures and fasteners are good. The motor data still shows that possible early bearing defect frequencies are present. Ensure the motor bearings are lubricated if applicable. Rated a Class II Defect.</t>
  </si>
  <si>
    <t>W BOGEY PUMP</t>
  </si>
  <si>
    <r>
      <t xml:space="preserve">Pump vibration data shows a pulse at near 6 Hz and harmonics. Please confirm speeds are correct. Inspect the unit for defects. </t>
    </r>
    <r>
      <rPr>
        <b/>
        <sz val="12"/>
        <color theme="1"/>
        <rFont val="Arial Narrow"/>
        <family val="2"/>
      </rPr>
      <t>Rated a Class II Defect.</t>
    </r>
  </si>
  <si>
    <t>E BOGEY CONDENSATE PUMP</t>
  </si>
  <si>
    <t>E BOGEY VACUUMIZER PUMP</t>
  </si>
  <si>
    <r>
      <t xml:space="preserve">Motor data shows a large increase in vibration at very near 360 Hz. This is odd for an AC motor unless it is on a frequency drive. Inspect the unit for electrical issues. </t>
    </r>
    <r>
      <rPr>
        <b/>
        <sz val="12"/>
        <color theme="1"/>
        <rFont val="Arial Narrow"/>
        <family val="2"/>
      </rPr>
      <t>Rated a Class III Defect.</t>
    </r>
  </si>
  <si>
    <t>E BOGEY PUMP</t>
  </si>
  <si>
    <r>
      <t xml:space="preserve">A 6x RPM vibration still dominates the inboard pump measurement. Vane pass is suspected. Check the pump operational parameters to ensure pump is in proper part of the curve. Check all fasteners also. </t>
    </r>
    <r>
      <rPr>
        <b/>
        <sz val="12"/>
        <color theme="1"/>
        <rFont val="Arial Narrow"/>
        <family val="2"/>
      </rPr>
      <t>Rated a Class II Defect.</t>
    </r>
  </si>
  <si>
    <t>E HYDROLISIS TANK PUMP</t>
  </si>
  <si>
    <t>E HYDROLYSIS DISCHARGE PUMP</t>
  </si>
  <si>
    <r>
      <t xml:space="preserve">Pump and motor have a in 1x RPM vibration, and the pump has an increased 6x vibration. Inspect the unit for loose fasteners and/or a coupling issue first. Check the shaft alignment The pump impeller could be worn, damaged, or have something stuck on it also. Check the pump operational parameters. </t>
    </r>
    <r>
      <rPr>
        <b/>
        <sz val="12"/>
        <color theme="1"/>
        <rFont val="Arial Narrow"/>
        <family val="2"/>
      </rPr>
      <t>Rated a Class II Defect.</t>
    </r>
  </si>
  <si>
    <r>
      <t xml:space="preserve">Slight 1x RPM vibration in the motor. Inspect installation as time allows. </t>
    </r>
    <r>
      <rPr>
        <b/>
        <sz val="12"/>
        <color theme="1"/>
        <rFont val="Arial Narrow"/>
        <family val="2"/>
      </rPr>
      <t xml:space="preserve">Rated a Class I Defect. </t>
    </r>
    <r>
      <rPr>
        <sz val="12"/>
        <color theme="1"/>
        <rFont val="Arial Narrow"/>
        <family val="2"/>
      </rPr>
      <t>Motor vibration spectrum looks much better. Was the motor changed out?</t>
    </r>
  </si>
  <si>
    <t>W IDN TANK PUMP</t>
  </si>
  <si>
    <t>E IDN TANK PUMP</t>
  </si>
  <si>
    <r>
      <t xml:space="preserve">Motor outboard vibration now shows non-synchronous harmonics peaks. We suspect a bearing defect. </t>
    </r>
    <r>
      <rPr>
        <b/>
        <sz val="12"/>
        <color theme="1"/>
        <rFont val="Arial Narrow"/>
        <family val="2"/>
      </rPr>
      <t>Rated a Class II Defect.</t>
    </r>
  </si>
  <si>
    <t>E IDN TANK CIRC PUMP</t>
  </si>
  <si>
    <t>W BOGEY COND PUMP</t>
  </si>
  <si>
    <t>W BOGEY VAC PUMP</t>
  </si>
  <si>
    <r>
      <t xml:space="preserve">The pump data still shows multiple harmonics for all points. We suspect wear in the pump and looseness in the bearings or fits. Inspect as time allows. </t>
    </r>
    <r>
      <rPr>
        <b/>
        <sz val="12"/>
        <color theme="1"/>
        <rFont val="Arial Narrow"/>
        <family val="2"/>
      </rPr>
      <t>Rated a Class I Defect.</t>
    </r>
  </si>
  <si>
    <r>
      <t xml:space="preserve">Dominant motor speed vibration in motor. Signs of early bearing defects in the motor also. Ensure motor bearing are lubricated and inspect the installation for defects. </t>
    </r>
    <r>
      <rPr>
        <b/>
        <sz val="12"/>
        <color theme="1"/>
        <rFont val="Arial Narrow"/>
        <family val="2"/>
      </rPr>
      <t>Rated a Class III Defect.</t>
    </r>
  </si>
  <si>
    <r>
      <t xml:space="preserve">First data. Vibration data for the inboard fan bearing shows a strong non-synchronous vibration with multiple harmonics. This analysis is based on the fan speed being correct in the database. We suspect outer race bearing defects. </t>
    </r>
    <r>
      <rPr>
        <b/>
        <sz val="12"/>
        <color theme="1"/>
        <rFont val="Arial Narrow"/>
        <family val="2"/>
      </rPr>
      <t>Rated a Class II Defect.</t>
    </r>
  </si>
  <si>
    <t>CAUSTIC TANK PUMP</t>
  </si>
  <si>
    <t>Motor still has an elevated 1x RPM axial vibration. Inspect for coupling and alignment issues. Perform a run out check and ensure all fasteners are tight. Rated a Class II Defect.</t>
  </si>
  <si>
    <t>HOT WATER PUMP</t>
  </si>
  <si>
    <r>
      <t xml:space="preserve">Motor vibrations have increased and still have a strong 1x RPM radial and axial vibration. Inspect for coupling and alignment issues. Perform a run out check and ensure all fasteners are tight. </t>
    </r>
    <r>
      <rPr>
        <b/>
        <sz val="12"/>
        <color theme="1"/>
        <rFont val="Arial Narrow"/>
        <family val="2"/>
      </rPr>
      <t>Rated a Class III Defect.</t>
    </r>
  </si>
  <si>
    <t>DRYER EXHAUST FAN</t>
  </si>
  <si>
    <t>Motor data suggests wear in drive train components. High vibration at 16.3 Hz. Vibrations have increased again. Inspect next opportunity. Check belts, sheaves, fasteners, base, and structures. Rated a Class III Defect.</t>
  </si>
  <si>
    <r>
      <t xml:space="preserve">First data taken. Possible distress in bearing B1. Please confirm shaft speed. </t>
    </r>
    <r>
      <rPr>
        <b/>
        <sz val="12"/>
        <color theme="1"/>
        <rFont val="Arial Narrow"/>
        <family val="2"/>
      </rPr>
      <t>Rated a Class I Defect.</t>
    </r>
  </si>
  <si>
    <t>CIP FEED PUMP #4</t>
  </si>
  <si>
    <t>CIP issue - online monitoring</t>
  </si>
  <si>
    <t>CIP FEED PUMP #2</t>
  </si>
  <si>
    <t>CIP FEED PUMP #1</t>
  </si>
  <si>
    <t xml:space="preserve">All of the CIP feed pumps have a high 1x vibration, this one is defiantly the worst. Inspect feet bolts on all of these units. Check for broken/loose bolts. Inspect the couplings for wear or loose components. If all of these items are checked and the vibration is still present, preform a laser alignment. </t>
  </si>
  <si>
    <t>CIP FEED PUMP #3</t>
  </si>
  <si>
    <t>Limited data showing a possible 2x RPM motor axial vibration, a large, elevated noise floor in the B1H measurement, and note codes showing “FIELD ALERT” leads us to report this as a Rated a Class III Defect. Please inspect this installation completely at the next opportunity.</t>
  </si>
  <si>
    <t>90 DEGREE WATER PUMP #2</t>
  </si>
  <si>
    <t>There has been an increase in shaft speed vibrations in the motor and especially the pump. The pump data also seems to indicate cavitating. Inspect for coupling and alignment issues. Perform a run out check and ensure all fasteners are tight and structures are sound. Make sure the pump operates optimally. Rated a Class II Defect.</t>
  </si>
  <si>
    <t>LOAD OUT BLOWER</t>
  </si>
  <si>
    <t>Half harmonics are present in the data if the speed is correct. Half harmonics indicate looseness.</t>
  </si>
  <si>
    <t>Rated a Class I Defect.</t>
  </si>
  <si>
    <t>DRUM DRIVE</t>
  </si>
  <si>
    <t>2P FEED DRYER - (DRUM DRIVE)</t>
  </si>
  <si>
    <t>RECYCLE BLOWER</t>
  </si>
  <si>
    <r>
      <t xml:space="preserve">Shaft speed and harmonic vibration peaks are up. Check fastener, structure, and belts and sheaves for wear, alignment, and eccentricity. </t>
    </r>
    <r>
      <rPr>
        <b/>
        <sz val="12"/>
        <color theme="1"/>
        <rFont val="Arial Narrow"/>
        <family val="2"/>
      </rPr>
      <t>Rated a Class I Defect.</t>
    </r>
  </si>
  <si>
    <t>FEED DRYER BLOWER</t>
  </si>
  <si>
    <r>
      <t xml:space="preserve">Motor has 1x and 2x fan speed vibrations. Check fastener, structure, and belts and sheaves for wear, alignment, and eccentricity. </t>
    </r>
    <r>
      <rPr>
        <b/>
        <sz val="12"/>
        <color theme="1"/>
        <rFont val="Arial Narrow"/>
        <family val="2"/>
      </rPr>
      <t>Rated a Class I Defect.</t>
    </r>
  </si>
  <si>
    <t>Product Dependent</t>
  </si>
  <si>
    <t>NORTH ASPERATION FAN</t>
  </si>
  <si>
    <r>
      <t xml:space="preserve">Vibration data has risen again in the motor at what appears to be fan shaft speed. Inspect the units’ fasteners, base, and belt and sheaves. </t>
    </r>
    <r>
      <rPr>
        <b/>
        <sz val="12"/>
        <color theme="1"/>
        <rFont val="Arial Narrow"/>
        <family val="2"/>
      </rPr>
      <t>Rated a Class I Defect.</t>
    </r>
  </si>
  <si>
    <t>SHARPLE #6</t>
  </si>
  <si>
    <r>
      <t xml:space="preserve">Centrifuge still has an extremely strong 1x RPM vibration in the inboard horizontal and axial. There are also multiple harmonics in the outboard bearing which could indicate severe mechanical looseness. Clean and flush the unit. Inspect the bearings, fasteners, structure, and shaft for defects wear and alignment soon. </t>
    </r>
    <r>
      <rPr>
        <b/>
        <sz val="12"/>
        <color rgb="FFFF0000"/>
        <rFont val="Arial Narrow"/>
        <family val="2"/>
      </rPr>
      <t>Rated a Class IV Defect.</t>
    </r>
  </si>
  <si>
    <t>SHARPLE #1</t>
  </si>
  <si>
    <t>R-(1-1)</t>
  </si>
  <si>
    <t>The C2A overall measurement is strong at almost1”/second velocity peak at 2x RPM. We suspect some kind of misalignment or coupling issue. Inspect soon. Rated a Class III Defect. The centrifuge bearings show a few shaft speed harmonics. Inspect for mechanical looseness in the bearings and alignment. The motor is showing strong non-synchronous harmonics which we now believe to be possible race defects. Rated a Class II Defect.</t>
  </si>
  <si>
    <t>SHARPLE #5</t>
  </si>
  <si>
    <t>#5 CENTRIFUGE 2ND EXT SHARPL</t>
  </si>
  <si>
    <t>The centrifuge bearings show 1x and 2x RPM vibrations. It could have run out or some misalignment in the drivetrain. Check the fasteners, inspect for excessive clearances, run out and drive train alignment. Clean and flush. The motor has slight bearing wear. Rated a Class II Defect.</t>
  </si>
  <si>
    <t>SHARPLE #8</t>
  </si>
  <si>
    <t>#8 CON CENTRIFUGE SHARPLE</t>
  </si>
  <si>
    <t>Y-(1-1)</t>
  </si>
  <si>
    <r>
      <t xml:space="preserve">Bad data for unit. Clean and flush. </t>
    </r>
    <r>
      <rPr>
        <b/>
        <sz val="12"/>
        <color theme="1"/>
        <rFont val="Arial Narrow"/>
        <family val="2"/>
      </rPr>
      <t>Rated a Class II Defect.</t>
    </r>
  </si>
  <si>
    <t>SHARPLE #7</t>
  </si>
  <si>
    <r>
      <t xml:space="preserve">Centrifuge still has a strong 1x RPM vibration and a few harmonics. The M3A measurement shows an increase in overall vibration with the 1x RPM vibration dominant. Inspect for mechanical looseness, bent shaft, cocked bearings, and alignment. Clean and Flush. </t>
    </r>
    <r>
      <rPr>
        <b/>
        <sz val="12"/>
        <color theme="1"/>
        <rFont val="Arial Narrow"/>
        <family val="2"/>
      </rPr>
      <t>Rated a Class III Defect.</t>
    </r>
  </si>
  <si>
    <t>MSP WET-IN PUMP</t>
  </si>
  <si>
    <r>
      <t xml:space="preserve">Vibrations at shaft speed have dropped considerably. We still see some harmonics which indicate some looseness. </t>
    </r>
    <r>
      <rPr>
        <b/>
        <sz val="12"/>
        <color theme="1"/>
        <rFont val="Arial Narrow"/>
        <family val="2"/>
      </rPr>
      <t>Rated a Class I Defect.</t>
    </r>
  </si>
  <si>
    <t>SHARPLE #4</t>
  </si>
  <si>
    <t>The motor vibrations have significantly. The centrifuge bearings show a strong shaft speed vibration and a few harmonics. Clean and flush the unit. Inspect for mechanical looseness in the bearings and alignment. Check all fasteners and structures. Rated a Class III Defect.</t>
  </si>
  <si>
    <t>SHARPLE #2</t>
  </si>
  <si>
    <t>The centrifuge bearings show possible mechanical looseness in the bearing or fits. It is stronger on the input. Check the fasteners, inspect for excessive clearances, run out and drive train alignment. Clean and flush. Rated a Class II Defect.</t>
  </si>
  <si>
    <t>SHARPLE #3</t>
  </si>
  <si>
    <r>
      <t xml:space="preserve">The centrifuge bearings show possible mechanical looseness in the bearing or fits. A strong half harmonic seems to be present. It could also be cocked, have run out or some misalignment in the drivetrain. The small motor has an elevated shaft speed axial vibration. Check the fasteners, inspect for excessive clearances, run out and drive train alignment. Clean and flush. </t>
    </r>
    <r>
      <rPr>
        <b/>
        <sz val="12"/>
        <color theme="1"/>
        <rFont val="Arial Narrow"/>
        <family val="2"/>
      </rPr>
      <t>Rated a Class III Defect.</t>
    </r>
  </si>
  <si>
    <t>EAST RESLURRY PUMP</t>
  </si>
  <si>
    <t>Please check speeds when collecting data.</t>
  </si>
  <si>
    <t>The pump has what looks like suspected vane pass (6x RPM). Check operational parameters. Inspect</t>
  </si>
  <si>
    <t>SHARPLE #9</t>
  </si>
  <si>
    <r>
      <t xml:space="preserve">Centrifuge still has a strong 1x RPM vibration and many harmonics and half harmonics which could indicate mechanical looseness. Inspect the bearings, fasteners, structure, and shaft for defects wear and alignment soon. </t>
    </r>
    <r>
      <rPr>
        <b/>
        <sz val="12"/>
        <color theme="1"/>
        <rFont val="Arial Narrow"/>
        <family val="2"/>
      </rPr>
      <t>Rated a Class III Defect.</t>
    </r>
  </si>
  <si>
    <r>
      <t xml:space="preserve">Motor has possible early bearing defects. Elevated centrifuge speed vibration in centrifuge. Inspect the drive train for wear, run out and alignment. Clean and flush the centrifuge. Check all fasteners and structures. </t>
    </r>
    <r>
      <rPr>
        <b/>
        <sz val="12"/>
        <color theme="1"/>
        <rFont val="Arial Narrow"/>
        <family val="2"/>
      </rPr>
      <t>Rated a Class II Defect.</t>
    </r>
  </si>
  <si>
    <r>
      <t xml:space="preserve">Elevated centrifuge speed vibration in motor and centrifuge. Inspect the drive train for wear, run out and alignment. Clean and flush the centrifuge. Check all fasteners and structures. Centrifuge bearings show slight defects now.  </t>
    </r>
    <r>
      <rPr>
        <b/>
        <sz val="12"/>
        <color theme="1"/>
        <rFont val="Arial Narrow"/>
        <family val="2"/>
      </rPr>
      <t>Rated a Class II Defect.</t>
    </r>
  </si>
  <si>
    <t>but does not match the measurement database speed. Inspect for drive train, structural, and fastener</t>
  </si>
  <si>
    <t>issues. Rated a Class IV Defect.</t>
  </si>
  <si>
    <t>SHARPLES DEFOAMER PUMP #3</t>
  </si>
  <si>
    <t>Motor data shows multiple harmonics if shaft speed with the 2x and 4x dominant. Check for loose</t>
  </si>
  <si>
    <t>fasteners, misalignment bent shaft/eccentricity or a coupling issue. Rated a Class I Defect.</t>
  </si>
  <si>
    <t>SHARPLES DEFOAMER PUMP #2</t>
  </si>
  <si>
    <t>Motor data still indicates some misalignment due to a possible dominant 2x motor RPM vibration at near 0.6”/sec velocity peak. Check unit for coupling alignment issues. Rated a Class II Defect.</t>
  </si>
  <si>
    <t>WET-IN CONVEYOR</t>
  </si>
  <si>
    <t xml:space="preserve">WET IN CROSS SCREW CONVEYOR </t>
  </si>
  <si>
    <t>Motor vibrations have increased, and the data is dominated by a 10 Hz vibration. Inspect the unit and structure for issues. Rated a Class I Defect.</t>
  </si>
  <si>
    <t>SOUTH ASPERATION FAN</t>
  </si>
  <si>
    <t>Motor vibration is dominated by a sub synchronous vibration based on the data base parameter sets.</t>
  </si>
  <si>
    <t>FLAKE ACRISON</t>
  </si>
  <si>
    <t>FLAKE ACRISON  FEEDER</t>
  </si>
  <si>
    <t>1ST EXTR FEED PMP</t>
  </si>
  <si>
    <t>2ND EXTR FEED PUMP</t>
  </si>
  <si>
    <t>SHARPLES DEFOAMER PUMP #1</t>
  </si>
  <si>
    <t>MEM-PRO-014-XTR-2EX-3179</t>
  </si>
  <si>
    <t>SHARPLES DEFOAMER PUMP #4</t>
  </si>
  <si>
    <t>Motor data shows elevated dominant 1x RPM vibration with a smaller 2x Vibration also. Inspect the unit base and all fasteners. Check the coupling and alignment. Rated a Class II Defect.</t>
  </si>
  <si>
    <t>SHARPLES DEFOAMER PUMP #5</t>
  </si>
  <si>
    <t>changes going forward. Perform a visual inspection and check all fasteners if time is available. Rated a</t>
  </si>
  <si>
    <t>Class I Defect.</t>
  </si>
  <si>
    <t>HOLD TANK SOUTH PUMP</t>
  </si>
  <si>
    <t>HOLD TANK NORTH PUMP</t>
  </si>
  <si>
    <r>
      <t xml:space="preserve">Bad data in motor. Elevated centrifuge speed vibration in centrifuge. Inspect the drive train for wear, run out and alignment. Clean and flush the centrifuge. Check all fasteners and structures. </t>
    </r>
    <r>
      <rPr>
        <b/>
        <sz val="12"/>
        <color theme="1"/>
        <rFont val="Arial Narrow"/>
        <family val="2"/>
      </rPr>
      <t>Rated a Class II Defect.</t>
    </r>
  </si>
  <si>
    <t>and alignment. Clean and flush the centrifuge. Check all fasteners and structures. Rated a Class II</t>
  </si>
  <si>
    <t>CURD GRINDER #3</t>
  </si>
  <si>
    <t>CURD GRINDER #2</t>
  </si>
  <si>
    <t>CURD GRINDER #1</t>
  </si>
  <si>
    <r>
      <t xml:space="preserve">Motor has a high vibration at what appears to be shaft speed but does not match the database speed. There are a few vibration peaks that appear to be non-synchronous. Inspect the unit fasteners and structure. There could be bearing defects present also. </t>
    </r>
    <r>
      <rPr>
        <b/>
        <sz val="12"/>
        <color theme="1"/>
        <rFont val="Arial Narrow"/>
        <family val="2"/>
      </rPr>
      <t>Rated a Class I Defect. Please adjust the speed during data collection.</t>
    </r>
  </si>
  <si>
    <t>CURD GRINDER #4</t>
  </si>
  <si>
    <t>There is also a few vibration peaks that appear to be non-synchronous. Inspect the unit fasteners,</t>
  </si>
  <si>
    <t>BLENDER EXHAUST FAN</t>
  </si>
  <si>
    <t>structure and possible causes of imbalance. There could be bearing defects present also. Rated a</t>
  </si>
  <si>
    <t>Class II Defect. Please adjust the speed during data collection.</t>
  </si>
  <si>
    <t>COOLING FAN</t>
  </si>
  <si>
    <t>off. Vibration data shows strong harmonics in both fan bearing axial measurements and in all other</t>
  </si>
  <si>
    <t>E EXHAUST FAN</t>
  </si>
  <si>
    <t>measurements. Recommend replacing the bearings very soon Inspect the drive train components as</t>
  </si>
  <si>
    <t>NE CS FILTER BLOWER</t>
  </si>
  <si>
    <t>well as all fasteners and structures. Rated a Class IV Defect.</t>
  </si>
  <si>
    <t>SW CS FILTER BLOWER</t>
  </si>
  <si>
    <t>Blower has dominant shaft speed vibration. Inspect the drivetrain for wear and alignment. Rated a</t>
  </si>
  <si>
    <t>NW CS BLOWER</t>
  </si>
  <si>
    <t xml:space="preserve"> DRYER NW CS FILTER BLOWER</t>
  </si>
  <si>
    <t>Blower unit still has odd vibration near 4x shaft speed. Inspect the unit. Check all fasteners and drive</t>
  </si>
  <si>
    <t>PRODUCT COLLECTOR BLOWER</t>
  </si>
  <si>
    <t>train components. Rated a Class II Defect.</t>
  </si>
  <si>
    <t>The data still indicates possible looseness in the inboard fan bearing or misalignment. Data shows a</t>
  </si>
  <si>
    <t>SE CS FILTER BLOWER</t>
  </si>
  <si>
    <t>possible 1x RPM vibration and a few harmonics. Inspect the bearing for excessive clearance by</t>
  </si>
  <si>
    <t>W EXHAUST FAN</t>
  </si>
  <si>
    <t>Fan axial vibration has increased again at shaft speed. Low amplitude harmonics are also present. Still shows some drivetrain issues. Possible alignment or belt issue. Inspect as time allows. Rated a Class II Defect.</t>
  </si>
  <si>
    <t>Please have technicians confirm speed of unit during data collection to help analysis. Vibration peaks</t>
  </si>
  <si>
    <t>􀁇􀁒􀁑􀂶􀁗 match database speed. Rated a Class I Defect.</t>
  </si>
  <si>
    <t>Apparent first data. Multiple vibrations near shaft speed both synchronous, non-synchronous and subsynchronous.</t>
  </si>
  <si>
    <t>Could be belt, sheave, and alignment issue. Slight bearing cage possibility. Rated a</t>
  </si>
  <si>
    <t>FILTER FAN</t>
  </si>
  <si>
    <t>SOUTH VACUUM PUMP</t>
  </si>
  <si>
    <t>Class II Defect.</t>
  </si>
  <si>
    <t>TURBO FAN</t>
  </si>
  <si>
    <t>AUTOPACK AZO</t>
  </si>
  <si>
    <r>
      <t xml:space="preserve">Increase in motor vibration at 37 Hz. Inspect for drive train issues. </t>
    </r>
    <r>
      <rPr>
        <b/>
        <sz val="12"/>
        <color theme="1"/>
        <rFont val="Arial Narrow"/>
        <family val="2"/>
      </rPr>
      <t>Rated a Class I Defect.</t>
    </r>
  </si>
  <si>
    <t>A sub synchronous vibration still dominates the data. We suspect a belt, structural or fastener issue. Inspect as time allows. Possible early bearing issue in fan also. Ensure the fan bearings are lubricated. Rated a Class II Defect.</t>
  </si>
  <si>
    <t>PRODUCT TRANSFER BLOWER</t>
  </si>
  <si>
    <t>drive train defects</t>
  </si>
  <si>
    <t>BLENDER XFER BLOWER</t>
  </si>
  <si>
    <t>Vibration at 41 Hz is up and there are a few harmonics. Clean and inspect the fan wheel and check the base and all fasteners. Rated a Class I Defect.</t>
  </si>
  <si>
    <t>SOUTH BOGEY PUMP</t>
  </si>
  <si>
    <t>S BOGEY VACUMMIZER DIS PUMP</t>
  </si>
  <si>
    <t>Pump vibration data shows the fundamental shaft speed vibration and a few harmonics as well as</t>
  </si>
  <si>
    <t>NORTH CONDENSATE PUMP</t>
  </si>
  <si>
    <t>The motor outboard vibration data shows a dominant vibration at just over 10 Hz. We are not sure what this is, but it has been in past data spectrums. We assume it is sub synchronous, so it could be a resonance, which is sometimes seen in vertical pumps. The overall peak velocity is almost 0.5”/second.</t>
  </si>
  <si>
    <t>SOUTH CONDENSATE PUMP</t>
  </si>
  <si>
    <t>NORTH VACUUM PUMP</t>
  </si>
  <si>
    <t>N. HYDRO TANK PUMP</t>
  </si>
  <si>
    <r>
      <t xml:space="preserve">Motor axial vibration is just under 0.5”/second velocity peak at near 51 Hz. Inspect the coupling and alignment as time allows. </t>
    </r>
    <r>
      <rPr>
        <b/>
        <sz val="12"/>
        <color theme="1"/>
        <rFont val="Arial Narrow"/>
        <family val="2"/>
      </rPr>
      <t>Rated a Class I Defect.</t>
    </r>
  </si>
  <si>
    <t>NORTH BOGEY PUMP</t>
  </si>
  <si>
    <t>N BOGEY VACUMMIZER DIS PUMP</t>
  </si>
  <si>
    <t>possible cavitation. Pump bearing shaft and or housing fits could be slightly loose and the pump could</t>
  </si>
  <si>
    <t>EAST CHILL TANK PUMP</t>
  </si>
  <si>
    <t>be operating out of the correct part of the performance curve. Rated a Class I Defect.</t>
  </si>
  <si>
    <t>S.HYDRO TANK PUMP</t>
  </si>
  <si>
    <t>WEST CHILL TANK PUMP</t>
  </si>
  <si>
    <t>EAST IDN PUMP</t>
  </si>
  <si>
    <r>
      <t xml:space="preserve">The pump vibrations have jumped up almost exponentially. We believe the pump could fail at any time. Replace the pump, check all fasteners and coupling, align ASAP. </t>
    </r>
    <r>
      <rPr>
        <b/>
        <sz val="12"/>
        <color rgb="FFFF0000"/>
        <rFont val="Arial Narrow"/>
        <family val="2"/>
      </rPr>
      <t>Rated a Class IV Defect.</t>
    </r>
  </si>
  <si>
    <t>EAST DYNATROL PUMP</t>
  </si>
  <si>
    <t>RINSE TANK PUMP</t>
  </si>
  <si>
    <t>CIP WTR RINSE TANK HEAT PUMP</t>
  </si>
  <si>
    <t>The inboard pump vibration data is dominated by 1x and 2x RPM vibrations. Inspect the pump fasteners, base, structure, coupling, and shaft alignment. Rated a Class II Defect.</t>
  </si>
  <si>
    <r>
      <t xml:space="preserve">Pump bearing are in some distress. </t>
    </r>
    <r>
      <rPr>
        <b/>
        <sz val="12"/>
        <color theme="1"/>
        <rFont val="Arial Narrow"/>
        <family val="2"/>
      </rPr>
      <t>Rated a Class II Defect.</t>
    </r>
  </si>
  <si>
    <r>
      <t xml:space="preserve">Units still shows 1x and 2x shaft speed vibration in the pump. Check the coupling, shaft alignment, fasteners, base, and structures. Pump could be slightly worn. </t>
    </r>
    <r>
      <rPr>
        <b/>
        <sz val="12"/>
        <color theme="1"/>
        <rFont val="Arial Narrow"/>
        <family val="2"/>
      </rPr>
      <t>Rated a Class I Defect.</t>
    </r>
  </si>
  <si>
    <t>MIXING CONVEYOR</t>
  </si>
  <si>
    <t>Motor outboard has a strong overall vibration over 1”/second velocity peak consisting of a sub-synchronous and shaft speed vibration of the same amplitude. Inspect the unit structure, fasteners, and drive train. Rated a Class III Defect.</t>
  </si>
  <si>
    <t>DRYER TRANSFER BLOWER</t>
  </si>
  <si>
    <t>motor loose</t>
  </si>
  <si>
    <t>SURGE BIN DISCHARGE BLOWER</t>
  </si>
  <si>
    <t>Recycle Blower</t>
  </si>
  <si>
    <t>Vibrations are up in the blower axials and verticals in just a few days. The vibrations are dominated by a peak at about 86.5 Hz at close to 3x motor speed. This is possible lobe pass or some resonance. Inspect the unit structure, fasteners, and concrete base. Ensure there is no pipe strain. Rated a Class II Defect.</t>
  </si>
  <si>
    <t>RECYCLE CONVEYOR</t>
  </si>
  <si>
    <t>Vibration data for the motor shows a dominant sub-synchronous peak. This could be a resonance or an issue with the conveyor shaft. Inspect the unit for poor fasteners, structures, and drive train components. Rated a Class I Defect.</t>
  </si>
  <si>
    <t>MAC FILTER ASP FAN</t>
  </si>
  <si>
    <r>
      <t xml:space="preserve">Motor vibrations are strong for some points. We suspect that they are at motor shaft speed, but the database speeds do not match. Inspect the motor base, fasteners, and structure for defects. Check the drive train components for wear, eccentricity, and alignment. </t>
    </r>
    <r>
      <rPr>
        <b/>
        <sz val="12"/>
        <color theme="1"/>
        <rFont val="Arial Narrow"/>
        <family val="2"/>
      </rPr>
      <t>Rated a Class II Defect. Please confirm speeds.</t>
    </r>
  </si>
  <si>
    <t>SOUTH INLET FAN</t>
  </si>
  <si>
    <r>
      <t xml:space="preserve">Motor vibrations are up. The dominant vibration peak is at 22.73 Hz, and we believe it is a shaft speed vibration, but the database speeds do not match. Inspect the base, fasteners, and structure for defects. Check the drive train components for wear, eccentricity, and alignment. Clean and inspect the fan wheel. </t>
    </r>
    <r>
      <rPr>
        <b/>
        <sz val="12"/>
        <color theme="1"/>
        <rFont val="Arial Narrow"/>
        <family val="2"/>
      </rPr>
      <t>Rated a Class I Defect.</t>
    </r>
  </si>
  <si>
    <t>EXHAUST FAN</t>
  </si>
  <si>
    <r>
      <t xml:space="preserve">The motor speed is probably incorrect and is most likely about 1300 RPM. We see a motor speed vibration and a sub-synchronous vibration in the motor data. Inspect the base, fasteners, and structure for defects. Check the drive train components for wear, eccentricity, and alignment. Clean and inspect the fan wheel. </t>
    </r>
    <r>
      <rPr>
        <b/>
        <sz val="12"/>
        <color theme="1"/>
        <rFont val="Arial Narrow"/>
        <family val="2"/>
      </rPr>
      <t>Rated a Class I Defect.</t>
    </r>
  </si>
  <si>
    <t>DCE CONVEYOR</t>
  </si>
  <si>
    <t>DCE TRANSFER BLOWER</t>
  </si>
  <si>
    <t>SOUTH COMBUSTION FAN</t>
  </si>
  <si>
    <r>
      <t xml:space="preserve">Unit vibrations are still reportable but slightly down. The dominant vibration peak is still at 22.21 Hz, and we believe it is a shaft speed vibration, but the database speeds do not match. Inspect the base, fasteners, and structure for defects. Check the drive train components for wear, eccentricity, and alignment. Clean and inspect the fan wheel. </t>
    </r>
    <r>
      <rPr>
        <b/>
        <sz val="12"/>
        <color theme="1"/>
        <rFont val="Arial Narrow"/>
        <family val="2"/>
      </rPr>
      <t>Rated a Class I Defect.</t>
    </r>
  </si>
  <si>
    <t>NORTH INLET FAN</t>
  </si>
  <si>
    <t>Check the unit and belts. Ensure motor bearings are lubricated if applicable. Rated a Class I Defect.</t>
  </si>
  <si>
    <t>NORTH COMBUSTION FAN</t>
  </si>
  <si>
    <t>IB bearing and alignment</t>
  </si>
  <si>
    <t>Need to check to see if setup in database correctly</t>
  </si>
  <si>
    <t>MSP-90DEG PROCESS WTR PMP</t>
  </si>
  <si>
    <r>
      <t xml:space="preserve">Pump vibration shows 1x, and 2x RPM vibration with the 2x dominant. Check and inspect the unit fasteners, coupling, alignment, and base. </t>
    </r>
    <r>
      <rPr>
        <b/>
        <sz val="12"/>
        <color theme="1"/>
        <rFont val="Arial Narrow"/>
        <family val="2"/>
      </rPr>
      <t>Rated a Class III Defect.</t>
    </r>
  </si>
  <si>
    <t>AIR COMPRESSOR #2</t>
  </si>
  <si>
    <t>WELL #4</t>
  </si>
  <si>
    <t>locked out</t>
  </si>
  <si>
    <t>WELL #5</t>
  </si>
  <si>
    <t>90° WATER PUMP #3</t>
  </si>
  <si>
    <t>90° WATER PUMP #1</t>
  </si>
  <si>
    <t>90° WATER PUMP #2</t>
  </si>
  <si>
    <t>90° WATER HP PUMP</t>
  </si>
  <si>
    <r>
      <t xml:space="preserve">Pump has high axial 2 x rpm vibration. This may be caused by excessive shaft run-out of the pump shaft, misalignment, or coupling issue. Rated as a </t>
    </r>
    <r>
      <rPr>
        <b/>
        <sz val="12"/>
        <color theme="1"/>
        <rFont val="Arial Narrow"/>
        <family val="2"/>
      </rPr>
      <t>CLASS II</t>
    </r>
    <r>
      <rPr>
        <sz val="12"/>
        <color theme="1"/>
        <rFont val="Arial Narrow"/>
        <family val="2"/>
      </rPr>
      <t xml:space="preserve"> defect.</t>
    </r>
  </si>
  <si>
    <t>AIR COMPRESSOR #7</t>
  </si>
  <si>
    <t xml:space="preserve"> #7 AIR COMPRESSOR 50 HP</t>
  </si>
  <si>
    <t>COOLING TOWER CIRC PUMP #3</t>
  </si>
  <si>
    <t>COOLING TOWER CIRC PUMP #4</t>
  </si>
  <si>
    <t>COOLING TOWER E CIRC PUMP#4</t>
  </si>
  <si>
    <t>Need pu fix wires</t>
  </si>
  <si>
    <t>COOLING TOWER CIRC PUMP #1</t>
  </si>
  <si>
    <t>COOLING TOWER CIRC PUMP #2</t>
  </si>
  <si>
    <t>AIR COMPRESSOR #3</t>
  </si>
  <si>
    <r>
      <t xml:space="preserve">Overall acceleration has increased this survey in the motor. Motor data still shows harmonics of the driven shaft of the air end. This motor does have some higher amplitudes than the other compressors; therefore, it is recommended to collect trend able vibration data on the compressor and inspect the compressor as time allows. Rated as a </t>
    </r>
    <r>
      <rPr>
        <b/>
        <sz val="12"/>
        <color theme="1"/>
        <rFont val="Arial Narrow"/>
        <family val="2"/>
      </rPr>
      <t>CLASS II</t>
    </r>
    <r>
      <rPr>
        <sz val="12"/>
        <color theme="1"/>
        <rFont val="Arial Narrow"/>
        <family val="2"/>
      </rPr>
      <t xml:space="preserve"> defect.</t>
    </r>
  </si>
  <si>
    <t>AIR COMPRESSOR #4</t>
  </si>
  <si>
    <t xml:space="preserve"> #4 AIR COMPRESSOR 200 HP</t>
  </si>
  <si>
    <t>AIR COMPRESSOR #5</t>
  </si>
  <si>
    <t>AIR COMPRESSOR #6</t>
  </si>
  <si>
    <t>CENTER BOILER F.W. PUMP</t>
  </si>
  <si>
    <t>WEST BOILER F.W. PUMP</t>
  </si>
  <si>
    <t>WELL #2</t>
  </si>
  <si>
    <t>WELL PUMP #2 (SOUTHEAST)</t>
  </si>
  <si>
    <t>WELL #3 (150HP)</t>
  </si>
  <si>
    <t>EAST BOILER F.W. PUMP</t>
  </si>
  <si>
    <t>NORTH EAST BFW  PUMP</t>
  </si>
  <si>
    <t>WELL #6</t>
  </si>
  <si>
    <t>WELL #7</t>
  </si>
  <si>
    <t>WELL #8</t>
  </si>
  <si>
    <r>
      <t xml:space="preserve">Grinder data show heavy impacting within the grinder unit. Spectral data shows extremely high noise floor indicating severe defect within the unit. Replace unit ASAP. Rated as a </t>
    </r>
    <r>
      <rPr>
        <b/>
        <sz val="12"/>
        <color theme="1"/>
        <rFont val="Arial Narrow"/>
        <family val="2"/>
      </rPr>
      <t>CLASS IV</t>
    </r>
    <r>
      <rPr>
        <sz val="12"/>
        <color theme="1"/>
        <rFont val="Arial Narrow"/>
        <family val="2"/>
      </rPr>
      <t xml:space="preserve"> defect.</t>
    </r>
  </si>
  <si>
    <t>1ST EXTRACTION 5400</t>
  </si>
  <si>
    <r>
      <t xml:space="preserve">Vibration levels are lower this month. Motor DE bearing data is still showing a non-synchronous peak at 5.2 orders which is likely a harmonic of ball spin frequency. Peakvue and 1-20 kHz trend data are also showing indications of a bearing issue. Degraded as a </t>
    </r>
    <r>
      <rPr>
        <b/>
        <sz val="12"/>
        <color theme="1"/>
        <rFont val="Arial Narrow"/>
        <family val="2"/>
      </rPr>
      <t>CLASS II</t>
    </r>
    <r>
      <rPr>
        <sz val="12"/>
        <color theme="1"/>
        <rFont val="Arial Narrow"/>
        <family val="2"/>
      </rPr>
      <t xml:space="preserve"> defect.</t>
    </r>
  </si>
  <si>
    <t>EXTRACTION TANK DISCH PUMP</t>
  </si>
  <si>
    <r>
      <t xml:space="preserve">Motor still has a high 1 x vibration. This is likely due to the fact that the motor is flange mounted and has no foot support. There is a base under the motor, but it appears to be for a previous design. There could also be a coupling issue. Motor needs support and inspect coupling as soon as practical. Rated as a </t>
    </r>
    <r>
      <rPr>
        <b/>
        <sz val="12"/>
        <color theme="1"/>
        <rFont val="Arial Narrow"/>
        <family val="2"/>
      </rPr>
      <t>CLASS III</t>
    </r>
    <r>
      <rPr>
        <sz val="12"/>
        <color theme="1"/>
        <rFont val="Arial Narrow"/>
        <family val="2"/>
      </rPr>
      <t xml:space="preserve"> defect.</t>
    </r>
  </si>
  <si>
    <t>ISOLATE WET-IN PUMP</t>
  </si>
  <si>
    <r>
      <t xml:space="preserve">Motor continues to have a high 1 x vibration. This is likely due to the fact that the motor is flange mounted and has no foot support. There is a base under the motor, but it appears to be for a previous design. There could also be a coupling issue. Motor needs support and inspect coupling as soon as practical. Rated as a </t>
    </r>
    <r>
      <rPr>
        <b/>
        <sz val="12"/>
        <color theme="1"/>
        <rFont val="Arial Narrow"/>
        <family val="2"/>
      </rPr>
      <t>CLASS III</t>
    </r>
    <r>
      <rPr>
        <sz val="12"/>
        <color theme="1"/>
        <rFont val="Arial Narrow"/>
        <family val="2"/>
      </rPr>
      <t xml:space="preserve"> defect.</t>
    </r>
  </si>
  <si>
    <t>5400 DISCHARGE PUMP SOUTH</t>
  </si>
  <si>
    <r>
      <t xml:space="preserve">Pump data is showing signs of impacting and rpm harmonics which indicate issues in the pump. The feet bolts on the pump for this unit are loose and the pump loose to the base. It is recommended to replace pump, install new bolts with hardened washers and realign unit as soon as practical. Ensure coupling does not have excessive wear and gear drive is not defective. Rated as a </t>
    </r>
    <r>
      <rPr>
        <b/>
        <sz val="12"/>
        <color theme="1"/>
        <rFont val="Arial Narrow"/>
        <family val="2"/>
      </rPr>
      <t>CLASS III</t>
    </r>
    <r>
      <rPr>
        <sz val="12"/>
        <color theme="1"/>
        <rFont val="Arial Narrow"/>
        <family val="2"/>
      </rPr>
      <t xml:space="preserve"> defect.</t>
    </r>
  </si>
  <si>
    <t>BOGEY DISCHARGE PUMP</t>
  </si>
  <si>
    <r>
      <t xml:space="preserve">Motor vibration has increased significantly since replacing the pump. Alignment is good, but data shows some type of looseness in the motor. This may be loose coupling or bad motor fits. Inspect/replace motor/coupling ASAP. Rated as a </t>
    </r>
    <r>
      <rPr>
        <b/>
        <sz val="12"/>
        <color theme="1"/>
        <rFont val="Arial Narrow"/>
        <family val="2"/>
      </rPr>
      <t>CLASS IV</t>
    </r>
    <r>
      <rPr>
        <sz val="12"/>
        <color theme="1"/>
        <rFont val="Arial Narrow"/>
        <family val="2"/>
      </rPr>
      <t xml:space="preserve"> defect.</t>
    </r>
  </si>
  <si>
    <r>
      <t xml:space="preserve">Centrifuge bearing data is still showing fit looseness is still present. Peakvue data also still indicates non-synchronous vibration with a fundamental of 7.97 orders of the DE bearing indicating a bearing issue in the DE bearing. Peakvue is also showing an increase in amplitude. Rated as a </t>
    </r>
    <r>
      <rPr>
        <b/>
        <sz val="12"/>
        <color theme="1"/>
        <rFont val="Arial Narrow"/>
        <family val="2"/>
      </rPr>
      <t>CLASS III</t>
    </r>
    <r>
      <rPr>
        <sz val="12"/>
        <color theme="1"/>
        <rFont val="Arial Narrow"/>
        <family val="2"/>
      </rPr>
      <t xml:space="preserve"> defect.</t>
    </r>
  </si>
  <si>
    <t>C30 #2</t>
  </si>
  <si>
    <r>
      <t xml:space="preserve">1 x bowl rpm vibration indicates imbalance of the bowl assembly. A clean and flush should lower vibration. Motor data is also showing electrical peaks in spectra. This could be an air gap issue, internal connection issue in the stator, rotor issues, or connection issue at the motor junction box. An online and offline PdMA test could help clarify this issue. We will continue to monitor this closely. Rated as a </t>
    </r>
    <r>
      <rPr>
        <b/>
        <sz val="12"/>
        <color theme="1"/>
        <rFont val="Arial Narrow"/>
        <family val="2"/>
      </rPr>
      <t>CLASS II</t>
    </r>
    <r>
      <rPr>
        <sz val="12"/>
        <color theme="1"/>
        <rFont val="Arial Narrow"/>
        <family val="2"/>
      </rPr>
      <t xml:space="preserve"> defect.</t>
    </r>
  </si>
  <si>
    <t>mca needed</t>
  </si>
  <si>
    <t>C30 #1</t>
  </si>
  <si>
    <r>
      <t>Motor has had a huge increase in vibration at 1 x rpm.</t>
    </r>
    <r>
      <rPr>
        <sz val="12"/>
        <color theme="1"/>
        <rFont val="Arial Narrow"/>
        <family val="2"/>
      </rPr>
      <t xml:space="preserve"> </t>
    </r>
    <r>
      <rPr>
        <b/>
        <sz val="12"/>
        <color theme="1"/>
        <rFont val="Arial Narrow"/>
        <family val="2"/>
      </rPr>
      <t>Motor has amplitude at 2 ips- pk.</t>
    </r>
    <r>
      <rPr>
        <sz val="12"/>
        <color theme="1"/>
        <rFont val="Arial Narrow"/>
        <family val="2"/>
      </rPr>
      <t xml:space="preserve"> This may be a structural or sheave/belt issue. Inspect all motor fasteners/motor base for looseness, belts and sheaves for wear/defects. Ensure sheaves are properly aligned with minimal face run-out and belts are tensioned properly ASAP. Rated as a </t>
    </r>
    <r>
      <rPr>
        <b/>
        <sz val="12"/>
        <color theme="1"/>
        <rFont val="Arial Narrow"/>
        <family val="2"/>
      </rPr>
      <t>CLASS IV</t>
    </r>
    <r>
      <rPr>
        <sz val="12"/>
        <color theme="1"/>
        <rFont val="Arial Narrow"/>
        <family val="2"/>
      </rPr>
      <t xml:space="preserve"> defect.</t>
    </r>
  </si>
  <si>
    <t>P1 SHARPLE FEED PUMP</t>
  </si>
  <si>
    <r>
      <t xml:space="preserve">Centrifuge vibration has increased this survey. Vibration is mainly at 1 x rpm and is over 1 ips at CIH. Unit needs to be cleaned out at earliest opportunity. Rated as a </t>
    </r>
    <r>
      <rPr>
        <b/>
        <sz val="12"/>
        <color theme="1"/>
        <rFont val="Arial Narrow"/>
        <family val="2"/>
      </rPr>
      <t>CLASS III</t>
    </r>
    <r>
      <rPr>
        <sz val="12"/>
        <color theme="1"/>
        <rFont val="Arial Narrow"/>
        <family val="2"/>
      </rPr>
      <t xml:space="preserve"> defect.</t>
    </r>
  </si>
  <si>
    <t>REITZ GRINDER</t>
  </si>
  <si>
    <t>CONDENSATE PUMP</t>
  </si>
  <si>
    <t>EAST 1ST EXTRACTION NX PUMP</t>
  </si>
  <si>
    <r>
      <t xml:space="preserve">Gear drive still has a high acceleration amplitudes. Gear drive appears to be defective. Replace gear drive as scheduling allows. Rated as a </t>
    </r>
    <r>
      <rPr>
        <b/>
        <sz val="12"/>
        <color theme="1"/>
        <rFont val="Arial Narrow"/>
        <family val="2"/>
      </rPr>
      <t>CLASS II</t>
    </r>
    <r>
      <rPr>
        <sz val="12"/>
        <color theme="1"/>
        <rFont val="Arial Narrow"/>
        <family val="2"/>
      </rPr>
      <t xml:space="preserve"> defect.</t>
    </r>
  </si>
  <si>
    <t>CONCENTRATOR OIL PUMP #2</t>
  </si>
  <si>
    <t>The #1 concentrator vibration has increased beyond 1.5 IPS and damaged the feed tube and goose-neck.  Replace the bowl and contact PdM for baseline readings.</t>
  </si>
  <si>
    <t>1st EXTRACTION NX438</t>
  </si>
  <si>
    <r>
      <t>Centrifuge has high 1 x rpm vibration this month likely imbalance of the unit. Feed tube also had a lot of vibration in it.</t>
    </r>
    <r>
      <rPr>
        <b/>
        <sz val="12"/>
        <color theme="1"/>
        <rFont val="Arial Narrow"/>
        <family val="2"/>
      </rPr>
      <t>There is also still a high vibration the back drive motor. Data of this motor shows looseness either in the motor or coupling. Inspect for these issues ASAP.</t>
    </r>
    <r>
      <rPr>
        <sz val="12"/>
        <color theme="1"/>
        <rFont val="Arial Narrow"/>
        <family val="2"/>
      </rPr>
      <t xml:space="preserve"> Rated as a </t>
    </r>
    <r>
      <rPr>
        <b/>
        <sz val="12"/>
        <color theme="1"/>
        <rFont val="Arial Narrow"/>
        <family val="2"/>
      </rPr>
      <t>CLASS III</t>
    </r>
    <r>
      <rPr>
        <sz val="12"/>
        <color theme="1"/>
        <rFont val="Arial Narrow"/>
        <family val="2"/>
      </rPr>
      <t xml:space="preserve"> defect.</t>
    </r>
  </si>
  <si>
    <t>5400 OIL PUMP</t>
  </si>
  <si>
    <t>3rd EXTRACTION NX438</t>
  </si>
  <si>
    <t>DECANTER - 3RD EXT NX438</t>
  </si>
  <si>
    <r>
      <t xml:space="preserve">Main drive motor still has high inboard vertical 1 x rpm vibration. Motor at the back of the unit also has high vibration. Bowl may have imbalance causing some of this vibration. Inspect the belts for wear and proper tension, ensure all motor and motor base fasteners are tight, and inspect outboard smaller motor and coupling assemblies for looseness/wear and misalignment SOON. Rated as a </t>
    </r>
    <r>
      <rPr>
        <b/>
        <sz val="12"/>
        <color theme="1"/>
        <rFont val="Arial Narrow"/>
        <family val="2"/>
      </rPr>
      <t>CLASS III</t>
    </r>
    <r>
      <rPr>
        <sz val="12"/>
        <color theme="1"/>
        <rFont val="Arial Narrow"/>
        <family val="2"/>
      </rPr>
      <t xml:space="preserve"> defect.</t>
    </r>
  </si>
  <si>
    <t>CHILL TANK PUMP #1</t>
  </si>
  <si>
    <t>2ND EXTRACTION P5000</t>
  </si>
  <si>
    <r>
      <t xml:space="preserve">Overall vibration is much better in the back bearings. 1 x rpm is also lower in the centrifuge. Data still shows some 2 and 3 x rpm in the axial direction. This may indicate some shaft run-out or misaligned/cocked bearings. Rated as a </t>
    </r>
    <r>
      <rPr>
        <b/>
        <sz val="12"/>
        <color theme="1"/>
        <rFont val="Arial Narrow"/>
        <family val="2"/>
      </rPr>
      <t>CLASS II</t>
    </r>
    <r>
      <rPr>
        <sz val="12"/>
        <color theme="1"/>
        <rFont val="Arial Narrow"/>
        <family val="2"/>
      </rPr>
      <t xml:space="preserve"> defect.</t>
    </r>
  </si>
  <si>
    <t>DESLUDGER FEED PUMP</t>
  </si>
  <si>
    <t xml:space="preserve">Be prepared to replace in the future. </t>
  </si>
  <si>
    <t>C30 FEED PUMP</t>
  </si>
  <si>
    <t>5000 DESLUDGER  DISCH PUMP</t>
  </si>
  <si>
    <t>MEM-PRO-011-XTR-2EX-4353</t>
  </si>
  <si>
    <t>MP1-P5000 DESLUDGER DISCH SOLIDS PUMP</t>
  </si>
  <si>
    <t>P5000 DESLUDGER SOLIDS PUMP</t>
  </si>
  <si>
    <t>5400 DISCHARGE PUMP NORTH</t>
  </si>
  <si>
    <r>
      <t>Pump has loose feet bolts.</t>
    </r>
    <r>
      <rPr>
        <sz val="12"/>
        <color theme="1"/>
        <rFont val="Arial Narrow"/>
        <family val="2"/>
      </rPr>
      <t xml:space="preserve"> Motor and pump both have increased vibration this survey. Pump shows signs of wear while the motor may have coupling issue along with base issues. Ensure all bolts are tight, coupling is in good shape and unit has good alignment. Pump and gear drive need attention soon. Rated as a </t>
    </r>
    <r>
      <rPr>
        <b/>
        <sz val="12"/>
        <color theme="1"/>
        <rFont val="Arial Narrow"/>
        <family val="2"/>
      </rPr>
      <t>CLASS III</t>
    </r>
    <r>
      <rPr>
        <sz val="12"/>
        <color theme="1"/>
        <rFont val="Arial Narrow"/>
        <family val="2"/>
      </rPr>
      <t xml:space="preserve"> defect.</t>
    </r>
  </si>
  <si>
    <t>CHILL TANK PUMP #2</t>
  </si>
  <si>
    <t>NEUTRAL TANK LOOP PUMP</t>
  </si>
  <si>
    <t>VACUUM PUMP</t>
  </si>
  <si>
    <t xml:space="preserve">Pump flow issues </t>
  </si>
  <si>
    <t>P5000 OIL PUMP</t>
  </si>
  <si>
    <t>WEST 1ST EXTRACTION NX PUMP</t>
  </si>
  <si>
    <t>WEST 1ST EXT DCNTR NX PUMP)</t>
  </si>
  <si>
    <t>3RD EXTRACTION NX PUMP</t>
  </si>
  <si>
    <t>motor alsignemnt and pump loose</t>
  </si>
  <si>
    <t>NORTHEAST BLOW-BACK FAN</t>
  </si>
  <si>
    <r>
      <t>Equipment was down this survey however, the following likely still applies</t>
    </r>
    <r>
      <rPr>
        <b/>
        <sz val="12"/>
        <color theme="1"/>
        <rFont val="Arial Narrow"/>
        <family val="2"/>
      </rPr>
      <t xml:space="preserve">: </t>
    </r>
    <r>
      <rPr>
        <sz val="12"/>
        <color theme="1"/>
        <rFont val="Arial Narrow"/>
        <family val="2"/>
      </rPr>
      <t xml:space="preserve">Motor has elevated 1 x rpm vibration at the motor verticals. This is likely due to imbalance. It is difficult to field balance these units due to flexible base and inadequate fasteners to the concrete. It is recommended to replace fan wheel with newly dynamically balance wheel or remove this wheel and dynamically balance the wheel in shop during a downtime. Rated as a </t>
    </r>
    <r>
      <rPr>
        <b/>
        <sz val="12"/>
        <color theme="1"/>
        <rFont val="Arial Narrow"/>
        <family val="2"/>
      </rPr>
      <t>CLASS II</t>
    </r>
    <r>
      <rPr>
        <sz val="12"/>
        <color theme="1"/>
        <rFont val="Arial Narrow"/>
        <family val="2"/>
      </rPr>
      <t xml:space="preserve"> defect.</t>
    </r>
  </si>
  <si>
    <t>MEM-PRO-011-SPR-BRN-1138</t>
  </si>
  <si>
    <r>
      <t xml:space="preserve">OVERALL VIBRATION AT THE OUTBOARD FAN BEARING HAS INCREASED TO OVER 1. IPS. </t>
    </r>
    <r>
      <rPr>
        <sz val="12"/>
        <color theme="1"/>
        <rFont val="Arial Narrow"/>
        <family val="2"/>
      </rPr>
      <t xml:space="preserve">Dominant vibration appears to be sub-synchronous and may be belt related. Motor has a high 1 x motor rpm axial vibration fan bearings appear to have fan rpm harmonics. This indicates severe looseness of the fan bearings. </t>
    </r>
    <r>
      <rPr>
        <b/>
        <sz val="12"/>
        <color theme="1"/>
        <rFont val="Arial Narrow"/>
        <family val="2"/>
      </rPr>
      <t>Fan bearings, sheaves, and belt need inspection ASAP</t>
    </r>
    <r>
      <rPr>
        <sz val="12"/>
        <color theme="1"/>
        <rFont val="Arial Narrow"/>
        <family val="2"/>
      </rPr>
      <t xml:space="preserve">. Rated as a </t>
    </r>
    <r>
      <rPr>
        <b/>
        <sz val="12"/>
        <color theme="1"/>
        <rFont val="Arial Narrow"/>
        <family val="2"/>
      </rPr>
      <t>CLASS III</t>
    </r>
    <r>
      <rPr>
        <sz val="12"/>
        <color theme="1"/>
        <rFont val="Arial Narrow"/>
        <family val="2"/>
      </rPr>
      <t xml:space="preserve"> defect. </t>
    </r>
  </si>
  <si>
    <t>MEM-PRO-011-SPR-DCO-1075</t>
  </si>
  <si>
    <t>SOUTH EXHAUST FAN</t>
  </si>
  <si>
    <r>
      <t xml:space="preserve">Motor inboard bearing data is showing some early to mid-stage bearing failure on the DE motor bearing. Given the high ambient temperature in this area, these types of defects tend to progress quickly; therefore, we recommend scheduling this motor for replacement at the next scheduled downtime. We will monitor this closely. Rated as a </t>
    </r>
    <r>
      <rPr>
        <b/>
        <sz val="12"/>
        <color theme="1"/>
        <rFont val="Arial Narrow"/>
        <family val="2"/>
      </rPr>
      <t>CLASS II</t>
    </r>
    <r>
      <rPr>
        <sz val="12"/>
        <color theme="1"/>
        <rFont val="Arial Narrow"/>
        <family val="2"/>
      </rPr>
      <t xml:space="preserve"> defect.</t>
    </r>
  </si>
  <si>
    <t>P1 INLET FAN</t>
  </si>
  <si>
    <t>NORTH EXHAUST FAN</t>
  </si>
  <si>
    <r>
      <t xml:space="preserve">Fan vibration has increased. This fan has had issues with build-up causing high vibration. Fan bearings are also showing signs of internal looseness. Clean fan soon and check fan bearings for looseness and wear. Rated as a </t>
    </r>
    <r>
      <rPr>
        <b/>
        <sz val="12"/>
        <color theme="1"/>
        <rFont val="Arial Narrow"/>
        <family val="2"/>
      </rPr>
      <t>CLASS II</t>
    </r>
    <r>
      <rPr>
        <sz val="12"/>
        <color theme="1"/>
        <rFont val="Arial Narrow"/>
        <family val="2"/>
      </rPr>
      <t xml:space="preserve"> defect.</t>
    </r>
  </si>
  <si>
    <t>NORTHWEST BLOW-BACK FAN</t>
  </si>
  <si>
    <r>
      <t>Equipment was down this survey however, the following likely still applies</t>
    </r>
    <r>
      <rPr>
        <b/>
        <sz val="12"/>
        <color theme="1"/>
        <rFont val="Arial Narrow"/>
        <family val="2"/>
      </rPr>
      <t xml:space="preserve">: </t>
    </r>
    <r>
      <rPr>
        <sz val="12"/>
        <color theme="1"/>
        <rFont val="Arial Narrow"/>
        <family val="2"/>
      </rPr>
      <t xml:space="preserve">This unit looks much better after shop balancing the wheel. There is still some vertical vibration which is likely due to the base not being anchored properly to the concrete. New anchors should be inserted and epoxied into the concrete and fastened properly. Rated as a </t>
    </r>
    <r>
      <rPr>
        <b/>
        <sz val="12"/>
        <color theme="1"/>
        <rFont val="Arial Narrow"/>
        <family val="2"/>
      </rPr>
      <t>CLASS II</t>
    </r>
    <r>
      <rPr>
        <sz val="12"/>
        <color theme="1"/>
        <rFont val="Arial Narrow"/>
        <family val="2"/>
      </rPr>
      <t xml:space="preserve"> defect.</t>
    </r>
  </si>
  <si>
    <t>SOUTHEAST BLOW-BACK FAN</t>
  </si>
  <si>
    <t xml:space="preserve">MP1-SE BLOWBACK FAN MOTOR </t>
  </si>
  <si>
    <t>SOUTHWEST BLOW-BACK FAN</t>
  </si>
  <si>
    <r>
      <t xml:space="preserve">Motor data continues to show rpm harmonics which indicate mechanical looseness either in the motor fits or fan hub fit. Base bolts being loose can also cause this type of vibration. Fan is also showing signs of imbalance. Inspect motor/fan for looseness and balance as scheduling allows. Rated as a </t>
    </r>
    <r>
      <rPr>
        <b/>
        <sz val="12"/>
        <color theme="1"/>
        <rFont val="Arial Narrow"/>
        <family val="2"/>
      </rPr>
      <t>CLASS II</t>
    </r>
    <r>
      <rPr>
        <sz val="12"/>
        <color theme="1"/>
        <rFont val="Arial Narrow"/>
        <family val="2"/>
      </rPr>
      <t xml:space="preserve"> defect.</t>
    </r>
  </si>
  <si>
    <t>COLLECTOR EXHAUST FAN</t>
  </si>
  <si>
    <r>
      <t xml:space="preserve">Increase in 1 x rpm vibration in the motor verticals. The high vertical vibration could be caused by the unit being mounted on a somewhat flexible structure. High 1 x rpm vibration indicates imbalance of the fan wheel. </t>
    </r>
    <r>
      <rPr>
        <b/>
        <sz val="12"/>
        <color theme="1"/>
        <rFont val="Arial Narrow"/>
        <family val="2"/>
      </rPr>
      <t>Fan wheel needs to be removed and dynamically balanced</t>
    </r>
    <r>
      <rPr>
        <sz val="12"/>
        <color theme="1"/>
        <rFont val="Arial Narrow"/>
        <family val="2"/>
      </rPr>
      <t xml:space="preserve">. Rated as a </t>
    </r>
    <r>
      <rPr>
        <b/>
        <sz val="12"/>
        <color theme="1"/>
        <rFont val="Arial Narrow"/>
        <family val="2"/>
      </rPr>
      <t xml:space="preserve">CLASS III </t>
    </r>
    <r>
      <rPr>
        <sz val="12"/>
        <color theme="1"/>
        <rFont val="Arial Narrow"/>
        <family val="2"/>
      </rPr>
      <t>defect.</t>
    </r>
  </si>
  <si>
    <t>FEED LOAD-OUT BLOWER</t>
  </si>
  <si>
    <r>
      <t>Equipment was down this survey however, the following likely still applies</t>
    </r>
    <r>
      <rPr>
        <b/>
        <sz val="12"/>
        <color theme="1"/>
        <rFont val="Arial Narrow"/>
        <family val="2"/>
      </rPr>
      <t xml:space="preserve">: </t>
    </r>
    <r>
      <rPr>
        <sz val="12"/>
        <color theme="1"/>
        <rFont val="Arial Narrow"/>
        <family val="2"/>
      </rPr>
      <t xml:space="preserve">Motor vertical vibration have increased. Data shows high 1 x rpm vibration which may be structurally related. Frame does not appear to be adequate for this size of motor and could be resonant or flexible. Ensure all fasteners are tight and sheaves are aligned properly. Base may need modifications.in the future. Rated as a </t>
    </r>
    <r>
      <rPr>
        <b/>
        <sz val="12"/>
        <color theme="1"/>
        <rFont val="Arial Narrow"/>
        <family val="2"/>
      </rPr>
      <t>CLASS II</t>
    </r>
    <r>
      <rPr>
        <sz val="12"/>
        <color theme="1"/>
        <rFont val="Arial Narrow"/>
        <family val="2"/>
      </rPr>
      <t xml:space="preserve"> defect.</t>
    </r>
  </si>
  <si>
    <t>ALJET TRANSFER BLOWER</t>
  </si>
  <si>
    <t>COLLECTOR ASPERATION FAN</t>
  </si>
  <si>
    <r>
      <t xml:space="preserve">Outboard fan bearing is showing a high 1 x rpm vibration that appears to fluctuate some each survey. Outboard fan bearing data shows some signs of bearing defects/wear. Bearings should be scheduled for replacement during next down time. Sheaves and belts may also be worn. Fan wheel also needs to be dynamically balanced. Rated as a </t>
    </r>
    <r>
      <rPr>
        <b/>
        <sz val="12"/>
        <color theme="1"/>
        <rFont val="Arial Narrow"/>
        <family val="2"/>
      </rPr>
      <t>CLASS III</t>
    </r>
    <r>
      <rPr>
        <sz val="12"/>
        <color theme="1"/>
        <rFont val="Arial Narrow"/>
        <family val="2"/>
      </rPr>
      <t xml:space="preserve"> defect.</t>
    </r>
  </si>
  <si>
    <t>ALJET INLET FAN</t>
  </si>
  <si>
    <r>
      <t xml:space="preserve">Outboard fan bearing data is showing signs of either a lubrication issue or bearing wear. For now, it is recommended to perform a visual inspection of the fan bearing ensuring grease is clean and of adequate amount as soon as scheduling allows. Rated as a </t>
    </r>
    <r>
      <rPr>
        <b/>
        <sz val="12"/>
        <color theme="1"/>
        <rFont val="Arial Narrow"/>
        <family val="2"/>
      </rPr>
      <t>CLASS II</t>
    </r>
    <r>
      <rPr>
        <sz val="12"/>
        <color theme="1"/>
        <rFont val="Arial Narrow"/>
        <family val="2"/>
      </rPr>
      <t xml:space="preserve"> defect.</t>
    </r>
  </si>
  <si>
    <t>ALJET EXHAUST FAN</t>
  </si>
  <si>
    <r>
      <t>Equipment was operating at a slower RPM this survey which lowered overall amplitudes significantly. However, the following likely still applies</t>
    </r>
    <r>
      <rPr>
        <b/>
        <sz val="12"/>
        <color theme="1"/>
        <rFont val="Arial Narrow"/>
        <family val="2"/>
      </rPr>
      <t>:</t>
    </r>
    <r>
      <rPr>
        <sz val="12"/>
        <color theme="1"/>
        <rFont val="Arial Narrow"/>
        <family val="2"/>
      </rPr>
      <t xml:space="preserve"> </t>
    </r>
    <r>
      <rPr>
        <b/>
        <sz val="12"/>
        <color theme="1"/>
        <rFont val="Arial Narrow"/>
        <family val="2"/>
      </rPr>
      <t>Inspect all springs on this unit. Springs may be collapsed and/or not set properly.</t>
    </r>
    <r>
      <rPr>
        <sz val="12"/>
        <color theme="1"/>
        <rFont val="Arial Narrow"/>
        <family val="2"/>
      </rPr>
      <t xml:space="preserve"> Inspect coupling and ensure coupling is greased properly as well. Rated as a </t>
    </r>
    <r>
      <rPr>
        <b/>
        <sz val="12"/>
        <color theme="1"/>
        <rFont val="Arial Narrow"/>
        <family val="2"/>
      </rPr>
      <t>CLASS II</t>
    </r>
    <r>
      <rPr>
        <sz val="12"/>
        <color theme="1"/>
        <rFont val="Arial Narrow"/>
        <family val="2"/>
      </rPr>
      <t xml:space="preserve"> defect.</t>
    </r>
  </si>
  <si>
    <t>EAST CHILLED WTR PMP</t>
  </si>
  <si>
    <t xml:space="preserve">East Chill Water Pump #3 </t>
  </si>
  <si>
    <t>WEST CHILLED WTR PMP</t>
  </si>
  <si>
    <t xml:space="preserve">West Chill Water Pump #1 </t>
  </si>
  <si>
    <t>CONCENTRATOR #5</t>
  </si>
  <si>
    <t>#5 CONCENTRATOR PRODUCT POT</t>
  </si>
  <si>
    <r>
      <t xml:space="preserve">High acceleration remains in the motor especially at the drive end. This appears to be electrically related. Online and offline PdMA testing may help clarify this issue. Centrifuge also has high inboard vertical vibration. High 1 x rpm peak indicates imbalance of the centrifuge.  Rated as a </t>
    </r>
    <r>
      <rPr>
        <b/>
        <sz val="12"/>
        <color theme="1"/>
        <rFont val="Arial Narrow"/>
        <family val="2"/>
      </rPr>
      <t>CLASS II</t>
    </r>
    <r>
      <rPr>
        <sz val="12"/>
        <color theme="1"/>
        <rFont val="Arial Narrow"/>
        <family val="2"/>
      </rPr>
      <t xml:space="preserve"> defect.</t>
    </r>
  </si>
  <si>
    <t>CONCENTRATOR OIL PUMP #5</t>
  </si>
  <si>
    <t>Vib- Repair broken weld under back drive</t>
  </si>
  <si>
    <t>CONCENTRATOR #3</t>
  </si>
  <si>
    <t>#3 CONC CENT PRODUCT PUMP</t>
  </si>
  <si>
    <r>
      <t>MIV remains near 1 ips-pk.</t>
    </r>
    <r>
      <rPr>
        <sz val="12"/>
        <color theme="1"/>
        <rFont val="Arial Narrow"/>
        <family val="2"/>
      </rPr>
      <t xml:space="preserve"> Motor has high 1 x motor rpm vibration with some harmonics and electrical related vibrations (rotor bar pass) which may indicate rotor issue. Data also shows a high sub-harmonic vibration which is very concerning this survey. Online and offline PdMA testing may clarify this issue; however, we recommend that motor be swapped out at earliest opportunity. Rated as a </t>
    </r>
    <r>
      <rPr>
        <b/>
        <sz val="12"/>
        <color theme="1"/>
        <rFont val="Arial Narrow"/>
        <family val="2"/>
      </rPr>
      <t>CLASS III</t>
    </r>
    <r>
      <rPr>
        <sz val="12"/>
        <color theme="1"/>
        <rFont val="Arial Narrow"/>
        <family val="2"/>
      </rPr>
      <t xml:space="preserve"> defect.</t>
    </r>
  </si>
  <si>
    <t>MP3B-#3 CONCENTRATION CENTRIFUGE</t>
  </si>
  <si>
    <t>CONCENTRATOR OIL PUMP #3</t>
  </si>
  <si>
    <t>#2 CONCENTRATION CENTRIFUGE</t>
  </si>
  <si>
    <r>
      <t xml:space="preserve">Centrifuge has some higher-than-normal vertical vibration. This may be structural but also is likely due to some imbalance of the centrifuge. Replace secondary bearings, clean out centrifuge, ensure sheaves/couplings are in good shape, and ensure all fasteners are tight. Rated as a </t>
    </r>
    <r>
      <rPr>
        <b/>
        <sz val="12"/>
        <color theme="1"/>
        <rFont val="Arial Narrow"/>
        <family val="2"/>
      </rPr>
      <t>CLASS III</t>
    </r>
    <r>
      <rPr>
        <sz val="12"/>
        <color theme="1"/>
        <rFont val="Arial Narrow"/>
        <family val="2"/>
      </rPr>
      <t xml:space="preserve"> defect.</t>
    </r>
  </si>
  <si>
    <t>CONCENTRATOR #4</t>
  </si>
  <si>
    <r>
      <t xml:space="preserve">New motor has higher acceleration than a newly rebuilt motor should have. Peaks are mainly electrically related. Appears to be rotor bar issue and an online and offline PdMA testing may clarify this issue. </t>
    </r>
    <r>
      <rPr>
        <b/>
        <sz val="12"/>
        <color theme="1"/>
        <rFont val="Arial Narrow"/>
        <family val="2"/>
      </rPr>
      <t xml:space="preserve">Centrifuge verticals are over 1 ips-pk amplitude. Unit is likely out of balance and needs cleaned out soon. </t>
    </r>
    <r>
      <rPr>
        <sz val="12"/>
        <color theme="1"/>
        <rFont val="Arial Narrow"/>
        <family val="2"/>
      </rPr>
      <t xml:space="preserve">Centrifuge also has some 1 x rpm vibration still with 2, 3, 4, x rpm smaller peaks. Centrifuge bearings likely have some fit looseness. Rated as a </t>
    </r>
    <r>
      <rPr>
        <b/>
        <sz val="12"/>
        <color theme="1"/>
        <rFont val="Arial Narrow"/>
        <family val="2"/>
      </rPr>
      <t>CLASS II</t>
    </r>
    <r>
      <rPr>
        <sz val="12"/>
        <color theme="1"/>
        <rFont val="Arial Narrow"/>
        <family val="2"/>
      </rPr>
      <t xml:space="preserve"> defect. </t>
    </r>
  </si>
  <si>
    <t>CONCENTRATOR OIL PUMP #4</t>
  </si>
  <si>
    <r>
      <t>Vibration is still high over 1.6 ips-pk at CIV.</t>
    </r>
    <r>
      <rPr>
        <sz val="12"/>
        <color theme="1"/>
        <rFont val="Arial Narrow"/>
        <family val="2"/>
      </rPr>
      <t xml:space="preserve"> Centrifuge bearing data shows several harmonics of rpm present which is an indicator of fit looseness. Inspect centrifuge for bearing/fit looseness as soon as time allows. Smaller back-end bearings are also showing some signs of defects/wear. Inspect/repair these bearings also. Also, 1 x rpm has increased in centrifuge. Likely cause by imbalance. Centrifuge bearings also have mechanical looseness present according to data. </t>
    </r>
    <r>
      <rPr>
        <b/>
        <sz val="12"/>
        <color theme="1"/>
        <rFont val="Arial Narrow"/>
        <family val="2"/>
      </rPr>
      <t>Clean out unit SOON</t>
    </r>
    <r>
      <rPr>
        <sz val="12"/>
        <color theme="1"/>
        <rFont val="Arial Narrow"/>
        <family val="2"/>
      </rPr>
      <t xml:space="preserve"> Rated as a </t>
    </r>
    <r>
      <rPr>
        <b/>
        <sz val="12"/>
        <color theme="1"/>
        <rFont val="Arial Narrow"/>
        <family val="2"/>
      </rPr>
      <t>CLASS IV</t>
    </r>
    <r>
      <rPr>
        <sz val="12"/>
        <color theme="1"/>
        <rFont val="Arial Narrow"/>
        <family val="2"/>
      </rPr>
      <t xml:space="preserve"> defect. </t>
    </r>
  </si>
  <si>
    <t>CONCENTRATOR #6</t>
  </si>
  <si>
    <r>
      <t xml:space="preserve">1 x rpm has increased in centrifuge. Likely cause by imbalance. Centrifuge bearings also have mechanical looseness present according to data. </t>
    </r>
    <r>
      <rPr>
        <b/>
        <sz val="12"/>
        <color theme="1"/>
        <rFont val="Arial Narrow"/>
        <family val="2"/>
      </rPr>
      <t>Clean out unit SOON</t>
    </r>
    <r>
      <rPr>
        <sz val="12"/>
        <color theme="1"/>
        <rFont val="Arial Narrow"/>
        <family val="2"/>
      </rPr>
      <t xml:space="preserve">. Rated as a </t>
    </r>
    <r>
      <rPr>
        <b/>
        <sz val="12"/>
        <color theme="1"/>
        <rFont val="Arial Narrow"/>
        <family val="2"/>
      </rPr>
      <t>CLASS III</t>
    </r>
    <r>
      <rPr>
        <sz val="12"/>
        <color theme="1"/>
        <rFont val="Arial Narrow"/>
        <family val="2"/>
      </rPr>
      <t xml:space="preserve"> defect</t>
    </r>
  </si>
  <si>
    <t>CONCENTRATOR OIL PUMP #6</t>
  </si>
  <si>
    <t>CONCENTRATOR #5 DISCH PUMP</t>
  </si>
  <si>
    <t>CONCENTRATOR #5 MIXER</t>
  </si>
  <si>
    <t>CONCENTRATOR #6 MIXER</t>
  </si>
  <si>
    <t>CONCENTRATOR #6 DISCH PUMP</t>
  </si>
  <si>
    <t>117 BATCH TANK DISCH PUMP</t>
  </si>
  <si>
    <r>
      <t xml:space="preserve">Motor and pump 2 x rpm vibration has increased this survey, especially in the vertical direction. Motor spectra also shows defects are present in the bearings while pump data is showing signs of internal wear. Check all fasteners and couplings/alignment immediately and schedule the motor, pump, and impeller to be replaced as soon as scheduling allows. Rated as a </t>
    </r>
    <r>
      <rPr>
        <b/>
        <sz val="12"/>
        <color theme="1"/>
        <rFont val="Arial Narrow"/>
        <family val="2"/>
      </rPr>
      <t>CLASS III</t>
    </r>
    <r>
      <rPr>
        <sz val="12"/>
        <color theme="1"/>
        <rFont val="Arial Narrow"/>
        <family val="2"/>
      </rPr>
      <t xml:space="preserve"> defect.</t>
    </r>
  </si>
  <si>
    <t>C-30 FEED TANK DISCH PUMP</t>
  </si>
  <si>
    <r>
      <t xml:space="preserve">Motor data is starting to show signs of motor bearing defects. Motor should be replaced during the next opportunity. Rated as a </t>
    </r>
    <r>
      <rPr>
        <b/>
        <sz val="12"/>
        <color theme="1"/>
        <rFont val="Arial Narrow"/>
        <family val="2"/>
      </rPr>
      <t>CLASS II</t>
    </r>
    <r>
      <rPr>
        <sz val="12"/>
        <color theme="1"/>
        <rFont val="Arial Narrow"/>
        <family val="2"/>
      </rPr>
      <t xml:space="preserve"> defect.</t>
    </r>
  </si>
  <si>
    <r>
      <t xml:space="preserve">Data of the motor and pump suggests coupling/alignment issue. Motor may also have a rotor bar issue. For now ensure all bolts are tight and check coupling for wear and unit for proper alignment. Rated as a </t>
    </r>
    <r>
      <rPr>
        <b/>
        <sz val="12"/>
        <color theme="1"/>
        <rFont val="Arial Narrow"/>
        <family val="2"/>
      </rPr>
      <t>CLASS II</t>
    </r>
    <r>
      <rPr>
        <sz val="12"/>
        <color theme="1"/>
        <rFont val="Arial Narrow"/>
        <family val="2"/>
      </rPr>
      <t xml:space="preserve"> defect.</t>
    </r>
  </si>
  <si>
    <r>
      <t xml:space="preserve">Overall vibration of the centrifuge inboard bearing remains high at </t>
    </r>
    <r>
      <rPr>
        <b/>
        <sz val="12"/>
        <color theme="1"/>
        <rFont val="Arial Narrow"/>
        <family val="2"/>
      </rPr>
      <t xml:space="preserve"> 1.38 ips pk!</t>
    </r>
    <r>
      <rPr>
        <sz val="12"/>
        <color theme="1"/>
        <rFont val="Arial Narrow"/>
        <family val="2"/>
      </rPr>
      <t xml:space="preserve"> Bowl is still showing some balance. Motor data is also showing some bearing defect frequencies present in the acceleration spectra of the motor inboard bearing. For now, </t>
    </r>
    <r>
      <rPr>
        <b/>
        <sz val="12"/>
        <color theme="1"/>
        <rFont val="Arial Narrow"/>
        <family val="2"/>
      </rPr>
      <t>Unit needs cleaned out soon</t>
    </r>
    <r>
      <rPr>
        <sz val="12"/>
        <color theme="1"/>
        <rFont val="Arial Narrow"/>
        <family val="2"/>
      </rPr>
      <t xml:space="preserve">. If 1 x rpm remains after clean out then bowl unit may need replacing Rated as a </t>
    </r>
    <r>
      <rPr>
        <b/>
        <sz val="12"/>
        <color theme="1"/>
        <rFont val="Arial Narrow"/>
        <family val="2"/>
      </rPr>
      <t>CLASS II</t>
    </r>
    <r>
      <rPr>
        <sz val="12"/>
        <color theme="1"/>
        <rFont val="Arial Narrow"/>
        <family val="2"/>
      </rPr>
      <t>I defect.</t>
    </r>
  </si>
  <si>
    <t xml:space="preserve">imbalance </t>
  </si>
  <si>
    <r>
      <t xml:space="preserve">Motor has bearings defects according to vibration data and needs to be changed out as soon as practical. </t>
    </r>
    <r>
      <rPr>
        <b/>
        <sz val="12"/>
        <color theme="1"/>
        <rFont val="Arial Narrow"/>
        <family val="2"/>
      </rPr>
      <t>CHANGE MOTOR SOON</t>
    </r>
    <r>
      <rPr>
        <sz val="12"/>
        <color theme="1"/>
        <rFont val="Arial Narrow"/>
        <family val="2"/>
      </rPr>
      <t xml:space="preserve"> and ensure sheaves are properly aligned. Rated as a </t>
    </r>
    <r>
      <rPr>
        <b/>
        <sz val="12"/>
        <color theme="1"/>
        <rFont val="Arial Narrow"/>
        <family val="2"/>
      </rPr>
      <t>CLASS III</t>
    </r>
    <r>
      <rPr>
        <sz val="12"/>
        <color theme="1"/>
        <rFont val="Arial Narrow"/>
        <family val="2"/>
      </rPr>
      <t xml:space="preserve"> defect.</t>
    </r>
  </si>
  <si>
    <t>C-30 #5</t>
  </si>
  <si>
    <r>
      <t xml:space="preserve">Centrifuge vertical reading shows an increase in 1 x rpm vibration of the centrifuge. Amplitude is over 1 ips-pk. This likely indicates imbalance of the rotating assembly. Cleaning out unit will likely lower vibration. Rated as a </t>
    </r>
    <r>
      <rPr>
        <b/>
        <sz val="12"/>
        <color theme="1"/>
        <rFont val="Arial Narrow"/>
        <family val="2"/>
      </rPr>
      <t>CLASS II</t>
    </r>
    <r>
      <rPr>
        <sz val="12"/>
        <color theme="1"/>
        <rFont val="Arial Narrow"/>
        <family val="2"/>
      </rPr>
      <t xml:space="preserve"> defect.</t>
    </r>
  </si>
  <si>
    <t>WEST CONCENTRATOR FEED PUMP</t>
  </si>
  <si>
    <t>EAST CONCENTRATOR FEED PUMP</t>
  </si>
  <si>
    <t>replace pump</t>
  </si>
  <si>
    <t>1ST EXTRACT TANK DISCH PUMP</t>
  </si>
  <si>
    <t>EXTRACT BOOSTER DISCH PUMP</t>
  </si>
  <si>
    <t>2ND EXTRACTION 5400</t>
  </si>
  <si>
    <t>2ND EXTRACTION 5400 OIL PUMP</t>
  </si>
  <si>
    <t>FLOTTWEG DECANTER #4</t>
  </si>
  <si>
    <t>2ND EXT FEED DISCHARGE PUMP</t>
  </si>
  <si>
    <t>2ND EXT 5400 TANK DISCHARGE</t>
  </si>
  <si>
    <t>5OOO DESLUDGER DISCH PUMP</t>
  </si>
  <si>
    <r>
      <t xml:space="preserve">Motor data indicates defects are present in the motor. Replace motor soon. Rated as a </t>
    </r>
    <r>
      <rPr>
        <b/>
        <sz val="12"/>
        <color theme="1"/>
        <rFont val="Arial Narrow"/>
        <family val="2"/>
      </rPr>
      <t>CLASS III</t>
    </r>
    <r>
      <rPr>
        <sz val="12"/>
        <color theme="1"/>
        <rFont val="Arial Narrow"/>
        <family val="2"/>
      </rPr>
      <t xml:space="preserve"> defect.</t>
    </r>
  </si>
  <si>
    <t>3RD EXTRACTION 5400</t>
  </si>
  <si>
    <r>
      <t xml:space="preserve">1 x motor rpm vibration has increased. Newer drive motor has higher acceleration than a newly rebuilt motor should have. Peaks are mainly electrically related. Appears to be rotor bar issue and an online and offline PdMA testing may clarify this issue. Centrifuge also has some 1 x rpm vibration still with 2, 3, 4, x rpm smaller peaks. Centrifuge bearings likely have some fit looseness. Rated as a </t>
    </r>
    <r>
      <rPr>
        <b/>
        <sz val="12"/>
        <color theme="1"/>
        <rFont val="Arial Narrow"/>
        <family val="2"/>
      </rPr>
      <t>CLASS II</t>
    </r>
    <r>
      <rPr>
        <sz val="12"/>
        <color theme="1"/>
        <rFont val="Arial Narrow"/>
        <family val="2"/>
      </rPr>
      <t xml:space="preserve"> defect. </t>
    </r>
  </si>
  <si>
    <t>3RD EXTRACTION 5400 OIL PUMP</t>
  </si>
  <si>
    <t>5000 DESLUDGER</t>
  </si>
  <si>
    <t>5000 DESLUDGER OIL PUMP</t>
  </si>
  <si>
    <t>3RD EXTRACT 5400 DISCH PUMP</t>
  </si>
  <si>
    <t>NORTH REITZ GRINDER</t>
  </si>
  <si>
    <t>SOUTH REITZ GRINDER</t>
  </si>
  <si>
    <t>bearing gone</t>
  </si>
  <si>
    <t>700 BOGEY CONDENSATE PUMP</t>
  </si>
  <si>
    <t>700 VACUUM PUMP</t>
  </si>
  <si>
    <t>700 BOGEY DISCHARGE PUMP</t>
  </si>
  <si>
    <t>700 VACUMMIZER DISCH PUMP</t>
  </si>
  <si>
    <t>600 BOGEY DISCHARGE PUMP</t>
  </si>
  <si>
    <t>S 600 VACUMMIZER DISCH PUMP</t>
  </si>
  <si>
    <r>
      <t xml:space="preserve">Motor and pump are showing signs of bearing defects and motor also has 2 x rpm vibration. Motor, pump, and couplings should be replaced during TAR. Rated as a </t>
    </r>
    <r>
      <rPr>
        <b/>
        <sz val="12"/>
        <color theme="1"/>
        <rFont val="Arial Narrow"/>
        <family val="2"/>
      </rPr>
      <t>CLASS III</t>
    </r>
    <r>
      <rPr>
        <sz val="12"/>
        <color theme="1"/>
        <rFont val="Arial Narrow"/>
        <family val="2"/>
      </rPr>
      <t xml:space="preserve"> defect</t>
    </r>
  </si>
  <si>
    <t>600 BOGEY VACUUM PUMP (WEST)</t>
  </si>
  <si>
    <r>
      <t xml:space="preserve">Need to confirm if work was done on this equipment during TAR. Current data from 10/13/21 shows the following: </t>
    </r>
    <r>
      <rPr>
        <sz val="12"/>
        <color theme="1"/>
        <rFont val="Arial Narrow"/>
        <family val="2"/>
      </rPr>
      <t xml:space="preserve">Grinder has high 1 x rpm vibration. Grinder assembly may still have some imbalance. Ensure sheaves are not worn, aligned properly with minimal face run-out on the sheave and ensure belts are not worn and properly tensioned. Ensure adjustable motor base is not defective and all fasteners are tight. Rated as a </t>
    </r>
    <r>
      <rPr>
        <b/>
        <sz val="12"/>
        <color theme="1"/>
        <rFont val="Arial Narrow"/>
        <family val="2"/>
      </rPr>
      <t>CLASS III</t>
    </r>
    <r>
      <rPr>
        <sz val="12"/>
        <color theme="1"/>
        <rFont val="Arial Narrow"/>
        <family val="2"/>
      </rPr>
      <t xml:space="preserve"> defect.</t>
    </r>
  </si>
  <si>
    <t>CHILL TANK PUMP</t>
  </si>
  <si>
    <t>motor alignment and torque</t>
  </si>
  <si>
    <t>115 BATCH TANK DISCH PUMP</t>
  </si>
  <si>
    <t>IDN TANK DISCHARGE PUMP</t>
  </si>
  <si>
    <r>
      <t xml:space="preserve">Motor data shows an increase acceleration. Motor bearings are likely defective. Replace as soon as scheduling allows. Rated as a </t>
    </r>
    <r>
      <rPr>
        <b/>
        <sz val="12"/>
        <color theme="1"/>
        <rFont val="Arial Narrow"/>
        <family val="2"/>
      </rPr>
      <t>CLASS II</t>
    </r>
    <r>
      <rPr>
        <sz val="12"/>
        <color theme="1"/>
        <rFont val="Arial Narrow"/>
        <family val="2"/>
      </rPr>
      <t xml:space="preserve"> defect. </t>
    </r>
  </si>
  <si>
    <t>NEUTRAL TANK DISCHARGE PUMP</t>
  </si>
  <si>
    <t>pump changed before tar</t>
  </si>
  <si>
    <t>90° WATER PUMP</t>
  </si>
  <si>
    <t>Gefft Data in June</t>
  </si>
  <si>
    <t>FLOTTWEG DECANTER #3</t>
  </si>
  <si>
    <r>
      <t xml:space="preserve">Outboard Decanter Bearing vibration has amplitude over 1 ips in the vertical direction. Unit likely needs to be cleaned and flushed. Rated as a </t>
    </r>
    <r>
      <rPr>
        <b/>
        <sz val="12"/>
        <color theme="1"/>
        <rFont val="Arial Narrow"/>
        <family val="2"/>
      </rPr>
      <t>CLASS III</t>
    </r>
    <r>
      <rPr>
        <sz val="12"/>
        <color theme="1"/>
        <rFont val="Arial Narrow"/>
        <family val="2"/>
      </rPr>
      <t xml:space="preserve"> defect.</t>
    </r>
  </si>
  <si>
    <t>FLOTTWEG DECANTER #2</t>
  </si>
  <si>
    <r>
      <t xml:space="preserve">Outboard Decanter Bearing vibration remains high 1 x rpm vibration this month which is likely due to imbalance. Smaller rpm harmonics suggest some fit looseness may be present as well. </t>
    </r>
    <r>
      <rPr>
        <b/>
        <sz val="12"/>
        <color theme="1"/>
        <rFont val="Arial Narrow"/>
        <family val="2"/>
      </rPr>
      <t>Unit likely needs to be cleaned and flushed.</t>
    </r>
    <r>
      <rPr>
        <sz val="12"/>
        <color theme="1"/>
        <rFont val="Arial Narrow"/>
        <family val="2"/>
      </rPr>
      <t xml:space="preserve"> Rated as a </t>
    </r>
    <r>
      <rPr>
        <b/>
        <sz val="12"/>
        <color theme="1"/>
        <rFont val="Arial Narrow"/>
        <family val="2"/>
      </rPr>
      <t>CLASS III</t>
    </r>
    <r>
      <rPr>
        <sz val="12"/>
        <color theme="1"/>
        <rFont val="Arial Narrow"/>
        <family val="2"/>
      </rPr>
      <t xml:space="preserve"> defect.</t>
    </r>
  </si>
  <si>
    <t>FLOTTWEG DECANTER #1</t>
  </si>
  <si>
    <t>motor changed in Oct Tar</t>
  </si>
  <si>
    <t>NIRO WEST AZO</t>
  </si>
  <si>
    <t>P3 Packaging</t>
  </si>
  <si>
    <t>P-1 PRODUCT COLLECTOR FAN</t>
  </si>
  <si>
    <t>P-1 BLENDER</t>
  </si>
  <si>
    <t>OK GB</t>
  </si>
  <si>
    <r>
      <t xml:space="preserve">Gearbox data shows high noise floor in spectral data. Waveform data shows heavy impacting which indicates some defects/wear are present internally in the gearbox. Gearbox will likely need to be replaced soon. Motor also has some increased 1 x rpm vibration. Coupling shot bead may be building up to one side creating an imbalance of the coupling. Rated as a </t>
    </r>
    <r>
      <rPr>
        <b/>
        <sz val="12"/>
        <color theme="1"/>
        <rFont val="Arial Narrow"/>
        <family val="2"/>
      </rPr>
      <t>CLASS III</t>
    </r>
    <r>
      <rPr>
        <sz val="12"/>
        <color theme="1"/>
        <rFont val="Arial Narrow"/>
        <family val="2"/>
      </rPr>
      <t xml:space="preserve"> defect.</t>
    </r>
  </si>
  <si>
    <t>N. BAGHOUSE HEATER FAN</t>
  </si>
  <si>
    <r>
      <t xml:space="preserve">Need to confirm if work was done on this equipment during TAR. Current data from 10/13/21 shows the following: </t>
    </r>
    <r>
      <rPr>
        <sz val="12"/>
        <color theme="1"/>
        <rFont val="Arial Narrow"/>
        <family val="2"/>
      </rPr>
      <t xml:space="preserve">Data indicates bearing issues are present in this unit. Replace fan bearings as scheduling allows. This is rated as a </t>
    </r>
    <r>
      <rPr>
        <b/>
        <sz val="12"/>
        <color theme="1"/>
        <rFont val="Arial Narrow"/>
        <family val="2"/>
      </rPr>
      <t xml:space="preserve">CLASS II </t>
    </r>
    <r>
      <rPr>
        <sz val="12"/>
        <color theme="1"/>
        <rFont val="Arial Narrow"/>
        <family val="2"/>
      </rPr>
      <t>defect.</t>
    </r>
  </si>
  <si>
    <t>P3 BLENDER</t>
  </si>
  <si>
    <t>Motor data still shows some electrically related vibrations in the motor. Online PdMA testing may help determine severity. We are watching this issue closely. Motor also has a 1 x rpm axial vibration that may be coupling related. As far as the gearbox goes, data still shows a high noise floor while amplitudes remain steady. We still suspect a possible gear issue. Rated as a CLASS I defect.</t>
  </si>
  <si>
    <t>NIRO SURGE BIN ASP FAN</t>
  </si>
  <si>
    <t>S. BAGHOUSE HEATER FAN</t>
  </si>
  <si>
    <t>P3 INLET FAN</t>
  </si>
  <si>
    <r>
      <t xml:space="preserve">Motor verticals are still showing high vertical vibration. Dominant vibration is at 1 x rpm of the fan or motor. It is difficult to determine which it is because the speeds are very close. For now, it is recommended to inspect the motor/base fasteners, sheaves for looseness, misalignment, and belts for proper tension and wear. Rated as a </t>
    </r>
    <r>
      <rPr>
        <b/>
        <sz val="12"/>
        <color theme="1"/>
        <rFont val="Arial Narrow"/>
        <family val="2"/>
      </rPr>
      <t>CLASS II</t>
    </r>
    <r>
      <rPr>
        <sz val="12"/>
        <color theme="1"/>
        <rFont val="Arial Narrow"/>
        <family val="2"/>
      </rPr>
      <t xml:space="preserve"> defect.</t>
    </r>
  </si>
  <si>
    <t>N. EXHAUST FAN</t>
  </si>
  <si>
    <r>
      <t xml:space="preserve">Overall vibration was much lower this month likely because fan was operating at a slightly lower speed. This fan is suspected to be operating near a resonant frequency that coincides with the 1 x rpm of the unit. The peakvue data is still showing some early outboard fan bearing defect frequencies. Efforts may need to be made to keep this fan from operating at the speed of 1450-1550 rpm to help keep amplitudes down. Rated as a </t>
    </r>
    <r>
      <rPr>
        <b/>
        <sz val="12"/>
        <color theme="1"/>
        <rFont val="Arial Narrow"/>
        <family val="2"/>
      </rPr>
      <t>CLASS II</t>
    </r>
    <r>
      <rPr>
        <sz val="12"/>
        <color theme="1"/>
        <rFont val="Arial Narrow"/>
        <family val="2"/>
      </rPr>
      <t xml:space="preserve"> defect.</t>
    </r>
  </si>
  <si>
    <t>S. EXHAUST FAN</t>
  </si>
  <si>
    <r>
      <t xml:space="preserve">Spectral data of the fan bearings shows several rpm harmonics present which is indicative of mechanical looseness. Bearings and shaft need to be inspected ASAP. Shaft may have excessive wear. Rated as a </t>
    </r>
    <r>
      <rPr>
        <b/>
        <sz val="12"/>
        <color theme="1"/>
        <rFont val="Arial Narrow"/>
        <family val="2"/>
      </rPr>
      <t>CLASS III</t>
    </r>
    <r>
      <rPr>
        <sz val="12"/>
        <color theme="1"/>
        <rFont val="Arial Narrow"/>
        <family val="2"/>
      </rPr>
      <t xml:space="preserve"> defect.</t>
    </r>
  </si>
  <si>
    <r>
      <t xml:space="preserve">Grinder data is starting to show some non-synchronous peaks in the spectra indicating some bearing defects taking place in the grinder. Severity seems low at this time. We will monitor this closely. Rated as a </t>
    </r>
    <r>
      <rPr>
        <b/>
        <sz val="12"/>
        <color theme="1"/>
        <rFont val="Arial Narrow"/>
        <family val="2"/>
      </rPr>
      <t>CLASS II</t>
    </r>
    <r>
      <rPr>
        <sz val="12"/>
        <color theme="1"/>
        <rFont val="Arial Narrow"/>
        <family val="2"/>
      </rPr>
      <t xml:space="preserve"> defect.</t>
    </r>
  </si>
  <si>
    <t>SEMI BULK AZO MOTOR</t>
  </si>
  <si>
    <t>SEMI BULK COLLECTOR FAN</t>
  </si>
  <si>
    <t>P1 BLENDER ASP FAN</t>
  </si>
  <si>
    <r>
      <t xml:space="preserve">Blower unit appears to have some internal issues. Blower likely needs replacing as soon as scheduling allows. Rated as a </t>
    </r>
    <r>
      <rPr>
        <b/>
        <sz val="12"/>
        <color theme="1"/>
        <rFont val="Arial Narrow"/>
        <family val="2"/>
      </rPr>
      <t>CLASS III</t>
    </r>
    <r>
      <rPr>
        <sz val="12"/>
        <color theme="1"/>
        <rFont val="Arial Narrow"/>
        <family val="2"/>
      </rPr>
      <t xml:space="preserve"> defect.</t>
    </r>
  </si>
  <si>
    <t>BLENDER ASPERATION FAN</t>
  </si>
  <si>
    <t>#2 COOLING TOWER WATER PUMP</t>
  </si>
  <si>
    <t>remove</t>
  </si>
  <si>
    <t>Motor has elevated 1x RPM vibration. Inspect the motor drivetrain for wear and alignment. Check the motor cooling fan. As always, check the fasteners and structures. Rated a Class II Defect.</t>
  </si>
  <si>
    <t>#3 SUPPLY PUMP</t>
  </si>
  <si>
    <t>MSP-#3 CHILL WTR SUPPLY PUMP</t>
  </si>
  <si>
    <r>
      <t xml:space="preserve">Motor still shows strong 1x and 2x RPM vibrations. A 3x RPM vibration is also present in the axial. Inspect the drive train for wear and alignment. Check the structure and fasteners. </t>
    </r>
    <r>
      <rPr>
        <b/>
        <sz val="12"/>
        <color theme="1"/>
        <rFont val="Arial Narrow"/>
        <family val="2"/>
      </rPr>
      <t>Rated a Class III Defect.</t>
    </r>
  </si>
  <si>
    <t>#2  SUPPLY PUMP</t>
  </si>
  <si>
    <t>#2 CHILL WTR SUPPLY PUMP S-B</t>
  </si>
  <si>
    <r>
      <t xml:space="preserve">Motor vibration data still shows elevated 1x and 2x RPM vibrations. Inspect the drive train for wear and alignment. Check the motor fan, structure, and fasteners. </t>
    </r>
    <r>
      <rPr>
        <b/>
        <sz val="12"/>
        <color theme="1"/>
        <rFont val="Arial Narrow"/>
        <family val="2"/>
      </rPr>
      <t>Rated a Class II Defect.</t>
    </r>
  </si>
  <si>
    <t>#1 SUPPLY PUMP</t>
  </si>
  <si>
    <r>
      <t xml:space="preserve">Motor vibration data still shows elevated 1x and 2x RPM vibrations. Inspect the drive train for wear and alignment. Check the motor fan, structure, and fasteners. </t>
    </r>
    <r>
      <rPr>
        <b/>
        <sz val="12"/>
        <color theme="1"/>
        <rFont val="Arial Narrow"/>
        <family val="2"/>
      </rPr>
      <t>Rated a Class I Defect.</t>
    </r>
  </si>
  <si>
    <t>E CIRCULATION PUMP</t>
  </si>
  <si>
    <t>W CIRCULATION PUMP</t>
  </si>
  <si>
    <t>#1 E 300 HP AIR COMPRESSOR</t>
  </si>
  <si>
    <r>
      <t xml:space="preserve">Possible early bearing defects in the motor. We will watch for changes. </t>
    </r>
    <r>
      <rPr>
        <b/>
        <sz val="12"/>
        <color theme="1"/>
        <rFont val="Arial Narrow"/>
        <family val="2"/>
      </rPr>
      <t>Rated a Class I Defect.</t>
    </r>
  </si>
  <si>
    <t>WEST CHILL WATER PUMP</t>
  </si>
  <si>
    <t>Base issues</t>
  </si>
  <si>
    <t>CENTER CHILL WATER PUMP</t>
  </si>
  <si>
    <t>EAST CHILL WATER PUMP</t>
  </si>
  <si>
    <r>
      <t xml:space="preserve">Motor vibration data still shows an elevated 1x, 2x and 3x RPM vibrations. Inspect the drive train for wear and alignment. Check the structure and fasteners. </t>
    </r>
    <r>
      <rPr>
        <b/>
        <sz val="12"/>
        <color theme="1"/>
        <rFont val="Arial Narrow"/>
        <family val="2"/>
      </rPr>
      <t>Rated a Class II Defect.</t>
    </r>
  </si>
  <si>
    <t>E COOLING TOWER WATER PUMP</t>
  </si>
  <si>
    <r>
      <t xml:space="preserve">The motor bearings vibrations are still showing signs of distress. </t>
    </r>
    <r>
      <rPr>
        <b/>
        <sz val="12"/>
        <color theme="1"/>
        <rFont val="Arial Narrow"/>
        <family val="2"/>
      </rPr>
      <t>Rated a Class II Defect.</t>
    </r>
  </si>
  <si>
    <t>W COOLING TOWER WATER PUMP</t>
  </si>
  <si>
    <t>EAST COMPRESSOR</t>
  </si>
  <si>
    <t>WEST COMPRESSOR</t>
  </si>
  <si>
    <t>UE-MSP-Feed</t>
  </si>
  <si>
    <t>600 BOGEY CONDENSATE PUMP E.</t>
  </si>
  <si>
    <t>15-3583</t>
  </si>
  <si>
    <t>MS2P-#1 SSMG HI-PRESS DRYER FEED PUMP</t>
  </si>
  <si>
    <t>15-3587</t>
  </si>
  <si>
    <t>MS2P-#2 SSMG HI-PRESS DRYER FEED PUMP</t>
  </si>
  <si>
    <t>15-3594</t>
  </si>
  <si>
    <t>MS2P-#3 SSMG HI-PRESS DRYER FEED PUMP</t>
  </si>
  <si>
    <t>15-3598</t>
  </si>
  <si>
    <t>MS2P-#4 SSMG HI-PRESS DRYER FEED PUMP</t>
  </si>
  <si>
    <t>14-4120F</t>
  </si>
  <si>
    <t>MSP-40 HP S 800T AIR COMPRESSOR FAN MOTOR</t>
  </si>
  <si>
    <t>add to current equipment 3 more point</t>
  </si>
  <si>
    <t>14-3583</t>
  </si>
  <si>
    <t>14-3587</t>
  </si>
  <si>
    <t>14-3594</t>
  </si>
  <si>
    <t>14-3598</t>
  </si>
  <si>
    <t>10-1401-F</t>
  </si>
  <si>
    <t>MSS-#6 200 HP AIR COMPRESSOR FAN MOTOR</t>
  </si>
  <si>
    <t>10-4142-100F</t>
  </si>
  <si>
    <t>MSS-N 800T 100 HP CTR AIR COMPRESSOR FAN MOTOR</t>
  </si>
  <si>
    <t>10-4142-60F</t>
  </si>
  <si>
    <t>MSS-800T 60 HP CTR AIR COMPRESSOR FAN MOTOR</t>
  </si>
  <si>
    <t>10-0890-F</t>
  </si>
  <si>
    <t>MSS-N PLANT #4 AIR COMPRESSOR 200 HP FAN MOTOR</t>
  </si>
  <si>
    <t>13-6170</t>
  </si>
  <si>
    <t>13-6171</t>
  </si>
  <si>
    <t>13-6172</t>
  </si>
  <si>
    <t>13-6173</t>
  </si>
  <si>
    <t>MS2P-E VACUUMIZER FEED PUMP-2P EAST BOGEY FP</t>
  </si>
  <si>
    <t>BOILER COMBUSTION FAN #1-BOILER COMBUSTION FAN #1</t>
  </si>
  <si>
    <t>Main Plant Chill Water Pump #2-CENTER CHILLED WTR PMP</t>
  </si>
  <si>
    <t>MS2P-COOLING TOWER N FAN-MS2P cooling tower N.Fan</t>
  </si>
  <si>
    <t>Waiting Repairs</t>
  </si>
  <si>
    <t>MS2P-COOLING TOWER S FAN-MS2P COOLING TOWER S.FAN</t>
  </si>
  <si>
    <t>010-4104</t>
  </si>
  <si>
    <t>MSP-COOLING TOWER S FAN-MSP COOLING TOWER S.FAN B</t>
  </si>
  <si>
    <t>C CIRCULATION PUMP</t>
  </si>
  <si>
    <t>MSP-COOLING TOWER WATER PUMP (STANDBY)-C CIRCULATION PUMP</t>
  </si>
  <si>
    <t>MS2P-COOLING TOWER W WATER PUMP-#1 COOLING TOWER WATER PUMP</t>
  </si>
  <si>
    <t>MSP-HOT WATER PMP TO HD HTR</t>
  </si>
  <si>
    <t>MSP-HOT WATER PUMP TO H-HEATER-MSP-HOT WATER PMP TO HD HTR</t>
  </si>
  <si>
    <t>MSP-DRY REWORK FAN-REWORK FAN</t>
  </si>
  <si>
    <t>MSP-PACKAGING ASPIRATION FILTER RCVR FAN-FILTER EXHAUST FAN</t>
  </si>
  <si>
    <t>SLAM TANK PUMP</t>
  </si>
  <si>
    <t>MS2P-SLAM SURGE PUMP #1-SLAM TANK PUMP</t>
  </si>
  <si>
    <t>MSP-CIP FEED PUMP #1</t>
  </si>
  <si>
    <t>MSP-CIP SUPPLY PUMP TO DRYER #1-MSP-CIP FEED PUMP #1</t>
  </si>
  <si>
    <t>MSP-CIP SUPPLY FEED PUMP TO PREC. TANK-MSP-CIP SUPPLY FEED PUMP</t>
  </si>
  <si>
    <t>MSP-CIP RINSE TANK FLOW VALVE TO 4027-MSP-CIP SUPPLY PUMP/WET-IN</t>
  </si>
  <si>
    <t>MSP-90DEG STNDBY WTR PUMP</t>
  </si>
  <si>
    <t>MSP-90 DEG PROCESS STANDBY WTR PUMP-MSP-90DEG STNDBY WTR PUMP</t>
  </si>
  <si>
    <t xml:space="preserve"> - (HEAT RECOVERY PUMP)</t>
  </si>
  <si>
    <t>Bone Yard</t>
  </si>
  <si>
    <t>SHARPLES FEED PUMP</t>
  </si>
  <si>
    <t>MP1-CENTRIFUGE FEED PUMP - (SHARPLES FEED PUMP)</t>
  </si>
  <si>
    <t>MSP-CIP SUPPLY PUMP TO DRYER #2-MSP #2 CIP FEED PUMP</t>
  </si>
  <si>
    <t>-MSP COOLING TOWER N.FAN A</t>
  </si>
  <si>
    <t>MS2P-COOLING TOWER S FAN-MS2P cooling tower S.Fan</t>
  </si>
  <si>
    <t>wo created</t>
  </si>
  <si>
    <t>planing in progress</t>
  </si>
  <si>
    <t>purches ok on oter</t>
  </si>
  <si>
    <t xml:space="preserve">ready to </t>
  </si>
  <si>
    <t>schedul</t>
  </si>
  <si>
    <t>Grinder has some signs of looseness in drive end. Also has high 1 x rpm vibration in vertical direction... .over 1 ips ips overall.  Inspect base fasteners and ensure base is properly secured.</t>
  </si>
  <si>
    <t xml:space="preserve">drive end motor data shows a lot of acceleration. This appears to be from the compressor section. Recommend to inspect air end for issues as time allows. </t>
  </si>
  <si>
    <t xml:space="preserve">bad data </t>
  </si>
  <si>
    <t>possible bad data on fan need to retake data</t>
  </si>
  <si>
    <t xml:space="preserve">motor has some electrical vibration associated with rotor bar pass harmonics </t>
  </si>
  <si>
    <t>no new data</t>
  </si>
  <si>
    <t>It looks like a lot of this vibration may be structrual/base issues. Ensure base/structure is properly secured. Jackshaft data does show some possible fit looseenss likely due to worn shaft.</t>
  </si>
  <si>
    <t xml:space="preserve">Spindle section likely has bearing defects/wear. Unit will </t>
  </si>
  <si>
    <t xml:space="preserve">vib is much better but still some caviation </t>
  </si>
  <si>
    <t>vib is much better but still some pump caviation</t>
  </si>
  <si>
    <t>motor data looks good but no data for gearbox??</t>
  </si>
  <si>
    <t>not running no data</t>
  </si>
  <si>
    <t>nor running no data</t>
  </si>
  <si>
    <t>Back drive motor still has massive beat vibration well over 1.5 ips. Back drive data shows a high  1 x rpm vibration with some high 2, 3, and 4 x rpm vibrations. Inpsect back drive components SOON!</t>
  </si>
  <si>
    <t>Main motor has high 1 x rpm vibration in vertical position. Check all fastneners soon....Back drive motor has decresed vibration but still 1.5 ips.... Inspect all fasteners, ODE centrifuge bearing, geardrive, couplings, and alignment ASAP!!!!</t>
  </si>
  <si>
    <t>Pump axial data is showing some signs of bearing issue likely in the thrust bearing of the pump. Pump may need attention in the next few months.</t>
  </si>
  <si>
    <t>There is a high frequency rpm harmonic vibration in the outboard end bearing.  May be an issue with the geardrive...Will continue to monitor closely.</t>
  </si>
  <si>
    <t xml:space="preserve">Main drive Motor has some electrical vibrations. Back drive DC motor has some bearing issues likely due to fluting. </t>
  </si>
  <si>
    <t>Back drive bearings have high axial vibration. Data shows a high 1 x rpm vibration with some high 2, 3, and 4 x rpm vibrations. Drive shaft appears to be moving excessively…. Inpsect back drive components SOON!</t>
  </si>
  <si>
    <t xml:space="preserve">Motor 1 x rpm has increased some this survey. Centrifuge also has some elevated 1 x rpm vibration. For now, check motor fasteners, belts, and clean and flush unit. </t>
  </si>
  <si>
    <t>Motor data shows increase in 1 x motor rpm vibration. Geardrive also shows some signs of defects/wear/ Check couplings, geardrive for wear as scheduling allows.</t>
  </si>
  <si>
    <t>pump has quite a bit of rpm harmonics which may indicate internal wear of the pump. Peakue also shows increase amplitude.... Pump will need attention soon.</t>
  </si>
  <si>
    <t xml:space="preserve">Fan axial is .5 ips-pk. This may be caused by air flow.  </t>
  </si>
  <si>
    <t xml:space="preserve">Motor and fan still has belt type vibration. Inpsect belts and sheaves as scheduling allows. Also, fan bearings need visual inspection ensuring clean adequate amount of grease. </t>
  </si>
  <si>
    <t xml:space="preserve">Peakvue and 1-20 Khz. trend for Fan OBH have decreased since last survey..but still kind of high compared to the average.. For now,perform a visual inspection of the outboard bearing ensuring lubrication is ok and ensuring bearing is still centered in housing. </t>
  </si>
  <si>
    <t>Not much change here....Grinder seems to have drive end bearing issue. Large non synchronous peak in GIH spectrum may be a bearing frequnecy fundamental. Check sheaves for proper alignment and ensure belts are not over tight. Motor also seems to have excessive TEMP.</t>
  </si>
  <si>
    <t>Centrifuge has some high 1 x rpm vibration tin verticals over 1.1 ips-pk...Also causing some high vibration in the pillow block bearings. Clean and flush may help.</t>
  </si>
  <si>
    <t>Centrifuge has some 1 x rpm vibration. Clean and flush might help. Motor also has quite a bit of electrical vibrations related to rotor bar and 2 x line frequnecy. Motor also has some minor bearing defects.</t>
  </si>
  <si>
    <t xml:space="preserve">1 x rpm vibration present in the motor. Motor sheave and all fasteners should be checked. Also ensure motor sheave is clean with no build-up. </t>
  </si>
  <si>
    <t>Vib is down on back drive bearings but are still showing a lot of noise and high acceleration. Drive motor spectral data also shows elevated vibration that appears to be possible belt harmonic peak  that is close to 1 x motor rpm peak. Check back drive bearings and belts and sheave for issues soon. Keeping this a 2 for now...</t>
  </si>
  <si>
    <t xml:space="preserve">Significant increase in 1 x rpm vibration in centrifuge. Over 1.5 ips-pk. Clean out and flush SOON. Motor has some high freq. high amplitude vibrations related to rotor bar and 2 x line frequency. 120 Hz. </t>
  </si>
  <si>
    <t>Motor has a 1 x rpm vibration with amplitude well over 1 ips-pk and quite a bit of electrical vibrations. Motor may have a rotor bar problem. This would influenece the 1 x rpm vibration some. For now, Ensure fastneners are tight, check motor sheave for face run-out and alignment. Ensure belts are in good shape.</t>
  </si>
  <si>
    <t>Motor vib is lower but still high on average. Overall is .65 ips. Inspect agitator shaft for build up and run out.</t>
  </si>
  <si>
    <t>Motor has 1 xrpm vibration. Back drive bearings are showing some For now, Ensure fastneners are tight, check motor sheave for face run-out and alignment. Ensure belts are in good shape.</t>
  </si>
  <si>
    <t xml:space="preserve">Larger drive motor has significant increase in high frequnecy vibration. This may be lube issue and or bearing issue in DE of motor. Ensure motor is greased properly for now. </t>
  </si>
  <si>
    <t>Motor still has high 1 x flotwegg rpm  vibration. This may be sheave related. Inspect sheaves for face run-out and misalignment as soon as practical. Check motor for soft foot...CHECK ALL FASTENERS ALSO</t>
  </si>
  <si>
    <t>Motor and gearbox have vibration at 5 HZ. Amplitudes are around .3-.5 ips-pk. This will be monitored closely.</t>
  </si>
  <si>
    <t>There are harmonics in the motor data with a fundamental of 36 hz. At first look, it looks like a bearing issue: however, This is likely the second shaft of the air end. This shaft usually goes faster than the input shaft. Air end may have some internal wear.</t>
  </si>
  <si>
    <t>1 x rpm vib is way down but now pump is showing some signs of bearing defects. Not too bad right and this will monitored closely.</t>
  </si>
  <si>
    <t xml:space="preserve">motor data looks like unit was not running and there is no pump data </t>
  </si>
  <si>
    <t>Baseline data shows bad motor bearings. Motor needs to replaced soon.</t>
  </si>
  <si>
    <t xml:space="preserve">motor has some elevated 1 x rpm vibration. Check base/fastneners, couplngs, and alignment as time allows. </t>
  </si>
  <si>
    <t>Motor has some non synchronous peaks in spectra that appears to be related to compressor shaft harmonics (second shaft)</t>
  </si>
  <si>
    <t>Motor appears to have some non synchronous peaks in spectra. This may indicate some bearing issues present in motor. Or could be compressor second shaft vibrations if second shaft is at a slighly slower rpm than input or drive end shaft.</t>
  </si>
  <si>
    <t>HUGE incease in motor amplitude .05 to 1.6 isp! Data shows high 1 , 2, 3, and samleer 4 and 5 x rpm peaks in spectrum. This looks like bad coupling, or some type of looseness. Inpsect unit ASAP.</t>
  </si>
  <si>
    <t>DE motor bearing data shows some signs of defects present in the motor bearing. Good one for TAR.</t>
  </si>
  <si>
    <t>Motor has some electrical vibration associated with rotor bar pass harmonics.</t>
  </si>
  <si>
    <t>motor vib is a little bit lower, but electrical vibs (rotor bar pass vib) remain. Monitoring closely.</t>
  </si>
  <si>
    <t>motor has some electrical vibrations around rotor bar pass freq. Will monitor closely.</t>
  </si>
  <si>
    <t xml:space="preserve">MOtor vib is slightly lower...but Motor data is still showing some belt vibraitons.  Inspect belts and sheaves for issues. </t>
  </si>
  <si>
    <t>Pump looks better but there is an increase in motor vibration. Appears to be sub-synchronous and may be flow related.</t>
  </si>
  <si>
    <t xml:space="preserve">Overall vib has decreased about 50% but still is over .5 ips. Soleplate is loose to concrete pad. This is likely the cause of the 1 x rpm vibration. Base needs to be regrouted </t>
  </si>
  <si>
    <t xml:space="preserve">couple of bad data points on motor </t>
  </si>
  <si>
    <t xml:space="preserve">1 x rpm vibration is .9 ips in motor vertical.. Likely a coupling issue. Inspect coupling and ensure all fasteners are tight and alignment is good. </t>
  </si>
  <si>
    <t xml:space="preserve">Motor 1 x rpm vibration has decreased some but still is high (.5 ips-pk overall) The motor appears to operate on VFD.  Resonance and or process flow may influence this vibration some. </t>
  </si>
  <si>
    <t xml:space="preserve">Outboard centrifuge bearing data is showing some high acceleartion and high peakvue amplitude and possible bearing cage vibraiton. Inspect bearing ASAP if possible. Geardrive may also have issue. Inpsect geardrive  as well.  </t>
  </si>
  <si>
    <t xml:space="preserve">Motor appears to have some bearing defect type vibraiton. Inspect motor/pump for wear as scheduling allows. </t>
  </si>
  <si>
    <t>motor has some electrical vibrations around rotor bar pass freq and 120 HZ sidebands. Will monitor closely.</t>
  </si>
  <si>
    <t xml:space="preserve">Motor is still vibrating near .95  ips at MIV. Base is loose and has deteriorated grouting. Needs to be regrouted. AlsoiInspect coupling for defects/wear and ensure motor has a good algnment to the pump. </t>
  </si>
  <si>
    <t>Motor data shows some rotor bar pass vibration with some 120 HZ modulation.</t>
  </si>
  <si>
    <t xml:space="preserve"> fan bearings from the last TAR are still noisy and have higher acceleration than they should have. Not sure if this is a lube issue or if bearings are bad. Check lube and Monitor closely..</t>
  </si>
  <si>
    <t>blower data is starting to shows some signs of internal wear of the blower. Monitoring closely.</t>
  </si>
  <si>
    <t>motor has increased acceleration and a dominant non-synchronous peak. This could be bearing related. Motor may need attention in the near future.</t>
  </si>
  <si>
    <t>possible bad motor data no pump data</t>
  </si>
  <si>
    <t>Motor data shows early bearing defects. Blower also shows signs of internal wear.</t>
  </si>
  <si>
    <t xml:space="preserve">Low frequency harmonics in motor data suggests belt issues. Inspect belts and sheaves for wear and misalignment soon. </t>
  </si>
  <si>
    <t>FIH peakvue shows a significant increase in 1k-20 KHz amplitude. There is also a change in Peakvue amplitude and a sudden appearance of possible bearing defect harmonics (fundamental is around 8.1 orders). For now it is highly recommended to perform an internal inspection of the DE fan bearing as soon as an opportunity allows.</t>
  </si>
  <si>
    <t>Motor has much higher vibration than the fan. Data shows a possible belt or sheave issue. Inpsect as time allows.</t>
  </si>
  <si>
    <t xml:space="preserve">Vib is lower but still high 1 x rpm vib reamins. Base has issues. </t>
  </si>
  <si>
    <t>Huge increase in pump vibration from .08 to .6 ips-pk.. Peaks in spectrum are 7 and 14 Hz. Likely a harmonic of pump rpm as this is a slow rpm pump. Inspect pump/couplings,fasteners, and base ASAP!</t>
  </si>
  <si>
    <t>motor data is showing signs of bearing defects. Motor will need attention in the next few months. Monitoring closely</t>
  </si>
  <si>
    <t xml:space="preserve">Motor data has been showing defect frequencies in spectrum….Peakvue data is now showing FTF peak present in spectrum.... This is bearing cage frequency and is indication of bearing failure. Change motor ASAP. </t>
  </si>
  <si>
    <t>Vib is over 1 .2 ips... High 1 x rpm with harmonics. Centrifuge shows some signs of mechanical looseness especially in the drive end. Clean and flush SOON. Bearing fits may have wear.</t>
  </si>
  <si>
    <t>Centrifuge vib is still over 1 ips. Large 1 x rpm vibration with multiple rpm harmonics. Bearing fits may have some wear. Clean out and flush may help with lowering 1 x rpm vibration.</t>
  </si>
  <si>
    <t>Vibration is slightly lower in centrifuge but still is near .9 ips-pk with rpm harmonics present in spectral data. Will continue to monitor closely.</t>
  </si>
  <si>
    <t>appears to be bad data</t>
  </si>
  <si>
    <t>Still some high motor and fan vertical vibration but lower overall. Fan still has some slight imbalance and possible structural issue.</t>
  </si>
  <si>
    <t xml:space="preserve">Motor data suggests bearing issues are present in motor. </t>
  </si>
  <si>
    <t>sub-synch vib is down this month but still has issue with motor base and sheaves</t>
  </si>
  <si>
    <t>geardrive shows some signs of wear</t>
  </si>
  <si>
    <t xml:space="preserve"> Large sub-synchronous vibration in the motor has decreased some but still near .7 ips. Liekly an issue with driven components.</t>
  </si>
  <si>
    <t>Sub synchronous vibration (9.3 Hz.). Could be output speed or possible resonance. Monitoring closely</t>
  </si>
  <si>
    <t>Motor and fan have high vibration at fan speed. The fan is over 1.8 ips-pk. Outbaord fan bearing data shows an impacting in the waveform that indicates possible bearing damage. Fan may also have damage. Inpsect fan unit ASAP!</t>
  </si>
  <si>
    <t>bad data on motor!</t>
  </si>
  <si>
    <t>Blower starting to show signs of internal wear according to spectral data of the blower.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</si>
</sst>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mmmm\-yy"/>
    <numFmt numFmtId="165" formatCode="0.000"/>
  </numFmts>
  <fonts count="56" x14ac:knownFonts="1">
    <font>
      <sz val="11"/>
      <color theme="1"/>
      <name val="Calibri"/>
      <family val="2"/>
      <scheme val="minor"/>
    </font>
    <font>
      <sz val="11"/>
      <color theme="1"/>
      <name val="Calibri"/>
      <family val="2"/>
      <scheme val="minor"/>
    </font>
    <font>
      <sz val="11"/>
      <color rgb="FFFF0000"/>
      <name val="Calibri"/>
      <family val="2"/>
      <scheme val="minor"/>
    </font>
    <font>
      <sz val="10"/>
      <name val="Arial"/>
      <family val="2"/>
    </font>
    <font>
      <b/>
      <sz val="20"/>
      <name val="Arial"/>
      <family val="2"/>
    </font>
    <font>
      <b/>
      <sz val="10"/>
      <name val="Arial"/>
      <family val="2"/>
    </font>
    <font>
      <b/>
      <sz val="14"/>
      <name val="Arial"/>
      <family val="2"/>
    </font>
    <font>
      <b/>
      <sz val="12"/>
      <name val="Arial"/>
      <family val="2"/>
    </font>
    <font>
      <sz val="10"/>
      <color rgb="FFFF0000"/>
      <name val="Arial"/>
      <family val="2"/>
    </font>
    <font>
      <sz val="10"/>
      <color theme="1"/>
      <name val="Arial"/>
      <family val="2"/>
    </font>
    <font>
      <strike/>
      <sz val="10"/>
      <color rgb="FF7030A0"/>
      <name val="Arial"/>
      <family val="2"/>
    </font>
    <font>
      <sz val="10"/>
      <color rgb="FF00B050"/>
      <name val="Arial"/>
      <family val="2"/>
    </font>
    <font>
      <b/>
      <sz val="11"/>
      <name val="Arial"/>
      <family val="2"/>
    </font>
    <font>
      <sz val="11"/>
      <color rgb="FF000000"/>
      <name val="Calibri"/>
      <family val="2"/>
      <scheme val="minor"/>
    </font>
    <font>
      <sz val="10"/>
      <name val="Arial"/>
      <family val="2"/>
    </font>
    <font>
      <sz val="12"/>
      <color theme="1"/>
      <name val="Arial Narrow"/>
      <family val="2"/>
    </font>
    <font>
      <sz val="11"/>
      <name val="Calibri"/>
      <family val="2"/>
      <scheme val="minor"/>
    </font>
    <font>
      <strike/>
      <sz val="11"/>
      <color theme="1"/>
      <name val="Calibri"/>
      <family val="2"/>
      <scheme val="minor"/>
    </font>
    <font>
      <strike/>
      <sz val="10"/>
      <name val="Arial"/>
      <family val="2"/>
    </font>
    <font>
      <strike/>
      <sz val="10"/>
      <color rgb="FFFF0000"/>
      <name val="Arial"/>
      <family val="2"/>
    </font>
    <font>
      <strike/>
      <sz val="10"/>
      <color rgb="FF00B050"/>
      <name val="Arial"/>
      <family val="2"/>
    </font>
    <font>
      <strike/>
      <vertAlign val="superscript"/>
      <sz val="11"/>
      <color theme="1"/>
      <name val="Calibri"/>
      <family val="2"/>
      <scheme val="minor"/>
    </font>
    <font>
      <strike/>
      <vertAlign val="superscript"/>
      <sz val="10"/>
      <name val="Arial"/>
      <family val="2"/>
    </font>
    <font>
      <strike/>
      <vertAlign val="superscript"/>
      <sz val="10"/>
      <color rgb="FFFF0000"/>
      <name val="Arial"/>
      <family val="2"/>
    </font>
    <font>
      <strike/>
      <vertAlign val="superscript"/>
      <sz val="10"/>
      <color rgb="FF00B050"/>
      <name val="Arial"/>
      <family val="2"/>
    </font>
    <font>
      <b/>
      <sz val="18"/>
      <name val="Arial"/>
      <family val="2"/>
    </font>
    <font>
      <b/>
      <sz val="20"/>
      <color theme="1"/>
      <name val="Calibri"/>
      <family val="2"/>
      <scheme val="minor"/>
    </font>
    <font>
      <b/>
      <sz val="48"/>
      <name val="Arial"/>
      <family val="2"/>
    </font>
    <font>
      <b/>
      <i/>
      <sz val="12"/>
      <color theme="1"/>
      <name val="Calibri"/>
      <family val="2"/>
      <scheme val="minor"/>
    </font>
    <font>
      <sz val="11"/>
      <color theme="1"/>
      <name val="Calibri"/>
      <family val="2"/>
      <scheme val="minor"/>
    </font>
    <font>
      <sz val="16"/>
      <color rgb="FFFF0000"/>
      <name val="Arial"/>
      <family val="2"/>
    </font>
    <font>
      <sz val="10"/>
      <name val="Arial"/>
      <family val="2"/>
    </font>
    <font>
      <b/>
      <sz val="12"/>
      <color theme="1"/>
      <name val="Arial Narrow"/>
      <family val="2"/>
    </font>
    <font>
      <b/>
      <i/>
      <sz val="12"/>
      <color theme="1"/>
      <name val="Arial Narrow"/>
      <family val="2"/>
    </font>
    <font>
      <b/>
      <i/>
      <u/>
      <sz val="14"/>
      <color theme="1"/>
      <name val="Calibri"/>
      <family val="2"/>
      <scheme val="minor"/>
    </font>
    <font>
      <sz val="14"/>
      <color theme="1"/>
      <name val="Calibri"/>
      <family val="2"/>
      <scheme val="minor"/>
    </font>
    <font>
      <b/>
      <sz val="12"/>
      <color theme="1"/>
      <name val="Calibri"/>
      <family val="2"/>
      <scheme val="minor"/>
    </font>
    <font>
      <sz val="10"/>
      <name val="Arial"/>
      <family val="2"/>
    </font>
    <font>
      <b/>
      <sz val="12"/>
      <color rgb="FFFF0000"/>
      <name val="Arial Narrow"/>
      <family val="2"/>
    </font>
    <font>
      <strike/>
      <sz val="12"/>
      <color theme="1"/>
      <name val="Arial Narrow"/>
      <family val="2"/>
    </font>
    <font>
      <b/>
      <strike/>
      <sz val="10"/>
      <name val="Arial"/>
      <family val="2"/>
    </font>
    <font>
      <sz val="20"/>
      <name val="Arial"/>
      <family val="2"/>
    </font>
    <font>
      <sz val="12"/>
      <color rgb="FFFF0000"/>
      <name val="Arial Narrow"/>
      <family val="2"/>
    </font>
    <font>
      <sz val="10"/>
      <name val="Arial"/>
      <family val="2"/>
    </font>
    <font>
      <sz val="11"/>
      <name val="Arial"/>
      <family val="2"/>
    </font>
    <font>
      <sz val="8"/>
      <name val="Arial"/>
      <family val="2"/>
    </font>
    <font>
      <sz val="10"/>
      <name val="Arial"/>
      <family val="2"/>
    </font>
    <font>
      <sz val="12"/>
      <color theme="9" tint="-0.499984740745262"/>
      <name val="Calibri"/>
      <family val="2"/>
      <scheme val="minor"/>
    </font>
    <font>
      <sz val="11"/>
      <color rgb="FFFF0000"/>
      <name val="Arial"/>
      <family val="2"/>
    </font>
    <font>
      <sz val="10"/>
      <name val="Arial"/>
      <family val="2"/>
    </font>
    <font>
      <sz val="11"/>
      <color theme="9" tint="-0.499984740745262"/>
      <name val="Arial"/>
      <family val="2"/>
    </font>
    <font>
      <sz val="10"/>
      <color theme="0"/>
      <name val="Arial"/>
      <family val="2"/>
    </font>
    <font>
      <sz val="10"/>
      <color rgb="FF212121"/>
      <name val="Arial"/>
      <family val="2"/>
    </font>
    <font>
      <sz val="10"/>
      <name val="Arial"/>
      <family val="2"/>
    </font>
    <font>
      <sz val="10"/>
      <name val="Arial"/>
    </font>
    <font>
      <sz val="12"/>
      <color rgb="FFFF0000"/>
      <name val="Calibri"/>
      <family val="2"/>
      <scheme val="minor"/>
    </font>
  </fonts>
  <fills count="2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rgb="FFFFFF00"/>
        <bgColor indexed="64"/>
      </patternFill>
    </fill>
    <fill>
      <patternFill patternType="solid">
        <fgColor rgb="FF0070C0"/>
        <bgColor indexed="64"/>
      </patternFill>
    </fill>
    <fill>
      <patternFill patternType="solid">
        <fgColor theme="3" tint="0.59999389629810485"/>
        <bgColor indexed="64"/>
      </patternFill>
    </fill>
    <fill>
      <patternFill patternType="solid">
        <fgColor indexed="11"/>
        <bgColor indexed="64"/>
      </patternFill>
    </fill>
    <fill>
      <patternFill patternType="solid">
        <fgColor indexed="22"/>
        <bgColor indexed="64"/>
      </patternFill>
    </fill>
    <fill>
      <patternFill patternType="solid">
        <fgColor rgb="FFFF00FF"/>
        <bgColor indexed="64"/>
      </patternFill>
    </fill>
    <fill>
      <patternFill patternType="solid">
        <fgColor theme="5"/>
        <bgColor indexed="64"/>
      </patternFill>
    </fill>
    <fill>
      <patternFill patternType="solid">
        <fgColor rgb="FF00B0F0"/>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rgb="FF00FF00"/>
        <bgColor indexed="64"/>
      </patternFill>
    </fill>
    <fill>
      <patternFill patternType="solid">
        <fgColor theme="2" tint="-0.499984740745262"/>
        <bgColor indexed="64"/>
      </patternFill>
    </fill>
    <fill>
      <patternFill patternType="solid">
        <fgColor theme="2" tint="-9.9978637043366805E-2"/>
        <bgColor indexed="64"/>
      </patternFill>
    </fill>
    <fill>
      <patternFill patternType="solid">
        <fgColor rgb="FFFFC000"/>
        <bgColor indexed="64"/>
      </patternFill>
    </fill>
    <fill>
      <patternFill patternType="solid">
        <fgColor rgb="FFC10FA8"/>
        <bgColor indexed="64"/>
      </patternFill>
    </fill>
    <fill>
      <patternFill patternType="solid">
        <fgColor theme="4"/>
        <bgColor indexed="64"/>
      </patternFill>
    </fill>
    <fill>
      <patternFill patternType="solid">
        <fgColor rgb="FF4CAA06"/>
        <bgColor indexed="64"/>
      </patternFill>
    </fill>
    <fill>
      <patternFill patternType="solid">
        <fgColor rgb="FF7030A0"/>
        <bgColor indexed="64"/>
      </patternFill>
    </fill>
    <fill>
      <patternFill patternType="solid">
        <fgColor rgb="FF92D050"/>
        <bgColor indexed="64"/>
      </patternFill>
    </fill>
    <fill>
      <patternFill patternType="solid">
        <fgColor theme="0" tint="-0.14999847407452621"/>
        <bgColor indexed="64"/>
      </patternFill>
    </fill>
  </fills>
  <borders count="55">
    <border>
      <left/>
      <right/>
      <top/>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right/>
      <top style="medium">
        <color indexed="64"/>
      </top>
      <bottom style="medium">
        <color indexed="64"/>
      </bottom>
      <diagonal/>
    </border>
    <border>
      <left style="thin">
        <color indexed="64"/>
      </left>
      <right/>
      <top style="medium">
        <color indexed="64"/>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right style="thin">
        <color indexed="64"/>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diagonal/>
    </border>
    <border>
      <left/>
      <right style="thin">
        <color indexed="64"/>
      </right>
      <top style="medium">
        <color indexed="64"/>
      </top>
      <bottom style="thin">
        <color indexed="64"/>
      </bottom>
      <diagonal/>
    </border>
  </borders>
  <cellStyleXfs count="15">
    <xf numFmtId="0" fontId="0" fillId="0" borderId="0"/>
    <xf numFmtId="9" fontId="1" fillId="0" borderId="0" applyFont="0" applyFill="0" applyBorder="0" applyAlignment="0" applyProtection="0"/>
    <xf numFmtId="0" fontId="3" fillId="0" borderId="0"/>
    <xf numFmtId="0" fontId="14" fillId="0" borderId="0"/>
    <xf numFmtId="44" fontId="1" fillId="0" borderId="0" applyFont="0" applyFill="0" applyBorder="0" applyAlignment="0" applyProtection="0"/>
    <xf numFmtId="0" fontId="1" fillId="0" borderId="0"/>
    <xf numFmtId="0" fontId="3" fillId="0" borderId="0"/>
    <xf numFmtId="0" fontId="29" fillId="0" borderId="0"/>
    <xf numFmtId="0" fontId="31" fillId="0" borderId="0"/>
    <xf numFmtId="0" fontId="37" fillId="0" borderId="0"/>
    <xf numFmtId="0" fontId="43" fillId="0" borderId="0"/>
    <xf numFmtId="0" fontId="46" fillId="0" borderId="0"/>
    <xf numFmtId="0" fontId="49" fillId="0" borderId="0"/>
    <xf numFmtId="0" fontId="53" fillId="0" borderId="0"/>
    <xf numFmtId="0" fontId="54" fillId="0" borderId="0"/>
  </cellStyleXfs>
  <cellXfs count="647">
    <xf numFmtId="0" fontId="0" fillId="0" borderId="0" xfId="0"/>
    <xf numFmtId="0" fontId="3" fillId="0" borderId="0" xfId="2"/>
    <xf numFmtId="0" fontId="3" fillId="0" borderId="4" xfId="2" applyBorder="1" applyAlignment="1">
      <alignment vertical="center" wrapText="1"/>
    </xf>
    <xf numFmtId="0" fontId="3" fillId="0" borderId="4" xfId="2" applyBorder="1"/>
    <xf numFmtId="0" fontId="3" fillId="0" borderId="0" xfId="2" applyAlignment="1">
      <alignment horizontal="center" vertical="center"/>
    </xf>
    <xf numFmtId="0" fontId="3" fillId="0" borderId="4" xfId="2" applyBorder="1" applyAlignment="1">
      <alignment horizontal="center" vertical="center"/>
    </xf>
    <xf numFmtId="0" fontId="0" fillId="0" borderId="4" xfId="0" applyBorder="1"/>
    <xf numFmtId="14" fontId="0" fillId="0" borderId="0" xfId="0" applyNumberFormat="1"/>
    <xf numFmtId="0" fontId="3" fillId="0" borderId="4" xfId="2" applyBorder="1" applyAlignment="1">
      <alignment horizontal="center"/>
    </xf>
    <xf numFmtId="14" fontId="3" fillId="0" borderId="0" xfId="2" applyNumberFormat="1" applyAlignment="1">
      <alignment wrapText="1"/>
    </xf>
    <xf numFmtId="14" fontId="0" fillId="4" borderId="0" xfId="0" applyNumberFormat="1" applyFill="1"/>
    <xf numFmtId="14" fontId="3" fillId="0" borderId="0" xfId="2" applyNumberFormat="1" applyAlignment="1">
      <alignment horizontal="center" vertical="center" wrapText="1"/>
    </xf>
    <xf numFmtId="0" fontId="0" fillId="4" borderId="0" xfId="0" applyFill="1"/>
    <xf numFmtId="0" fontId="0" fillId="4" borderId="10" xfId="0" applyFill="1" applyBorder="1"/>
    <xf numFmtId="0" fontId="0" fillId="0" borderId="13" xfId="0" applyBorder="1"/>
    <xf numFmtId="0" fontId="0" fillId="0" borderId="14" xfId="0" applyBorder="1"/>
    <xf numFmtId="0" fontId="0" fillId="4" borderId="14" xfId="0" applyFill="1" applyBorder="1"/>
    <xf numFmtId="0" fontId="0" fillId="4" borderId="13" xfId="0" applyFill="1" applyBorder="1"/>
    <xf numFmtId="0" fontId="0" fillId="9" borderId="0" xfId="0" applyFill="1"/>
    <xf numFmtId="0" fontId="3" fillId="0" borderId="6" xfId="2" applyBorder="1"/>
    <xf numFmtId="0" fontId="3" fillId="0" borderId="8" xfId="2" applyBorder="1"/>
    <xf numFmtId="0" fontId="3" fillId="7" borderId="4" xfId="2" applyFill="1" applyBorder="1" applyAlignment="1">
      <alignment horizontal="center" vertical="center" wrapText="1"/>
    </xf>
    <xf numFmtId="0" fontId="3" fillId="0" borderId="4" xfId="2" applyBorder="1" applyAlignment="1">
      <alignment wrapText="1"/>
    </xf>
    <xf numFmtId="0" fontId="11" fillId="0" borderId="4" xfId="2" applyFont="1" applyBorder="1" applyAlignment="1">
      <alignment horizontal="center" vertical="center" wrapText="1"/>
    </xf>
    <xf numFmtId="0" fontId="3" fillId="0" borderId="0" xfId="2" applyAlignment="1">
      <alignment horizontal="center" vertical="center" wrapText="1"/>
    </xf>
    <xf numFmtId="0" fontId="3" fillId="0" borderId="4" xfId="2" applyBorder="1" applyAlignment="1">
      <alignment horizontal="center" vertical="center" wrapText="1"/>
    </xf>
    <xf numFmtId="0" fontId="9" fillId="0" borderId="4" xfId="2" applyFont="1" applyBorder="1" applyAlignment="1">
      <alignment horizontal="center" vertical="center" wrapText="1"/>
    </xf>
    <xf numFmtId="15" fontId="0" fillId="0" borderId="0" xfId="0" applyNumberFormat="1"/>
    <xf numFmtId="0" fontId="3" fillId="0" borderId="8" xfId="2" applyBorder="1" applyAlignment="1">
      <alignment wrapText="1"/>
    </xf>
    <xf numFmtId="0" fontId="3" fillId="0" borderId="0" xfId="2" applyAlignment="1">
      <alignment wrapText="1"/>
    </xf>
    <xf numFmtId="0" fontId="13" fillId="0" borderId="4" xfId="0" applyFont="1" applyBorder="1" applyAlignment="1">
      <alignment wrapText="1"/>
    </xf>
    <xf numFmtId="0" fontId="9" fillId="0" borderId="4" xfId="2" applyFont="1" applyBorder="1" applyAlignment="1">
      <alignment horizontal="center" vertical="center"/>
    </xf>
    <xf numFmtId="0" fontId="9" fillId="0" borderId="4" xfId="2" applyFont="1" applyBorder="1" applyAlignment="1">
      <alignment wrapText="1"/>
    </xf>
    <xf numFmtId="0" fontId="1" fillId="0" borderId="4" xfId="0" applyFont="1" applyBorder="1" applyAlignment="1">
      <alignment wrapText="1"/>
    </xf>
    <xf numFmtId="0" fontId="0" fillId="0" borderId="4" xfId="0" applyBorder="1" applyAlignment="1">
      <alignment wrapText="1"/>
    </xf>
    <xf numFmtId="0" fontId="3" fillId="0" borderId="0" xfId="2" applyAlignment="1">
      <alignment vertical="center"/>
    </xf>
    <xf numFmtId="0" fontId="3" fillId="0" borderId="1" xfId="2" applyBorder="1" applyAlignment="1">
      <alignment vertical="center"/>
    </xf>
    <xf numFmtId="14" fontId="3" fillId="0" borderId="22" xfId="2" applyNumberFormat="1" applyBorder="1" applyAlignment="1">
      <alignment wrapText="1"/>
    </xf>
    <xf numFmtId="0" fontId="3" fillId="0" borderId="24" xfId="2" applyBorder="1" applyAlignment="1">
      <alignment vertical="center"/>
    </xf>
    <xf numFmtId="0" fontId="3" fillId="5" borderId="5" xfId="2" applyFill="1" applyBorder="1" applyAlignment="1">
      <alignment horizontal="center" vertical="center" wrapText="1"/>
    </xf>
    <xf numFmtId="0" fontId="3" fillId="7" borderId="5" xfId="2" applyFill="1" applyBorder="1" applyAlignment="1">
      <alignment horizontal="center" vertical="center" wrapText="1"/>
    </xf>
    <xf numFmtId="0" fontId="3" fillId="6" borderId="5" xfId="2" applyFill="1" applyBorder="1" applyAlignment="1">
      <alignment horizontal="center" vertical="center" wrapText="1"/>
    </xf>
    <xf numFmtId="0" fontId="3" fillId="11" borderId="7" xfId="2" applyFill="1" applyBorder="1" applyAlignment="1">
      <alignment horizontal="center" vertical="center" wrapText="1"/>
    </xf>
    <xf numFmtId="0" fontId="3" fillId="0" borderId="5" xfId="2" applyBorder="1"/>
    <xf numFmtId="0" fontId="0" fillId="0" borderId="5" xfId="0" applyBorder="1"/>
    <xf numFmtId="49" fontId="0" fillId="0" borderId="5" xfId="0" applyNumberFormat="1" applyBorder="1"/>
    <xf numFmtId="0" fontId="9" fillId="0" borderId="5" xfId="2" applyFont="1" applyBorder="1"/>
    <xf numFmtId="0" fontId="1" fillId="0" borderId="5" xfId="0" applyFont="1" applyBorder="1"/>
    <xf numFmtId="0" fontId="3" fillId="0" borderId="21" xfId="2" applyBorder="1"/>
    <xf numFmtId="0" fontId="0" fillId="0" borderId="0" xfId="0" applyAlignment="1">
      <alignment horizontal="left" indent="1"/>
    </xf>
    <xf numFmtId="0" fontId="3" fillId="3" borderId="20" xfId="2" applyFill="1" applyBorder="1" applyAlignment="1">
      <alignment horizontal="center" wrapText="1"/>
    </xf>
    <xf numFmtId="0" fontId="3" fillId="0" borderId="0" xfId="2" applyAlignment="1">
      <alignment horizontal="center" wrapText="1"/>
    </xf>
    <xf numFmtId="0" fontId="3" fillId="3" borderId="4" xfId="2" applyFill="1" applyBorder="1" applyAlignment="1">
      <alignment horizontal="center" wrapText="1"/>
    </xf>
    <xf numFmtId="0" fontId="0" fillId="0" borderId="0" xfId="0" applyAlignment="1">
      <alignment vertical="center"/>
    </xf>
    <xf numFmtId="0" fontId="3" fillId="0" borderId="19" xfId="2" applyBorder="1" applyAlignment="1">
      <alignment horizontal="center" vertical="center"/>
    </xf>
    <xf numFmtId="0" fontId="3" fillId="3" borderId="3" xfId="2" applyFill="1" applyBorder="1" applyAlignment="1">
      <alignment horizontal="center" wrapText="1"/>
    </xf>
    <xf numFmtId="0" fontId="3" fillId="3" borderId="25" xfId="2" applyFill="1" applyBorder="1" applyAlignment="1">
      <alignment horizontal="center" wrapText="1"/>
    </xf>
    <xf numFmtId="0" fontId="3" fillId="3" borderId="26" xfId="2" applyFill="1" applyBorder="1" applyAlignment="1">
      <alignment horizontal="center" wrapText="1"/>
    </xf>
    <xf numFmtId="1" fontId="7" fillId="0" borderId="27" xfId="2" applyNumberFormat="1" applyFont="1" applyBorder="1" applyAlignment="1">
      <alignment horizontal="center" wrapText="1"/>
    </xf>
    <xf numFmtId="0" fontId="3" fillId="3" borderId="0" xfId="2" applyFill="1" applyAlignment="1">
      <alignment horizontal="center" wrapText="1"/>
    </xf>
    <xf numFmtId="0" fontId="3" fillId="3" borderId="26" xfId="2" applyFill="1" applyBorder="1" applyAlignment="1">
      <alignment horizontal="center" vertical="center" wrapText="1"/>
    </xf>
    <xf numFmtId="0" fontId="8" fillId="0" borderId="4" xfId="2" applyFont="1" applyBorder="1" applyAlignment="1">
      <alignment horizontal="center" vertical="center"/>
    </xf>
    <xf numFmtId="0" fontId="0" fillId="0" borderId="0" xfId="0" applyAlignment="1">
      <alignment horizontal="left"/>
    </xf>
    <xf numFmtId="16" fontId="0" fillId="0" borderId="0" xfId="0" applyNumberFormat="1"/>
    <xf numFmtId="0" fontId="3" fillId="12" borderId="20" xfId="2" applyFill="1" applyBorder="1" applyAlignment="1">
      <alignment horizontal="center" wrapText="1"/>
    </xf>
    <xf numFmtId="0" fontId="17" fillId="0" borderId="5" xfId="0" applyFont="1" applyBorder="1"/>
    <xf numFmtId="0" fontId="17" fillId="0" borderId="4" xfId="0" applyFont="1" applyBorder="1" applyAlignment="1">
      <alignment wrapText="1"/>
    </xf>
    <xf numFmtId="0" fontId="18" fillId="0" borderId="4" xfId="2" applyFont="1" applyBorder="1" applyAlignment="1">
      <alignment horizontal="center" vertical="center"/>
    </xf>
    <xf numFmtId="0" fontId="21" fillId="0" borderId="5" xfId="0" applyFont="1" applyBorder="1"/>
    <xf numFmtId="0" fontId="21" fillId="0" borderId="4" xfId="0" applyFont="1" applyBorder="1" applyAlignment="1">
      <alignment wrapText="1"/>
    </xf>
    <xf numFmtId="0" fontId="22" fillId="0" borderId="4" xfId="2" applyFont="1" applyBorder="1" applyAlignment="1">
      <alignment horizontal="center" vertical="center"/>
    </xf>
    <xf numFmtId="37" fontId="0" fillId="0" borderId="0" xfId="4" applyNumberFormat="1" applyFont="1"/>
    <xf numFmtId="0" fontId="0" fillId="4" borderId="5" xfId="0" applyFill="1" applyBorder="1"/>
    <xf numFmtId="17" fontId="0" fillId="0" borderId="4" xfId="0" applyNumberFormat="1" applyBorder="1"/>
    <xf numFmtId="0" fontId="9" fillId="0" borderId="4" xfId="2" applyFont="1" applyBorder="1"/>
    <xf numFmtId="0" fontId="0" fillId="14" borderId="4" xfId="0" applyFill="1" applyBorder="1"/>
    <xf numFmtId="0" fontId="3" fillId="14" borderId="6" xfId="2" applyFill="1" applyBorder="1"/>
    <xf numFmtId="0" fontId="3" fillId="14" borderId="4" xfId="2" applyFill="1" applyBorder="1" applyAlignment="1">
      <alignment horizontal="center" vertical="center"/>
    </xf>
    <xf numFmtId="0" fontId="3" fillId="14" borderId="5" xfId="2" applyFill="1" applyBorder="1"/>
    <xf numFmtId="0" fontId="3" fillId="14" borderId="4" xfId="2" applyFill="1" applyBorder="1" applyAlignment="1">
      <alignment wrapText="1"/>
    </xf>
    <xf numFmtId="0" fontId="0" fillId="14" borderId="4" xfId="0" applyFill="1" applyBorder="1" applyAlignment="1">
      <alignment wrapText="1"/>
    </xf>
    <xf numFmtId="0" fontId="0" fillId="14" borderId="5" xfId="0" applyFill="1" applyBorder="1"/>
    <xf numFmtId="0" fontId="3" fillId="0" borderId="0" xfId="2" applyAlignment="1">
      <alignment horizontal="center"/>
    </xf>
    <xf numFmtId="0" fontId="0" fillId="0" borderId="19" xfId="0" applyBorder="1"/>
    <xf numFmtId="0" fontId="3" fillId="0" borderId="29" xfId="2" applyBorder="1"/>
    <xf numFmtId="0" fontId="3" fillId="0" borderId="30" xfId="2" applyBorder="1"/>
    <xf numFmtId="0" fontId="3" fillId="0" borderId="30" xfId="2" applyBorder="1" applyAlignment="1">
      <alignment wrapText="1"/>
    </xf>
    <xf numFmtId="0" fontId="3" fillId="0" borderId="30" xfId="2" applyBorder="1" applyAlignment="1">
      <alignment horizontal="center" vertical="center"/>
    </xf>
    <xf numFmtId="0" fontId="11" fillId="0" borderId="0" xfId="2" applyFont="1" applyAlignment="1">
      <alignment horizontal="center" vertical="center" wrapText="1"/>
    </xf>
    <xf numFmtId="0" fontId="18" fillId="0" borderId="4" xfId="2" applyFont="1" applyBorder="1" applyAlignment="1">
      <alignment horizontal="center" vertical="center" wrapText="1"/>
    </xf>
    <xf numFmtId="0" fontId="20" fillId="0" borderId="4" xfId="2" applyFont="1" applyBorder="1" applyAlignment="1">
      <alignment horizontal="center" vertical="center" wrapText="1"/>
    </xf>
    <xf numFmtId="0" fontId="18" fillId="0" borderId="0" xfId="2" applyFont="1"/>
    <xf numFmtId="0" fontId="22" fillId="0" borderId="4" xfId="2" applyFont="1" applyBorder="1" applyAlignment="1">
      <alignment horizontal="center" vertical="center" wrapText="1"/>
    </xf>
    <xf numFmtId="0" fontId="24" fillId="0" borderId="4" xfId="2" applyFont="1" applyBorder="1" applyAlignment="1">
      <alignment horizontal="center" vertical="center" wrapText="1"/>
    </xf>
    <xf numFmtId="0" fontId="22" fillId="0" borderId="0" xfId="2" applyFont="1"/>
    <xf numFmtId="0" fontId="3" fillId="0" borderId="4" xfId="2" applyBorder="1" applyAlignment="1">
      <alignment horizontal="center" wrapText="1"/>
    </xf>
    <xf numFmtId="14" fontId="3" fillId="0" borderId="4" xfId="2" applyNumberFormat="1" applyBorder="1" applyAlignment="1">
      <alignment horizontal="center" vertical="center" wrapText="1"/>
    </xf>
    <xf numFmtId="49" fontId="2" fillId="0" borderId="4" xfId="0" applyNumberFormat="1" applyFont="1" applyBorder="1" applyAlignment="1">
      <alignment horizontal="center" wrapText="1"/>
    </xf>
    <xf numFmtId="0" fontId="3" fillId="0" borderId="9" xfId="2" applyBorder="1" applyAlignment="1">
      <alignment horizontal="center" vertical="center"/>
    </xf>
    <xf numFmtId="0" fontId="10" fillId="0" borderId="4" xfId="2" applyFont="1" applyBorder="1"/>
    <xf numFmtId="0" fontId="10" fillId="0" borderId="4" xfId="2" applyFont="1" applyBorder="1" applyAlignment="1">
      <alignment wrapText="1"/>
    </xf>
    <xf numFmtId="0" fontId="10" fillId="0" borderId="4" xfId="2" applyFont="1" applyBorder="1" applyAlignment="1">
      <alignment horizontal="center" vertical="center"/>
    </xf>
    <xf numFmtId="0" fontId="27" fillId="0" borderId="0" xfId="2" applyFont="1"/>
    <xf numFmtId="0" fontId="3" fillId="0" borderId="9" xfId="2" applyBorder="1" applyAlignment="1">
      <alignment horizontal="center"/>
    </xf>
    <xf numFmtId="0" fontId="3" fillId="0" borderId="9" xfId="2" applyBorder="1" applyAlignment="1">
      <alignment horizontal="center" vertical="center" wrapText="1"/>
    </xf>
    <xf numFmtId="0" fontId="18" fillId="0" borderId="4" xfId="2" applyFont="1" applyBorder="1"/>
    <xf numFmtId="0" fontId="18" fillId="0" borderId="4" xfId="2" applyFont="1" applyBorder="1" applyAlignment="1">
      <alignment horizontal="center" wrapText="1"/>
    </xf>
    <xf numFmtId="0" fontId="22" fillId="0" borderId="4" xfId="2" applyFont="1" applyBorder="1"/>
    <xf numFmtId="0" fontId="22" fillId="0" borderId="4" xfId="2" applyFont="1" applyBorder="1" applyAlignment="1">
      <alignment horizontal="center" wrapText="1"/>
    </xf>
    <xf numFmtId="14" fontId="3" fillId="0" borderId="4" xfId="2" applyNumberFormat="1" applyBorder="1" applyAlignment="1">
      <alignment wrapText="1"/>
    </xf>
    <xf numFmtId="0" fontId="10" fillId="0" borderId="4" xfId="2" applyFont="1" applyBorder="1" applyAlignment="1">
      <alignment horizontal="center" vertical="center" wrapText="1"/>
    </xf>
    <xf numFmtId="0" fontId="0" fillId="0" borderId="2" xfId="0" applyBorder="1"/>
    <xf numFmtId="0" fontId="3" fillId="0" borderId="19" xfId="2" applyBorder="1"/>
    <xf numFmtId="0" fontId="3" fillId="0" borderId="19" xfId="2" applyBorder="1" applyAlignment="1">
      <alignment horizontal="center" vertical="center" wrapText="1"/>
    </xf>
    <xf numFmtId="0" fontId="3" fillId="0" borderId="19" xfId="2" applyBorder="1" applyAlignment="1">
      <alignment horizontal="center" wrapText="1"/>
    </xf>
    <xf numFmtId="14" fontId="3" fillId="0" borderId="19" xfId="2" applyNumberFormat="1" applyBorder="1" applyAlignment="1">
      <alignment horizontal="center" vertical="center" wrapText="1"/>
    </xf>
    <xf numFmtId="0" fontId="3" fillId="0" borderId="19" xfId="2" applyBorder="1" applyAlignment="1">
      <alignment wrapText="1"/>
    </xf>
    <xf numFmtId="0" fontId="3" fillId="0" borderId="3" xfId="2" applyBorder="1" applyAlignment="1">
      <alignment horizontal="center" vertical="center"/>
    </xf>
    <xf numFmtId="0" fontId="3" fillId="0" borderId="20" xfId="2" applyBorder="1" applyAlignment="1">
      <alignment horizontal="center" vertical="center"/>
    </xf>
    <xf numFmtId="0" fontId="3" fillId="0" borderId="20" xfId="2" applyBorder="1"/>
    <xf numFmtId="0" fontId="10" fillId="0" borderId="5" xfId="2" applyFont="1" applyBorder="1"/>
    <xf numFmtId="0" fontId="10" fillId="0" borderId="17" xfId="2" applyFont="1" applyBorder="1"/>
    <xf numFmtId="0" fontId="10" fillId="0" borderId="21" xfId="2" applyFont="1" applyBorder="1"/>
    <xf numFmtId="0" fontId="10" fillId="0" borderId="21" xfId="2" applyFont="1" applyBorder="1" applyAlignment="1">
      <alignment wrapText="1"/>
    </xf>
    <xf numFmtId="0" fontId="10" fillId="0" borderId="21" xfId="2" applyFont="1" applyBorder="1" applyAlignment="1">
      <alignment horizontal="center" vertical="center"/>
    </xf>
    <xf numFmtId="0" fontId="10" fillId="0" borderId="21" xfId="2" applyFont="1" applyBorder="1" applyAlignment="1">
      <alignment horizontal="center" vertical="center" wrapText="1"/>
    </xf>
    <xf numFmtId="0" fontId="3" fillId="0" borderId="21" xfId="2" applyBorder="1" applyAlignment="1">
      <alignment horizontal="center" vertical="center" wrapText="1"/>
    </xf>
    <xf numFmtId="0" fontId="3" fillId="0" borderId="21" xfId="2" applyBorder="1" applyAlignment="1">
      <alignment horizontal="center" wrapText="1"/>
    </xf>
    <xf numFmtId="14" fontId="3" fillId="0" borderId="21" xfId="2" applyNumberFormat="1" applyBorder="1" applyAlignment="1">
      <alignment horizontal="center" vertical="center" wrapText="1"/>
    </xf>
    <xf numFmtId="0" fontId="3" fillId="0" borderId="18" xfId="2" applyBorder="1"/>
    <xf numFmtId="0" fontId="3" fillId="4" borderId="5" xfId="2" applyFill="1" applyBorder="1"/>
    <xf numFmtId="0" fontId="28" fillId="0" borderId="0" xfId="0" applyFont="1" applyAlignment="1">
      <alignment horizontal="left"/>
    </xf>
    <xf numFmtId="0" fontId="26" fillId="0" borderId="0" xfId="0" applyFont="1" applyAlignment="1">
      <alignment horizontal="left"/>
    </xf>
    <xf numFmtId="0" fontId="3" fillId="0" borderId="32" xfId="2" applyBorder="1"/>
    <xf numFmtId="14" fontId="3" fillId="4" borderId="26" xfId="2" applyNumberFormat="1" applyFill="1" applyBorder="1" applyAlignment="1">
      <alignment horizontal="center" vertical="center" wrapText="1"/>
    </xf>
    <xf numFmtId="0" fontId="3" fillId="4" borderId="4" xfId="2" applyFill="1" applyBorder="1" applyAlignment="1">
      <alignment horizontal="center" vertical="center" wrapText="1"/>
    </xf>
    <xf numFmtId="0" fontId="0" fillId="3" borderId="5" xfId="0" applyFill="1" applyBorder="1"/>
    <xf numFmtId="0" fontId="0" fillId="3" borderId="4" xfId="0" applyFill="1" applyBorder="1" applyAlignment="1">
      <alignment wrapText="1"/>
    </xf>
    <xf numFmtId="0" fontId="3" fillId="3" borderId="5" xfId="2" applyFill="1" applyBorder="1"/>
    <xf numFmtId="0" fontId="3" fillId="3" borderId="4" xfId="2" applyFill="1" applyBorder="1" applyAlignment="1">
      <alignment wrapText="1"/>
    </xf>
    <xf numFmtId="0" fontId="3" fillId="9" borderId="4" xfId="2" applyFill="1" applyBorder="1" applyAlignment="1">
      <alignment horizontal="center" vertical="center" wrapText="1"/>
    </xf>
    <xf numFmtId="0" fontId="3" fillId="17" borderId="4" xfId="2" applyFill="1" applyBorder="1" applyAlignment="1">
      <alignment horizontal="center" vertical="center" wrapText="1"/>
    </xf>
    <xf numFmtId="0" fontId="3" fillId="0" borderId="5" xfId="2" applyBorder="1" applyAlignment="1">
      <alignment horizontal="center" vertical="center" wrapText="1"/>
    </xf>
    <xf numFmtId="0" fontId="3" fillId="7" borderId="22" xfId="2" applyFill="1" applyBorder="1" applyAlignment="1">
      <alignment horizontal="center" vertical="center" wrapText="1"/>
    </xf>
    <xf numFmtId="0" fontId="3" fillId="0" borderId="22" xfId="2" applyBorder="1"/>
    <xf numFmtId="0" fontId="3" fillId="0" borderId="22" xfId="2" applyBorder="1" applyAlignment="1">
      <alignment wrapText="1"/>
    </xf>
    <xf numFmtId="0" fontId="25" fillId="14" borderId="10" xfId="2" applyFont="1" applyFill="1" applyBorder="1"/>
    <xf numFmtId="0" fontId="3" fillId="14" borderId="11" xfId="2" applyFill="1" applyBorder="1"/>
    <xf numFmtId="0" fontId="3" fillId="14" borderId="11" xfId="2" applyFill="1" applyBorder="1" applyAlignment="1">
      <alignment wrapText="1"/>
    </xf>
    <xf numFmtId="0" fontId="3" fillId="14" borderId="11" xfId="2" applyFill="1" applyBorder="1" applyAlignment="1">
      <alignment horizontal="center" vertical="center"/>
    </xf>
    <xf numFmtId="0" fontId="0" fillId="14" borderId="2" xfId="0" applyFill="1" applyBorder="1"/>
    <xf numFmtId="0" fontId="3" fillId="14" borderId="33" xfId="2" applyFill="1" applyBorder="1"/>
    <xf numFmtId="0" fontId="0" fillId="14" borderId="11" xfId="0" applyFill="1" applyBorder="1"/>
    <xf numFmtId="0" fontId="9" fillId="4" borderId="20" xfId="2" applyFont="1" applyFill="1" applyBorder="1" applyAlignment="1">
      <alignment horizontal="center" vertical="center"/>
    </xf>
    <xf numFmtId="0" fontId="3" fillId="4" borderId="20" xfId="2" applyFill="1" applyBorder="1" applyAlignment="1">
      <alignment horizontal="center" vertical="center"/>
    </xf>
    <xf numFmtId="0" fontId="0" fillId="4" borderId="20" xfId="0" applyFill="1" applyBorder="1" applyAlignment="1">
      <alignment horizontal="center" vertical="center"/>
    </xf>
    <xf numFmtId="0" fontId="3" fillId="14" borderId="34" xfId="2" applyFill="1" applyBorder="1"/>
    <xf numFmtId="0" fontId="3" fillId="14" borderId="21" xfId="2" applyFill="1" applyBorder="1" applyAlignment="1">
      <alignment horizontal="center" vertical="center"/>
    </xf>
    <xf numFmtId="0" fontId="3" fillId="0" borderId="2" xfId="2" applyBorder="1" applyAlignment="1">
      <alignment horizontal="center" vertical="center"/>
    </xf>
    <xf numFmtId="0" fontId="3" fillId="7" borderId="19" xfId="2" applyFill="1" applyBorder="1" applyAlignment="1">
      <alignment horizontal="center" vertical="center" wrapText="1"/>
    </xf>
    <xf numFmtId="0" fontId="3" fillId="7" borderId="3" xfId="2" applyFill="1" applyBorder="1" applyAlignment="1">
      <alignment horizontal="center" vertical="center" wrapText="1"/>
    </xf>
    <xf numFmtId="0" fontId="3" fillId="0" borderId="5" xfId="2" applyBorder="1" applyAlignment="1">
      <alignment horizontal="center" vertical="center"/>
    </xf>
    <xf numFmtId="0" fontId="3" fillId="7" borderId="20" xfId="2" applyFill="1" applyBorder="1" applyAlignment="1">
      <alignment horizontal="center" vertical="center" wrapText="1"/>
    </xf>
    <xf numFmtId="0" fontId="3" fillId="0" borderId="30" xfId="2" applyBorder="1" applyAlignment="1">
      <alignment horizontal="center" vertical="center" wrapText="1"/>
    </xf>
    <xf numFmtId="0" fontId="3" fillId="0" borderId="31" xfId="2" applyBorder="1" applyAlignment="1">
      <alignment horizontal="center" vertical="center" wrapText="1"/>
    </xf>
    <xf numFmtId="0" fontId="11" fillId="0" borderId="2" xfId="2" applyFont="1" applyBorder="1" applyAlignment="1">
      <alignment horizontal="center" vertical="center" wrapText="1"/>
    </xf>
    <xf numFmtId="0" fontId="3" fillId="3" borderId="38" xfId="2" applyFill="1" applyBorder="1" applyAlignment="1">
      <alignment horizontal="center" vertical="center" wrapText="1"/>
    </xf>
    <xf numFmtId="14" fontId="3" fillId="4" borderId="39" xfId="2" applyNumberFormat="1" applyFill="1" applyBorder="1" applyAlignment="1">
      <alignment horizontal="center" vertical="center" wrapText="1"/>
    </xf>
    <xf numFmtId="14" fontId="3" fillId="4" borderId="40" xfId="2" applyNumberFormat="1" applyFill="1" applyBorder="1" applyAlignment="1">
      <alignment horizontal="center" vertical="center" wrapText="1"/>
    </xf>
    <xf numFmtId="0" fontId="11" fillId="0" borderId="5" xfId="2" applyFont="1" applyBorder="1" applyAlignment="1">
      <alignment horizontal="center" vertical="center" wrapText="1"/>
    </xf>
    <xf numFmtId="0" fontId="3" fillId="0" borderId="29" xfId="2" applyBorder="1" applyAlignment="1">
      <alignment horizontal="center" vertical="center" wrapText="1"/>
    </xf>
    <xf numFmtId="0" fontId="3" fillId="0" borderId="30" xfId="2" applyBorder="1" applyAlignment="1">
      <alignment horizontal="center" wrapText="1"/>
    </xf>
    <xf numFmtId="14" fontId="3" fillId="0" borderId="31" xfId="2" applyNumberFormat="1" applyBorder="1" applyAlignment="1">
      <alignment horizontal="center" vertical="center" wrapText="1"/>
    </xf>
    <xf numFmtId="0" fontId="0" fillId="0" borderId="8" xfId="0" applyBorder="1"/>
    <xf numFmtId="0" fontId="3" fillId="3" borderId="0" xfId="2" applyFill="1" applyAlignment="1">
      <alignment horizontal="center" vertical="center" wrapText="1"/>
    </xf>
    <xf numFmtId="9" fontId="3" fillId="0" borderId="0" xfId="1" applyFont="1" applyBorder="1" applyAlignment="1">
      <alignment horizontal="center"/>
    </xf>
    <xf numFmtId="9" fontId="3" fillId="0" borderId="0" xfId="2" applyNumberFormat="1" applyAlignment="1">
      <alignment horizontal="center"/>
    </xf>
    <xf numFmtId="9" fontId="3" fillId="0" borderId="4" xfId="1" applyFont="1" applyBorder="1" applyAlignment="1">
      <alignment vertical="center" wrapText="1"/>
    </xf>
    <xf numFmtId="9" fontId="3" fillId="0" borderId="4" xfId="2" applyNumberFormat="1" applyBorder="1" applyAlignment="1">
      <alignment horizontal="center" wrapText="1"/>
    </xf>
    <xf numFmtId="9" fontId="3" fillId="3" borderId="20" xfId="2" applyNumberFormat="1" applyFill="1" applyBorder="1" applyAlignment="1">
      <alignment horizontal="center" wrapText="1"/>
    </xf>
    <xf numFmtId="0" fontId="0" fillId="0" borderId="5" xfId="0" applyBorder="1" applyAlignment="1">
      <alignment wrapText="1"/>
    </xf>
    <xf numFmtId="2" fontId="3" fillId="0" borderId="0" xfId="2" applyNumberFormat="1" applyAlignment="1">
      <alignment vertical="center"/>
    </xf>
    <xf numFmtId="2" fontId="3" fillId="0" borderId="22" xfId="2" applyNumberFormat="1" applyBorder="1" applyAlignment="1">
      <alignment wrapText="1"/>
    </xf>
    <xf numFmtId="2" fontId="3" fillId="0" borderId="32" xfId="2" applyNumberFormat="1" applyBorder="1" applyAlignment="1">
      <alignment wrapText="1"/>
    </xf>
    <xf numFmtId="2" fontId="3" fillId="0" borderId="32" xfId="2" applyNumberFormat="1" applyBorder="1"/>
    <xf numFmtId="2" fontId="3" fillId="4" borderId="26" xfId="2" applyNumberFormat="1" applyFill="1" applyBorder="1" applyAlignment="1">
      <alignment horizontal="center" vertical="center" wrapText="1"/>
    </xf>
    <xf numFmtId="2" fontId="3" fillId="0" borderId="0" xfId="2" applyNumberFormat="1" applyAlignment="1">
      <alignment horizontal="center" vertical="center" wrapText="1"/>
    </xf>
    <xf numFmtId="2" fontId="3" fillId="4" borderId="25" xfId="2" applyNumberFormat="1" applyFill="1" applyBorder="1" applyAlignment="1">
      <alignment horizontal="center" vertical="center" wrapText="1"/>
    </xf>
    <xf numFmtId="2" fontId="3" fillId="0" borderId="19" xfId="2" applyNumberFormat="1" applyBorder="1" applyAlignment="1">
      <alignment horizontal="center" vertical="center" wrapText="1"/>
    </xf>
    <xf numFmtId="2" fontId="3" fillId="0" borderId="4" xfId="2" applyNumberFormat="1" applyBorder="1" applyAlignment="1">
      <alignment horizontal="center" vertical="center" wrapText="1"/>
    </xf>
    <xf numFmtId="2" fontId="3" fillId="0" borderId="4" xfId="2" applyNumberFormat="1" applyBorder="1" applyAlignment="1">
      <alignment wrapText="1"/>
    </xf>
    <xf numFmtId="2" fontId="3" fillId="0" borderId="21" xfId="2" applyNumberFormat="1" applyBorder="1" applyAlignment="1">
      <alignment horizontal="center" vertical="center" wrapText="1"/>
    </xf>
    <xf numFmtId="2" fontId="3" fillId="0" borderId="0" xfId="2" applyNumberFormat="1" applyAlignment="1">
      <alignment wrapText="1"/>
    </xf>
    <xf numFmtId="0" fontId="3" fillId="4" borderId="4" xfId="2" applyFill="1" applyBorder="1" applyAlignment="1">
      <alignment horizontal="center" vertical="center"/>
    </xf>
    <xf numFmtId="14" fontId="0" fillId="0" borderId="4" xfId="0" applyNumberFormat="1" applyBorder="1"/>
    <xf numFmtId="0" fontId="15" fillId="0" borderId="0" xfId="0" applyFont="1" applyAlignment="1">
      <alignment vertical="center"/>
    </xf>
    <xf numFmtId="0" fontId="26" fillId="0" borderId="17" xfId="0" applyFont="1" applyBorder="1"/>
    <xf numFmtId="0" fontId="3" fillId="3" borderId="4" xfId="2" applyFill="1" applyBorder="1"/>
    <xf numFmtId="0" fontId="0" fillId="3" borderId="0" xfId="0" applyFill="1" applyAlignment="1">
      <alignment wrapText="1"/>
    </xf>
    <xf numFmtId="0" fontId="3" fillId="0" borderId="21" xfId="2" applyBorder="1" applyAlignment="1">
      <alignment horizontal="center" vertical="center"/>
    </xf>
    <xf numFmtId="0" fontId="32" fillId="0" borderId="4" xfId="0" applyFont="1" applyBorder="1" applyAlignment="1">
      <alignment vertical="center"/>
    </xf>
    <xf numFmtId="0" fontId="15" fillId="0" borderId="4" xfId="0" applyFont="1" applyBorder="1" applyAlignment="1">
      <alignment vertical="center"/>
    </xf>
    <xf numFmtId="0" fontId="15" fillId="0" borderId="4" xfId="0" applyFont="1" applyBorder="1"/>
    <xf numFmtId="0" fontId="5" fillId="3" borderId="0" xfId="2" applyFont="1" applyFill="1" applyAlignment="1">
      <alignment horizontal="center" wrapText="1"/>
    </xf>
    <xf numFmtId="0" fontId="32" fillId="0" borderId="0" xfId="0" applyFont="1" applyAlignment="1">
      <alignment vertical="center"/>
    </xf>
    <xf numFmtId="0" fontId="34" fillId="0" borderId="0" xfId="0" applyFont="1" applyAlignment="1">
      <alignment vertical="center"/>
    </xf>
    <xf numFmtId="0" fontId="35" fillId="0" borderId="0" xfId="0" applyFont="1" applyAlignment="1">
      <alignment vertical="center"/>
    </xf>
    <xf numFmtId="17" fontId="35" fillId="0" borderId="0" xfId="0" applyNumberFormat="1" applyFont="1" applyAlignment="1">
      <alignment vertical="center"/>
    </xf>
    <xf numFmtId="0" fontId="35" fillId="0" borderId="41" xfId="0" applyFont="1" applyBorder="1" applyAlignment="1">
      <alignment vertical="center"/>
    </xf>
    <xf numFmtId="0" fontId="35" fillId="0" borderId="16" xfId="0" applyFont="1" applyBorder="1" applyAlignment="1">
      <alignment vertical="center"/>
    </xf>
    <xf numFmtId="0" fontId="35" fillId="0" borderId="37" xfId="0" applyFont="1" applyBorder="1" applyAlignment="1">
      <alignment vertical="center"/>
    </xf>
    <xf numFmtId="0" fontId="35" fillId="0" borderId="31" xfId="0" applyFont="1" applyBorder="1" applyAlignment="1">
      <alignment vertical="center"/>
    </xf>
    <xf numFmtId="0" fontId="2" fillId="18" borderId="0" xfId="0" applyFont="1" applyFill="1" applyAlignment="1">
      <alignment horizontal="left"/>
    </xf>
    <xf numFmtId="0" fontId="3" fillId="3" borderId="22" xfId="2" applyFill="1" applyBorder="1" applyAlignment="1">
      <alignment horizontal="center" vertical="center" wrapText="1"/>
    </xf>
    <xf numFmtId="0" fontId="3" fillId="16" borderId="4" xfId="2" applyFill="1" applyBorder="1" applyAlignment="1">
      <alignment horizontal="center" vertical="center" wrapText="1"/>
    </xf>
    <xf numFmtId="0" fontId="3" fillId="0" borderId="0" xfId="0" applyFont="1" applyAlignment="1">
      <alignment horizontal="left" indent="1"/>
    </xf>
    <xf numFmtId="0" fontId="3" fillId="0" borderId="0" xfId="0" applyFont="1"/>
    <xf numFmtId="0" fontId="0" fillId="19" borderId="0" xfId="0" applyFill="1"/>
    <xf numFmtId="14" fontId="0" fillId="19" borderId="0" xfId="0" applyNumberFormat="1" applyFill="1"/>
    <xf numFmtId="37" fontId="0" fillId="19" borderId="0" xfId="4" applyNumberFormat="1" applyFont="1" applyFill="1"/>
    <xf numFmtId="0" fontId="0" fillId="13" borderId="0" xfId="0" applyFill="1"/>
    <xf numFmtId="16" fontId="0" fillId="13" borderId="0" xfId="0" applyNumberFormat="1" applyFill="1"/>
    <xf numFmtId="9" fontId="0" fillId="19" borderId="0" xfId="1" applyFont="1" applyFill="1"/>
    <xf numFmtId="9" fontId="0" fillId="19" borderId="0" xfId="0" applyNumberFormat="1" applyFill="1"/>
    <xf numFmtId="0" fontId="36" fillId="19" borderId="0" xfId="0" applyFont="1" applyFill="1"/>
    <xf numFmtId="0" fontId="36" fillId="13" borderId="0" xfId="0" applyFont="1" applyFill="1"/>
    <xf numFmtId="0" fontId="36" fillId="0" borderId="0" xfId="0" applyFont="1"/>
    <xf numFmtId="0" fontId="3" fillId="3" borderId="0" xfId="2" applyFill="1" applyAlignment="1">
      <alignment horizontal="center" vertical="center"/>
    </xf>
    <xf numFmtId="0" fontId="33" fillId="0" borderId="4" xfId="0" applyFont="1" applyBorder="1" applyAlignment="1">
      <alignment vertical="center"/>
    </xf>
    <xf numFmtId="0" fontId="11" fillId="3" borderId="0" xfId="2" applyFont="1" applyFill="1" applyAlignment="1">
      <alignment horizontal="center" vertical="center" wrapText="1"/>
    </xf>
    <xf numFmtId="0" fontId="9" fillId="3" borderId="4" xfId="2" applyFont="1" applyFill="1" applyBorder="1" applyAlignment="1">
      <alignment horizontal="center" vertical="center"/>
    </xf>
    <xf numFmtId="0" fontId="3" fillId="3" borderId="4" xfId="2" applyFill="1" applyBorder="1" applyAlignment="1">
      <alignment horizontal="center" vertical="center"/>
    </xf>
    <xf numFmtId="49" fontId="0" fillId="4" borderId="4" xfId="0" applyNumberFormat="1" applyFill="1" applyBorder="1" applyAlignment="1">
      <alignment horizontal="center" vertical="center"/>
    </xf>
    <xf numFmtId="0" fontId="9" fillId="4" borderId="4" xfId="2" applyFont="1" applyFill="1" applyBorder="1" applyAlignment="1">
      <alignment horizontal="center" vertical="center"/>
    </xf>
    <xf numFmtId="17" fontId="9" fillId="4" borderId="4" xfId="2" applyNumberFormat="1" applyFont="1" applyFill="1" applyBorder="1" applyAlignment="1">
      <alignment horizontal="center" vertical="center"/>
    </xf>
    <xf numFmtId="0" fontId="3" fillId="4" borderId="4" xfId="2" applyFill="1" applyBorder="1"/>
    <xf numFmtId="0" fontId="0" fillId="4" borderId="21" xfId="0" applyFill="1" applyBorder="1" applyAlignment="1">
      <alignment horizontal="center" vertical="center"/>
    </xf>
    <xf numFmtId="0" fontId="0" fillId="4" borderId="0" xfId="0" applyFill="1" applyAlignment="1">
      <alignment horizontal="center" vertical="center"/>
    </xf>
    <xf numFmtId="0" fontId="0" fillId="4" borderId="12" xfId="0" applyFill="1" applyBorder="1" applyAlignment="1">
      <alignment horizontal="center" vertical="center"/>
    </xf>
    <xf numFmtId="0" fontId="3" fillId="4" borderId="3" xfId="2" applyFill="1" applyBorder="1" applyAlignment="1">
      <alignment horizontal="center" vertical="center"/>
    </xf>
    <xf numFmtId="0" fontId="3" fillId="4" borderId="31" xfId="2" applyFill="1" applyBorder="1"/>
    <xf numFmtId="0" fontId="3" fillId="4" borderId="0" xfId="2" applyFill="1"/>
    <xf numFmtId="0" fontId="3" fillId="4" borderId="0" xfId="2" applyFill="1" applyAlignment="1">
      <alignment horizontal="center" vertical="center"/>
    </xf>
    <xf numFmtId="0" fontId="0" fillId="4" borderId="19" xfId="0" applyFill="1" applyBorder="1" applyAlignment="1">
      <alignment horizontal="center" vertical="center"/>
    </xf>
    <xf numFmtId="0" fontId="0" fillId="4" borderId="4" xfId="0" applyFill="1" applyBorder="1" applyAlignment="1">
      <alignment horizontal="center" vertical="center"/>
    </xf>
    <xf numFmtId="0" fontId="19" fillId="4" borderId="4" xfId="2" applyFont="1" applyFill="1" applyBorder="1" applyAlignment="1">
      <alignment horizontal="center" vertical="center"/>
    </xf>
    <xf numFmtId="0" fontId="23" fillId="4" borderId="4" xfId="2" applyFont="1" applyFill="1" applyBorder="1" applyAlignment="1">
      <alignment horizontal="center" vertical="center"/>
    </xf>
    <xf numFmtId="0" fontId="8" fillId="4" borderId="4" xfId="2" applyFont="1" applyFill="1" applyBorder="1" applyAlignment="1">
      <alignment horizontal="center" vertical="center"/>
    </xf>
    <xf numFmtId="0" fontId="10" fillId="4" borderId="4" xfId="2" applyFont="1" applyFill="1" applyBorder="1" applyAlignment="1">
      <alignment horizontal="center" vertical="center"/>
    </xf>
    <xf numFmtId="0" fontId="10" fillId="4" borderId="21" xfId="2" applyFont="1" applyFill="1" applyBorder="1" applyAlignment="1">
      <alignment horizontal="center" vertical="center"/>
    </xf>
    <xf numFmtId="0" fontId="3" fillId="4" borderId="9" xfId="2" applyFill="1" applyBorder="1" applyAlignment="1">
      <alignment horizontal="center" vertical="center"/>
    </xf>
    <xf numFmtId="9" fontId="6" fillId="4" borderId="4" xfId="2" applyNumberFormat="1" applyFont="1" applyFill="1" applyBorder="1" applyAlignment="1">
      <alignment horizontal="center" vertical="center" wrapText="1"/>
    </xf>
    <xf numFmtId="0" fontId="0" fillId="4" borderId="21" xfId="0" applyFill="1" applyBorder="1"/>
    <xf numFmtId="0" fontId="8" fillId="4" borderId="35" xfId="2" applyFont="1" applyFill="1" applyBorder="1" applyAlignment="1">
      <alignment horizontal="center" vertical="center"/>
    </xf>
    <xf numFmtId="0" fontId="3" fillId="4" borderId="36" xfId="2" applyFill="1" applyBorder="1" applyAlignment="1">
      <alignment horizontal="center" vertical="center"/>
    </xf>
    <xf numFmtId="0" fontId="8" fillId="4" borderId="36" xfId="2" applyFont="1" applyFill="1" applyBorder="1" applyAlignment="1">
      <alignment horizontal="center" vertical="center"/>
    </xf>
    <xf numFmtId="0" fontId="3" fillId="4" borderId="37" xfId="2" applyFill="1" applyBorder="1"/>
    <xf numFmtId="0" fontId="3" fillId="4" borderId="19" xfId="2" applyFill="1" applyBorder="1" applyAlignment="1">
      <alignment horizontal="center" vertical="center"/>
    </xf>
    <xf numFmtId="0" fontId="18" fillId="4" borderId="4" xfId="2" applyFont="1" applyFill="1" applyBorder="1" applyAlignment="1">
      <alignment horizontal="center" vertical="center"/>
    </xf>
    <xf numFmtId="9" fontId="6" fillId="4" borderId="9" xfId="2" applyNumberFormat="1" applyFont="1" applyFill="1" applyBorder="1" applyAlignment="1">
      <alignment horizontal="center" vertical="center" wrapText="1"/>
    </xf>
    <xf numFmtId="0" fontId="3" fillId="4" borderId="22" xfId="2" applyFill="1" applyBorder="1" applyAlignment="1">
      <alignment horizontal="center" vertical="center"/>
    </xf>
    <xf numFmtId="0" fontId="3" fillId="4" borderId="30" xfId="2" applyFill="1" applyBorder="1" applyAlignment="1">
      <alignment horizontal="center" vertical="center"/>
    </xf>
    <xf numFmtId="0" fontId="22" fillId="4" borderId="4" xfId="2" applyFont="1" applyFill="1" applyBorder="1" applyAlignment="1">
      <alignment horizontal="center" vertical="center"/>
    </xf>
    <xf numFmtId="49" fontId="0" fillId="3" borderId="4" xfId="0" applyNumberFormat="1" applyFill="1" applyBorder="1" applyAlignment="1">
      <alignment horizontal="center" vertical="center"/>
    </xf>
    <xf numFmtId="0" fontId="0" fillId="3" borderId="4" xfId="0" applyFill="1" applyBorder="1" applyAlignment="1">
      <alignment horizontal="center" vertical="center"/>
    </xf>
    <xf numFmtId="49" fontId="3" fillId="3" borderId="4" xfId="2" applyNumberFormat="1" applyFill="1" applyBorder="1" applyAlignment="1">
      <alignment horizontal="center" vertical="center"/>
    </xf>
    <xf numFmtId="49" fontId="3" fillId="3" borderId="22" xfId="2" applyNumberFormat="1" applyFill="1" applyBorder="1" applyAlignment="1">
      <alignment horizontal="center" vertical="center"/>
    </xf>
    <xf numFmtId="49" fontId="0" fillId="3" borderId="0" xfId="0" applyNumberFormat="1" applyFill="1" applyAlignment="1">
      <alignment horizontal="center" vertical="center"/>
    </xf>
    <xf numFmtId="0" fontId="0" fillId="3" borderId="0" xfId="0" applyFill="1" applyAlignment="1">
      <alignment horizontal="center" vertical="center"/>
    </xf>
    <xf numFmtId="49" fontId="3" fillId="3" borderId="0" xfId="2" applyNumberFormat="1" applyFill="1"/>
    <xf numFmtId="0" fontId="3" fillId="3" borderId="0" xfId="2" applyFill="1"/>
    <xf numFmtId="49" fontId="0" fillId="3" borderId="30" xfId="0" applyNumberFormat="1" applyFill="1" applyBorder="1" applyAlignment="1">
      <alignment horizontal="center" vertical="center"/>
    </xf>
    <xf numFmtId="0" fontId="0" fillId="3" borderId="30" xfId="0" applyFill="1" applyBorder="1" applyAlignment="1">
      <alignment horizontal="center" vertical="center"/>
    </xf>
    <xf numFmtId="0" fontId="3" fillId="3" borderId="26" xfId="2" applyFill="1" applyBorder="1" applyAlignment="1">
      <alignment horizontal="center" vertical="center"/>
    </xf>
    <xf numFmtId="49" fontId="8" fillId="3" borderId="22" xfId="2" applyNumberFormat="1" applyFont="1" applyFill="1" applyBorder="1" applyAlignment="1">
      <alignment horizontal="center" vertical="center"/>
    </xf>
    <xf numFmtId="0" fontId="8" fillId="3" borderId="26" xfId="2" applyFont="1" applyFill="1" applyBorder="1" applyAlignment="1">
      <alignment horizontal="center" vertical="center"/>
    </xf>
    <xf numFmtId="49" fontId="0" fillId="3" borderId="19" xfId="0" applyNumberFormat="1" applyFill="1" applyBorder="1" applyAlignment="1">
      <alignment horizontal="center" vertical="center"/>
    </xf>
    <xf numFmtId="0" fontId="0" fillId="3" borderId="19" xfId="0" applyFill="1" applyBorder="1" applyAlignment="1">
      <alignment horizontal="center" vertical="center"/>
    </xf>
    <xf numFmtId="49" fontId="18" fillId="3" borderId="4" xfId="2" applyNumberFormat="1" applyFont="1" applyFill="1" applyBorder="1" applyAlignment="1">
      <alignment horizontal="center" vertical="center"/>
    </xf>
    <xf numFmtId="0" fontId="18" fillId="3" borderId="4" xfId="2" applyFont="1" applyFill="1" applyBorder="1" applyAlignment="1">
      <alignment horizontal="center" vertical="center"/>
    </xf>
    <xf numFmtId="49" fontId="22" fillId="3" borderId="4" xfId="2" applyNumberFormat="1" applyFont="1" applyFill="1" applyBorder="1" applyAlignment="1">
      <alignment horizontal="center" vertical="center"/>
    </xf>
    <xf numFmtId="0" fontId="22" fillId="3" borderId="4" xfId="2" applyFont="1" applyFill="1" applyBorder="1" applyAlignment="1">
      <alignment horizontal="center" vertical="center"/>
    </xf>
    <xf numFmtId="49" fontId="9" fillId="3" borderId="4" xfId="2" applyNumberFormat="1" applyFont="1" applyFill="1" applyBorder="1" applyAlignment="1">
      <alignment horizontal="center" vertical="center"/>
    </xf>
    <xf numFmtId="49" fontId="8" fillId="3" borderId="4" xfId="2" applyNumberFormat="1" applyFont="1" applyFill="1" applyBorder="1" applyAlignment="1">
      <alignment horizontal="center" vertical="center"/>
    </xf>
    <xf numFmtId="0" fontId="8" fillId="3" borderId="4" xfId="2" applyFont="1" applyFill="1" applyBorder="1" applyAlignment="1">
      <alignment horizontal="center" vertical="center"/>
    </xf>
    <xf numFmtId="49" fontId="10" fillId="3" borderId="4" xfId="2" applyNumberFormat="1" applyFont="1" applyFill="1" applyBorder="1" applyAlignment="1">
      <alignment horizontal="center" vertical="center"/>
    </xf>
    <xf numFmtId="0" fontId="10" fillId="3" borderId="4" xfId="2" applyFont="1" applyFill="1" applyBorder="1" applyAlignment="1">
      <alignment horizontal="center" vertical="center"/>
    </xf>
    <xf numFmtId="49" fontId="10" fillId="3" borderId="21" xfId="2" applyNumberFormat="1" applyFont="1" applyFill="1" applyBorder="1" applyAlignment="1">
      <alignment horizontal="center" vertical="center"/>
    </xf>
    <xf numFmtId="0" fontId="10" fillId="3" borderId="21" xfId="2" applyFont="1" applyFill="1" applyBorder="1" applyAlignment="1">
      <alignment horizontal="center" vertical="center"/>
    </xf>
    <xf numFmtId="49" fontId="3" fillId="3" borderId="9" xfId="2" applyNumberFormat="1" applyFill="1" applyBorder="1" applyAlignment="1">
      <alignment horizontal="center" vertical="center"/>
    </xf>
    <xf numFmtId="0" fontId="3" fillId="3" borderId="9" xfId="2" applyFill="1" applyBorder="1" applyAlignment="1">
      <alignment horizontal="center" vertical="center"/>
    </xf>
    <xf numFmtId="0" fontId="3" fillId="3" borderId="0" xfId="2" applyFill="1" applyAlignment="1">
      <alignment wrapText="1"/>
    </xf>
    <xf numFmtId="14" fontId="3" fillId="3" borderId="0" xfId="2" applyNumberFormat="1" applyFill="1" applyAlignment="1">
      <alignment horizontal="center" vertical="center" wrapText="1"/>
    </xf>
    <xf numFmtId="0" fontId="25" fillId="0" borderId="42" xfId="2" applyFont="1" applyBorder="1"/>
    <xf numFmtId="0" fontId="3" fillId="0" borderId="9" xfId="2" applyBorder="1"/>
    <xf numFmtId="0" fontId="3" fillId="4" borderId="9" xfId="2" applyFill="1" applyBorder="1"/>
    <xf numFmtId="0" fontId="0" fillId="4" borderId="9" xfId="0" applyFill="1" applyBorder="1"/>
    <xf numFmtId="0" fontId="3" fillId="0" borderId="9" xfId="2" applyBorder="1" applyAlignment="1">
      <alignment wrapText="1"/>
    </xf>
    <xf numFmtId="0" fontId="0" fillId="3" borderId="0" xfId="0" applyFill="1"/>
    <xf numFmtId="2" fontId="3" fillId="3" borderId="0" xfId="2" applyNumberFormat="1" applyFill="1" applyAlignment="1">
      <alignment horizontal="center" vertical="center" wrapText="1"/>
    </xf>
    <xf numFmtId="0" fontId="0" fillId="3" borderId="0" xfId="0" applyFill="1" applyAlignment="1">
      <alignment vertical="center"/>
    </xf>
    <xf numFmtId="0" fontId="12" fillId="4" borderId="8" xfId="2" applyFont="1" applyFill="1" applyBorder="1" applyAlignment="1">
      <alignment vertical="center"/>
    </xf>
    <xf numFmtId="0" fontId="12" fillId="0" borderId="8" xfId="2" applyFont="1" applyBorder="1" applyAlignment="1">
      <alignment vertical="center"/>
    </xf>
    <xf numFmtId="0" fontId="7" fillId="0" borderId="8" xfId="2" applyFont="1" applyBorder="1" applyAlignment="1">
      <alignment horizontal="center" wrapText="1"/>
    </xf>
    <xf numFmtId="1" fontId="7" fillId="0" borderId="43" xfId="2" applyNumberFormat="1" applyFont="1" applyBorder="1" applyAlignment="1">
      <alignment horizontal="center" wrapText="1"/>
    </xf>
    <xf numFmtId="0" fontId="7" fillId="8" borderId="2" xfId="2" applyFont="1" applyFill="1" applyBorder="1" applyAlignment="1" applyProtection="1">
      <alignment horizontal="center" vertical="center" wrapText="1"/>
      <protection locked="0"/>
    </xf>
    <xf numFmtId="0" fontId="7" fillId="8" borderId="19" xfId="2" applyFont="1" applyFill="1" applyBorder="1" applyAlignment="1" applyProtection="1">
      <alignment horizontal="center" vertical="center" wrapText="1"/>
      <protection locked="0"/>
    </xf>
    <xf numFmtId="0" fontId="7" fillId="4" borderId="19" xfId="2" applyFont="1" applyFill="1" applyBorder="1" applyAlignment="1" applyProtection="1">
      <alignment horizontal="center" vertical="center" wrapText="1"/>
      <protection locked="0"/>
    </xf>
    <xf numFmtId="164" fontId="7" fillId="8" borderId="19" xfId="2" applyNumberFormat="1" applyFont="1" applyFill="1" applyBorder="1" applyAlignment="1" applyProtection="1">
      <alignment horizontal="center" vertical="center" textRotation="90" wrapText="1"/>
      <protection locked="0"/>
    </xf>
    <xf numFmtId="164" fontId="7" fillId="15" borderId="19" xfId="2" applyNumberFormat="1" applyFont="1" applyFill="1" applyBorder="1" applyAlignment="1" applyProtection="1">
      <alignment horizontal="center" vertical="center" textRotation="90" wrapText="1"/>
      <protection locked="0"/>
    </xf>
    <xf numFmtId="164" fontId="7" fillId="14" borderId="19" xfId="2" applyNumberFormat="1" applyFont="1" applyFill="1" applyBorder="1" applyAlignment="1" applyProtection="1">
      <alignment horizontal="center" vertical="center" textRotation="90" wrapText="1"/>
      <protection locked="0"/>
    </xf>
    <xf numFmtId="17" fontId="7" fillId="8" borderId="19" xfId="2" applyNumberFormat="1" applyFont="1" applyFill="1" applyBorder="1" applyAlignment="1" applyProtection="1">
      <alignment horizontal="center" vertical="center" wrapText="1"/>
      <protection locked="0"/>
    </xf>
    <xf numFmtId="2" fontId="7" fillId="8" borderId="19" xfId="2" applyNumberFormat="1" applyFont="1" applyFill="1" applyBorder="1" applyAlignment="1" applyProtection="1">
      <alignment horizontal="center" vertical="center" wrapText="1"/>
      <protection locked="0"/>
    </xf>
    <xf numFmtId="17" fontId="7" fillId="10" borderId="19" xfId="2" applyNumberFormat="1" applyFont="1" applyFill="1" applyBorder="1" applyAlignment="1" applyProtection="1">
      <alignment horizontal="center" vertical="center" wrapText="1"/>
      <protection locked="0"/>
    </xf>
    <xf numFmtId="0" fontId="3" fillId="3" borderId="4" xfId="2" applyFill="1" applyBorder="1" applyAlignment="1">
      <alignment horizontal="center" vertical="center" wrapText="1"/>
    </xf>
    <xf numFmtId="14" fontId="3" fillId="4" borderId="4" xfId="2" applyNumberFormat="1" applyFill="1" applyBorder="1" applyAlignment="1">
      <alignment horizontal="center" vertical="center" wrapText="1"/>
    </xf>
    <xf numFmtId="2" fontId="3" fillId="4" borderId="4" xfId="2" applyNumberFormat="1" applyFill="1" applyBorder="1" applyAlignment="1">
      <alignment horizontal="center" vertical="center" wrapText="1"/>
    </xf>
    <xf numFmtId="0" fontId="16" fillId="3" borderId="4" xfId="0" applyFont="1" applyFill="1" applyBorder="1" applyAlignment="1">
      <alignment horizontal="center" wrapText="1"/>
    </xf>
    <xf numFmtId="0" fontId="3" fillId="0" borderId="19" xfId="2" applyBorder="1" applyProtection="1">
      <protection locked="0"/>
    </xf>
    <xf numFmtId="0" fontId="7" fillId="13" borderId="19" xfId="2" applyFont="1" applyFill="1" applyBorder="1" applyAlignment="1" applyProtection="1">
      <alignment textRotation="45"/>
      <protection locked="0"/>
    </xf>
    <xf numFmtId="0" fontId="7" fillId="16" borderId="19" xfId="2" applyFont="1" applyFill="1" applyBorder="1" applyAlignment="1" applyProtection="1">
      <alignment textRotation="45"/>
      <protection locked="0"/>
    </xf>
    <xf numFmtId="0" fontId="3" fillId="4" borderId="21" xfId="2" applyFill="1" applyBorder="1" applyAlignment="1">
      <alignment horizontal="center" vertical="center"/>
    </xf>
    <xf numFmtId="2" fontId="3" fillId="4" borderId="21" xfId="2" applyNumberFormat="1" applyFill="1" applyBorder="1" applyAlignment="1">
      <alignment horizontal="center" vertical="center" wrapText="1"/>
    </xf>
    <xf numFmtId="0" fontId="3" fillId="0" borderId="5" xfId="2" applyBorder="1" applyAlignment="1">
      <alignment wrapText="1"/>
    </xf>
    <xf numFmtId="0" fontId="3" fillId="3" borderId="21" xfId="2" applyFill="1" applyBorder="1" applyAlignment="1">
      <alignment horizontal="center" vertical="center"/>
    </xf>
    <xf numFmtId="0" fontId="0" fillId="3" borderId="5" xfId="0" applyFill="1" applyBorder="1" applyAlignment="1">
      <alignment wrapText="1"/>
    </xf>
    <xf numFmtId="49" fontId="3" fillId="0" borderId="4" xfId="2" applyNumberFormat="1" applyBorder="1" applyAlignment="1">
      <alignment horizontal="center" vertical="center"/>
    </xf>
    <xf numFmtId="49" fontId="0" fillId="0" borderId="4" xfId="0" applyNumberFormat="1" applyBorder="1" applyAlignment="1">
      <alignment horizontal="center" vertical="center"/>
    </xf>
    <xf numFmtId="0" fontId="3" fillId="0" borderId="1" xfId="2" applyBorder="1" applyAlignment="1">
      <alignment vertical="center" wrapText="1"/>
    </xf>
    <xf numFmtId="0" fontId="3" fillId="0" borderId="0" xfId="2" applyAlignment="1">
      <alignment vertical="center" wrapText="1"/>
    </xf>
    <xf numFmtId="0" fontId="3" fillId="2" borderId="5" xfId="2" applyFill="1" applyBorder="1" applyAlignment="1">
      <alignment horizontal="center" vertical="center" wrapText="1"/>
    </xf>
    <xf numFmtId="0" fontId="3" fillId="9" borderId="5" xfId="2" applyFill="1" applyBorder="1" applyAlignment="1">
      <alignment horizontal="center" vertical="center" wrapText="1"/>
    </xf>
    <xf numFmtId="0" fontId="3" fillId="4" borderId="5" xfId="2" applyFill="1" applyBorder="1" applyAlignment="1">
      <alignment horizontal="center" vertical="center" wrapText="1"/>
    </xf>
    <xf numFmtId="0" fontId="3" fillId="0" borderId="33" xfId="2" applyBorder="1" applyProtection="1">
      <protection locked="0"/>
    </xf>
    <xf numFmtId="0" fontId="3" fillId="0" borderId="6" xfId="2" applyBorder="1" applyAlignment="1">
      <alignment horizontal="center" vertical="center"/>
    </xf>
    <xf numFmtId="0" fontId="3" fillId="0" borderId="0" xfId="2" applyProtection="1">
      <protection locked="0"/>
    </xf>
    <xf numFmtId="9" fontId="6" fillId="3" borderId="9" xfId="2" applyNumberFormat="1" applyFont="1" applyFill="1" applyBorder="1" applyAlignment="1">
      <alignment horizontal="center" vertical="center" wrapText="1"/>
    </xf>
    <xf numFmtId="9" fontId="3" fillId="0" borderId="9" xfId="1" applyFont="1" applyBorder="1" applyAlignment="1">
      <alignment vertical="center" wrapText="1"/>
    </xf>
    <xf numFmtId="9" fontId="3" fillId="0" borderId="9" xfId="2" applyNumberFormat="1" applyBorder="1" applyAlignment="1">
      <alignment horizontal="center" wrapText="1"/>
    </xf>
    <xf numFmtId="9" fontId="3" fillId="3" borderId="48" xfId="2" applyNumberFormat="1" applyFill="1" applyBorder="1" applyAlignment="1">
      <alignment horizontal="center" wrapText="1"/>
    </xf>
    <xf numFmtId="0" fontId="18" fillId="7" borderId="4" xfId="2" applyFont="1" applyFill="1" applyBorder="1" applyAlignment="1">
      <alignment horizontal="center" vertical="center" wrapText="1"/>
    </xf>
    <xf numFmtId="0" fontId="39" fillId="0" borderId="4" xfId="0" applyFont="1" applyBorder="1" applyAlignment="1">
      <alignment horizontal="center" wrapText="1"/>
    </xf>
    <xf numFmtId="0" fontId="40" fillId="3" borderId="4" xfId="2" applyFont="1" applyFill="1" applyBorder="1" applyAlignment="1">
      <alignment horizontal="center" wrapText="1"/>
    </xf>
    <xf numFmtId="14" fontId="18" fillId="4" borderId="4" xfId="2" applyNumberFormat="1" applyFont="1" applyFill="1" applyBorder="1" applyAlignment="1">
      <alignment horizontal="center" vertical="center" wrapText="1"/>
    </xf>
    <xf numFmtId="0" fontId="18" fillId="0" borderId="5" xfId="2" applyFont="1" applyBorder="1"/>
    <xf numFmtId="49" fontId="17" fillId="3" borderId="4" xfId="0" applyNumberFormat="1" applyFont="1" applyFill="1" applyBorder="1" applyAlignment="1">
      <alignment horizontal="center" vertical="center"/>
    </xf>
    <xf numFmtId="0" fontId="17" fillId="3" borderId="4" xfId="0" applyFont="1" applyFill="1" applyBorder="1" applyAlignment="1">
      <alignment horizontal="center" vertical="center"/>
    </xf>
    <xf numFmtId="0" fontId="18" fillId="3" borderId="4" xfId="2" applyFont="1" applyFill="1" applyBorder="1" applyAlignment="1">
      <alignment horizontal="center" wrapText="1"/>
    </xf>
    <xf numFmtId="0" fontId="3" fillId="17" borderId="0" xfId="2" applyFill="1" applyAlignment="1">
      <alignment horizontal="center" vertical="center" wrapText="1"/>
    </xf>
    <xf numFmtId="49" fontId="0" fillId="9" borderId="4" xfId="0" applyNumberFormat="1" applyFill="1" applyBorder="1" applyAlignment="1">
      <alignment horizontal="center" vertical="center"/>
    </xf>
    <xf numFmtId="49" fontId="3" fillId="9" borderId="4" xfId="2" applyNumberFormat="1" applyFill="1" applyBorder="1" applyAlignment="1">
      <alignment horizontal="center" vertical="center"/>
    </xf>
    <xf numFmtId="2" fontId="3" fillId="4" borderId="0" xfId="2" applyNumberFormat="1" applyFill="1" applyAlignment="1">
      <alignment horizontal="center" vertical="center" wrapText="1"/>
    </xf>
    <xf numFmtId="0" fontId="33" fillId="0" borderId="0" xfId="0" applyFont="1" applyAlignment="1">
      <alignment vertical="center"/>
    </xf>
    <xf numFmtId="0" fontId="3" fillId="3" borderId="5" xfId="2" applyFill="1" applyBorder="1" applyAlignment="1">
      <alignment wrapText="1"/>
    </xf>
    <xf numFmtId="0" fontId="3" fillId="0" borderId="34" xfId="2" applyBorder="1"/>
    <xf numFmtId="49" fontId="0" fillId="21" borderId="4" xfId="0" applyNumberFormat="1" applyFill="1" applyBorder="1" applyAlignment="1">
      <alignment horizontal="center" vertical="center"/>
    </xf>
    <xf numFmtId="1" fontId="3" fillId="0" borderId="0" xfId="2" applyNumberFormat="1"/>
    <xf numFmtId="0" fontId="3" fillId="9" borderId="4" xfId="2" applyFill="1" applyBorder="1" applyAlignment="1">
      <alignment horizontal="center" vertical="center"/>
    </xf>
    <xf numFmtId="0" fontId="0" fillId="9" borderId="4" xfId="0" applyFill="1" applyBorder="1" applyAlignment="1">
      <alignment horizontal="center" vertical="center"/>
    </xf>
    <xf numFmtId="0" fontId="41" fillId="0" borderId="0" xfId="2" applyFont="1"/>
    <xf numFmtId="9" fontId="41" fillId="0" borderId="0" xfId="1" applyFont="1" applyBorder="1"/>
    <xf numFmtId="0" fontId="12" fillId="0" borderId="0" xfId="2" applyFont="1"/>
    <xf numFmtId="0" fontId="3" fillId="21" borderId="4" xfId="2" applyFill="1" applyBorder="1" applyAlignment="1">
      <alignment horizontal="center" vertical="center"/>
    </xf>
    <xf numFmtId="49" fontId="0" fillId="20" borderId="4" xfId="0" applyNumberFormat="1" applyFill="1" applyBorder="1" applyAlignment="1">
      <alignment horizontal="center" vertical="center"/>
    </xf>
    <xf numFmtId="0" fontId="3" fillId="7" borderId="21" xfId="2" applyFill="1" applyBorder="1" applyAlignment="1">
      <alignment horizontal="center" vertical="center" wrapText="1"/>
    </xf>
    <xf numFmtId="0" fontId="3" fillId="16" borderId="21" xfId="2" applyFill="1" applyBorder="1" applyAlignment="1">
      <alignment horizontal="center" vertical="center" wrapText="1"/>
    </xf>
    <xf numFmtId="0" fontId="3" fillId="3" borderId="21" xfId="2" applyFill="1" applyBorder="1" applyAlignment="1">
      <alignment horizontal="center" vertical="center" wrapText="1"/>
    </xf>
    <xf numFmtId="0" fontId="15" fillId="0" borderId="0" xfId="0" applyFont="1" applyAlignment="1">
      <alignment horizontal="center" wrapText="1"/>
    </xf>
    <xf numFmtId="0" fontId="3" fillId="4" borderId="0" xfId="2" applyFill="1" applyAlignment="1">
      <alignment horizontal="center" vertical="center" wrapText="1"/>
    </xf>
    <xf numFmtId="0" fontId="15" fillId="0" borderId="0" xfId="0" applyFont="1"/>
    <xf numFmtId="0" fontId="8" fillId="0" borderId="5" xfId="2" applyFont="1" applyBorder="1"/>
    <xf numFmtId="0" fontId="3" fillId="22" borderId="4" xfId="2" applyFill="1" applyBorder="1" applyAlignment="1">
      <alignment horizontal="center" vertical="center"/>
    </xf>
    <xf numFmtId="2" fontId="3" fillId="0" borderId="4" xfId="2" applyNumberFormat="1" applyBorder="1" applyAlignment="1">
      <alignment horizontal="center" wrapText="1"/>
    </xf>
    <xf numFmtId="18" fontId="3" fillId="0" borderId="0" xfId="2" applyNumberFormat="1"/>
    <xf numFmtId="49" fontId="2" fillId="0" borderId="0" xfId="0" applyNumberFormat="1" applyFont="1" applyAlignment="1">
      <alignment horizontal="center" wrapText="1"/>
    </xf>
    <xf numFmtId="0" fontId="3" fillId="4" borderId="8" xfId="2" applyFill="1" applyBorder="1" applyAlignment="1">
      <alignment horizontal="center" vertical="center"/>
    </xf>
    <xf numFmtId="9" fontId="6" fillId="0" borderId="9" xfId="2" applyNumberFormat="1" applyFont="1" applyBorder="1" applyAlignment="1">
      <alignment horizontal="center" vertical="center" wrapText="1"/>
    </xf>
    <xf numFmtId="0" fontId="12" fillId="0" borderId="49" xfId="2" applyFont="1" applyBorder="1" applyAlignment="1">
      <alignment vertical="center"/>
    </xf>
    <xf numFmtId="0" fontId="7" fillId="0" borderId="19" xfId="2" applyFont="1" applyBorder="1" applyAlignment="1" applyProtection="1">
      <alignment horizontal="center" vertical="center" wrapText="1"/>
      <protection locked="0"/>
    </xf>
    <xf numFmtId="0" fontId="3" fillId="0" borderId="45" xfId="2" applyBorder="1" applyAlignment="1">
      <alignment horizontal="center" vertical="center"/>
    </xf>
    <xf numFmtId="0" fontId="3" fillId="0" borderId="22" xfId="2" applyBorder="1" applyAlignment="1">
      <alignment horizontal="center" vertical="center"/>
    </xf>
    <xf numFmtId="0" fontId="3" fillId="23" borderId="4" xfId="2" applyFill="1" applyBorder="1" applyAlignment="1">
      <alignment horizontal="center" vertical="center"/>
    </xf>
    <xf numFmtId="0" fontId="16" fillId="0" borderId="4" xfId="0" applyFont="1" applyBorder="1" applyAlignment="1">
      <alignment horizontal="center" wrapText="1"/>
    </xf>
    <xf numFmtId="0" fontId="16" fillId="0" borderId="4" xfId="2" applyFont="1" applyBorder="1" applyAlignment="1">
      <alignment horizontal="center" wrapText="1"/>
    </xf>
    <xf numFmtId="0" fontId="16" fillId="0" borderId="4" xfId="2" applyFont="1" applyBorder="1" applyAlignment="1">
      <alignment horizontal="center" vertical="center" wrapText="1"/>
    </xf>
    <xf numFmtId="0" fontId="16" fillId="0" borderId="0" xfId="2" applyFont="1" applyAlignment="1">
      <alignment horizontal="center" wrapText="1"/>
    </xf>
    <xf numFmtId="0" fontId="2" fillId="0" borderId="4" xfId="2" applyFont="1" applyBorder="1" applyAlignment="1">
      <alignment horizontal="center" wrapText="1"/>
    </xf>
    <xf numFmtId="0" fontId="44" fillId="3" borderId="4" xfId="2" applyFont="1" applyFill="1" applyBorder="1" applyAlignment="1">
      <alignment horizontal="center" wrapText="1"/>
    </xf>
    <xf numFmtId="0" fontId="44" fillId="12" borderId="4" xfId="2" applyFont="1" applyFill="1" applyBorder="1" applyAlignment="1">
      <alignment horizontal="center" wrapText="1"/>
    </xf>
    <xf numFmtId="0" fontId="44" fillId="3" borderId="4" xfId="2" applyFont="1" applyFill="1" applyBorder="1" applyAlignment="1">
      <alignment horizontal="center" vertical="center" wrapText="1"/>
    </xf>
    <xf numFmtId="0" fontId="44" fillId="3" borderId="0" xfId="2" applyFont="1" applyFill="1" applyAlignment="1">
      <alignment horizontal="center" wrapText="1"/>
    </xf>
    <xf numFmtId="0" fontId="44" fillId="0" borderId="4" xfId="2" applyFont="1" applyBorder="1"/>
    <xf numFmtId="0" fontId="44" fillId="0" borderId="4" xfId="2" applyFont="1" applyBorder="1" applyAlignment="1">
      <alignment horizontal="center" wrapText="1"/>
    </xf>
    <xf numFmtId="0" fontId="44" fillId="3" borderId="21" xfId="2" applyFont="1" applyFill="1" applyBorder="1" applyAlignment="1">
      <alignment horizontal="center" wrapText="1"/>
    </xf>
    <xf numFmtId="0" fontId="2" fillId="0" borderId="4" xfId="2" applyFont="1" applyBorder="1" applyAlignment="1">
      <alignment horizontal="center" vertical="center" wrapText="1"/>
    </xf>
    <xf numFmtId="9" fontId="45" fillId="0" borderId="9" xfId="1" applyFont="1" applyBorder="1" applyAlignment="1">
      <alignment vertical="center" wrapText="1"/>
    </xf>
    <xf numFmtId="9" fontId="45" fillId="0" borderId="4" xfId="1" applyFont="1" applyBorder="1" applyAlignment="1">
      <alignment vertical="center" wrapText="1"/>
    </xf>
    <xf numFmtId="9" fontId="45" fillId="0" borderId="0" xfId="2" applyNumberFormat="1" applyFont="1" applyAlignment="1">
      <alignment horizontal="center"/>
    </xf>
    <xf numFmtId="9" fontId="45" fillId="0" borderId="0" xfId="1" applyFont="1" applyBorder="1" applyAlignment="1">
      <alignment horizontal="center"/>
    </xf>
    <xf numFmtId="9" fontId="45" fillId="0" borderId="8" xfId="1" applyFont="1" applyFill="1" applyBorder="1" applyAlignment="1">
      <alignment vertical="center"/>
    </xf>
    <xf numFmtId="9" fontId="45" fillId="0" borderId="8" xfId="2" applyNumberFormat="1" applyFont="1" applyBorder="1"/>
    <xf numFmtId="0" fontId="47" fillId="0" borderId="4" xfId="2" applyFont="1" applyBorder="1" applyAlignment="1">
      <alignment horizontal="center" wrapText="1"/>
    </xf>
    <xf numFmtId="0" fontId="47" fillId="0" borderId="4" xfId="2" applyFont="1" applyBorder="1" applyAlignment="1">
      <alignment horizontal="center" vertical="center" wrapText="1"/>
    </xf>
    <xf numFmtId="0" fontId="47" fillId="3" borderId="4" xfId="0" applyFont="1" applyFill="1" applyBorder="1" applyAlignment="1">
      <alignment horizontal="center" wrapText="1"/>
    </xf>
    <xf numFmtId="0" fontId="47" fillId="3" borderId="4" xfId="2" applyFont="1" applyFill="1" applyBorder="1" applyAlignment="1">
      <alignment horizontal="center" wrapText="1"/>
    </xf>
    <xf numFmtId="0" fontId="48" fillId="3" borderId="4" xfId="2" applyFont="1" applyFill="1" applyBorder="1" applyAlignment="1">
      <alignment horizontal="center" wrapText="1"/>
    </xf>
    <xf numFmtId="0" fontId="2" fillId="3" borderId="4" xfId="0" applyFont="1" applyFill="1" applyBorder="1" applyAlignment="1">
      <alignment horizontal="center" wrapText="1"/>
    </xf>
    <xf numFmtId="0" fontId="48" fillId="12" borderId="4" xfId="2" applyFont="1" applyFill="1" applyBorder="1" applyAlignment="1">
      <alignment horizontal="center" wrapText="1"/>
    </xf>
    <xf numFmtId="0" fontId="2" fillId="0" borderId="4" xfId="0" applyFont="1" applyBorder="1" applyAlignment="1">
      <alignment horizontal="center" wrapText="1"/>
    </xf>
    <xf numFmtId="0" fontId="48" fillId="3" borderId="4" xfId="2" applyFont="1" applyFill="1" applyBorder="1" applyAlignment="1">
      <alignment horizontal="center" vertical="center" wrapText="1"/>
    </xf>
    <xf numFmtId="0" fontId="48" fillId="0" borderId="4" xfId="2" applyFont="1" applyBorder="1"/>
    <xf numFmtId="0" fontId="48" fillId="0" borderId="4" xfId="2" applyFont="1" applyBorder="1" applyAlignment="1">
      <alignment horizontal="center" wrapText="1"/>
    </xf>
    <xf numFmtId="0" fontId="3" fillId="24" borderId="4" xfId="2" applyFill="1" applyBorder="1" applyAlignment="1">
      <alignment wrapText="1"/>
    </xf>
    <xf numFmtId="0" fontId="50" fillId="3" borderId="4" xfId="2" applyFont="1" applyFill="1" applyBorder="1" applyAlignment="1">
      <alignment horizontal="center" wrapText="1"/>
    </xf>
    <xf numFmtId="0" fontId="3" fillId="20" borderId="5" xfId="2" applyFill="1" applyBorder="1"/>
    <xf numFmtId="0" fontId="3" fillId="20" borderId="4" xfId="2" applyFill="1" applyBorder="1" applyAlignment="1">
      <alignment horizontal="center" vertical="center"/>
    </xf>
    <xf numFmtId="0" fontId="3" fillId="20" borderId="4" xfId="2" applyFill="1" applyBorder="1" applyAlignment="1">
      <alignment horizontal="center" vertical="center" wrapText="1"/>
    </xf>
    <xf numFmtId="0" fontId="48" fillId="20" borderId="4" xfId="2" applyFont="1" applyFill="1" applyBorder="1" applyAlignment="1">
      <alignment horizontal="center" wrapText="1"/>
    </xf>
    <xf numFmtId="0" fontId="3" fillId="20" borderId="4" xfId="2" applyFill="1" applyBorder="1"/>
    <xf numFmtId="0" fontId="3" fillId="20" borderId="0" xfId="2" applyFill="1"/>
    <xf numFmtId="0" fontId="3" fillId="7" borderId="0" xfId="2" applyFill="1" applyAlignment="1">
      <alignment horizontal="center" vertical="center" wrapText="1"/>
    </xf>
    <xf numFmtId="0" fontId="8" fillId="0" borderId="4" xfId="2" applyFont="1" applyBorder="1" applyAlignment="1">
      <alignment horizontal="center" vertical="center" wrapText="1"/>
    </xf>
    <xf numFmtId="0" fontId="47" fillId="0" borderId="4" xfId="0" applyFont="1" applyBorder="1" applyAlignment="1">
      <alignment horizontal="center"/>
    </xf>
    <xf numFmtId="9" fontId="3" fillId="0" borderId="44" xfId="1" applyFont="1" applyBorder="1" applyAlignment="1">
      <alignment vertical="center" wrapText="1"/>
    </xf>
    <xf numFmtId="9" fontId="3" fillId="0" borderId="6" xfId="1" applyFont="1" applyBorder="1" applyAlignment="1">
      <alignment vertical="center" wrapText="1"/>
    </xf>
    <xf numFmtId="164" fontId="7" fillId="8" borderId="33" xfId="2" applyNumberFormat="1" applyFont="1" applyFill="1" applyBorder="1" applyAlignment="1" applyProtection="1">
      <alignment horizontal="center" vertical="center" textRotation="90" wrapText="1"/>
      <protection locked="0"/>
    </xf>
    <xf numFmtId="0" fontId="3" fillId="7" borderId="6" xfId="2" applyFill="1" applyBorder="1" applyAlignment="1">
      <alignment horizontal="center" vertical="center" wrapText="1"/>
    </xf>
    <xf numFmtId="0" fontId="3" fillId="0" borderId="6" xfId="2" applyBorder="1" applyAlignment="1">
      <alignment horizontal="center" vertical="center" wrapText="1"/>
    </xf>
    <xf numFmtId="0" fontId="18" fillId="7" borderId="6" xfId="2" applyFont="1" applyFill="1" applyBorder="1" applyAlignment="1">
      <alignment horizontal="center" vertical="center" wrapText="1"/>
    </xf>
    <xf numFmtId="0" fontId="3" fillId="0" borderId="6" xfId="2" applyBorder="1" applyAlignment="1">
      <alignment horizontal="center"/>
    </xf>
    <xf numFmtId="0" fontId="3" fillId="0" borderId="44" xfId="2" applyBorder="1" applyAlignment="1">
      <alignment horizontal="center"/>
    </xf>
    <xf numFmtId="9" fontId="45" fillId="0" borderId="53" xfId="2" applyNumberFormat="1" applyFont="1" applyBorder="1"/>
    <xf numFmtId="0" fontId="3" fillId="4" borderId="6" xfId="2" applyFill="1" applyBorder="1" applyAlignment="1">
      <alignment horizontal="center" vertical="center" wrapText="1"/>
    </xf>
    <xf numFmtId="9" fontId="45" fillId="17" borderId="20" xfId="2" applyNumberFormat="1" applyFont="1" applyFill="1" applyBorder="1"/>
    <xf numFmtId="0" fontId="3" fillId="17" borderId="20" xfId="2" applyFill="1" applyBorder="1" applyAlignment="1">
      <alignment horizontal="center" vertical="center" wrapText="1"/>
    </xf>
    <xf numFmtId="0" fontId="18" fillId="17" borderId="20" xfId="2" applyFont="1" applyFill="1" applyBorder="1" applyAlignment="1">
      <alignment horizontal="center" vertical="center" wrapText="1"/>
    </xf>
    <xf numFmtId="0" fontId="3" fillId="17" borderId="20" xfId="2" applyFill="1" applyBorder="1" applyAlignment="1">
      <alignment horizontal="center"/>
    </xf>
    <xf numFmtId="0" fontId="7" fillId="0" borderId="32" xfId="2" applyFont="1" applyBorder="1" applyAlignment="1">
      <alignment horizontal="center" wrapText="1"/>
    </xf>
    <xf numFmtId="0" fontId="3" fillId="0" borderId="22" xfId="2" applyBorder="1" applyAlignment="1">
      <alignment horizontal="center" vertical="center" wrapText="1"/>
    </xf>
    <xf numFmtId="0" fontId="18" fillId="0" borderId="22" xfId="2" applyFont="1" applyBorder="1" applyAlignment="1">
      <alignment horizontal="center" vertical="center" wrapText="1"/>
    </xf>
    <xf numFmtId="0" fontId="3" fillId="0" borderId="54" xfId="2" applyBorder="1" applyAlignment="1">
      <alignment horizontal="center" vertical="center" wrapText="1"/>
    </xf>
    <xf numFmtId="0" fontId="20" fillId="0" borderId="22" xfId="2" applyFont="1" applyBorder="1" applyAlignment="1">
      <alignment horizontal="center" vertical="center" wrapText="1"/>
    </xf>
    <xf numFmtId="0" fontId="24" fillId="0" borderId="22" xfId="2" applyFont="1" applyBorder="1" applyAlignment="1">
      <alignment horizontal="center" vertical="center" wrapText="1"/>
    </xf>
    <xf numFmtId="0" fontId="11" fillId="0" borderId="22" xfId="2" applyFont="1" applyBorder="1" applyAlignment="1">
      <alignment horizontal="center" vertical="center" wrapText="1"/>
    </xf>
    <xf numFmtId="49" fontId="2" fillId="0" borderId="22" xfId="0" applyNumberFormat="1" applyFont="1" applyBorder="1" applyAlignment="1">
      <alignment horizontal="center" wrapText="1"/>
    </xf>
    <xf numFmtId="0" fontId="3" fillId="0" borderId="47" xfId="2" applyBorder="1" applyAlignment="1">
      <alignment horizontal="center" vertical="center" wrapText="1"/>
    </xf>
    <xf numFmtId="0" fontId="3" fillId="0" borderId="45" xfId="2" applyBorder="1" applyAlignment="1">
      <alignment horizontal="center" vertical="center" wrapText="1"/>
    </xf>
    <xf numFmtId="9" fontId="3" fillId="17" borderId="4" xfId="1" applyFont="1" applyFill="1" applyBorder="1" applyAlignment="1">
      <alignment vertical="center" wrapText="1"/>
    </xf>
    <xf numFmtId="9" fontId="45" fillId="17" borderId="4" xfId="2" applyNumberFormat="1" applyFont="1" applyFill="1" applyBorder="1"/>
    <xf numFmtId="164" fontId="7" fillId="17" borderId="4" xfId="2" applyNumberFormat="1" applyFont="1" applyFill="1" applyBorder="1" applyAlignment="1" applyProtection="1">
      <alignment horizontal="center" vertical="center" textRotation="90" wrapText="1"/>
      <protection locked="0"/>
    </xf>
    <xf numFmtId="0" fontId="18" fillId="17" borderId="4" xfId="2" applyFont="1" applyFill="1" applyBorder="1" applyAlignment="1">
      <alignment horizontal="center" vertical="center" wrapText="1"/>
    </xf>
    <xf numFmtId="0" fontId="3" fillId="17" borderId="4" xfId="2" applyFill="1" applyBorder="1" applyAlignment="1">
      <alignment horizontal="center"/>
    </xf>
    <xf numFmtId="0" fontId="3" fillId="7" borderId="53" xfId="2" applyFill="1" applyBorder="1" applyAlignment="1">
      <alignment horizontal="center" vertical="center" wrapText="1"/>
    </xf>
    <xf numFmtId="0" fontId="18" fillId="7" borderId="44" xfId="2" applyFont="1" applyFill="1" applyBorder="1" applyAlignment="1">
      <alignment horizontal="center" vertical="center" wrapText="1"/>
    </xf>
    <xf numFmtId="0" fontId="18" fillId="17" borderId="9" xfId="2" applyFont="1" applyFill="1" applyBorder="1" applyAlignment="1">
      <alignment horizontal="center" vertical="center" wrapText="1"/>
    </xf>
    <xf numFmtId="0" fontId="18" fillId="17" borderId="48" xfId="2" applyFont="1" applyFill="1" applyBorder="1" applyAlignment="1">
      <alignment horizontal="center" vertical="center" wrapText="1"/>
    </xf>
    <xf numFmtId="0" fontId="51" fillId="0" borderId="0" xfId="2" applyFont="1" applyAlignment="1">
      <alignment horizontal="center" vertical="center" wrapText="1"/>
    </xf>
    <xf numFmtId="0" fontId="3" fillId="0" borderId="8" xfId="2" applyBorder="1" applyAlignment="1">
      <alignment horizontal="center" vertical="center"/>
    </xf>
    <xf numFmtId="0" fontId="3" fillId="7" borderId="8" xfId="2" applyFill="1" applyBorder="1" applyAlignment="1">
      <alignment horizontal="center" vertical="center" wrapText="1"/>
    </xf>
    <xf numFmtId="0" fontId="3" fillId="0" borderId="27" xfId="2" applyBorder="1" applyAlignment="1">
      <alignment horizontal="center" vertical="center"/>
    </xf>
    <xf numFmtId="49" fontId="0" fillId="3" borderId="27" xfId="0" applyNumberFormat="1" applyFill="1" applyBorder="1" applyAlignment="1">
      <alignment horizontal="center" vertical="center"/>
    </xf>
    <xf numFmtId="0" fontId="4" fillId="0" borderId="23" xfId="2" applyFont="1" applyBorder="1" applyAlignment="1">
      <alignment horizontal="left" vertical="center"/>
    </xf>
    <xf numFmtId="0" fontId="4" fillId="0" borderId="15" xfId="2" applyFont="1" applyBorder="1" applyAlignment="1">
      <alignment vertical="center"/>
    </xf>
    <xf numFmtId="0" fontId="4" fillId="0" borderId="23" xfId="2" applyFont="1" applyBorder="1" applyAlignment="1">
      <alignment vertical="center"/>
    </xf>
    <xf numFmtId="0" fontId="4" fillId="0" borderId="16" xfId="2" applyFont="1" applyBorder="1" applyAlignment="1">
      <alignment vertical="center"/>
    </xf>
    <xf numFmtId="9" fontId="3" fillId="0" borderId="45" xfId="2" applyNumberFormat="1" applyBorder="1" applyAlignment="1">
      <alignment horizontal="center" wrapText="1"/>
    </xf>
    <xf numFmtId="9" fontId="3" fillId="0" borderId="22" xfId="2" applyNumberFormat="1" applyBorder="1" applyAlignment="1">
      <alignment horizontal="center" wrapText="1"/>
    </xf>
    <xf numFmtId="2" fontId="3" fillId="0" borderId="22" xfId="2" applyNumberFormat="1" applyBorder="1" applyAlignment="1">
      <alignment horizontal="center" wrapText="1"/>
    </xf>
    <xf numFmtId="0" fontId="39" fillId="0" borderId="22" xfId="0" applyFont="1" applyBorder="1" applyAlignment="1">
      <alignment horizontal="center" wrapText="1"/>
    </xf>
    <xf numFmtId="0" fontId="11" fillId="0" borderId="54" xfId="2" applyFont="1" applyBorder="1" applyAlignment="1">
      <alignment horizontal="center" vertical="center" wrapText="1"/>
    </xf>
    <xf numFmtId="49" fontId="3" fillId="0" borderId="0" xfId="2" applyNumberFormat="1" applyAlignment="1">
      <alignment horizontal="center" vertical="center"/>
    </xf>
    <xf numFmtId="15" fontId="3" fillId="0" borderId="0" xfId="2" applyNumberFormat="1" applyAlignment="1">
      <alignment horizontal="center"/>
    </xf>
    <xf numFmtId="0" fontId="3" fillId="11" borderId="4" xfId="2" applyFill="1" applyBorder="1" applyAlignment="1">
      <alignment horizontal="center" vertical="center"/>
    </xf>
    <xf numFmtId="0" fontId="4" fillId="25" borderId="0" xfId="2" applyFont="1" applyFill="1" applyAlignment="1">
      <alignment vertical="center"/>
    </xf>
    <xf numFmtId="9" fontId="3" fillId="25" borderId="25" xfId="2" applyNumberFormat="1" applyFill="1" applyBorder="1" applyAlignment="1">
      <alignment horizontal="center" wrapText="1"/>
    </xf>
    <xf numFmtId="9" fontId="3" fillId="25" borderId="26" xfId="2" applyNumberFormat="1" applyFill="1" applyBorder="1" applyAlignment="1">
      <alignment horizontal="center" wrapText="1"/>
    </xf>
    <xf numFmtId="1" fontId="7" fillId="25" borderId="27" xfId="2" applyNumberFormat="1" applyFont="1" applyFill="1" applyBorder="1" applyAlignment="1">
      <alignment horizontal="center" wrapText="1"/>
    </xf>
    <xf numFmtId="17" fontId="7" fillId="25" borderId="19" xfId="2" applyNumberFormat="1" applyFont="1" applyFill="1" applyBorder="1" applyAlignment="1" applyProtection="1">
      <alignment horizontal="center" vertical="center" wrapText="1"/>
      <protection locked="0"/>
    </xf>
    <xf numFmtId="0" fontId="44" fillId="25" borderId="4" xfId="2" applyFont="1" applyFill="1" applyBorder="1" applyAlignment="1">
      <alignment horizontal="center" wrapText="1"/>
    </xf>
    <xf numFmtId="0" fontId="48" fillId="25" borderId="4" xfId="2" applyFont="1" applyFill="1" applyBorder="1" applyAlignment="1">
      <alignment horizontal="center" wrapText="1"/>
    </xf>
    <xf numFmtId="0" fontId="3" fillId="25" borderId="0" xfId="2" applyFill="1" applyAlignment="1">
      <alignment horizontal="center" wrapText="1"/>
    </xf>
    <xf numFmtId="0" fontId="40" fillId="25" borderId="4" xfId="2" applyFont="1" applyFill="1" applyBorder="1" applyAlignment="1">
      <alignment horizontal="center" wrapText="1"/>
    </xf>
    <xf numFmtId="0" fontId="18" fillId="25" borderId="4" xfId="2" applyFont="1" applyFill="1" applyBorder="1" applyAlignment="1">
      <alignment horizontal="center" wrapText="1"/>
    </xf>
    <xf numFmtId="0" fontId="3" fillId="25" borderId="4" xfId="2" applyFill="1" applyBorder="1" applyAlignment="1">
      <alignment horizontal="center" wrapText="1"/>
    </xf>
    <xf numFmtId="0" fontId="5" fillId="25" borderId="0" xfId="2" applyFont="1" applyFill="1" applyAlignment="1">
      <alignment horizontal="center" wrapText="1"/>
    </xf>
    <xf numFmtId="0" fontId="3" fillId="25" borderId="38" xfId="2" applyFill="1" applyBorder="1" applyAlignment="1">
      <alignment horizontal="center" wrapText="1"/>
    </xf>
    <xf numFmtId="0" fontId="3" fillId="25" borderId="26" xfId="2" applyFill="1" applyBorder="1" applyAlignment="1">
      <alignment horizontal="center" wrapText="1"/>
    </xf>
    <xf numFmtId="0" fontId="3" fillId="25" borderId="30" xfId="2" applyFill="1" applyBorder="1" applyAlignment="1">
      <alignment horizontal="center" wrapText="1"/>
    </xf>
    <xf numFmtId="0" fontId="3" fillId="25" borderId="19" xfId="2" applyFill="1" applyBorder="1" applyAlignment="1">
      <alignment horizontal="center" wrapText="1"/>
    </xf>
    <xf numFmtId="0" fontId="22" fillId="25" borderId="4" xfId="2" applyFont="1" applyFill="1" applyBorder="1" applyAlignment="1">
      <alignment horizontal="center" wrapText="1"/>
    </xf>
    <xf numFmtId="0" fontId="3" fillId="25" borderId="21" xfId="2" applyFill="1" applyBorder="1" applyAlignment="1">
      <alignment horizontal="center" wrapText="1"/>
    </xf>
    <xf numFmtId="0" fontId="4" fillId="25" borderId="0" xfId="2" applyFont="1" applyFill="1" applyAlignment="1">
      <alignment horizontal="left" vertical="center"/>
    </xf>
    <xf numFmtId="9" fontId="3" fillId="25" borderId="25" xfId="2" applyNumberFormat="1" applyFill="1" applyBorder="1" applyAlignment="1">
      <alignment horizontal="left" wrapText="1"/>
    </xf>
    <xf numFmtId="9" fontId="3" fillId="25" borderId="26" xfId="2" applyNumberFormat="1" applyFill="1" applyBorder="1" applyAlignment="1">
      <alignment horizontal="left" wrapText="1"/>
    </xf>
    <xf numFmtId="1" fontId="7" fillId="25" borderId="27" xfId="2" applyNumberFormat="1" applyFont="1" applyFill="1" applyBorder="1" applyAlignment="1">
      <alignment horizontal="left" wrapText="1"/>
    </xf>
    <xf numFmtId="17" fontId="7" fillId="25" borderId="19" xfId="2" applyNumberFormat="1" applyFont="1" applyFill="1" applyBorder="1" applyAlignment="1" applyProtection="1">
      <alignment horizontal="left" vertical="center" wrapText="1"/>
      <protection locked="0"/>
    </xf>
    <xf numFmtId="0" fontId="48" fillId="25" borderId="4" xfId="2" applyFont="1" applyFill="1" applyBorder="1" applyAlignment="1">
      <alignment horizontal="left" wrapText="1"/>
    </xf>
    <xf numFmtId="0" fontId="3" fillId="25" borderId="0" xfId="2" applyFill="1" applyAlignment="1">
      <alignment horizontal="left" wrapText="1"/>
    </xf>
    <xf numFmtId="0" fontId="40" fillId="25" borderId="4" xfId="2" applyFont="1" applyFill="1" applyBorder="1" applyAlignment="1">
      <alignment horizontal="left" wrapText="1"/>
    </xf>
    <xf numFmtId="0" fontId="18" fillId="25" borderId="4" xfId="2" applyFont="1" applyFill="1" applyBorder="1" applyAlignment="1">
      <alignment horizontal="left" wrapText="1"/>
    </xf>
    <xf numFmtId="0" fontId="3" fillId="25" borderId="4" xfId="2" applyFill="1" applyBorder="1" applyAlignment="1">
      <alignment horizontal="left" wrapText="1"/>
    </xf>
    <xf numFmtId="0" fontId="5" fillId="25" borderId="0" xfId="2" applyFont="1" applyFill="1" applyAlignment="1">
      <alignment horizontal="left" wrapText="1"/>
    </xf>
    <xf numFmtId="0" fontId="3" fillId="25" borderId="38" xfId="2" applyFill="1" applyBorder="1" applyAlignment="1">
      <alignment horizontal="left" wrapText="1"/>
    </xf>
    <xf numFmtId="0" fontId="3" fillId="25" borderId="26" xfId="2" applyFill="1" applyBorder="1" applyAlignment="1">
      <alignment horizontal="left" wrapText="1"/>
    </xf>
    <xf numFmtId="0" fontId="3" fillId="25" borderId="30" xfId="2" applyFill="1" applyBorder="1" applyAlignment="1">
      <alignment horizontal="left" wrapText="1"/>
    </xf>
    <xf numFmtId="0" fontId="3" fillId="25" borderId="19" xfId="2" applyFill="1" applyBorder="1" applyAlignment="1">
      <alignment horizontal="left" wrapText="1"/>
    </xf>
    <xf numFmtId="0" fontId="22" fillId="25" borderId="4" xfId="2" applyFont="1" applyFill="1" applyBorder="1" applyAlignment="1">
      <alignment horizontal="left" wrapText="1"/>
    </xf>
    <xf numFmtId="0" fontId="3" fillId="25" borderId="21" xfId="2" applyFill="1" applyBorder="1" applyAlignment="1">
      <alignment horizontal="left" wrapText="1"/>
    </xf>
    <xf numFmtId="0" fontId="48" fillId="25" borderId="4" xfId="2" applyFont="1" applyFill="1" applyBorder="1" applyAlignment="1">
      <alignment wrapText="1"/>
    </xf>
    <xf numFmtId="0" fontId="4" fillId="26" borderId="23" xfId="2" applyFont="1" applyFill="1" applyBorder="1" applyAlignment="1">
      <alignment horizontal="left" vertical="center"/>
    </xf>
    <xf numFmtId="164" fontId="7" fillId="26" borderId="44" xfId="2" applyNumberFormat="1" applyFont="1" applyFill="1" applyBorder="1" applyAlignment="1" applyProtection="1">
      <alignment horizontal="center" vertical="center" textRotation="90" wrapText="1"/>
      <protection locked="0"/>
    </xf>
    <xf numFmtId="0" fontId="3" fillId="26" borderId="6" xfId="2" applyFill="1" applyBorder="1" applyAlignment="1">
      <alignment horizontal="center" vertical="center" wrapText="1"/>
    </xf>
    <xf numFmtId="0" fontId="3" fillId="26" borderId="4" xfId="2" applyFill="1" applyBorder="1" applyAlignment="1">
      <alignment horizontal="center" vertical="center" wrapText="1"/>
    </xf>
    <xf numFmtId="0" fontId="18" fillId="26" borderId="44" xfId="2" applyFont="1" applyFill="1" applyBorder="1" applyAlignment="1">
      <alignment horizontal="center" vertical="center" wrapText="1"/>
    </xf>
    <xf numFmtId="0" fontId="18" fillId="26" borderId="6" xfId="2" applyFont="1" applyFill="1" applyBorder="1" applyAlignment="1">
      <alignment horizontal="center" vertical="center" wrapText="1"/>
    </xf>
    <xf numFmtId="0" fontId="3" fillId="26" borderId="0" xfId="2" applyFill="1" applyAlignment="1">
      <alignment horizontal="center" vertical="center" wrapText="1"/>
    </xf>
    <xf numFmtId="0" fontId="47" fillId="9" borderId="4" xfId="2" applyFont="1" applyFill="1" applyBorder="1" applyAlignment="1">
      <alignment horizontal="center" wrapText="1"/>
    </xf>
    <xf numFmtId="164" fontId="7" fillId="8" borderId="44" xfId="2" applyNumberFormat="1" applyFont="1" applyFill="1" applyBorder="1" applyAlignment="1" applyProtection="1">
      <alignment horizontal="center" vertical="center" textRotation="90" wrapText="1"/>
      <protection locked="0"/>
    </xf>
    <xf numFmtId="0" fontId="3" fillId="3" borderId="27" xfId="2" applyFill="1" applyBorder="1" applyAlignment="1">
      <alignment horizontal="center" vertical="center" wrapText="1"/>
    </xf>
    <xf numFmtId="0" fontId="3" fillId="2" borderId="5" xfId="2" applyFill="1" applyBorder="1"/>
    <xf numFmtId="0" fontId="3" fillId="2" borderId="4" xfId="2" applyFill="1" applyBorder="1"/>
    <xf numFmtId="49" fontId="0" fillId="2" borderId="4" xfId="0" applyNumberFormat="1" applyFill="1" applyBorder="1" applyAlignment="1">
      <alignment horizontal="center" vertical="center"/>
    </xf>
    <xf numFmtId="0" fontId="3" fillId="2" borderId="4" xfId="2" applyFill="1" applyBorder="1" applyAlignment="1">
      <alignment horizontal="center" vertical="center"/>
    </xf>
    <xf numFmtId="0" fontId="15" fillId="3" borderId="22" xfId="0" applyFont="1" applyFill="1" applyBorder="1" applyAlignment="1">
      <alignment vertical="center"/>
    </xf>
    <xf numFmtId="49" fontId="16" fillId="2" borderId="4" xfId="0" applyNumberFormat="1" applyFont="1" applyFill="1" applyBorder="1" applyAlignment="1">
      <alignment horizontal="center" vertical="center"/>
    </xf>
    <xf numFmtId="0" fontId="0" fillId="2" borderId="4" xfId="0" applyFill="1" applyBorder="1" applyAlignment="1">
      <alignment horizontal="center" vertical="center"/>
    </xf>
    <xf numFmtId="0" fontId="52" fillId="0" borderId="5" xfId="0" applyFont="1" applyBorder="1"/>
    <xf numFmtId="0" fontId="3" fillId="17" borderId="6" xfId="2" applyFill="1" applyBorder="1" applyAlignment="1">
      <alignment horizontal="center" vertical="center" wrapText="1"/>
    </xf>
    <xf numFmtId="0" fontId="11" fillId="3" borderId="4" xfId="2" applyFont="1" applyFill="1" applyBorder="1" applyAlignment="1">
      <alignment horizontal="center" vertical="center" wrapText="1"/>
    </xf>
    <xf numFmtId="0" fontId="48" fillId="3" borderId="0" xfId="2" applyFont="1" applyFill="1" applyAlignment="1">
      <alignment horizontal="center" vertical="center" wrapText="1"/>
    </xf>
    <xf numFmtId="0" fontId="3" fillId="17" borderId="4" xfId="2" applyFill="1" applyBorder="1" applyAlignment="1">
      <alignment horizontal="center" vertical="center"/>
    </xf>
    <xf numFmtId="0" fontId="3" fillId="26" borderId="6" xfId="2" applyFill="1" applyBorder="1" applyAlignment="1">
      <alignment horizontal="center"/>
    </xf>
    <xf numFmtId="0" fontId="3" fillId="26" borderId="44" xfId="2" applyFill="1" applyBorder="1" applyAlignment="1">
      <alignment horizontal="center" vertical="center" wrapText="1"/>
    </xf>
    <xf numFmtId="0" fontId="3" fillId="26" borderId="53" xfId="2" applyFill="1" applyBorder="1" applyAlignment="1">
      <alignment horizontal="center" vertical="center" wrapText="1"/>
    </xf>
    <xf numFmtId="0" fontId="3" fillId="26" borderId="44" xfId="2" applyFill="1" applyBorder="1" applyAlignment="1">
      <alignment horizontal="center"/>
    </xf>
    <xf numFmtId="9" fontId="3" fillId="0" borderId="25" xfId="2" applyNumberFormat="1" applyBorder="1" applyAlignment="1">
      <alignment horizontal="center" wrapText="1"/>
    </xf>
    <xf numFmtId="9" fontId="3" fillId="0" borderId="26" xfId="2" applyNumberFormat="1" applyBorder="1" applyAlignment="1">
      <alignment horizontal="center" wrapText="1"/>
    </xf>
    <xf numFmtId="2" fontId="3" fillId="0" borderId="26" xfId="2" applyNumberFormat="1" applyBorder="1" applyAlignment="1">
      <alignment horizontal="center" wrapText="1"/>
    </xf>
    <xf numFmtId="0" fontId="7" fillId="0" borderId="27" xfId="2" applyFont="1" applyBorder="1" applyAlignment="1">
      <alignment horizontal="center" wrapText="1"/>
    </xf>
    <xf numFmtId="0" fontId="11" fillId="0" borderId="38" xfId="2" applyFont="1" applyBorder="1" applyAlignment="1">
      <alignment horizontal="center" vertical="center" wrapText="1"/>
    </xf>
    <xf numFmtId="0" fontId="3" fillId="0" borderId="26" xfId="2" applyBorder="1" applyAlignment="1">
      <alignment horizontal="center" vertical="center" wrapText="1"/>
    </xf>
    <xf numFmtId="0" fontId="11" fillId="0" borderId="26" xfId="2" applyFont="1" applyBorder="1" applyAlignment="1">
      <alignment horizontal="center" vertical="center" wrapText="1"/>
    </xf>
    <xf numFmtId="9" fontId="3" fillId="17" borderId="20" xfId="1" applyFont="1" applyFill="1" applyBorder="1" applyAlignment="1">
      <alignment vertical="center" wrapText="1"/>
    </xf>
    <xf numFmtId="49" fontId="3" fillId="20" borderId="4" xfId="2" applyNumberFormat="1" applyFill="1" applyBorder="1" applyAlignment="1">
      <alignment horizontal="center" vertical="center"/>
    </xf>
    <xf numFmtId="49" fontId="3" fillId="3" borderId="8" xfId="2" applyNumberFormat="1" applyFill="1" applyBorder="1" applyAlignment="1">
      <alignment horizontal="center" vertical="center"/>
    </xf>
    <xf numFmtId="49" fontId="3" fillId="3" borderId="0" xfId="2" applyNumberFormat="1" applyFill="1" applyAlignment="1">
      <alignment horizontal="center" vertical="center"/>
    </xf>
    <xf numFmtId="0" fontId="44" fillId="0" borderId="0" xfId="2" applyFont="1" applyAlignment="1">
      <alignment horizontal="center" wrapText="1"/>
    </xf>
    <xf numFmtId="0" fontId="8" fillId="4" borderId="0" xfId="2" applyFont="1" applyFill="1"/>
    <xf numFmtId="0" fontId="3" fillId="2" borderId="0" xfId="2" applyFill="1"/>
    <xf numFmtId="0" fontId="11" fillId="3" borderId="22" xfId="2" applyFont="1" applyFill="1" applyBorder="1" applyAlignment="1">
      <alignment horizontal="center" vertical="center" wrapText="1"/>
    </xf>
    <xf numFmtId="0" fontId="0" fillId="0" borderId="22" xfId="0" applyBorder="1"/>
    <xf numFmtId="0" fontId="3" fillId="0" borderId="44" xfId="2" applyBorder="1" applyAlignment="1">
      <alignment horizontal="center" vertical="center" wrapText="1"/>
    </xf>
    <xf numFmtId="0" fontId="3" fillId="0" borderId="11" xfId="2" applyBorder="1" applyAlignment="1">
      <alignment vertical="center" wrapText="1"/>
    </xf>
    <xf numFmtId="0" fontId="3" fillId="0" borderId="53" xfId="2" applyBorder="1" applyAlignment="1">
      <alignment horizontal="center" vertical="center" wrapText="1"/>
    </xf>
    <xf numFmtId="164" fontId="7" fillId="17" borderId="6" xfId="2" applyNumberFormat="1" applyFont="1" applyFill="1" applyBorder="1" applyAlignment="1" applyProtection="1">
      <alignment horizontal="center" vertical="center" textRotation="90" wrapText="1"/>
      <protection locked="0"/>
    </xf>
    <xf numFmtId="164" fontId="7" fillId="8" borderId="54" xfId="2" applyNumberFormat="1" applyFont="1" applyFill="1" applyBorder="1" applyAlignment="1" applyProtection="1">
      <alignment horizontal="center" vertical="center" textRotation="90" wrapText="1"/>
      <protection locked="0"/>
    </xf>
    <xf numFmtId="0" fontId="4" fillId="0" borderId="23" xfId="2" applyFont="1" applyBorder="1" applyAlignment="1">
      <alignment vertical="center" wrapText="1"/>
    </xf>
    <xf numFmtId="9" fontId="45" fillId="17" borderId="6" xfId="2" applyNumberFormat="1" applyFont="1" applyFill="1" applyBorder="1" applyAlignment="1">
      <alignment wrapText="1"/>
    </xf>
    <xf numFmtId="0" fontId="3" fillId="17" borderId="20" xfId="2" applyFill="1" applyBorder="1" applyAlignment="1">
      <alignment horizontal="center" wrapText="1"/>
    </xf>
    <xf numFmtId="9" fontId="3" fillId="17" borderId="6" xfId="1" applyFont="1" applyFill="1" applyBorder="1" applyAlignment="1">
      <alignment vertical="center" wrapText="1"/>
    </xf>
    <xf numFmtId="0" fontId="55" fillId="0" borderId="0" xfId="0" applyFont="1"/>
    <xf numFmtId="0" fontId="3" fillId="0" borderId="7" xfId="2" applyBorder="1"/>
    <xf numFmtId="0" fontId="3" fillId="0" borderId="27" xfId="2" applyBorder="1"/>
    <xf numFmtId="0" fontId="0" fillId="3" borderId="4" xfId="0" applyFill="1" applyBorder="1"/>
    <xf numFmtId="0" fontId="3" fillId="0" borderId="7" xfId="2" applyBorder="1" applyAlignment="1">
      <alignment wrapText="1"/>
    </xf>
    <xf numFmtId="0" fontId="3" fillId="0" borderId="27" xfId="2" applyBorder="1" applyAlignment="1">
      <alignment wrapText="1"/>
    </xf>
    <xf numFmtId="0" fontId="3" fillId="4" borderId="27" xfId="2" applyFill="1" applyBorder="1" applyAlignment="1">
      <alignment horizontal="center" vertical="center"/>
    </xf>
    <xf numFmtId="0" fontId="3" fillId="7" borderId="27" xfId="2" applyFill="1" applyBorder="1" applyAlignment="1">
      <alignment horizontal="center" vertical="center" wrapText="1"/>
    </xf>
    <xf numFmtId="0" fontId="48" fillId="3" borderId="8" xfId="2" applyFont="1" applyFill="1" applyBorder="1" applyAlignment="1">
      <alignment horizontal="center" wrapText="1"/>
    </xf>
    <xf numFmtId="0" fontId="33" fillId="3" borderId="22" xfId="0" applyFont="1" applyFill="1" applyBorder="1" applyAlignment="1">
      <alignment vertical="center"/>
    </xf>
    <xf numFmtId="0" fontId="3" fillId="3" borderId="8" xfId="2" applyFill="1" applyBorder="1" applyAlignment="1">
      <alignment horizontal="center" vertical="center" wrapText="1"/>
    </xf>
    <xf numFmtId="165" fontId="3" fillId="0" borderId="0" xfId="2" applyNumberFormat="1" applyAlignment="1">
      <alignment horizontal="center" vertical="center" wrapText="1"/>
    </xf>
    <xf numFmtId="0" fontId="3" fillId="0" borderId="14" xfId="2" applyBorder="1" applyAlignment="1">
      <alignment horizontal="center" vertical="center" wrapText="1"/>
    </xf>
    <xf numFmtId="0" fontId="3" fillId="14" borderId="19" xfId="2" applyFill="1" applyBorder="1" applyAlignment="1">
      <alignment horizontal="center" vertical="center"/>
    </xf>
    <xf numFmtId="0" fontId="3" fillId="3" borderId="25" xfId="2" applyFill="1" applyBorder="1" applyAlignment="1">
      <alignment horizontal="center" vertical="center"/>
    </xf>
    <xf numFmtId="0" fontId="3" fillId="0" borderId="33" xfId="2" applyBorder="1" applyAlignment="1">
      <alignment horizontal="center" vertical="center" wrapText="1"/>
    </xf>
    <xf numFmtId="0" fontId="3" fillId="0" borderId="34" xfId="2" applyBorder="1" applyAlignment="1">
      <alignment horizontal="center" vertical="center" wrapText="1"/>
    </xf>
    <xf numFmtId="0" fontId="3" fillId="0" borderId="21" xfId="2" applyBorder="1" applyAlignment="1">
      <alignment wrapText="1"/>
    </xf>
    <xf numFmtId="9" fontId="3" fillId="0" borderId="8" xfId="1" applyFont="1" applyFill="1" applyBorder="1" applyAlignment="1">
      <alignment vertical="center"/>
    </xf>
    <xf numFmtId="49" fontId="3" fillId="3" borderId="21" xfId="2" applyNumberFormat="1" applyFill="1" applyBorder="1" applyAlignment="1">
      <alignment horizontal="center" vertical="center"/>
    </xf>
    <xf numFmtId="165" fontId="3" fillId="3" borderId="0" xfId="2" applyNumberFormat="1" applyFill="1" applyAlignment="1">
      <alignment horizontal="center" vertical="center" wrapText="1"/>
    </xf>
    <xf numFmtId="0" fontId="3" fillId="16" borderId="0" xfId="2" applyFill="1" applyAlignment="1">
      <alignment horizontal="center" vertical="center" wrapText="1"/>
    </xf>
    <xf numFmtId="0" fontId="3" fillId="0" borderId="35" xfId="2" applyBorder="1" applyAlignment="1">
      <alignment horizontal="center" vertical="center"/>
    </xf>
    <xf numFmtId="0" fontId="3" fillId="0" borderId="36" xfId="2" applyBorder="1" applyAlignment="1">
      <alignment horizontal="center" vertical="center"/>
    </xf>
    <xf numFmtId="0" fontId="3" fillId="0" borderId="37" xfId="2" applyBorder="1" applyAlignment="1">
      <alignment horizontal="center" vertical="center"/>
    </xf>
    <xf numFmtId="10" fontId="45" fillId="0" borderId="4" xfId="1" applyNumberFormat="1" applyFont="1" applyBorder="1" applyAlignment="1">
      <alignment vertical="center" wrapText="1"/>
    </xf>
    <xf numFmtId="0" fontId="3" fillId="14" borderId="0" xfId="2" applyFill="1" applyAlignment="1">
      <alignment horizontal="center" vertical="center"/>
    </xf>
    <xf numFmtId="0" fontId="3" fillId="14" borderId="45" xfId="2" applyFill="1" applyBorder="1" applyAlignment="1">
      <alignment horizontal="center" vertical="center"/>
    </xf>
    <xf numFmtId="0" fontId="3" fillId="14" borderId="22" xfId="2" applyFill="1" applyBorder="1" applyAlignment="1">
      <alignment horizontal="center" vertical="center"/>
    </xf>
    <xf numFmtId="14" fontId="3" fillId="0" borderId="0" xfId="2" applyNumberFormat="1"/>
    <xf numFmtId="49" fontId="3" fillId="0" borderId="0" xfId="2" applyNumberFormat="1"/>
    <xf numFmtId="9" fontId="3" fillId="0" borderId="0" xfId="2" applyNumberFormat="1"/>
    <xf numFmtId="0" fontId="15" fillId="3" borderId="0" xfId="0" applyFont="1" applyFill="1" applyAlignment="1">
      <alignment vertical="center"/>
    </xf>
    <xf numFmtId="9" fontId="45" fillId="0" borderId="6" xfId="2" applyNumberFormat="1" applyFont="1" applyBorder="1"/>
    <xf numFmtId="9" fontId="45" fillId="26" borderId="6" xfId="2" applyNumberFormat="1" applyFont="1" applyFill="1" applyBorder="1"/>
    <xf numFmtId="0" fontId="51" fillId="26" borderId="4" xfId="2" applyFont="1" applyFill="1" applyBorder="1" applyAlignment="1">
      <alignment horizontal="center" vertical="center" wrapText="1"/>
    </xf>
    <xf numFmtId="0" fontId="3" fillId="0" borderId="28" xfId="2" applyBorder="1" applyAlignment="1">
      <alignment vertical="center" wrapText="1"/>
    </xf>
    <xf numFmtId="0" fontId="3" fillId="0" borderId="51" xfId="2" applyBorder="1" applyAlignment="1">
      <alignment wrapText="1"/>
    </xf>
    <xf numFmtId="0" fontId="3" fillId="0" borderId="52" xfId="2" applyBorder="1" applyAlignment="1">
      <alignment wrapText="1"/>
    </xf>
    <xf numFmtId="0" fontId="3" fillId="0" borderId="24" xfId="2" applyBorder="1" applyAlignment="1">
      <alignment vertical="center" wrapText="1"/>
    </xf>
    <xf numFmtId="0" fontId="3" fillId="0" borderId="50" xfId="2" applyBorder="1" applyAlignment="1">
      <alignment vertical="center" wrapText="1"/>
    </xf>
    <xf numFmtId="0" fontId="4" fillId="0" borderId="23" xfId="2" applyFont="1" applyBorder="1" applyAlignment="1">
      <alignment horizontal="left" vertical="center" wrapText="1"/>
    </xf>
    <xf numFmtId="0" fontId="3" fillId="3" borderId="0" xfId="2" applyFill="1" applyBorder="1" applyAlignment="1">
      <alignment horizontal="center" vertical="center" wrapText="1"/>
    </xf>
    <xf numFmtId="0" fontId="11" fillId="3" borderId="0" xfId="2" applyFont="1" applyFill="1" applyBorder="1" applyAlignment="1">
      <alignment horizontal="center" vertical="center" wrapText="1"/>
    </xf>
    <xf numFmtId="0" fontId="3" fillId="0" borderId="0" xfId="2" applyBorder="1"/>
    <xf numFmtId="0" fontId="3" fillId="0" borderId="0" xfId="2" applyBorder="1" applyAlignment="1">
      <alignment wrapText="1"/>
    </xf>
    <xf numFmtId="0" fontId="48" fillId="3" borderId="0" xfId="2" applyFont="1" applyFill="1" applyBorder="1" applyAlignment="1">
      <alignment horizontal="center" wrapText="1"/>
    </xf>
    <xf numFmtId="0" fontId="3" fillId="20" borderId="4" xfId="2" applyFill="1" applyBorder="1" applyAlignment="1">
      <alignment wrapText="1"/>
    </xf>
    <xf numFmtId="0" fontId="3" fillId="0" borderId="0" xfId="2" applyBorder="1" applyAlignment="1">
      <alignment horizontal="center" vertical="center"/>
    </xf>
    <xf numFmtId="49" fontId="3" fillId="3" borderId="27" xfId="2" applyNumberFormat="1" applyFill="1" applyBorder="1" applyAlignment="1">
      <alignment horizontal="center" vertical="center"/>
    </xf>
    <xf numFmtId="49" fontId="3" fillId="3" borderId="0" xfId="2" applyNumberFormat="1" applyFill="1" applyBorder="1" applyAlignment="1">
      <alignment horizontal="center" vertical="center"/>
    </xf>
    <xf numFmtId="0" fontId="3" fillId="3" borderId="8" xfId="2" applyFill="1" applyBorder="1" applyAlignment="1">
      <alignment horizontal="center" vertical="center"/>
    </xf>
    <xf numFmtId="0" fontId="3" fillId="3" borderId="0" xfId="2" applyFill="1" applyBorder="1" applyAlignment="1">
      <alignment horizontal="center" vertical="center"/>
    </xf>
    <xf numFmtId="0" fontId="3" fillId="4" borderId="0" xfId="2" applyFill="1" applyBorder="1" applyAlignment="1">
      <alignment horizontal="center" vertical="center"/>
    </xf>
    <xf numFmtId="0" fontId="3" fillId="7" borderId="0" xfId="2" applyFill="1" applyBorder="1" applyAlignment="1">
      <alignment horizontal="center" vertical="center" wrapText="1"/>
    </xf>
    <xf numFmtId="0" fontId="44" fillId="25" borderId="0" xfId="2" applyFont="1" applyFill="1" applyBorder="1" applyAlignment="1">
      <alignment horizontal="center" wrapText="1"/>
    </xf>
    <xf numFmtId="0" fontId="15" fillId="3" borderId="0" xfId="0" applyFont="1" applyFill="1" applyBorder="1" applyAlignment="1">
      <alignment vertical="center"/>
    </xf>
    <xf numFmtId="0" fontId="9" fillId="3" borderId="22" xfId="2" applyFont="1" applyFill="1" applyBorder="1" applyAlignment="1">
      <alignment horizontal="center" vertical="center" wrapText="1"/>
    </xf>
    <xf numFmtId="0" fontId="0" fillId="0" borderId="0" xfId="0" applyBorder="1"/>
    <xf numFmtId="0" fontId="0" fillId="0" borderId="0" xfId="0" applyBorder="1" applyAlignment="1">
      <alignment wrapText="1"/>
    </xf>
    <xf numFmtId="0" fontId="47" fillId="0" borderId="0" xfId="2" applyFont="1" applyBorder="1" applyAlignment="1">
      <alignment horizontal="center" wrapText="1"/>
    </xf>
    <xf numFmtId="0" fontId="0" fillId="17" borderId="0" xfId="0" applyFill="1" applyBorder="1"/>
    <xf numFmtId="14" fontId="0" fillId="0" borderId="0" xfId="0" applyNumberFormat="1" applyAlignment="1">
      <alignment horizontal="center"/>
    </xf>
    <xf numFmtId="0" fontId="0" fillId="0" borderId="0" xfId="0" applyAlignment="1">
      <alignment horizontal="center"/>
    </xf>
    <xf numFmtId="14" fontId="0" fillId="4" borderId="0" xfId="0" applyNumberFormat="1" applyFill="1" applyAlignment="1">
      <alignment horizontal="center" wrapText="1"/>
    </xf>
    <xf numFmtId="14" fontId="0" fillId="4" borderId="0" xfId="0" applyNumberFormat="1" applyFill="1" applyAlignment="1">
      <alignment horizontal="center"/>
    </xf>
    <xf numFmtId="14" fontId="0" fillId="4" borderId="13" xfId="0" applyNumberFormat="1" applyFill="1" applyBorder="1" applyAlignment="1">
      <alignment horizontal="center"/>
    </xf>
    <xf numFmtId="14" fontId="0" fillId="4" borderId="15" xfId="0" applyNumberFormat="1" applyFill="1" applyBorder="1" applyAlignment="1">
      <alignment horizontal="center"/>
    </xf>
    <xf numFmtId="14" fontId="0" fillId="4" borderId="16" xfId="0" applyNumberFormat="1" applyFill="1" applyBorder="1" applyAlignment="1">
      <alignment horizontal="center"/>
    </xf>
    <xf numFmtId="0" fontId="0" fillId="4" borderId="4" xfId="0" applyFill="1" applyBorder="1" applyAlignment="1">
      <alignment horizontal="center"/>
    </xf>
    <xf numFmtId="0" fontId="0" fillId="4" borderId="0" xfId="0" applyFill="1" applyAlignment="1">
      <alignment horizontal="center"/>
    </xf>
    <xf numFmtId="14" fontId="0" fillId="4" borderId="13" xfId="0" applyNumberFormat="1" applyFill="1" applyBorder="1" applyAlignment="1">
      <alignment horizontal="center" wrapText="1"/>
    </xf>
    <xf numFmtId="0" fontId="0" fillId="4" borderId="11" xfId="0" applyFill="1" applyBorder="1" applyAlignment="1">
      <alignment horizontal="center"/>
    </xf>
    <xf numFmtId="0" fontId="0" fillId="4" borderId="12" xfId="0" applyFill="1" applyBorder="1" applyAlignment="1">
      <alignment horizontal="center"/>
    </xf>
    <xf numFmtId="14" fontId="0" fillId="4" borderId="4" xfId="0" applyNumberFormat="1" applyFill="1" applyBorder="1" applyAlignment="1">
      <alignment horizontal="center"/>
    </xf>
    <xf numFmtId="0" fontId="3" fillId="0" borderId="34" xfId="2" applyBorder="1" applyAlignment="1">
      <alignment horizontal="center" vertical="center" wrapText="1"/>
    </xf>
    <xf numFmtId="0" fontId="3" fillId="0" borderId="46" xfId="2" applyBorder="1" applyAlignment="1">
      <alignment horizontal="center" vertical="center" wrapText="1"/>
    </xf>
    <xf numFmtId="0" fontId="3" fillId="0" borderId="47" xfId="2" applyBorder="1" applyAlignment="1">
      <alignment horizontal="center" vertical="center" wrapText="1"/>
    </xf>
    <xf numFmtId="0" fontId="4" fillId="0" borderId="15" xfId="2" applyFont="1" applyBorder="1" applyAlignment="1">
      <alignment horizontal="left" vertical="center"/>
    </xf>
    <xf numFmtId="0" fontId="4" fillId="0" borderId="23" xfId="2" applyFont="1" applyBorder="1" applyAlignment="1">
      <alignment horizontal="left" vertical="center"/>
    </xf>
    <xf numFmtId="0" fontId="4" fillId="0" borderId="16" xfId="2" applyFont="1" applyBorder="1" applyAlignment="1">
      <alignment horizontal="left" vertical="center"/>
    </xf>
    <xf numFmtId="0" fontId="3" fillId="0" borderId="28" xfId="2" applyBorder="1" applyAlignment="1">
      <alignment horizontal="center" vertical="center" wrapText="1"/>
    </xf>
    <xf numFmtId="0" fontId="3" fillId="0" borderId="0" xfId="2" applyAlignment="1">
      <alignment horizontal="center" vertical="center" wrapText="1"/>
    </xf>
    <xf numFmtId="0" fontId="3" fillId="0" borderId="1" xfId="2" applyBorder="1" applyAlignment="1">
      <alignment horizontal="center" vertical="center" wrapText="1"/>
    </xf>
    <xf numFmtId="0" fontId="3" fillId="0" borderId="44" xfId="2" applyBorder="1" applyAlignment="1">
      <alignment horizontal="center" vertical="center" wrapText="1"/>
    </xf>
    <xf numFmtId="0" fontId="3" fillId="0" borderId="25" xfId="2" applyBorder="1" applyAlignment="1">
      <alignment horizontal="center" vertical="center" wrapText="1"/>
    </xf>
    <xf numFmtId="0" fontId="3" fillId="0" borderId="45" xfId="2" applyBorder="1" applyAlignment="1">
      <alignment horizontal="center" vertical="center" wrapText="1"/>
    </xf>
  </cellXfs>
  <cellStyles count="15">
    <cellStyle name="Currency" xfId="4" builtinId="4"/>
    <cellStyle name="Normal" xfId="0" builtinId="0"/>
    <cellStyle name="Normal 10" xfId="13" xr:uid="{DA8931AC-6062-4093-B2FF-16C20C2DCCA6}"/>
    <cellStyle name="Normal 11" xfId="14" xr:uid="{FB490369-B985-4B3A-B5A7-F0F2A588E94E}"/>
    <cellStyle name="Normal 2" xfId="5" xr:uid="{0F22A263-AF8E-4B58-9467-6C1F775FA401}"/>
    <cellStyle name="Normal 3" xfId="7" xr:uid="{7B476686-F22F-4697-932A-5BFD42720D13}"/>
    <cellStyle name="Normal 4" xfId="8" xr:uid="{F3A27FEC-D645-4065-BE5A-2F464B79D1BD}"/>
    <cellStyle name="Normal 5" xfId="2" xr:uid="{00000000-0005-0000-0000-000001000000}"/>
    <cellStyle name="Normal 5 2" xfId="3" xr:uid="{00000000-0005-0000-0000-000002000000}"/>
    <cellStyle name="Normal 5 2 2" xfId="6" xr:uid="{00000000-0005-0000-0000-000002000000}"/>
    <cellStyle name="Normal 6" xfId="9" xr:uid="{63B0D634-01C4-4410-9F52-DCF45AAE3E8B}"/>
    <cellStyle name="Normal 7" xfId="10" xr:uid="{FDB569D3-2ADE-455C-957F-BBDDCE3630A5}"/>
    <cellStyle name="Normal 8" xfId="11" xr:uid="{9A9AE752-D64C-42D3-830C-0174915C9914}"/>
    <cellStyle name="Normal 9" xfId="12" xr:uid="{497B835A-72F9-4862-BB3B-D0CECB5946C2}"/>
    <cellStyle name="Percent" xfId="1" builtinId="5"/>
  </cellStyles>
  <dxfs count="333">
    <dxf>
      <fill>
        <patternFill>
          <bgColor rgb="FF00B0F0"/>
        </patternFill>
      </fill>
    </dxf>
    <dxf>
      <fill>
        <patternFill>
          <bgColor rgb="FF66FF33"/>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66FF33"/>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66FF33"/>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FF0000"/>
        </patternFill>
      </fill>
    </dxf>
    <dxf>
      <fill>
        <patternFill>
          <bgColor rgb="FF66FF33"/>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patternType="solid">
          <fgColor rgb="FFFF00FF"/>
          <bgColor rgb="FF000000"/>
        </patternFill>
      </fill>
    </dxf>
    <dxf>
      <numFmt numFmtId="13" formatCode="0%"/>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66FF33"/>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66FF33"/>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66FF33"/>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66FF33"/>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66FF33"/>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66FF33"/>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66FF33"/>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66FF33"/>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66FF33"/>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66FF33"/>
        </patternFill>
      </fill>
    </dxf>
    <dxf>
      <fill>
        <patternFill>
          <bgColor rgb="FF66FF33"/>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66FF33"/>
        </patternFill>
      </fill>
    </dxf>
    <dxf>
      <fill>
        <patternFill>
          <bgColor rgb="FF66FF33"/>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66FF33"/>
        </patternFill>
      </fill>
    </dxf>
    <dxf>
      <fill>
        <patternFill>
          <bgColor rgb="FF66FF33"/>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66FF33"/>
        </patternFill>
      </fill>
    </dxf>
    <dxf>
      <fill>
        <patternFill>
          <bgColor rgb="FF66FF33"/>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66FF33"/>
        </patternFill>
      </fill>
    </dxf>
    <dxf>
      <fill>
        <patternFill>
          <bgColor rgb="FF66FF33"/>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66FF33"/>
        </patternFill>
      </fill>
    </dxf>
    <dxf>
      <fill>
        <patternFill>
          <bgColor rgb="FF66FF33"/>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66FF33"/>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66FF33"/>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66FF33"/>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66FF33"/>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66FF33"/>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66FF33"/>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66FF33"/>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66FF33"/>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66FF33"/>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66FF33"/>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00B0F0"/>
        </patternFill>
      </fill>
    </dxf>
    <dxf>
      <fill>
        <patternFill>
          <bgColor rgb="FF66FF33"/>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s>
  <tableStyles count="0" defaultTableStyle="TableStyleMedium2" defaultPivotStyle="PivotStyleLight16"/>
  <colors>
    <mruColors>
      <color rgb="FF00FF00"/>
      <color rgb="FFFF00FF"/>
      <color rgb="FFC10FA8"/>
      <color rgb="FF4CAA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sharedStrings" Target="sharedStrings.xml"/><Relationship Id="rId28" Type="http://schemas.openxmlformats.org/officeDocument/2006/relationships/customXml" Target="../customXml/item4.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styles" Target="styles.xml"/><Relationship Id="rId27"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Monthly Vibe Route Compliance</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lineChart>
        <c:grouping val="standard"/>
        <c:varyColors val="0"/>
        <c:ser>
          <c:idx val="0"/>
          <c:order val="0"/>
          <c:spPr>
            <a:ln w="31750" cap="rnd">
              <a:solidFill>
                <a:schemeClr val="accent1"/>
              </a:solidFill>
              <a:round/>
            </a:ln>
            <a:effectLst/>
          </c:spPr>
          <c:marker>
            <c:symbol val="circle"/>
            <c:size val="17"/>
            <c:spPr>
              <a:solidFill>
                <a:schemeClr val="accen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Plot!$A$5:$A$17</c:f>
              <c:numCache>
                <c:formatCode>m/d/yyyy</c:formatCode>
                <c:ptCount val="13"/>
                <c:pt idx="0">
                  <c:v>43941</c:v>
                </c:pt>
                <c:pt idx="1">
                  <c:v>43971</c:v>
                </c:pt>
                <c:pt idx="2">
                  <c:v>44002</c:v>
                </c:pt>
                <c:pt idx="3">
                  <c:v>44032</c:v>
                </c:pt>
                <c:pt idx="4">
                  <c:v>44063</c:v>
                </c:pt>
                <c:pt idx="5">
                  <c:v>44094</c:v>
                </c:pt>
                <c:pt idx="6">
                  <c:v>44124</c:v>
                </c:pt>
                <c:pt idx="7">
                  <c:v>44155</c:v>
                </c:pt>
                <c:pt idx="8">
                  <c:v>44185</c:v>
                </c:pt>
                <c:pt idx="9">
                  <c:v>44217</c:v>
                </c:pt>
                <c:pt idx="10">
                  <c:v>44248</c:v>
                </c:pt>
                <c:pt idx="11">
                  <c:v>44276</c:v>
                </c:pt>
                <c:pt idx="12">
                  <c:v>44307</c:v>
                </c:pt>
              </c:numCache>
            </c:numRef>
          </c:cat>
          <c:val>
            <c:numRef>
              <c:f>Plot!$E$5:$E$17</c:f>
              <c:numCache>
                <c:formatCode>0%</c:formatCode>
                <c:ptCount val="13"/>
                <c:pt idx="0">
                  <c:v>0.40178571428571425</c:v>
                </c:pt>
                <c:pt idx="1">
                  <c:v>0.69638554216867465</c:v>
                </c:pt>
                <c:pt idx="2">
                  <c:v>0.6675191815856778</c:v>
                </c:pt>
                <c:pt idx="3">
                  <c:v>0.80299907114046143</c:v>
                </c:pt>
                <c:pt idx="4">
                  <c:v>0.80278912343652575</c:v>
                </c:pt>
                <c:pt idx="5">
                  <c:v>0.33752592536041021</c:v>
                </c:pt>
                <c:pt idx="6">
                  <c:v>0.52678423738087055</c:v>
                </c:pt>
                <c:pt idx="7">
                  <c:v>5.1150895140664966E-3</c:v>
                </c:pt>
                <c:pt idx="8">
                  <c:v>0</c:v>
                </c:pt>
                <c:pt idx="9">
                  <c:v>0.86</c:v>
                </c:pt>
                <c:pt idx="10">
                  <c:v>0.91</c:v>
                </c:pt>
                <c:pt idx="11">
                  <c:v>0.93</c:v>
                </c:pt>
                <c:pt idx="12">
                  <c:v>0.91</c:v>
                </c:pt>
              </c:numCache>
            </c:numRef>
          </c:val>
          <c:smooth val="0"/>
          <c:extLst>
            <c:ext xmlns:c16="http://schemas.microsoft.com/office/drawing/2014/chart" uri="{C3380CC4-5D6E-409C-BE32-E72D297353CC}">
              <c16:uniqueId val="{00000000-2B06-4A7D-A015-755483AF97A5}"/>
            </c:ext>
          </c:extLst>
        </c:ser>
        <c:dLbls>
          <c:dLblPos val="ctr"/>
          <c:showLegendKey val="0"/>
          <c:showVal val="1"/>
          <c:showCatName val="0"/>
          <c:showSerName val="0"/>
          <c:showPercent val="0"/>
          <c:showBubbleSize val="0"/>
        </c:dLbls>
        <c:marker val="1"/>
        <c:smooth val="0"/>
        <c:axId val="342051568"/>
        <c:axId val="342051240"/>
      </c:lineChart>
      <c:dateAx>
        <c:axId val="342051568"/>
        <c:scaling>
          <c:orientation val="minMax"/>
        </c:scaling>
        <c:delete val="0"/>
        <c:axPos val="b"/>
        <c:numFmt formatCode="m/d/yyyy"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342051240"/>
        <c:crosses val="autoZero"/>
        <c:auto val="1"/>
        <c:lblOffset val="100"/>
        <c:baseTimeUnit val="months"/>
      </c:dateAx>
      <c:valAx>
        <c:axId val="34205124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3420515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PdM</a:t>
            </a:r>
            <a:r>
              <a:rPr lang="en-US" baseline="0"/>
              <a:t> KPIs</a:t>
            </a:r>
            <a:endParaRPr lang="en-US"/>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lineChart>
        <c:grouping val="stacked"/>
        <c:varyColors val="0"/>
        <c:ser>
          <c:idx val="1"/>
          <c:order val="0"/>
          <c:tx>
            <c:strRef>
              <c:f>Plot!$B$1</c:f>
              <c:strCache>
                <c:ptCount val="1"/>
                <c:pt idx="0">
                  <c:v>% WO with comments</c:v>
                </c:pt>
              </c:strCache>
            </c:strRef>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Plot!$A$7:$A$17</c:f>
              <c:numCache>
                <c:formatCode>m/d/yyyy</c:formatCode>
                <c:ptCount val="11"/>
                <c:pt idx="0">
                  <c:v>44002</c:v>
                </c:pt>
                <c:pt idx="1">
                  <c:v>44032</c:v>
                </c:pt>
                <c:pt idx="2">
                  <c:v>44063</c:v>
                </c:pt>
                <c:pt idx="3">
                  <c:v>44094</c:v>
                </c:pt>
                <c:pt idx="4">
                  <c:v>44124</c:v>
                </c:pt>
                <c:pt idx="5">
                  <c:v>44155</c:v>
                </c:pt>
                <c:pt idx="6">
                  <c:v>44185</c:v>
                </c:pt>
                <c:pt idx="7">
                  <c:v>44217</c:v>
                </c:pt>
                <c:pt idx="8">
                  <c:v>44248</c:v>
                </c:pt>
                <c:pt idx="9">
                  <c:v>44276</c:v>
                </c:pt>
                <c:pt idx="10">
                  <c:v>44307</c:v>
                </c:pt>
              </c:numCache>
            </c:numRef>
          </c:cat>
          <c:val>
            <c:numRef>
              <c:f>Plot!$B$7:$B$17</c:f>
              <c:numCache>
                <c:formatCode>#,##0_);\(#,##0\)</c:formatCode>
                <c:ptCount val="11"/>
                <c:pt idx="1">
                  <c:v>7</c:v>
                </c:pt>
                <c:pt idx="2">
                  <c:v>10.199999999999999</c:v>
                </c:pt>
                <c:pt idx="3">
                  <c:v>17.100000000000001</c:v>
                </c:pt>
                <c:pt idx="4">
                  <c:v>23.4</c:v>
                </c:pt>
                <c:pt idx="5">
                  <c:v>20</c:v>
                </c:pt>
                <c:pt idx="6">
                  <c:v>23.1</c:v>
                </c:pt>
                <c:pt idx="7">
                  <c:v>22.25</c:v>
                </c:pt>
                <c:pt idx="8">
                  <c:v>65.599999999999994</c:v>
                </c:pt>
                <c:pt idx="9">
                  <c:v>44</c:v>
                </c:pt>
                <c:pt idx="10">
                  <c:v>43</c:v>
                </c:pt>
              </c:numCache>
            </c:numRef>
          </c:val>
          <c:smooth val="0"/>
          <c:extLst>
            <c:ext xmlns:c16="http://schemas.microsoft.com/office/drawing/2014/chart" uri="{C3380CC4-5D6E-409C-BE32-E72D297353CC}">
              <c16:uniqueId val="{00000001-6DE2-45D5-A34F-DE0CC822B37A}"/>
            </c:ext>
          </c:extLst>
        </c:ser>
        <c:ser>
          <c:idx val="2"/>
          <c:order val="1"/>
          <c:tx>
            <c:strRef>
              <c:f>Plot!$C$1</c:f>
              <c:strCache>
                <c:ptCount val="1"/>
                <c:pt idx="0">
                  <c:v>Active PdM WOs</c:v>
                </c:pt>
              </c:strCache>
            </c:strRef>
          </c:tx>
          <c:spPr>
            <a:ln w="31750" cap="rnd">
              <a:solidFill>
                <a:schemeClr val="accent3"/>
              </a:solidFill>
              <a:round/>
            </a:ln>
            <a:effectLst/>
          </c:spPr>
          <c:marker>
            <c:symbol val="circle"/>
            <c:size val="17"/>
            <c:spPr>
              <a:solidFill>
                <a:schemeClr val="accent3"/>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Plot!$A$7:$A$17</c:f>
              <c:numCache>
                <c:formatCode>m/d/yyyy</c:formatCode>
                <c:ptCount val="11"/>
                <c:pt idx="0">
                  <c:v>44002</c:v>
                </c:pt>
                <c:pt idx="1">
                  <c:v>44032</c:v>
                </c:pt>
                <c:pt idx="2">
                  <c:v>44063</c:v>
                </c:pt>
                <c:pt idx="3">
                  <c:v>44094</c:v>
                </c:pt>
                <c:pt idx="4">
                  <c:v>44124</c:v>
                </c:pt>
                <c:pt idx="5">
                  <c:v>44155</c:v>
                </c:pt>
                <c:pt idx="6">
                  <c:v>44185</c:v>
                </c:pt>
                <c:pt idx="7">
                  <c:v>44217</c:v>
                </c:pt>
                <c:pt idx="8">
                  <c:v>44248</c:v>
                </c:pt>
                <c:pt idx="9">
                  <c:v>44276</c:v>
                </c:pt>
                <c:pt idx="10">
                  <c:v>44307</c:v>
                </c:pt>
              </c:numCache>
            </c:numRef>
          </c:cat>
          <c:val>
            <c:numRef>
              <c:f>Plot!$C$7:$C$17</c:f>
              <c:numCache>
                <c:formatCode>General</c:formatCode>
                <c:ptCount val="11"/>
                <c:pt idx="0">
                  <c:v>13</c:v>
                </c:pt>
                <c:pt idx="1">
                  <c:v>40</c:v>
                </c:pt>
                <c:pt idx="2">
                  <c:v>56</c:v>
                </c:pt>
                <c:pt idx="3">
                  <c:v>58</c:v>
                </c:pt>
                <c:pt idx="4">
                  <c:v>65</c:v>
                </c:pt>
                <c:pt idx="5">
                  <c:v>51</c:v>
                </c:pt>
                <c:pt idx="6">
                  <c:v>88</c:v>
                </c:pt>
                <c:pt idx="7">
                  <c:v>111</c:v>
                </c:pt>
                <c:pt idx="8">
                  <c:v>164</c:v>
                </c:pt>
                <c:pt idx="9">
                  <c:v>160</c:v>
                </c:pt>
                <c:pt idx="10">
                  <c:v>164</c:v>
                </c:pt>
              </c:numCache>
            </c:numRef>
          </c:val>
          <c:smooth val="0"/>
          <c:extLst>
            <c:ext xmlns:c16="http://schemas.microsoft.com/office/drawing/2014/chart" uri="{C3380CC4-5D6E-409C-BE32-E72D297353CC}">
              <c16:uniqueId val="{00000002-6DE2-45D5-A34F-DE0CC822B37A}"/>
            </c:ext>
          </c:extLst>
        </c:ser>
        <c:dLbls>
          <c:dLblPos val="ctr"/>
          <c:showLegendKey val="0"/>
          <c:showVal val="1"/>
          <c:showCatName val="0"/>
          <c:showSerName val="0"/>
          <c:showPercent val="0"/>
          <c:showBubbleSize val="0"/>
        </c:dLbls>
        <c:marker val="1"/>
        <c:smooth val="0"/>
        <c:axId val="670084224"/>
        <c:axId val="670084552"/>
      </c:lineChart>
      <c:dateAx>
        <c:axId val="670084224"/>
        <c:scaling>
          <c:orientation val="minMax"/>
        </c:scaling>
        <c:delete val="0"/>
        <c:axPos val="b"/>
        <c:numFmt formatCode="m/d/yyyy" sourceLinked="1"/>
        <c:majorTickMark val="none"/>
        <c:minorTickMark val="none"/>
        <c:tickLblPos val="nextTo"/>
        <c:spPr>
          <a:noFill/>
          <a:ln w="25400" cap="flat" cmpd="sng" algn="ctr">
            <a:no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670084552"/>
        <c:crosses val="autoZero"/>
        <c:auto val="1"/>
        <c:lblOffset val="100"/>
        <c:baseTimeUnit val="months"/>
      </c:dateAx>
      <c:valAx>
        <c:axId val="670084552"/>
        <c:scaling>
          <c:orientation val="minMax"/>
        </c:scaling>
        <c:delete val="1"/>
        <c:axPos val="l"/>
        <c:numFmt formatCode="General" sourceLinked="1"/>
        <c:majorTickMark val="none"/>
        <c:minorTickMark val="none"/>
        <c:tickLblPos val="nextTo"/>
        <c:crossAx val="670084224"/>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Weekly</a:t>
            </a:r>
            <a:r>
              <a:rPr lang="en-US" baseline="0"/>
              <a:t> Schedule Compliance</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manualLayout>
          <c:layoutTarget val="inner"/>
          <c:xMode val="edge"/>
          <c:yMode val="edge"/>
          <c:x val="3.0555555555555555E-2"/>
          <c:y val="0.21759259259259259"/>
          <c:w val="0.94444444444444442"/>
          <c:h val="0.56910469524642759"/>
        </c:manualLayout>
      </c:layout>
      <c:lineChart>
        <c:grouping val="standard"/>
        <c:varyColors val="0"/>
        <c:ser>
          <c:idx val="0"/>
          <c:order val="0"/>
          <c:tx>
            <c:strRef>
              <c:f>Plot!$G$1</c:f>
              <c:strCache>
                <c:ptCount val="1"/>
                <c:pt idx="0">
                  <c:v>week</c:v>
                </c:pt>
              </c:strCache>
            </c:strRef>
          </c:tx>
          <c:spPr>
            <a:ln w="31750" cap="rnd">
              <a:solidFill>
                <a:schemeClr val="accent1"/>
              </a:solidFill>
              <a:round/>
            </a:ln>
            <a:effectLst/>
          </c:spPr>
          <c:marker>
            <c:symbol val="circle"/>
            <c:size val="17"/>
            <c:spPr>
              <a:solidFill>
                <a:schemeClr val="accen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Plot!$H$2:$H$11</c:f>
              <c:numCache>
                <c:formatCode>General</c:formatCode>
                <c:ptCount val="10"/>
                <c:pt idx="0">
                  <c:v>95</c:v>
                </c:pt>
                <c:pt idx="1">
                  <c:v>68.2</c:v>
                </c:pt>
                <c:pt idx="2">
                  <c:v>40.299999999999997</c:v>
                </c:pt>
                <c:pt idx="3">
                  <c:v>40.299999999999997</c:v>
                </c:pt>
                <c:pt idx="4">
                  <c:v>71.3</c:v>
                </c:pt>
                <c:pt idx="5">
                  <c:v>64.5</c:v>
                </c:pt>
                <c:pt idx="6">
                  <c:v>42.9</c:v>
                </c:pt>
                <c:pt idx="7">
                  <c:v>48.1</c:v>
                </c:pt>
                <c:pt idx="8">
                  <c:v>84.1</c:v>
                </c:pt>
                <c:pt idx="9">
                  <c:v>82.8</c:v>
                </c:pt>
              </c:numCache>
            </c:numRef>
          </c:val>
          <c:smooth val="0"/>
          <c:extLst>
            <c:ext xmlns:c16="http://schemas.microsoft.com/office/drawing/2014/chart" uri="{C3380CC4-5D6E-409C-BE32-E72D297353CC}">
              <c16:uniqueId val="{00000000-2F54-4CE1-8036-219ACBE471B7}"/>
            </c:ext>
          </c:extLst>
        </c:ser>
        <c:dLbls>
          <c:dLblPos val="ctr"/>
          <c:showLegendKey val="0"/>
          <c:showVal val="1"/>
          <c:showCatName val="0"/>
          <c:showSerName val="0"/>
          <c:showPercent val="0"/>
          <c:showBubbleSize val="0"/>
        </c:dLbls>
        <c:marker val="1"/>
        <c:smooth val="0"/>
        <c:axId val="762302736"/>
        <c:axId val="762303064"/>
      </c:lineChart>
      <c:catAx>
        <c:axId val="762302736"/>
        <c:scaling>
          <c:orientation val="minMax"/>
        </c:scaling>
        <c:delete val="0"/>
        <c:axPos val="b"/>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762303064"/>
        <c:crosses val="autoZero"/>
        <c:auto val="1"/>
        <c:lblAlgn val="ctr"/>
        <c:lblOffset val="100"/>
        <c:noMultiLvlLbl val="0"/>
      </c:catAx>
      <c:valAx>
        <c:axId val="762303064"/>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762302736"/>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0</xdr:row>
      <xdr:rowOff>304800</xdr:rowOff>
    </xdr:to>
    <xdr:sp macro="" textlink="">
      <xdr:nvSpPr>
        <xdr:cNvPr id="2" name="AutoShape 2" descr="Image result for Experitec logo">
          <a:extLst>
            <a:ext uri="{FF2B5EF4-FFF2-40B4-BE49-F238E27FC236}">
              <a16:creationId xmlns:a16="http://schemas.microsoft.com/office/drawing/2014/main" id="{EBE3301A-6750-4E2A-9F42-A92B019E3729}"/>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0</xdr:row>
      <xdr:rowOff>304800</xdr:rowOff>
    </xdr:to>
    <xdr:sp macro="" textlink="">
      <xdr:nvSpPr>
        <xdr:cNvPr id="2" name="AutoShape 2" descr="Image result for Experitec logo">
          <a:extLst>
            <a:ext uri="{FF2B5EF4-FFF2-40B4-BE49-F238E27FC236}">
              <a16:creationId xmlns:a16="http://schemas.microsoft.com/office/drawing/2014/main" id="{E8B9D6DF-1013-4E8E-AAD4-1DEA1D6C10FA}"/>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150813</xdr:colOff>
      <xdr:row>25</xdr:row>
      <xdr:rowOff>83344</xdr:rowOff>
    </xdr:from>
    <xdr:to>
      <xdr:col>3</xdr:col>
      <xdr:colOff>677863</xdr:colOff>
      <xdr:row>38</xdr:row>
      <xdr:rowOff>97177</xdr:rowOff>
    </xdr:to>
    <xdr:graphicFrame macro="">
      <xdr:nvGraphicFramePr>
        <xdr:cNvPr id="3" name="Chart 2">
          <a:extLst>
            <a:ext uri="{FF2B5EF4-FFF2-40B4-BE49-F238E27FC236}">
              <a16:creationId xmlns:a16="http://schemas.microsoft.com/office/drawing/2014/main" id="{0B7D30D1-0E42-4874-B4A9-F685C9A94A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82549</xdr:colOff>
      <xdr:row>0</xdr:row>
      <xdr:rowOff>90715</xdr:rowOff>
    </xdr:from>
    <xdr:to>
      <xdr:col>16</xdr:col>
      <xdr:colOff>374196</xdr:colOff>
      <xdr:row>15</xdr:row>
      <xdr:rowOff>8731</xdr:rowOff>
    </xdr:to>
    <xdr:graphicFrame macro="">
      <xdr:nvGraphicFramePr>
        <xdr:cNvPr id="2" name="Chart 1">
          <a:extLst>
            <a:ext uri="{FF2B5EF4-FFF2-40B4-BE49-F238E27FC236}">
              <a16:creationId xmlns:a16="http://schemas.microsoft.com/office/drawing/2014/main" id="{D157D22D-578D-41C3-BF01-6BE386B5D85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157162</xdr:colOff>
      <xdr:row>16</xdr:row>
      <xdr:rowOff>119856</xdr:rowOff>
    </xdr:from>
    <xdr:to>
      <xdr:col>15</xdr:col>
      <xdr:colOff>459581</xdr:colOff>
      <xdr:row>31</xdr:row>
      <xdr:rowOff>5556</xdr:rowOff>
    </xdr:to>
    <xdr:graphicFrame macro="">
      <xdr:nvGraphicFramePr>
        <xdr:cNvPr id="10" name="Chart 9">
          <a:extLst>
            <a:ext uri="{FF2B5EF4-FFF2-40B4-BE49-F238E27FC236}">
              <a16:creationId xmlns:a16="http://schemas.microsoft.com/office/drawing/2014/main" id="{FBD9B15F-7234-494F-A081-82FE22FF578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16</xdr:col>
      <xdr:colOff>573977</xdr:colOff>
      <xdr:row>0</xdr:row>
      <xdr:rowOff>81756</xdr:rowOff>
    </xdr:from>
    <xdr:to>
      <xdr:col>30</xdr:col>
      <xdr:colOff>586032</xdr:colOff>
      <xdr:row>27</xdr:row>
      <xdr:rowOff>78649</xdr:rowOff>
    </xdr:to>
    <xdr:pic>
      <xdr:nvPicPr>
        <xdr:cNvPr id="4" name="Picture 3">
          <a:extLst>
            <a:ext uri="{FF2B5EF4-FFF2-40B4-BE49-F238E27FC236}">
              <a16:creationId xmlns:a16="http://schemas.microsoft.com/office/drawing/2014/main" id="{EBF0A987-3512-428D-AB53-A406AA74F832}"/>
            </a:ext>
          </a:extLst>
        </xdr:cNvPr>
        <xdr:cNvPicPr>
          <a:picLocks noChangeAspect="1"/>
        </xdr:cNvPicPr>
      </xdr:nvPicPr>
      <xdr:blipFill>
        <a:blip xmlns:r="http://schemas.openxmlformats.org/officeDocument/2006/relationships" r:embed="rId4"/>
        <a:stretch>
          <a:fillRect/>
        </a:stretch>
      </xdr:blipFill>
      <xdr:spPr>
        <a:xfrm>
          <a:off x="15028165" y="81756"/>
          <a:ext cx="9477523" cy="515229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0</xdr:row>
      <xdr:rowOff>304800</xdr:rowOff>
    </xdr:to>
    <xdr:sp macro="" textlink="">
      <xdr:nvSpPr>
        <xdr:cNvPr id="2" name="AutoShape 2" descr="Image result for Experitec logo">
          <a:extLst>
            <a:ext uri="{FF2B5EF4-FFF2-40B4-BE49-F238E27FC236}">
              <a16:creationId xmlns:a16="http://schemas.microsoft.com/office/drawing/2014/main" id="{A65C6116-FFDA-4B69-BE74-2E7030FF8F22}"/>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upont-my.sharepoint.com/Users/rs3121/Documents/PdM%20-%20PM/Vibe/Victor%20Foster%20Reliability%20Program%20Matrix%204-17-2020.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mentas\SHARED\RCP$\SAP%20Spare%20Parts%20%20Working%20Doc.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upont-my.sharepoint.com/personal/victor_a_foster_dupont_com/Documents/Desktop/Copy%20of%20Second%20Criticatliy%20Review%20(0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upont-my.sharepoint.com/personal/victor_a_foster_dupont_com/Documents/Desktop/PdMA%20MTAP2%20Modules%20R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rs3121\Documents\PdM%20-%20PM\Vibe\Victor%20Foster%20Reliability%20Program%20Matrix%204-17-20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upont.sharepoint.com/teams/NHCI/RCPdolar/CBFRP/Shared%20Documents/Revised%20Catalog%20Profile%20and%20Codes%20-%20REV%20-%2010-13-201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rs3121\Desktop\Victor%20Foster%20Reliability%20Program%20Matrix%204-17-20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rs3121\Desktop\Memphis%20Master%20Criticality%20Analysis%20Spreadsheet%202018050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rs3121\Desktop\PdMA%20MTAP2%20Modules%20R6.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upont-my.sharepoint.com/personal/victor_a_foster_dupont_com/Documents/Desktop/Victor%20Foster%20Reliability%20Program%20Matrix%204-17-202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entas\SHARED\RCP$\Maint%205%20Year%20Plan%20to%2090%20O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ICALITY ANALYSIS"/>
      <sheetName val="VA79 Criticaltiy"/>
      <sheetName val="Victor"/>
      <sheetName val="Vibration Matrix"/>
      <sheetName val="Test oil"/>
      <sheetName val="Oil Matrix"/>
      <sheetName val="Strategy Matrix"/>
      <sheetName val="MCA and IR Matrix"/>
      <sheetName val="iReliabilityExport"/>
      <sheetName val="Location"/>
      <sheetName val="PM list"/>
      <sheetName val="equipment Catalog profile"/>
      <sheetName val="equipment with location"/>
      <sheetName val="MCA and IR"/>
      <sheetName val="Vibe equip list"/>
      <sheetName val="last monitored equipment 17 (2)"/>
      <sheetName val="Report Summary"/>
      <sheetName val="MS2P"/>
      <sheetName val="MSP"/>
      <sheetName val="Phase 3"/>
      <sheetName val="Phase 1"/>
      <sheetName val="Flake &amp; Chem"/>
      <sheetName val="Utilities"/>
      <sheetName val=" Last Mon in Columns"/>
      <sheetName val="Set-up AMS Last Monitored"/>
      <sheetName val="Vib Alarm Pr Summary"/>
      <sheetName val="Set-up AMS Vib Alarm Prior Sum"/>
      <sheetName val="TestOilDART"/>
      <sheetName val="Set-up TestOilDA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Data"/>
      <sheetName val="critical spares list"/>
      <sheetName val="add locations (2)"/>
      <sheetName val="memphis MRO list 20210212"/>
      <sheetName val="memphis SQ01 BOM 20200212"/>
      <sheetName val="Criticatliy"/>
      <sheetName val="Coop Raw OEE Review"/>
      <sheetName val="VFD"/>
      <sheetName val="VA79"/>
      <sheetName val="Catalog Profile Groups"/>
      <sheetName val="cost"/>
      <sheetName val="Catalog Profile Translations"/>
      <sheetName val="Unknown Equi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los List"/>
      <sheetName val="Sheet2"/>
      <sheetName val="P1"/>
      <sheetName val="P3"/>
      <sheetName val="MSP"/>
      <sheetName val="Strategy Matrix MS2P"/>
      <sheetName val="combined"/>
      <sheetName val="Sheet1"/>
    </sheetNames>
    <sheetDataSet>
      <sheetData sheetId="0" refreshError="1"/>
      <sheetData sheetId="1" refreshError="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CA Route"/>
      <sheetName val="Flake Grinding"/>
      <sheetName val="Feed Dryer"/>
      <sheetName val="Phase 1"/>
      <sheetName val="Phase 3"/>
      <sheetName val="MDU P3"/>
      <sheetName val="MSP"/>
      <sheetName val="MS2P"/>
      <sheetName val="SAP"/>
    </sheetNames>
    <sheetDataSet>
      <sheetData sheetId="0"/>
      <sheetData sheetId="1"/>
      <sheetData sheetId="2"/>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ICALITY ANALYSIS"/>
      <sheetName val="VA79 Criticaltiy"/>
      <sheetName val="Victor"/>
      <sheetName val="Vibration Matrix"/>
      <sheetName val="Test oil"/>
      <sheetName val="Oil Matrix"/>
      <sheetName val="Strategy Matrix"/>
      <sheetName val="MCA and IR Matrix"/>
      <sheetName val="iReliabilityExport"/>
      <sheetName val="Location"/>
      <sheetName val="PM list"/>
      <sheetName val="equipment Catalog profile"/>
      <sheetName val="equipment with location"/>
      <sheetName val="MCA and IR"/>
      <sheetName val="Vibe equip list"/>
      <sheetName val="last monitored equipment 17 (2)"/>
      <sheetName val="Report Summary"/>
      <sheetName val="MS2P"/>
      <sheetName val="MSP"/>
      <sheetName val="Phase 3"/>
      <sheetName val="Phase 1"/>
      <sheetName val="Flake &amp; Chem"/>
      <sheetName val="Utilities"/>
      <sheetName val=" Last Mon in Columns"/>
      <sheetName val="Set-up AMS Last Monitored"/>
      <sheetName val="Vib Alarm Pr Summary"/>
      <sheetName val="Set-up AMS Vib Alarm Prior Sum"/>
      <sheetName val="TestOilDART"/>
      <sheetName val="Set-up TestOilDA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13 revision"/>
      <sheetName val="Revised full list of all Codes"/>
      <sheetName val="000 level updates"/>
      <sheetName val="Original 9-30 Data"/>
      <sheetName val="5 - Cause Codes"/>
      <sheetName val="A - Activitie Codes"/>
      <sheetName val="B - Object Part Codes"/>
      <sheetName val="C - Damage Codes"/>
      <sheetName val="Y - Failure Codes"/>
      <sheetName val="CATALOG CHANGES"/>
      <sheetName val="Sheet3"/>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 referance"/>
      <sheetName val="CRITICALITY ANALYSIS"/>
      <sheetName val="VA79 Criticaltiy"/>
      <sheetName val="Victor"/>
      <sheetName val="Vibration Matrix"/>
      <sheetName val="Test oil"/>
      <sheetName val="Oil Matrix"/>
      <sheetName val="Strategy Matrix"/>
      <sheetName val="MCA and IR Matrix"/>
      <sheetName val="iReliabilityExport"/>
      <sheetName val="Location"/>
      <sheetName val="PM list"/>
      <sheetName val="equipment Catalog profile"/>
      <sheetName val="equipment with location"/>
      <sheetName val="MCA and IR"/>
      <sheetName val="Vibe equip list"/>
      <sheetName val="last monitored equipment 17 (2)"/>
      <sheetName val="Report Summary"/>
      <sheetName val="MS2P"/>
      <sheetName val="MSP"/>
      <sheetName val="Phase 3"/>
      <sheetName val="Phase 1"/>
      <sheetName val="Flake &amp; Chem"/>
      <sheetName val="Utilities"/>
      <sheetName val=" Last Mon in Columns"/>
      <sheetName val="Set-up AMS Last Monitored"/>
      <sheetName val="Vib Alarm Pr Summary"/>
      <sheetName val="Set-up AMS Vib Alarm Prior Sum"/>
      <sheetName val="TestOilDART"/>
      <sheetName val="Set-up TestOilDART"/>
      <sheetName val="Victor Foster Reliability Prog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Up"/>
      <sheetName val="StdRASI"/>
      <sheetName val="CRITICALITY CRITERIA"/>
      <sheetName val="CRITICALITY ANALYSIS"/>
      <sheetName val="Notes"/>
      <sheetName val="&quot;ASSET&quot; CRITERIA DEFINITION"/>
      <sheetName val="&quot;FS OR FL&quot; CRITERIA DEFINITION"/>
      <sheetName val="CRITICALITY SUMMARY"/>
      <sheetName val="CONSEQUENCE SUMMARY"/>
      <sheetName val="PivotCriticality"/>
      <sheetName val="ChartCriticality"/>
      <sheetName val="PivotConsequence"/>
      <sheetName val="ChartConsequence"/>
      <sheetName val="PivotBusiness"/>
      <sheetName val="ChartBusiness"/>
      <sheetName val="PivotSHE"/>
      <sheetName val="ChartSHE"/>
      <sheetName val="PivotFood"/>
      <sheetName val="ChartFood"/>
      <sheetName val="Validation"/>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refreshError="1"/>
      <sheetData sheetId="16"/>
      <sheetData sheetId="17" refreshError="1"/>
      <sheetData sheetId="18"/>
      <sheetData sheetId="19" refreshError="1"/>
      <sheetData sheetId="2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CA Route"/>
      <sheetName val="Flake Grinding"/>
      <sheetName val="Feed Dryer"/>
      <sheetName val="Phase 1"/>
      <sheetName val="Phase 3"/>
      <sheetName val="MDU P3"/>
      <sheetName val="MSP"/>
      <sheetName val="MS2P"/>
      <sheetName val="SAP"/>
    </sheetNames>
    <sheetDataSet>
      <sheetData sheetId="0"/>
      <sheetData sheetId="1"/>
      <sheetData sheetId="2"/>
      <sheetData sheetId="3"/>
      <sheetData sheetId="4"/>
      <sheetData sheetId="5"/>
      <sheetData sheetId="6"/>
      <sheetData sheetId="7"/>
      <sheetData sheetId="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 referance"/>
      <sheetName val="CRITICALITY ANALYSIS"/>
      <sheetName val="VA79 Criticaltiy"/>
      <sheetName val="Victor"/>
      <sheetName val="Vibration Matrix"/>
      <sheetName val="Test oil"/>
      <sheetName val="Oil Matrix"/>
      <sheetName val="Strategy Matrix"/>
      <sheetName val="MCA and IR Matrix"/>
      <sheetName val="iReliabilityExport"/>
      <sheetName val="Location"/>
      <sheetName val="PM list"/>
      <sheetName val="equipment Catalog profile"/>
      <sheetName val="equipment with location"/>
      <sheetName val="MCA and IR"/>
      <sheetName val="Vibe equip list"/>
      <sheetName val="last monitored equipment 17 (2)"/>
      <sheetName val="Report Summary"/>
      <sheetName val="MS2P"/>
      <sheetName val="MSP"/>
      <sheetName val="Phase 3"/>
      <sheetName val="Phase 1"/>
      <sheetName val="Flake &amp; Chem"/>
      <sheetName val="Utilities"/>
      <sheetName val=" Last Mon in Columns"/>
      <sheetName val="Set-up AMS Last Monitored"/>
      <sheetName val="Vib Alarm Pr Summary"/>
      <sheetName val="Set-up AMS Vib Alarm Prior Sum"/>
      <sheetName val="TestOilDART"/>
      <sheetName val="Set-up TestOilDART"/>
      <sheetName val="Victor Foster Reliability Prog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TD Update"/>
      <sheetName val="List"/>
      <sheetName val="OEE Loss Data"/>
      <sheetName val="2-5 year plan Old"/>
      <sheetName val="2-5 year plan Team Build"/>
      <sheetName val="2-5 yr Plan changes"/>
      <sheetName val="2-5 year plan New"/>
      <sheetName val="Action Plan by Team Member"/>
      <sheetName val="Monthly Team Meeting"/>
      <sheetName val="Mech RE Action Planning"/>
      <sheetName val="Projects"/>
      <sheetName val="Cost Savings"/>
      <sheetName val="Strategy Matrix"/>
      <sheetName val="UE"/>
      <sheetName val="lubit"/>
      <sheetName val="IR"/>
      <sheetName val="Oil"/>
      <sheetName val="MCA"/>
      <sheetName val="PM List"/>
      <sheetName val="Steam Traps"/>
      <sheetName val="Transformer Oil"/>
      <sheetName val="cost savings 20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4025C69-170A-4E2F-812F-82B3D5140203}" name="Table1" displayName="Table1" ref="EJ85:EK236" totalsRowShown="0" headerRowCellStyle="Normal 5" dataCellStyle="Normal 5">
  <autoFilter ref="EJ85:EK236" xr:uid="{FA9B2E1D-7B21-488B-851F-4E545875868B}"/>
  <tableColumns count="2">
    <tableColumn id="1" xr3:uid="{0EF3B792-E562-4613-AFAC-4DDBC0560697}" name="Months" dataCellStyle="Normal 5"/>
    <tableColumn id="2" xr3:uid="{B88C4C6A-E2B8-462B-80A9-B2F34A718753}" name="Percentage of Stage 1 and Stage 2" dataDxfId="32" dataCellStyle="Normal 5">
      <calculatedColumnFormula>SUM(I2,I3)</calculatedColumnFormula>
    </tableColumn>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C8EB7C-B3DC-4EE0-90BF-E3FC98CEEF93}">
  <sheetPr>
    <pageSetUpPr fitToPage="1"/>
  </sheetPr>
  <dimension ref="A1:C807"/>
  <sheetViews>
    <sheetView zoomScale="85" zoomScaleNormal="85" workbookViewId="0">
      <selection activeCell="C23" sqref="C23"/>
    </sheetView>
  </sheetViews>
  <sheetFormatPr defaultColWidth="9.140625" defaultRowHeight="12.75" x14ac:dyDescent="0.2"/>
  <cols>
    <col min="1" max="1" width="11.85546875" style="265" customWidth="1"/>
    <col min="2" max="2" width="8.42578125" style="451" customWidth="1"/>
    <col min="3" max="3" width="50.7109375" style="436" customWidth="1"/>
    <col min="4" max="16384" width="9.140625" style="1"/>
  </cols>
  <sheetData>
    <row r="1" spans="1:3" ht="27" thickBot="1" x14ac:dyDescent="0.25">
      <c r="A1" s="463"/>
      <c r="B1" s="463"/>
      <c r="C1" s="463"/>
    </row>
    <row r="2" spans="1:3" ht="25.5" customHeight="1" x14ac:dyDescent="0.2">
      <c r="A2" s="552"/>
      <c r="B2" s="447"/>
      <c r="C2" s="542"/>
    </row>
    <row r="3" spans="1:3" ht="25.5" customHeight="1" x14ac:dyDescent="0.2">
      <c r="A3" s="329"/>
      <c r="B3" s="447"/>
      <c r="C3" s="542"/>
    </row>
    <row r="4" spans="1:3" ht="18" customHeight="1" x14ac:dyDescent="0.2">
      <c r="A4" s="329"/>
      <c r="B4" s="447"/>
      <c r="C4" s="542"/>
    </row>
    <row r="5" spans="1:3" ht="18" customHeight="1" x14ac:dyDescent="0.2">
      <c r="A5" s="329"/>
      <c r="B5" s="447"/>
      <c r="C5" s="542"/>
    </row>
    <row r="6" spans="1:3" ht="18" customHeight="1" x14ac:dyDescent="0.2">
      <c r="A6" s="329"/>
      <c r="B6" s="447"/>
      <c r="C6" s="542"/>
    </row>
    <row r="7" spans="1:3" ht="18" customHeight="1" x14ac:dyDescent="0.2">
      <c r="A7" s="329"/>
      <c r="B7" s="447"/>
      <c r="C7" s="542"/>
    </row>
    <row r="8" spans="1:3" ht="13.5" thickBot="1" x14ac:dyDescent="0.25">
      <c r="A8" s="86"/>
      <c r="B8" s="448"/>
      <c r="C8" s="433"/>
    </row>
    <row r="9" spans="1:3" s="335" customFormat="1" ht="102.75" customHeight="1" x14ac:dyDescent="0.2">
      <c r="A9" s="306" t="s">
        <v>0</v>
      </c>
      <c r="B9" s="449" t="s">
        <v>1</v>
      </c>
      <c r="C9" s="449" t="s">
        <v>2</v>
      </c>
    </row>
    <row r="10" spans="1:3" ht="16.5" customHeight="1" x14ac:dyDescent="0.2">
      <c r="A10" s="265" t="s">
        <v>3</v>
      </c>
      <c r="B10" s="141" t="s">
        <v>4</v>
      </c>
      <c r="C10" s="141"/>
    </row>
    <row r="11" spans="1:3" ht="16.5" customHeight="1" x14ac:dyDescent="0.2">
      <c r="A11" s="265" t="s">
        <v>5</v>
      </c>
      <c r="B11" s="141" t="s">
        <v>4</v>
      </c>
      <c r="C11" s="141" t="s">
        <v>6</v>
      </c>
    </row>
    <row r="12" spans="1:3" ht="16.5" customHeight="1" x14ac:dyDescent="0.2">
      <c r="A12" s="265" t="s">
        <v>7</v>
      </c>
      <c r="B12" s="141">
        <v>4</v>
      </c>
      <c r="C12" s="141" t="s">
        <v>8</v>
      </c>
    </row>
    <row r="13" spans="1:3" ht="16.5" customHeight="1" x14ac:dyDescent="0.2">
      <c r="A13" s="265" t="s">
        <v>9</v>
      </c>
      <c r="B13" s="141" t="s">
        <v>4</v>
      </c>
      <c r="C13" s="141"/>
    </row>
    <row r="14" spans="1:3" ht="16.5" customHeight="1" x14ac:dyDescent="0.2">
      <c r="A14" s="265" t="s">
        <v>10</v>
      </c>
      <c r="B14" s="141" t="s">
        <v>4</v>
      </c>
      <c r="C14" s="141"/>
    </row>
    <row r="15" spans="1:3" ht="16.5" customHeight="1" x14ac:dyDescent="0.2">
      <c r="A15" s="326" t="s">
        <v>11</v>
      </c>
      <c r="B15" s="141">
        <v>2</v>
      </c>
      <c r="C15" s="141" t="s">
        <v>12</v>
      </c>
    </row>
    <row r="16" spans="1:3" ht="16.5" customHeight="1" x14ac:dyDescent="0.2">
      <c r="A16" s="326" t="s">
        <v>13</v>
      </c>
      <c r="B16" s="141">
        <v>1</v>
      </c>
      <c r="C16" s="141" t="s">
        <v>14</v>
      </c>
    </row>
    <row r="17" spans="1:3" ht="16.5" customHeight="1" x14ac:dyDescent="0.2">
      <c r="A17" s="327" t="s">
        <v>15</v>
      </c>
      <c r="B17" s="141" t="s">
        <v>16</v>
      </c>
      <c r="C17" s="141"/>
    </row>
    <row r="18" spans="1:3" ht="16.5" customHeight="1" x14ac:dyDescent="0.2">
      <c r="A18" s="263" t="s">
        <v>17</v>
      </c>
      <c r="B18" s="141" t="s">
        <v>16</v>
      </c>
      <c r="C18" s="141"/>
    </row>
    <row r="19" spans="1:3" ht="16.5" customHeight="1" x14ac:dyDescent="0.2">
      <c r="A19" s="265" t="s">
        <v>18</v>
      </c>
      <c r="B19" s="141" t="s">
        <v>4</v>
      </c>
      <c r="C19" s="141"/>
    </row>
    <row r="20" spans="1:3" ht="16.5" customHeight="1" x14ac:dyDescent="0.2">
      <c r="A20" s="263" t="s">
        <v>19</v>
      </c>
      <c r="B20" s="141" t="s">
        <v>16</v>
      </c>
      <c r="C20" s="141"/>
    </row>
    <row r="21" spans="1:3" ht="16.5" customHeight="1" x14ac:dyDescent="0.2">
      <c r="A21" s="263" t="s">
        <v>20</v>
      </c>
      <c r="B21" s="141" t="s">
        <v>16</v>
      </c>
      <c r="C21" s="141"/>
    </row>
    <row r="22" spans="1:3" ht="16.5" customHeight="1" x14ac:dyDescent="0.2">
      <c r="A22" s="265" t="s">
        <v>21</v>
      </c>
      <c r="B22" s="141" t="s">
        <v>16</v>
      </c>
      <c r="C22" s="141"/>
    </row>
    <row r="23" spans="1:3" ht="16.5" customHeight="1" x14ac:dyDescent="0.2">
      <c r="A23" s="263" t="s">
        <v>22</v>
      </c>
      <c r="B23" s="141" t="s">
        <v>16</v>
      </c>
      <c r="C23" s="141"/>
    </row>
    <row r="24" spans="1:3" ht="16.5" customHeight="1" x14ac:dyDescent="0.2">
      <c r="A24" s="265" t="s">
        <v>23</v>
      </c>
      <c r="B24" s="141" t="s">
        <v>16</v>
      </c>
      <c r="C24" s="141"/>
    </row>
    <row r="25" spans="1:3" ht="16.5" customHeight="1" x14ac:dyDescent="0.2">
      <c r="A25" s="263" t="s">
        <v>24</v>
      </c>
      <c r="B25" s="141" t="s">
        <v>16</v>
      </c>
      <c r="C25" s="141"/>
    </row>
    <row r="26" spans="1:3" ht="16.5" customHeight="1" x14ac:dyDescent="0.2">
      <c r="A26" s="263" t="s">
        <v>25</v>
      </c>
      <c r="B26" s="141" t="s">
        <v>16</v>
      </c>
      <c r="C26" s="141"/>
    </row>
    <row r="27" spans="1:3" ht="16.5" customHeight="1" x14ac:dyDescent="0.2">
      <c r="A27" s="265" t="s">
        <v>26</v>
      </c>
      <c r="B27" s="141" t="s">
        <v>4</v>
      </c>
      <c r="C27" s="141"/>
    </row>
    <row r="28" spans="1:3" ht="16.5" customHeight="1" x14ac:dyDescent="0.2">
      <c r="A28" s="265" t="s">
        <v>27</v>
      </c>
      <c r="B28" s="141">
        <v>3</v>
      </c>
      <c r="C28" s="141" t="s">
        <v>28</v>
      </c>
    </row>
    <row r="29" spans="1:3" ht="16.5" customHeight="1" x14ac:dyDescent="0.2">
      <c r="A29" s="265" t="s">
        <v>29</v>
      </c>
      <c r="B29" s="141" t="s">
        <v>4</v>
      </c>
      <c r="C29" s="141"/>
    </row>
    <row r="30" spans="1:3" ht="16.5" customHeight="1" x14ac:dyDescent="0.2">
      <c r="A30" s="265" t="s">
        <v>30</v>
      </c>
      <c r="B30" s="141">
        <v>4</v>
      </c>
      <c r="C30" s="141" t="s">
        <v>31</v>
      </c>
    </row>
    <row r="31" spans="1:3" ht="16.5" customHeight="1" x14ac:dyDescent="0.2">
      <c r="A31" s="265" t="s">
        <v>32</v>
      </c>
      <c r="B31" s="141" t="s">
        <v>16</v>
      </c>
      <c r="C31" s="141"/>
    </row>
    <row r="32" spans="1:3" ht="16.5" customHeight="1" x14ac:dyDescent="0.2">
      <c r="A32" s="265" t="s">
        <v>33</v>
      </c>
      <c r="B32" s="141" t="s">
        <v>16</v>
      </c>
      <c r="C32" s="141"/>
    </row>
    <row r="33" spans="1:3" ht="16.5" customHeight="1" x14ac:dyDescent="0.2">
      <c r="A33" s="263" t="s">
        <v>34</v>
      </c>
      <c r="B33" s="141" t="s">
        <v>16</v>
      </c>
      <c r="C33" s="141" t="s">
        <v>35</v>
      </c>
    </row>
    <row r="34" spans="1:3" ht="16.5" customHeight="1" x14ac:dyDescent="0.2">
      <c r="A34" s="263" t="s">
        <v>36</v>
      </c>
      <c r="B34" s="141" t="s">
        <v>16</v>
      </c>
      <c r="C34" s="141" t="s">
        <v>35</v>
      </c>
    </row>
    <row r="35" spans="1:3" ht="16.5" customHeight="1" x14ac:dyDescent="0.2">
      <c r="A35" s="263" t="s">
        <v>37</v>
      </c>
      <c r="B35" s="141" t="s">
        <v>16</v>
      </c>
      <c r="C35" s="141" t="s">
        <v>35</v>
      </c>
    </row>
    <row r="36" spans="1:3" ht="16.5" customHeight="1" x14ac:dyDescent="0.2">
      <c r="A36" s="265" t="s">
        <v>38</v>
      </c>
      <c r="B36" s="141" t="s">
        <v>16</v>
      </c>
      <c r="C36" s="141" t="s">
        <v>35</v>
      </c>
    </row>
    <row r="37" spans="1:3" ht="16.5" customHeight="1" x14ac:dyDescent="0.2">
      <c r="A37" s="265" t="s">
        <v>39</v>
      </c>
      <c r="B37" s="141" t="s">
        <v>4</v>
      </c>
      <c r="C37" s="141"/>
    </row>
    <row r="38" spans="1:3" ht="16.5" customHeight="1" x14ac:dyDescent="0.2">
      <c r="A38" s="265" t="s">
        <v>40</v>
      </c>
      <c r="B38" s="141" t="s">
        <v>4</v>
      </c>
      <c r="C38" s="141"/>
    </row>
    <row r="39" spans="1:3" ht="16.5" customHeight="1" x14ac:dyDescent="0.2">
      <c r="A39" s="265" t="s">
        <v>41</v>
      </c>
      <c r="B39" s="141">
        <v>4</v>
      </c>
      <c r="C39" s="141" t="s">
        <v>42</v>
      </c>
    </row>
    <row r="40" spans="1:3" ht="16.5" customHeight="1" x14ac:dyDescent="0.2">
      <c r="A40" s="265" t="s">
        <v>43</v>
      </c>
      <c r="B40" s="141">
        <v>3</v>
      </c>
      <c r="C40" s="141" t="s">
        <v>44</v>
      </c>
    </row>
    <row r="41" spans="1:3" ht="16.5" customHeight="1" x14ac:dyDescent="0.2">
      <c r="A41" s="265" t="s">
        <v>45</v>
      </c>
      <c r="B41" s="141">
        <v>4</v>
      </c>
      <c r="C41" s="141" t="s">
        <v>46</v>
      </c>
    </row>
    <row r="42" spans="1:3" ht="16.5" customHeight="1" x14ac:dyDescent="0.2">
      <c r="A42" s="265" t="s">
        <v>47</v>
      </c>
      <c r="B42" s="141" t="s">
        <v>4</v>
      </c>
      <c r="C42" s="141"/>
    </row>
    <row r="43" spans="1:3" ht="16.5" customHeight="1" x14ac:dyDescent="0.2">
      <c r="A43" s="265" t="s">
        <v>48</v>
      </c>
      <c r="B43" s="141" t="s">
        <v>4</v>
      </c>
      <c r="C43" s="141"/>
    </row>
    <row r="44" spans="1:3" ht="16.5" customHeight="1" x14ac:dyDescent="0.2">
      <c r="A44" s="265" t="s">
        <v>49</v>
      </c>
      <c r="B44" s="141" t="s">
        <v>4</v>
      </c>
      <c r="C44" s="141"/>
    </row>
    <row r="45" spans="1:3" ht="16.5" customHeight="1" x14ac:dyDescent="0.2">
      <c r="A45" s="265" t="s">
        <v>50</v>
      </c>
      <c r="B45" s="141" t="s">
        <v>4</v>
      </c>
      <c r="C45" s="141"/>
    </row>
    <row r="46" spans="1:3" ht="16.5" customHeight="1" x14ac:dyDescent="0.2">
      <c r="A46" s="265" t="s">
        <v>51</v>
      </c>
      <c r="B46" s="141" t="s">
        <v>4</v>
      </c>
      <c r="C46" s="141" t="s">
        <v>52</v>
      </c>
    </row>
    <row r="47" spans="1:3" ht="16.5" customHeight="1" x14ac:dyDescent="0.2">
      <c r="A47" s="265" t="s">
        <v>53</v>
      </c>
      <c r="B47" s="141" t="s">
        <v>4</v>
      </c>
      <c r="C47" s="141"/>
    </row>
    <row r="48" spans="1:3" ht="16.5" customHeight="1" x14ac:dyDescent="0.2">
      <c r="A48" s="265" t="s">
        <v>54</v>
      </c>
      <c r="B48" s="141" t="s">
        <v>4</v>
      </c>
      <c r="C48" s="141"/>
    </row>
    <row r="49" spans="1:3" ht="16.5" customHeight="1" x14ac:dyDescent="0.2">
      <c r="A49" s="265" t="s">
        <v>55</v>
      </c>
      <c r="B49" s="141" t="s">
        <v>4</v>
      </c>
      <c r="C49" s="141"/>
    </row>
    <row r="50" spans="1:3" ht="16.5" customHeight="1" x14ac:dyDescent="0.2">
      <c r="A50" s="265" t="s">
        <v>56</v>
      </c>
      <c r="B50" s="141" t="s">
        <v>4</v>
      </c>
      <c r="C50" s="141"/>
    </row>
    <row r="51" spans="1:3" ht="16.5" customHeight="1" x14ac:dyDescent="0.2">
      <c r="A51" s="265" t="s">
        <v>57</v>
      </c>
      <c r="B51" s="141" t="s">
        <v>4</v>
      </c>
      <c r="C51" s="141"/>
    </row>
    <row r="52" spans="1:3" ht="16.5" customHeight="1" x14ac:dyDescent="0.2">
      <c r="A52" s="265" t="s">
        <v>58</v>
      </c>
      <c r="B52" s="141" t="s">
        <v>4</v>
      </c>
      <c r="C52" s="141"/>
    </row>
    <row r="53" spans="1:3" ht="16.5" customHeight="1" x14ac:dyDescent="0.2">
      <c r="A53" s="265" t="s">
        <v>59</v>
      </c>
      <c r="B53" s="141" t="s">
        <v>4</v>
      </c>
      <c r="C53" s="141"/>
    </row>
    <row r="54" spans="1:3" ht="16.5" customHeight="1" x14ac:dyDescent="0.2">
      <c r="A54" s="265" t="s">
        <v>60</v>
      </c>
      <c r="B54" s="141" t="s">
        <v>4</v>
      </c>
      <c r="C54" s="141"/>
    </row>
    <row r="55" spans="1:3" ht="16.5" customHeight="1" x14ac:dyDescent="0.2">
      <c r="A55" s="265" t="s">
        <v>61</v>
      </c>
      <c r="B55" s="141" t="s">
        <v>4</v>
      </c>
      <c r="C55" s="141"/>
    </row>
    <row r="56" spans="1:3" ht="16.5" customHeight="1" x14ac:dyDescent="0.2">
      <c r="A56" s="265" t="s">
        <v>62</v>
      </c>
      <c r="B56" s="141" t="s">
        <v>4</v>
      </c>
      <c r="C56" s="141"/>
    </row>
    <row r="57" spans="1:3" ht="16.5" customHeight="1" x14ac:dyDescent="0.2">
      <c r="A57" s="265" t="s">
        <v>63</v>
      </c>
      <c r="B57" s="141" t="s">
        <v>4</v>
      </c>
      <c r="C57" s="141"/>
    </row>
    <row r="58" spans="1:3" ht="16.5" customHeight="1" x14ac:dyDescent="0.2">
      <c r="A58" s="265" t="s">
        <v>64</v>
      </c>
      <c r="B58" s="141" t="s">
        <v>4</v>
      </c>
      <c r="C58" s="141" t="s">
        <v>65</v>
      </c>
    </row>
    <row r="59" spans="1:3" ht="16.5" customHeight="1" x14ac:dyDescent="0.2">
      <c r="A59" s="265" t="s">
        <v>66</v>
      </c>
      <c r="B59" s="141" t="s">
        <v>4</v>
      </c>
      <c r="C59" s="141"/>
    </row>
    <row r="60" spans="1:3" ht="16.5" customHeight="1" x14ac:dyDescent="0.2">
      <c r="A60" s="265" t="s">
        <v>67</v>
      </c>
      <c r="B60" s="141" t="s">
        <v>4</v>
      </c>
      <c r="C60" s="141"/>
    </row>
    <row r="61" spans="1:3" ht="16.5" customHeight="1" x14ac:dyDescent="0.2">
      <c r="A61" s="263" t="s">
        <v>68</v>
      </c>
      <c r="B61" s="141" t="s">
        <v>4</v>
      </c>
      <c r="C61" s="141"/>
    </row>
    <row r="62" spans="1:3" ht="16.5" customHeight="1" x14ac:dyDescent="0.2">
      <c r="A62" s="265" t="s">
        <v>69</v>
      </c>
      <c r="B62" s="141" t="s">
        <v>4</v>
      </c>
      <c r="C62" s="141"/>
    </row>
    <row r="63" spans="1:3" ht="16.5" customHeight="1" x14ac:dyDescent="0.2">
      <c r="A63" s="265" t="s">
        <v>70</v>
      </c>
      <c r="B63" s="141" t="s">
        <v>4</v>
      </c>
      <c r="C63" s="141"/>
    </row>
    <row r="64" spans="1:3" ht="16.5" customHeight="1" x14ac:dyDescent="0.2">
      <c r="A64" s="265" t="s">
        <v>71</v>
      </c>
      <c r="B64" s="141">
        <v>3</v>
      </c>
      <c r="C64" s="141" t="s">
        <v>72</v>
      </c>
    </row>
    <row r="65" spans="1:3" ht="16.5" customHeight="1" x14ac:dyDescent="0.2">
      <c r="A65" s="265" t="s">
        <v>73</v>
      </c>
      <c r="B65" s="141" t="s">
        <v>4</v>
      </c>
      <c r="C65" s="141"/>
    </row>
    <row r="66" spans="1:3" ht="16.5" customHeight="1" x14ac:dyDescent="0.2">
      <c r="A66" s="265" t="s">
        <v>74</v>
      </c>
      <c r="B66" s="141" t="s">
        <v>4</v>
      </c>
      <c r="C66" s="141"/>
    </row>
    <row r="67" spans="1:3" ht="16.5" customHeight="1" x14ac:dyDescent="0.2">
      <c r="A67" s="265" t="s">
        <v>75</v>
      </c>
      <c r="B67" s="141" t="s">
        <v>4</v>
      </c>
      <c r="C67" s="141"/>
    </row>
    <row r="68" spans="1:3" ht="16.5" customHeight="1" x14ac:dyDescent="0.2">
      <c r="A68" s="265" t="s">
        <v>76</v>
      </c>
      <c r="B68" s="141">
        <v>4</v>
      </c>
      <c r="C68" s="141" t="s">
        <v>77</v>
      </c>
    </row>
    <row r="69" spans="1:3" ht="16.5" customHeight="1" x14ac:dyDescent="0.2">
      <c r="A69" s="265" t="s">
        <v>78</v>
      </c>
      <c r="B69" s="141" t="s">
        <v>4</v>
      </c>
      <c r="C69" s="141"/>
    </row>
    <row r="70" spans="1:3" ht="16.5" customHeight="1" x14ac:dyDescent="0.2">
      <c r="A70" s="265" t="s">
        <v>79</v>
      </c>
      <c r="B70" s="141">
        <v>3</v>
      </c>
      <c r="C70" s="141" t="s">
        <v>80</v>
      </c>
    </row>
    <row r="71" spans="1:3" ht="16.5" customHeight="1" x14ac:dyDescent="0.2">
      <c r="A71" s="265" t="s">
        <v>81</v>
      </c>
      <c r="B71" s="141">
        <v>2</v>
      </c>
      <c r="C71" s="141" t="s">
        <v>82</v>
      </c>
    </row>
    <row r="72" spans="1:3" ht="16.5" customHeight="1" x14ac:dyDescent="0.2">
      <c r="A72" s="265" t="s">
        <v>83</v>
      </c>
      <c r="B72" s="141" t="s">
        <v>4</v>
      </c>
      <c r="C72" s="141"/>
    </row>
    <row r="73" spans="1:3" ht="16.5" customHeight="1" x14ac:dyDescent="0.2">
      <c r="A73" s="265" t="s">
        <v>84</v>
      </c>
      <c r="B73" s="141" t="s">
        <v>4</v>
      </c>
      <c r="C73" s="141"/>
    </row>
    <row r="74" spans="1:3" ht="16.5" customHeight="1" x14ac:dyDescent="0.2">
      <c r="A74" s="265" t="s">
        <v>85</v>
      </c>
      <c r="B74" s="141" t="s">
        <v>4</v>
      </c>
      <c r="C74" s="141"/>
    </row>
    <row r="75" spans="1:3" ht="16.5" customHeight="1" x14ac:dyDescent="0.2">
      <c r="A75" s="265" t="s">
        <v>86</v>
      </c>
      <c r="B75" s="141" t="s">
        <v>4</v>
      </c>
      <c r="C75" s="141"/>
    </row>
    <row r="76" spans="1:3" ht="16.5" customHeight="1" x14ac:dyDescent="0.2">
      <c r="A76" s="265" t="s">
        <v>87</v>
      </c>
      <c r="B76" s="141">
        <v>2</v>
      </c>
      <c r="C76" s="141" t="s">
        <v>88</v>
      </c>
    </row>
    <row r="77" spans="1:3" ht="16.5" customHeight="1" x14ac:dyDescent="0.2">
      <c r="A77" s="265" t="s">
        <v>89</v>
      </c>
      <c r="B77" s="141" t="s">
        <v>4</v>
      </c>
      <c r="C77" s="141"/>
    </row>
    <row r="78" spans="1:3" ht="16.5" customHeight="1" x14ac:dyDescent="0.2">
      <c r="A78" s="265" t="s">
        <v>90</v>
      </c>
      <c r="B78" s="141">
        <v>1</v>
      </c>
      <c r="C78" s="141" t="s">
        <v>91</v>
      </c>
    </row>
    <row r="79" spans="1:3" ht="16.5" customHeight="1" x14ac:dyDescent="0.2">
      <c r="A79" s="265" t="s">
        <v>92</v>
      </c>
      <c r="B79" s="141" t="s">
        <v>4</v>
      </c>
      <c r="C79" s="141"/>
    </row>
    <row r="80" spans="1:3" ht="16.5" customHeight="1" x14ac:dyDescent="0.2">
      <c r="A80" s="265" t="s">
        <v>93</v>
      </c>
      <c r="B80" s="141" t="s">
        <v>4</v>
      </c>
      <c r="C80" s="141"/>
    </row>
    <row r="81" spans="1:3" ht="16.5" customHeight="1" x14ac:dyDescent="0.2">
      <c r="A81" s="265" t="s">
        <v>94</v>
      </c>
      <c r="B81" s="141">
        <v>2</v>
      </c>
      <c r="C81" s="141" t="s">
        <v>95</v>
      </c>
    </row>
    <row r="82" spans="1:3" ht="16.5" customHeight="1" x14ac:dyDescent="0.2">
      <c r="A82" s="265" t="s">
        <v>96</v>
      </c>
      <c r="B82" s="141">
        <v>2</v>
      </c>
      <c r="C82" s="141" t="s">
        <v>97</v>
      </c>
    </row>
    <row r="83" spans="1:3" ht="16.5" customHeight="1" x14ac:dyDescent="0.2">
      <c r="A83" s="265" t="s">
        <v>98</v>
      </c>
      <c r="B83" s="141">
        <v>4</v>
      </c>
      <c r="C83" s="141" t="s">
        <v>99</v>
      </c>
    </row>
    <row r="84" spans="1:3" ht="16.5" customHeight="1" x14ac:dyDescent="0.2">
      <c r="A84" s="265" t="s">
        <v>100</v>
      </c>
      <c r="B84" s="141" t="s">
        <v>4</v>
      </c>
      <c r="C84" s="141" t="s">
        <v>101</v>
      </c>
    </row>
    <row r="85" spans="1:3" ht="16.5" customHeight="1" x14ac:dyDescent="0.2">
      <c r="A85" s="265" t="s">
        <v>102</v>
      </c>
      <c r="B85" s="141">
        <v>4</v>
      </c>
      <c r="C85" s="141" t="s">
        <v>103</v>
      </c>
    </row>
    <row r="86" spans="1:3" ht="16.5" customHeight="1" x14ac:dyDescent="0.2">
      <c r="A86" s="265" t="s">
        <v>104</v>
      </c>
      <c r="B86" s="141">
        <v>1</v>
      </c>
      <c r="C86" s="141" t="s">
        <v>105</v>
      </c>
    </row>
    <row r="87" spans="1:3" ht="16.5" customHeight="1" x14ac:dyDescent="0.2">
      <c r="A87" s="326" t="s">
        <v>106</v>
      </c>
      <c r="B87" s="141">
        <v>2</v>
      </c>
      <c r="C87" s="141" t="s">
        <v>107</v>
      </c>
    </row>
    <row r="88" spans="1:3" ht="16.5" customHeight="1" x14ac:dyDescent="0.2">
      <c r="A88" s="265" t="s">
        <v>108</v>
      </c>
      <c r="B88" s="141" t="s">
        <v>4</v>
      </c>
      <c r="C88" s="141"/>
    </row>
    <row r="89" spans="1:3" ht="16.5" customHeight="1" x14ac:dyDescent="0.2">
      <c r="A89" s="265" t="s">
        <v>109</v>
      </c>
      <c r="B89" s="141">
        <v>3</v>
      </c>
      <c r="C89" s="141" t="s">
        <v>110</v>
      </c>
    </row>
    <row r="90" spans="1:3" ht="16.5" customHeight="1" x14ac:dyDescent="0.2">
      <c r="A90" s="265" t="s">
        <v>111</v>
      </c>
      <c r="B90" s="141" t="s">
        <v>4</v>
      </c>
      <c r="C90" s="141"/>
    </row>
    <row r="91" spans="1:3" ht="16.5" customHeight="1" x14ac:dyDescent="0.2">
      <c r="A91" s="265" t="s">
        <v>112</v>
      </c>
      <c r="B91" s="141" t="s">
        <v>4</v>
      </c>
      <c r="C91" s="141"/>
    </row>
    <row r="92" spans="1:3" ht="16.5" customHeight="1" x14ac:dyDescent="0.2">
      <c r="A92" s="265" t="s">
        <v>113</v>
      </c>
      <c r="B92" s="141" t="s">
        <v>4</v>
      </c>
      <c r="C92" s="141"/>
    </row>
    <row r="93" spans="1:3" ht="16.5" customHeight="1" x14ac:dyDescent="0.2">
      <c r="A93" s="265" t="s">
        <v>114</v>
      </c>
      <c r="B93" s="141" t="s">
        <v>4</v>
      </c>
      <c r="C93" s="141"/>
    </row>
    <row r="94" spans="1:3" ht="16.5" customHeight="1" x14ac:dyDescent="0.2">
      <c r="A94" s="265" t="s">
        <v>115</v>
      </c>
      <c r="B94" s="141" t="s">
        <v>4</v>
      </c>
      <c r="C94" s="141"/>
    </row>
    <row r="95" spans="1:3" ht="16.5" customHeight="1" x14ac:dyDescent="0.2">
      <c r="A95" s="265" t="s">
        <v>116</v>
      </c>
      <c r="B95" s="141">
        <v>3</v>
      </c>
      <c r="C95" s="141" t="s">
        <v>117</v>
      </c>
    </row>
    <row r="96" spans="1:3" ht="16.5" customHeight="1" x14ac:dyDescent="0.2">
      <c r="A96" s="265" t="s">
        <v>118</v>
      </c>
      <c r="B96" s="141" t="s">
        <v>4</v>
      </c>
      <c r="C96" s="141"/>
    </row>
    <row r="97" spans="1:3" ht="16.5" customHeight="1" x14ac:dyDescent="0.2">
      <c r="A97" s="326" t="s">
        <v>119</v>
      </c>
      <c r="B97" s="141">
        <v>1</v>
      </c>
      <c r="C97" s="141" t="s">
        <v>120</v>
      </c>
    </row>
    <row r="98" spans="1:3" ht="16.5" customHeight="1" x14ac:dyDescent="0.2">
      <c r="A98" s="265" t="s">
        <v>121</v>
      </c>
      <c r="B98" s="141">
        <v>2</v>
      </c>
      <c r="C98" s="141" t="s">
        <v>122</v>
      </c>
    </row>
    <row r="99" spans="1:3" ht="16.5" customHeight="1" x14ac:dyDescent="0.2">
      <c r="A99" s="265" t="s">
        <v>123</v>
      </c>
      <c r="B99" s="141">
        <v>4</v>
      </c>
      <c r="C99" s="141" t="s">
        <v>124</v>
      </c>
    </row>
    <row r="100" spans="1:3" ht="16.5" customHeight="1" x14ac:dyDescent="0.2">
      <c r="A100" s="265" t="s">
        <v>125</v>
      </c>
      <c r="B100" s="141">
        <v>3</v>
      </c>
      <c r="C100" s="141" t="s">
        <v>126</v>
      </c>
    </row>
    <row r="101" spans="1:3" ht="16.5" customHeight="1" x14ac:dyDescent="0.2">
      <c r="A101" s="265" t="s">
        <v>127</v>
      </c>
      <c r="B101" s="141">
        <v>3</v>
      </c>
      <c r="C101" s="141" t="s">
        <v>128</v>
      </c>
    </row>
    <row r="102" spans="1:3" ht="16.5" customHeight="1" x14ac:dyDescent="0.2">
      <c r="A102" s="265" t="s">
        <v>129</v>
      </c>
      <c r="B102" s="141" t="s">
        <v>4</v>
      </c>
      <c r="C102" s="141"/>
    </row>
    <row r="103" spans="1:3" ht="16.5" customHeight="1" x14ac:dyDescent="0.2">
      <c r="A103" s="265" t="s">
        <v>130</v>
      </c>
      <c r="B103" s="141" t="s">
        <v>16</v>
      </c>
      <c r="C103" s="141" t="s">
        <v>35</v>
      </c>
    </row>
    <row r="104" spans="1:3" ht="16.5" customHeight="1" x14ac:dyDescent="0.2">
      <c r="A104" s="265" t="s">
        <v>131</v>
      </c>
      <c r="B104" s="141" t="s">
        <v>132</v>
      </c>
      <c r="C104" s="141" t="s">
        <v>133</v>
      </c>
    </row>
    <row r="105" spans="1:3" ht="16.5" customHeight="1" x14ac:dyDescent="0.2">
      <c r="A105" s="265" t="s">
        <v>134</v>
      </c>
      <c r="B105" s="141" t="s">
        <v>4</v>
      </c>
      <c r="C105" s="141"/>
    </row>
    <row r="106" spans="1:3" ht="16.5" customHeight="1" x14ac:dyDescent="0.2">
      <c r="A106" s="326" t="s">
        <v>135</v>
      </c>
      <c r="B106" s="141" t="s">
        <v>4</v>
      </c>
      <c r="C106" s="141"/>
    </row>
    <row r="107" spans="1:3" ht="16.5" customHeight="1" x14ac:dyDescent="0.2">
      <c r="A107" s="327" t="s">
        <v>136</v>
      </c>
      <c r="B107" s="141" t="s">
        <v>16</v>
      </c>
      <c r="C107" s="141" t="s">
        <v>35</v>
      </c>
    </row>
    <row r="108" spans="1:3" ht="16.5" customHeight="1" x14ac:dyDescent="0.2">
      <c r="A108" s="326" t="s">
        <v>137</v>
      </c>
      <c r="B108" s="141" t="s">
        <v>4</v>
      </c>
      <c r="C108" s="141"/>
    </row>
    <row r="109" spans="1:3" ht="16.5" customHeight="1" x14ac:dyDescent="0.2">
      <c r="A109" s="265" t="s">
        <v>138</v>
      </c>
      <c r="B109" s="141" t="s">
        <v>4</v>
      </c>
      <c r="C109" s="141"/>
    </row>
    <row r="110" spans="1:3" ht="16.5" customHeight="1" x14ac:dyDescent="0.2">
      <c r="A110" s="265" t="s">
        <v>139</v>
      </c>
      <c r="B110" s="141" t="s">
        <v>4</v>
      </c>
      <c r="C110" s="141"/>
    </row>
    <row r="111" spans="1:3" ht="16.5" customHeight="1" x14ac:dyDescent="0.2">
      <c r="A111" s="265" t="s">
        <v>140</v>
      </c>
      <c r="B111" s="141" t="s">
        <v>4</v>
      </c>
      <c r="C111" s="141"/>
    </row>
    <row r="112" spans="1:3" ht="16.5" customHeight="1" x14ac:dyDescent="0.2">
      <c r="A112" s="265" t="s">
        <v>141</v>
      </c>
      <c r="B112" s="141">
        <v>3</v>
      </c>
      <c r="C112" s="141" t="s">
        <v>142</v>
      </c>
    </row>
    <row r="113" spans="1:3" ht="16.5" customHeight="1" x14ac:dyDescent="0.2">
      <c r="A113" s="265" t="s">
        <v>143</v>
      </c>
      <c r="B113" s="141">
        <v>4</v>
      </c>
      <c r="C113" s="141" t="s">
        <v>144</v>
      </c>
    </row>
    <row r="114" spans="1:3" ht="16.5" customHeight="1" x14ac:dyDescent="0.2">
      <c r="A114" s="265" t="s">
        <v>145</v>
      </c>
      <c r="B114" s="141" t="s">
        <v>4</v>
      </c>
      <c r="C114" s="141"/>
    </row>
    <row r="115" spans="1:3" ht="16.5" customHeight="1" x14ac:dyDescent="0.2">
      <c r="A115" s="265" t="s">
        <v>146</v>
      </c>
      <c r="B115" s="141">
        <v>4</v>
      </c>
      <c r="C115" s="141" t="s">
        <v>147</v>
      </c>
    </row>
    <row r="116" spans="1:3" ht="16.5" customHeight="1" x14ac:dyDescent="0.2">
      <c r="A116" s="265" t="s">
        <v>148</v>
      </c>
      <c r="B116" s="141">
        <v>3</v>
      </c>
      <c r="C116" s="141" t="s">
        <v>149</v>
      </c>
    </row>
    <row r="117" spans="1:3" ht="16.5" customHeight="1" x14ac:dyDescent="0.2">
      <c r="A117" s="265" t="s">
        <v>150</v>
      </c>
      <c r="B117" s="141">
        <v>4</v>
      </c>
      <c r="C117" s="141" t="s">
        <v>151</v>
      </c>
    </row>
    <row r="118" spans="1:3" ht="16.5" customHeight="1" x14ac:dyDescent="0.2">
      <c r="A118" s="265" t="s">
        <v>152</v>
      </c>
      <c r="B118" s="141">
        <v>3</v>
      </c>
      <c r="C118" s="141" t="s">
        <v>153</v>
      </c>
    </row>
    <row r="119" spans="1:3" ht="16.5" customHeight="1" x14ac:dyDescent="0.2">
      <c r="A119" s="265" t="s">
        <v>154</v>
      </c>
      <c r="B119" s="141" t="s">
        <v>4</v>
      </c>
      <c r="C119" s="141"/>
    </row>
    <row r="120" spans="1:3" ht="16.5" customHeight="1" x14ac:dyDescent="0.2">
      <c r="A120" s="265" t="s">
        <v>155</v>
      </c>
      <c r="B120" s="141" t="s">
        <v>4</v>
      </c>
      <c r="C120" s="141"/>
    </row>
    <row r="121" spans="1:3" ht="16.5" customHeight="1" x14ac:dyDescent="0.2">
      <c r="A121" s="265" t="s">
        <v>156</v>
      </c>
      <c r="B121" s="141" t="s">
        <v>4</v>
      </c>
      <c r="C121" s="141"/>
    </row>
    <row r="122" spans="1:3" ht="16.5" customHeight="1" x14ac:dyDescent="0.2">
      <c r="A122" s="265" t="s">
        <v>157</v>
      </c>
      <c r="B122" s="141">
        <v>3</v>
      </c>
      <c r="C122" s="141" t="s">
        <v>153</v>
      </c>
    </row>
    <row r="123" spans="1:3" ht="16.5" customHeight="1" x14ac:dyDescent="0.2">
      <c r="A123" s="265" t="s">
        <v>158</v>
      </c>
      <c r="B123" s="141" t="s">
        <v>4</v>
      </c>
      <c r="C123" s="141"/>
    </row>
    <row r="124" spans="1:3" ht="16.5" customHeight="1" x14ac:dyDescent="0.2">
      <c r="A124" s="265" t="s">
        <v>159</v>
      </c>
      <c r="B124" s="141" t="s">
        <v>4</v>
      </c>
      <c r="C124" s="141"/>
    </row>
    <row r="125" spans="1:3" ht="16.5" customHeight="1" x14ac:dyDescent="0.2">
      <c r="A125" s="265" t="s">
        <v>160</v>
      </c>
      <c r="B125" s="141" t="s">
        <v>4</v>
      </c>
      <c r="C125" s="141"/>
    </row>
    <row r="126" spans="1:3" ht="16.5" customHeight="1" x14ac:dyDescent="0.2">
      <c r="A126" s="265" t="s">
        <v>161</v>
      </c>
      <c r="B126" s="141" t="s">
        <v>4</v>
      </c>
      <c r="C126" s="141"/>
    </row>
    <row r="127" spans="1:3" ht="16.5" customHeight="1" x14ac:dyDescent="0.2">
      <c r="A127" s="265" t="s">
        <v>162</v>
      </c>
      <c r="B127" s="141" t="s">
        <v>4</v>
      </c>
      <c r="C127" s="141"/>
    </row>
    <row r="128" spans="1:3" ht="16.5" customHeight="1" x14ac:dyDescent="0.2">
      <c r="A128" s="265" t="s">
        <v>163</v>
      </c>
      <c r="B128" s="141" t="s">
        <v>4</v>
      </c>
      <c r="C128" s="141"/>
    </row>
    <row r="129" spans="1:3" ht="16.5" customHeight="1" x14ac:dyDescent="0.2">
      <c r="A129" s="265" t="s">
        <v>164</v>
      </c>
      <c r="B129" s="141">
        <v>3</v>
      </c>
      <c r="C129" s="141" t="s">
        <v>165</v>
      </c>
    </row>
    <row r="130" spans="1:3" ht="16.5" customHeight="1" x14ac:dyDescent="0.2">
      <c r="A130" s="265" t="s">
        <v>166</v>
      </c>
      <c r="B130" s="141" t="s">
        <v>4</v>
      </c>
      <c r="C130" s="141"/>
    </row>
    <row r="131" spans="1:3" ht="16.5" customHeight="1" x14ac:dyDescent="0.2">
      <c r="A131" s="265" t="s">
        <v>167</v>
      </c>
      <c r="B131" s="141">
        <v>3</v>
      </c>
      <c r="C131" s="141" t="s">
        <v>168</v>
      </c>
    </row>
    <row r="132" spans="1:3" ht="16.5" customHeight="1" x14ac:dyDescent="0.2">
      <c r="A132" s="265" t="s">
        <v>169</v>
      </c>
      <c r="B132" s="141">
        <v>3</v>
      </c>
      <c r="C132" s="141" t="s">
        <v>170</v>
      </c>
    </row>
    <row r="133" spans="1:3" ht="16.5" customHeight="1" x14ac:dyDescent="0.2">
      <c r="A133" s="265" t="s">
        <v>171</v>
      </c>
      <c r="B133" s="141" t="s">
        <v>16</v>
      </c>
      <c r="C133" s="141" t="s">
        <v>35</v>
      </c>
    </row>
    <row r="134" spans="1:3" ht="16.5" customHeight="1" x14ac:dyDescent="0.2">
      <c r="A134" s="265" t="s">
        <v>172</v>
      </c>
      <c r="B134" s="141" t="s">
        <v>4</v>
      </c>
      <c r="C134" s="141"/>
    </row>
    <row r="135" spans="1:3" ht="16.5" customHeight="1" x14ac:dyDescent="0.2">
      <c r="A135" s="326" t="s">
        <v>173</v>
      </c>
      <c r="B135" s="141" t="s">
        <v>16</v>
      </c>
      <c r="C135" s="141"/>
    </row>
    <row r="136" spans="1:3" ht="16.5" customHeight="1" x14ac:dyDescent="0.2">
      <c r="A136" s="263" t="s">
        <v>174</v>
      </c>
      <c r="B136" s="141" t="s">
        <v>4</v>
      </c>
      <c r="C136" s="141"/>
    </row>
    <row r="137" spans="1:3" ht="16.5" customHeight="1" x14ac:dyDescent="0.2">
      <c r="A137" s="263" t="s">
        <v>175</v>
      </c>
      <c r="B137" s="141" t="s">
        <v>4</v>
      </c>
      <c r="C137" s="141"/>
    </row>
    <row r="138" spans="1:3" ht="16.5" customHeight="1" x14ac:dyDescent="0.2">
      <c r="A138" s="265" t="s">
        <v>176</v>
      </c>
      <c r="B138" s="141" t="s">
        <v>4</v>
      </c>
      <c r="C138" s="141"/>
    </row>
    <row r="139" spans="1:3" ht="16.5" customHeight="1" x14ac:dyDescent="0.2">
      <c r="A139" s="265" t="s">
        <v>177</v>
      </c>
      <c r="B139" s="141" t="s">
        <v>4</v>
      </c>
      <c r="C139" s="141"/>
    </row>
    <row r="140" spans="1:3" ht="16.5" customHeight="1" x14ac:dyDescent="0.2">
      <c r="A140" s="265" t="s">
        <v>178</v>
      </c>
      <c r="B140" s="141" t="s">
        <v>4</v>
      </c>
      <c r="C140" s="141"/>
    </row>
    <row r="141" spans="1:3" ht="16.5" customHeight="1" x14ac:dyDescent="0.2">
      <c r="A141" s="265" t="s">
        <v>179</v>
      </c>
      <c r="B141" s="141">
        <v>3</v>
      </c>
      <c r="C141" s="141" t="s">
        <v>180</v>
      </c>
    </row>
    <row r="142" spans="1:3" ht="16.5" customHeight="1" x14ac:dyDescent="0.2">
      <c r="A142" s="265" t="s">
        <v>181</v>
      </c>
      <c r="B142" s="141">
        <v>3</v>
      </c>
      <c r="C142" s="141" t="s">
        <v>182</v>
      </c>
    </row>
    <row r="143" spans="1:3" ht="16.5" customHeight="1" x14ac:dyDescent="0.2">
      <c r="A143" s="265" t="s">
        <v>183</v>
      </c>
      <c r="B143" s="141" t="s">
        <v>4</v>
      </c>
      <c r="C143" s="141"/>
    </row>
    <row r="144" spans="1:3" ht="16.5" customHeight="1" x14ac:dyDescent="0.2">
      <c r="A144" s="263" t="s">
        <v>184</v>
      </c>
      <c r="B144" s="141" t="s">
        <v>16</v>
      </c>
      <c r="C144" s="141" t="s">
        <v>185</v>
      </c>
    </row>
    <row r="145" spans="1:3" ht="16.5" customHeight="1" x14ac:dyDescent="0.2">
      <c r="A145" s="263" t="s">
        <v>186</v>
      </c>
      <c r="B145" s="141" t="s">
        <v>4</v>
      </c>
      <c r="C145" s="141"/>
    </row>
    <row r="146" spans="1:3" ht="16.5" customHeight="1" x14ac:dyDescent="0.2">
      <c r="A146" s="263" t="s">
        <v>187</v>
      </c>
      <c r="B146" s="141" t="s">
        <v>16</v>
      </c>
      <c r="C146" s="141" t="s">
        <v>185</v>
      </c>
    </row>
    <row r="147" spans="1:3" ht="16.5" customHeight="1" x14ac:dyDescent="0.2">
      <c r="A147" s="265" t="s">
        <v>188</v>
      </c>
      <c r="B147" s="141">
        <v>1</v>
      </c>
      <c r="C147" s="141" t="s">
        <v>189</v>
      </c>
    </row>
    <row r="148" spans="1:3" ht="16.5" customHeight="1" x14ac:dyDescent="0.2">
      <c r="A148" s="265" t="s">
        <v>190</v>
      </c>
      <c r="B148" s="141" t="s">
        <v>16</v>
      </c>
      <c r="C148" s="141"/>
    </row>
    <row r="149" spans="1:3" ht="16.5" customHeight="1" x14ac:dyDescent="0.2">
      <c r="A149" s="265" t="s">
        <v>191</v>
      </c>
      <c r="B149" s="141" t="s">
        <v>16</v>
      </c>
      <c r="C149" s="141"/>
    </row>
    <row r="150" spans="1:3" ht="16.5" customHeight="1" x14ac:dyDescent="0.2">
      <c r="A150" s="265" t="s">
        <v>192</v>
      </c>
      <c r="B150" s="141" t="s">
        <v>16</v>
      </c>
      <c r="C150" s="141"/>
    </row>
    <row r="151" spans="1:3" ht="16.5" customHeight="1" x14ac:dyDescent="0.2">
      <c r="A151" s="265" t="s">
        <v>193</v>
      </c>
      <c r="B151" s="141" t="s">
        <v>16</v>
      </c>
      <c r="C151" s="141"/>
    </row>
    <row r="152" spans="1:3" ht="16.5" customHeight="1" x14ac:dyDescent="0.2">
      <c r="A152" s="521" t="s">
        <v>194</v>
      </c>
      <c r="B152" s="141" t="s">
        <v>16</v>
      </c>
      <c r="C152" s="141"/>
    </row>
    <row r="153" spans="1:3" ht="16.5" customHeight="1" x14ac:dyDescent="0.2">
      <c r="A153" s="263" t="s">
        <v>195</v>
      </c>
      <c r="B153" s="141">
        <v>3</v>
      </c>
      <c r="C153" s="141" t="s">
        <v>196</v>
      </c>
    </row>
    <row r="154" spans="1:3" ht="16.5" customHeight="1" x14ac:dyDescent="0.2">
      <c r="A154" s="263" t="s">
        <v>197</v>
      </c>
      <c r="B154" s="141" t="s">
        <v>16</v>
      </c>
      <c r="C154" s="141"/>
    </row>
    <row r="155" spans="1:3" ht="16.5" customHeight="1" x14ac:dyDescent="0.2">
      <c r="A155" s="265" t="s">
        <v>198</v>
      </c>
      <c r="B155" s="141">
        <v>2</v>
      </c>
      <c r="C155" s="141" t="s">
        <v>199</v>
      </c>
    </row>
    <row r="156" spans="1:3" ht="16.5" customHeight="1" x14ac:dyDescent="0.2">
      <c r="A156" s="265" t="s">
        <v>200</v>
      </c>
      <c r="B156" s="141" t="s">
        <v>4</v>
      </c>
      <c r="C156" s="141"/>
    </row>
    <row r="157" spans="1:3" ht="16.5" customHeight="1" x14ac:dyDescent="0.2">
      <c r="A157" s="263" t="s">
        <v>201</v>
      </c>
      <c r="B157" s="141" t="s">
        <v>4</v>
      </c>
      <c r="C157" s="141"/>
    </row>
    <row r="158" spans="1:3" ht="16.5" customHeight="1" x14ac:dyDescent="0.2">
      <c r="A158" s="265" t="s">
        <v>202</v>
      </c>
      <c r="B158" s="141" t="s">
        <v>4</v>
      </c>
      <c r="C158" s="141"/>
    </row>
    <row r="159" spans="1:3" ht="16.5" customHeight="1" x14ac:dyDescent="0.2">
      <c r="A159" s="265" t="s">
        <v>203</v>
      </c>
      <c r="B159" s="141" t="s">
        <v>4</v>
      </c>
      <c r="C159" s="141"/>
    </row>
    <row r="160" spans="1:3" ht="16.5" customHeight="1" x14ac:dyDescent="0.2">
      <c r="A160" s="265" t="s">
        <v>204</v>
      </c>
      <c r="B160" s="141" t="s">
        <v>4</v>
      </c>
      <c r="C160" s="141"/>
    </row>
    <row r="161" spans="1:3" ht="16.5" customHeight="1" x14ac:dyDescent="0.2">
      <c r="A161" s="265" t="s">
        <v>205</v>
      </c>
      <c r="B161" s="141" t="s">
        <v>4</v>
      </c>
      <c r="C161" s="141"/>
    </row>
    <row r="162" spans="1:3" ht="16.5" customHeight="1" x14ac:dyDescent="0.2">
      <c r="A162" s="265" t="s">
        <v>206</v>
      </c>
      <c r="B162" s="141" t="s">
        <v>4</v>
      </c>
      <c r="C162" s="141"/>
    </row>
    <row r="163" spans="1:3" ht="16.5" customHeight="1" x14ac:dyDescent="0.2">
      <c r="A163" s="263" t="s">
        <v>207</v>
      </c>
      <c r="B163" s="141" t="s">
        <v>4</v>
      </c>
      <c r="C163" s="141"/>
    </row>
    <row r="164" spans="1:3" ht="16.5" customHeight="1" x14ac:dyDescent="0.2">
      <c r="A164" s="265" t="s">
        <v>208</v>
      </c>
      <c r="B164" s="141" t="s">
        <v>4</v>
      </c>
      <c r="C164" s="141"/>
    </row>
    <row r="165" spans="1:3" ht="16.5" customHeight="1" x14ac:dyDescent="0.2">
      <c r="A165" s="265" t="s">
        <v>209</v>
      </c>
      <c r="B165" s="141" t="s">
        <v>4</v>
      </c>
      <c r="C165" s="141"/>
    </row>
    <row r="166" spans="1:3" ht="16.5" customHeight="1" x14ac:dyDescent="0.2">
      <c r="A166" s="265" t="s">
        <v>210</v>
      </c>
      <c r="B166" s="141" t="s">
        <v>4</v>
      </c>
      <c r="C166" s="141"/>
    </row>
    <row r="167" spans="1:3" ht="16.5" customHeight="1" x14ac:dyDescent="0.2">
      <c r="A167" s="265" t="s">
        <v>211</v>
      </c>
      <c r="B167" s="141" t="s">
        <v>4</v>
      </c>
      <c r="C167" s="141"/>
    </row>
    <row r="168" spans="1:3" ht="16.5" customHeight="1" x14ac:dyDescent="0.2">
      <c r="A168" s="265" t="s">
        <v>212</v>
      </c>
      <c r="B168" s="141" t="s">
        <v>4</v>
      </c>
      <c r="C168" s="141"/>
    </row>
    <row r="169" spans="1:3" ht="16.5" customHeight="1" x14ac:dyDescent="0.2">
      <c r="A169" s="265" t="s">
        <v>213</v>
      </c>
      <c r="B169" s="141" t="s">
        <v>4</v>
      </c>
      <c r="C169" s="141"/>
    </row>
    <row r="170" spans="1:3" ht="16.5" customHeight="1" x14ac:dyDescent="0.2">
      <c r="A170" s="265" t="s">
        <v>214</v>
      </c>
      <c r="B170" s="141">
        <v>3</v>
      </c>
      <c r="C170" s="141" t="s">
        <v>215</v>
      </c>
    </row>
    <row r="171" spans="1:3" ht="16.5" customHeight="1" x14ac:dyDescent="0.2">
      <c r="A171" s="265" t="s">
        <v>216</v>
      </c>
      <c r="B171" s="141" t="s">
        <v>4</v>
      </c>
      <c r="C171" s="141"/>
    </row>
    <row r="172" spans="1:3" ht="12.75" customHeight="1" x14ac:dyDescent="0.2">
      <c r="A172" s="265" t="s">
        <v>217</v>
      </c>
      <c r="B172" s="141">
        <v>3</v>
      </c>
      <c r="C172" s="141" t="s">
        <v>218</v>
      </c>
    </row>
    <row r="173" spans="1:3" ht="16.5" customHeight="1" x14ac:dyDescent="0.2">
      <c r="A173" s="265" t="s">
        <v>219</v>
      </c>
      <c r="B173" s="141" t="s">
        <v>4</v>
      </c>
      <c r="C173" s="141"/>
    </row>
    <row r="174" spans="1:3" ht="16.5" customHeight="1" x14ac:dyDescent="0.2">
      <c r="A174" s="265" t="s">
        <v>220</v>
      </c>
      <c r="B174" s="141">
        <v>3</v>
      </c>
      <c r="C174" s="141" t="s">
        <v>221</v>
      </c>
    </row>
    <row r="175" spans="1:3" ht="16.5" customHeight="1" x14ac:dyDescent="0.2">
      <c r="A175" s="265" t="s">
        <v>222</v>
      </c>
      <c r="B175" s="141" t="s">
        <v>4</v>
      </c>
      <c r="C175" s="141"/>
    </row>
    <row r="176" spans="1:3" ht="16.5" customHeight="1" x14ac:dyDescent="0.2">
      <c r="A176" s="265" t="s">
        <v>223</v>
      </c>
      <c r="B176" s="141">
        <v>2</v>
      </c>
      <c r="C176" s="141" t="s">
        <v>224</v>
      </c>
    </row>
    <row r="177" spans="1:3" ht="16.5" customHeight="1" x14ac:dyDescent="0.2">
      <c r="A177" s="265" t="s">
        <v>225</v>
      </c>
      <c r="B177" s="141" t="s">
        <v>4</v>
      </c>
      <c r="C177" s="141"/>
    </row>
    <row r="178" spans="1:3" ht="16.5" customHeight="1" x14ac:dyDescent="0.2">
      <c r="A178" s="265" t="s">
        <v>226</v>
      </c>
      <c r="B178" s="141" t="s">
        <v>4</v>
      </c>
      <c r="C178" s="141"/>
    </row>
    <row r="179" spans="1:3" ht="16.5" customHeight="1" x14ac:dyDescent="0.2">
      <c r="A179" s="265" t="s">
        <v>227</v>
      </c>
      <c r="B179" s="141" t="s">
        <v>4</v>
      </c>
      <c r="C179" s="141"/>
    </row>
    <row r="180" spans="1:3" ht="16.5" customHeight="1" x14ac:dyDescent="0.2">
      <c r="A180" s="265" t="s">
        <v>228</v>
      </c>
      <c r="B180" s="141" t="s">
        <v>4</v>
      </c>
      <c r="C180" s="141"/>
    </row>
    <row r="181" spans="1:3" ht="16.5" customHeight="1" x14ac:dyDescent="0.2">
      <c r="A181" s="265" t="s">
        <v>229</v>
      </c>
      <c r="B181" s="141" t="s">
        <v>4</v>
      </c>
      <c r="C181" s="141"/>
    </row>
    <row r="182" spans="1:3" ht="16.5" customHeight="1" x14ac:dyDescent="0.2">
      <c r="A182" s="265" t="s">
        <v>230</v>
      </c>
      <c r="B182" s="141" t="s">
        <v>4</v>
      </c>
      <c r="C182" s="141"/>
    </row>
    <row r="183" spans="1:3" ht="16.5" customHeight="1" x14ac:dyDescent="0.2">
      <c r="A183" s="265" t="s">
        <v>231</v>
      </c>
      <c r="B183" s="141" t="s">
        <v>4</v>
      </c>
      <c r="C183" s="141"/>
    </row>
    <row r="184" spans="1:3" ht="16.5" customHeight="1" x14ac:dyDescent="0.2">
      <c r="A184" s="265" t="s">
        <v>232</v>
      </c>
      <c r="B184" s="141" t="s">
        <v>4</v>
      </c>
      <c r="C184" s="141"/>
    </row>
    <row r="185" spans="1:3" ht="16.5" customHeight="1" x14ac:dyDescent="0.2">
      <c r="A185" s="265" t="s">
        <v>233</v>
      </c>
      <c r="B185" s="141">
        <v>3</v>
      </c>
      <c r="C185" s="141" t="s">
        <v>234</v>
      </c>
    </row>
    <row r="186" spans="1:3" ht="16.5" customHeight="1" x14ac:dyDescent="0.2">
      <c r="A186" s="265" t="s">
        <v>235</v>
      </c>
      <c r="B186" s="141">
        <v>3</v>
      </c>
      <c r="C186" s="141" t="s">
        <v>236</v>
      </c>
    </row>
    <row r="187" spans="1:3" ht="16.5" customHeight="1" x14ac:dyDescent="0.2">
      <c r="A187" s="265" t="s">
        <v>237</v>
      </c>
      <c r="B187" s="141" t="s">
        <v>4</v>
      </c>
      <c r="C187" s="141" t="s">
        <v>238</v>
      </c>
    </row>
    <row r="188" spans="1:3" ht="16.5" customHeight="1" x14ac:dyDescent="0.2">
      <c r="A188" s="265" t="s">
        <v>239</v>
      </c>
      <c r="B188" s="141" t="s">
        <v>4</v>
      </c>
      <c r="C188" s="141" t="s">
        <v>238</v>
      </c>
    </row>
    <row r="189" spans="1:3" ht="16.5" customHeight="1" x14ac:dyDescent="0.2">
      <c r="A189" s="265" t="s">
        <v>240</v>
      </c>
      <c r="B189" s="141" t="s">
        <v>4</v>
      </c>
      <c r="C189" s="141"/>
    </row>
    <row r="190" spans="1:3" ht="16.5" customHeight="1" x14ac:dyDescent="0.2">
      <c r="A190" s="265" t="s">
        <v>241</v>
      </c>
      <c r="B190" s="141" t="s">
        <v>4</v>
      </c>
      <c r="C190" s="141"/>
    </row>
    <row r="191" spans="1:3" ht="16.5" customHeight="1" x14ac:dyDescent="0.2">
      <c r="A191" s="265" t="s">
        <v>242</v>
      </c>
      <c r="B191" s="141" t="s">
        <v>4</v>
      </c>
      <c r="C191" s="141"/>
    </row>
    <row r="192" spans="1:3" ht="16.5" customHeight="1" x14ac:dyDescent="0.2">
      <c r="A192" s="265" t="s">
        <v>243</v>
      </c>
      <c r="B192" s="141">
        <v>2</v>
      </c>
      <c r="C192" s="141" t="s">
        <v>244</v>
      </c>
    </row>
    <row r="193" spans="1:3" ht="16.5" customHeight="1" x14ac:dyDescent="0.2">
      <c r="A193" s="265" t="s">
        <v>245</v>
      </c>
      <c r="B193" s="141" t="s">
        <v>4</v>
      </c>
      <c r="C193" s="141"/>
    </row>
    <row r="194" spans="1:3" ht="16.5" customHeight="1" x14ac:dyDescent="0.2">
      <c r="A194" s="265" t="s">
        <v>246</v>
      </c>
      <c r="B194" s="141">
        <v>3</v>
      </c>
      <c r="C194" s="141" t="s">
        <v>247</v>
      </c>
    </row>
    <row r="195" spans="1:3" ht="16.5" customHeight="1" x14ac:dyDescent="0.2">
      <c r="A195" s="265" t="s">
        <v>248</v>
      </c>
      <c r="B195" s="141" t="s">
        <v>4</v>
      </c>
      <c r="C195" s="141"/>
    </row>
    <row r="196" spans="1:3" ht="16.5" customHeight="1" x14ac:dyDescent="0.2">
      <c r="A196" s="265" t="s">
        <v>249</v>
      </c>
      <c r="B196" s="141" t="s">
        <v>4</v>
      </c>
      <c r="C196" s="141"/>
    </row>
    <row r="197" spans="1:3" ht="16.5" customHeight="1" x14ac:dyDescent="0.2">
      <c r="A197" s="265" t="s">
        <v>250</v>
      </c>
      <c r="B197" s="141" t="s">
        <v>4</v>
      </c>
      <c r="C197" s="141"/>
    </row>
    <row r="198" spans="1:3" ht="16.5" customHeight="1" x14ac:dyDescent="0.2">
      <c r="A198" s="265" t="s">
        <v>251</v>
      </c>
      <c r="B198" s="141" t="s">
        <v>4</v>
      </c>
      <c r="C198" s="141"/>
    </row>
    <row r="199" spans="1:3" ht="16.5" customHeight="1" x14ac:dyDescent="0.2">
      <c r="A199" s="265" t="s">
        <v>252</v>
      </c>
      <c r="B199" s="141">
        <v>3</v>
      </c>
      <c r="C199" s="141" t="s">
        <v>253</v>
      </c>
    </row>
    <row r="200" spans="1:3" ht="16.5" customHeight="1" x14ac:dyDescent="0.2">
      <c r="A200" s="265" t="s">
        <v>254</v>
      </c>
      <c r="B200" s="141" t="s">
        <v>4</v>
      </c>
      <c r="C200" s="141"/>
    </row>
    <row r="201" spans="1:3" ht="16.5" customHeight="1" x14ac:dyDescent="0.2">
      <c r="A201" s="265" t="s">
        <v>255</v>
      </c>
      <c r="B201" s="141" t="s">
        <v>4</v>
      </c>
      <c r="C201" s="141"/>
    </row>
    <row r="202" spans="1:3" ht="16.5" customHeight="1" x14ac:dyDescent="0.2">
      <c r="A202" s="265" t="s">
        <v>256</v>
      </c>
      <c r="B202" s="141" t="s">
        <v>4</v>
      </c>
      <c r="C202" s="141"/>
    </row>
    <row r="203" spans="1:3" ht="16.5" customHeight="1" x14ac:dyDescent="0.2">
      <c r="A203" s="265" t="s">
        <v>257</v>
      </c>
      <c r="B203" s="141">
        <v>3</v>
      </c>
      <c r="C203" s="141" t="s">
        <v>258</v>
      </c>
    </row>
    <row r="204" spans="1:3" ht="16.5" customHeight="1" x14ac:dyDescent="0.2">
      <c r="A204" s="265" t="s">
        <v>259</v>
      </c>
      <c r="B204" s="141" t="s">
        <v>4</v>
      </c>
      <c r="C204" s="141"/>
    </row>
    <row r="205" spans="1:3" ht="16.5" customHeight="1" x14ac:dyDescent="0.2">
      <c r="A205" s="265" t="s">
        <v>260</v>
      </c>
      <c r="B205" s="141">
        <v>3</v>
      </c>
      <c r="C205" s="141" t="s">
        <v>261</v>
      </c>
    </row>
    <row r="206" spans="1:3" ht="16.5" customHeight="1" x14ac:dyDescent="0.2">
      <c r="A206" s="263" t="s">
        <v>262</v>
      </c>
      <c r="B206" s="141" t="s">
        <v>16</v>
      </c>
      <c r="C206" s="141" t="s">
        <v>35</v>
      </c>
    </row>
    <row r="207" spans="1:3" ht="16.5" customHeight="1" x14ac:dyDescent="0.2">
      <c r="A207" s="263" t="s">
        <v>263</v>
      </c>
      <c r="B207" s="141" t="s">
        <v>4</v>
      </c>
      <c r="C207" s="141"/>
    </row>
    <row r="208" spans="1:3" ht="16.5" customHeight="1" x14ac:dyDescent="0.2">
      <c r="A208" s="265" t="s">
        <v>264</v>
      </c>
      <c r="B208" s="141">
        <v>3</v>
      </c>
      <c r="C208" s="141" t="s">
        <v>265</v>
      </c>
    </row>
    <row r="209" spans="1:3" ht="16.5" customHeight="1" x14ac:dyDescent="0.2">
      <c r="A209" s="265" t="s">
        <v>266</v>
      </c>
      <c r="B209" s="141" t="s">
        <v>4</v>
      </c>
      <c r="C209" s="141"/>
    </row>
    <row r="210" spans="1:3" ht="16.5" customHeight="1" x14ac:dyDescent="0.2">
      <c r="A210" s="265" t="s">
        <v>267</v>
      </c>
      <c r="B210" s="141" t="s">
        <v>4</v>
      </c>
      <c r="C210" s="141"/>
    </row>
    <row r="211" spans="1:3" ht="16.5" customHeight="1" x14ac:dyDescent="0.2">
      <c r="A211" s="265" t="s">
        <v>268</v>
      </c>
      <c r="B211" s="141" t="s">
        <v>4</v>
      </c>
      <c r="C211" s="141"/>
    </row>
    <row r="212" spans="1:3" ht="16.5" customHeight="1" x14ac:dyDescent="0.2">
      <c r="A212" s="265" t="s">
        <v>269</v>
      </c>
      <c r="B212" s="141" t="s">
        <v>4</v>
      </c>
      <c r="C212" s="141"/>
    </row>
    <row r="213" spans="1:3" ht="16.5" customHeight="1" x14ac:dyDescent="0.2">
      <c r="A213" s="265" t="s">
        <v>270</v>
      </c>
      <c r="B213" s="141" t="s">
        <v>4</v>
      </c>
      <c r="C213" s="141"/>
    </row>
    <row r="214" spans="1:3" ht="16.5" customHeight="1" x14ac:dyDescent="0.2">
      <c r="A214" s="265" t="s">
        <v>271</v>
      </c>
      <c r="B214" s="141" t="s">
        <v>16</v>
      </c>
      <c r="C214" s="141"/>
    </row>
    <row r="215" spans="1:3" ht="16.5" customHeight="1" x14ac:dyDescent="0.2">
      <c r="A215" s="265" t="s">
        <v>272</v>
      </c>
      <c r="B215" s="141" t="s">
        <v>16</v>
      </c>
      <c r="C215" s="141"/>
    </row>
    <row r="216" spans="1:3" ht="16.5" customHeight="1" x14ac:dyDescent="0.2">
      <c r="A216" s="265" t="s">
        <v>273</v>
      </c>
      <c r="B216" s="141" t="s">
        <v>16</v>
      </c>
      <c r="C216" s="141"/>
    </row>
    <row r="217" spans="1:3" ht="16.5" customHeight="1" x14ac:dyDescent="0.2">
      <c r="A217" s="265" t="s">
        <v>274</v>
      </c>
      <c r="B217" s="141" t="s">
        <v>4</v>
      </c>
      <c r="C217" s="141"/>
    </row>
    <row r="218" spans="1:3" ht="16.5" customHeight="1" x14ac:dyDescent="0.2">
      <c r="A218" s="265" t="s">
        <v>275</v>
      </c>
      <c r="B218" s="141" t="s">
        <v>4</v>
      </c>
      <c r="C218" s="141" t="s">
        <v>276</v>
      </c>
    </row>
    <row r="219" spans="1:3" ht="16.5" customHeight="1" x14ac:dyDescent="0.2">
      <c r="A219" s="265" t="s">
        <v>277</v>
      </c>
      <c r="B219" s="141">
        <v>4</v>
      </c>
      <c r="C219" s="141" t="s">
        <v>278</v>
      </c>
    </row>
    <row r="220" spans="1:3" ht="16.5" customHeight="1" x14ac:dyDescent="0.2">
      <c r="A220" s="265" t="s">
        <v>279</v>
      </c>
      <c r="B220" s="141">
        <v>4</v>
      </c>
      <c r="C220" s="141" t="s">
        <v>280</v>
      </c>
    </row>
    <row r="221" spans="1:3" ht="16.5" customHeight="1" x14ac:dyDescent="0.2">
      <c r="A221" s="265" t="s">
        <v>281</v>
      </c>
      <c r="B221" s="141">
        <v>3</v>
      </c>
      <c r="C221" s="141" t="s">
        <v>282</v>
      </c>
    </row>
    <row r="222" spans="1:3" ht="16.5" customHeight="1" x14ac:dyDescent="0.2">
      <c r="A222" s="265" t="s">
        <v>283</v>
      </c>
      <c r="B222" s="141">
        <v>2</v>
      </c>
      <c r="C222" s="141" t="s">
        <v>284</v>
      </c>
    </row>
    <row r="223" spans="1:3" ht="16.5" customHeight="1" x14ac:dyDescent="0.2">
      <c r="A223" s="265" t="s">
        <v>285</v>
      </c>
      <c r="B223" s="141">
        <v>3</v>
      </c>
      <c r="C223" s="141" t="s">
        <v>286</v>
      </c>
    </row>
    <row r="224" spans="1:3" ht="16.5" customHeight="1" x14ac:dyDescent="0.2">
      <c r="A224" s="265" t="s">
        <v>287</v>
      </c>
      <c r="B224" s="141" t="s">
        <v>4</v>
      </c>
      <c r="C224" s="141"/>
    </row>
    <row r="225" spans="1:3" ht="16.5" customHeight="1" x14ac:dyDescent="0.2">
      <c r="A225" s="265" t="s">
        <v>288</v>
      </c>
      <c r="B225" s="141" t="s">
        <v>4</v>
      </c>
      <c r="C225" s="141"/>
    </row>
    <row r="226" spans="1:3" ht="16.5" customHeight="1" x14ac:dyDescent="0.2">
      <c r="A226" s="265" t="s">
        <v>289</v>
      </c>
      <c r="B226" s="141" t="s">
        <v>4</v>
      </c>
      <c r="C226" s="141"/>
    </row>
    <row r="227" spans="1:3" ht="16.5" customHeight="1" x14ac:dyDescent="0.2">
      <c r="A227" s="263" t="s">
        <v>290</v>
      </c>
      <c r="B227" s="141" t="s">
        <v>4</v>
      </c>
      <c r="C227" s="141"/>
    </row>
    <row r="228" spans="1:3" ht="16.5" customHeight="1" x14ac:dyDescent="0.2">
      <c r="A228" s="263" t="s">
        <v>291</v>
      </c>
      <c r="B228" s="141" t="s">
        <v>16</v>
      </c>
      <c r="C228" s="141" t="s">
        <v>35</v>
      </c>
    </row>
    <row r="229" spans="1:3" ht="16.5" customHeight="1" x14ac:dyDescent="0.2">
      <c r="A229" s="265" t="s">
        <v>292</v>
      </c>
      <c r="B229" s="141" t="s">
        <v>4</v>
      </c>
      <c r="C229" s="141"/>
    </row>
    <row r="230" spans="1:3" ht="16.5" customHeight="1" x14ac:dyDescent="0.2">
      <c r="A230" s="265" t="s">
        <v>293</v>
      </c>
      <c r="B230" s="141">
        <v>3</v>
      </c>
      <c r="C230" s="141" t="s">
        <v>294</v>
      </c>
    </row>
    <row r="231" spans="1:3" ht="16.5" customHeight="1" x14ac:dyDescent="0.2">
      <c r="A231" s="265" t="s">
        <v>295</v>
      </c>
      <c r="B231" s="141" t="s">
        <v>4</v>
      </c>
      <c r="C231" s="141"/>
    </row>
    <row r="232" spans="1:3" ht="16.5" customHeight="1" x14ac:dyDescent="0.2">
      <c r="A232" s="265" t="s">
        <v>296</v>
      </c>
      <c r="B232" s="141">
        <v>3</v>
      </c>
      <c r="C232" s="141" t="s">
        <v>297</v>
      </c>
    </row>
    <row r="233" spans="1:3" ht="16.5" customHeight="1" x14ac:dyDescent="0.2">
      <c r="A233" s="265" t="s">
        <v>298</v>
      </c>
      <c r="B233" s="141" t="s">
        <v>4</v>
      </c>
      <c r="C233" s="141"/>
    </row>
    <row r="234" spans="1:3" ht="16.5" customHeight="1" x14ac:dyDescent="0.2">
      <c r="A234" s="263" t="s">
        <v>299</v>
      </c>
      <c r="B234" s="141" t="s">
        <v>16</v>
      </c>
      <c r="C234" s="141"/>
    </row>
    <row r="235" spans="1:3" ht="16.5" customHeight="1" x14ac:dyDescent="0.2">
      <c r="A235" s="263" t="s">
        <v>300</v>
      </c>
      <c r="B235" s="141" t="s">
        <v>16</v>
      </c>
      <c r="C235" s="141"/>
    </row>
    <row r="236" spans="1:3" ht="16.5" customHeight="1" x14ac:dyDescent="0.2">
      <c r="A236" s="263" t="s">
        <v>301</v>
      </c>
      <c r="B236" s="141" t="s">
        <v>16</v>
      </c>
      <c r="C236" s="141"/>
    </row>
    <row r="237" spans="1:3" ht="16.5" customHeight="1" x14ac:dyDescent="0.2">
      <c r="A237" s="263" t="s">
        <v>302</v>
      </c>
      <c r="B237" s="141" t="s">
        <v>4</v>
      </c>
      <c r="C237" s="141"/>
    </row>
    <row r="238" spans="1:3" ht="16.5" customHeight="1" x14ac:dyDescent="0.2">
      <c r="A238" s="521" t="s">
        <v>303</v>
      </c>
      <c r="B238" s="141" t="s">
        <v>4</v>
      </c>
      <c r="C238" s="141"/>
    </row>
    <row r="239" spans="1:3" ht="16.5" customHeight="1" x14ac:dyDescent="0.2">
      <c r="A239" s="265" t="s">
        <v>304</v>
      </c>
      <c r="B239" s="141">
        <v>2</v>
      </c>
      <c r="C239" s="141" t="s">
        <v>305</v>
      </c>
    </row>
    <row r="240" spans="1:3" ht="16.5" customHeight="1" x14ac:dyDescent="0.2">
      <c r="A240" s="263" t="s">
        <v>306</v>
      </c>
      <c r="B240" s="141">
        <v>3</v>
      </c>
      <c r="C240" s="141" t="s">
        <v>307</v>
      </c>
    </row>
    <row r="241" spans="1:3" ht="16.5" customHeight="1" x14ac:dyDescent="0.2">
      <c r="A241" s="263" t="s">
        <v>308</v>
      </c>
      <c r="B241" s="141" t="s">
        <v>4</v>
      </c>
      <c r="C241" s="141"/>
    </row>
    <row r="242" spans="1:3" ht="16.5" customHeight="1" x14ac:dyDescent="0.2">
      <c r="A242" s="265" t="s">
        <v>309</v>
      </c>
      <c r="B242" s="141">
        <v>2</v>
      </c>
      <c r="C242" s="141" t="s">
        <v>310</v>
      </c>
    </row>
    <row r="243" spans="1:3" ht="16.5" customHeight="1" x14ac:dyDescent="0.2">
      <c r="A243" s="265" t="s">
        <v>311</v>
      </c>
      <c r="B243" s="141" t="s">
        <v>4</v>
      </c>
      <c r="C243" s="141"/>
    </row>
    <row r="244" spans="1:3" ht="16.5" customHeight="1" x14ac:dyDescent="0.2">
      <c r="A244" s="265" t="s">
        <v>312</v>
      </c>
      <c r="B244" s="141" t="s">
        <v>4</v>
      </c>
      <c r="C244" s="141"/>
    </row>
    <row r="245" spans="1:3" ht="16.5" customHeight="1" x14ac:dyDescent="0.2">
      <c r="A245" s="265" t="s">
        <v>313</v>
      </c>
      <c r="B245" s="141">
        <v>3</v>
      </c>
      <c r="C245" s="141" t="s">
        <v>314</v>
      </c>
    </row>
    <row r="246" spans="1:3" ht="16.5" customHeight="1" x14ac:dyDescent="0.2">
      <c r="A246" s="265" t="s">
        <v>315</v>
      </c>
      <c r="B246" s="141">
        <v>3</v>
      </c>
      <c r="C246" s="141" t="s">
        <v>316</v>
      </c>
    </row>
    <row r="247" spans="1:3" ht="16.5" customHeight="1" x14ac:dyDescent="0.2">
      <c r="A247" s="265" t="s">
        <v>317</v>
      </c>
      <c r="B247" s="141">
        <v>3</v>
      </c>
      <c r="C247" s="141" t="s">
        <v>318</v>
      </c>
    </row>
    <row r="248" spans="1:3" ht="16.5" customHeight="1" x14ac:dyDescent="0.2">
      <c r="A248" s="265" t="s">
        <v>319</v>
      </c>
      <c r="B248" s="141">
        <v>4</v>
      </c>
      <c r="C248" s="141" t="s">
        <v>320</v>
      </c>
    </row>
    <row r="249" spans="1:3" ht="16.5" customHeight="1" x14ac:dyDescent="0.2">
      <c r="A249" s="265" t="s">
        <v>321</v>
      </c>
      <c r="B249" s="141">
        <v>3</v>
      </c>
      <c r="C249" s="141" t="s">
        <v>322</v>
      </c>
    </row>
    <row r="250" spans="1:3" ht="16.5" customHeight="1" x14ac:dyDescent="0.2">
      <c r="A250" s="265" t="s">
        <v>323</v>
      </c>
      <c r="B250" s="141">
        <v>3</v>
      </c>
      <c r="C250" s="141" t="s">
        <v>324</v>
      </c>
    </row>
    <row r="251" spans="1:3" ht="16.5" customHeight="1" x14ac:dyDescent="0.2">
      <c r="A251" s="265" t="s">
        <v>325</v>
      </c>
      <c r="B251" s="141" t="s">
        <v>4</v>
      </c>
      <c r="C251" s="141"/>
    </row>
    <row r="252" spans="1:3" ht="16.5" customHeight="1" x14ac:dyDescent="0.2">
      <c r="A252" s="265" t="s">
        <v>326</v>
      </c>
      <c r="B252" s="141">
        <v>3</v>
      </c>
      <c r="C252" s="141" t="s">
        <v>327</v>
      </c>
    </row>
    <row r="253" spans="1:3" ht="16.5" customHeight="1" x14ac:dyDescent="0.2">
      <c r="A253" s="265" t="s">
        <v>328</v>
      </c>
      <c r="B253" s="141" t="s">
        <v>4</v>
      </c>
      <c r="C253" s="141"/>
    </row>
    <row r="254" spans="1:3" ht="16.5" customHeight="1" x14ac:dyDescent="0.2">
      <c r="A254" s="265" t="s">
        <v>329</v>
      </c>
      <c r="B254" s="141" t="s">
        <v>4</v>
      </c>
      <c r="C254" s="141"/>
    </row>
    <row r="255" spans="1:3" ht="16.5" customHeight="1" x14ac:dyDescent="0.2">
      <c r="A255" s="265" t="s">
        <v>330</v>
      </c>
      <c r="B255" s="141" t="s">
        <v>16</v>
      </c>
      <c r="C255" s="141" t="s">
        <v>35</v>
      </c>
    </row>
    <row r="256" spans="1:3" ht="16.5" customHeight="1" x14ac:dyDescent="0.2">
      <c r="A256" s="263" t="s">
        <v>331</v>
      </c>
      <c r="B256" s="141" t="s">
        <v>16</v>
      </c>
      <c r="C256" s="141"/>
    </row>
    <row r="257" spans="1:3" ht="16.5" customHeight="1" x14ac:dyDescent="0.2">
      <c r="A257" s="263" t="s">
        <v>332</v>
      </c>
      <c r="B257" s="141" t="s">
        <v>16</v>
      </c>
      <c r="C257" s="141"/>
    </row>
    <row r="258" spans="1:3" ht="16.5" customHeight="1" x14ac:dyDescent="0.2">
      <c r="A258" s="263" t="s">
        <v>333</v>
      </c>
      <c r="B258" s="141" t="s">
        <v>16</v>
      </c>
      <c r="C258" s="141"/>
    </row>
    <row r="259" spans="1:3" ht="16.5" customHeight="1" x14ac:dyDescent="0.2">
      <c r="A259" s="263" t="s">
        <v>334</v>
      </c>
      <c r="B259" s="141" t="s">
        <v>16</v>
      </c>
      <c r="C259" s="141"/>
    </row>
    <row r="260" spans="1:3" ht="16.5" customHeight="1" x14ac:dyDescent="0.2">
      <c r="A260" s="263" t="s">
        <v>335</v>
      </c>
      <c r="B260" s="141" t="s">
        <v>16</v>
      </c>
      <c r="C260" s="141" t="s">
        <v>35</v>
      </c>
    </row>
    <row r="261" spans="1:3" ht="16.5" customHeight="1" x14ac:dyDescent="0.2">
      <c r="A261" s="265" t="s">
        <v>336</v>
      </c>
      <c r="B261" s="141" t="s">
        <v>16</v>
      </c>
      <c r="C261" s="141" t="s">
        <v>35</v>
      </c>
    </row>
    <row r="262" spans="1:3" ht="16.5" customHeight="1" x14ac:dyDescent="0.2">
      <c r="A262" s="263" t="s">
        <v>337</v>
      </c>
      <c r="B262" s="141" t="s">
        <v>16</v>
      </c>
      <c r="C262" s="141" t="s">
        <v>35</v>
      </c>
    </row>
    <row r="263" spans="1:3" ht="16.5" customHeight="1" x14ac:dyDescent="0.2">
      <c r="A263" s="265" t="s">
        <v>338</v>
      </c>
      <c r="B263" s="141" t="s">
        <v>16</v>
      </c>
      <c r="C263" s="141"/>
    </row>
    <row r="264" spans="1:3" ht="16.5" customHeight="1" x14ac:dyDescent="0.2">
      <c r="A264" s="265" t="s">
        <v>339</v>
      </c>
      <c r="B264" s="141" t="s">
        <v>4</v>
      </c>
      <c r="C264" s="141"/>
    </row>
    <row r="265" spans="1:3" ht="16.5" customHeight="1" x14ac:dyDescent="0.2">
      <c r="A265" s="265" t="s">
        <v>340</v>
      </c>
      <c r="B265" s="141" t="s">
        <v>16</v>
      </c>
      <c r="C265" s="141"/>
    </row>
    <row r="266" spans="1:3" ht="16.5" customHeight="1" x14ac:dyDescent="0.2">
      <c r="A266" s="265" t="s">
        <v>341</v>
      </c>
      <c r="B266" s="141" t="s">
        <v>4</v>
      </c>
      <c r="C266" s="141"/>
    </row>
    <row r="267" spans="1:3" ht="16.5" customHeight="1" x14ac:dyDescent="0.2">
      <c r="A267" s="265" t="s">
        <v>342</v>
      </c>
      <c r="B267" s="141" t="s">
        <v>4</v>
      </c>
      <c r="C267" s="141"/>
    </row>
    <row r="268" spans="1:3" ht="16.5" customHeight="1" x14ac:dyDescent="0.2">
      <c r="A268" s="265" t="s">
        <v>343</v>
      </c>
      <c r="B268" s="141" t="s">
        <v>4</v>
      </c>
      <c r="C268" s="141"/>
    </row>
    <row r="269" spans="1:3" ht="16.5" customHeight="1" x14ac:dyDescent="0.2">
      <c r="A269" s="265" t="s">
        <v>344</v>
      </c>
      <c r="B269" s="141" t="s">
        <v>4</v>
      </c>
      <c r="C269" s="141"/>
    </row>
    <row r="270" spans="1:3" ht="16.5" customHeight="1" x14ac:dyDescent="0.2">
      <c r="A270" s="265" t="s">
        <v>345</v>
      </c>
      <c r="B270" s="141" t="s">
        <v>4</v>
      </c>
      <c r="C270" s="141"/>
    </row>
    <row r="271" spans="1:3" ht="16.5" customHeight="1" x14ac:dyDescent="0.2">
      <c r="A271" s="265" t="s">
        <v>346</v>
      </c>
      <c r="B271" s="141">
        <v>3</v>
      </c>
      <c r="C271" s="141" t="s">
        <v>347</v>
      </c>
    </row>
    <row r="272" spans="1:3" ht="16.5" customHeight="1" x14ac:dyDescent="0.2">
      <c r="A272" s="265" t="s">
        <v>348</v>
      </c>
      <c r="B272" s="141">
        <v>3</v>
      </c>
      <c r="C272" s="141" t="s">
        <v>349</v>
      </c>
    </row>
    <row r="273" spans="1:3" ht="16.5" customHeight="1" x14ac:dyDescent="0.2">
      <c r="A273" s="265" t="s">
        <v>350</v>
      </c>
      <c r="B273" s="141" t="s">
        <v>16</v>
      </c>
      <c r="C273" s="141"/>
    </row>
    <row r="274" spans="1:3" ht="16.5" customHeight="1" x14ac:dyDescent="0.2">
      <c r="A274" s="265" t="s">
        <v>351</v>
      </c>
      <c r="B274" s="141" t="s">
        <v>4</v>
      </c>
      <c r="C274" s="141"/>
    </row>
    <row r="275" spans="1:3" ht="16.5" customHeight="1" x14ac:dyDescent="0.2">
      <c r="A275" s="265" t="s">
        <v>352</v>
      </c>
      <c r="B275" s="141" t="s">
        <v>4</v>
      </c>
      <c r="C275" s="141"/>
    </row>
    <row r="276" spans="1:3" ht="16.5" customHeight="1" x14ac:dyDescent="0.2">
      <c r="A276" s="265" t="s">
        <v>353</v>
      </c>
      <c r="B276" s="141" t="s">
        <v>4</v>
      </c>
      <c r="C276" s="141"/>
    </row>
    <row r="277" spans="1:3" ht="16.5" customHeight="1" x14ac:dyDescent="0.2">
      <c r="A277" s="265" t="s">
        <v>354</v>
      </c>
      <c r="B277" s="141" t="s">
        <v>4</v>
      </c>
      <c r="C277" s="141"/>
    </row>
    <row r="278" spans="1:3" ht="16.5" customHeight="1" x14ac:dyDescent="0.2">
      <c r="A278" s="265" t="s">
        <v>355</v>
      </c>
      <c r="B278" s="141" t="s">
        <v>16</v>
      </c>
      <c r="C278" s="141"/>
    </row>
    <row r="279" spans="1:3" ht="16.5" customHeight="1" x14ac:dyDescent="0.2">
      <c r="A279" s="265" t="s">
        <v>356</v>
      </c>
      <c r="B279" s="141">
        <v>2</v>
      </c>
      <c r="C279" s="141" t="s">
        <v>357</v>
      </c>
    </row>
    <row r="280" spans="1:3" ht="16.5" customHeight="1" x14ac:dyDescent="0.2">
      <c r="A280" s="265" t="s">
        <v>358</v>
      </c>
      <c r="B280" s="141" t="s">
        <v>16</v>
      </c>
      <c r="C280" s="141"/>
    </row>
    <row r="281" spans="1:3" ht="16.5" customHeight="1" x14ac:dyDescent="0.2">
      <c r="A281" s="265" t="s">
        <v>359</v>
      </c>
      <c r="B281" s="141" t="s">
        <v>16</v>
      </c>
      <c r="C281" s="141"/>
    </row>
    <row r="282" spans="1:3" ht="16.5" customHeight="1" x14ac:dyDescent="0.2">
      <c r="A282" s="265" t="s">
        <v>360</v>
      </c>
      <c r="B282" s="141" t="s">
        <v>4</v>
      </c>
      <c r="C282" s="141"/>
    </row>
    <row r="283" spans="1:3" ht="16.5" customHeight="1" x14ac:dyDescent="0.2">
      <c r="A283" s="263" t="s">
        <v>361</v>
      </c>
      <c r="B283" s="141" t="s">
        <v>4</v>
      </c>
      <c r="C283" s="141"/>
    </row>
    <row r="284" spans="1:3" ht="16.5" customHeight="1" x14ac:dyDescent="0.2">
      <c r="A284" s="265" t="s">
        <v>362</v>
      </c>
      <c r="B284" s="141" t="s">
        <v>4</v>
      </c>
      <c r="C284" s="141"/>
    </row>
    <row r="285" spans="1:3" ht="16.5" customHeight="1" x14ac:dyDescent="0.2">
      <c r="A285" s="265" t="s">
        <v>363</v>
      </c>
      <c r="B285" s="141" t="s">
        <v>16</v>
      </c>
      <c r="C285" s="141"/>
    </row>
    <row r="286" spans="1:3" ht="16.5" customHeight="1" x14ac:dyDescent="0.2">
      <c r="A286" s="265" t="s">
        <v>364</v>
      </c>
      <c r="B286" s="141" t="s">
        <v>4</v>
      </c>
      <c r="C286" s="141"/>
    </row>
    <row r="287" spans="1:3" ht="16.5" customHeight="1" x14ac:dyDescent="0.2">
      <c r="A287" s="265" t="s">
        <v>365</v>
      </c>
      <c r="B287" s="141" t="s">
        <v>4</v>
      </c>
      <c r="C287" s="141"/>
    </row>
    <row r="288" spans="1:3" ht="16.5" customHeight="1" x14ac:dyDescent="0.2">
      <c r="A288" s="265" t="s">
        <v>366</v>
      </c>
      <c r="B288" s="141" t="s">
        <v>4</v>
      </c>
      <c r="C288" s="141"/>
    </row>
    <row r="289" spans="1:3" ht="16.5" customHeight="1" x14ac:dyDescent="0.2">
      <c r="A289" s="265" t="s">
        <v>367</v>
      </c>
      <c r="B289" s="141" t="s">
        <v>4</v>
      </c>
      <c r="C289" s="141"/>
    </row>
    <row r="290" spans="1:3" ht="16.5" customHeight="1" x14ac:dyDescent="0.2">
      <c r="A290" s="265" t="s">
        <v>368</v>
      </c>
      <c r="B290" s="141">
        <v>2</v>
      </c>
      <c r="C290" s="141" t="s">
        <v>369</v>
      </c>
    </row>
    <row r="291" spans="1:3" ht="16.5" customHeight="1" x14ac:dyDescent="0.2">
      <c r="A291" s="265" t="s">
        <v>370</v>
      </c>
      <c r="B291" s="141">
        <v>3</v>
      </c>
      <c r="C291" s="141" t="s">
        <v>371</v>
      </c>
    </row>
    <row r="292" spans="1:3" ht="16.5" customHeight="1" x14ac:dyDescent="0.2">
      <c r="A292" s="265" t="s">
        <v>372</v>
      </c>
      <c r="B292" s="141">
        <v>3</v>
      </c>
      <c r="C292" s="141" t="s">
        <v>373</v>
      </c>
    </row>
    <row r="293" spans="1:3" ht="16.5" customHeight="1" x14ac:dyDescent="0.2">
      <c r="A293" s="326" t="s">
        <v>374</v>
      </c>
      <c r="B293" s="141" t="s">
        <v>4</v>
      </c>
      <c r="C293" s="141"/>
    </row>
    <row r="294" spans="1:3" ht="16.5" customHeight="1" x14ac:dyDescent="0.2">
      <c r="A294" s="265" t="s">
        <v>375</v>
      </c>
      <c r="B294" s="141" t="s">
        <v>4</v>
      </c>
      <c r="C294" s="141"/>
    </row>
    <row r="295" spans="1:3" ht="16.5" customHeight="1" x14ac:dyDescent="0.2">
      <c r="A295" s="326" t="s">
        <v>376</v>
      </c>
      <c r="B295" s="141" t="s">
        <v>4</v>
      </c>
      <c r="C295" s="141"/>
    </row>
    <row r="296" spans="1:3" ht="16.5" customHeight="1" x14ac:dyDescent="0.2">
      <c r="A296" s="265" t="s">
        <v>377</v>
      </c>
      <c r="B296" s="141" t="s">
        <v>4</v>
      </c>
      <c r="C296" s="141"/>
    </row>
    <row r="297" spans="1:3" ht="16.5" customHeight="1" x14ac:dyDescent="0.2">
      <c r="A297" s="265" t="s">
        <v>378</v>
      </c>
      <c r="B297" s="141">
        <v>2</v>
      </c>
      <c r="C297" s="141" t="s">
        <v>379</v>
      </c>
    </row>
    <row r="298" spans="1:3" ht="16.5" customHeight="1" x14ac:dyDescent="0.2">
      <c r="A298" s="265" t="s">
        <v>380</v>
      </c>
      <c r="B298" s="141" t="s">
        <v>4</v>
      </c>
      <c r="C298" s="141"/>
    </row>
    <row r="299" spans="1:3" ht="16.5" customHeight="1" x14ac:dyDescent="0.2">
      <c r="A299" s="263" t="s">
        <v>381</v>
      </c>
      <c r="B299" s="141" t="s">
        <v>16</v>
      </c>
      <c r="C299" s="141"/>
    </row>
    <row r="300" spans="1:3" ht="16.5" customHeight="1" x14ac:dyDescent="0.2">
      <c r="A300" s="265" t="s">
        <v>382</v>
      </c>
      <c r="B300" s="141">
        <v>3</v>
      </c>
      <c r="C300" s="141" t="s">
        <v>383</v>
      </c>
    </row>
    <row r="301" spans="1:3" ht="16.5" customHeight="1" x14ac:dyDescent="0.2">
      <c r="A301" s="265" t="s">
        <v>384</v>
      </c>
      <c r="B301" s="141">
        <v>3</v>
      </c>
      <c r="C301" s="141" t="s">
        <v>383</v>
      </c>
    </row>
    <row r="302" spans="1:3" ht="16.5" customHeight="1" x14ac:dyDescent="0.2">
      <c r="A302" s="265" t="s">
        <v>385</v>
      </c>
      <c r="B302" s="141" t="s">
        <v>4</v>
      </c>
      <c r="C302" s="141" t="s">
        <v>386</v>
      </c>
    </row>
    <row r="303" spans="1:3" ht="16.5" customHeight="1" x14ac:dyDescent="0.2">
      <c r="A303" s="265" t="s">
        <v>387</v>
      </c>
      <c r="B303" s="141" t="s">
        <v>4</v>
      </c>
      <c r="C303" s="141" t="s">
        <v>388</v>
      </c>
    </row>
    <row r="304" spans="1:3" ht="16.5" customHeight="1" x14ac:dyDescent="0.2">
      <c r="A304" s="326" t="s">
        <v>389</v>
      </c>
      <c r="B304" s="141" t="s">
        <v>4</v>
      </c>
      <c r="C304" s="141"/>
    </row>
    <row r="305" spans="1:3" ht="16.5" customHeight="1" x14ac:dyDescent="0.2">
      <c r="A305" s="265" t="s">
        <v>390</v>
      </c>
      <c r="B305" s="141" t="s">
        <v>4</v>
      </c>
      <c r="C305" s="141"/>
    </row>
    <row r="306" spans="1:3" ht="16.5" customHeight="1" x14ac:dyDescent="0.2">
      <c r="A306" s="326" t="s">
        <v>391</v>
      </c>
      <c r="B306" s="141" t="s">
        <v>4</v>
      </c>
      <c r="C306" s="141"/>
    </row>
    <row r="307" spans="1:3" ht="16.5" customHeight="1" x14ac:dyDescent="0.2">
      <c r="A307" s="265" t="s">
        <v>392</v>
      </c>
      <c r="B307" s="141" t="s">
        <v>4</v>
      </c>
      <c r="C307" s="141"/>
    </row>
    <row r="308" spans="1:3" ht="16.5" customHeight="1" x14ac:dyDescent="0.2">
      <c r="A308" s="265" t="s">
        <v>393</v>
      </c>
      <c r="B308" s="141" t="s">
        <v>16</v>
      </c>
      <c r="C308" s="141"/>
    </row>
    <row r="309" spans="1:3" ht="16.5" customHeight="1" x14ac:dyDescent="0.2">
      <c r="A309" s="265" t="s">
        <v>394</v>
      </c>
      <c r="B309" s="141" t="s">
        <v>16</v>
      </c>
      <c r="C309" s="141"/>
    </row>
    <row r="310" spans="1:3" ht="16.5" customHeight="1" x14ac:dyDescent="0.2">
      <c r="A310" s="265" t="s">
        <v>395</v>
      </c>
      <c r="B310" s="141" t="s">
        <v>4</v>
      </c>
      <c r="C310" s="141"/>
    </row>
    <row r="311" spans="1:3" ht="16.5" customHeight="1" x14ac:dyDescent="0.2">
      <c r="A311" s="265" t="s">
        <v>396</v>
      </c>
      <c r="B311" s="141" t="s">
        <v>4</v>
      </c>
      <c r="C311" s="141"/>
    </row>
    <row r="312" spans="1:3" ht="16.5" customHeight="1" x14ac:dyDescent="0.2">
      <c r="A312" s="265" t="s">
        <v>397</v>
      </c>
      <c r="B312" s="141" t="s">
        <v>4</v>
      </c>
      <c r="C312" s="141"/>
    </row>
    <row r="313" spans="1:3" ht="16.5" customHeight="1" x14ac:dyDescent="0.2">
      <c r="A313" s="265" t="s">
        <v>398</v>
      </c>
      <c r="B313" s="141" t="s">
        <v>4</v>
      </c>
      <c r="C313" s="141"/>
    </row>
    <row r="314" spans="1:3" ht="16.5" customHeight="1" x14ac:dyDescent="0.2">
      <c r="A314" s="263" t="s">
        <v>399</v>
      </c>
      <c r="B314" s="141" t="s">
        <v>16</v>
      </c>
      <c r="C314" s="141"/>
    </row>
    <row r="315" spans="1:3" ht="16.5" customHeight="1" x14ac:dyDescent="0.2">
      <c r="A315" s="263" t="s">
        <v>400</v>
      </c>
      <c r="B315" s="141" t="s">
        <v>16</v>
      </c>
      <c r="C315" s="141"/>
    </row>
    <row r="316" spans="1:3" ht="16.5" customHeight="1" x14ac:dyDescent="0.2">
      <c r="A316" s="263" t="s">
        <v>401</v>
      </c>
      <c r="B316" s="141" t="s">
        <v>16</v>
      </c>
      <c r="C316" s="141"/>
    </row>
    <row r="317" spans="1:3" ht="16.5" customHeight="1" x14ac:dyDescent="0.2">
      <c r="A317" s="265" t="s">
        <v>402</v>
      </c>
      <c r="B317" s="141" t="s">
        <v>4</v>
      </c>
      <c r="C317" s="141"/>
    </row>
    <row r="318" spans="1:3" ht="16.5" customHeight="1" x14ac:dyDescent="0.2">
      <c r="A318" s="265" t="s">
        <v>403</v>
      </c>
      <c r="B318" s="141" t="s">
        <v>4</v>
      </c>
      <c r="C318" s="141"/>
    </row>
    <row r="319" spans="1:3" ht="16.5" customHeight="1" x14ac:dyDescent="0.2">
      <c r="A319" s="265" t="s">
        <v>404</v>
      </c>
      <c r="B319" s="141" t="s">
        <v>4</v>
      </c>
      <c r="C319" s="141"/>
    </row>
    <row r="320" spans="1:3" ht="16.5" customHeight="1" x14ac:dyDescent="0.2">
      <c r="A320" s="265" t="s">
        <v>405</v>
      </c>
      <c r="B320" s="141">
        <v>3</v>
      </c>
      <c r="C320" s="141" t="s">
        <v>406</v>
      </c>
    </row>
    <row r="321" spans="1:3" ht="16.5" customHeight="1" x14ac:dyDescent="0.2">
      <c r="A321" s="265" t="s">
        <v>407</v>
      </c>
      <c r="B321" s="141" t="s">
        <v>4</v>
      </c>
      <c r="C321" s="141"/>
    </row>
    <row r="322" spans="1:3" ht="16.5" customHeight="1" x14ac:dyDescent="0.2">
      <c r="A322" s="326" t="s">
        <v>408</v>
      </c>
      <c r="B322" s="141">
        <v>3</v>
      </c>
      <c r="C322" s="141" t="s">
        <v>409</v>
      </c>
    </row>
    <row r="323" spans="1:3" ht="16.5" customHeight="1" x14ac:dyDescent="0.2">
      <c r="A323" s="326" t="s">
        <v>410</v>
      </c>
      <c r="B323" s="141" t="s">
        <v>16</v>
      </c>
      <c r="C323" s="141"/>
    </row>
    <row r="324" spans="1:3" ht="16.5" customHeight="1" x14ac:dyDescent="0.2">
      <c r="A324" s="326" t="s">
        <v>411</v>
      </c>
      <c r="B324" s="141">
        <v>3</v>
      </c>
      <c r="C324" s="141" t="s">
        <v>412</v>
      </c>
    </row>
    <row r="325" spans="1:3" ht="16.5" customHeight="1" x14ac:dyDescent="0.2">
      <c r="A325" s="326" t="s">
        <v>413</v>
      </c>
      <c r="B325" s="141" t="s">
        <v>16</v>
      </c>
      <c r="C325" s="141"/>
    </row>
    <row r="326" spans="1:3" ht="16.5" customHeight="1" x14ac:dyDescent="0.2">
      <c r="A326" s="326" t="s">
        <v>414</v>
      </c>
      <c r="B326" s="141" t="s">
        <v>4</v>
      </c>
      <c r="C326" s="141"/>
    </row>
    <row r="327" spans="1:3" ht="16.5" customHeight="1" x14ac:dyDescent="0.2">
      <c r="A327" s="326" t="s">
        <v>415</v>
      </c>
      <c r="B327" s="141" t="s">
        <v>4</v>
      </c>
    </row>
    <row r="328" spans="1:3" ht="16.5" customHeight="1" x14ac:dyDescent="0.2">
      <c r="A328" s="326" t="s">
        <v>416</v>
      </c>
      <c r="B328" s="141" t="s">
        <v>4</v>
      </c>
      <c r="C328" s="141"/>
    </row>
    <row r="329" spans="1:3" ht="16.5" customHeight="1" x14ac:dyDescent="0.2">
      <c r="A329" s="327" t="s">
        <v>417</v>
      </c>
      <c r="B329" s="141" t="s">
        <v>4</v>
      </c>
      <c r="C329" s="141"/>
    </row>
    <row r="330" spans="1:3" ht="16.5" customHeight="1" x14ac:dyDescent="0.2">
      <c r="A330" s="326" t="s">
        <v>418</v>
      </c>
      <c r="B330" s="141" t="s">
        <v>4</v>
      </c>
      <c r="C330" s="141"/>
    </row>
    <row r="331" spans="1:3" ht="16.5" customHeight="1" x14ac:dyDescent="0.2">
      <c r="A331" s="326" t="s">
        <v>419</v>
      </c>
      <c r="B331" s="141"/>
      <c r="C331" s="141"/>
    </row>
    <row r="332" spans="1:3" ht="16.5" customHeight="1" x14ac:dyDescent="0.2">
      <c r="A332" s="265" t="s">
        <v>420</v>
      </c>
      <c r="B332" s="141" t="s">
        <v>16</v>
      </c>
      <c r="C332" s="141"/>
    </row>
    <row r="333" spans="1:3" ht="16.5" customHeight="1" x14ac:dyDescent="0.2">
      <c r="A333" s="263" t="s">
        <v>421</v>
      </c>
      <c r="B333" s="141" t="s">
        <v>16</v>
      </c>
      <c r="C333" s="141"/>
    </row>
    <row r="334" spans="1:3" ht="16.5" customHeight="1" x14ac:dyDescent="0.2">
      <c r="A334" s="265" t="s">
        <v>422</v>
      </c>
      <c r="B334" s="141" t="s">
        <v>16</v>
      </c>
      <c r="C334" s="141"/>
    </row>
    <row r="335" spans="1:3" ht="16.5" customHeight="1" x14ac:dyDescent="0.2">
      <c r="A335" s="265" t="s">
        <v>423</v>
      </c>
      <c r="B335" s="141" t="s">
        <v>16</v>
      </c>
      <c r="C335" s="141"/>
    </row>
    <row r="336" spans="1:3" ht="16.5" customHeight="1" x14ac:dyDescent="0.2">
      <c r="A336" s="263" t="s">
        <v>424</v>
      </c>
      <c r="B336" s="141" t="s">
        <v>16</v>
      </c>
      <c r="C336" s="141"/>
    </row>
    <row r="337" spans="1:3" ht="16.5" customHeight="1" x14ac:dyDescent="0.2">
      <c r="A337" s="263" t="s">
        <v>425</v>
      </c>
      <c r="B337" s="141" t="s">
        <v>16</v>
      </c>
      <c r="C337" s="141"/>
    </row>
    <row r="338" spans="1:3" ht="16.5" customHeight="1" x14ac:dyDescent="0.2">
      <c r="A338" s="265" t="s">
        <v>426</v>
      </c>
      <c r="B338" s="141" t="s">
        <v>4</v>
      </c>
      <c r="C338" s="141"/>
    </row>
    <row r="339" spans="1:3" ht="16.5" customHeight="1" x14ac:dyDescent="0.2">
      <c r="A339" s="263" t="s">
        <v>427</v>
      </c>
      <c r="B339" s="141" t="s">
        <v>4</v>
      </c>
      <c r="C339" s="141"/>
    </row>
    <row r="340" spans="1:3" ht="16.5" customHeight="1" x14ac:dyDescent="0.2">
      <c r="A340" s="265" t="s">
        <v>428</v>
      </c>
      <c r="B340" s="141" t="s">
        <v>16</v>
      </c>
      <c r="C340" s="141"/>
    </row>
    <row r="341" spans="1:3" ht="16.5" customHeight="1" x14ac:dyDescent="0.2">
      <c r="A341" s="265" t="s">
        <v>429</v>
      </c>
      <c r="B341" s="141" t="s">
        <v>4</v>
      </c>
      <c r="C341" s="141"/>
    </row>
    <row r="342" spans="1:3" ht="16.5" customHeight="1" x14ac:dyDescent="0.2">
      <c r="A342" s="265" t="s">
        <v>430</v>
      </c>
      <c r="B342" s="141" t="s">
        <v>4</v>
      </c>
      <c r="C342" s="141"/>
    </row>
    <row r="343" spans="1:3" ht="16.5" customHeight="1" x14ac:dyDescent="0.2">
      <c r="A343" s="543" t="s">
        <v>431</v>
      </c>
      <c r="B343" s="141" t="s">
        <v>4</v>
      </c>
      <c r="C343" s="141"/>
    </row>
    <row r="344" spans="1:3" ht="16.5" customHeight="1" x14ac:dyDescent="0.2">
      <c r="A344" s="265" t="s">
        <v>432</v>
      </c>
      <c r="B344" s="141">
        <v>3</v>
      </c>
      <c r="C344" s="141" t="s">
        <v>433</v>
      </c>
    </row>
    <row r="345" spans="1:3" ht="16.5" customHeight="1" x14ac:dyDescent="0.2">
      <c r="A345" s="265" t="s">
        <v>434</v>
      </c>
      <c r="B345" s="141" t="s">
        <v>4</v>
      </c>
      <c r="C345" s="141"/>
    </row>
    <row r="346" spans="1:3" ht="16.5" customHeight="1" x14ac:dyDescent="0.2">
      <c r="A346" s="265" t="s">
        <v>435</v>
      </c>
      <c r="B346" s="141" t="s">
        <v>4</v>
      </c>
      <c r="C346" s="141"/>
    </row>
    <row r="347" spans="1:3" ht="16.5" customHeight="1" x14ac:dyDescent="0.2">
      <c r="A347" s="265" t="s">
        <v>436</v>
      </c>
      <c r="B347" s="141" t="s">
        <v>4</v>
      </c>
      <c r="C347" s="141"/>
    </row>
    <row r="348" spans="1:3" ht="16.5" customHeight="1" x14ac:dyDescent="0.2">
      <c r="A348" s="265" t="s">
        <v>437</v>
      </c>
      <c r="B348" s="141">
        <v>3</v>
      </c>
      <c r="C348" s="141" t="s">
        <v>438</v>
      </c>
    </row>
    <row r="349" spans="1:3" ht="16.5" customHeight="1" x14ac:dyDescent="0.2">
      <c r="A349" s="265" t="s">
        <v>439</v>
      </c>
      <c r="B349" s="141" t="s">
        <v>4</v>
      </c>
      <c r="C349" s="141"/>
    </row>
    <row r="350" spans="1:3" ht="16.5" customHeight="1" x14ac:dyDescent="0.2">
      <c r="A350" s="265" t="s">
        <v>440</v>
      </c>
      <c r="B350" s="141">
        <v>2</v>
      </c>
      <c r="C350" s="141" t="s">
        <v>441</v>
      </c>
    </row>
    <row r="351" spans="1:3" ht="16.5" customHeight="1" x14ac:dyDescent="0.2">
      <c r="A351" s="265" t="s">
        <v>442</v>
      </c>
      <c r="B351" s="141">
        <v>2</v>
      </c>
      <c r="C351" s="141" t="s">
        <v>443</v>
      </c>
    </row>
    <row r="352" spans="1:3" ht="16.5" customHeight="1" x14ac:dyDescent="0.2">
      <c r="A352" s="265" t="s">
        <v>444</v>
      </c>
      <c r="B352" s="141" t="s">
        <v>4</v>
      </c>
      <c r="C352" s="141"/>
    </row>
    <row r="353" spans="1:3" ht="16.5" customHeight="1" x14ac:dyDescent="0.2">
      <c r="A353" s="265" t="s">
        <v>445</v>
      </c>
      <c r="B353" s="141" t="s">
        <v>16</v>
      </c>
      <c r="C353" s="141"/>
    </row>
    <row r="354" spans="1:3" ht="16.5" customHeight="1" x14ac:dyDescent="0.2">
      <c r="A354" s="265" t="s">
        <v>446</v>
      </c>
      <c r="B354" s="141" t="s">
        <v>16</v>
      </c>
      <c r="C354" s="141"/>
    </row>
    <row r="355" spans="1:3" ht="16.5" customHeight="1" x14ac:dyDescent="0.2">
      <c r="A355" s="265" t="s">
        <v>447</v>
      </c>
      <c r="B355" s="141">
        <v>2</v>
      </c>
      <c r="C355" s="141" t="s">
        <v>448</v>
      </c>
    </row>
    <row r="356" spans="1:3" ht="16.5" customHeight="1" x14ac:dyDescent="0.2">
      <c r="A356" s="265" t="s">
        <v>449</v>
      </c>
      <c r="B356" s="141" t="s">
        <v>4</v>
      </c>
      <c r="C356" s="141"/>
    </row>
    <row r="357" spans="1:3" ht="16.5" customHeight="1" x14ac:dyDescent="0.2">
      <c r="A357" s="265" t="s">
        <v>450</v>
      </c>
      <c r="B357" s="141" t="s">
        <v>4</v>
      </c>
      <c r="C357" s="141"/>
    </row>
    <row r="358" spans="1:3" ht="16.5" customHeight="1" x14ac:dyDescent="0.2">
      <c r="A358" s="265" t="s">
        <v>451</v>
      </c>
      <c r="B358" s="141" t="s">
        <v>4</v>
      </c>
      <c r="C358" s="141"/>
    </row>
    <row r="359" spans="1:3" ht="16.5" customHeight="1" x14ac:dyDescent="0.2">
      <c r="A359" s="265" t="s">
        <v>452</v>
      </c>
      <c r="B359" s="141">
        <v>4</v>
      </c>
      <c r="C359" s="141" t="s">
        <v>453</v>
      </c>
    </row>
    <row r="360" spans="1:3" s="419" customFormat="1" ht="16.5" customHeight="1" x14ac:dyDescent="0.2">
      <c r="A360" s="265" t="s">
        <v>454</v>
      </c>
      <c r="B360" s="141" t="s">
        <v>4</v>
      </c>
      <c r="C360" s="141"/>
    </row>
    <row r="361" spans="1:3" ht="16.5" customHeight="1" x14ac:dyDescent="0.2">
      <c r="A361" s="265" t="s">
        <v>455</v>
      </c>
      <c r="B361" s="141">
        <v>3</v>
      </c>
      <c r="C361" s="141" t="s">
        <v>456</v>
      </c>
    </row>
    <row r="362" spans="1:3" ht="16.5" customHeight="1" x14ac:dyDescent="0.2">
      <c r="A362" s="265" t="s">
        <v>457</v>
      </c>
      <c r="B362" s="141">
        <v>2</v>
      </c>
      <c r="C362" s="141" t="s">
        <v>458</v>
      </c>
    </row>
    <row r="363" spans="1:3" ht="16.5" customHeight="1" x14ac:dyDescent="0.2">
      <c r="A363" s="265" t="s">
        <v>459</v>
      </c>
      <c r="B363" s="141" t="s">
        <v>4</v>
      </c>
      <c r="C363" s="141"/>
    </row>
    <row r="364" spans="1:3" ht="16.5" customHeight="1" x14ac:dyDescent="0.2">
      <c r="A364" s="265" t="s">
        <v>460</v>
      </c>
      <c r="B364" s="141" t="s">
        <v>4</v>
      </c>
      <c r="C364" s="141"/>
    </row>
    <row r="365" spans="1:3" ht="16.5" customHeight="1" x14ac:dyDescent="0.2">
      <c r="A365" s="326" t="s">
        <v>461</v>
      </c>
      <c r="B365" s="141">
        <v>2</v>
      </c>
      <c r="C365" s="141" t="s">
        <v>462</v>
      </c>
    </row>
    <row r="366" spans="1:3" ht="16.5" customHeight="1" x14ac:dyDescent="0.2">
      <c r="A366" s="265" t="s">
        <v>463</v>
      </c>
      <c r="B366" s="141" t="s">
        <v>4</v>
      </c>
      <c r="C366" s="141"/>
    </row>
    <row r="367" spans="1:3" ht="16.5" customHeight="1" x14ac:dyDescent="0.2">
      <c r="A367" s="265" t="s">
        <v>464</v>
      </c>
      <c r="B367" s="141">
        <v>3</v>
      </c>
      <c r="C367" s="141" t="s">
        <v>465</v>
      </c>
    </row>
    <row r="368" spans="1:3" ht="16.5" customHeight="1" x14ac:dyDescent="0.2">
      <c r="A368" s="265" t="s">
        <v>466</v>
      </c>
      <c r="B368" s="141" t="s">
        <v>4</v>
      </c>
      <c r="C368" s="141"/>
    </row>
    <row r="369" spans="1:3" ht="16.5" customHeight="1" x14ac:dyDescent="0.2">
      <c r="A369" s="265" t="s">
        <v>467</v>
      </c>
      <c r="B369" s="141" t="s">
        <v>4</v>
      </c>
      <c r="C369" s="141"/>
    </row>
    <row r="370" spans="1:3" ht="16.5" customHeight="1" x14ac:dyDescent="0.2">
      <c r="A370" s="265" t="s">
        <v>468</v>
      </c>
      <c r="B370" s="141" t="s">
        <v>4</v>
      </c>
      <c r="C370" s="141"/>
    </row>
    <row r="371" spans="1:3" ht="16.5" customHeight="1" x14ac:dyDescent="0.2">
      <c r="A371" s="265" t="s">
        <v>469</v>
      </c>
      <c r="B371" s="141" t="s">
        <v>4</v>
      </c>
      <c r="C371" s="141"/>
    </row>
    <row r="372" spans="1:3" ht="16.5" customHeight="1" x14ac:dyDescent="0.2">
      <c r="A372" s="265" t="s">
        <v>470</v>
      </c>
      <c r="B372" s="141">
        <v>3</v>
      </c>
      <c r="C372" s="141" t="s">
        <v>471</v>
      </c>
    </row>
    <row r="373" spans="1:3" ht="16.5" customHeight="1" x14ac:dyDescent="0.2">
      <c r="A373" s="265" t="s">
        <v>472</v>
      </c>
      <c r="B373" s="141" t="s">
        <v>4</v>
      </c>
      <c r="C373" s="141"/>
    </row>
    <row r="374" spans="1:3" ht="16.5" customHeight="1" x14ac:dyDescent="0.2">
      <c r="A374" s="265" t="s">
        <v>473</v>
      </c>
      <c r="B374" s="141" t="s">
        <v>4</v>
      </c>
      <c r="C374" s="141"/>
    </row>
    <row r="375" spans="1:3" ht="16.5" customHeight="1" x14ac:dyDescent="0.2">
      <c r="A375" s="265" t="s">
        <v>474</v>
      </c>
      <c r="B375" s="141" t="s">
        <v>4</v>
      </c>
      <c r="C375" s="141"/>
    </row>
    <row r="376" spans="1:3" ht="16.5" customHeight="1" x14ac:dyDescent="0.2">
      <c r="A376" s="265" t="s">
        <v>475</v>
      </c>
      <c r="B376" s="141">
        <v>2</v>
      </c>
      <c r="C376" s="141" t="s">
        <v>476</v>
      </c>
    </row>
    <row r="377" spans="1:3" ht="16.5" customHeight="1" x14ac:dyDescent="0.2">
      <c r="A377" s="265" t="s">
        <v>477</v>
      </c>
      <c r="B377" s="141" t="s">
        <v>4</v>
      </c>
      <c r="C377" s="141"/>
    </row>
    <row r="378" spans="1:3" ht="16.5" customHeight="1" x14ac:dyDescent="0.2">
      <c r="A378" s="265" t="s">
        <v>478</v>
      </c>
      <c r="B378" s="141" t="s">
        <v>4</v>
      </c>
      <c r="C378" s="141"/>
    </row>
    <row r="379" spans="1:3" ht="16.5" customHeight="1" x14ac:dyDescent="0.2">
      <c r="A379" s="265" t="s">
        <v>479</v>
      </c>
      <c r="B379" s="141" t="s">
        <v>4</v>
      </c>
      <c r="C379" s="141"/>
    </row>
    <row r="380" spans="1:3" ht="16.5" customHeight="1" x14ac:dyDescent="0.2">
      <c r="A380" s="265" t="s">
        <v>480</v>
      </c>
      <c r="B380" s="141" t="s">
        <v>4</v>
      </c>
      <c r="C380" s="141"/>
    </row>
    <row r="381" spans="1:3" ht="16.5" customHeight="1" x14ac:dyDescent="0.2">
      <c r="A381" s="265" t="s">
        <v>481</v>
      </c>
      <c r="B381" s="141" t="s">
        <v>4</v>
      </c>
      <c r="C381" s="141"/>
    </row>
    <row r="382" spans="1:3" ht="16.5" customHeight="1" x14ac:dyDescent="0.2">
      <c r="A382" s="263" t="s">
        <v>482</v>
      </c>
      <c r="B382" s="141" t="s">
        <v>4</v>
      </c>
      <c r="C382" s="141"/>
    </row>
    <row r="383" spans="1:3" ht="16.5" customHeight="1" x14ac:dyDescent="0.2">
      <c r="A383" s="265" t="s">
        <v>483</v>
      </c>
      <c r="B383" s="141" t="s">
        <v>4</v>
      </c>
      <c r="C383" s="141"/>
    </row>
    <row r="384" spans="1:3" ht="16.5" customHeight="1" x14ac:dyDescent="0.2">
      <c r="A384" s="265" t="s">
        <v>484</v>
      </c>
      <c r="B384" s="141" t="s">
        <v>4</v>
      </c>
      <c r="C384" s="141"/>
    </row>
    <row r="385" spans="1:3" ht="16.5" customHeight="1" x14ac:dyDescent="0.2">
      <c r="A385" s="265" t="s">
        <v>485</v>
      </c>
      <c r="B385" s="141" t="s">
        <v>16</v>
      </c>
      <c r="C385" s="141" t="s">
        <v>35</v>
      </c>
    </row>
    <row r="386" spans="1:3" ht="16.5" customHeight="1" x14ac:dyDescent="0.2">
      <c r="A386" s="326" t="s">
        <v>486</v>
      </c>
      <c r="B386" s="141" t="s">
        <v>16</v>
      </c>
      <c r="C386" s="141"/>
    </row>
    <row r="387" spans="1:3" ht="16.5" customHeight="1" x14ac:dyDescent="0.2">
      <c r="A387" s="326" t="s">
        <v>487</v>
      </c>
      <c r="B387" s="141" t="s">
        <v>16</v>
      </c>
      <c r="C387" s="141"/>
    </row>
    <row r="388" spans="1:3" ht="16.5" customHeight="1" x14ac:dyDescent="0.2">
      <c r="A388" s="326" t="s">
        <v>488</v>
      </c>
      <c r="B388" s="141" t="s">
        <v>16</v>
      </c>
      <c r="C388" s="141"/>
    </row>
    <row r="389" spans="1:3" ht="16.5" customHeight="1" x14ac:dyDescent="0.2">
      <c r="A389" s="326" t="s">
        <v>489</v>
      </c>
      <c r="B389" s="141" t="s">
        <v>16</v>
      </c>
      <c r="C389" s="141"/>
    </row>
    <row r="390" spans="1:3" ht="16.5" customHeight="1" x14ac:dyDescent="0.2">
      <c r="A390" s="265" t="s">
        <v>490</v>
      </c>
      <c r="B390" s="141" t="s">
        <v>16</v>
      </c>
      <c r="C390" s="141"/>
    </row>
    <row r="391" spans="1:3" ht="16.5" customHeight="1" x14ac:dyDescent="0.2">
      <c r="A391" s="265" t="s">
        <v>491</v>
      </c>
      <c r="B391" s="141" t="s">
        <v>16</v>
      </c>
      <c r="C391" s="141" t="s">
        <v>492</v>
      </c>
    </row>
    <row r="392" spans="1:3" ht="16.5" customHeight="1" x14ac:dyDescent="0.2">
      <c r="A392" s="265" t="s">
        <v>493</v>
      </c>
      <c r="B392" s="141" t="s">
        <v>16</v>
      </c>
      <c r="C392" s="141"/>
    </row>
    <row r="393" spans="1:3" ht="16.5" customHeight="1" x14ac:dyDescent="0.2">
      <c r="A393" s="265" t="s">
        <v>494</v>
      </c>
      <c r="B393" s="141" t="s">
        <v>16</v>
      </c>
      <c r="C393" s="141"/>
    </row>
    <row r="394" spans="1:3" ht="16.5" customHeight="1" x14ac:dyDescent="0.2">
      <c r="A394" s="265" t="s">
        <v>495</v>
      </c>
      <c r="B394" s="141" t="s">
        <v>4</v>
      </c>
      <c r="C394" s="141"/>
    </row>
    <row r="395" spans="1:3" ht="16.5" customHeight="1" x14ac:dyDescent="0.2">
      <c r="A395" s="265" t="s">
        <v>496</v>
      </c>
      <c r="B395" s="141" t="s">
        <v>4</v>
      </c>
      <c r="C395" s="141"/>
    </row>
    <row r="396" spans="1:3" ht="16.5" customHeight="1" x14ac:dyDescent="0.2">
      <c r="A396" s="265" t="s">
        <v>497</v>
      </c>
      <c r="B396" s="141" t="s">
        <v>4</v>
      </c>
      <c r="C396" s="141"/>
    </row>
    <row r="397" spans="1:3" ht="16.5" customHeight="1" x14ac:dyDescent="0.2">
      <c r="A397" s="265" t="s">
        <v>498</v>
      </c>
      <c r="B397" s="141">
        <v>3</v>
      </c>
      <c r="C397" s="141" t="s">
        <v>499</v>
      </c>
    </row>
    <row r="398" spans="1:3" ht="16.5" customHeight="1" x14ac:dyDescent="0.2">
      <c r="A398" s="265" t="s">
        <v>500</v>
      </c>
      <c r="B398" s="141" t="s">
        <v>4</v>
      </c>
      <c r="C398" s="141"/>
    </row>
    <row r="399" spans="1:3" ht="16.5" customHeight="1" x14ac:dyDescent="0.2">
      <c r="A399" s="265" t="s">
        <v>501</v>
      </c>
      <c r="B399" s="141" t="s">
        <v>16</v>
      </c>
      <c r="C399" s="141"/>
    </row>
    <row r="400" spans="1:3" ht="16.5" customHeight="1" x14ac:dyDescent="0.2">
      <c r="A400" s="265" t="s">
        <v>502</v>
      </c>
      <c r="B400" s="141" t="s">
        <v>16</v>
      </c>
      <c r="C400" s="141"/>
    </row>
    <row r="401" spans="1:3" ht="16.5" customHeight="1" x14ac:dyDescent="0.2">
      <c r="A401" s="265" t="s">
        <v>503</v>
      </c>
      <c r="B401" s="141" t="s">
        <v>16</v>
      </c>
      <c r="C401" s="141"/>
    </row>
    <row r="402" spans="1:3" ht="16.5" customHeight="1" x14ac:dyDescent="0.2">
      <c r="A402" s="265" t="s">
        <v>504</v>
      </c>
      <c r="B402" s="141" t="s">
        <v>16</v>
      </c>
      <c r="C402" s="141"/>
    </row>
    <row r="403" spans="1:3" ht="16.5" customHeight="1" x14ac:dyDescent="0.2">
      <c r="A403" s="265" t="s">
        <v>505</v>
      </c>
      <c r="B403" s="141" t="s">
        <v>4</v>
      </c>
      <c r="C403" s="141"/>
    </row>
    <row r="404" spans="1:3" ht="16.5" customHeight="1" x14ac:dyDescent="0.2">
      <c r="A404" s="265" t="s">
        <v>506</v>
      </c>
      <c r="B404" s="141" t="s">
        <v>4</v>
      </c>
      <c r="C404" s="141"/>
    </row>
    <row r="405" spans="1:3" ht="16.5" customHeight="1" x14ac:dyDescent="0.2">
      <c r="A405" s="265" t="s">
        <v>507</v>
      </c>
      <c r="B405" s="141" t="s">
        <v>4</v>
      </c>
      <c r="C405" s="141"/>
    </row>
    <row r="406" spans="1:3" ht="16.5" customHeight="1" x14ac:dyDescent="0.2">
      <c r="A406" s="265" t="s">
        <v>508</v>
      </c>
      <c r="B406" s="141">
        <v>3</v>
      </c>
      <c r="C406" s="141" t="s">
        <v>509</v>
      </c>
    </row>
    <row r="407" spans="1:3" ht="16.5" customHeight="1" x14ac:dyDescent="0.2">
      <c r="A407" s="265" t="s">
        <v>510</v>
      </c>
      <c r="B407" s="141" t="s">
        <v>4</v>
      </c>
      <c r="C407" s="141"/>
    </row>
    <row r="408" spans="1:3" ht="16.5" customHeight="1" x14ac:dyDescent="0.2">
      <c r="A408" s="265" t="s">
        <v>511</v>
      </c>
      <c r="B408" s="141">
        <v>2</v>
      </c>
      <c r="C408" s="141" t="s">
        <v>512</v>
      </c>
    </row>
    <row r="409" spans="1:3" ht="16.5" customHeight="1" x14ac:dyDescent="0.2">
      <c r="A409" s="265" t="s">
        <v>513</v>
      </c>
      <c r="B409" s="141" t="s">
        <v>4</v>
      </c>
      <c r="C409" s="141"/>
    </row>
    <row r="410" spans="1:3" ht="16.5" customHeight="1" x14ac:dyDescent="0.2">
      <c r="A410" s="265" t="s">
        <v>514</v>
      </c>
      <c r="B410" s="141" t="s">
        <v>4</v>
      </c>
      <c r="C410" s="141"/>
    </row>
    <row r="411" spans="1:3" ht="16.5" customHeight="1" x14ac:dyDescent="0.2">
      <c r="A411" s="263" t="s">
        <v>515</v>
      </c>
      <c r="B411" s="141" t="s">
        <v>16</v>
      </c>
      <c r="C411" s="141" t="s">
        <v>35</v>
      </c>
    </row>
    <row r="412" spans="1:3" ht="16.5" customHeight="1" x14ac:dyDescent="0.2">
      <c r="A412" s="265" t="s">
        <v>516</v>
      </c>
      <c r="B412" s="141" t="s">
        <v>4</v>
      </c>
      <c r="C412" s="141"/>
    </row>
    <row r="413" spans="1:3" ht="25.5" customHeight="1" x14ac:dyDescent="0.2">
      <c r="A413" s="265" t="s">
        <v>517</v>
      </c>
      <c r="B413" s="141" t="s">
        <v>4</v>
      </c>
      <c r="C413" s="141"/>
    </row>
    <row r="414" spans="1:3" ht="16.5" customHeight="1" x14ac:dyDescent="0.2">
      <c r="A414" s="265" t="s">
        <v>518</v>
      </c>
      <c r="B414" s="141" t="s">
        <v>4</v>
      </c>
      <c r="C414" s="141"/>
    </row>
    <row r="415" spans="1:3" ht="16.5" customHeight="1" x14ac:dyDescent="0.2">
      <c r="A415" s="326" t="s">
        <v>519</v>
      </c>
      <c r="B415" s="141" t="s">
        <v>16</v>
      </c>
      <c r="C415" s="141" t="s">
        <v>35</v>
      </c>
    </row>
    <row r="416" spans="1:3" ht="16.5" customHeight="1" x14ac:dyDescent="0.2">
      <c r="A416" s="265" t="s">
        <v>520</v>
      </c>
      <c r="B416" s="141">
        <v>1</v>
      </c>
      <c r="C416" s="141" t="s">
        <v>521</v>
      </c>
    </row>
    <row r="417" spans="1:3" ht="16.5" customHeight="1" x14ac:dyDescent="0.2">
      <c r="A417" s="265" t="s">
        <v>522</v>
      </c>
      <c r="B417" s="141">
        <v>3</v>
      </c>
      <c r="C417" s="141" t="s">
        <v>523</v>
      </c>
    </row>
    <row r="418" spans="1:3" ht="16.5" customHeight="1" x14ac:dyDescent="0.2">
      <c r="A418" s="263" t="s">
        <v>524</v>
      </c>
      <c r="B418" s="141" t="s">
        <v>4</v>
      </c>
      <c r="C418" s="141"/>
    </row>
    <row r="419" spans="1:3" ht="16.5" customHeight="1" x14ac:dyDescent="0.2">
      <c r="A419" s="263" t="s">
        <v>525</v>
      </c>
      <c r="B419" s="141" t="s">
        <v>4</v>
      </c>
      <c r="C419" s="141" t="s">
        <v>526</v>
      </c>
    </row>
    <row r="420" spans="1:3" ht="16.5" customHeight="1" x14ac:dyDescent="0.2">
      <c r="A420" s="263" t="s">
        <v>527</v>
      </c>
      <c r="B420" s="141" t="s">
        <v>16</v>
      </c>
      <c r="C420" s="141" t="s">
        <v>528</v>
      </c>
    </row>
    <row r="421" spans="1:3" ht="16.5" customHeight="1" x14ac:dyDescent="0.2">
      <c r="A421" s="263" t="s">
        <v>529</v>
      </c>
      <c r="B421" s="141" t="s">
        <v>16</v>
      </c>
      <c r="C421" s="141" t="s">
        <v>35</v>
      </c>
    </row>
    <row r="422" spans="1:3" ht="16.5" customHeight="1" x14ac:dyDescent="0.2">
      <c r="A422" s="265" t="s">
        <v>530</v>
      </c>
      <c r="B422" s="141" t="s">
        <v>16</v>
      </c>
      <c r="C422" s="141" t="s">
        <v>35</v>
      </c>
    </row>
    <row r="423" spans="1:3" ht="16.5" customHeight="1" x14ac:dyDescent="0.2">
      <c r="A423" s="265" t="s">
        <v>531</v>
      </c>
      <c r="B423" s="141">
        <v>3</v>
      </c>
      <c r="C423" s="141" t="s">
        <v>532</v>
      </c>
    </row>
    <row r="424" spans="1:3" ht="16.5" customHeight="1" x14ac:dyDescent="0.2">
      <c r="A424" s="265" t="s">
        <v>533</v>
      </c>
      <c r="B424" s="141" t="s">
        <v>4</v>
      </c>
      <c r="C424" s="141"/>
    </row>
    <row r="425" spans="1:3" ht="16.5" customHeight="1" x14ac:dyDescent="0.2">
      <c r="A425" s="263" t="s">
        <v>534</v>
      </c>
      <c r="B425" s="141" t="s">
        <v>16</v>
      </c>
      <c r="C425" s="141" t="s">
        <v>35</v>
      </c>
    </row>
    <row r="426" spans="1:3" ht="16.5" customHeight="1" x14ac:dyDescent="0.2">
      <c r="A426" s="265" t="s">
        <v>535</v>
      </c>
      <c r="B426" s="141">
        <v>3</v>
      </c>
      <c r="C426" s="141" t="s">
        <v>536</v>
      </c>
    </row>
    <row r="427" spans="1:3" ht="16.5" customHeight="1" x14ac:dyDescent="0.2">
      <c r="A427" s="265" t="s">
        <v>537</v>
      </c>
      <c r="B427" s="141">
        <v>3</v>
      </c>
      <c r="C427" s="141" t="s">
        <v>538</v>
      </c>
    </row>
    <row r="428" spans="1:3" ht="16.5" customHeight="1" x14ac:dyDescent="0.2">
      <c r="A428" s="265" t="s">
        <v>539</v>
      </c>
      <c r="B428" s="141" t="s">
        <v>16</v>
      </c>
      <c r="C428" s="141" t="s">
        <v>35</v>
      </c>
    </row>
    <row r="429" spans="1:3" ht="16.5" customHeight="1" x14ac:dyDescent="0.2">
      <c r="A429" s="265" t="s">
        <v>540</v>
      </c>
      <c r="B429" s="141" t="s">
        <v>4</v>
      </c>
      <c r="C429" s="141"/>
    </row>
    <row r="430" spans="1:3" ht="16.5" customHeight="1" x14ac:dyDescent="0.2">
      <c r="A430" s="544" t="s">
        <v>541</v>
      </c>
      <c r="B430" s="141" t="s">
        <v>16</v>
      </c>
      <c r="C430" s="141" t="s">
        <v>35</v>
      </c>
    </row>
    <row r="431" spans="1:3" s="270" customFormat="1" ht="15.75" customHeight="1" x14ac:dyDescent="0.2">
      <c r="A431" s="460" t="s">
        <v>542</v>
      </c>
      <c r="B431" s="141"/>
      <c r="C431" s="141"/>
    </row>
    <row r="432" spans="1:3" s="270" customFormat="1" ht="15" x14ac:dyDescent="0.2">
      <c r="A432" s="267"/>
      <c r="B432" s="141"/>
      <c r="C432" s="141"/>
    </row>
    <row r="433" spans="1:3" s="270" customFormat="1" ht="15" x14ac:dyDescent="0.2">
      <c r="A433" s="267"/>
      <c r="B433" s="141"/>
      <c r="C433" s="141"/>
    </row>
    <row r="434" spans="1:3" s="270" customFormat="1" ht="15" x14ac:dyDescent="0.2">
      <c r="A434" s="267"/>
      <c r="B434" s="456"/>
      <c r="C434" s="456"/>
    </row>
    <row r="435" spans="1:3" s="270" customFormat="1" ht="15" x14ac:dyDescent="0.2">
      <c r="A435" s="267"/>
      <c r="B435" s="456"/>
      <c r="C435" s="456"/>
    </row>
    <row r="436" spans="1:3" s="270" customFormat="1" ht="15" x14ac:dyDescent="0.2">
      <c r="A436" s="267"/>
      <c r="B436" s="456"/>
      <c r="C436" s="456"/>
    </row>
    <row r="437" spans="1:3" s="270" customFormat="1" ht="15" x14ac:dyDescent="0.2">
      <c r="A437" s="267"/>
      <c r="B437" s="456"/>
      <c r="C437" s="456"/>
    </row>
    <row r="438" spans="1:3" s="270" customFormat="1" ht="15" x14ac:dyDescent="0.2">
      <c r="A438" s="267"/>
      <c r="B438" s="456"/>
      <c r="C438" s="456"/>
    </row>
    <row r="439" spans="1:3" s="270" customFormat="1" ht="15" x14ac:dyDescent="0.2">
      <c r="A439" s="267"/>
      <c r="B439" s="456"/>
      <c r="C439" s="456"/>
    </row>
    <row r="440" spans="1:3" s="270" customFormat="1" ht="15" x14ac:dyDescent="0.2">
      <c r="A440" s="267"/>
      <c r="B440" s="456"/>
      <c r="C440" s="456"/>
    </row>
    <row r="441" spans="1:3" s="270" customFormat="1" ht="15" x14ac:dyDescent="0.2">
      <c r="A441" s="267"/>
      <c r="B441" s="456"/>
      <c r="C441" s="456"/>
    </row>
    <row r="442" spans="1:3" s="270" customFormat="1" ht="15" x14ac:dyDescent="0.2">
      <c r="A442" s="267"/>
      <c r="B442" s="456"/>
      <c r="C442" s="456"/>
    </row>
    <row r="443" spans="1:3" s="270" customFormat="1" ht="15" x14ac:dyDescent="0.2">
      <c r="A443" s="267"/>
      <c r="B443" s="456"/>
      <c r="C443" s="456"/>
    </row>
    <row r="444" spans="1:3" s="270" customFormat="1" ht="15" x14ac:dyDescent="0.2">
      <c r="A444" s="267"/>
      <c r="B444" s="456"/>
      <c r="C444" s="456"/>
    </row>
    <row r="445" spans="1:3" s="270" customFormat="1" ht="15" x14ac:dyDescent="0.2">
      <c r="A445" s="267"/>
      <c r="B445" s="456"/>
      <c r="C445" s="456"/>
    </row>
    <row r="446" spans="1:3" s="270" customFormat="1" ht="15" x14ac:dyDescent="0.2">
      <c r="A446" s="267"/>
      <c r="B446" s="456"/>
      <c r="C446" s="456"/>
    </row>
    <row r="447" spans="1:3" s="270" customFormat="1" ht="15" x14ac:dyDescent="0.2">
      <c r="A447" s="267"/>
      <c r="B447" s="456"/>
      <c r="C447" s="456"/>
    </row>
    <row r="448" spans="1:3" s="270" customFormat="1" ht="15" x14ac:dyDescent="0.2">
      <c r="A448" s="267"/>
      <c r="B448" s="456"/>
      <c r="C448" s="456"/>
    </row>
    <row r="449" spans="1:3" s="270" customFormat="1" ht="15" x14ac:dyDescent="0.2">
      <c r="A449" s="267"/>
      <c r="B449" s="456"/>
      <c r="C449" s="456"/>
    </row>
    <row r="450" spans="1:3" s="270" customFormat="1" ht="15" x14ac:dyDescent="0.2">
      <c r="A450" s="267"/>
      <c r="B450" s="456"/>
      <c r="C450" s="456"/>
    </row>
    <row r="451" spans="1:3" s="270" customFormat="1" ht="15" x14ac:dyDescent="0.2">
      <c r="A451" s="267"/>
      <c r="B451" s="456"/>
      <c r="C451" s="456"/>
    </row>
    <row r="452" spans="1:3" s="270" customFormat="1" ht="15" x14ac:dyDescent="0.2">
      <c r="A452" s="267"/>
      <c r="B452" s="456"/>
      <c r="C452" s="456"/>
    </row>
    <row r="453" spans="1:3" s="270" customFormat="1" ht="15" x14ac:dyDescent="0.2">
      <c r="A453" s="267"/>
      <c r="B453" s="456"/>
      <c r="C453" s="456"/>
    </row>
    <row r="454" spans="1:3" s="270" customFormat="1" ht="15" x14ac:dyDescent="0.2">
      <c r="A454" s="267"/>
      <c r="B454" s="456"/>
      <c r="C454" s="456"/>
    </row>
    <row r="455" spans="1:3" s="270" customFormat="1" ht="15" x14ac:dyDescent="0.2">
      <c r="A455" s="267"/>
      <c r="B455" s="456"/>
      <c r="C455" s="456"/>
    </row>
    <row r="456" spans="1:3" s="270" customFormat="1" ht="15" x14ac:dyDescent="0.2">
      <c r="A456" s="267"/>
      <c r="B456" s="456"/>
      <c r="C456" s="456"/>
    </row>
    <row r="457" spans="1:3" ht="16.5" customHeight="1" x14ac:dyDescent="0.2">
      <c r="A457" s="521" t="s">
        <v>543</v>
      </c>
      <c r="B457" s="141"/>
      <c r="C457" s="141"/>
    </row>
    <row r="458" spans="1:3" ht="16.5" customHeight="1" x14ac:dyDescent="0.2">
      <c r="A458" s="524" t="s">
        <v>544</v>
      </c>
      <c r="B458" s="141"/>
      <c r="C458" s="141"/>
    </row>
    <row r="459" spans="1:3" s="270" customFormat="1" ht="15" x14ac:dyDescent="0.2">
      <c r="A459" s="267"/>
      <c r="B459" s="456"/>
      <c r="C459" s="456"/>
    </row>
    <row r="460" spans="1:3" s="270" customFormat="1" ht="15" x14ac:dyDescent="0.2">
      <c r="A460" s="267"/>
      <c r="B460" s="456"/>
      <c r="C460" s="456"/>
    </row>
    <row r="461" spans="1:3" ht="16.5" customHeight="1" x14ac:dyDescent="0.2">
      <c r="A461" s="278" t="s">
        <v>545</v>
      </c>
      <c r="B461" s="454"/>
      <c r="C461" s="455"/>
    </row>
    <row r="462" spans="1:3" s="270" customFormat="1" ht="15" x14ac:dyDescent="0.2">
      <c r="A462" s="267"/>
      <c r="B462" s="141"/>
      <c r="C462" s="434"/>
    </row>
    <row r="463" spans="1:3" ht="16.5" customHeight="1" x14ac:dyDescent="0.2">
      <c r="A463" s="345" t="s">
        <v>546</v>
      </c>
      <c r="B463" s="450"/>
      <c r="C463" s="435"/>
    </row>
    <row r="464" spans="1:3" ht="16.5" customHeight="1" x14ac:dyDescent="0.2">
      <c r="A464" s="263" t="s">
        <v>547</v>
      </c>
      <c r="B464" s="141"/>
      <c r="C464" s="434"/>
    </row>
    <row r="465" spans="1:3" ht="16.5" customHeight="1" x14ac:dyDescent="0.2">
      <c r="A465" s="263" t="s">
        <v>548</v>
      </c>
      <c r="B465" s="141"/>
      <c r="C465" s="434"/>
    </row>
    <row r="466" spans="1:3" ht="16.5" customHeight="1" x14ac:dyDescent="0.2">
      <c r="A466" s="263" t="s">
        <v>549</v>
      </c>
      <c r="B466" s="141"/>
      <c r="C466" s="434"/>
    </row>
    <row r="467" spans="1:3" ht="16.5" customHeight="1" x14ac:dyDescent="0.2">
      <c r="A467" s="263" t="s">
        <v>550</v>
      </c>
      <c r="B467" s="141"/>
      <c r="C467" s="434"/>
    </row>
    <row r="468" spans="1:3" ht="16.5" customHeight="1" x14ac:dyDescent="0.2">
      <c r="A468" s="263" t="s">
        <v>551</v>
      </c>
      <c r="B468" s="141"/>
      <c r="C468" s="434"/>
    </row>
    <row r="469" spans="1:3" ht="16.5" customHeight="1" x14ac:dyDescent="0.2">
      <c r="A469" s="349" t="s">
        <v>552</v>
      </c>
      <c r="B469" s="141"/>
      <c r="C469" s="434"/>
    </row>
    <row r="470" spans="1:3" ht="16.5" customHeight="1" x14ac:dyDescent="0.2">
      <c r="A470" s="350"/>
    </row>
    <row r="471" spans="1:3" ht="16.5" customHeight="1" x14ac:dyDescent="0.2">
      <c r="A471" s="349" t="s">
        <v>553</v>
      </c>
      <c r="B471" s="141"/>
      <c r="C471" s="434"/>
    </row>
    <row r="472" spans="1:3" ht="16.5" customHeight="1" x14ac:dyDescent="0.2">
      <c r="A472" s="349" t="s">
        <v>554</v>
      </c>
      <c r="B472" s="141"/>
      <c r="C472" s="434"/>
    </row>
    <row r="473" spans="1:3" ht="16.5" customHeight="1" x14ac:dyDescent="0.2">
      <c r="A473" s="349" t="s">
        <v>555</v>
      </c>
      <c r="B473" s="141"/>
      <c r="C473" s="434"/>
    </row>
    <row r="474" spans="1:3" ht="16.5" customHeight="1" x14ac:dyDescent="0.2">
      <c r="A474" s="349" t="s">
        <v>556</v>
      </c>
      <c r="B474" s="141"/>
      <c r="C474" s="434"/>
    </row>
    <row r="475" spans="1:3" ht="16.5" customHeight="1" x14ac:dyDescent="0.2">
      <c r="A475" s="349" t="s">
        <v>557</v>
      </c>
      <c r="B475" s="141"/>
      <c r="C475" s="434"/>
    </row>
    <row r="476" spans="1:3" ht="16.5" customHeight="1" x14ac:dyDescent="0.2">
      <c r="A476" s="349" t="s">
        <v>558</v>
      </c>
      <c r="B476" s="141"/>
      <c r="C476" s="434"/>
    </row>
    <row r="477" spans="1:3" ht="16.5" customHeight="1" x14ac:dyDescent="0.2">
      <c r="A477" s="349" t="s">
        <v>559</v>
      </c>
      <c r="B477" s="141"/>
      <c r="C477" s="434"/>
    </row>
    <row r="478" spans="1:3" ht="16.5" customHeight="1" x14ac:dyDescent="0.2">
      <c r="A478" s="349" t="s">
        <v>560</v>
      </c>
      <c r="B478" s="141"/>
      <c r="C478" s="434"/>
    </row>
    <row r="479" spans="1:3" ht="16.5" customHeight="1" x14ac:dyDescent="0.2">
      <c r="A479" s="349" t="s">
        <v>561</v>
      </c>
      <c r="B479" s="141"/>
      <c r="C479" s="434"/>
    </row>
    <row r="480" spans="1:3" ht="16.5" customHeight="1" x14ac:dyDescent="0.2">
      <c r="A480" s="349" t="s">
        <v>562</v>
      </c>
      <c r="B480" s="141"/>
      <c r="C480" s="434"/>
    </row>
    <row r="481" spans="1:3" ht="16.5" customHeight="1" x14ac:dyDescent="0.2">
      <c r="A481" s="349" t="s">
        <v>563</v>
      </c>
      <c r="B481" s="141"/>
      <c r="C481" s="434"/>
    </row>
    <row r="482" spans="1:3" ht="16.5" customHeight="1" x14ac:dyDescent="0.2">
      <c r="A482" s="349" t="s">
        <v>564</v>
      </c>
      <c r="B482" s="141"/>
      <c r="C482" s="434"/>
    </row>
    <row r="483" spans="1:3" ht="16.5" customHeight="1" x14ac:dyDescent="0.2">
      <c r="A483" s="349" t="s">
        <v>565</v>
      </c>
      <c r="B483" s="141"/>
      <c r="C483" s="434"/>
    </row>
    <row r="484" spans="1:3" ht="16.5" customHeight="1" x14ac:dyDescent="0.2">
      <c r="A484" s="349" t="s">
        <v>566</v>
      </c>
      <c r="B484" s="141"/>
      <c r="C484" s="434"/>
    </row>
    <row r="485" spans="1:3" ht="16.5" customHeight="1" x14ac:dyDescent="0.2">
      <c r="A485" s="349" t="s">
        <v>567</v>
      </c>
      <c r="B485" s="141"/>
      <c r="C485" s="434"/>
    </row>
    <row r="486" spans="1:3" ht="16.5" customHeight="1" x14ac:dyDescent="0.2">
      <c r="A486" s="349" t="s">
        <v>568</v>
      </c>
      <c r="B486" s="141"/>
      <c r="C486" s="434"/>
    </row>
    <row r="487" spans="1:3" ht="16.5" customHeight="1" x14ac:dyDescent="0.2">
      <c r="A487" s="349" t="s">
        <v>569</v>
      </c>
      <c r="B487" s="141"/>
      <c r="C487" s="434"/>
    </row>
    <row r="488" spans="1:3" ht="16.5" customHeight="1" x14ac:dyDescent="0.2">
      <c r="A488" s="349" t="s">
        <v>570</v>
      </c>
      <c r="B488" s="141"/>
      <c r="C488" s="434"/>
    </row>
    <row r="489" spans="1:3" ht="16.5" customHeight="1" x14ac:dyDescent="0.2">
      <c r="A489" s="349" t="s">
        <v>571</v>
      </c>
      <c r="B489" s="141"/>
      <c r="C489" s="434"/>
    </row>
    <row r="490" spans="1:3" ht="16.5" customHeight="1" x14ac:dyDescent="0.2">
      <c r="A490" s="349" t="s">
        <v>572</v>
      </c>
      <c r="B490" s="141"/>
      <c r="C490" s="434"/>
    </row>
    <row r="491" spans="1:3" ht="16.5" customHeight="1" x14ac:dyDescent="0.2">
      <c r="A491" s="349" t="s">
        <v>573</v>
      </c>
      <c r="B491" s="141"/>
      <c r="C491" s="434"/>
    </row>
    <row r="492" spans="1:3" ht="16.5" customHeight="1" x14ac:dyDescent="0.2">
      <c r="A492" s="349" t="s">
        <v>574</v>
      </c>
      <c r="B492" s="141"/>
      <c r="C492" s="434"/>
    </row>
    <row r="493" spans="1:3" ht="16.5" customHeight="1" x14ac:dyDescent="0.2">
      <c r="A493" s="349" t="s">
        <v>575</v>
      </c>
      <c r="B493" s="141"/>
      <c r="C493" s="434"/>
    </row>
    <row r="494" spans="1:3" ht="16.5" customHeight="1" x14ac:dyDescent="0.2">
      <c r="A494" s="349" t="s">
        <v>576</v>
      </c>
      <c r="B494" s="141"/>
      <c r="C494" s="434"/>
    </row>
    <row r="495" spans="1:3" ht="16.5" customHeight="1" x14ac:dyDescent="0.2">
      <c r="A495" s="349" t="s">
        <v>577</v>
      </c>
      <c r="B495" s="141"/>
      <c r="C495" s="434"/>
    </row>
    <row r="496" spans="1:3" ht="16.5" customHeight="1" x14ac:dyDescent="0.2">
      <c r="A496" s="355" t="s">
        <v>578</v>
      </c>
      <c r="B496" s="141"/>
      <c r="C496" s="434"/>
    </row>
    <row r="497" spans="1:3" ht="16.5" customHeight="1" x14ac:dyDescent="0.2">
      <c r="A497" s="355" t="s">
        <v>579</v>
      </c>
      <c r="B497" s="141"/>
      <c r="C497" s="434"/>
    </row>
    <row r="498" spans="1:3" ht="16.5" customHeight="1" x14ac:dyDescent="0.2">
      <c r="A498" s="355" t="s">
        <v>580</v>
      </c>
      <c r="B498" s="141"/>
      <c r="C498" s="434"/>
    </row>
    <row r="499" spans="1:3" ht="16.5" customHeight="1" x14ac:dyDescent="0.2">
      <c r="A499" s="355" t="s">
        <v>581</v>
      </c>
      <c r="B499" s="141"/>
      <c r="C499" s="434"/>
    </row>
    <row r="500" spans="1:3" ht="16.5" customHeight="1" x14ac:dyDescent="0.2">
      <c r="A500" s="355" t="s">
        <v>582</v>
      </c>
      <c r="B500" s="141"/>
      <c r="C500" s="434"/>
    </row>
    <row r="501" spans="1:3" ht="16.5" customHeight="1" x14ac:dyDescent="0.2">
      <c r="A501" s="355" t="s">
        <v>583</v>
      </c>
      <c r="B501" s="141"/>
      <c r="C501" s="434"/>
    </row>
    <row r="502" spans="1:3" ht="16.5" customHeight="1" x14ac:dyDescent="0.2">
      <c r="A502" s="355" t="s">
        <v>584</v>
      </c>
      <c r="B502" s="141"/>
      <c r="C502" s="434"/>
    </row>
    <row r="503" spans="1:3" ht="16.5" customHeight="1" x14ac:dyDescent="0.2">
      <c r="A503" s="355" t="s">
        <v>585</v>
      </c>
      <c r="B503" s="141"/>
      <c r="C503" s="434"/>
    </row>
    <row r="504" spans="1:3" ht="16.5" customHeight="1" x14ac:dyDescent="0.2">
      <c r="A504" s="355" t="s">
        <v>586</v>
      </c>
      <c r="B504" s="141"/>
      <c r="C504" s="434"/>
    </row>
    <row r="505" spans="1:3" ht="16.5" customHeight="1" x14ac:dyDescent="0.2">
      <c r="A505" s="263" t="s">
        <v>587</v>
      </c>
      <c r="B505" s="141"/>
      <c r="C505" s="434"/>
    </row>
    <row r="506" spans="1:3" ht="16.5" customHeight="1" x14ac:dyDescent="0.2">
      <c r="A506" s="263" t="s">
        <v>588</v>
      </c>
      <c r="B506" s="141"/>
      <c r="C506" s="434"/>
    </row>
    <row r="507" spans="1:3" ht="16.5" customHeight="1" x14ac:dyDescent="0.2">
      <c r="A507" s="265" t="s">
        <v>589</v>
      </c>
      <c r="B507" s="141"/>
      <c r="C507" s="434"/>
    </row>
    <row r="508" spans="1:3" s="270" customFormat="1" ht="15" x14ac:dyDescent="0.2">
      <c r="A508" s="267" t="s">
        <v>590</v>
      </c>
      <c r="B508" s="141"/>
      <c r="C508" s="434"/>
    </row>
    <row r="509" spans="1:3" s="270" customFormat="1" ht="15" x14ac:dyDescent="0.2">
      <c r="A509" s="267"/>
      <c r="B509" s="141"/>
      <c r="C509" s="434"/>
    </row>
    <row r="510" spans="1:3" s="270" customFormat="1" ht="15" x14ac:dyDescent="0.2">
      <c r="A510" s="267"/>
      <c r="B510" s="141"/>
      <c r="C510" s="434"/>
    </row>
    <row r="511" spans="1:3" s="270" customFormat="1" ht="15" x14ac:dyDescent="0.2">
      <c r="A511" s="267"/>
      <c r="B511" s="141"/>
      <c r="C511" s="434"/>
    </row>
    <row r="512" spans="1:3" s="270" customFormat="1" ht="15" x14ac:dyDescent="0.2">
      <c r="A512" s="267"/>
      <c r="B512" s="141"/>
      <c r="C512" s="434"/>
    </row>
    <row r="513" spans="1:3" s="270" customFormat="1" ht="12.75" customHeight="1" x14ac:dyDescent="0.2">
      <c r="A513" s="545"/>
      <c r="B513" s="141"/>
      <c r="C513" s="434"/>
    </row>
    <row r="514" spans="1:3" s="270" customFormat="1" ht="12.75" customHeight="1" x14ac:dyDescent="0.2">
      <c r="A514" s="545"/>
      <c r="B514" s="141"/>
      <c r="C514" s="434"/>
    </row>
    <row r="515" spans="1:3" s="270" customFormat="1" ht="153" customHeight="1" x14ac:dyDescent="0.2">
      <c r="A515" s="545"/>
      <c r="B515" s="141"/>
      <c r="C515" s="434"/>
    </row>
    <row r="516" spans="1:3" s="270" customFormat="1" ht="12.75" customHeight="1" x14ac:dyDescent="0.2">
      <c r="A516" s="545"/>
      <c r="B516" s="141"/>
      <c r="C516" s="434"/>
    </row>
    <row r="517" spans="1:3" s="270" customFormat="1" ht="15" x14ac:dyDescent="0.2">
      <c r="A517" s="267"/>
      <c r="B517" s="141"/>
      <c r="C517" s="434"/>
    </row>
    <row r="518" spans="1:3" s="270" customFormat="1" ht="12.75" customHeight="1" x14ac:dyDescent="0.2">
      <c r="A518" s="267"/>
      <c r="B518" s="141"/>
      <c r="C518" s="434"/>
    </row>
    <row r="519" spans="1:3" s="270" customFormat="1" ht="12.75" customHeight="1" x14ac:dyDescent="0.2">
      <c r="A519" s="545"/>
      <c r="B519" s="141"/>
      <c r="C519" s="434"/>
    </row>
    <row r="520" spans="1:3" s="270" customFormat="1" ht="25.5" customHeight="1" x14ac:dyDescent="0.2">
      <c r="A520" s="545"/>
      <c r="B520" s="141"/>
      <c r="C520" s="434"/>
    </row>
    <row r="521" spans="1:3" s="270" customFormat="1" ht="25.5" customHeight="1" x14ac:dyDescent="0.2">
      <c r="A521" s="545"/>
      <c r="B521" s="141"/>
      <c r="C521" s="434"/>
    </row>
    <row r="522" spans="1:3" s="270" customFormat="1" ht="12.75" customHeight="1" x14ac:dyDescent="0.2">
      <c r="A522" s="545"/>
      <c r="B522" s="141"/>
      <c r="C522" s="434"/>
    </row>
    <row r="523" spans="1:3" s="270" customFormat="1" ht="15" x14ac:dyDescent="0.2">
      <c r="A523" s="267"/>
      <c r="B523" s="141"/>
      <c r="C523" s="434"/>
    </row>
    <row r="524" spans="1:3" s="270" customFormat="1" ht="12.75" customHeight="1" x14ac:dyDescent="0.2">
      <c r="A524" s="545"/>
      <c r="B524" s="141"/>
      <c r="C524" s="434"/>
    </row>
    <row r="525" spans="1:3" s="270" customFormat="1" x14ac:dyDescent="0.2">
      <c r="A525" s="545"/>
      <c r="B525" s="141"/>
      <c r="C525" s="434"/>
    </row>
    <row r="526" spans="1:3" s="270" customFormat="1" ht="15" x14ac:dyDescent="0.2">
      <c r="A526" s="267"/>
      <c r="B526" s="141"/>
      <c r="C526" s="434"/>
    </row>
    <row r="527" spans="1:3" s="270" customFormat="1" ht="15" x14ac:dyDescent="0.2">
      <c r="A527" s="267"/>
      <c r="B527" s="141"/>
      <c r="C527" s="434"/>
    </row>
    <row r="528" spans="1:3" s="270" customFormat="1" ht="15" x14ac:dyDescent="0.2">
      <c r="A528" s="267"/>
      <c r="B528" s="141"/>
      <c r="C528" s="434"/>
    </row>
    <row r="529" spans="1:3" s="270" customFormat="1" ht="15" x14ac:dyDescent="0.2">
      <c r="A529" s="267"/>
      <c r="B529" s="141"/>
      <c r="C529" s="434"/>
    </row>
    <row r="530" spans="1:3" s="270" customFormat="1" ht="15" x14ac:dyDescent="0.2">
      <c r="A530" s="267"/>
      <c r="B530" s="141"/>
      <c r="C530" s="434"/>
    </row>
    <row r="531" spans="1:3" s="270" customFormat="1" ht="15" x14ac:dyDescent="0.2">
      <c r="A531" s="267"/>
      <c r="B531" s="141"/>
      <c r="C531" s="434"/>
    </row>
    <row r="532" spans="1:3" s="270" customFormat="1" ht="12.75" customHeight="1" x14ac:dyDescent="0.2">
      <c r="A532" s="545"/>
      <c r="B532" s="141"/>
      <c r="C532" s="434"/>
    </row>
    <row r="533" spans="1:3" s="270" customFormat="1" ht="12.75" customHeight="1" x14ac:dyDescent="0.2">
      <c r="A533" s="545"/>
      <c r="B533" s="141"/>
      <c r="C533" s="434"/>
    </row>
    <row r="534" spans="1:3" s="270" customFormat="1" ht="51" customHeight="1" x14ac:dyDescent="0.2">
      <c r="A534" s="545"/>
      <c r="B534" s="141"/>
      <c r="C534" s="434"/>
    </row>
    <row r="535" spans="1:3" s="270" customFormat="1" ht="12.75" customHeight="1" x14ac:dyDescent="0.2">
      <c r="A535" s="545"/>
      <c r="B535" s="141"/>
      <c r="C535" s="434"/>
    </row>
    <row r="536" spans="1:3" s="270" customFormat="1" ht="15" x14ac:dyDescent="0.2">
      <c r="A536" s="267"/>
      <c r="B536" s="141"/>
      <c r="C536" s="434"/>
    </row>
    <row r="537" spans="1:3" s="270" customFormat="1" ht="15" x14ac:dyDescent="0.2">
      <c r="A537" s="267"/>
      <c r="B537" s="141"/>
      <c r="C537" s="434"/>
    </row>
    <row r="538" spans="1:3" s="270" customFormat="1" ht="15" x14ac:dyDescent="0.2">
      <c r="A538" s="267"/>
      <c r="B538" s="141"/>
      <c r="C538" s="434"/>
    </row>
    <row r="539" spans="1:3" s="270" customFormat="1" ht="15" x14ac:dyDescent="0.2">
      <c r="A539" s="267"/>
      <c r="B539" s="141"/>
      <c r="C539" s="434"/>
    </row>
    <row r="540" spans="1:3" s="270" customFormat="1" ht="15" x14ac:dyDescent="0.2">
      <c r="A540" s="267"/>
      <c r="B540" s="141"/>
      <c r="C540" s="434"/>
    </row>
    <row r="541" spans="1:3" s="270" customFormat="1" ht="15" x14ac:dyDescent="0.2">
      <c r="A541" s="267"/>
      <c r="B541" s="141"/>
      <c r="C541" s="434"/>
    </row>
    <row r="542" spans="1:3" s="270" customFormat="1" ht="15" x14ac:dyDescent="0.2">
      <c r="A542" s="267"/>
      <c r="B542" s="141"/>
      <c r="C542" s="434"/>
    </row>
    <row r="543" spans="1:3" s="270" customFormat="1" ht="15" x14ac:dyDescent="0.2">
      <c r="A543" s="267"/>
      <c r="B543" s="141"/>
      <c r="C543" s="434"/>
    </row>
    <row r="544" spans="1:3" s="270" customFormat="1" ht="15" x14ac:dyDescent="0.2">
      <c r="A544" s="267"/>
      <c r="B544" s="141"/>
      <c r="C544" s="434"/>
    </row>
    <row r="545" spans="1:3" s="270" customFormat="1" ht="15" x14ac:dyDescent="0.2">
      <c r="A545" s="267"/>
      <c r="B545" s="141"/>
      <c r="C545" s="434"/>
    </row>
    <row r="546" spans="1:3" s="270" customFormat="1" x14ac:dyDescent="0.2">
      <c r="A546" s="545"/>
      <c r="B546" s="141"/>
      <c r="C546" s="434"/>
    </row>
    <row r="547" spans="1:3" x14ac:dyDescent="0.2">
      <c r="A547" s="269"/>
      <c r="B547" s="141"/>
      <c r="C547" s="434"/>
    </row>
    <row r="548" spans="1:3" ht="15.75" thickBot="1" x14ac:dyDescent="0.25">
      <c r="A548" s="271"/>
      <c r="B548" s="141"/>
      <c r="C548" s="434"/>
    </row>
    <row r="549" spans="1:3" ht="15" x14ac:dyDescent="0.2">
      <c r="A549" s="267"/>
      <c r="B549" s="141"/>
      <c r="C549" s="434"/>
    </row>
    <row r="550" spans="1:3" ht="15" x14ac:dyDescent="0.2">
      <c r="A550" s="267"/>
      <c r="B550" s="141"/>
      <c r="C550" s="434"/>
    </row>
    <row r="551" spans="1:3" ht="15" x14ac:dyDescent="0.2">
      <c r="A551" s="267"/>
      <c r="B551" s="141"/>
      <c r="C551" s="434"/>
    </row>
    <row r="552" spans="1:3" ht="15" x14ac:dyDescent="0.2">
      <c r="A552" s="267"/>
      <c r="B552" s="141"/>
      <c r="C552" s="434"/>
    </row>
    <row r="553" spans="1:3" ht="15" x14ac:dyDescent="0.2">
      <c r="A553" s="267"/>
      <c r="B553" s="141"/>
      <c r="C553" s="434"/>
    </row>
    <row r="554" spans="1:3" x14ac:dyDescent="0.2">
      <c r="A554" s="266" t="s">
        <v>573</v>
      </c>
      <c r="B554" s="141"/>
      <c r="C554" s="434"/>
    </row>
    <row r="555" spans="1:3" x14ac:dyDescent="0.2">
      <c r="A555" s="266" t="s">
        <v>546</v>
      </c>
      <c r="B555" s="141"/>
      <c r="C555" s="434"/>
    </row>
    <row r="556" spans="1:3" x14ac:dyDescent="0.2">
      <c r="A556" s="266" t="s">
        <v>591</v>
      </c>
      <c r="B556" s="141"/>
      <c r="C556" s="434"/>
    </row>
    <row r="557" spans="1:3" x14ac:dyDescent="0.2">
      <c r="A557" s="266" t="s">
        <v>527</v>
      </c>
      <c r="B557" s="141"/>
      <c r="C557" s="434"/>
    </row>
    <row r="558" spans="1:3" x14ac:dyDescent="0.2">
      <c r="A558" s="266" t="s">
        <v>529</v>
      </c>
      <c r="B558" s="141"/>
      <c r="C558" s="434"/>
    </row>
    <row r="559" spans="1:3" x14ac:dyDescent="0.2">
      <c r="A559" s="266" t="s">
        <v>37</v>
      </c>
      <c r="B559" s="141"/>
      <c r="C559" s="434"/>
    </row>
    <row r="560" spans="1:3" x14ac:dyDescent="0.2">
      <c r="A560" s="266" t="s">
        <v>515</v>
      </c>
      <c r="B560" s="141"/>
      <c r="C560" s="434"/>
    </row>
    <row r="561" spans="1:3" x14ac:dyDescent="0.2">
      <c r="A561" s="266" t="s">
        <v>534</v>
      </c>
      <c r="B561" s="141"/>
      <c r="C561" s="434"/>
    </row>
    <row r="562" spans="1:3" x14ac:dyDescent="0.2">
      <c r="A562" s="266" t="s">
        <v>335</v>
      </c>
      <c r="B562" s="141"/>
      <c r="C562" s="434"/>
    </row>
    <row r="563" spans="1:3" x14ac:dyDescent="0.2">
      <c r="A563" s="266" t="s">
        <v>303</v>
      </c>
      <c r="B563" s="141"/>
      <c r="C563" s="434"/>
    </row>
    <row r="564" spans="1:3" x14ac:dyDescent="0.2">
      <c r="A564" s="266" t="s">
        <v>290</v>
      </c>
      <c r="B564" s="141"/>
      <c r="C564" s="434"/>
    </row>
    <row r="565" spans="1:3" x14ac:dyDescent="0.2">
      <c r="A565" s="266" t="s">
        <v>592</v>
      </c>
      <c r="B565" s="141"/>
      <c r="C565" s="434"/>
    </row>
    <row r="566" spans="1:3" x14ac:dyDescent="0.2">
      <c r="A566" s="266" t="s">
        <v>333</v>
      </c>
      <c r="B566" s="141"/>
      <c r="C566" s="434"/>
    </row>
    <row r="567" spans="1:3" x14ac:dyDescent="0.2">
      <c r="A567" s="274" t="s">
        <v>332</v>
      </c>
      <c r="B567" s="141"/>
      <c r="C567" s="434"/>
    </row>
    <row r="568" spans="1:3" x14ac:dyDescent="0.2">
      <c r="A568" s="266" t="s">
        <v>331</v>
      </c>
      <c r="B568" s="141"/>
      <c r="C568" s="434"/>
    </row>
    <row r="569" spans="1:3" x14ac:dyDescent="0.2">
      <c r="A569" s="266" t="s">
        <v>337</v>
      </c>
      <c r="B569" s="141"/>
      <c r="C569" s="434"/>
    </row>
    <row r="570" spans="1:3" x14ac:dyDescent="0.2">
      <c r="A570" s="266" t="s">
        <v>593</v>
      </c>
      <c r="B570" s="141"/>
      <c r="C570" s="434"/>
    </row>
    <row r="571" spans="1:3" x14ac:dyDescent="0.2">
      <c r="A571" s="266" t="s">
        <v>593</v>
      </c>
      <c r="B571" s="141"/>
      <c r="C571" s="434"/>
    </row>
    <row r="572" spans="1:3" x14ac:dyDescent="0.2">
      <c r="A572" s="266" t="s">
        <v>594</v>
      </c>
      <c r="B572" s="141"/>
      <c r="C572" s="434"/>
    </row>
    <row r="573" spans="1:3" x14ac:dyDescent="0.2">
      <c r="A573" s="269"/>
      <c r="B573" s="141"/>
      <c r="C573" s="434"/>
    </row>
    <row r="574" spans="1:3" x14ac:dyDescent="0.2">
      <c r="A574" s="269"/>
      <c r="B574" s="141"/>
      <c r="C574" s="434"/>
    </row>
    <row r="575" spans="1:3" x14ac:dyDescent="0.2">
      <c r="A575" s="269"/>
      <c r="B575" s="141"/>
      <c r="C575" s="434"/>
    </row>
    <row r="576" spans="1:3" x14ac:dyDescent="0.2">
      <c r="A576" s="269"/>
      <c r="B576" s="141"/>
      <c r="C576" s="434"/>
    </row>
    <row r="577" spans="1:3" x14ac:dyDescent="0.2">
      <c r="A577" s="269"/>
      <c r="B577" s="141"/>
      <c r="C577" s="434"/>
    </row>
    <row r="578" spans="1:3" x14ac:dyDescent="0.2">
      <c r="A578" s="269"/>
      <c r="B578" s="141"/>
      <c r="C578" s="434"/>
    </row>
    <row r="579" spans="1:3" x14ac:dyDescent="0.2">
      <c r="A579" s="269"/>
      <c r="B579" s="141"/>
      <c r="C579" s="434"/>
    </row>
    <row r="580" spans="1:3" x14ac:dyDescent="0.2">
      <c r="A580" s="269"/>
      <c r="B580" s="141"/>
      <c r="C580" s="434"/>
    </row>
    <row r="581" spans="1:3" x14ac:dyDescent="0.2">
      <c r="A581" s="269"/>
      <c r="B581" s="141"/>
      <c r="C581" s="434"/>
    </row>
    <row r="582" spans="1:3" x14ac:dyDescent="0.2">
      <c r="A582" s="269"/>
      <c r="B582" s="141"/>
      <c r="C582" s="434"/>
    </row>
    <row r="583" spans="1:3" x14ac:dyDescent="0.2">
      <c r="A583" s="269"/>
      <c r="B583" s="141"/>
      <c r="C583" s="434"/>
    </row>
    <row r="584" spans="1:3" x14ac:dyDescent="0.2">
      <c r="A584" s="269"/>
      <c r="B584" s="141"/>
      <c r="C584" s="434"/>
    </row>
    <row r="585" spans="1:3" x14ac:dyDescent="0.2">
      <c r="A585" s="545"/>
      <c r="B585" s="141"/>
      <c r="C585" s="434"/>
    </row>
    <row r="586" spans="1:3" x14ac:dyDescent="0.2">
      <c r="A586" s="545"/>
      <c r="B586" s="141"/>
      <c r="C586" s="434"/>
    </row>
    <row r="587" spans="1:3" x14ac:dyDescent="0.2">
      <c r="A587" s="545"/>
      <c r="B587" s="141"/>
      <c r="C587" s="434"/>
    </row>
    <row r="588" spans="1:3" x14ac:dyDescent="0.2">
      <c r="A588" s="545"/>
      <c r="B588" s="141"/>
      <c r="C588" s="434"/>
    </row>
    <row r="589" spans="1:3" x14ac:dyDescent="0.2">
      <c r="A589" s="545"/>
      <c r="B589" s="141"/>
      <c r="C589" s="434"/>
    </row>
    <row r="590" spans="1:3" x14ac:dyDescent="0.2">
      <c r="A590" s="545"/>
      <c r="B590" s="141"/>
      <c r="C590" s="434"/>
    </row>
    <row r="591" spans="1:3" x14ac:dyDescent="0.2">
      <c r="A591" s="545"/>
      <c r="B591" s="141"/>
      <c r="C591" s="434"/>
    </row>
    <row r="592" spans="1:3" x14ac:dyDescent="0.2">
      <c r="A592" s="545"/>
      <c r="B592" s="141"/>
      <c r="C592" s="434"/>
    </row>
    <row r="593" spans="1:3" x14ac:dyDescent="0.2">
      <c r="A593" s="545"/>
      <c r="B593" s="141"/>
      <c r="C593" s="434"/>
    </row>
    <row r="594" spans="1:3" ht="13.5" thickBot="1" x14ac:dyDescent="0.25">
      <c r="A594" s="265" t="s">
        <v>334</v>
      </c>
      <c r="B594" s="141"/>
      <c r="C594" s="434"/>
    </row>
    <row r="595" spans="1:3" ht="15" x14ac:dyDescent="0.2">
      <c r="A595" s="276"/>
      <c r="B595" s="141"/>
      <c r="C595" s="434"/>
    </row>
    <row r="596" spans="1:3" ht="15" x14ac:dyDescent="0.2">
      <c r="A596" s="263"/>
      <c r="B596" s="141"/>
      <c r="C596" s="434"/>
    </row>
    <row r="597" spans="1:3" ht="15" x14ac:dyDescent="0.2">
      <c r="A597" s="263"/>
      <c r="B597" s="141"/>
      <c r="C597" s="434"/>
    </row>
    <row r="598" spans="1:3" ht="15" x14ac:dyDescent="0.2">
      <c r="A598" s="263"/>
      <c r="B598" s="141"/>
      <c r="C598" s="434"/>
    </row>
    <row r="599" spans="1:3" ht="15" x14ac:dyDescent="0.2">
      <c r="A599" s="263"/>
      <c r="B599" s="141"/>
      <c r="C599" s="434"/>
    </row>
    <row r="600" spans="1:3" ht="15" x14ac:dyDescent="0.2">
      <c r="A600" s="263"/>
      <c r="B600" s="141"/>
      <c r="C600" s="434"/>
    </row>
    <row r="601" spans="1:3" ht="15" x14ac:dyDescent="0.2">
      <c r="A601" s="263"/>
      <c r="B601" s="141"/>
      <c r="C601" s="434"/>
    </row>
    <row r="602" spans="1:3" ht="15" x14ac:dyDescent="0.2">
      <c r="A602" s="263"/>
      <c r="B602" s="141"/>
      <c r="C602" s="434"/>
    </row>
    <row r="603" spans="1:3" ht="15" x14ac:dyDescent="0.2">
      <c r="A603" s="263"/>
      <c r="B603" s="141"/>
      <c r="C603" s="434"/>
    </row>
    <row r="604" spans="1:3" ht="15" x14ac:dyDescent="0.2">
      <c r="A604" s="263"/>
      <c r="B604" s="141"/>
      <c r="C604" s="434"/>
    </row>
    <row r="605" spans="1:3" ht="15" x14ac:dyDescent="0.2">
      <c r="A605" s="263"/>
      <c r="B605" s="141"/>
      <c r="C605" s="434"/>
    </row>
    <row r="606" spans="1:3" ht="15" x14ac:dyDescent="0.2">
      <c r="A606" s="263"/>
      <c r="B606" s="141"/>
      <c r="C606" s="434"/>
    </row>
    <row r="607" spans="1:3" ht="15" x14ac:dyDescent="0.2">
      <c r="A607" s="263"/>
      <c r="B607" s="141"/>
      <c r="C607" s="434"/>
    </row>
    <row r="608" spans="1:3" ht="15" x14ac:dyDescent="0.2">
      <c r="A608" s="263"/>
      <c r="B608" s="141"/>
      <c r="C608" s="434"/>
    </row>
    <row r="609" spans="1:3" ht="15" x14ac:dyDescent="0.2">
      <c r="A609" s="263"/>
      <c r="B609" s="141"/>
      <c r="C609" s="434"/>
    </row>
    <row r="610" spans="1:3" ht="15" x14ac:dyDescent="0.2">
      <c r="A610" s="263"/>
      <c r="B610" s="141"/>
      <c r="C610" s="434"/>
    </row>
    <row r="611" spans="1:3" ht="15" x14ac:dyDescent="0.2">
      <c r="A611" s="263"/>
      <c r="B611" s="141"/>
      <c r="C611" s="434"/>
    </row>
    <row r="612" spans="1:3" ht="15" x14ac:dyDescent="0.2">
      <c r="A612" s="263"/>
      <c r="B612" s="141"/>
      <c r="C612" s="434"/>
    </row>
    <row r="613" spans="1:3" ht="15" x14ac:dyDescent="0.2">
      <c r="A613" s="263"/>
      <c r="B613" s="141"/>
      <c r="C613" s="434"/>
    </row>
    <row r="614" spans="1:3" ht="15" x14ac:dyDescent="0.2">
      <c r="A614" s="263"/>
      <c r="B614" s="141"/>
      <c r="C614" s="434"/>
    </row>
    <row r="615" spans="1:3" ht="15" x14ac:dyDescent="0.2">
      <c r="A615" s="263"/>
      <c r="B615" s="141"/>
      <c r="C615" s="434"/>
    </row>
    <row r="616" spans="1:3" ht="15" x14ac:dyDescent="0.2">
      <c r="A616" s="263"/>
      <c r="B616" s="141"/>
      <c r="C616" s="434"/>
    </row>
    <row r="617" spans="1:3" ht="15" x14ac:dyDescent="0.2">
      <c r="A617" s="263"/>
      <c r="B617" s="141"/>
      <c r="C617" s="434"/>
    </row>
    <row r="618" spans="1:3" ht="15" x14ac:dyDescent="0.2">
      <c r="A618" s="263"/>
      <c r="B618" s="141"/>
      <c r="C618" s="434"/>
    </row>
    <row r="619" spans="1:3" ht="15" x14ac:dyDescent="0.2">
      <c r="A619" s="263"/>
      <c r="B619" s="141"/>
      <c r="C619" s="434"/>
    </row>
    <row r="620" spans="1:3" ht="15" x14ac:dyDescent="0.2">
      <c r="A620" s="263"/>
      <c r="B620" s="141"/>
      <c r="C620" s="434"/>
    </row>
    <row r="621" spans="1:3" ht="15" x14ac:dyDescent="0.2">
      <c r="A621" s="263"/>
      <c r="B621" s="141"/>
      <c r="C621" s="434"/>
    </row>
    <row r="622" spans="1:3" ht="15" x14ac:dyDescent="0.2">
      <c r="A622" s="263"/>
      <c r="B622" s="141"/>
      <c r="C622" s="434"/>
    </row>
    <row r="623" spans="1:3" ht="15" x14ac:dyDescent="0.2">
      <c r="A623" s="263"/>
      <c r="B623" s="141"/>
      <c r="C623" s="434"/>
    </row>
    <row r="624" spans="1:3" ht="15" x14ac:dyDescent="0.2">
      <c r="A624" s="263"/>
      <c r="B624" s="141"/>
      <c r="C624" s="434"/>
    </row>
    <row r="625" spans="1:3" ht="15" x14ac:dyDescent="0.2">
      <c r="A625" s="263"/>
      <c r="B625" s="141"/>
      <c r="C625" s="434"/>
    </row>
    <row r="626" spans="1:3" ht="15" x14ac:dyDescent="0.2">
      <c r="A626" s="263"/>
      <c r="B626" s="141"/>
      <c r="C626" s="434"/>
    </row>
    <row r="627" spans="1:3" ht="15" x14ac:dyDescent="0.2">
      <c r="A627" s="263"/>
      <c r="B627" s="141"/>
      <c r="C627" s="434"/>
    </row>
    <row r="628" spans="1:3" ht="15" x14ac:dyDescent="0.2">
      <c r="A628" s="263"/>
      <c r="B628" s="141"/>
      <c r="C628" s="434"/>
    </row>
    <row r="629" spans="1:3" ht="15" x14ac:dyDescent="0.2">
      <c r="A629" s="263"/>
      <c r="B629" s="141"/>
      <c r="C629" s="434"/>
    </row>
    <row r="630" spans="1:3" ht="15" x14ac:dyDescent="0.2">
      <c r="A630" s="263"/>
      <c r="B630" s="141"/>
      <c r="C630" s="434"/>
    </row>
    <row r="631" spans="1:3" ht="15" x14ac:dyDescent="0.2">
      <c r="A631" s="263"/>
      <c r="B631" s="141"/>
      <c r="C631" s="434"/>
    </row>
    <row r="632" spans="1:3" ht="15" x14ac:dyDescent="0.2">
      <c r="A632" s="263"/>
      <c r="B632" s="141"/>
      <c r="C632" s="434"/>
    </row>
    <row r="633" spans="1:3" ht="15" x14ac:dyDescent="0.2">
      <c r="A633" s="263"/>
      <c r="B633" s="141"/>
      <c r="C633" s="434"/>
    </row>
    <row r="634" spans="1:3" ht="15" x14ac:dyDescent="0.2">
      <c r="A634" s="263"/>
      <c r="B634" s="141"/>
      <c r="C634" s="434"/>
    </row>
    <row r="635" spans="1:3" s="91" customFormat="1" x14ac:dyDescent="0.2">
      <c r="A635" s="278" t="s">
        <v>595</v>
      </c>
      <c r="B635" s="141"/>
      <c r="C635" s="434"/>
    </row>
    <row r="636" spans="1:3" s="91" customFormat="1" x14ac:dyDescent="0.2">
      <c r="A636" s="278" t="s">
        <v>595</v>
      </c>
      <c r="B636" s="141"/>
      <c r="C636" s="434"/>
    </row>
    <row r="637" spans="1:3" s="94" customFormat="1" ht="14.25" x14ac:dyDescent="0.2">
      <c r="A637" s="280" t="s">
        <v>595</v>
      </c>
      <c r="B637" s="141"/>
      <c r="C637" s="434"/>
    </row>
    <row r="638" spans="1:3" ht="15" x14ac:dyDescent="0.2">
      <c r="A638" s="263"/>
      <c r="B638" s="141"/>
      <c r="C638" s="434"/>
    </row>
    <row r="639" spans="1:3" ht="15" x14ac:dyDescent="0.2">
      <c r="A639" s="263"/>
      <c r="B639" s="141"/>
      <c r="C639" s="434"/>
    </row>
    <row r="640" spans="1:3" ht="15" x14ac:dyDescent="0.2">
      <c r="A640" s="263"/>
      <c r="B640" s="141"/>
      <c r="C640" s="434"/>
    </row>
    <row r="641" spans="1:3" ht="15" x14ac:dyDescent="0.2">
      <c r="A641" s="263"/>
      <c r="B641" s="141"/>
      <c r="C641" s="434"/>
    </row>
    <row r="642" spans="1:3" x14ac:dyDescent="0.2">
      <c r="B642" s="141"/>
      <c r="C642" s="434"/>
    </row>
    <row r="643" spans="1:3" x14ac:dyDescent="0.2">
      <c r="A643" s="282"/>
      <c r="B643" s="141"/>
      <c r="C643" s="434"/>
    </row>
    <row r="644" spans="1:3" x14ac:dyDescent="0.2">
      <c r="A644" s="282"/>
      <c r="B644" s="141"/>
      <c r="C644" s="434"/>
    </row>
    <row r="645" spans="1:3" x14ac:dyDescent="0.2">
      <c r="B645" s="141"/>
      <c r="C645" s="434"/>
    </row>
    <row r="646" spans="1:3" x14ac:dyDescent="0.2">
      <c r="B646" s="141"/>
      <c r="C646" s="434"/>
    </row>
    <row r="647" spans="1:3" x14ac:dyDescent="0.2">
      <c r="B647" s="141"/>
      <c r="C647" s="434"/>
    </row>
    <row r="648" spans="1:3" x14ac:dyDescent="0.2">
      <c r="B648" s="141"/>
      <c r="C648" s="434"/>
    </row>
    <row r="649" spans="1:3" x14ac:dyDescent="0.2">
      <c r="B649" s="141"/>
      <c r="C649" s="434"/>
    </row>
    <row r="650" spans="1:3" x14ac:dyDescent="0.2">
      <c r="A650" s="282"/>
      <c r="B650" s="141"/>
      <c r="C650" s="434"/>
    </row>
    <row r="651" spans="1:3" x14ac:dyDescent="0.2">
      <c r="A651" s="282"/>
      <c r="B651" s="141"/>
      <c r="C651" s="434"/>
    </row>
    <row r="652" spans="1:3" x14ac:dyDescent="0.2">
      <c r="A652" s="282"/>
      <c r="B652" s="141"/>
      <c r="C652" s="434"/>
    </row>
    <row r="653" spans="1:3" x14ac:dyDescent="0.2">
      <c r="A653" s="282"/>
      <c r="B653" s="141"/>
      <c r="C653" s="434"/>
    </row>
    <row r="654" spans="1:3" x14ac:dyDescent="0.2">
      <c r="B654" s="141"/>
      <c r="C654" s="434"/>
    </row>
    <row r="655" spans="1:3" ht="15" x14ac:dyDescent="0.2">
      <c r="A655" s="263"/>
      <c r="B655" s="141"/>
      <c r="C655" s="434"/>
    </row>
    <row r="656" spans="1:3" ht="15" x14ac:dyDescent="0.2">
      <c r="A656" s="263"/>
      <c r="B656" s="141"/>
      <c r="C656" s="434"/>
    </row>
    <row r="657" spans="1:3" ht="15" x14ac:dyDescent="0.2">
      <c r="A657" s="263"/>
      <c r="B657" s="141"/>
      <c r="C657" s="434"/>
    </row>
    <row r="658" spans="1:3" ht="15" x14ac:dyDescent="0.2">
      <c r="A658" s="263"/>
      <c r="B658" s="141"/>
      <c r="C658" s="434"/>
    </row>
    <row r="659" spans="1:3" x14ac:dyDescent="0.2">
      <c r="A659" s="282"/>
      <c r="B659" s="141"/>
      <c r="C659" s="434"/>
    </row>
    <row r="660" spans="1:3" x14ac:dyDescent="0.2">
      <c r="A660" s="282"/>
      <c r="B660" s="141"/>
      <c r="C660" s="434"/>
    </row>
    <row r="661" spans="1:3" x14ac:dyDescent="0.2">
      <c r="B661" s="141"/>
      <c r="C661" s="434"/>
    </row>
    <row r="662" spans="1:3" x14ac:dyDescent="0.2">
      <c r="B662" s="141"/>
      <c r="C662" s="434"/>
    </row>
    <row r="663" spans="1:3" x14ac:dyDescent="0.2">
      <c r="A663" s="282"/>
      <c r="B663" s="141"/>
      <c r="C663" s="434"/>
    </row>
    <row r="664" spans="1:3" x14ac:dyDescent="0.2">
      <c r="A664" s="282"/>
      <c r="B664" s="141"/>
      <c r="C664" s="434"/>
    </row>
    <row r="665" spans="1:3" x14ac:dyDescent="0.2">
      <c r="B665" s="141"/>
      <c r="C665" s="434"/>
    </row>
    <row r="666" spans="1:3" x14ac:dyDescent="0.2">
      <c r="A666" s="282"/>
      <c r="B666" s="141"/>
      <c r="C666" s="434"/>
    </row>
    <row r="667" spans="1:3" ht="15" x14ac:dyDescent="0.2">
      <c r="A667" s="263"/>
      <c r="B667" s="141"/>
      <c r="C667" s="434"/>
    </row>
    <row r="668" spans="1:3" ht="15" x14ac:dyDescent="0.2">
      <c r="A668" s="263"/>
      <c r="B668" s="141"/>
      <c r="C668" s="434"/>
    </row>
    <row r="669" spans="1:3" ht="15" x14ac:dyDescent="0.2">
      <c r="A669" s="263"/>
      <c r="B669" s="141"/>
      <c r="C669" s="434"/>
    </row>
    <row r="670" spans="1:3" x14ac:dyDescent="0.2">
      <c r="B670" s="141"/>
      <c r="C670" s="434"/>
    </row>
    <row r="671" spans="1:3" x14ac:dyDescent="0.2">
      <c r="B671" s="141"/>
      <c r="C671" s="434"/>
    </row>
    <row r="672" spans="1:3" x14ac:dyDescent="0.2">
      <c r="B672" s="141"/>
      <c r="C672" s="434"/>
    </row>
    <row r="673" spans="1:3" x14ac:dyDescent="0.2">
      <c r="B673" s="141"/>
      <c r="C673" s="434"/>
    </row>
    <row r="674" spans="1:3" x14ac:dyDescent="0.2">
      <c r="B674" s="141"/>
      <c r="C674" s="434"/>
    </row>
    <row r="675" spans="1:3" ht="15" x14ac:dyDescent="0.2">
      <c r="A675" s="263"/>
      <c r="B675" s="141"/>
      <c r="C675" s="434"/>
    </row>
    <row r="676" spans="1:3" ht="15" x14ac:dyDescent="0.2">
      <c r="A676" s="263"/>
      <c r="B676" s="141"/>
      <c r="C676" s="434"/>
    </row>
    <row r="677" spans="1:3" x14ac:dyDescent="0.2">
      <c r="B677" s="141"/>
      <c r="C677" s="434"/>
    </row>
    <row r="678" spans="1:3" x14ac:dyDescent="0.2">
      <c r="B678" s="141"/>
      <c r="C678" s="434"/>
    </row>
    <row r="679" spans="1:3" x14ac:dyDescent="0.2">
      <c r="B679" s="141"/>
      <c r="C679" s="434"/>
    </row>
    <row r="680" spans="1:3" x14ac:dyDescent="0.2">
      <c r="B680" s="141"/>
      <c r="C680" s="434"/>
    </row>
    <row r="681" spans="1:3" x14ac:dyDescent="0.2">
      <c r="B681" s="141"/>
      <c r="C681" s="434"/>
    </row>
    <row r="682" spans="1:3" x14ac:dyDescent="0.2">
      <c r="B682" s="141"/>
      <c r="C682" s="434"/>
    </row>
    <row r="683" spans="1:3" x14ac:dyDescent="0.2">
      <c r="B683" s="141"/>
      <c r="C683" s="434"/>
    </row>
    <row r="684" spans="1:3" x14ac:dyDescent="0.2">
      <c r="B684" s="141"/>
      <c r="C684" s="434"/>
    </row>
    <row r="685" spans="1:3" x14ac:dyDescent="0.2">
      <c r="A685" s="283"/>
      <c r="B685" s="141"/>
      <c r="C685" s="434"/>
    </row>
    <row r="686" spans="1:3" x14ac:dyDescent="0.2">
      <c r="B686" s="141"/>
      <c r="C686" s="434"/>
    </row>
    <row r="687" spans="1:3" x14ac:dyDescent="0.2">
      <c r="B687" s="141"/>
      <c r="C687" s="434"/>
    </row>
    <row r="688" spans="1:3" x14ac:dyDescent="0.2">
      <c r="B688" s="141"/>
      <c r="C688" s="434"/>
    </row>
    <row r="689" spans="1:3" x14ac:dyDescent="0.2">
      <c r="B689" s="141"/>
      <c r="C689" s="434"/>
    </row>
    <row r="690" spans="1:3" x14ac:dyDescent="0.2">
      <c r="B690" s="141"/>
      <c r="C690" s="434"/>
    </row>
    <row r="691" spans="1:3" x14ac:dyDescent="0.2">
      <c r="B691" s="141"/>
      <c r="C691" s="434"/>
    </row>
    <row r="692" spans="1:3" x14ac:dyDescent="0.2">
      <c r="B692" s="141"/>
      <c r="C692" s="434"/>
    </row>
    <row r="693" spans="1:3" x14ac:dyDescent="0.2">
      <c r="B693" s="141"/>
      <c r="C693" s="434"/>
    </row>
    <row r="694" spans="1:3" x14ac:dyDescent="0.2">
      <c r="B694" s="141"/>
      <c r="C694" s="434"/>
    </row>
    <row r="695" spans="1:3" x14ac:dyDescent="0.2">
      <c r="B695" s="141"/>
      <c r="C695" s="434"/>
    </row>
    <row r="696" spans="1:3" x14ac:dyDescent="0.2">
      <c r="B696" s="141"/>
      <c r="C696" s="434"/>
    </row>
    <row r="697" spans="1:3" x14ac:dyDescent="0.2">
      <c r="B697" s="141"/>
      <c r="C697" s="434"/>
    </row>
    <row r="701" spans="1:3" x14ac:dyDescent="0.2">
      <c r="A701" s="283"/>
      <c r="B701" s="141"/>
      <c r="C701" s="434"/>
    </row>
    <row r="702" spans="1:3" x14ac:dyDescent="0.2">
      <c r="A702" s="283"/>
      <c r="B702" s="141"/>
      <c r="C702" s="434"/>
    </row>
    <row r="703" spans="1:3" x14ac:dyDescent="0.2">
      <c r="A703" s="283"/>
      <c r="B703" s="141"/>
      <c r="C703" s="434"/>
    </row>
    <row r="704" spans="1:3" x14ac:dyDescent="0.2">
      <c r="B704" s="141"/>
      <c r="C704" s="434"/>
    </row>
    <row r="705" spans="2:3" x14ac:dyDescent="0.2">
      <c r="B705" s="141"/>
      <c r="C705" s="434"/>
    </row>
    <row r="706" spans="2:3" x14ac:dyDescent="0.2">
      <c r="B706" s="141"/>
      <c r="C706" s="434"/>
    </row>
    <row r="707" spans="2:3" x14ac:dyDescent="0.2">
      <c r="B707" s="141"/>
      <c r="C707" s="434"/>
    </row>
    <row r="708" spans="2:3" x14ac:dyDescent="0.2">
      <c r="B708" s="141"/>
      <c r="C708" s="434"/>
    </row>
    <row r="709" spans="2:3" x14ac:dyDescent="0.2">
      <c r="B709" s="141"/>
      <c r="C709" s="434"/>
    </row>
    <row r="710" spans="2:3" x14ac:dyDescent="0.2">
      <c r="B710" s="141"/>
      <c r="C710" s="434"/>
    </row>
    <row r="711" spans="2:3" x14ac:dyDescent="0.2">
      <c r="B711" s="141"/>
      <c r="C711" s="434"/>
    </row>
    <row r="712" spans="2:3" x14ac:dyDescent="0.2">
      <c r="B712" s="141"/>
      <c r="C712" s="434"/>
    </row>
    <row r="727" spans="1:3" x14ac:dyDescent="0.2">
      <c r="A727" s="285"/>
      <c r="B727" s="141"/>
      <c r="C727" s="434"/>
    </row>
    <row r="728" spans="1:3" x14ac:dyDescent="0.2">
      <c r="A728" s="285"/>
      <c r="B728" s="141"/>
      <c r="C728" s="434"/>
    </row>
    <row r="729" spans="1:3" x14ac:dyDescent="0.2">
      <c r="A729" s="285"/>
      <c r="B729" s="141"/>
      <c r="C729" s="434"/>
    </row>
    <row r="730" spans="1:3" x14ac:dyDescent="0.2">
      <c r="A730" s="285"/>
      <c r="B730" s="141"/>
      <c r="C730" s="434"/>
    </row>
    <row r="731" spans="1:3" x14ac:dyDescent="0.2">
      <c r="A731" s="285"/>
      <c r="B731" s="141"/>
      <c r="C731" s="434"/>
    </row>
    <row r="732" spans="1:3" x14ac:dyDescent="0.2">
      <c r="A732" s="285"/>
      <c r="B732" s="141"/>
      <c r="C732" s="434"/>
    </row>
    <row r="733" spans="1:3" x14ac:dyDescent="0.2">
      <c r="A733" s="285"/>
      <c r="B733" s="141"/>
      <c r="C733" s="434"/>
    </row>
    <row r="734" spans="1:3" x14ac:dyDescent="0.2">
      <c r="A734" s="285"/>
      <c r="B734" s="141"/>
      <c r="C734" s="434"/>
    </row>
    <row r="735" spans="1:3" x14ac:dyDescent="0.2">
      <c r="A735" s="285"/>
      <c r="B735" s="141"/>
      <c r="C735" s="434"/>
    </row>
    <row r="736" spans="1:3" x14ac:dyDescent="0.2">
      <c r="A736" s="285"/>
      <c r="B736" s="141"/>
      <c r="C736" s="434"/>
    </row>
    <row r="737" spans="1:3" x14ac:dyDescent="0.2">
      <c r="A737" s="285"/>
      <c r="B737" s="141"/>
      <c r="C737" s="434"/>
    </row>
    <row r="738" spans="1:3" x14ac:dyDescent="0.2">
      <c r="A738" s="285"/>
      <c r="B738" s="141"/>
      <c r="C738" s="434"/>
    </row>
    <row r="739" spans="1:3" x14ac:dyDescent="0.2">
      <c r="A739" s="285"/>
      <c r="B739" s="141"/>
      <c r="C739" s="434"/>
    </row>
    <row r="740" spans="1:3" x14ac:dyDescent="0.2">
      <c r="A740" s="285"/>
      <c r="B740" s="141"/>
      <c r="C740" s="434"/>
    </row>
    <row r="741" spans="1:3" x14ac:dyDescent="0.2">
      <c r="A741" s="285"/>
      <c r="B741" s="141"/>
      <c r="C741" s="434"/>
    </row>
    <row r="742" spans="1:3" x14ac:dyDescent="0.2">
      <c r="A742" s="285"/>
      <c r="B742" s="141"/>
      <c r="C742" s="434"/>
    </row>
    <row r="743" spans="1:3" x14ac:dyDescent="0.2">
      <c r="A743" s="285"/>
      <c r="B743" s="141"/>
      <c r="C743" s="434"/>
    </row>
    <row r="744" spans="1:3" x14ac:dyDescent="0.2">
      <c r="A744" s="285"/>
      <c r="B744" s="141"/>
      <c r="C744" s="434"/>
    </row>
    <row r="745" spans="1:3" x14ac:dyDescent="0.2">
      <c r="A745" s="285"/>
      <c r="B745" s="141"/>
      <c r="C745" s="434"/>
    </row>
    <row r="746" spans="1:3" x14ac:dyDescent="0.2">
      <c r="A746" s="285"/>
      <c r="B746" s="141"/>
      <c r="C746" s="434"/>
    </row>
    <row r="747" spans="1:3" x14ac:dyDescent="0.2">
      <c r="A747" s="285"/>
      <c r="B747" s="141"/>
      <c r="C747" s="434"/>
    </row>
    <row r="748" spans="1:3" x14ac:dyDescent="0.2">
      <c r="A748" s="285"/>
      <c r="B748" s="141"/>
      <c r="C748" s="434"/>
    </row>
    <row r="749" spans="1:3" x14ac:dyDescent="0.2">
      <c r="A749" s="285"/>
      <c r="B749" s="141"/>
      <c r="C749" s="434"/>
    </row>
    <row r="750" spans="1:3" x14ac:dyDescent="0.2">
      <c r="A750" s="285"/>
      <c r="B750" s="141"/>
      <c r="C750" s="434"/>
    </row>
    <row r="751" spans="1:3" x14ac:dyDescent="0.2">
      <c r="A751" s="285"/>
      <c r="B751" s="141"/>
      <c r="C751" s="434"/>
    </row>
    <row r="752" spans="1:3" x14ac:dyDescent="0.2">
      <c r="A752" s="285"/>
      <c r="B752" s="141"/>
      <c r="C752" s="434"/>
    </row>
    <row r="753" spans="1:3" x14ac:dyDescent="0.2">
      <c r="A753" s="285"/>
      <c r="B753" s="141"/>
      <c r="C753" s="434"/>
    </row>
    <row r="754" spans="1:3" x14ac:dyDescent="0.2">
      <c r="A754" s="285"/>
      <c r="B754" s="141"/>
      <c r="C754" s="434"/>
    </row>
    <row r="755" spans="1:3" x14ac:dyDescent="0.2">
      <c r="A755" s="285"/>
      <c r="B755" s="141"/>
      <c r="C755" s="434"/>
    </row>
    <row r="756" spans="1:3" x14ac:dyDescent="0.2">
      <c r="A756" s="285"/>
      <c r="B756" s="141"/>
      <c r="C756" s="434"/>
    </row>
    <row r="757" spans="1:3" x14ac:dyDescent="0.2">
      <c r="A757" s="285"/>
      <c r="B757" s="141"/>
      <c r="C757" s="434"/>
    </row>
    <row r="758" spans="1:3" x14ac:dyDescent="0.2">
      <c r="A758" s="285"/>
      <c r="B758" s="141"/>
      <c r="C758" s="434"/>
    </row>
    <row r="759" spans="1:3" x14ac:dyDescent="0.2">
      <c r="A759" s="285"/>
      <c r="B759" s="141"/>
      <c r="C759" s="434"/>
    </row>
    <row r="760" spans="1:3" x14ac:dyDescent="0.2">
      <c r="A760" s="285"/>
      <c r="B760" s="141"/>
      <c r="C760" s="434"/>
    </row>
    <row r="761" spans="1:3" x14ac:dyDescent="0.2">
      <c r="A761" s="285"/>
      <c r="B761" s="141"/>
      <c r="C761" s="434"/>
    </row>
    <row r="762" spans="1:3" x14ac:dyDescent="0.2">
      <c r="A762" s="285"/>
      <c r="B762" s="141"/>
      <c r="C762" s="434"/>
    </row>
    <row r="763" spans="1:3" x14ac:dyDescent="0.2">
      <c r="A763" s="285"/>
      <c r="B763" s="141"/>
      <c r="C763" s="434"/>
    </row>
    <row r="764" spans="1:3" x14ac:dyDescent="0.2">
      <c r="A764" s="285"/>
      <c r="B764" s="141"/>
      <c r="C764" s="434"/>
    </row>
    <row r="765" spans="1:3" x14ac:dyDescent="0.2">
      <c r="A765" s="285"/>
      <c r="B765" s="141"/>
      <c r="C765" s="434"/>
    </row>
    <row r="766" spans="1:3" x14ac:dyDescent="0.2">
      <c r="A766" s="285"/>
      <c r="B766" s="141"/>
      <c r="C766" s="434"/>
    </row>
    <row r="767" spans="1:3" x14ac:dyDescent="0.2">
      <c r="A767" s="285"/>
      <c r="B767" s="141"/>
      <c r="C767" s="434"/>
    </row>
    <row r="768" spans="1:3" x14ac:dyDescent="0.2">
      <c r="A768" s="285"/>
      <c r="B768" s="141"/>
      <c r="C768" s="434"/>
    </row>
    <row r="769" spans="1:3" x14ac:dyDescent="0.2">
      <c r="A769" s="285"/>
      <c r="B769" s="141"/>
      <c r="C769" s="434"/>
    </row>
    <row r="770" spans="1:3" x14ac:dyDescent="0.2">
      <c r="A770" s="285"/>
      <c r="B770" s="141"/>
      <c r="C770" s="434"/>
    </row>
    <row r="771" spans="1:3" x14ac:dyDescent="0.2">
      <c r="A771" s="285"/>
      <c r="B771" s="141"/>
      <c r="C771" s="434"/>
    </row>
    <row r="772" spans="1:3" x14ac:dyDescent="0.2">
      <c r="A772" s="285"/>
      <c r="B772" s="141"/>
      <c r="C772" s="434"/>
    </row>
    <row r="773" spans="1:3" x14ac:dyDescent="0.2">
      <c r="A773" s="285"/>
      <c r="B773" s="141"/>
      <c r="C773" s="434"/>
    </row>
    <row r="774" spans="1:3" x14ac:dyDescent="0.2">
      <c r="A774" s="285"/>
      <c r="B774" s="141"/>
      <c r="C774" s="434"/>
    </row>
    <row r="775" spans="1:3" x14ac:dyDescent="0.2">
      <c r="A775" s="285"/>
      <c r="B775" s="141"/>
      <c r="C775" s="434"/>
    </row>
    <row r="776" spans="1:3" x14ac:dyDescent="0.2">
      <c r="A776" s="285"/>
      <c r="B776" s="141"/>
      <c r="C776" s="434"/>
    </row>
    <row r="777" spans="1:3" x14ac:dyDescent="0.2">
      <c r="A777" s="285"/>
      <c r="B777" s="141"/>
      <c r="C777" s="434"/>
    </row>
    <row r="778" spans="1:3" x14ac:dyDescent="0.2">
      <c r="A778" s="285"/>
      <c r="B778" s="141"/>
      <c r="C778" s="434"/>
    </row>
    <row r="779" spans="1:3" x14ac:dyDescent="0.2">
      <c r="A779" s="285"/>
      <c r="B779" s="141"/>
      <c r="C779" s="434"/>
    </row>
    <row r="780" spans="1:3" x14ac:dyDescent="0.2">
      <c r="A780" s="285"/>
      <c r="B780" s="141"/>
      <c r="C780" s="434"/>
    </row>
    <row r="781" spans="1:3" x14ac:dyDescent="0.2">
      <c r="A781" s="285"/>
      <c r="B781" s="141"/>
      <c r="C781" s="434"/>
    </row>
    <row r="782" spans="1:3" x14ac:dyDescent="0.2">
      <c r="A782" s="285"/>
      <c r="B782" s="141"/>
      <c r="C782" s="434"/>
    </row>
    <row r="783" spans="1:3" x14ac:dyDescent="0.2">
      <c r="A783" s="285"/>
      <c r="B783" s="141"/>
      <c r="C783" s="434"/>
    </row>
    <row r="784" spans="1:3" x14ac:dyDescent="0.2">
      <c r="A784" s="285"/>
      <c r="B784" s="141"/>
      <c r="C784" s="434"/>
    </row>
    <row r="785" spans="1:3" x14ac:dyDescent="0.2">
      <c r="A785" s="285"/>
      <c r="B785" s="141"/>
      <c r="C785" s="434"/>
    </row>
    <row r="786" spans="1:3" x14ac:dyDescent="0.2">
      <c r="A786" s="285"/>
      <c r="B786" s="141"/>
      <c r="C786" s="434"/>
    </row>
    <row r="787" spans="1:3" x14ac:dyDescent="0.2">
      <c r="A787" s="285"/>
      <c r="B787" s="141"/>
      <c r="C787" s="434"/>
    </row>
    <row r="788" spans="1:3" x14ac:dyDescent="0.2">
      <c r="A788" s="285"/>
      <c r="B788" s="141"/>
      <c r="C788" s="434"/>
    </row>
    <row r="789" spans="1:3" x14ac:dyDescent="0.2">
      <c r="A789" s="285"/>
      <c r="B789" s="141"/>
      <c r="C789" s="434"/>
    </row>
    <row r="790" spans="1:3" x14ac:dyDescent="0.2">
      <c r="A790" s="285"/>
      <c r="B790" s="141"/>
      <c r="C790" s="434"/>
    </row>
    <row r="791" spans="1:3" x14ac:dyDescent="0.2">
      <c r="A791" s="285"/>
      <c r="B791" s="141"/>
      <c r="C791" s="434"/>
    </row>
    <row r="792" spans="1:3" x14ac:dyDescent="0.2">
      <c r="A792" s="285"/>
      <c r="B792" s="141"/>
      <c r="C792" s="434"/>
    </row>
    <row r="793" spans="1:3" x14ac:dyDescent="0.2">
      <c r="A793" s="285"/>
      <c r="B793" s="141"/>
      <c r="C793" s="434"/>
    </row>
    <row r="794" spans="1:3" x14ac:dyDescent="0.2">
      <c r="A794" s="285"/>
      <c r="B794" s="141"/>
      <c r="C794" s="434"/>
    </row>
    <row r="795" spans="1:3" x14ac:dyDescent="0.2">
      <c r="A795" s="285"/>
      <c r="B795" s="141"/>
      <c r="C795" s="434"/>
    </row>
    <row r="796" spans="1:3" x14ac:dyDescent="0.2">
      <c r="A796" s="285"/>
      <c r="B796" s="141"/>
      <c r="C796" s="434"/>
    </row>
    <row r="797" spans="1:3" x14ac:dyDescent="0.2">
      <c r="A797" s="285"/>
      <c r="B797" s="141"/>
      <c r="C797" s="434"/>
    </row>
    <row r="798" spans="1:3" x14ac:dyDescent="0.2">
      <c r="A798" s="285"/>
      <c r="B798" s="141"/>
      <c r="C798" s="434"/>
    </row>
    <row r="799" spans="1:3" x14ac:dyDescent="0.2">
      <c r="A799" s="285"/>
      <c r="B799" s="141"/>
      <c r="C799" s="434"/>
    </row>
    <row r="800" spans="1:3" x14ac:dyDescent="0.2">
      <c r="A800" s="285"/>
      <c r="B800" s="141"/>
      <c r="C800" s="434"/>
    </row>
    <row r="801" spans="1:3" x14ac:dyDescent="0.2">
      <c r="A801" s="285"/>
      <c r="B801" s="141"/>
      <c r="C801" s="434"/>
    </row>
    <row r="802" spans="1:3" x14ac:dyDescent="0.2">
      <c r="A802" s="285"/>
      <c r="B802" s="141"/>
      <c r="C802" s="434"/>
    </row>
    <row r="803" spans="1:3" x14ac:dyDescent="0.2">
      <c r="A803" s="285"/>
      <c r="B803" s="141"/>
      <c r="C803" s="434"/>
    </row>
    <row r="804" spans="1:3" x14ac:dyDescent="0.2">
      <c r="A804" s="285"/>
      <c r="B804" s="141"/>
      <c r="C804" s="434"/>
    </row>
    <row r="805" spans="1:3" x14ac:dyDescent="0.2">
      <c r="A805" s="285"/>
      <c r="B805" s="141"/>
      <c r="C805" s="434"/>
    </row>
    <row r="806" spans="1:3" ht="13.5" thickBot="1" x14ac:dyDescent="0.25">
      <c r="A806" s="287"/>
      <c r="B806" s="141"/>
      <c r="C806" s="434"/>
    </row>
    <row r="807" spans="1:3" x14ac:dyDescent="0.2">
      <c r="A807" s="289"/>
    </row>
  </sheetData>
  <autoFilter ref="A9:C433" xr:uid="{D7F95507-3BEF-440C-9A6C-BAA4E0304A2F}"/>
  <conditionalFormatting sqref="B701:C712 B727:C806 B327 B328:C697 B10:C326">
    <cfRule type="cellIs" dxfId="332" priority="187" operator="equal">
      <formula>4</formula>
    </cfRule>
    <cfRule type="cellIs" dxfId="331" priority="188" operator="equal">
      <formula>3</formula>
    </cfRule>
    <cfRule type="cellIs" dxfId="330" priority="189" operator="equal">
      <formula>2</formula>
    </cfRule>
    <cfRule type="cellIs" dxfId="329" priority="190" operator="equal">
      <formula>1</formula>
    </cfRule>
    <cfRule type="containsText" dxfId="328" priority="191" operator="containsText" text="NR">
      <formula>NOT(ISERROR(SEARCH("NR",B10)))</formula>
    </cfRule>
  </conditionalFormatting>
  <conditionalFormatting sqref="B461:C507 B457:C458 B327 B328:C433 B10:C326">
    <cfRule type="cellIs" dxfId="327" priority="186" operator="equal">
      <formula>"OK"</formula>
    </cfRule>
  </conditionalFormatting>
  <printOptions headings="1" gridLines="1"/>
  <pageMargins left="0.25" right="0.25" top="0.75" bottom="0.75" header="0.3" footer="0.3"/>
  <pageSetup paperSize="17" scale="62" fitToHeight="0" orientation="portrait" r:id="rId1"/>
  <headerFooter alignWithMargins="0"/>
  <drawing r:id="rId2"/>
  <extLst>
    <ext xmlns:x14="http://schemas.microsoft.com/office/spreadsheetml/2009/9/main" uri="{78C0D931-6437-407d-A8EE-F0AAD7539E65}">
      <x14:conditionalFormattings>
        <x14:conditionalFormatting xmlns:xm="http://schemas.microsoft.com/office/excel/2006/main">
          <x14:cfRule type="containsText" priority="185" operator="containsText" id="{A1D30DD9-A49D-47E5-9DF0-EA8387168B43}">
            <xm:f>NOT(ISERROR(SEARCH("WR",B2)))</xm:f>
            <xm:f>"WR"</xm:f>
            <x14:dxf>
              <fill>
                <patternFill>
                  <bgColor rgb="FF00B0F0"/>
                </patternFill>
              </fill>
            </x14:dxf>
          </x14:cfRule>
          <xm:sqref>B327 B2:C326 B328:C1048576</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387A4F-343F-491E-B1A4-8F4CD01C96D2}">
  <sheetPr codeName="Sheet4" filterMode="1">
    <pageSetUpPr fitToPage="1"/>
  </sheetPr>
  <dimension ref="A1:FK806"/>
  <sheetViews>
    <sheetView tabSelected="1" topLeftCell="C1" zoomScale="85" zoomScaleNormal="85" workbookViewId="0">
      <selection activeCell="AL230" sqref="AL230"/>
    </sheetView>
  </sheetViews>
  <sheetFormatPr defaultColWidth="9.140625" defaultRowHeight="12.75" x14ac:dyDescent="0.2"/>
  <cols>
    <col min="1" max="1" width="29.7109375" style="1" customWidth="1"/>
    <col min="2" max="2" width="41.28515625" style="29" customWidth="1"/>
    <col min="3" max="3" width="17.5703125" style="5" customWidth="1"/>
    <col min="4" max="4" width="17.5703125" style="5" hidden="1" customWidth="1"/>
    <col min="5" max="5" width="11.85546875" style="265" customWidth="1"/>
    <col min="6" max="6" width="36.7109375" style="231" customWidth="1"/>
    <col min="7" max="7" width="7.5703125" style="5" customWidth="1"/>
    <col min="8" max="8" width="9.28515625" style="5" customWidth="1"/>
    <col min="9" max="23" width="3.7109375" style="8" hidden="1" customWidth="1"/>
    <col min="24" max="28" width="3.7109375" style="8" customWidth="1"/>
    <col min="29" max="34" width="4" style="429" customWidth="1"/>
    <col min="35" max="35" width="4.7109375" style="531" customWidth="1"/>
    <col min="36" max="36" width="4.140625" style="531" customWidth="1"/>
    <col min="37" max="37" width="5.28515625" style="451" customWidth="1"/>
    <col min="38" max="38" width="44" style="558" customWidth="1"/>
    <col min="39" max="39" width="37.28515625" style="438" customWidth="1"/>
    <col min="40" max="40" width="10.28515625" style="51" customWidth="1"/>
    <col min="41" max="41" width="9.42578125" style="24" bestFit="1" customWidth="1"/>
    <col min="42" max="42" width="10.5703125" style="480" hidden="1" customWidth="1"/>
    <col min="43" max="43" width="24.85546875" style="497" hidden="1" customWidth="1"/>
    <col min="44" max="44" width="11.42578125" style="9" customWidth="1"/>
    <col min="45" max="45" width="18.5703125" style="29" hidden="1" customWidth="1"/>
    <col min="46" max="46" width="12.85546875" style="29" hidden="1" customWidth="1"/>
    <col min="47" max="47" width="11.5703125" style="1" customWidth="1"/>
    <col min="48" max="48" width="12.85546875" style="5" hidden="1" customWidth="1"/>
    <col min="49" max="52" width="9.140625" style="1" hidden="1" customWidth="1"/>
    <col min="53" max="53" width="14.85546875" style="1" hidden="1" customWidth="1"/>
    <col min="54" max="58" width="7.85546875" style="1" hidden="1" customWidth="1"/>
    <col min="59" max="59" width="9.140625" style="1" hidden="1" customWidth="1"/>
    <col min="60" max="61" width="7.85546875" style="1" hidden="1" customWidth="1"/>
    <col min="62" max="63" width="7.7109375" style="1" hidden="1" customWidth="1"/>
    <col min="64" max="64" width="10.140625" style="1" hidden="1" customWidth="1"/>
    <col min="65" max="66" width="8.140625" style="1" hidden="1" customWidth="1"/>
    <col min="67" max="67" width="7.28515625" style="1" hidden="1" customWidth="1"/>
    <col min="68" max="71" width="7.85546875" style="1" hidden="1" customWidth="1"/>
    <col min="72" max="113" width="9.140625" style="1" hidden="1" customWidth="1"/>
    <col min="114" max="114" width="41.85546875" style="1" hidden="1" customWidth="1"/>
    <col min="115" max="132" width="9.140625" style="1" hidden="1" customWidth="1"/>
    <col min="133" max="138" width="9.140625" style="1" customWidth="1"/>
    <col min="139" max="139" width="10.7109375" style="1" bestFit="1" customWidth="1"/>
    <col min="140" max="140" width="15.7109375" style="1" customWidth="1"/>
    <col min="141" max="141" width="41" style="1" bestFit="1" customWidth="1"/>
    <col min="142" max="142" width="48.28515625" style="1" bestFit="1" customWidth="1"/>
    <col min="143" max="161" width="9.140625" style="1" customWidth="1"/>
    <col min="162" max="163" width="9.140625" style="1"/>
    <col min="164" max="164" width="11.140625" style="1" bestFit="1" customWidth="1"/>
    <col min="165" max="165" width="9.140625" style="1"/>
    <col min="166" max="166" width="9.7109375" style="1" bestFit="1" customWidth="1"/>
    <col min="167" max="16384" width="9.140625" style="1"/>
  </cols>
  <sheetData>
    <row r="1" spans="1:167" ht="27" thickBot="1" x14ac:dyDescent="0.3">
      <c r="A1" s="462" t="s">
        <v>596</v>
      </c>
      <c r="B1" s="556"/>
      <c r="C1" s="601"/>
      <c r="D1" s="601"/>
      <c r="E1" s="556"/>
      <c r="F1" s="556"/>
      <c r="G1" s="461"/>
      <c r="H1" s="463"/>
      <c r="I1" s="461"/>
      <c r="J1" s="461"/>
      <c r="K1" s="461"/>
      <c r="L1" s="461"/>
      <c r="M1" s="461"/>
      <c r="N1" s="461"/>
      <c r="O1" s="461"/>
      <c r="P1" s="461"/>
      <c r="Q1" s="461"/>
      <c r="R1" s="461"/>
      <c r="S1" s="461"/>
      <c r="T1" s="463"/>
      <c r="U1" s="463"/>
      <c r="V1" s="463"/>
      <c r="W1" s="463"/>
      <c r="X1" s="463"/>
      <c r="Y1" s="463"/>
      <c r="Z1" s="463"/>
      <c r="AA1" s="463"/>
      <c r="AB1" s="463"/>
      <c r="AC1" s="463"/>
      <c r="AD1" s="461"/>
      <c r="AE1" s="461"/>
      <c r="AF1" s="461"/>
      <c r="AG1" s="461"/>
      <c r="AH1" s="461"/>
      <c r="AI1" s="509"/>
      <c r="AJ1" s="509"/>
      <c r="AK1" s="463"/>
      <c r="AL1" s="556"/>
      <c r="AM1" s="463"/>
      <c r="AN1" s="464"/>
      <c r="AO1" s="463"/>
      <c r="AP1" s="473"/>
      <c r="AQ1" s="491"/>
      <c r="AR1" s="35"/>
      <c r="AS1" s="36"/>
      <c r="AV1" s="38"/>
      <c r="FG1" s="361" t="s">
        <v>597</v>
      </c>
      <c r="FH1" s="361"/>
      <c r="FI1" s="361" t="s">
        <v>598</v>
      </c>
      <c r="FJ1" s="361" t="s">
        <v>599</v>
      </c>
    </row>
    <row r="2" spans="1:167" ht="25.5" customHeight="1" x14ac:dyDescent="0.35">
      <c r="A2" s="330" t="s">
        <v>600</v>
      </c>
      <c r="B2" s="599" t="s">
        <v>601</v>
      </c>
      <c r="C2" s="552"/>
      <c r="D2" s="552"/>
      <c r="E2" s="552"/>
      <c r="F2" s="600"/>
      <c r="G2" s="376"/>
      <c r="H2" s="336">
        <v>0.01</v>
      </c>
      <c r="I2" s="395">
        <v>0</v>
      </c>
      <c r="J2" s="395">
        <v>0</v>
      </c>
      <c r="K2" s="395">
        <v>0</v>
      </c>
      <c r="L2" s="395">
        <v>2.4875621890547263E-3</v>
      </c>
      <c r="M2" s="395">
        <v>9.9502487562189053E-3</v>
      </c>
      <c r="N2" s="395">
        <v>2.4875621890547263E-3</v>
      </c>
      <c r="O2" s="395">
        <v>2.4875621890547263E-3</v>
      </c>
      <c r="P2" s="395">
        <v>0</v>
      </c>
      <c r="Q2" s="395">
        <v>5.1546391752577319E-3</v>
      </c>
      <c r="R2" s="395">
        <v>1.0810810810810811E-2</v>
      </c>
      <c r="S2" s="395">
        <v>9.9502487562189053E-3</v>
      </c>
      <c r="T2" s="395">
        <v>1.4925373134328358E-2</v>
      </c>
      <c r="U2" s="395">
        <v>4.9751243781094526E-3</v>
      </c>
      <c r="V2" s="395">
        <v>1.9900497512437811E-2</v>
      </c>
      <c r="W2" s="395">
        <v>1.0683760683760684E-2</v>
      </c>
      <c r="X2" s="395">
        <v>1.2437810945273632E-2</v>
      </c>
      <c r="Y2" s="395">
        <v>3.2338308457711441E-2</v>
      </c>
      <c r="Z2" s="395">
        <v>1.7412935323383085E-2</v>
      </c>
      <c r="AA2" s="395">
        <v>1.4925373134328358E-2</v>
      </c>
      <c r="AB2" s="395">
        <v>2.2388059701492536E-2</v>
      </c>
      <c r="AC2" s="423">
        <v>3.2338308457711441E-2</v>
      </c>
      <c r="AD2" s="395">
        <v>1.4925373134328358E-2</v>
      </c>
      <c r="AE2" s="395">
        <v>1.9900497512437811E-2</v>
      </c>
      <c r="AF2" s="395">
        <v>2.4875621890547265E-2</v>
      </c>
      <c r="AG2" s="395">
        <v>2.2388059701492536E-2</v>
      </c>
      <c r="AH2" s="395">
        <v>2.736318407960199E-2</v>
      </c>
      <c r="AI2" s="395">
        <v>1.4925373134328358E-2</v>
      </c>
      <c r="AJ2" s="395">
        <v>0</v>
      </c>
      <c r="AK2" s="447"/>
      <c r="AL2" s="559"/>
      <c r="AM2" s="465">
        <v>0.86</v>
      </c>
      <c r="AN2" s="339"/>
      <c r="AO2" s="535"/>
      <c r="AP2" s="474"/>
      <c r="AQ2" s="492"/>
      <c r="AR2" s="37"/>
      <c r="AS2" s="22"/>
      <c r="AV2" s="54"/>
      <c r="AY2" s="1">
        <f>128/239</f>
        <v>0.53556485355648531</v>
      </c>
      <c r="FG2" s="359">
        <v>189</v>
      </c>
      <c r="FH2" s="359" t="s">
        <v>602</v>
      </c>
      <c r="FI2" s="359">
        <f>98+14</f>
        <v>112</v>
      </c>
      <c r="FJ2" s="360">
        <f>FI2/FG2</f>
        <v>0.59259259259259256</v>
      </c>
    </row>
    <row r="3" spans="1:167" ht="25.5" customHeight="1" x14ac:dyDescent="0.35">
      <c r="A3" s="331" t="s">
        <v>603</v>
      </c>
      <c r="B3" s="596" t="s">
        <v>604</v>
      </c>
      <c r="C3" s="329"/>
      <c r="D3" s="329"/>
      <c r="E3" s="329"/>
      <c r="F3" s="328"/>
      <c r="G3" s="376"/>
      <c r="H3" s="336">
        <v>0.02</v>
      </c>
      <c r="I3" s="396">
        <v>2.232142857142857E-3</v>
      </c>
      <c r="J3" s="396">
        <v>9.6385542168674707E-3</v>
      </c>
      <c r="K3" s="396">
        <v>1.7902813299232736E-2</v>
      </c>
      <c r="L3" s="396">
        <v>1.7902813299232736E-2</v>
      </c>
      <c r="M3" s="396">
        <v>2.0460358056265986E-2</v>
      </c>
      <c r="N3" s="396">
        <v>5.1150895140664966E-3</v>
      </c>
      <c r="O3" s="396">
        <v>1.278772378516624E-2</v>
      </c>
      <c r="P3" s="396">
        <v>0</v>
      </c>
      <c r="Q3" s="396">
        <v>2.8350515463917526E-2</v>
      </c>
      <c r="R3" s="396">
        <v>2.7027027027027029E-2</v>
      </c>
      <c r="S3" s="396">
        <v>5.3708439897698211E-2</v>
      </c>
      <c r="T3" s="396">
        <v>7.4168797953964194E-2</v>
      </c>
      <c r="U3" s="396">
        <v>9.2071611253196933E-2</v>
      </c>
      <c r="V3" s="396">
        <v>9.2071611253196933E-2</v>
      </c>
      <c r="W3" s="396">
        <v>6.4102564102564097E-2</v>
      </c>
      <c r="X3" s="396">
        <v>7.6726342710997444E-2</v>
      </c>
      <c r="Y3" s="396">
        <v>8.6956521739130432E-2</v>
      </c>
      <c r="Z3" s="396">
        <v>7.4168797953964194E-2</v>
      </c>
      <c r="AA3" s="396">
        <v>8.1841432225063945E-2</v>
      </c>
      <c r="AB3" s="396">
        <v>5.8823529411764705E-2</v>
      </c>
      <c r="AC3" s="424">
        <v>5.1150895140664961E-2</v>
      </c>
      <c r="AD3" s="396">
        <v>3.0690537084398978E-2</v>
      </c>
      <c r="AE3" s="396">
        <v>3.8363171355498722E-2</v>
      </c>
      <c r="AF3" s="396">
        <v>6.3938618925831206E-2</v>
      </c>
      <c r="AG3" s="396">
        <v>6.1381074168797956E-2</v>
      </c>
      <c r="AH3" s="396">
        <v>7.1611253196930943E-2</v>
      </c>
      <c r="AI3" s="396">
        <v>5.8823529411764705E-2</v>
      </c>
      <c r="AJ3" s="396">
        <v>0</v>
      </c>
      <c r="AK3" s="447"/>
      <c r="AL3" s="559"/>
      <c r="AM3" s="466">
        <v>0.1404494382022472</v>
      </c>
      <c r="AN3" s="179"/>
      <c r="AO3" s="536"/>
      <c r="AP3" s="475"/>
      <c r="AQ3" s="493"/>
      <c r="AR3" s="37"/>
      <c r="AS3" s="22"/>
      <c r="FG3" s="359">
        <v>245</v>
      </c>
      <c r="FH3" s="359" t="s">
        <v>605</v>
      </c>
      <c r="FI3" s="359">
        <f>170+45</f>
        <v>215</v>
      </c>
      <c r="FJ3" s="360">
        <f>FI3/FG3</f>
        <v>0.87755102040816324</v>
      </c>
    </row>
    <row r="4" spans="1:167" ht="18" customHeight="1" x14ac:dyDescent="0.2">
      <c r="A4" s="332" t="s">
        <v>606</v>
      </c>
      <c r="B4" s="596" t="s">
        <v>607</v>
      </c>
      <c r="C4" s="329"/>
      <c r="D4" s="329"/>
      <c r="E4" s="329"/>
      <c r="F4" s="328"/>
      <c r="G4" s="376"/>
      <c r="H4" s="336">
        <v>0.03</v>
      </c>
      <c r="I4" s="396">
        <v>0</v>
      </c>
      <c r="J4" s="396">
        <v>1.6867469879518072E-2</v>
      </c>
      <c r="K4" s="396">
        <v>3.3248081841432228E-2</v>
      </c>
      <c r="L4" s="396">
        <v>4.6035805626598467E-2</v>
      </c>
      <c r="M4" s="396">
        <v>5.1150895140664961E-2</v>
      </c>
      <c r="N4" s="396">
        <v>2.3017902813299233E-2</v>
      </c>
      <c r="O4" s="396">
        <v>2.8132992327365727E-2</v>
      </c>
      <c r="P4" s="396">
        <v>0</v>
      </c>
      <c r="Q4" s="396">
        <v>5.6701030927835051E-2</v>
      </c>
      <c r="R4" s="396">
        <v>0.11891891891891893</v>
      </c>
      <c r="S4" s="396">
        <v>0.16368286445012789</v>
      </c>
      <c r="T4" s="396">
        <v>0.15601023017902813</v>
      </c>
      <c r="U4" s="396">
        <v>0.17135549872122763</v>
      </c>
      <c r="V4" s="396">
        <v>0.15089514066496162</v>
      </c>
      <c r="W4" s="396">
        <v>0.14743589743589744</v>
      </c>
      <c r="X4" s="396">
        <v>0.14322250639386189</v>
      </c>
      <c r="Y4" s="396">
        <v>0.16368286445012789</v>
      </c>
      <c r="Z4" s="396">
        <v>0.11508951406649616</v>
      </c>
      <c r="AA4" s="396">
        <v>0.11508951406649616</v>
      </c>
      <c r="AB4" s="396">
        <v>0.11764705882352941</v>
      </c>
      <c r="AC4" s="424">
        <v>3.5805626598465472E-2</v>
      </c>
      <c r="AD4" s="396">
        <v>0.12531969309462915</v>
      </c>
      <c r="AE4" s="396">
        <v>0.11764705882352941</v>
      </c>
      <c r="AF4" s="396">
        <v>0.13299232736572891</v>
      </c>
      <c r="AG4" s="396">
        <v>0.12531969309462915</v>
      </c>
      <c r="AH4" s="396">
        <v>0.15345268542199489</v>
      </c>
      <c r="AI4" s="396">
        <v>8.6956521739130432E-2</v>
      </c>
      <c r="AJ4" s="396">
        <v>0</v>
      </c>
      <c r="AK4" s="447"/>
      <c r="AL4" s="559"/>
      <c r="AM4" s="467"/>
      <c r="AN4" s="179"/>
      <c r="AO4" s="537"/>
      <c r="AP4" s="475"/>
      <c r="AQ4" s="493"/>
      <c r="AR4" s="145"/>
      <c r="AS4" s="22"/>
      <c r="EJ4" s="1" t="s">
        <v>608</v>
      </c>
      <c r="FI4" s="356">
        <f>434-367</f>
        <v>67</v>
      </c>
    </row>
    <row r="5" spans="1:167" ht="18" customHeight="1" x14ac:dyDescent="0.2">
      <c r="A5" s="39" t="s">
        <v>609</v>
      </c>
      <c r="B5" s="596" t="s">
        <v>610</v>
      </c>
      <c r="C5" s="329"/>
      <c r="D5" s="329"/>
      <c r="E5" s="329"/>
      <c r="F5" s="328"/>
      <c r="G5" s="376"/>
      <c r="H5" s="336">
        <v>0.04</v>
      </c>
      <c r="I5" s="585">
        <v>2.232142857142857E-3</v>
      </c>
      <c r="J5" s="396">
        <v>2.4096385542168677E-3</v>
      </c>
      <c r="K5" s="396">
        <v>5.8823529411764705E-2</v>
      </c>
      <c r="L5" s="396">
        <v>4.6035805626598467E-2</v>
      </c>
      <c r="M5" s="396">
        <v>5.1150895140664961E-2</v>
      </c>
      <c r="N5" s="396">
        <v>1.7902813299232736E-2</v>
      </c>
      <c r="O5" s="396">
        <v>5.1150895140664966E-3</v>
      </c>
      <c r="P5" s="396">
        <v>0</v>
      </c>
      <c r="Q5" s="396">
        <v>3.3505154639175257E-2</v>
      </c>
      <c r="R5" s="396">
        <v>5.1351351351351354E-2</v>
      </c>
      <c r="S5" s="396">
        <v>7.4168797953964194E-2</v>
      </c>
      <c r="T5" s="396">
        <v>7.6726342710997444E-2</v>
      </c>
      <c r="U5" s="396">
        <v>8.6956521739130432E-2</v>
      </c>
      <c r="V5" s="396">
        <v>6.6496163682864456E-2</v>
      </c>
      <c r="W5" s="396">
        <v>3.2051282051282048E-2</v>
      </c>
      <c r="X5" s="396">
        <v>6.6496163682864456E-2</v>
      </c>
      <c r="Y5" s="396">
        <v>6.6496163682864456E-2</v>
      </c>
      <c r="Z5" s="396">
        <v>6.6496163682864456E-2</v>
      </c>
      <c r="AA5" s="396">
        <v>6.3938618925831206E-2</v>
      </c>
      <c r="AB5" s="396">
        <v>3.8363171355498722E-2</v>
      </c>
      <c r="AC5" s="424">
        <v>2.0460358056265986E-2</v>
      </c>
      <c r="AD5" s="396">
        <v>0.13810741687979539</v>
      </c>
      <c r="AE5" s="396">
        <v>8.1841432225063945E-2</v>
      </c>
      <c r="AF5" s="396">
        <v>7.6726342710997444E-2</v>
      </c>
      <c r="AG5" s="396">
        <v>7.6726342710997444E-2</v>
      </c>
      <c r="AH5" s="396">
        <v>6.1381074168797956E-2</v>
      </c>
      <c r="AI5" s="396">
        <v>0</v>
      </c>
      <c r="AJ5" s="396">
        <v>0</v>
      </c>
      <c r="AK5" s="447"/>
      <c r="AL5" s="559"/>
      <c r="AM5" s="585">
        <v>2.232142857142857E-3</v>
      </c>
      <c r="AN5" s="179"/>
      <c r="AO5" s="536"/>
      <c r="AP5" s="475"/>
      <c r="AQ5" s="493"/>
      <c r="AR5" s="37"/>
      <c r="AS5" s="22"/>
      <c r="EJ5" s="43" t="s">
        <v>611</v>
      </c>
      <c r="EK5" s="22" t="s">
        <v>612</v>
      </c>
      <c r="FG5" s="1">
        <f>FG3+FG2</f>
        <v>434</v>
      </c>
      <c r="FI5" s="1">
        <f>FI3+FI2</f>
        <v>327</v>
      </c>
      <c r="FJ5" s="1">
        <f>FI5/FG5</f>
        <v>0.75345622119815669</v>
      </c>
    </row>
    <row r="6" spans="1:167" ht="18" customHeight="1" x14ac:dyDescent="0.2">
      <c r="A6" s="40" t="s">
        <v>613</v>
      </c>
      <c r="B6" s="596" t="s">
        <v>614</v>
      </c>
      <c r="C6" s="329"/>
      <c r="D6" s="329"/>
      <c r="E6" s="329"/>
      <c r="F6" s="328"/>
      <c r="G6" s="376"/>
      <c r="H6" s="336" t="s">
        <v>615</v>
      </c>
      <c r="I6" s="396">
        <v>0.39285714285714285</v>
      </c>
      <c r="J6" s="396">
        <v>0.66746987951807224</v>
      </c>
      <c r="K6" s="396">
        <v>0.55754475703324813</v>
      </c>
      <c r="L6" s="396">
        <v>0.68797953964194369</v>
      </c>
      <c r="M6" s="396">
        <v>0.68286445012787722</v>
      </c>
      <c r="N6" s="396">
        <v>0.44501278772378516</v>
      </c>
      <c r="O6" s="396">
        <v>0.47826086956521741</v>
      </c>
      <c r="P6" s="396">
        <v>9.9744245524296671E-2</v>
      </c>
      <c r="Q6" s="396">
        <v>0.45618556701030927</v>
      </c>
      <c r="R6" s="396">
        <v>0.65135135135135136</v>
      </c>
      <c r="S6" s="396">
        <v>0.55498721227621484</v>
      </c>
      <c r="T6" s="396">
        <v>0.54475703324808189</v>
      </c>
      <c r="U6" s="396">
        <v>0.49104859335038364</v>
      </c>
      <c r="V6" s="396">
        <v>0.41176470588235292</v>
      </c>
      <c r="W6" s="396">
        <v>0.46153846153846156</v>
      </c>
      <c r="X6" s="396">
        <v>0.51918158567774941</v>
      </c>
      <c r="Y6" s="396">
        <v>0.61125319693094626</v>
      </c>
      <c r="Z6" s="396">
        <v>0.54987212276214836</v>
      </c>
      <c r="AA6" s="396">
        <v>0.54987212276214836</v>
      </c>
      <c r="AB6" s="396">
        <v>0.58823529411764708</v>
      </c>
      <c r="AC6" s="424">
        <v>0.38874680306905368</v>
      </c>
      <c r="AD6" s="396">
        <v>0.58823529411764708</v>
      </c>
      <c r="AE6" s="396">
        <v>0.67007672634271098</v>
      </c>
      <c r="AF6" s="396">
        <v>0.52941176470588236</v>
      </c>
      <c r="AG6" s="396">
        <v>0.51406649616368283</v>
      </c>
      <c r="AH6" s="396">
        <v>0.59590792838874684</v>
      </c>
      <c r="AI6" s="396">
        <v>0.56010230179028131</v>
      </c>
      <c r="AJ6" s="396">
        <v>0</v>
      </c>
      <c r="AK6" s="447"/>
      <c r="AL6" s="559"/>
      <c r="AM6" s="466"/>
      <c r="AN6" s="179"/>
      <c r="AO6" s="536"/>
      <c r="AP6" s="475"/>
      <c r="AQ6" s="493"/>
      <c r="AR6" s="37"/>
      <c r="AS6" s="28"/>
    </row>
    <row r="7" spans="1:167" ht="18" customHeight="1" x14ac:dyDescent="0.2">
      <c r="A7" s="41" t="s">
        <v>616</v>
      </c>
      <c r="B7" s="596" t="s">
        <v>617</v>
      </c>
      <c r="C7" s="329"/>
      <c r="D7" s="329"/>
      <c r="E7" s="329"/>
      <c r="F7" s="328"/>
      <c r="G7" s="376"/>
      <c r="H7" s="336" t="s">
        <v>618</v>
      </c>
      <c r="I7" s="396">
        <v>0.6227678571428571</v>
      </c>
      <c r="J7" s="396">
        <v>0.40481927710843374</v>
      </c>
      <c r="K7" s="396">
        <v>0.50127877237851659</v>
      </c>
      <c r="L7" s="396">
        <v>0.36828644501278773</v>
      </c>
      <c r="M7" s="396">
        <v>0.33248081841432225</v>
      </c>
      <c r="N7" s="396">
        <v>0.64450127877237851</v>
      </c>
      <c r="O7" s="396">
        <v>0.65217391304347827</v>
      </c>
      <c r="P7" s="396">
        <v>1.0767263427109974</v>
      </c>
      <c r="Q7" s="396">
        <v>0.60824742268041232</v>
      </c>
      <c r="R7" s="396">
        <v>0.38648648648648648</v>
      </c>
      <c r="S7" s="396">
        <v>0.32225063938618925</v>
      </c>
      <c r="T7" s="396">
        <v>0.31202046035805625</v>
      </c>
      <c r="U7" s="396">
        <v>0.32736572890025578</v>
      </c>
      <c r="V7" s="396">
        <v>0.4373401534526854</v>
      </c>
      <c r="W7" s="396">
        <v>0.26923076923076922</v>
      </c>
      <c r="X7" s="396">
        <v>0.35294117647058826</v>
      </c>
      <c r="Y7" s="396">
        <v>0.20204603580562661</v>
      </c>
      <c r="Z7" s="396">
        <v>0.27365728900255754</v>
      </c>
      <c r="AA7" s="396">
        <v>0.33503836317135549</v>
      </c>
      <c r="AB7" s="396">
        <v>0.30434782608695654</v>
      </c>
      <c r="AC7" s="424">
        <v>0.23529411764705882</v>
      </c>
      <c r="AD7" s="396">
        <v>0.28644501278772377</v>
      </c>
      <c r="AE7" s="396">
        <v>0.24808184143222506</v>
      </c>
      <c r="AF7" s="396">
        <v>0.22250639386189258</v>
      </c>
      <c r="AG7" s="396">
        <v>0.24040920716112532</v>
      </c>
      <c r="AH7" s="396">
        <v>0.15856777493606139</v>
      </c>
      <c r="AI7" s="396">
        <v>9.9744245524296671E-2</v>
      </c>
      <c r="AJ7" s="396">
        <v>0</v>
      </c>
      <c r="AK7" s="447"/>
      <c r="AL7" s="559"/>
      <c r="AM7" s="466"/>
      <c r="AN7" s="179"/>
      <c r="AO7" s="536"/>
      <c r="AP7" s="475"/>
      <c r="AQ7" s="493"/>
      <c r="AR7" s="37"/>
      <c r="AS7" s="22"/>
    </row>
    <row r="8" spans="1:167" ht="18.75" thickBot="1" x14ac:dyDescent="0.3">
      <c r="A8" s="42" t="s">
        <v>619</v>
      </c>
      <c r="B8" s="597"/>
      <c r="C8" s="86"/>
      <c r="D8" s="86"/>
      <c r="E8" s="86"/>
      <c r="F8" s="598"/>
      <c r="G8" s="377"/>
      <c r="H8" s="336" t="s">
        <v>620</v>
      </c>
      <c r="I8" s="397">
        <v>0.39732142857142855</v>
      </c>
      <c r="J8" s="397">
        <v>0.69638554216867465</v>
      </c>
      <c r="K8" s="397">
        <v>0.6675191815856778</v>
      </c>
      <c r="L8" s="397">
        <v>0.80044152638342814</v>
      </c>
      <c r="M8" s="397">
        <v>0.81557684722169199</v>
      </c>
      <c r="N8" s="397">
        <v>0.49353615553943836</v>
      </c>
      <c r="O8" s="397">
        <v>0.52678423738087055</v>
      </c>
      <c r="P8" s="397">
        <v>9.9744245524296671E-2</v>
      </c>
      <c r="Q8" s="397">
        <v>0.58247422680412375</v>
      </c>
      <c r="R8" s="398">
        <v>0.85675675675675678</v>
      </c>
      <c r="S8" s="398">
        <v>0.9098360655737705</v>
      </c>
      <c r="T8" s="397">
        <v>0.92915531335149859</v>
      </c>
      <c r="U8" s="397">
        <v>0.9073569482288828</v>
      </c>
      <c r="V8" s="397">
        <v>0.7901907356948229</v>
      </c>
      <c r="W8" s="397">
        <v>0.77241379310344827</v>
      </c>
      <c r="X8" s="397">
        <v>0.755868544600939</v>
      </c>
      <c r="Y8" s="397">
        <v>0.90799031476997583</v>
      </c>
      <c r="Z8" s="399">
        <v>0.85436893203883491</v>
      </c>
      <c r="AA8" s="399">
        <v>0.78398058252427183</v>
      </c>
      <c r="AB8" s="400">
        <v>0.83454987834549876</v>
      </c>
      <c r="AC8" s="431">
        <v>0.84914841849148415</v>
      </c>
      <c r="AD8" s="593">
        <v>0.85644768856447684</v>
      </c>
      <c r="AE8" s="593">
        <v>0.8978102189781022</v>
      </c>
      <c r="AF8" s="593">
        <v>0.94395280235988199</v>
      </c>
      <c r="AG8" s="593">
        <v>0.89</v>
      </c>
      <c r="AH8" s="593">
        <v>0.90379746835443042</v>
      </c>
      <c r="AI8" s="594">
        <f>353/395</f>
        <v>0.89367088607594936</v>
      </c>
      <c r="AJ8" s="594"/>
      <c r="AK8" s="448"/>
      <c r="AL8" s="557"/>
      <c r="AM8" s="437"/>
      <c r="AN8" s="304"/>
      <c r="AO8" s="538"/>
      <c r="AP8" s="476"/>
      <c r="AQ8" s="494"/>
      <c r="AR8" s="133"/>
      <c r="AS8" s="20"/>
      <c r="AT8" s="1"/>
      <c r="AV8" s="20"/>
    </row>
    <row r="9" spans="1:167" s="335" customFormat="1" ht="102.75" customHeight="1" x14ac:dyDescent="0.2">
      <c r="A9" s="305" t="s">
        <v>621</v>
      </c>
      <c r="B9" s="306" t="s">
        <v>622</v>
      </c>
      <c r="C9" s="306" t="s">
        <v>623</v>
      </c>
      <c r="D9" s="306" t="s">
        <v>624</v>
      </c>
      <c r="E9" s="306" t="s">
        <v>0</v>
      </c>
      <c r="F9" s="306" t="s">
        <v>625</v>
      </c>
      <c r="G9" s="378" t="s">
        <v>626</v>
      </c>
      <c r="H9" s="306" t="s">
        <v>623</v>
      </c>
      <c r="I9" s="308">
        <v>43922</v>
      </c>
      <c r="J9" s="308">
        <v>43952</v>
      </c>
      <c r="K9" s="308">
        <v>43983</v>
      </c>
      <c r="L9" s="308">
        <v>44013</v>
      </c>
      <c r="M9" s="308">
        <v>44044</v>
      </c>
      <c r="N9" s="308">
        <v>44075</v>
      </c>
      <c r="O9" s="308">
        <v>44105</v>
      </c>
      <c r="P9" s="308">
        <v>44136</v>
      </c>
      <c r="Q9" s="308">
        <v>44166</v>
      </c>
      <c r="R9" s="308">
        <v>44197</v>
      </c>
      <c r="S9" s="308">
        <v>44228</v>
      </c>
      <c r="T9" s="308">
        <v>44256</v>
      </c>
      <c r="U9" s="308">
        <v>44287</v>
      </c>
      <c r="V9" s="308">
        <v>44317</v>
      </c>
      <c r="W9" s="308">
        <v>44348</v>
      </c>
      <c r="X9" s="308">
        <v>44378</v>
      </c>
      <c r="Y9" s="308">
        <v>44409</v>
      </c>
      <c r="Z9" s="308">
        <v>44440</v>
      </c>
      <c r="AA9" s="308">
        <v>44470</v>
      </c>
      <c r="AB9" s="308">
        <v>44501</v>
      </c>
      <c r="AC9" s="425">
        <v>44551</v>
      </c>
      <c r="AD9" s="517">
        <v>44583</v>
      </c>
      <c r="AE9" s="517">
        <v>44614</v>
      </c>
      <c r="AF9" s="517">
        <v>44642</v>
      </c>
      <c r="AG9" s="517">
        <v>44652</v>
      </c>
      <c r="AH9" s="517">
        <v>44703</v>
      </c>
      <c r="AI9" s="517">
        <v>44734</v>
      </c>
      <c r="AJ9" s="510">
        <v>44757</v>
      </c>
      <c r="AK9" s="449"/>
      <c r="AL9" s="554"/>
      <c r="AM9" s="555" t="s">
        <v>627</v>
      </c>
      <c r="AN9" s="308" t="s">
        <v>628</v>
      </c>
      <c r="AO9" s="308" t="s">
        <v>629</v>
      </c>
      <c r="AP9" s="477"/>
      <c r="AQ9" s="495"/>
      <c r="AR9" s="311" t="s">
        <v>630</v>
      </c>
      <c r="AS9" s="313" t="s">
        <v>631</v>
      </c>
      <c r="AT9" s="313" t="s">
        <v>632</v>
      </c>
      <c r="AU9" s="306" t="s">
        <v>633</v>
      </c>
      <c r="AV9" s="306" t="s">
        <v>634</v>
      </c>
      <c r="AW9" s="318"/>
      <c r="AX9" s="319" t="s">
        <v>635</v>
      </c>
      <c r="AY9" s="319" t="s">
        <v>636</v>
      </c>
      <c r="AZ9" s="319" t="s">
        <v>637</v>
      </c>
      <c r="BA9" s="320" t="s">
        <v>638</v>
      </c>
      <c r="BB9" s="320" t="s">
        <v>639</v>
      </c>
      <c r="BC9" s="320" t="s">
        <v>640</v>
      </c>
      <c r="BD9" s="320" t="s">
        <v>641</v>
      </c>
      <c r="BE9" s="320" t="s">
        <v>642</v>
      </c>
      <c r="BF9" s="320" t="s">
        <v>643</v>
      </c>
      <c r="BG9" s="320" t="s">
        <v>644</v>
      </c>
      <c r="BH9" s="319" t="s">
        <v>645</v>
      </c>
      <c r="BI9" s="319" t="s">
        <v>646</v>
      </c>
      <c r="BJ9" s="319" t="s">
        <v>647</v>
      </c>
      <c r="BK9" s="319" t="s">
        <v>648</v>
      </c>
      <c r="BL9" s="319" t="s">
        <v>649</v>
      </c>
      <c r="BM9" s="319" t="s">
        <v>650</v>
      </c>
      <c r="BN9" s="319" t="s">
        <v>651</v>
      </c>
      <c r="BO9" s="319" t="s">
        <v>652</v>
      </c>
      <c r="BP9" s="319" t="s">
        <v>653</v>
      </c>
      <c r="BQ9" s="319" t="s">
        <v>654</v>
      </c>
      <c r="BR9" s="319" t="s">
        <v>655</v>
      </c>
      <c r="BS9" s="319" t="s">
        <v>627</v>
      </c>
      <c r="BT9" s="318"/>
      <c r="BU9" s="318"/>
      <c r="BV9" s="318"/>
      <c r="BW9" s="318"/>
      <c r="BX9" s="318"/>
      <c r="BY9" s="318"/>
      <c r="BZ9" s="318"/>
      <c r="CA9" s="318"/>
      <c r="CB9" s="318"/>
      <c r="CC9" s="318"/>
      <c r="CD9" s="318"/>
      <c r="CE9" s="318"/>
      <c r="CF9" s="318"/>
      <c r="CG9" s="318"/>
      <c r="CH9" s="318"/>
      <c r="CI9" s="318"/>
      <c r="CJ9" s="318"/>
      <c r="CK9" s="318"/>
      <c r="CL9" s="318"/>
      <c r="CM9" s="318"/>
      <c r="CN9" s="318"/>
      <c r="CO9" s="318"/>
      <c r="CP9" s="318"/>
      <c r="CQ9" s="318"/>
      <c r="CR9" s="318"/>
      <c r="CS9" s="318"/>
      <c r="CT9" s="318"/>
      <c r="CU9" s="318"/>
      <c r="CV9" s="318"/>
      <c r="CW9" s="318"/>
      <c r="CX9" s="318"/>
      <c r="CY9" s="318"/>
      <c r="CZ9" s="318"/>
      <c r="DA9" s="318"/>
      <c r="DB9" s="318"/>
      <c r="DC9" s="318"/>
      <c r="DD9" s="318"/>
      <c r="DE9" s="318"/>
      <c r="DF9" s="318"/>
      <c r="DG9" s="318"/>
      <c r="DH9" s="318"/>
      <c r="DI9" s="318"/>
      <c r="DJ9" s="318"/>
      <c r="DK9" s="318"/>
      <c r="DL9" s="318"/>
      <c r="DM9" s="318"/>
      <c r="DN9" s="318"/>
      <c r="DO9" s="318"/>
      <c r="DP9" s="318"/>
      <c r="DQ9" s="318"/>
      <c r="DR9" s="318"/>
      <c r="DS9" s="318"/>
      <c r="DT9" s="318"/>
      <c r="DU9" s="318"/>
      <c r="DV9" s="318"/>
      <c r="DW9" s="318"/>
      <c r="DX9" s="318"/>
      <c r="DY9" s="318"/>
      <c r="DZ9" s="318"/>
      <c r="EA9" s="318"/>
      <c r="EB9" s="333"/>
      <c r="EG9" s="1"/>
      <c r="EJ9" s="335" t="s">
        <v>656</v>
      </c>
      <c r="FJ9" s="335" t="s">
        <v>657</v>
      </c>
      <c r="FK9" s="335">
        <v>19</v>
      </c>
    </row>
    <row r="10" spans="1:167" ht="16.5" customHeight="1" x14ac:dyDescent="0.25">
      <c r="A10" s="43" t="s">
        <v>801</v>
      </c>
      <c r="B10" s="22" t="s">
        <v>802</v>
      </c>
      <c r="C10" s="5" t="s">
        <v>1897</v>
      </c>
      <c r="E10" s="265" t="s">
        <v>63</v>
      </c>
      <c r="F10" s="231" t="s">
        <v>803</v>
      </c>
      <c r="G10" s="193"/>
      <c r="H10" s="5" t="s">
        <v>662</v>
      </c>
      <c r="I10" s="21" t="s">
        <v>16</v>
      </c>
      <c r="J10" s="21">
        <v>2</v>
      </c>
      <c r="K10" s="21">
        <v>2</v>
      </c>
      <c r="L10" s="21" t="s">
        <v>663</v>
      </c>
      <c r="M10" s="21" t="s">
        <v>664</v>
      </c>
      <c r="N10" s="21" t="s">
        <v>16</v>
      </c>
      <c r="O10" s="21" t="s">
        <v>16</v>
      </c>
      <c r="P10" s="21" t="s">
        <v>16</v>
      </c>
      <c r="Q10" s="21" t="s">
        <v>663</v>
      </c>
      <c r="R10" s="21" t="s">
        <v>663</v>
      </c>
      <c r="S10" s="21">
        <v>4</v>
      </c>
      <c r="T10" s="21" t="s">
        <v>663</v>
      </c>
      <c r="U10" s="21"/>
      <c r="V10" s="21" t="s">
        <v>4</v>
      </c>
      <c r="W10" s="21">
        <v>4</v>
      </c>
      <c r="X10" s="21">
        <v>4</v>
      </c>
      <c r="Y10" s="21">
        <v>3</v>
      </c>
      <c r="Z10" s="21">
        <v>3</v>
      </c>
      <c r="AA10" s="21">
        <v>3</v>
      </c>
      <c r="AB10" s="21">
        <v>3</v>
      </c>
      <c r="AC10" s="426">
        <v>3</v>
      </c>
      <c r="AD10" s="426" t="s">
        <v>663</v>
      </c>
      <c r="AE10" s="426">
        <v>3</v>
      </c>
      <c r="AF10" s="426">
        <v>3</v>
      </c>
      <c r="AG10" s="426">
        <v>3</v>
      </c>
      <c r="AH10" s="426" t="s">
        <v>4</v>
      </c>
      <c r="AI10" s="511" t="s">
        <v>663</v>
      </c>
      <c r="AJ10" s="511"/>
      <c r="AK10" s="141" t="s">
        <v>16</v>
      </c>
      <c r="AL10" s="141"/>
      <c r="AM10" s="174"/>
      <c r="AN10" s="401"/>
      <c r="AO10" s="602"/>
      <c r="AP10" s="478"/>
      <c r="AQ10" s="496" t="e">
        <f>VLOOKUP(A10,#REF!,10,FALSE)</f>
        <v>#REF!</v>
      </c>
      <c r="AR10" s="315">
        <f>VLOOKUP(E10,'Monthly AMS report'!KD:KE,2,FALSE)</f>
        <v>44725</v>
      </c>
      <c r="AS10" s="3"/>
      <c r="AT10" s="3"/>
      <c r="AU10" s="5">
        <v>4</v>
      </c>
      <c r="AV10" s="5">
        <v>8</v>
      </c>
      <c r="AW10" s="5">
        <v>32</v>
      </c>
      <c r="AX10" s="5"/>
      <c r="AY10" s="5"/>
      <c r="AZ10" s="5"/>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19"/>
      <c r="EI10" s="546"/>
      <c r="EJ10" s="548" t="s">
        <v>552</v>
      </c>
      <c r="EK10" s="1" t="s">
        <v>665</v>
      </c>
      <c r="EL10" s="1" t="s">
        <v>666</v>
      </c>
      <c r="EM10" s="1" t="e">
        <f>VLOOKUP(EK10,#REF!,3,FALSE)</f>
        <v>#REF!</v>
      </c>
      <c r="EZ10" s="4"/>
      <c r="FA10" s="4"/>
      <c r="FB10" s="4"/>
      <c r="FC10" s="4"/>
      <c r="FD10" s="4"/>
      <c r="FE10" s="4"/>
    </row>
    <row r="11" spans="1:167" ht="16.5" customHeight="1" x14ac:dyDescent="0.25">
      <c r="A11" s="44" t="s">
        <v>667</v>
      </c>
      <c r="B11" s="34" t="s">
        <v>668</v>
      </c>
      <c r="C11" s="5" t="s">
        <v>688</v>
      </c>
      <c r="E11" s="265" t="s">
        <v>3</v>
      </c>
      <c r="F11" s="231" t="s">
        <v>669</v>
      </c>
      <c r="G11" s="193"/>
      <c r="H11" s="5" t="s">
        <v>662</v>
      </c>
      <c r="I11" s="21" t="s">
        <v>16</v>
      </c>
      <c r="J11" s="21" t="s">
        <v>663</v>
      </c>
      <c r="K11" s="21" t="s">
        <v>16</v>
      </c>
      <c r="L11" s="21" t="s">
        <v>663</v>
      </c>
      <c r="M11" s="21" t="s">
        <v>663</v>
      </c>
      <c r="N11" s="21" t="s">
        <v>4</v>
      </c>
      <c r="O11" s="21" t="s">
        <v>16</v>
      </c>
      <c r="P11" s="21" t="s">
        <v>16</v>
      </c>
      <c r="Q11" s="21" t="s">
        <v>16</v>
      </c>
      <c r="R11" s="21" t="s">
        <v>663</v>
      </c>
      <c r="S11" s="21" t="s">
        <v>663</v>
      </c>
      <c r="T11" s="21" t="s">
        <v>663</v>
      </c>
      <c r="U11" s="21" t="s">
        <v>663</v>
      </c>
      <c r="V11" s="21" t="s">
        <v>4</v>
      </c>
      <c r="W11" s="21" t="s">
        <v>4</v>
      </c>
      <c r="X11" s="21" t="s">
        <v>4</v>
      </c>
      <c r="Y11" s="21" t="s">
        <v>4</v>
      </c>
      <c r="Z11" s="21" t="s">
        <v>4</v>
      </c>
      <c r="AA11" s="21" t="s">
        <v>4</v>
      </c>
      <c r="AB11" s="21" t="s">
        <v>4</v>
      </c>
      <c r="AC11" s="426" t="s">
        <v>16</v>
      </c>
      <c r="AD11" s="426" t="s">
        <v>4</v>
      </c>
      <c r="AE11" s="426" t="s">
        <v>4</v>
      </c>
      <c r="AF11" s="426" t="s">
        <v>663</v>
      </c>
      <c r="AG11" s="426" t="s">
        <v>4</v>
      </c>
      <c r="AH11" s="426" t="s">
        <v>4</v>
      </c>
      <c r="AI11" s="511" t="s">
        <v>663</v>
      </c>
      <c r="AJ11" s="511" t="s">
        <v>664</v>
      </c>
      <c r="AK11" s="141" t="s">
        <v>4</v>
      </c>
      <c r="AL11" s="141"/>
      <c r="AM11" s="174"/>
      <c r="AN11" s="405"/>
      <c r="AO11" s="314"/>
      <c r="AP11" s="478"/>
      <c r="AQ11" s="479"/>
      <c r="AR11" s="315">
        <f>VLOOKUP(E11,'Monthly AMS report'!KD:KE,2,FALSE)</f>
        <v>44763</v>
      </c>
      <c r="AS11" s="3"/>
      <c r="AT11" s="3"/>
      <c r="AU11" s="5"/>
      <c r="AV11" s="5">
        <v>16</v>
      </c>
      <c r="AW11" s="5">
        <v>37</v>
      </c>
      <c r="AX11" s="5"/>
      <c r="AY11" s="5"/>
      <c r="AZ11" s="5"/>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19"/>
      <c r="EI11" s="546"/>
      <c r="EJ11" s="547" t="s">
        <v>548</v>
      </c>
      <c r="EK11" s="1" t="s">
        <v>670</v>
      </c>
      <c r="EL11" s="1" t="s">
        <v>671</v>
      </c>
      <c r="EM11" s="1" t="e">
        <f>VLOOKUP(EK11,#REF!,3,FALSE)</f>
        <v>#REF!</v>
      </c>
      <c r="EZ11" s="4"/>
      <c r="FA11" s="4"/>
      <c r="FB11" s="4"/>
      <c r="FC11" s="4"/>
      <c r="FD11" s="4"/>
      <c r="FE11" s="4"/>
    </row>
    <row r="12" spans="1:167" ht="16.5" customHeight="1" x14ac:dyDescent="0.2">
      <c r="A12" s="43" t="s">
        <v>672</v>
      </c>
      <c r="B12" s="22" t="s">
        <v>673</v>
      </c>
      <c r="C12" s="5" t="s">
        <v>674</v>
      </c>
      <c r="D12" s="5" t="s">
        <v>674</v>
      </c>
      <c r="E12" s="265" t="s">
        <v>40</v>
      </c>
      <c r="F12" s="231" t="s">
        <v>675</v>
      </c>
      <c r="G12" s="193"/>
      <c r="H12" s="5" t="s">
        <v>676</v>
      </c>
      <c r="I12" s="21" t="s">
        <v>16</v>
      </c>
      <c r="J12" s="21" t="s">
        <v>663</v>
      </c>
      <c r="K12" s="21" t="s">
        <v>663</v>
      </c>
      <c r="L12" s="21" t="s">
        <v>16</v>
      </c>
      <c r="M12" s="21" t="s">
        <v>663</v>
      </c>
      <c r="N12" s="21" t="s">
        <v>663</v>
      </c>
      <c r="O12" s="21" t="s">
        <v>16</v>
      </c>
      <c r="P12" s="21" t="s">
        <v>16</v>
      </c>
      <c r="Q12" s="21" t="s">
        <v>16</v>
      </c>
      <c r="R12" s="21" t="s">
        <v>16</v>
      </c>
      <c r="S12" s="21" t="s">
        <v>16</v>
      </c>
      <c r="T12" s="21" t="s">
        <v>663</v>
      </c>
      <c r="U12" s="21" t="s">
        <v>16</v>
      </c>
      <c r="V12" s="21" t="s">
        <v>16</v>
      </c>
      <c r="W12" s="21" t="s">
        <v>4</v>
      </c>
      <c r="X12" s="21" t="s">
        <v>4</v>
      </c>
      <c r="Y12" s="21" t="s">
        <v>16</v>
      </c>
      <c r="Z12" s="21" t="s">
        <v>4</v>
      </c>
      <c r="AA12" s="21" t="s">
        <v>4</v>
      </c>
      <c r="AB12" s="21" t="s">
        <v>4</v>
      </c>
      <c r="AC12" s="426" t="s">
        <v>16</v>
      </c>
      <c r="AD12" s="426" t="s">
        <v>16</v>
      </c>
      <c r="AE12" s="426" t="s">
        <v>4</v>
      </c>
      <c r="AF12" s="426" t="s">
        <v>16</v>
      </c>
      <c r="AG12" s="426" t="s">
        <v>4</v>
      </c>
      <c r="AH12" s="426" t="s">
        <v>4</v>
      </c>
      <c r="AI12" s="511" t="s">
        <v>16</v>
      </c>
      <c r="AJ12" s="511" t="s">
        <v>664</v>
      </c>
      <c r="AK12" s="141" t="s">
        <v>16</v>
      </c>
      <c r="AL12" s="141"/>
      <c r="AM12" s="314"/>
      <c r="AN12" s="405"/>
      <c r="AO12" s="314"/>
      <c r="AP12" s="478"/>
      <c r="AQ12" s="496"/>
      <c r="AR12" s="315">
        <f>VLOOKUP(E12,'Monthly AMS report'!KD:KE,2,FALSE)</f>
        <v>44697</v>
      </c>
      <c r="AS12" s="3"/>
      <c r="AT12" s="3"/>
      <c r="AU12" s="5">
        <v>4</v>
      </c>
      <c r="AV12" s="5">
        <v>16</v>
      </c>
      <c r="AW12" s="5">
        <v>4</v>
      </c>
      <c r="AX12" s="5"/>
      <c r="AY12" s="5"/>
      <c r="AZ12" s="5"/>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19"/>
      <c r="EI12" s="546"/>
      <c r="EJ12" s="547" t="s">
        <v>549</v>
      </c>
      <c r="EK12" s="1" t="s">
        <v>677</v>
      </c>
      <c r="EL12" s="1" t="s">
        <v>678</v>
      </c>
      <c r="EM12" s="1" t="e">
        <f>VLOOKUP(EK12,#REF!,3,FALSE)</f>
        <v>#REF!</v>
      </c>
    </row>
    <row r="13" spans="1:167" ht="16.5" customHeight="1" x14ac:dyDescent="0.25">
      <c r="A13" s="44" t="s">
        <v>686</v>
      </c>
      <c r="B13" s="34" t="s">
        <v>687</v>
      </c>
      <c r="C13" s="5" t="s">
        <v>688</v>
      </c>
      <c r="D13" s="5" t="s">
        <v>688</v>
      </c>
      <c r="E13" s="265" t="s">
        <v>39</v>
      </c>
      <c r="F13" s="231" t="s">
        <v>689</v>
      </c>
      <c r="G13" s="193"/>
      <c r="H13" s="5" t="s">
        <v>662</v>
      </c>
      <c r="I13" s="21" t="s">
        <v>16</v>
      </c>
      <c r="J13" s="21" t="s">
        <v>663</v>
      </c>
      <c r="K13" s="21" t="s">
        <v>16</v>
      </c>
      <c r="L13" s="21" t="s">
        <v>663</v>
      </c>
      <c r="M13" s="21" t="s">
        <v>663</v>
      </c>
      <c r="N13" s="21" t="s">
        <v>4</v>
      </c>
      <c r="O13" s="21" t="s">
        <v>663</v>
      </c>
      <c r="P13" s="21" t="s">
        <v>16</v>
      </c>
      <c r="Q13" s="21" t="s">
        <v>16</v>
      </c>
      <c r="R13" s="21" t="s">
        <v>663</v>
      </c>
      <c r="S13" s="21" t="s">
        <v>4</v>
      </c>
      <c r="T13" s="21">
        <v>1</v>
      </c>
      <c r="U13" s="21">
        <v>3</v>
      </c>
      <c r="V13" s="21">
        <v>2</v>
      </c>
      <c r="W13" s="21" t="s">
        <v>16</v>
      </c>
      <c r="X13" s="21">
        <v>4</v>
      </c>
      <c r="Y13" s="21">
        <v>4</v>
      </c>
      <c r="Z13" s="21">
        <v>4</v>
      </c>
      <c r="AA13" s="21">
        <v>4</v>
      </c>
      <c r="AB13" s="21">
        <v>4</v>
      </c>
      <c r="AC13" s="426">
        <v>4</v>
      </c>
      <c r="AD13" s="426">
        <v>4</v>
      </c>
      <c r="AE13" s="426">
        <v>4</v>
      </c>
      <c r="AF13" s="426">
        <v>4</v>
      </c>
      <c r="AG13" s="426">
        <v>4</v>
      </c>
      <c r="AH13" s="426" t="s">
        <v>132</v>
      </c>
      <c r="AI13" s="511" t="s">
        <v>663</v>
      </c>
      <c r="AJ13" s="511" t="s">
        <v>664</v>
      </c>
      <c r="AK13" s="141">
        <v>3</v>
      </c>
      <c r="AL13" s="141" t="s">
        <v>3543</v>
      </c>
      <c r="AM13" s="314"/>
      <c r="AN13" s="401"/>
      <c r="AO13" s="314"/>
      <c r="AP13" s="478"/>
      <c r="AQ13" s="479"/>
      <c r="AR13" s="315">
        <f>VLOOKUP(E13,'Monthly AMS report'!KD:KE,2,FALSE)</f>
        <v>44763</v>
      </c>
      <c r="AS13" s="3"/>
      <c r="AT13" s="3"/>
      <c r="AU13" s="5"/>
      <c r="AV13" s="5">
        <v>16</v>
      </c>
      <c r="AW13" s="5">
        <v>6</v>
      </c>
      <c r="AX13" s="5"/>
      <c r="AY13" s="5"/>
      <c r="AZ13" s="5"/>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19"/>
      <c r="EI13" s="546"/>
      <c r="EJ13" s="547" t="s">
        <v>550</v>
      </c>
      <c r="EK13" s="1" t="s">
        <v>684</v>
      </c>
      <c r="EL13" s="1" t="s">
        <v>685</v>
      </c>
      <c r="EM13" s="1" t="e">
        <f>VLOOKUP(EK13,#REF!,3,FALSE)</f>
        <v>#REF!</v>
      </c>
    </row>
    <row r="14" spans="1:167" ht="16.5" customHeight="1" x14ac:dyDescent="0.25">
      <c r="A14" s="44" t="s">
        <v>692</v>
      </c>
      <c r="B14" s="6" t="s">
        <v>693</v>
      </c>
      <c r="C14" s="5" t="s">
        <v>688</v>
      </c>
      <c r="E14" s="265" t="s">
        <v>50</v>
      </c>
      <c r="F14" s="231" t="s">
        <v>694</v>
      </c>
      <c r="G14" s="193"/>
      <c r="H14" s="5" t="s">
        <v>662</v>
      </c>
      <c r="I14" s="21" t="s">
        <v>16</v>
      </c>
      <c r="J14" s="21">
        <v>3</v>
      </c>
      <c r="K14" s="21">
        <v>3</v>
      </c>
      <c r="L14" s="21">
        <v>2</v>
      </c>
      <c r="M14" s="21">
        <v>2</v>
      </c>
      <c r="N14" s="21" t="s">
        <v>663</v>
      </c>
      <c r="O14" s="21" t="s">
        <v>663</v>
      </c>
      <c r="P14" s="21" t="s">
        <v>16</v>
      </c>
      <c r="Q14" s="21" t="s">
        <v>16</v>
      </c>
      <c r="R14" s="21" t="s">
        <v>663</v>
      </c>
      <c r="S14" s="21" t="s">
        <v>663</v>
      </c>
      <c r="T14" s="21" t="s">
        <v>663</v>
      </c>
      <c r="U14" s="21" t="s">
        <v>663</v>
      </c>
      <c r="V14" s="21">
        <v>4</v>
      </c>
      <c r="W14" s="21">
        <v>3</v>
      </c>
      <c r="X14" s="21" t="s">
        <v>4</v>
      </c>
      <c r="Y14" s="21" t="s">
        <v>4</v>
      </c>
      <c r="Z14" s="21" t="s">
        <v>4</v>
      </c>
      <c r="AA14" s="21">
        <v>4</v>
      </c>
      <c r="AB14" s="21" t="s">
        <v>4</v>
      </c>
      <c r="AC14" s="426" t="s">
        <v>4</v>
      </c>
      <c r="AD14" s="426" t="s">
        <v>4</v>
      </c>
      <c r="AE14" s="426" t="s">
        <v>4</v>
      </c>
      <c r="AF14" s="426" t="s">
        <v>663</v>
      </c>
      <c r="AG14" s="426" t="s">
        <v>4</v>
      </c>
      <c r="AH14" s="426" t="s">
        <v>4</v>
      </c>
      <c r="AI14" s="511" t="s">
        <v>663</v>
      </c>
      <c r="AJ14" s="511" t="s">
        <v>664</v>
      </c>
      <c r="AK14" s="141" t="s">
        <v>3544</v>
      </c>
      <c r="AL14" s="141" t="s">
        <v>3545</v>
      </c>
      <c r="AM14" s="314"/>
      <c r="AN14" s="401"/>
      <c r="AO14" s="602"/>
      <c r="AP14" s="478"/>
      <c r="AQ14" s="479"/>
      <c r="AR14" s="315">
        <f>VLOOKUP(E14,'Monthly AMS report'!KD:KE,2,FALSE)</f>
        <v>44763</v>
      </c>
      <c r="AS14" s="3" t="e">
        <v>#N/A</v>
      </c>
      <c r="AT14" s="3"/>
      <c r="AU14" s="5"/>
      <c r="AW14" s="5"/>
      <c r="AX14" s="5"/>
      <c r="AY14" s="5"/>
      <c r="AZ14" s="5"/>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19"/>
      <c r="EI14" s="546"/>
      <c r="EJ14" s="547" t="s">
        <v>551</v>
      </c>
      <c r="EK14" s="1" t="s">
        <v>690</v>
      </c>
      <c r="EL14" s="1" t="s">
        <v>691</v>
      </c>
      <c r="EM14" s="1" t="e">
        <f>VLOOKUP(EK14,#REF!,3,FALSE)</f>
        <v>#REF!</v>
      </c>
    </row>
    <row r="15" spans="1:167" ht="16.5" customHeight="1" x14ac:dyDescent="0.25">
      <c r="A15" s="43" t="s">
        <v>697</v>
      </c>
      <c r="B15" s="22" t="s">
        <v>698</v>
      </c>
      <c r="C15" s="5" t="s">
        <v>688</v>
      </c>
      <c r="E15" s="265" t="s">
        <v>51</v>
      </c>
      <c r="F15" s="231" t="s">
        <v>698</v>
      </c>
      <c r="G15" s="193"/>
      <c r="H15" s="5" t="s">
        <v>662</v>
      </c>
      <c r="I15" s="21" t="s">
        <v>16</v>
      </c>
      <c r="J15" s="21" t="s">
        <v>663</v>
      </c>
      <c r="K15" s="21" t="s">
        <v>16</v>
      </c>
      <c r="L15" s="21" t="s">
        <v>663</v>
      </c>
      <c r="M15" s="21" t="s">
        <v>663</v>
      </c>
      <c r="N15" s="21" t="s">
        <v>663</v>
      </c>
      <c r="O15" s="21" t="s">
        <v>663</v>
      </c>
      <c r="P15" s="21" t="s">
        <v>16</v>
      </c>
      <c r="Q15" s="21" t="s">
        <v>16</v>
      </c>
      <c r="R15" s="21">
        <v>4</v>
      </c>
      <c r="S15" s="21" t="s">
        <v>663</v>
      </c>
      <c r="T15" s="21" t="s">
        <v>663</v>
      </c>
      <c r="U15" s="21">
        <v>3</v>
      </c>
      <c r="V15" s="21">
        <v>3</v>
      </c>
      <c r="W15" s="21" t="s">
        <v>663</v>
      </c>
      <c r="X15" s="21">
        <v>3</v>
      </c>
      <c r="Y15" s="21">
        <v>3</v>
      </c>
      <c r="Z15" s="21">
        <v>4</v>
      </c>
      <c r="AA15" s="21">
        <v>4</v>
      </c>
      <c r="AB15" s="21">
        <v>4</v>
      </c>
      <c r="AC15" s="426" t="s">
        <v>16</v>
      </c>
      <c r="AD15" s="426" t="s">
        <v>4</v>
      </c>
      <c r="AE15" s="426" t="s">
        <v>4</v>
      </c>
      <c r="AF15" s="426" t="s">
        <v>663</v>
      </c>
      <c r="AG15" s="426" t="s">
        <v>4</v>
      </c>
      <c r="AH15" s="426">
        <v>1</v>
      </c>
      <c r="AI15" s="511" t="s">
        <v>663</v>
      </c>
      <c r="AJ15" s="511" t="s">
        <v>664</v>
      </c>
      <c r="AK15" s="141" t="s">
        <v>4</v>
      </c>
      <c r="AL15" s="141"/>
      <c r="AM15" s="213"/>
      <c r="AN15" s="401"/>
      <c r="AO15" s="213"/>
      <c r="AP15" s="478"/>
      <c r="AQ15" s="479"/>
      <c r="AR15" s="315">
        <f>VLOOKUP(E15,'Monthly AMS report'!KD:KE,2,FALSE)</f>
        <v>44763</v>
      </c>
      <c r="AS15" s="3"/>
      <c r="AT15" s="3"/>
      <c r="AU15" s="5"/>
      <c r="AW15" s="5"/>
      <c r="AX15" s="5"/>
      <c r="AY15" s="5"/>
      <c r="AZ15" s="5"/>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19"/>
      <c r="EI15" s="546"/>
      <c r="EJ15" s="548" t="s">
        <v>554</v>
      </c>
      <c r="EK15" s="1" t="s">
        <v>695</v>
      </c>
      <c r="EL15" s="1" t="s">
        <v>696</v>
      </c>
      <c r="EM15" s="1" t="e">
        <f>VLOOKUP(EK15,#REF!,3,FALSE)</f>
        <v>#REF!</v>
      </c>
    </row>
    <row r="16" spans="1:167" ht="16.5" customHeight="1" x14ac:dyDescent="0.2">
      <c r="A16" s="43" t="s">
        <v>701</v>
      </c>
      <c r="B16" s="22" t="s">
        <v>702</v>
      </c>
      <c r="C16" s="5" t="s">
        <v>688</v>
      </c>
      <c r="E16" s="265" t="s">
        <v>53</v>
      </c>
      <c r="F16" s="231" t="s">
        <v>703</v>
      </c>
      <c r="G16" s="193"/>
      <c r="H16" s="5" t="s">
        <v>662</v>
      </c>
      <c r="I16" s="21" t="s">
        <v>16</v>
      </c>
      <c r="J16" s="21" t="s">
        <v>663</v>
      </c>
      <c r="K16" s="21" t="s">
        <v>16</v>
      </c>
      <c r="L16" s="21" t="s">
        <v>663</v>
      </c>
      <c r="M16" s="21" t="s">
        <v>663</v>
      </c>
      <c r="N16" s="21" t="s">
        <v>663</v>
      </c>
      <c r="O16" s="21" t="s">
        <v>663</v>
      </c>
      <c r="P16" s="21" t="s">
        <v>16</v>
      </c>
      <c r="Q16" s="21" t="s">
        <v>16</v>
      </c>
      <c r="R16" s="21">
        <v>4</v>
      </c>
      <c r="S16" s="21" t="s">
        <v>663</v>
      </c>
      <c r="T16" s="21">
        <v>4</v>
      </c>
      <c r="U16" s="21">
        <v>3</v>
      </c>
      <c r="V16" s="21">
        <v>3</v>
      </c>
      <c r="W16" s="21" t="s">
        <v>663</v>
      </c>
      <c r="X16" s="21">
        <v>4</v>
      </c>
      <c r="Y16" s="21">
        <v>4</v>
      </c>
      <c r="Z16" s="21">
        <v>4</v>
      </c>
      <c r="AA16" s="21">
        <v>4</v>
      </c>
      <c r="AB16" s="21">
        <v>4</v>
      </c>
      <c r="AC16" s="426">
        <v>4</v>
      </c>
      <c r="AD16" s="426">
        <v>4</v>
      </c>
      <c r="AE16" s="426">
        <v>4</v>
      </c>
      <c r="AF16" s="426" t="s">
        <v>663</v>
      </c>
      <c r="AG16" s="426">
        <v>3</v>
      </c>
      <c r="AH16" s="426" t="s">
        <v>4</v>
      </c>
      <c r="AI16" s="511" t="s">
        <v>663</v>
      </c>
      <c r="AJ16" s="511" t="s">
        <v>664</v>
      </c>
      <c r="AK16" s="141">
        <v>4</v>
      </c>
      <c r="AL16" s="141" t="s">
        <v>3546</v>
      </c>
      <c r="AM16" s="602"/>
      <c r="AN16" s="405"/>
      <c r="AO16" s="602"/>
      <c r="AP16" s="478"/>
      <c r="AQ16" s="479"/>
      <c r="AR16" s="315">
        <f>VLOOKUP(E16,'Monthly AMS report'!KD:KE,2,FALSE)</f>
        <v>44763</v>
      </c>
      <c r="AS16" s="3"/>
      <c r="AT16" s="3"/>
      <c r="AU16" s="5"/>
      <c r="AW16" s="5"/>
      <c r="AX16" s="5"/>
      <c r="AY16" s="5"/>
      <c r="AZ16" s="5"/>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19"/>
      <c r="EI16" s="546"/>
      <c r="EJ16" s="547" t="s">
        <v>557</v>
      </c>
      <c r="EK16" s="1" t="s">
        <v>699</v>
      </c>
      <c r="EL16" s="1" t="s">
        <v>700</v>
      </c>
      <c r="EM16" s="1" t="e">
        <f>VLOOKUP(EK16,#REF!,3,FALSE)</f>
        <v>#REF!</v>
      </c>
    </row>
    <row r="17" spans="1:161" ht="16.5" customHeight="1" x14ac:dyDescent="0.25">
      <c r="A17" s="43" t="s">
        <v>745</v>
      </c>
      <c r="B17" s="22" t="s">
        <v>746</v>
      </c>
      <c r="C17" s="5" t="s">
        <v>688</v>
      </c>
      <c r="E17" s="265" t="s">
        <v>54</v>
      </c>
      <c r="F17" s="231" t="s">
        <v>747</v>
      </c>
      <c r="G17" s="193"/>
      <c r="H17" s="5" t="s">
        <v>662</v>
      </c>
      <c r="I17" s="21" t="s">
        <v>16</v>
      </c>
      <c r="J17" s="21" t="s">
        <v>663</v>
      </c>
      <c r="K17" s="21" t="s">
        <v>16</v>
      </c>
      <c r="L17" s="21" t="s">
        <v>663</v>
      </c>
      <c r="M17" s="21" t="s">
        <v>663</v>
      </c>
      <c r="N17" s="21" t="s">
        <v>663</v>
      </c>
      <c r="O17" s="21" t="s">
        <v>663</v>
      </c>
      <c r="P17" s="21" t="s">
        <v>663</v>
      </c>
      <c r="Q17" s="21" t="s">
        <v>16</v>
      </c>
      <c r="R17" s="21" t="s">
        <v>663</v>
      </c>
      <c r="S17" s="21" t="s">
        <v>4</v>
      </c>
      <c r="T17" s="21">
        <v>4</v>
      </c>
      <c r="U17" s="21">
        <v>4</v>
      </c>
      <c r="V17" s="21" t="s">
        <v>16</v>
      </c>
      <c r="W17" s="21">
        <v>3</v>
      </c>
      <c r="X17" s="21">
        <v>3</v>
      </c>
      <c r="Y17" s="21" t="s">
        <v>4</v>
      </c>
      <c r="Z17" s="21" t="s">
        <v>4</v>
      </c>
      <c r="AA17" s="21" t="s">
        <v>4</v>
      </c>
      <c r="AB17" s="21" t="s">
        <v>4</v>
      </c>
      <c r="AC17" s="426">
        <v>3</v>
      </c>
      <c r="AD17" s="426" t="s">
        <v>4</v>
      </c>
      <c r="AE17" s="426" t="s">
        <v>4</v>
      </c>
      <c r="AF17" s="426" t="s">
        <v>663</v>
      </c>
      <c r="AG17" s="426" t="s">
        <v>4</v>
      </c>
      <c r="AH17" s="426" t="s">
        <v>4</v>
      </c>
      <c r="AI17" s="511" t="s">
        <v>663</v>
      </c>
      <c r="AJ17" s="511" t="s">
        <v>664</v>
      </c>
      <c r="AK17" s="141" t="s">
        <v>3544</v>
      </c>
      <c r="AL17" s="141" t="s">
        <v>3544</v>
      </c>
      <c r="AM17" s="314"/>
      <c r="AN17" s="401"/>
      <c r="AO17" s="213"/>
      <c r="AP17" s="478"/>
      <c r="AQ17" s="479"/>
      <c r="AR17" s="315">
        <f>VLOOKUP(E17,'Monthly AMS report'!KD:KE,2,FALSE)</f>
        <v>44763</v>
      </c>
      <c r="AS17" s="3"/>
      <c r="AT17" s="3"/>
      <c r="AU17" s="5"/>
      <c r="AW17" s="5"/>
      <c r="AX17" s="5"/>
      <c r="AY17" s="5"/>
      <c r="AZ17" s="5"/>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19"/>
      <c r="EI17" s="546"/>
      <c r="EJ17" s="547" t="s">
        <v>558</v>
      </c>
      <c r="EK17" s="1" t="s">
        <v>704</v>
      </c>
      <c r="EL17" s="1" t="s">
        <v>705</v>
      </c>
      <c r="EM17" s="1" t="e">
        <f>VLOOKUP(EK17,#REF!,3,FALSE)</f>
        <v>#REF!</v>
      </c>
      <c r="EZ17" s="4"/>
      <c r="FA17" s="4"/>
      <c r="FB17" s="4"/>
      <c r="FC17" s="4"/>
      <c r="FD17" s="4"/>
      <c r="FE17" s="4"/>
    </row>
    <row r="18" spans="1:161" ht="16.5" customHeight="1" x14ac:dyDescent="0.25">
      <c r="A18" s="45" t="s">
        <v>750</v>
      </c>
      <c r="B18" s="22" t="s">
        <v>751</v>
      </c>
      <c r="C18" s="5" t="s">
        <v>688</v>
      </c>
      <c r="E18" s="265" t="s">
        <v>55</v>
      </c>
      <c r="F18" s="231" t="s">
        <v>752</v>
      </c>
      <c r="G18" s="193" t="s">
        <v>661</v>
      </c>
      <c r="H18" s="5" t="s">
        <v>662</v>
      </c>
      <c r="I18" s="21" t="s">
        <v>16</v>
      </c>
      <c r="J18" s="21">
        <v>3</v>
      </c>
      <c r="K18" s="21" t="s">
        <v>16</v>
      </c>
      <c r="L18" s="21" t="s">
        <v>663</v>
      </c>
      <c r="M18" s="21" t="s">
        <v>663</v>
      </c>
      <c r="N18" s="21" t="s">
        <v>663</v>
      </c>
      <c r="O18" s="21" t="s">
        <v>663</v>
      </c>
      <c r="P18" s="21" t="s">
        <v>16</v>
      </c>
      <c r="Q18" s="21" t="s">
        <v>16</v>
      </c>
      <c r="R18" s="21" t="s">
        <v>663</v>
      </c>
      <c r="S18" s="21" t="s">
        <v>4</v>
      </c>
      <c r="T18" s="21" t="s">
        <v>663</v>
      </c>
      <c r="U18" s="21" t="s">
        <v>663</v>
      </c>
      <c r="V18" s="21" t="s">
        <v>4</v>
      </c>
      <c r="W18" s="21" t="s">
        <v>663</v>
      </c>
      <c r="X18" s="21" t="s">
        <v>663</v>
      </c>
      <c r="Y18" s="21" t="s">
        <v>663</v>
      </c>
      <c r="Z18" s="21" t="s">
        <v>663</v>
      </c>
      <c r="AA18" s="21" t="s">
        <v>663</v>
      </c>
      <c r="AB18" s="21" t="s">
        <v>663</v>
      </c>
      <c r="AC18" s="426">
        <v>3</v>
      </c>
      <c r="AD18" s="426">
        <v>3</v>
      </c>
      <c r="AE18" s="426">
        <v>4</v>
      </c>
      <c r="AF18" s="426" t="s">
        <v>663</v>
      </c>
      <c r="AG18" s="426" t="s">
        <v>4</v>
      </c>
      <c r="AH18" s="426" t="s">
        <v>4</v>
      </c>
      <c r="AI18" s="511" t="s">
        <v>663</v>
      </c>
      <c r="AJ18" s="511" t="s">
        <v>664</v>
      </c>
      <c r="AK18" s="141" t="s">
        <v>4</v>
      </c>
      <c r="AL18" s="141"/>
      <c r="AM18" s="174"/>
      <c r="AN18" s="406"/>
      <c r="AO18" s="6">
        <v>7280980</v>
      </c>
      <c r="AP18" s="478"/>
      <c r="AQ18" s="479"/>
      <c r="AR18" s="315">
        <f>VLOOKUP(E18,'Monthly AMS report'!KD:KE,2,FALSE)</f>
        <v>44763</v>
      </c>
      <c r="AS18" s="3" t="e">
        <v>#N/A</v>
      </c>
      <c r="AT18" s="3"/>
      <c r="AU18" s="5"/>
      <c r="AV18" s="5">
        <v>16</v>
      </c>
      <c r="AW18" s="5">
        <v>49</v>
      </c>
      <c r="AX18" s="5"/>
      <c r="AY18" s="5"/>
      <c r="AZ18" s="5"/>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19"/>
      <c r="EI18" s="546"/>
      <c r="EJ18" s="241" t="s">
        <v>561</v>
      </c>
      <c r="EK18" s="1" t="s">
        <v>709</v>
      </c>
      <c r="EL18" s="1" t="s">
        <v>710</v>
      </c>
      <c r="EM18" s="1" t="e">
        <f>VLOOKUP(EK18,#REF!,3,FALSE)</f>
        <v>#REF!</v>
      </c>
      <c r="EN18" s="1" t="s">
        <v>711</v>
      </c>
    </row>
    <row r="19" spans="1:161" ht="16.5" customHeight="1" x14ac:dyDescent="0.2">
      <c r="A19" s="43" t="s">
        <v>712</v>
      </c>
      <c r="B19" s="22" t="s">
        <v>713</v>
      </c>
      <c r="C19" s="5" t="s">
        <v>674</v>
      </c>
      <c r="E19" s="265" t="s">
        <v>41</v>
      </c>
      <c r="F19" s="231" t="s">
        <v>714</v>
      </c>
      <c r="G19" s="193" t="s">
        <v>715</v>
      </c>
      <c r="H19" s="5" t="s">
        <v>676</v>
      </c>
      <c r="I19" s="21" t="s">
        <v>663</v>
      </c>
      <c r="J19" s="21" t="s">
        <v>663</v>
      </c>
      <c r="K19" s="21" t="s">
        <v>663</v>
      </c>
      <c r="L19" s="21" t="s">
        <v>663</v>
      </c>
      <c r="M19" s="21">
        <v>4</v>
      </c>
      <c r="N19" s="21">
        <v>4</v>
      </c>
      <c r="O19" s="21" t="s">
        <v>663</v>
      </c>
      <c r="P19" s="21" t="s">
        <v>16</v>
      </c>
      <c r="Q19" s="21">
        <v>3</v>
      </c>
      <c r="R19" s="21">
        <v>3</v>
      </c>
      <c r="S19" s="21">
        <v>3</v>
      </c>
      <c r="T19" s="21">
        <v>2</v>
      </c>
      <c r="U19" s="21">
        <v>2</v>
      </c>
      <c r="V19" s="21">
        <v>3</v>
      </c>
      <c r="W19" s="21">
        <v>2</v>
      </c>
      <c r="X19" s="21">
        <v>3</v>
      </c>
      <c r="Y19" s="21">
        <v>3</v>
      </c>
      <c r="Z19" s="21" t="s">
        <v>4</v>
      </c>
      <c r="AA19" s="21" t="s">
        <v>4</v>
      </c>
      <c r="AB19" s="21" t="s">
        <v>4</v>
      </c>
      <c r="AC19" s="426">
        <v>3</v>
      </c>
      <c r="AD19" s="426">
        <v>3</v>
      </c>
      <c r="AE19" s="426">
        <v>3</v>
      </c>
      <c r="AF19" s="426">
        <v>3</v>
      </c>
      <c r="AG19" s="426">
        <v>2</v>
      </c>
      <c r="AH19" s="426">
        <v>4</v>
      </c>
      <c r="AI19" s="511">
        <v>4</v>
      </c>
      <c r="AJ19" s="511" t="s">
        <v>664</v>
      </c>
      <c r="AK19" s="141">
        <v>4</v>
      </c>
      <c r="AL19" s="141" t="s">
        <v>42</v>
      </c>
      <c r="AM19" s="174"/>
      <c r="AN19" s="405">
        <v>7274534</v>
      </c>
      <c r="AO19" s="174"/>
      <c r="AP19" s="478"/>
      <c r="AQ19" s="479" t="e">
        <f>VLOOKUP(A19,#REF!,10,FALSE)</f>
        <v>#REF!</v>
      </c>
      <c r="AR19" s="315">
        <f>VLOOKUP(E19,'Monthly AMS report'!KD:KE,2,FALSE)</f>
        <v>44768</v>
      </c>
      <c r="AS19" s="3"/>
      <c r="AT19" s="3"/>
      <c r="AU19" s="5"/>
      <c r="AV19" s="5">
        <v>16</v>
      </c>
      <c r="AW19" s="5">
        <v>4</v>
      </c>
      <c r="AX19" s="5"/>
      <c r="AY19" s="5"/>
      <c r="AZ19" s="5"/>
      <c r="BA19" s="3"/>
      <c r="BB19" s="3"/>
      <c r="BC19" s="3"/>
      <c r="BD19" s="3" t="s">
        <v>716</v>
      </c>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19"/>
      <c r="EI19" s="546"/>
      <c r="EJ19" s="548" t="s">
        <v>564</v>
      </c>
      <c r="EK19" s="1" t="s">
        <v>717</v>
      </c>
      <c r="EL19" s="1" t="s">
        <v>718</v>
      </c>
      <c r="EM19" s="1" t="e">
        <f>VLOOKUP(EK19,#REF!,3,FALSE)</f>
        <v>#REF!</v>
      </c>
    </row>
    <row r="20" spans="1:161" ht="16.5" customHeight="1" x14ac:dyDescent="0.2">
      <c r="A20" s="43" t="s">
        <v>719</v>
      </c>
      <c r="B20" s="22" t="s">
        <v>720</v>
      </c>
      <c r="C20" s="5" t="s">
        <v>674</v>
      </c>
      <c r="E20" s="265" t="s">
        <v>43</v>
      </c>
      <c r="F20" s="231" t="s">
        <v>721</v>
      </c>
      <c r="G20" s="193"/>
      <c r="H20" s="5" t="s">
        <v>676</v>
      </c>
      <c r="I20" s="21" t="s">
        <v>663</v>
      </c>
      <c r="J20" s="21" t="s">
        <v>663</v>
      </c>
      <c r="K20" s="21" t="s">
        <v>663</v>
      </c>
      <c r="L20" s="21" t="s">
        <v>663</v>
      </c>
      <c r="M20" s="21" t="s">
        <v>663</v>
      </c>
      <c r="N20" s="21" t="s">
        <v>663</v>
      </c>
      <c r="O20" s="21" t="s">
        <v>663</v>
      </c>
      <c r="P20" s="21" t="s">
        <v>16</v>
      </c>
      <c r="Q20" s="21">
        <v>2</v>
      </c>
      <c r="R20" s="21">
        <v>3</v>
      </c>
      <c r="S20" s="21">
        <v>3</v>
      </c>
      <c r="T20" s="21">
        <v>3</v>
      </c>
      <c r="U20" s="21">
        <v>2</v>
      </c>
      <c r="V20" s="21">
        <v>3</v>
      </c>
      <c r="W20" s="21">
        <v>2</v>
      </c>
      <c r="X20" s="21">
        <v>2</v>
      </c>
      <c r="Y20" s="21">
        <v>3</v>
      </c>
      <c r="Z20" s="21">
        <v>2</v>
      </c>
      <c r="AA20" s="21">
        <v>2</v>
      </c>
      <c r="AB20" s="21">
        <v>3</v>
      </c>
      <c r="AC20" s="426">
        <v>3</v>
      </c>
      <c r="AD20" s="426">
        <v>3</v>
      </c>
      <c r="AE20" s="426">
        <v>2</v>
      </c>
      <c r="AF20" s="426">
        <v>3</v>
      </c>
      <c r="AG20" s="426">
        <v>3</v>
      </c>
      <c r="AH20" s="426">
        <v>3</v>
      </c>
      <c r="AI20" s="511">
        <v>3</v>
      </c>
      <c r="AJ20" s="511" t="s">
        <v>664</v>
      </c>
      <c r="AK20" s="141">
        <v>3</v>
      </c>
      <c r="AL20" s="141" t="s">
        <v>3542</v>
      </c>
      <c r="AM20" s="174"/>
      <c r="AN20" s="413">
        <v>7287242</v>
      </c>
      <c r="AO20" s="213"/>
      <c r="AP20" s="478"/>
      <c r="AQ20" s="496" t="e">
        <f>VLOOKUP(A20,#REF!,10,FALSE)</f>
        <v>#REF!</v>
      </c>
      <c r="AR20" s="315">
        <f>VLOOKUP(E20,'Monthly AMS report'!KD:KE,2,FALSE)</f>
        <v>44768</v>
      </c>
      <c r="AS20" s="3"/>
      <c r="AT20" s="3"/>
      <c r="AU20" s="5">
        <v>1</v>
      </c>
      <c r="AV20" s="5">
        <v>16</v>
      </c>
      <c r="AW20" s="5">
        <v>28</v>
      </c>
      <c r="AX20" s="5"/>
      <c r="AY20" s="5"/>
      <c r="AZ20" s="5"/>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19"/>
      <c r="EI20" s="546"/>
      <c r="EJ20" s="547" t="s">
        <v>565</v>
      </c>
      <c r="EK20" s="1" t="s">
        <v>722</v>
      </c>
      <c r="EL20" s="1" t="s">
        <v>723</v>
      </c>
      <c r="EM20" s="1" t="e">
        <f>VLOOKUP(EK20,#REF!,3,FALSE)</f>
        <v>#REF!</v>
      </c>
    </row>
    <row r="21" spans="1:161" ht="16.5" customHeight="1" x14ac:dyDescent="0.25">
      <c r="A21" s="43" t="s">
        <v>724</v>
      </c>
      <c r="B21" s="22" t="s">
        <v>725</v>
      </c>
      <c r="C21" s="5" t="s">
        <v>674</v>
      </c>
      <c r="E21" s="265" t="s">
        <v>45</v>
      </c>
      <c r="F21" s="231" t="s">
        <v>726</v>
      </c>
      <c r="G21" s="193" t="s">
        <v>727</v>
      </c>
      <c r="H21" s="5" t="s">
        <v>676</v>
      </c>
      <c r="I21" s="21" t="s">
        <v>663</v>
      </c>
      <c r="J21" s="21" t="s">
        <v>16</v>
      </c>
      <c r="K21" s="21" t="s">
        <v>663</v>
      </c>
      <c r="L21" s="21" t="s">
        <v>663</v>
      </c>
      <c r="M21" s="21" t="s">
        <v>663</v>
      </c>
      <c r="N21" s="21" t="s">
        <v>663</v>
      </c>
      <c r="O21" s="21" t="s">
        <v>663</v>
      </c>
      <c r="P21" s="21" t="s">
        <v>16</v>
      </c>
      <c r="Q21" s="21">
        <v>4</v>
      </c>
      <c r="R21" s="21" t="s">
        <v>663</v>
      </c>
      <c r="S21" s="21" t="s">
        <v>4</v>
      </c>
      <c r="T21" s="21" t="s">
        <v>663</v>
      </c>
      <c r="U21" s="21" t="s">
        <v>663</v>
      </c>
      <c r="V21" s="21">
        <v>2</v>
      </c>
      <c r="W21" s="21">
        <v>2</v>
      </c>
      <c r="X21" s="21">
        <v>3</v>
      </c>
      <c r="Y21" s="21" t="s">
        <v>16</v>
      </c>
      <c r="Z21" s="21">
        <v>3</v>
      </c>
      <c r="AA21" s="21">
        <v>3</v>
      </c>
      <c r="AB21" s="21">
        <v>3</v>
      </c>
      <c r="AC21" s="426">
        <v>3</v>
      </c>
      <c r="AD21" s="426">
        <v>3</v>
      </c>
      <c r="AE21" s="426">
        <v>3</v>
      </c>
      <c r="AF21" s="426">
        <v>4</v>
      </c>
      <c r="AG21" s="426">
        <v>4</v>
      </c>
      <c r="AH21" s="426">
        <v>4</v>
      </c>
      <c r="AI21" s="511">
        <v>4</v>
      </c>
      <c r="AJ21" s="511" t="s">
        <v>664</v>
      </c>
      <c r="AK21" s="141" t="s">
        <v>4</v>
      </c>
      <c r="AL21" s="141"/>
      <c r="AM21" s="174"/>
      <c r="AN21" s="401"/>
      <c r="AO21" s="314"/>
      <c r="AP21" s="478"/>
      <c r="AQ21" s="479" t="e">
        <f>VLOOKUP(A21,#REF!,10,FALSE)</f>
        <v>#REF!</v>
      </c>
      <c r="AR21" s="315">
        <f>VLOOKUP(E21,'Monthly AMS report'!KD:KE,2,FALSE)</f>
        <v>44768</v>
      </c>
      <c r="AS21" s="3"/>
      <c r="AT21" s="3"/>
      <c r="AU21" s="5"/>
      <c r="AV21" s="5">
        <v>16</v>
      </c>
      <c r="AW21" s="5">
        <v>4</v>
      </c>
      <c r="AX21" s="5"/>
      <c r="AY21" s="5"/>
      <c r="AZ21" s="5"/>
      <c r="BA21" s="3"/>
      <c r="BB21" s="3"/>
      <c r="BC21" s="3"/>
      <c r="BD21" s="3" t="s">
        <v>716</v>
      </c>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19"/>
      <c r="EI21" s="546"/>
      <c r="EJ21" s="548" t="s">
        <v>566</v>
      </c>
      <c r="EK21" s="1" t="s">
        <v>728</v>
      </c>
      <c r="EL21" s="1" t="s">
        <v>729</v>
      </c>
      <c r="EM21" s="1" t="e">
        <f>VLOOKUP(EK21,#REF!,3,FALSE)</f>
        <v>#REF!</v>
      </c>
    </row>
    <row r="22" spans="1:161" ht="16.5" customHeight="1" x14ac:dyDescent="0.2">
      <c r="A22" s="43" t="s">
        <v>730</v>
      </c>
      <c r="B22" s="22" t="s">
        <v>731</v>
      </c>
      <c r="C22" s="5" t="s">
        <v>674</v>
      </c>
      <c r="E22" s="265" t="s">
        <v>47</v>
      </c>
      <c r="F22" s="231" t="s">
        <v>732</v>
      </c>
      <c r="G22" s="193"/>
      <c r="H22" s="5" t="s">
        <v>676</v>
      </c>
      <c r="I22" s="21" t="s">
        <v>663</v>
      </c>
      <c r="J22" s="21" t="s">
        <v>16</v>
      </c>
      <c r="K22" s="21" t="s">
        <v>663</v>
      </c>
      <c r="L22" s="21" t="s">
        <v>663</v>
      </c>
      <c r="M22" s="21" t="s">
        <v>663</v>
      </c>
      <c r="N22" s="21" t="s">
        <v>663</v>
      </c>
      <c r="O22" s="21" t="s">
        <v>663</v>
      </c>
      <c r="P22" s="21" t="s">
        <v>16</v>
      </c>
      <c r="Q22" s="21" t="s">
        <v>663</v>
      </c>
      <c r="R22" s="21" t="s">
        <v>663</v>
      </c>
      <c r="S22" s="21" t="s">
        <v>4</v>
      </c>
      <c r="T22" s="21" t="s">
        <v>663</v>
      </c>
      <c r="U22" s="21" t="s">
        <v>663</v>
      </c>
      <c r="V22" s="21" t="s">
        <v>4</v>
      </c>
      <c r="W22" s="21" t="s">
        <v>4</v>
      </c>
      <c r="X22" s="21" t="s">
        <v>4</v>
      </c>
      <c r="Y22" s="21" t="s">
        <v>4</v>
      </c>
      <c r="Z22" s="21" t="s">
        <v>4</v>
      </c>
      <c r="AA22" s="21" t="s">
        <v>4</v>
      </c>
      <c r="AB22" s="21" t="s">
        <v>4</v>
      </c>
      <c r="AC22" s="426" t="s">
        <v>4</v>
      </c>
      <c r="AD22" s="426" t="s">
        <v>4</v>
      </c>
      <c r="AE22" s="426" t="s">
        <v>4</v>
      </c>
      <c r="AF22" s="426" t="s">
        <v>663</v>
      </c>
      <c r="AG22" s="426" t="s">
        <v>4</v>
      </c>
      <c r="AH22" s="426" t="s">
        <v>4</v>
      </c>
      <c r="AI22" s="511" t="s">
        <v>663</v>
      </c>
      <c r="AJ22" s="511" t="s">
        <v>664</v>
      </c>
      <c r="AK22" s="141" t="s">
        <v>4</v>
      </c>
      <c r="AL22" s="141"/>
      <c r="AM22" s="314"/>
      <c r="AN22" s="405"/>
      <c r="AO22" s="314"/>
      <c r="AP22" s="478"/>
      <c r="AQ22" s="496"/>
      <c r="AR22" s="315">
        <f>VLOOKUP(E22,'Monthly AMS report'!KD:KE,2,FALSE)</f>
        <v>44768</v>
      </c>
      <c r="AS22" s="3"/>
      <c r="AT22" s="3"/>
      <c r="AU22" s="5">
        <v>1</v>
      </c>
      <c r="AV22" s="5">
        <v>16</v>
      </c>
      <c r="AW22" s="5">
        <v>4</v>
      </c>
      <c r="AX22" s="5"/>
      <c r="AY22" s="5"/>
      <c r="AZ22" s="5"/>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19"/>
      <c r="EI22" s="546"/>
      <c r="EJ22" s="548" t="s">
        <v>568</v>
      </c>
      <c r="EK22" s="1" t="s">
        <v>733</v>
      </c>
      <c r="EL22" s="1" t="s">
        <v>734</v>
      </c>
      <c r="EM22" s="1" t="e">
        <f>VLOOKUP(EK22,#REF!,3,FALSE)</f>
        <v>#REF!</v>
      </c>
    </row>
    <row r="23" spans="1:161" ht="16.5" customHeight="1" x14ac:dyDescent="0.2">
      <c r="A23" s="43" t="s">
        <v>735</v>
      </c>
      <c r="B23" s="22" t="s">
        <v>736</v>
      </c>
      <c r="C23" s="5" t="s">
        <v>674</v>
      </c>
      <c r="E23" s="265" t="s">
        <v>48</v>
      </c>
      <c r="F23" s="231" t="s">
        <v>737</v>
      </c>
      <c r="G23" s="193"/>
      <c r="H23" s="5" t="s">
        <v>676</v>
      </c>
      <c r="I23" s="21" t="s">
        <v>663</v>
      </c>
      <c r="J23" s="21" t="s">
        <v>663</v>
      </c>
      <c r="K23" s="21" t="s">
        <v>663</v>
      </c>
      <c r="L23" s="21" t="s">
        <v>16</v>
      </c>
      <c r="M23" s="21" t="s">
        <v>663</v>
      </c>
      <c r="N23" s="21" t="s">
        <v>663</v>
      </c>
      <c r="O23" s="21" t="s">
        <v>16</v>
      </c>
      <c r="P23" s="21" t="s">
        <v>16</v>
      </c>
      <c r="Q23" s="21" t="s">
        <v>663</v>
      </c>
      <c r="R23" s="21" t="s">
        <v>16</v>
      </c>
      <c r="S23" s="21" t="s">
        <v>16</v>
      </c>
      <c r="T23" s="21" t="s">
        <v>663</v>
      </c>
      <c r="U23" s="21" t="s">
        <v>16</v>
      </c>
      <c r="V23" s="21" t="s">
        <v>16</v>
      </c>
      <c r="W23" s="21" t="s">
        <v>16</v>
      </c>
      <c r="X23" s="21" t="s">
        <v>16</v>
      </c>
      <c r="Y23" s="21" t="s">
        <v>16</v>
      </c>
      <c r="Z23" s="21" t="s">
        <v>4</v>
      </c>
      <c r="AA23" s="21" t="s">
        <v>4</v>
      </c>
      <c r="AB23" s="21" t="s">
        <v>4</v>
      </c>
      <c r="AC23" s="426" t="s">
        <v>16</v>
      </c>
      <c r="AD23" s="426" t="s">
        <v>16</v>
      </c>
      <c r="AE23" s="426" t="s">
        <v>4</v>
      </c>
      <c r="AF23" s="426" t="s">
        <v>663</v>
      </c>
      <c r="AG23" s="426" t="s">
        <v>4</v>
      </c>
      <c r="AH23" s="426" t="s">
        <v>4</v>
      </c>
      <c r="AI23" s="511" t="s">
        <v>663</v>
      </c>
      <c r="AJ23" s="511" t="s">
        <v>664</v>
      </c>
      <c r="AK23" s="141" t="s">
        <v>4</v>
      </c>
      <c r="AL23" s="141"/>
      <c r="AM23" s="314"/>
      <c r="AN23" s="405"/>
      <c r="AO23" s="314"/>
      <c r="AP23" s="478"/>
      <c r="AQ23" s="496"/>
      <c r="AR23" s="315">
        <f>VLOOKUP(E23,'Monthly AMS report'!KD:KE,2,FALSE)</f>
        <v>44768</v>
      </c>
      <c r="AS23" s="3"/>
      <c r="AT23" s="3"/>
      <c r="AU23" s="5">
        <v>4</v>
      </c>
      <c r="AV23" s="5">
        <v>16</v>
      </c>
      <c r="AW23" s="5">
        <v>33</v>
      </c>
      <c r="AX23" s="5"/>
      <c r="AY23" s="5"/>
      <c r="AZ23" s="5"/>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19"/>
      <c r="EI23" s="241" t="s">
        <v>560</v>
      </c>
      <c r="EJ23" s="241" t="s">
        <v>559</v>
      </c>
      <c r="EK23" s="1" t="s">
        <v>738</v>
      </c>
      <c r="EL23" s="1" t="s">
        <v>739</v>
      </c>
      <c r="EM23" s="1" t="e">
        <f>VLOOKUP(EK23,#REF!,3,FALSE)</f>
        <v>#REF!</v>
      </c>
      <c r="EN23" s="1" t="s">
        <v>711</v>
      </c>
    </row>
    <row r="24" spans="1:161" ht="16.5" customHeight="1" x14ac:dyDescent="0.2">
      <c r="A24" s="43" t="s">
        <v>740</v>
      </c>
      <c r="B24" s="22" t="s">
        <v>741</v>
      </c>
      <c r="C24" s="5" t="s">
        <v>674</v>
      </c>
      <c r="E24" s="265" t="s">
        <v>49</v>
      </c>
      <c r="F24" s="231" t="s">
        <v>742</v>
      </c>
      <c r="G24" s="193"/>
      <c r="H24" s="5" t="s">
        <v>676</v>
      </c>
      <c r="I24" s="21" t="s">
        <v>16</v>
      </c>
      <c r="J24" s="21" t="s">
        <v>16</v>
      </c>
      <c r="K24" s="21" t="s">
        <v>663</v>
      </c>
      <c r="L24" s="21" t="s">
        <v>663</v>
      </c>
      <c r="M24" s="21" t="s">
        <v>663</v>
      </c>
      <c r="N24" s="21" t="s">
        <v>16</v>
      </c>
      <c r="O24" s="21" t="s">
        <v>16</v>
      </c>
      <c r="P24" s="21" t="s">
        <v>16</v>
      </c>
      <c r="Q24" s="21" t="s">
        <v>16</v>
      </c>
      <c r="R24" s="21" t="s">
        <v>16</v>
      </c>
      <c r="S24" s="21" t="s">
        <v>4</v>
      </c>
      <c r="T24" s="21" t="s">
        <v>663</v>
      </c>
      <c r="U24" s="21" t="s">
        <v>663</v>
      </c>
      <c r="V24" s="21" t="s">
        <v>4</v>
      </c>
      <c r="W24" s="21" t="s">
        <v>4</v>
      </c>
      <c r="X24" s="21" t="s">
        <v>4</v>
      </c>
      <c r="Y24" s="21" t="s">
        <v>4</v>
      </c>
      <c r="Z24" s="21" t="s">
        <v>4</v>
      </c>
      <c r="AA24" s="21" t="s">
        <v>4</v>
      </c>
      <c r="AB24" s="21" t="s">
        <v>4</v>
      </c>
      <c r="AC24" s="426" t="s">
        <v>4</v>
      </c>
      <c r="AD24" s="426" t="s">
        <v>16</v>
      </c>
      <c r="AE24" s="426" t="s">
        <v>4</v>
      </c>
      <c r="AF24" s="426" t="s">
        <v>663</v>
      </c>
      <c r="AG24" s="426" t="s">
        <v>4</v>
      </c>
      <c r="AH24" s="426" t="s">
        <v>4</v>
      </c>
      <c r="AI24" s="511" t="s">
        <v>663</v>
      </c>
      <c r="AJ24" s="511" t="s">
        <v>664</v>
      </c>
      <c r="AK24" s="141" t="s">
        <v>4</v>
      </c>
      <c r="AL24" s="141"/>
      <c r="AM24" s="174"/>
      <c r="AN24" s="405"/>
      <c r="AO24" s="174"/>
      <c r="AP24" s="478"/>
      <c r="AQ24" s="496"/>
      <c r="AR24" s="315">
        <f>VLOOKUP(E24,'Monthly AMS report'!KD:KE,2,FALSE)</f>
        <v>44756</v>
      </c>
      <c r="AS24" s="3"/>
      <c r="AT24" s="3"/>
      <c r="AU24" s="5">
        <v>4</v>
      </c>
      <c r="AV24" s="5">
        <v>8</v>
      </c>
      <c r="AW24" s="5">
        <v>6</v>
      </c>
      <c r="AX24" s="5"/>
      <c r="AY24" s="5"/>
      <c r="AZ24" s="5"/>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19"/>
      <c r="EI24" s="241" t="s">
        <v>570</v>
      </c>
      <c r="EJ24" s="548" t="s">
        <v>569</v>
      </c>
      <c r="EK24" s="1" t="s">
        <v>743</v>
      </c>
      <c r="EL24" s="1" t="s">
        <v>744</v>
      </c>
      <c r="EM24" s="1" t="e">
        <f>VLOOKUP(EK24,#REF!,3,FALSE)</f>
        <v>#REF!</v>
      </c>
    </row>
    <row r="25" spans="1:161" ht="16.5" customHeight="1" x14ac:dyDescent="0.25">
      <c r="A25" s="44" t="s">
        <v>755</v>
      </c>
      <c r="B25" s="34" t="s">
        <v>756</v>
      </c>
      <c r="C25" s="5" t="s">
        <v>688</v>
      </c>
      <c r="E25" s="265" t="s">
        <v>56</v>
      </c>
      <c r="F25" s="231" t="s">
        <v>757</v>
      </c>
      <c r="G25" s="193"/>
      <c r="H25" s="5" t="s">
        <v>662</v>
      </c>
      <c r="I25" s="21" t="s">
        <v>16</v>
      </c>
      <c r="J25" s="21" t="s">
        <v>663</v>
      </c>
      <c r="K25" s="21" t="s">
        <v>16</v>
      </c>
      <c r="L25" s="21" t="s">
        <v>663</v>
      </c>
      <c r="M25" s="21" t="s">
        <v>663</v>
      </c>
      <c r="N25" s="21" t="s">
        <v>663</v>
      </c>
      <c r="O25" s="21" t="s">
        <v>663</v>
      </c>
      <c r="P25" s="21" t="s">
        <v>16</v>
      </c>
      <c r="Q25" s="21" t="s">
        <v>16</v>
      </c>
      <c r="R25" s="21" t="s">
        <v>663</v>
      </c>
      <c r="S25" s="21" t="s">
        <v>663</v>
      </c>
      <c r="T25" s="21" t="s">
        <v>663</v>
      </c>
      <c r="U25" s="21" t="s">
        <v>663</v>
      </c>
      <c r="V25" s="21" t="s">
        <v>4</v>
      </c>
      <c r="W25" s="21" t="s">
        <v>663</v>
      </c>
      <c r="X25" s="21" t="s">
        <v>663</v>
      </c>
      <c r="Y25" s="21" t="s">
        <v>663</v>
      </c>
      <c r="Z25" s="21" t="s">
        <v>663</v>
      </c>
      <c r="AA25" s="21" t="s">
        <v>663</v>
      </c>
      <c r="AB25" s="21" t="s">
        <v>663</v>
      </c>
      <c r="AC25" s="426" t="s">
        <v>4</v>
      </c>
      <c r="AD25" s="426" t="s">
        <v>4</v>
      </c>
      <c r="AE25" s="426" t="s">
        <v>4</v>
      </c>
      <c r="AF25" s="426" t="s">
        <v>663</v>
      </c>
      <c r="AG25" s="426" t="s">
        <v>4</v>
      </c>
      <c r="AH25" s="426" t="s">
        <v>4</v>
      </c>
      <c r="AI25" s="511" t="s">
        <v>663</v>
      </c>
      <c r="AJ25" s="511" t="s">
        <v>664</v>
      </c>
      <c r="AK25" s="141" t="s">
        <v>4</v>
      </c>
      <c r="AL25" s="141"/>
      <c r="AM25" s="314"/>
      <c r="AN25" s="405"/>
      <c r="AO25" s="314"/>
      <c r="AP25" s="478"/>
      <c r="AQ25" s="479"/>
      <c r="AR25" s="315">
        <f>VLOOKUP(E25,'Monthly AMS report'!KD:KE,2,FALSE)</f>
        <v>44763</v>
      </c>
      <c r="AS25" s="3"/>
      <c r="AT25" s="3"/>
      <c r="AU25" s="5"/>
      <c r="AV25" s="5">
        <v>8</v>
      </c>
      <c r="AW25" s="5">
        <v>3</v>
      </c>
      <c r="AX25" s="5"/>
      <c r="AY25" s="5"/>
      <c r="AZ25" s="5"/>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19"/>
      <c r="EJ25" s="548" t="s">
        <v>573</v>
      </c>
      <c r="EK25" s="1" t="s">
        <v>748</v>
      </c>
      <c r="EL25" s="1" t="s">
        <v>749</v>
      </c>
      <c r="EM25" s="1" t="e">
        <f>VLOOKUP(EK25,#REF!,3,FALSE)</f>
        <v>#REF!</v>
      </c>
    </row>
    <row r="26" spans="1:161" ht="16.5" customHeight="1" x14ac:dyDescent="0.25">
      <c r="A26" s="44" t="s">
        <v>760</v>
      </c>
      <c r="B26" s="6" t="s">
        <v>761</v>
      </c>
      <c r="C26" s="5" t="s">
        <v>688</v>
      </c>
      <c r="E26" s="265" t="s">
        <v>57</v>
      </c>
      <c r="F26" s="231" t="s">
        <v>762</v>
      </c>
      <c r="G26" s="193"/>
      <c r="H26" s="5" t="s">
        <v>662</v>
      </c>
      <c r="I26" s="21" t="s">
        <v>16</v>
      </c>
      <c r="J26" s="21" t="s">
        <v>663</v>
      </c>
      <c r="K26" s="21" t="s">
        <v>16</v>
      </c>
      <c r="L26" s="21" t="s">
        <v>16</v>
      </c>
      <c r="M26" s="21" t="s">
        <v>16</v>
      </c>
      <c r="N26" s="21" t="s">
        <v>4</v>
      </c>
      <c r="O26" s="21" t="s">
        <v>16</v>
      </c>
      <c r="P26" s="21" t="s">
        <v>16</v>
      </c>
      <c r="Q26" s="21" t="s">
        <v>16</v>
      </c>
      <c r="R26" s="21" t="s">
        <v>16</v>
      </c>
      <c r="S26" s="21">
        <v>4</v>
      </c>
      <c r="T26" s="21">
        <v>4</v>
      </c>
      <c r="U26" s="21">
        <v>4</v>
      </c>
      <c r="V26" s="21" t="s">
        <v>4</v>
      </c>
      <c r="W26" s="21" t="s">
        <v>16</v>
      </c>
      <c r="X26" s="21" t="s">
        <v>4</v>
      </c>
      <c r="Y26" s="21" t="s">
        <v>4</v>
      </c>
      <c r="Z26" s="21" t="s">
        <v>4</v>
      </c>
      <c r="AA26" s="21" t="s">
        <v>4</v>
      </c>
      <c r="AB26" s="21" t="s">
        <v>4</v>
      </c>
      <c r="AC26" s="426" t="s">
        <v>4</v>
      </c>
      <c r="AD26" s="426" t="s">
        <v>664</v>
      </c>
      <c r="AE26" s="426" t="s">
        <v>16</v>
      </c>
      <c r="AF26" s="426">
        <v>2</v>
      </c>
      <c r="AG26" s="426" t="s">
        <v>16</v>
      </c>
      <c r="AH26" s="426" t="s">
        <v>4</v>
      </c>
      <c r="AI26" s="511" t="s">
        <v>663</v>
      </c>
      <c r="AJ26" s="511" t="s">
        <v>664</v>
      </c>
      <c r="AK26" s="141" t="s">
        <v>3544</v>
      </c>
      <c r="AL26" s="141" t="s">
        <v>3544</v>
      </c>
      <c r="AM26" s="602"/>
      <c r="AN26" s="405"/>
      <c r="AO26" s="602"/>
      <c r="AP26" s="478"/>
      <c r="AQ26" s="496"/>
      <c r="AR26" s="315">
        <f>VLOOKUP(E26,'Monthly AMS report'!KD:KE,2,FALSE)</f>
        <v>44763</v>
      </c>
      <c r="AS26" s="3"/>
      <c r="AT26" s="3"/>
      <c r="AU26" s="5">
        <v>4</v>
      </c>
      <c r="AV26" s="5">
        <v>24</v>
      </c>
      <c r="AW26" s="5">
        <v>6</v>
      </c>
      <c r="AX26" s="5"/>
      <c r="AY26" s="5"/>
      <c r="AZ26" s="5"/>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19"/>
      <c r="EJ26" s="548" t="s">
        <v>572</v>
      </c>
      <c r="EK26" s="1" t="s">
        <v>753</v>
      </c>
      <c r="EL26" s="1" t="s">
        <v>754</v>
      </c>
      <c r="EM26" s="1" t="e">
        <f>VLOOKUP(EK26,#REF!,3,FALSE)</f>
        <v>#REF!</v>
      </c>
    </row>
    <row r="27" spans="1:161" ht="16.5" customHeight="1" x14ac:dyDescent="0.25">
      <c r="A27" s="44" t="s">
        <v>765</v>
      </c>
      <c r="B27" s="34" t="s">
        <v>766</v>
      </c>
      <c r="C27" s="5" t="s">
        <v>688</v>
      </c>
      <c r="E27" s="265" t="s">
        <v>58</v>
      </c>
      <c r="F27" s="231" t="s">
        <v>766</v>
      </c>
      <c r="G27" s="193"/>
      <c r="H27" s="5" t="s">
        <v>662</v>
      </c>
      <c r="I27" s="21" t="s">
        <v>16</v>
      </c>
      <c r="J27" s="21" t="s">
        <v>663</v>
      </c>
      <c r="K27" s="21" t="s">
        <v>16</v>
      </c>
      <c r="L27" s="21" t="s">
        <v>663</v>
      </c>
      <c r="M27" s="21" t="s">
        <v>663</v>
      </c>
      <c r="N27" s="21" t="s">
        <v>4</v>
      </c>
      <c r="O27" s="21" t="s">
        <v>663</v>
      </c>
      <c r="P27" s="21" t="s">
        <v>16</v>
      </c>
      <c r="Q27" s="21" t="s">
        <v>16</v>
      </c>
      <c r="R27" s="21" t="s">
        <v>663</v>
      </c>
      <c r="S27" s="21" t="s">
        <v>663</v>
      </c>
      <c r="T27" s="21" t="s">
        <v>663</v>
      </c>
      <c r="U27" s="21" t="s">
        <v>663</v>
      </c>
      <c r="V27" s="21" t="s">
        <v>4</v>
      </c>
      <c r="W27" s="21" t="s">
        <v>663</v>
      </c>
      <c r="X27" s="21" t="s">
        <v>4</v>
      </c>
      <c r="Y27" s="21" t="s">
        <v>4</v>
      </c>
      <c r="Z27" s="21" t="s">
        <v>4</v>
      </c>
      <c r="AA27" s="21" t="s">
        <v>4</v>
      </c>
      <c r="AB27" s="21" t="s">
        <v>4</v>
      </c>
      <c r="AC27" s="426" t="s">
        <v>4</v>
      </c>
      <c r="AD27" s="426" t="s">
        <v>4</v>
      </c>
      <c r="AE27" s="426" t="s">
        <v>4</v>
      </c>
      <c r="AF27" s="426" t="s">
        <v>663</v>
      </c>
      <c r="AG27" s="426" t="s">
        <v>4</v>
      </c>
      <c r="AH27" s="426" t="s">
        <v>4</v>
      </c>
      <c r="AI27" s="511" t="s">
        <v>663</v>
      </c>
      <c r="AJ27" s="511" t="s">
        <v>664</v>
      </c>
      <c r="AK27" s="141" t="s">
        <v>4</v>
      </c>
      <c r="AL27" s="141"/>
      <c r="AM27" s="213"/>
      <c r="AN27" s="405"/>
      <c r="AO27" s="213"/>
      <c r="AP27" s="478"/>
      <c r="AQ27" s="479"/>
      <c r="AR27" s="315">
        <f>VLOOKUP(E27,'Monthly AMS report'!KD:KE,2,FALSE)</f>
        <v>44763</v>
      </c>
      <c r="AS27" s="3"/>
      <c r="AT27" s="3"/>
      <c r="AU27" s="5"/>
      <c r="AV27" s="5">
        <v>16</v>
      </c>
      <c r="AW27" s="5">
        <v>6</v>
      </c>
      <c r="AX27" s="5"/>
      <c r="AY27" s="5"/>
      <c r="AZ27" s="5"/>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19"/>
      <c r="EJ27" s="548" t="s">
        <v>574</v>
      </c>
      <c r="EK27" s="1" t="s">
        <v>758</v>
      </c>
      <c r="EL27" s="1" t="s">
        <v>759</v>
      </c>
      <c r="EM27" s="1" t="e">
        <f>VLOOKUP(EK27,#REF!,3,FALSE)</f>
        <v>#REF!</v>
      </c>
    </row>
    <row r="28" spans="1:161" ht="16.5" customHeight="1" x14ac:dyDescent="0.25">
      <c r="A28" s="44" t="s">
        <v>769</v>
      </c>
      <c r="B28" s="34" t="s">
        <v>770</v>
      </c>
      <c r="C28" s="5" t="s">
        <v>688</v>
      </c>
      <c r="E28" s="265" t="s">
        <v>59</v>
      </c>
      <c r="F28" s="231" t="s">
        <v>770</v>
      </c>
      <c r="G28" s="193"/>
      <c r="H28" s="5" t="s">
        <v>662</v>
      </c>
      <c r="I28" s="21" t="s">
        <v>16</v>
      </c>
      <c r="J28" s="21" t="s">
        <v>663</v>
      </c>
      <c r="K28" s="21" t="s">
        <v>16</v>
      </c>
      <c r="L28" s="21" t="s">
        <v>663</v>
      </c>
      <c r="M28" s="21" t="s">
        <v>663</v>
      </c>
      <c r="N28" s="21" t="s">
        <v>4</v>
      </c>
      <c r="O28" s="21" t="s">
        <v>663</v>
      </c>
      <c r="P28" s="21" t="s">
        <v>16</v>
      </c>
      <c r="Q28" s="21" t="s">
        <v>16</v>
      </c>
      <c r="R28" s="21" t="s">
        <v>663</v>
      </c>
      <c r="S28" s="21">
        <v>4</v>
      </c>
      <c r="T28" s="21">
        <v>3</v>
      </c>
      <c r="U28" s="21">
        <v>4</v>
      </c>
      <c r="V28" s="21" t="s">
        <v>16</v>
      </c>
      <c r="W28" s="21" t="s">
        <v>663</v>
      </c>
      <c r="X28" s="21">
        <v>4</v>
      </c>
      <c r="Y28" s="21">
        <v>3</v>
      </c>
      <c r="Z28" s="21" t="s">
        <v>4</v>
      </c>
      <c r="AA28" s="21" t="s">
        <v>4</v>
      </c>
      <c r="AB28" s="21" t="s">
        <v>4</v>
      </c>
      <c r="AC28" s="426" t="s">
        <v>16</v>
      </c>
      <c r="AD28" s="426" t="s">
        <v>4</v>
      </c>
      <c r="AE28" s="426" t="s">
        <v>4</v>
      </c>
      <c r="AF28" s="426" t="s">
        <v>663</v>
      </c>
      <c r="AG28" s="426" t="s">
        <v>4</v>
      </c>
      <c r="AH28" s="426" t="s">
        <v>4</v>
      </c>
      <c r="AI28" s="511" t="s">
        <v>663</v>
      </c>
      <c r="AJ28" s="511" t="s">
        <v>664</v>
      </c>
      <c r="AK28" s="141" t="s">
        <v>4</v>
      </c>
      <c r="AL28" s="141"/>
      <c r="AM28" s="213"/>
      <c r="AN28" s="401"/>
      <c r="AO28" s="213"/>
      <c r="AP28" s="478"/>
      <c r="AQ28" s="479"/>
      <c r="AR28" s="315">
        <f>VLOOKUP(E28,'Monthly AMS report'!KD:KE,2,FALSE)</f>
        <v>44763</v>
      </c>
      <c r="AS28" s="3"/>
      <c r="AT28" s="3"/>
      <c r="AU28" s="5"/>
      <c r="AV28" s="5">
        <v>16</v>
      </c>
      <c r="AW28" s="5">
        <v>6</v>
      </c>
      <c r="AX28" s="5"/>
      <c r="AY28" s="5"/>
      <c r="AZ28" s="5"/>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19"/>
      <c r="EJ28" s="548" t="s">
        <v>575</v>
      </c>
      <c r="EK28" s="1" t="s">
        <v>763</v>
      </c>
      <c r="EL28" s="1" t="s">
        <v>764</v>
      </c>
      <c r="EM28" s="1" t="e">
        <f>VLOOKUP(EK28,#REF!,3,FALSE)</f>
        <v>#REF!</v>
      </c>
    </row>
    <row r="29" spans="1:161" ht="16.5" customHeight="1" x14ac:dyDescent="0.25">
      <c r="A29" s="45" t="s">
        <v>773</v>
      </c>
      <c r="B29" s="22" t="s">
        <v>774</v>
      </c>
      <c r="C29" s="5" t="s">
        <v>688</v>
      </c>
      <c r="E29" s="265" t="s">
        <v>60</v>
      </c>
      <c r="F29" s="231" t="s">
        <v>775</v>
      </c>
      <c r="G29" s="193"/>
      <c r="H29" s="5" t="s">
        <v>662</v>
      </c>
      <c r="I29" s="21" t="s">
        <v>16</v>
      </c>
      <c r="J29" s="21" t="s">
        <v>663</v>
      </c>
      <c r="K29" s="21">
        <v>3</v>
      </c>
      <c r="L29" s="21" t="s">
        <v>16</v>
      </c>
      <c r="M29" s="21">
        <v>3</v>
      </c>
      <c r="N29" s="21" t="s">
        <v>664</v>
      </c>
      <c r="O29" s="21" t="s">
        <v>663</v>
      </c>
      <c r="P29" s="21" t="s">
        <v>16</v>
      </c>
      <c r="Q29" s="21" t="s">
        <v>16</v>
      </c>
      <c r="R29" s="21" t="s">
        <v>663</v>
      </c>
      <c r="S29" s="21" t="s">
        <v>663</v>
      </c>
      <c r="T29" s="21">
        <v>4</v>
      </c>
      <c r="U29" s="21" t="s">
        <v>16</v>
      </c>
      <c r="V29" s="21">
        <v>3</v>
      </c>
      <c r="W29" s="21">
        <v>4</v>
      </c>
      <c r="X29" s="21">
        <v>4</v>
      </c>
      <c r="Y29" s="21">
        <v>3</v>
      </c>
      <c r="Z29" s="21" t="s">
        <v>4</v>
      </c>
      <c r="AA29" s="21" t="s">
        <v>4</v>
      </c>
      <c r="AB29" s="21" t="s">
        <v>4</v>
      </c>
      <c r="AC29" s="426" t="s">
        <v>4</v>
      </c>
      <c r="AD29" s="426" t="s">
        <v>4</v>
      </c>
      <c r="AE29" s="426" t="s">
        <v>4</v>
      </c>
      <c r="AF29" s="426" t="s">
        <v>663</v>
      </c>
      <c r="AG29" s="426">
        <v>4</v>
      </c>
      <c r="AH29" s="426">
        <v>4</v>
      </c>
      <c r="AI29" s="511" t="s">
        <v>663</v>
      </c>
      <c r="AJ29" s="511" t="s">
        <v>664</v>
      </c>
      <c r="AK29" s="141" t="s">
        <v>4</v>
      </c>
      <c r="AL29" s="141"/>
      <c r="AM29" s="314"/>
      <c r="AN29" s="405"/>
      <c r="AO29" s="314"/>
      <c r="AP29" s="478"/>
      <c r="AQ29" s="479"/>
      <c r="AR29" s="315">
        <f>VLOOKUP(E29,'Monthly AMS report'!KD:KE,2,FALSE)</f>
        <v>44763</v>
      </c>
      <c r="AS29" s="3" t="e">
        <v>#N/A</v>
      </c>
      <c r="AT29" s="3"/>
      <c r="AU29" s="5"/>
      <c r="AV29" s="5">
        <v>16</v>
      </c>
      <c r="AW29" s="5">
        <v>6</v>
      </c>
      <c r="AX29" s="5"/>
      <c r="AY29" s="5"/>
      <c r="AZ29" s="5"/>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19"/>
      <c r="EJ29" s="548" t="s">
        <v>576</v>
      </c>
      <c r="EK29" s="1" t="s">
        <v>767</v>
      </c>
      <c r="EL29" s="1" t="s">
        <v>768</v>
      </c>
      <c r="EM29" s="1" t="e">
        <f>VLOOKUP(EK29,#REF!,3,FALSE)</f>
        <v>#REF!</v>
      </c>
    </row>
    <row r="30" spans="1:161" ht="16.5" customHeight="1" x14ac:dyDescent="0.25">
      <c r="A30" s="44" t="s">
        <v>776</v>
      </c>
      <c r="B30" s="34" t="s">
        <v>777</v>
      </c>
      <c r="C30" s="5" t="s">
        <v>688</v>
      </c>
      <c r="E30" s="265" t="s">
        <v>61</v>
      </c>
      <c r="F30" s="231" t="s">
        <v>778</v>
      </c>
      <c r="G30" s="193"/>
      <c r="H30" s="5" t="s">
        <v>662</v>
      </c>
      <c r="I30" s="21" t="s">
        <v>16</v>
      </c>
      <c r="J30" s="21" t="s">
        <v>663</v>
      </c>
      <c r="K30" s="21" t="s">
        <v>16</v>
      </c>
      <c r="L30" s="21" t="s">
        <v>663</v>
      </c>
      <c r="M30" s="21" t="s">
        <v>663</v>
      </c>
      <c r="N30" s="21" t="s">
        <v>4</v>
      </c>
      <c r="O30" s="21" t="s">
        <v>663</v>
      </c>
      <c r="P30" s="21" t="s">
        <v>16</v>
      </c>
      <c r="Q30" s="21" t="s">
        <v>16</v>
      </c>
      <c r="R30" s="21" t="s">
        <v>663</v>
      </c>
      <c r="S30" s="21">
        <v>3</v>
      </c>
      <c r="T30" s="21">
        <v>3</v>
      </c>
      <c r="U30" s="21">
        <v>3</v>
      </c>
      <c r="V30" s="21">
        <v>2</v>
      </c>
      <c r="W30" s="21">
        <v>3</v>
      </c>
      <c r="X30" s="21">
        <v>2</v>
      </c>
      <c r="Y30" s="21">
        <v>1</v>
      </c>
      <c r="Z30" s="21">
        <v>2</v>
      </c>
      <c r="AA30" s="21">
        <v>2</v>
      </c>
      <c r="AB30" s="21">
        <v>2</v>
      </c>
      <c r="AC30" s="426" t="s">
        <v>4</v>
      </c>
      <c r="AD30" s="426">
        <v>2</v>
      </c>
      <c r="AE30" s="426">
        <v>2</v>
      </c>
      <c r="AF30" s="426">
        <v>2</v>
      </c>
      <c r="AG30" s="426" t="s">
        <v>4</v>
      </c>
      <c r="AH30" s="426" t="s">
        <v>4</v>
      </c>
      <c r="AI30" s="511" t="s">
        <v>663</v>
      </c>
      <c r="AJ30" s="511" t="s">
        <v>664</v>
      </c>
      <c r="AK30" s="141" t="s">
        <v>4</v>
      </c>
      <c r="AL30" s="141"/>
      <c r="AM30" s="314"/>
      <c r="AN30" s="404"/>
      <c r="AO30" s="314"/>
      <c r="AP30" s="478"/>
      <c r="AQ30" s="496"/>
      <c r="AR30" s="315">
        <f>VLOOKUP(E30,'Monthly AMS report'!KD:KE,2,FALSE)</f>
        <v>44763</v>
      </c>
      <c r="AS30" s="3"/>
      <c r="AT30" s="3"/>
      <c r="AU30" s="5">
        <v>1</v>
      </c>
      <c r="AV30" s="5">
        <v>16</v>
      </c>
      <c r="AW30" s="5">
        <v>3</v>
      </c>
      <c r="AX30" s="5"/>
      <c r="AY30" s="5"/>
      <c r="AZ30" s="5"/>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19"/>
      <c r="EJ30" s="548" t="s">
        <v>577</v>
      </c>
      <c r="EK30" s="1" t="s">
        <v>771</v>
      </c>
      <c r="EL30" s="1" t="s">
        <v>772</v>
      </c>
      <c r="EM30" s="1" t="e">
        <f>VLOOKUP(EK30,#REF!,3,FALSE)</f>
        <v>#REF!</v>
      </c>
    </row>
    <row r="31" spans="1:161" ht="16.5" customHeight="1" x14ac:dyDescent="0.25">
      <c r="A31" s="44" t="s">
        <v>679</v>
      </c>
      <c r="B31" s="34" t="s">
        <v>680</v>
      </c>
      <c r="C31" s="5" t="s">
        <v>688</v>
      </c>
      <c r="E31" s="265" t="s">
        <v>62</v>
      </c>
      <c r="F31" s="231" t="s">
        <v>681</v>
      </c>
      <c r="G31" s="193"/>
      <c r="H31" s="5" t="s">
        <v>662</v>
      </c>
      <c r="I31" s="21" t="s">
        <v>16</v>
      </c>
      <c r="J31" s="21" t="s">
        <v>663</v>
      </c>
      <c r="K31" s="21">
        <v>3</v>
      </c>
      <c r="L31" s="21">
        <v>2</v>
      </c>
      <c r="M31" s="21">
        <v>2</v>
      </c>
      <c r="N31" s="21" t="s">
        <v>664</v>
      </c>
      <c r="O31" s="21" t="s">
        <v>663</v>
      </c>
      <c r="P31" s="21" t="s">
        <v>4</v>
      </c>
      <c r="Q31" s="21" t="s">
        <v>16</v>
      </c>
      <c r="R31" s="21" t="s">
        <v>663</v>
      </c>
      <c r="S31" s="21" t="s">
        <v>663</v>
      </c>
      <c r="T31" s="21" t="s">
        <v>663</v>
      </c>
      <c r="U31" s="21">
        <v>3</v>
      </c>
      <c r="V31" s="21">
        <v>1</v>
      </c>
      <c r="W31" s="21">
        <v>3</v>
      </c>
      <c r="X31" s="21">
        <v>2</v>
      </c>
      <c r="Y31" s="21">
        <v>2</v>
      </c>
      <c r="Z31" s="21">
        <v>2</v>
      </c>
      <c r="AA31" s="21">
        <v>3</v>
      </c>
      <c r="AB31" s="21">
        <v>2</v>
      </c>
      <c r="AC31" s="426" t="s">
        <v>4</v>
      </c>
      <c r="AD31" s="426">
        <v>4</v>
      </c>
      <c r="AE31" s="426" t="s">
        <v>682</v>
      </c>
      <c r="AF31" s="426">
        <v>1</v>
      </c>
      <c r="AG31" s="426">
        <v>3</v>
      </c>
      <c r="AH31" s="426">
        <v>3</v>
      </c>
      <c r="AI31" s="511" t="s">
        <v>663</v>
      </c>
      <c r="AJ31" s="511"/>
      <c r="AK31" s="141" t="s">
        <v>4</v>
      </c>
      <c r="AL31" s="141"/>
      <c r="AM31" s="314"/>
      <c r="AN31" s="404"/>
      <c r="AO31" s="314" t="s">
        <v>683</v>
      </c>
      <c r="AP31" s="478"/>
      <c r="AQ31" s="496"/>
      <c r="AR31" s="315">
        <f>VLOOKUP(E31,'Monthly AMS report'!KD:KE,2,FALSE)</f>
        <v>44714</v>
      </c>
      <c r="AS31" s="3"/>
      <c r="AT31" s="3"/>
      <c r="AU31" s="5">
        <v>1</v>
      </c>
      <c r="AV31" s="5">
        <v>16</v>
      </c>
      <c r="AW31" s="5">
        <v>3</v>
      </c>
      <c r="AX31" s="5"/>
      <c r="AY31" s="5"/>
      <c r="AZ31" s="5"/>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19"/>
      <c r="EJ31" s="548" t="s">
        <v>569</v>
      </c>
      <c r="EK31" s="1" t="s">
        <v>743</v>
      </c>
      <c r="EL31" s="1" t="s">
        <v>744</v>
      </c>
      <c r="EM31" s="1" t="e">
        <f>VLOOKUP(EK31,#REF!,3,FALSE)</f>
        <v>#REF!</v>
      </c>
    </row>
    <row r="32" spans="1:161" ht="16.5" customHeight="1" x14ac:dyDescent="0.25">
      <c r="A32" s="44" t="s">
        <v>706</v>
      </c>
      <c r="B32" s="22" t="s">
        <v>707</v>
      </c>
      <c r="C32" s="5" t="s">
        <v>688</v>
      </c>
      <c r="E32" s="265" t="s">
        <v>121</v>
      </c>
      <c r="F32" s="231" t="s">
        <v>708</v>
      </c>
      <c r="G32" s="193"/>
      <c r="H32" s="5" t="s">
        <v>662</v>
      </c>
      <c r="I32" s="21" t="s">
        <v>16</v>
      </c>
      <c r="J32" s="21" t="s">
        <v>16</v>
      </c>
      <c r="K32" s="21" t="s">
        <v>16</v>
      </c>
      <c r="L32" s="21">
        <v>3</v>
      </c>
      <c r="M32" s="21">
        <v>3</v>
      </c>
      <c r="N32" s="21" t="s">
        <v>664</v>
      </c>
      <c r="O32" s="21" t="s">
        <v>663</v>
      </c>
      <c r="P32" s="21" t="s">
        <v>16</v>
      </c>
      <c r="Q32" s="21" t="s">
        <v>16</v>
      </c>
      <c r="R32" s="21">
        <v>3</v>
      </c>
      <c r="S32" s="21">
        <v>3</v>
      </c>
      <c r="T32" s="21">
        <v>3</v>
      </c>
      <c r="U32" s="21">
        <v>2</v>
      </c>
      <c r="V32" s="21">
        <v>3</v>
      </c>
      <c r="W32" s="21">
        <v>3</v>
      </c>
      <c r="X32" s="21">
        <v>3</v>
      </c>
      <c r="Y32" s="21">
        <v>1</v>
      </c>
      <c r="Z32" s="21" t="s">
        <v>4</v>
      </c>
      <c r="AA32" s="21">
        <v>2</v>
      </c>
      <c r="AB32" s="21">
        <v>2</v>
      </c>
      <c r="AC32" s="426">
        <v>3</v>
      </c>
      <c r="AD32" s="426">
        <v>3</v>
      </c>
      <c r="AE32" s="426">
        <v>3</v>
      </c>
      <c r="AF32" s="426">
        <v>2</v>
      </c>
      <c r="AG32" s="426">
        <v>2</v>
      </c>
      <c r="AH32" s="426">
        <v>2</v>
      </c>
      <c r="AI32" s="511">
        <v>2</v>
      </c>
      <c r="AJ32" s="511"/>
      <c r="AK32" s="141" t="s">
        <v>16</v>
      </c>
      <c r="AL32" s="141" t="s">
        <v>3547</v>
      </c>
      <c r="AM32" s="314"/>
      <c r="AN32" s="401">
        <v>7296691</v>
      </c>
      <c r="AO32" s="314"/>
      <c r="AP32" s="478"/>
      <c r="AQ32" s="479"/>
      <c r="AR32" s="315">
        <f>VLOOKUP(E32,'Monthly AMS report'!KD:KE,2,FALSE)</f>
        <v>44714</v>
      </c>
      <c r="AS32" s="3"/>
      <c r="AT32" s="3"/>
      <c r="AU32" s="5"/>
      <c r="AV32" s="5">
        <v>16</v>
      </c>
      <c r="AW32" s="5">
        <v>3</v>
      </c>
      <c r="AX32" s="5"/>
      <c r="AY32" s="5"/>
      <c r="AZ32" s="5"/>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19"/>
      <c r="EJ32" s="548" t="s">
        <v>574</v>
      </c>
      <c r="EK32" s="1" t="s">
        <v>758</v>
      </c>
      <c r="EL32" s="1" t="s">
        <v>759</v>
      </c>
      <c r="EM32" s="1" t="e">
        <f>VLOOKUP(EK32,#REF!,3,FALSE)</f>
        <v>#REF!</v>
      </c>
    </row>
    <row r="33" spans="1:162" ht="16.5" customHeight="1" x14ac:dyDescent="0.2">
      <c r="A33" s="43" t="s">
        <v>787</v>
      </c>
      <c r="B33" s="22" t="s">
        <v>788</v>
      </c>
      <c r="C33" s="5" t="s">
        <v>688</v>
      </c>
      <c r="E33" s="265" t="s">
        <v>123</v>
      </c>
      <c r="F33" s="231" t="s">
        <v>789</v>
      </c>
      <c r="G33" s="193"/>
      <c r="H33" s="5" t="s">
        <v>662</v>
      </c>
      <c r="I33" s="21" t="s">
        <v>16</v>
      </c>
      <c r="J33" s="21" t="s">
        <v>16</v>
      </c>
      <c r="K33" s="21" t="s">
        <v>663</v>
      </c>
      <c r="L33" s="21">
        <v>3</v>
      </c>
      <c r="M33" s="21">
        <v>2</v>
      </c>
      <c r="N33" s="21" t="s">
        <v>664</v>
      </c>
      <c r="O33" s="21" t="s">
        <v>663</v>
      </c>
      <c r="P33" s="21" t="s">
        <v>16</v>
      </c>
      <c r="Q33" s="21" t="s">
        <v>16</v>
      </c>
      <c r="R33" s="21" t="s">
        <v>663</v>
      </c>
      <c r="S33" s="21">
        <v>3</v>
      </c>
      <c r="T33" s="21">
        <v>3</v>
      </c>
      <c r="U33" s="21">
        <v>3</v>
      </c>
      <c r="V33" s="21">
        <v>3</v>
      </c>
      <c r="W33" s="21">
        <v>4</v>
      </c>
      <c r="X33" s="21">
        <v>4</v>
      </c>
      <c r="Y33" s="21">
        <v>4</v>
      </c>
      <c r="Z33" s="21">
        <v>4</v>
      </c>
      <c r="AA33" s="21">
        <v>4</v>
      </c>
      <c r="AB33" s="21" t="s">
        <v>4</v>
      </c>
      <c r="AC33" s="426">
        <v>3</v>
      </c>
      <c r="AD33" s="426">
        <v>3</v>
      </c>
      <c r="AE33" s="426">
        <v>3</v>
      </c>
      <c r="AF33" s="426">
        <v>2</v>
      </c>
      <c r="AG33" s="426">
        <v>2</v>
      </c>
      <c r="AH33" s="426">
        <v>2</v>
      </c>
      <c r="AI33" s="511">
        <v>4</v>
      </c>
      <c r="AJ33" s="511" t="s">
        <v>664</v>
      </c>
      <c r="AK33" s="141">
        <v>4</v>
      </c>
      <c r="AL33" s="141" t="s">
        <v>3548</v>
      </c>
      <c r="AM33" s="314"/>
      <c r="AN33" s="407">
        <v>7296692</v>
      </c>
      <c r="AO33" s="314"/>
      <c r="AP33" s="478"/>
      <c r="AQ33" s="479"/>
      <c r="AR33" s="315">
        <f>VLOOKUP(E33,'Monthly AMS report'!KD:KE,2,FALSE)</f>
        <v>44761</v>
      </c>
      <c r="AS33" s="3"/>
      <c r="AT33" s="3"/>
      <c r="AU33" s="5"/>
      <c r="AV33" s="5">
        <v>16</v>
      </c>
      <c r="AW33" s="5">
        <v>6</v>
      </c>
      <c r="AX33" s="5"/>
      <c r="AY33" s="5"/>
      <c r="AZ33" s="5"/>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19"/>
      <c r="EJ33" s="548" t="s">
        <v>546</v>
      </c>
      <c r="EK33" s="1" t="s">
        <v>782</v>
      </c>
      <c r="EL33" s="1" t="s">
        <v>783</v>
      </c>
      <c r="EM33" s="1" t="e">
        <f>VLOOKUP(EK33,#REF!,3,FALSE)</f>
        <v>#REF!</v>
      </c>
    </row>
    <row r="34" spans="1:162" ht="16.5" customHeight="1" x14ac:dyDescent="0.25">
      <c r="A34" s="43" t="s">
        <v>790</v>
      </c>
      <c r="B34" s="22" t="s">
        <v>791</v>
      </c>
      <c r="C34" s="5" t="s">
        <v>688</v>
      </c>
      <c r="E34" s="265" t="s">
        <v>125</v>
      </c>
      <c r="F34" s="231" t="s">
        <v>792</v>
      </c>
      <c r="G34" s="193"/>
      <c r="H34" s="5" t="s">
        <v>662</v>
      </c>
      <c r="I34" s="21" t="s">
        <v>16</v>
      </c>
      <c r="J34" s="21" t="s">
        <v>16</v>
      </c>
      <c r="K34" s="21" t="s">
        <v>16</v>
      </c>
      <c r="L34" s="21" t="s">
        <v>663</v>
      </c>
      <c r="M34" s="21" t="s">
        <v>663</v>
      </c>
      <c r="N34" s="21" t="s">
        <v>4</v>
      </c>
      <c r="O34" s="21" t="s">
        <v>663</v>
      </c>
      <c r="P34" s="21" t="s">
        <v>16</v>
      </c>
      <c r="Q34" s="21" t="s">
        <v>16</v>
      </c>
      <c r="R34" s="21">
        <v>3</v>
      </c>
      <c r="S34" s="21" t="s">
        <v>16</v>
      </c>
      <c r="T34" s="21">
        <v>1</v>
      </c>
      <c r="U34" s="21">
        <v>3</v>
      </c>
      <c r="V34" s="21">
        <v>3</v>
      </c>
      <c r="W34" s="21" t="s">
        <v>16</v>
      </c>
      <c r="X34" s="21" t="s">
        <v>16</v>
      </c>
      <c r="Y34" s="21">
        <v>4</v>
      </c>
      <c r="Z34" s="21" t="s">
        <v>16</v>
      </c>
      <c r="AA34" s="21" t="s">
        <v>16</v>
      </c>
      <c r="AB34" s="21" t="s">
        <v>4</v>
      </c>
      <c r="AC34" s="426">
        <v>4</v>
      </c>
      <c r="AD34" s="426">
        <v>4</v>
      </c>
      <c r="AE34" s="426">
        <v>4</v>
      </c>
      <c r="AF34" s="426">
        <v>3</v>
      </c>
      <c r="AG34" s="426">
        <v>3</v>
      </c>
      <c r="AH34" s="426">
        <v>3</v>
      </c>
      <c r="AI34" s="512">
        <v>3</v>
      </c>
      <c r="AJ34" s="511" t="s">
        <v>664</v>
      </c>
      <c r="AK34" s="141">
        <v>3</v>
      </c>
      <c r="AL34" s="141" t="s">
        <v>126</v>
      </c>
      <c r="AM34" s="174"/>
      <c r="AN34" s="401">
        <v>7287249</v>
      </c>
      <c r="AO34" s="314"/>
      <c r="AP34" s="478"/>
      <c r="AQ34" s="479"/>
      <c r="AR34" s="315">
        <f>VLOOKUP(E34,'Monthly AMS report'!KD:KE,2,FALSE)</f>
        <v>44763</v>
      </c>
      <c r="AS34" s="3"/>
      <c r="AT34" s="3"/>
      <c r="AU34" s="5"/>
      <c r="AV34" s="5">
        <v>8</v>
      </c>
      <c r="AW34" s="5">
        <v>6</v>
      </c>
      <c r="AX34" s="5"/>
      <c r="AY34" s="5"/>
      <c r="AZ34" s="5"/>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19"/>
    </row>
    <row r="35" spans="1:162" ht="16.5" customHeight="1" x14ac:dyDescent="0.25">
      <c r="A35" s="136" t="s">
        <v>794</v>
      </c>
      <c r="B35" s="137" t="s">
        <v>795</v>
      </c>
      <c r="C35" s="5" t="s">
        <v>688</v>
      </c>
      <c r="E35" s="265" t="s">
        <v>127</v>
      </c>
      <c r="F35" s="231" t="s">
        <v>796</v>
      </c>
      <c r="G35" s="193"/>
      <c r="H35" s="5" t="s">
        <v>662</v>
      </c>
      <c r="I35" s="21" t="s">
        <v>16</v>
      </c>
      <c r="J35" s="21" t="s">
        <v>663</v>
      </c>
      <c r="K35" s="21" t="s">
        <v>16</v>
      </c>
      <c r="L35" s="21" t="s">
        <v>663</v>
      </c>
      <c r="M35" s="21" t="s">
        <v>663</v>
      </c>
      <c r="N35" s="21" t="s">
        <v>4</v>
      </c>
      <c r="O35" s="21" t="s">
        <v>663</v>
      </c>
      <c r="P35" s="21" t="s">
        <v>16</v>
      </c>
      <c r="Q35" s="21" t="s">
        <v>16</v>
      </c>
      <c r="R35" s="21">
        <v>3</v>
      </c>
      <c r="S35" s="21">
        <v>3</v>
      </c>
      <c r="T35" s="21">
        <v>3</v>
      </c>
      <c r="U35" s="21">
        <v>4</v>
      </c>
      <c r="V35" s="21">
        <v>4</v>
      </c>
      <c r="W35" s="21">
        <v>4</v>
      </c>
      <c r="X35" s="21" t="s">
        <v>16</v>
      </c>
      <c r="Y35" s="21" t="s">
        <v>4</v>
      </c>
      <c r="Z35" s="21" t="s">
        <v>4</v>
      </c>
      <c r="AA35" s="21" t="s">
        <v>4</v>
      </c>
      <c r="AB35" s="21" t="s">
        <v>4</v>
      </c>
      <c r="AC35" s="426">
        <v>4</v>
      </c>
      <c r="AD35" s="426">
        <v>4</v>
      </c>
      <c r="AE35" s="426">
        <v>3</v>
      </c>
      <c r="AF35" s="426">
        <v>3</v>
      </c>
      <c r="AG35" s="426">
        <v>3</v>
      </c>
      <c r="AH35" s="426" t="s">
        <v>132</v>
      </c>
      <c r="AI35" s="511">
        <v>3</v>
      </c>
      <c r="AJ35" s="511" t="s">
        <v>664</v>
      </c>
      <c r="AK35" s="141">
        <v>3</v>
      </c>
      <c r="AL35" s="141" t="s">
        <v>3549</v>
      </c>
      <c r="AM35" s="174"/>
      <c r="AN35" s="405">
        <v>7283795</v>
      </c>
      <c r="AO35" s="213"/>
      <c r="AP35" s="478"/>
      <c r="AQ35" s="479"/>
      <c r="AR35" s="315">
        <f>VLOOKUP(E35,'Monthly AMS report'!KD:KE,2,FALSE)</f>
        <v>44763</v>
      </c>
      <c r="AS35" s="3"/>
      <c r="AT35" s="3"/>
      <c r="AU35" s="5"/>
      <c r="AV35" s="5">
        <v>16</v>
      </c>
      <c r="AW35" s="5">
        <v>6</v>
      </c>
      <c r="AX35" s="5"/>
      <c r="AY35" s="5"/>
      <c r="AZ35" s="5"/>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19"/>
    </row>
    <row r="36" spans="1:162" ht="16.5" customHeight="1" x14ac:dyDescent="0.25">
      <c r="A36" s="44" t="s">
        <v>779</v>
      </c>
      <c r="B36" s="34" t="s">
        <v>780</v>
      </c>
      <c r="C36" s="5" t="s">
        <v>688</v>
      </c>
      <c r="E36" s="265" t="s">
        <v>129</v>
      </c>
      <c r="F36" s="231" t="s">
        <v>781</v>
      </c>
      <c r="G36" s="193"/>
      <c r="H36" s="5" t="s">
        <v>662</v>
      </c>
      <c r="I36" s="21" t="s">
        <v>16</v>
      </c>
      <c r="J36" s="21" t="s">
        <v>16</v>
      </c>
      <c r="K36" s="21" t="s">
        <v>16</v>
      </c>
      <c r="L36" s="21" t="s">
        <v>16</v>
      </c>
      <c r="M36" s="21" t="s">
        <v>663</v>
      </c>
      <c r="N36" s="21" t="s">
        <v>16</v>
      </c>
      <c r="O36" s="21" t="s">
        <v>16</v>
      </c>
      <c r="P36" s="21" t="s">
        <v>16</v>
      </c>
      <c r="Q36" s="21" t="s">
        <v>16</v>
      </c>
      <c r="R36" s="21" t="s">
        <v>663</v>
      </c>
      <c r="S36" s="21" t="s">
        <v>663</v>
      </c>
      <c r="T36" s="21" t="s">
        <v>663</v>
      </c>
      <c r="U36" s="21" t="s">
        <v>663</v>
      </c>
      <c r="V36" s="21" t="s">
        <v>4</v>
      </c>
      <c r="W36" s="21" t="s">
        <v>16</v>
      </c>
      <c r="X36" s="21" t="s">
        <v>4</v>
      </c>
      <c r="Y36" s="21" t="s">
        <v>4</v>
      </c>
      <c r="Z36" s="21" t="s">
        <v>4</v>
      </c>
      <c r="AA36" s="21" t="s">
        <v>4</v>
      </c>
      <c r="AB36" s="21" t="s">
        <v>4</v>
      </c>
      <c r="AC36" s="426" t="s">
        <v>4</v>
      </c>
      <c r="AD36" s="426" t="s">
        <v>4</v>
      </c>
      <c r="AE36" s="426" t="s">
        <v>4</v>
      </c>
      <c r="AF36" s="426" t="s">
        <v>16</v>
      </c>
      <c r="AG36" s="426" t="s">
        <v>4</v>
      </c>
      <c r="AH36" s="426" t="s">
        <v>4</v>
      </c>
      <c r="AI36" s="511" t="s">
        <v>663</v>
      </c>
      <c r="AJ36" s="511"/>
      <c r="AK36" s="141" t="s">
        <v>16</v>
      </c>
      <c r="AL36" s="141"/>
      <c r="AM36" s="602"/>
      <c r="AN36" s="405"/>
      <c r="AO36" s="213"/>
      <c r="AP36" s="478"/>
      <c r="AQ36" s="479"/>
      <c r="AR36" s="315">
        <f>VLOOKUP(E36,'Monthly AMS report'!KD:KE,2,FALSE)</f>
        <v>44714</v>
      </c>
      <c r="AS36" s="3"/>
      <c r="AT36" s="3"/>
      <c r="AU36" s="5"/>
      <c r="AV36" s="5">
        <v>8</v>
      </c>
      <c r="AW36" s="5">
        <v>6</v>
      </c>
      <c r="AX36" s="5"/>
      <c r="AY36" s="5"/>
      <c r="AZ36" s="5"/>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19"/>
      <c r="FF36" s="195" t="s">
        <v>793</v>
      </c>
    </row>
    <row r="37" spans="1:162" ht="16.5" customHeight="1" x14ac:dyDescent="0.25">
      <c r="A37" s="43" t="s">
        <v>784</v>
      </c>
      <c r="B37" s="22" t="s">
        <v>785</v>
      </c>
      <c r="C37" s="5" t="s">
        <v>688</v>
      </c>
      <c r="D37" s="5" t="s">
        <v>688</v>
      </c>
      <c r="E37" s="265" t="s">
        <v>130</v>
      </c>
      <c r="F37" s="231" t="s">
        <v>786</v>
      </c>
      <c r="G37" s="193"/>
      <c r="H37" s="5" t="s">
        <v>662</v>
      </c>
      <c r="I37" s="21" t="s">
        <v>16</v>
      </c>
      <c r="J37" s="21" t="s">
        <v>16</v>
      </c>
      <c r="K37" s="21" t="s">
        <v>16</v>
      </c>
      <c r="L37" s="21" t="s">
        <v>663</v>
      </c>
      <c r="M37" s="21" t="s">
        <v>16</v>
      </c>
      <c r="N37" s="21" t="s">
        <v>16</v>
      </c>
      <c r="O37" s="21" t="s">
        <v>16</v>
      </c>
      <c r="P37" s="21" t="s">
        <v>16</v>
      </c>
      <c r="Q37" s="21" t="s">
        <v>16</v>
      </c>
      <c r="R37" s="21" t="s">
        <v>16</v>
      </c>
      <c r="S37" s="21" t="s">
        <v>16</v>
      </c>
      <c r="T37" s="21">
        <v>2</v>
      </c>
      <c r="U37" s="21" t="s">
        <v>16</v>
      </c>
      <c r="V37" s="21" t="s">
        <v>4</v>
      </c>
      <c r="W37" s="21" t="s">
        <v>16</v>
      </c>
      <c r="X37" s="21" t="s">
        <v>16</v>
      </c>
      <c r="Y37" s="21">
        <v>3</v>
      </c>
      <c r="Z37" s="21" t="s">
        <v>132</v>
      </c>
      <c r="AA37" s="21" t="s">
        <v>132</v>
      </c>
      <c r="AB37" s="21" t="s">
        <v>16</v>
      </c>
      <c r="AC37" s="426">
        <v>3</v>
      </c>
      <c r="AD37" s="426" t="s">
        <v>4</v>
      </c>
      <c r="AE37" s="426" t="s">
        <v>4</v>
      </c>
      <c r="AF37" s="426" t="s">
        <v>16</v>
      </c>
      <c r="AG37" s="426" t="s">
        <v>16</v>
      </c>
      <c r="AH37" s="426" t="s">
        <v>132</v>
      </c>
      <c r="AI37" s="527" t="s">
        <v>16</v>
      </c>
      <c r="AJ37" s="511"/>
      <c r="AK37" s="141" t="s">
        <v>16</v>
      </c>
      <c r="AL37" s="141"/>
      <c r="AM37" s="174"/>
      <c r="AN37" s="401"/>
      <c r="AO37" s="213"/>
      <c r="AP37" s="478"/>
      <c r="AQ37" s="405"/>
      <c r="AR37" s="315">
        <f>VLOOKUP(E37,'Monthly AMS report'!KD:KE,2,FALSE)</f>
        <v>44693</v>
      </c>
      <c r="AS37" s="3"/>
      <c r="AT37" s="3"/>
      <c r="AU37" s="5"/>
      <c r="AV37" s="5">
        <v>8</v>
      </c>
      <c r="AW37" s="5">
        <v>6</v>
      </c>
      <c r="AX37" s="5"/>
      <c r="AY37" s="5"/>
      <c r="AZ37" s="5"/>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19"/>
    </row>
    <row r="38" spans="1:162" ht="16.5" customHeight="1" x14ac:dyDescent="0.2">
      <c r="A38" s="43" t="s">
        <v>797</v>
      </c>
      <c r="B38" s="22" t="s">
        <v>798</v>
      </c>
      <c r="C38" s="5" t="s">
        <v>688</v>
      </c>
      <c r="D38" s="5" t="s">
        <v>688</v>
      </c>
      <c r="E38" s="265" t="s">
        <v>131</v>
      </c>
      <c r="F38" s="231" t="s">
        <v>799</v>
      </c>
      <c r="G38" s="193"/>
      <c r="H38" s="5" t="s">
        <v>662</v>
      </c>
      <c r="I38" s="21" t="s">
        <v>16</v>
      </c>
      <c r="J38" s="21" t="s">
        <v>16</v>
      </c>
      <c r="K38" s="21" t="s">
        <v>16</v>
      </c>
      <c r="L38" s="21" t="s">
        <v>16</v>
      </c>
      <c r="M38" s="21">
        <v>3</v>
      </c>
      <c r="N38" s="21" t="s">
        <v>664</v>
      </c>
      <c r="O38" s="21" t="s">
        <v>663</v>
      </c>
      <c r="P38" s="21" t="s">
        <v>16</v>
      </c>
      <c r="Q38" s="21" t="s">
        <v>16</v>
      </c>
      <c r="R38" s="21" t="s">
        <v>663</v>
      </c>
      <c r="S38" s="21" t="s">
        <v>663</v>
      </c>
      <c r="T38" s="21" t="s">
        <v>16</v>
      </c>
      <c r="U38" s="21" t="s">
        <v>663</v>
      </c>
      <c r="V38" s="21" t="s">
        <v>16</v>
      </c>
      <c r="W38" s="21" t="s">
        <v>663</v>
      </c>
      <c r="X38" s="21">
        <v>3</v>
      </c>
      <c r="Y38" s="21" t="s">
        <v>800</v>
      </c>
      <c r="Z38" s="21" t="s">
        <v>4</v>
      </c>
      <c r="AA38" s="21" t="s">
        <v>4</v>
      </c>
      <c r="AB38" s="21" t="s">
        <v>4</v>
      </c>
      <c r="AC38" s="426" t="s">
        <v>16</v>
      </c>
      <c r="AD38" s="426" t="s">
        <v>4</v>
      </c>
      <c r="AE38" s="426" t="s">
        <v>4</v>
      </c>
      <c r="AF38" s="426" t="s">
        <v>663</v>
      </c>
      <c r="AG38" s="426" t="s">
        <v>4</v>
      </c>
      <c r="AH38" s="426">
        <v>4</v>
      </c>
      <c r="AI38" s="141" t="s">
        <v>132</v>
      </c>
      <c r="AJ38" s="511"/>
      <c r="AK38" s="141" t="s">
        <v>16</v>
      </c>
      <c r="AL38" s="141"/>
      <c r="AM38" s="174"/>
      <c r="AN38" s="405"/>
      <c r="AO38" s="213"/>
      <c r="AP38" s="478"/>
      <c r="AQ38" s="479"/>
      <c r="AR38" s="315">
        <f>VLOOKUP(E38,'Monthly AMS report'!KD:KE,2,FALSE)</f>
        <v>44735</v>
      </c>
      <c r="AS38" s="3"/>
      <c r="AT38" s="3"/>
      <c r="AU38" s="5"/>
      <c r="AV38" s="5">
        <v>16</v>
      </c>
      <c r="AW38" s="5">
        <v>6</v>
      </c>
      <c r="AX38" s="5"/>
      <c r="AY38" s="5"/>
      <c r="AZ38" s="5"/>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19"/>
    </row>
    <row r="39" spans="1:162" ht="16.5" customHeight="1" x14ac:dyDescent="0.25">
      <c r="A39" s="44" t="s">
        <v>804</v>
      </c>
      <c r="B39" s="6" t="s">
        <v>805</v>
      </c>
      <c r="C39" s="5" t="s">
        <v>1897</v>
      </c>
      <c r="E39" s="265" t="s">
        <v>64</v>
      </c>
      <c r="F39" s="231" t="s">
        <v>806</v>
      </c>
      <c r="G39" s="5" t="s">
        <v>807</v>
      </c>
      <c r="H39" s="5" t="s">
        <v>662</v>
      </c>
      <c r="I39" s="21" t="s">
        <v>16</v>
      </c>
      <c r="J39" s="21" t="s">
        <v>663</v>
      </c>
      <c r="K39" s="21" t="s">
        <v>663</v>
      </c>
      <c r="L39" s="21" t="s">
        <v>663</v>
      </c>
      <c r="M39" s="21" t="s">
        <v>663</v>
      </c>
      <c r="N39" s="21" t="s">
        <v>16</v>
      </c>
      <c r="O39" s="21" t="s">
        <v>16</v>
      </c>
      <c r="P39" s="21" t="s">
        <v>16</v>
      </c>
      <c r="Q39" s="21" t="s">
        <v>663</v>
      </c>
      <c r="R39" s="21" t="s">
        <v>663</v>
      </c>
      <c r="S39" s="21" t="s">
        <v>663</v>
      </c>
      <c r="T39" s="21" t="s">
        <v>663</v>
      </c>
      <c r="U39" s="21" t="s">
        <v>663</v>
      </c>
      <c r="V39" s="21" t="s">
        <v>4</v>
      </c>
      <c r="W39" s="21" t="s">
        <v>663</v>
      </c>
      <c r="X39" s="21">
        <v>4</v>
      </c>
      <c r="Y39" s="21">
        <v>4</v>
      </c>
      <c r="Z39" s="21">
        <v>4</v>
      </c>
      <c r="AA39" s="21">
        <v>4</v>
      </c>
      <c r="AB39" s="21" t="s">
        <v>4</v>
      </c>
      <c r="AC39" s="426" t="s">
        <v>4</v>
      </c>
      <c r="AD39" s="426">
        <v>4</v>
      </c>
      <c r="AE39" s="426" t="s">
        <v>4</v>
      </c>
      <c r="AF39" s="426" t="s">
        <v>663</v>
      </c>
      <c r="AG39" s="426" t="s">
        <v>4</v>
      </c>
      <c r="AH39" s="426">
        <v>4</v>
      </c>
      <c r="AI39" s="511" t="s">
        <v>663</v>
      </c>
      <c r="AJ39" s="511"/>
      <c r="AK39" s="141" t="s">
        <v>16</v>
      </c>
      <c r="AL39" s="141"/>
      <c r="AM39" s="174"/>
      <c r="AN39" s="405"/>
      <c r="AO39" s="213"/>
      <c r="AP39" s="478"/>
      <c r="AQ39" s="496"/>
      <c r="AR39" s="315">
        <f>VLOOKUP(E39,'Monthly AMS report'!KD:KE,2,FALSE)</f>
        <v>44725</v>
      </c>
      <c r="AS39" s="3"/>
      <c r="AT39" s="3"/>
      <c r="AU39" s="5">
        <v>4</v>
      </c>
      <c r="AV39" s="5">
        <v>16</v>
      </c>
      <c r="AW39" s="5">
        <v>6</v>
      </c>
      <c r="AX39" s="5"/>
      <c r="AY39" s="5"/>
      <c r="AZ39" s="5"/>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19"/>
    </row>
    <row r="40" spans="1:162" ht="16.5" customHeight="1" x14ac:dyDescent="0.25">
      <c r="A40" s="44" t="s">
        <v>835</v>
      </c>
      <c r="B40" s="34" t="s">
        <v>836</v>
      </c>
      <c r="C40" s="5" t="s">
        <v>1897</v>
      </c>
      <c r="E40" s="265" t="s">
        <v>66</v>
      </c>
      <c r="F40" s="231" t="s">
        <v>836</v>
      </c>
      <c r="G40" s="193"/>
      <c r="H40" s="5" t="s">
        <v>662</v>
      </c>
      <c r="I40" s="21" t="s">
        <v>16</v>
      </c>
      <c r="J40" s="21" t="s">
        <v>663</v>
      </c>
      <c r="K40" s="21" t="s">
        <v>663</v>
      </c>
      <c r="L40" s="21" t="s">
        <v>663</v>
      </c>
      <c r="M40" s="21" t="s">
        <v>663</v>
      </c>
      <c r="N40" s="21" t="s">
        <v>16</v>
      </c>
      <c r="O40" s="21" t="s">
        <v>663</v>
      </c>
      <c r="P40" s="21" t="s">
        <v>16</v>
      </c>
      <c r="Q40" s="21" t="s">
        <v>663</v>
      </c>
      <c r="R40" s="21" t="s">
        <v>663</v>
      </c>
      <c r="S40" s="21" t="s">
        <v>663</v>
      </c>
      <c r="T40" s="21" t="s">
        <v>663</v>
      </c>
      <c r="U40" s="21" t="s">
        <v>663</v>
      </c>
      <c r="V40" s="21">
        <v>3</v>
      </c>
      <c r="W40" s="21" t="s">
        <v>663</v>
      </c>
      <c r="X40" s="21" t="s">
        <v>663</v>
      </c>
      <c r="Y40" s="21" t="s">
        <v>663</v>
      </c>
      <c r="Z40" s="21" t="s">
        <v>663</v>
      </c>
      <c r="AA40" s="21" t="s">
        <v>663</v>
      </c>
      <c r="AB40" s="21" t="s">
        <v>663</v>
      </c>
      <c r="AC40" s="426">
        <v>4</v>
      </c>
      <c r="AD40" s="426" t="s">
        <v>663</v>
      </c>
      <c r="AE40" s="426" t="s">
        <v>4</v>
      </c>
      <c r="AF40" s="426" t="s">
        <v>663</v>
      </c>
      <c r="AG40" s="426" t="s">
        <v>4</v>
      </c>
      <c r="AH40" s="426" t="s">
        <v>4</v>
      </c>
      <c r="AI40" s="512" t="s">
        <v>663</v>
      </c>
      <c r="AJ40" s="511" t="s">
        <v>664</v>
      </c>
      <c r="AK40" s="141" t="s">
        <v>4</v>
      </c>
      <c r="AL40" s="141"/>
      <c r="AM40" s="602"/>
      <c r="AN40" s="402"/>
      <c r="AO40" s="213"/>
      <c r="AP40" s="478"/>
      <c r="AQ40" s="496"/>
      <c r="AR40" s="315">
        <f>VLOOKUP(E40,'Monthly AMS report'!KD:KE,2,FALSE)</f>
        <v>44756</v>
      </c>
      <c r="AS40" s="5"/>
      <c r="AT40" s="5"/>
      <c r="AU40" s="5">
        <v>4</v>
      </c>
      <c r="AV40" s="5">
        <v>16</v>
      </c>
      <c r="AW40" s="5">
        <v>6</v>
      </c>
      <c r="AX40" s="5"/>
      <c r="AY40" s="5"/>
      <c r="AZ40" s="5"/>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19"/>
    </row>
    <row r="41" spans="1:162" ht="16.5" customHeight="1" x14ac:dyDescent="0.2">
      <c r="A41" s="43" t="s">
        <v>820</v>
      </c>
      <c r="B41" s="22" t="s">
        <v>821</v>
      </c>
      <c r="C41" s="5" t="s">
        <v>810</v>
      </c>
      <c r="D41" s="5" t="s">
        <v>811</v>
      </c>
      <c r="E41" s="265" t="s">
        <v>134</v>
      </c>
      <c r="F41" s="231" t="s">
        <v>822</v>
      </c>
      <c r="G41" s="193"/>
      <c r="H41" s="5" t="s">
        <v>662</v>
      </c>
      <c r="I41" s="21" t="s">
        <v>16</v>
      </c>
      <c r="J41" s="21" t="s">
        <v>663</v>
      </c>
      <c r="K41" s="21" t="s">
        <v>663</v>
      </c>
      <c r="L41" s="21" t="s">
        <v>663</v>
      </c>
      <c r="M41" s="21" t="s">
        <v>663</v>
      </c>
      <c r="N41" s="21" t="s">
        <v>16</v>
      </c>
      <c r="O41" s="21" t="s">
        <v>663</v>
      </c>
      <c r="P41" s="21" t="s">
        <v>16</v>
      </c>
      <c r="Q41" s="21" t="s">
        <v>663</v>
      </c>
      <c r="R41" s="21" t="s">
        <v>663</v>
      </c>
      <c r="S41" s="21" t="s">
        <v>663</v>
      </c>
      <c r="T41" s="21" t="s">
        <v>663</v>
      </c>
      <c r="U41" s="21" t="s">
        <v>663</v>
      </c>
      <c r="V41" s="21" t="s">
        <v>4</v>
      </c>
      <c r="W41" s="21" t="s">
        <v>663</v>
      </c>
      <c r="X41" s="21" t="s">
        <v>663</v>
      </c>
      <c r="Y41" s="21" t="s">
        <v>663</v>
      </c>
      <c r="Z41" s="21" t="s">
        <v>663</v>
      </c>
      <c r="AA41" s="21" t="s">
        <v>663</v>
      </c>
      <c r="AB41" s="21" t="s">
        <v>4</v>
      </c>
      <c r="AC41" s="426" t="s">
        <v>4</v>
      </c>
      <c r="AD41" s="426" t="s">
        <v>663</v>
      </c>
      <c r="AE41" s="426" t="s">
        <v>4</v>
      </c>
      <c r="AF41" s="426" t="s">
        <v>663</v>
      </c>
      <c r="AG41" s="426" t="s">
        <v>4</v>
      </c>
      <c r="AH41" s="426" t="s">
        <v>4</v>
      </c>
      <c r="AI41" s="511" t="s">
        <v>663</v>
      </c>
      <c r="AJ41" s="511" t="s">
        <v>664</v>
      </c>
      <c r="AK41" s="141" t="s">
        <v>4</v>
      </c>
      <c r="AL41" s="141"/>
      <c r="AM41" s="602"/>
      <c r="AN41" s="405"/>
      <c r="AO41" s="213"/>
      <c r="AP41" s="478"/>
      <c r="AQ41" s="479"/>
      <c r="AR41" s="315">
        <f>VLOOKUP(E41,'Monthly AMS report'!KD:KE,2,FALSE)</f>
        <v>44767</v>
      </c>
      <c r="AS41" s="3"/>
      <c r="AT41" s="3"/>
      <c r="AU41" s="5"/>
      <c r="AV41" s="5">
        <v>4</v>
      </c>
      <c r="AW41" s="5">
        <v>6</v>
      </c>
      <c r="AX41" s="5"/>
      <c r="AY41" s="5" t="s">
        <v>815</v>
      </c>
      <c r="AZ41" s="5"/>
      <c r="BA41" s="3"/>
      <c r="BB41" s="5"/>
      <c r="BC41" s="5"/>
      <c r="BD41" s="3"/>
      <c r="BE41" s="5"/>
      <c r="BF41" s="5"/>
      <c r="BG41" s="5"/>
      <c r="BH41" s="5"/>
      <c r="BI41" s="5"/>
      <c r="BJ41" s="5"/>
      <c r="BK41" s="5"/>
      <c r="BL41" s="5"/>
      <c r="BM41" s="5"/>
      <c r="BN41" s="5"/>
      <c r="BO41" s="5"/>
      <c r="BP41" s="5"/>
      <c r="BQ41" s="5"/>
      <c r="BR41" s="5"/>
      <c r="BS41" s="5"/>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19"/>
    </row>
    <row r="42" spans="1:162" ht="16.5" customHeight="1" x14ac:dyDescent="0.25">
      <c r="A42" s="45" t="s">
        <v>823</v>
      </c>
      <c r="B42" s="32" t="s">
        <v>824</v>
      </c>
      <c r="C42" s="5" t="s">
        <v>810</v>
      </c>
      <c r="D42" s="5" t="s">
        <v>811</v>
      </c>
      <c r="E42" s="326" t="s">
        <v>135</v>
      </c>
      <c r="F42" s="231" t="s">
        <v>824</v>
      </c>
      <c r="G42" s="193"/>
      <c r="H42" s="5" t="s">
        <v>662</v>
      </c>
      <c r="I42" s="21">
        <v>4</v>
      </c>
      <c r="J42" s="21">
        <v>4</v>
      </c>
      <c r="K42" s="21">
        <v>4</v>
      </c>
      <c r="L42" s="21">
        <v>4</v>
      </c>
      <c r="M42" s="21" t="s">
        <v>663</v>
      </c>
      <c r="N42" s="21" t="s">
        <v>16</v>
      </c>
      <c r="O42" s="21" t="s">
        <v>663</v>
      </c>
      <c r="P42" s="21" t="s">
        <v>16</v>
      </c>
      <c r="Q42" s="21" t="s">
        <v>663</v>
      </c>
      <c r="R42" s="21">
        <v>3</v>
      </c>
      <c r="S42" s="21">
        <v>3</v>
      </c>
      <c r="T42" s="21">
        <v>2</v>
      </c>
      <c r="U42" s="21">
        <v>2</v>
      </c>
      <c r="V42" s="21" t="s">
        <v>663</v>
      </c>
      <c r="W42" s="21" t="s">
        <v>663</v>
      </c>
      <c r="X42" s="21" t="s">
        <v>663</v>
      </c>
      <c r="Y42" s="21" t="s">
        <v>663</v>
      </c>
      <c r="Z42" s="21" t="s">
        <v>663</v>
      </c>
      <c r="AA42" s="21" t="s">
        <v>663</v>
      </c>
      <c r="AB42" s="21" t="s">
        <v>819</v>
      </c>
      <c r="AC42" s="426">
        <v>4</v>
      </c>
      <c r="AD42" s="426">
        <v>4</v>
      </c>
      <c r="AE42" s="426" t="s">
        <v>4</v>
      </c>
      <c r="AF42" s="426">
        <v>4</v>
      </c>
      <c r="AG42" s="426">
        <v>4</v>
      </c>
      <c r="AH42" s="426" t="s">
        <v>4</v>
      </c>
      <c r="AI42" s="511" t="s">
        <v>663</v>
      </c>
      <c r="AJ42" s="511" t="s">
        <v>664</v>
      </c>
      <c r="AK42" s="141">
        <v>4</v>
      </c>
      <c r="AL42" s="141" t="s">
        <v>3601</v>
      </c>
      <c r="AM42" s="213"/>
      <c r="AN42" s="406"/>
      <c r="AO42" s="213"/>
      <c r="AP42" s="478"/>
      <c r="AQ42" s="496"/>
      <c r="AR42" s="315">
        <f>VLOOKUP(E42,'Monthly AMS report'!KD:KE,2,FALSE)</f>
        <v>44767</v>
      </c>
      <c r="AS42" s="3" t="s">
        <v>825</v>
      </c>
      <c r="AT42" s="3"/>
      <c r="AU42" s="5">
        <v>12</v>
      </c>
      <c r="AV42" s="5">
        <v>24</v>
      </c>
      <c r="AW42" s="5">
        <v>6</v>
      </c>
      <c r="AX42" s="5"/>
      <c r="AY42" s="5"/>
      <c r="AZ42" s="5"/>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19"/>
    </row>
    <row r="43" spans="1:162" ht="16.5" customHeight="1" x14ac:dyDescent="0.25">
      <c r="A43" s="43" t="s">
        <v>808</v>
      </c>
      <c r="B43" s="3" t="s">
        <v>809</v>
      </c>
      <c r="C43" s="5" t="s">
        <v>810</v>
      </c>
      <c r="D43" s="5" t="s">
        <v>811</v>
      </c>
      <c r="E43" s="327" t="s">
        <v>136</v>
      </c>
      <c r="F43" s="231" t="s">
        <v>809</v>
      </c>
      <c r="G43" s="193" t="s">
        <v>812</v>
      </c>
      <c r="H43" s="5" t="s">
        <v>813</v>
      </c>
      <c r="I43" s="21" t="s">
        <v>16</v>
      </c>
      <c r="J43" s="25" t="s">
        <v>16</v>
      </c>
      <c r="K43" s="25" t="s">
        <v>16</v>
      </c>
      <c r="L43" s="25" t="s">
        <v>16</v>
      </c>
      <c r="M43" s="25" t="s">
        <v>16</v>
      </c>
      <c r="N43" s="25" t="s">
        <v>16</v>
      </c>
      <c r="O43" s="25" t="s">
        <v>16</v>
      </c>
      <c r="P43" s="25" t="s">
        <v>16</v>
      </c>
      <c r="Q43" s="25" t="s">
        <v>16</v>
      </c>
      <c r="R43" s="25" t="s">
        <v>16</v>
      </c>
      <c r="S43" s="25" t="s">
        <v>16</v>
      </c>
      <c r="T43" s="25" t="s">
        <v>16</v>
      </c>
      <c r="U43" s="25" t="s">
        <v>16</v>
      </c>
      <c r="V43" s="25" t="s">
        <v>16</v>
      </c>
      <c r="W43" s="21">
        <v>2</v>
      </c>
      <c r="X43" s="21" t="s">
        <v>814</v>
      </c>
      <c r="Y43" s="21" t="s">
        <v>814</v>
      </c>
      <c r="Z43" s="21">
        <v>2</v>
      </c>
      <c r="AA43" s="21" t="s">
        <v>16</v>
      </c>
      <c r="AB43" s="21" t="s">
        <v>16</v>
      </c>
      <c r="AC43" s="426" t="s">
        <v>4</v>
      </c>
      <c r="AD43" s="426" t="s">
        <v>16</v>
      </c>
      <c r="AE43" s="426" t="s">
        <v>16</v>
      </c>
      <c r="AF43" s="426" t="s">
        <v>814</v>
      </c>
      <c r="AG43" s="426" t="s">
        <v>814</v>
      </c>
      <c r="AH43" s="426" t="s">
        <v>16</v>
      </c>
      <c r="AI43" s="511" t="s">
        <v>16</v>
      </c>
      <c r="AJ43" s="511"/>
      <c r="AK43" s="141" t="s">
        <v>16</v>
      </c>
      <c r="AL43" s="141"/>
      <c r="AM43" s="314"/>
      <c r="AN43" s="401"/>
      <c r="AO43" s="523"/>
      <c r="AP43" s="478"/>
      <c r="AQ43" s="496" t="e">
        <f>VLOOKUP(A43,#REF!,10,FALSE)</f>
        <v>#REF!</v>
      </c>
      <c r="AR43" s="315">
        <f>VLOOKUP(E43,'Monthly AMS report'!KD:KE,2,FALSE)</f>
        <v>44454</v>
      </c>
      <c r="AS43" s="22"/>
      <c r="AT43" s="22"/>
      <c r="AU43" s="5">
        <v>1</v>
      </c>
      <c r="AV43" s="5">
        <v>24</v>
      </c>
      <c r="AW43" s="5">
        <v>6</v>
      </c>
      <c r="AX43" s="5"/>
      <c r="AY43" s="5"/>
      <c r="AZ43" s="5"/>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19"/>
    </row>
    <row r="44" spans="1:162" ht="16.5" customHeight="1" x14ac:dyDescent="0.2">
      <c r="A44" s="46" t="s">
        <v>829</v>
      </c>
      <c r="B44" s="32" t="s">
        <v>830</v>
      </c>
      <c r="C44" s="5" t="s">
        <v>810</v>
      </c>
      <c r="D44" s="5" t="s">
        <v>811</v>
      </c>
      <c r="E44" s="326" t="s">
        <v>137</v>
      </c>
      <c r="F44" s="231" t="s">
        <v>831</v>
      </c>
      <c r="G44" s="193"/>
      <c r="H44" s="5" t="s">
        <v>662</v>
      </c>
      <c r="I44" s="21" t="s">
        <v>16</v>
      </c>
      <c r="J44" s="21" t="s">
        <v>16</v>
      </c>
      <c r="K44" s="21" t="s">
        <v>663</v>
      </c>
      <c r="L44" s="21" t="s">
        <v>16</v>
      </c>
      <c r="M44" s="21" t="s">
        <v>663</v>
      </c>
      <c r="N44" s="21" t="s">
        <v>16</v>
      </c>
      <c r="O44" s="21" t="s">
        <v>16</v>
      </c>
      <c r="P44" s="21" t="s">
        <v>16</v>
      </c>
      <c r="Q44" s="21" t="s">
        <v>663</v>
      </c>
      <c r="R44" s="21" t="s">
        <v>663</v>
      </c>
      <c r="S44" s="21" t="s">
        <v>663</v>
      </c>
      <c r="T44" s="21" t="s">
        <v>663</v>
      </c>
      <c r="U44" s="21" t="s">
        <v>16</v>
      </c>
      <c r="V44" s="21" t="s">
        <v>4</v>
      </c>
      <c r="W44" s="21" t="s">
        <v>16</v>
      </c>
      <c r="X44" s="21" t="s">
        <v>4</v>
      </c>
      <c r="Y44" s="21" t="s">
        <v>4</v>
      </c>
      <c r="Z44" s="21" t="s">
        <v>132</v>
      </c>
      <c r="AA44" s="21" t="s">
        <v>4</v>
      </c>
      <c r="AB44" s="21" t="s">
        <v>4</v>
      </c>
      <c r="AC44" s="426" t="s">
        <v>4</v>
      </c>
      <c r="AD44" s="426" t="s">
        <v>663</v>
      </c>
      <c r="AE44" s="426" t="s">
        <v>664</v>
      </c>
      <c r="AF44" s="426" t="s">
        <v>663</v>
      </c>
      <c r="AG44" s="426" t="s">
        <v>16</v>
      </c>
      <c r="AH44" s="426" t="s">
        <v>4</v>
      </c>
      <c r="AI44" s="511" t="s">
        <v>663</v>
      </c>
      <c r="AJ44" s="511" t="s">
        <v>664</v>
      </c>
      <c r="AK44" s="141" t="s">
        <v>4</v>
      </c>
      <c r="AL44" s="141"/>
      <c r="AM44" s="213"/>
      <c r="AN44" s="405"/>
      <c r="AO44" s="549"/>
      <c r="AP44" s="478"/>
      <c r="AQ44" s="496"/>
      <c r="AR44" s="315">
        <f>VLOOKUP(E44,'Monthly AMS report'!KD:KE,2,FALSE)</f>
        <v>44767</v>
      </c>
      <c r="AS44" s="3"/>
      <c r="AT44" s="3"/>
      <c r="AU44" s="5">
        <v>1</v>
      </c>
      <c r="AV44" s="5">
        <v>16</v>
      </c>
      <c r="AW44" s="5">
        <v>6</v>
      </c>
      <c r="AX44" s="5"/>
      <c r="AY44" s="5"/>
      <c r="AZ44" s="5"/>
      <c r="BA44" s="3"/>
      <c r="BB44" s="3"/>
      <c r="BC44" s="3"/>
      <c r="BD44" s="3"/>
      <c r="BE44" s="3"/>
      <c r="BF44" s="3"/>
      <c r="BG44" s="3"/>
      <c r="BH44" s="3"/>
      <c r="BI44" s="3"/>
      <c r="BJ44" s="3"/>
      <c r="BK44" s="3"/>
      <c r="BL44" s="3"/>
      <c r="BM44" s="3"/>
      <c r="BN44" s="3"/>
      <c r="BO44" s="3"/>
      <c r="BP44" s="3"/>
      <c r="BQ44" s="3"/>
      <c r="BR44" s="3"/>
      <c r="BS44" s="3"/>
      <c r="BT44" s="5"/>
      <c r="BU44" s="5"/>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19"/>
    </row>
    <row r="45" spans="1:162" ht="16.5" customHeight="1" x14ac:dyDescent="0.2">
      <c r="A45" s="46" t="s">
        <v>816</v>
      </c>
      <c r="B45" s="32" t="s">
        <v>817</v>
      </c>
      <c r="C45" s="5" t="s">
        <v>810</v>
      </c>
      <c r="D45" s="5" t="s">
        <v>811</v>
      </c>
      <c r="E45" s="265" t="s">
        <v>138</v>
      </c>
      <c r="F45" s="231" t="s">
        <v>818</v>
      </c>
      <c r="G45" s="193"/>
      <c r="H45" s="5" t="s">
        <v>662</v>
      </c>
      <c r="I45" s="21" t="s">
        <v>16</v>
      </c>
      <c r="J45" s="21" t="s">
        <v>663</v>
      </c>
      <c r="K45" s="21" t="s">
        <v>16</v>
      </c>
      <c r="L45" s="21" t="s">
        <v>16</v>
      </c>
      <c r="M45" s="21" t="s">
        <v>663</v>
      </c>
      <c r="N45" s="21" t="s">
        <v>16</v>
      </c>
      <c r="O45" s="21" t="s">
        <v>16</v>
      </c>
      <c r="P45" s="21" t="s">
        <v>16</v>
      </c>
      <c r="Q45" s="21" t="s">
        <v>663</v>
      </c>
      <c r="R45" s="21">
        <v>4</v>
      </c>
      <c r="S45" s="21">
        <v>4</v>
      </c>
      <c r="T45" s="21">
        <v>4</v>
      </c>
      <c r="U45" s="21">
        <v>3</v>
      </c>
      <c r="V45" s="21">
        <v>3</v>
      </c>
      <c r="W45" s="21" t="s">
        <v>16</v>
      </c>
      <c r="X45" s="21" t="s">
        <v>664</v>
      </c>
      <c r="Y45" s="21" t="s">
        <v>664</v>
      </c>
      <c r="Z45" s="21">
        <v>3</v>
      </c>
      <c r="AA45" s="21" t="s">
        <v>4</v>
      </c>
      <c r="AB45" s="21" t="s">
        <v>819</v>
      </c>
      <c r="AC45" s="426">
        <v>4</v>
      </c>
      <c r="AD45" s="426">
        <v>4</v>
      </c>
      <c r="AE45" s="426" t="s">
        <v>132</v>
      </c>
      <c r="AF45" s="426">
        <v>4</v>
      </c>
      <c r="AG45" s="426" t="s">
        <v>16</v>
      </c>
      <c r="AH45" s="426" t="s">
        <v>4</v>
      </c>
      <c r="AI45" s="511" t="s">
        <v>663</v>
      </c>
      <c r="AJ45" s="511"/>
      <c r="AK45" s="141" t="s">
        <v>16</v>
      </c>
      <c r="AL45" s="141"/>
      <c r="AM45" s="602"/>
      <c r="AN45" s="405"/>
      <c r="AO45" s="213"/>
      <c r="AP45" s="478"/>
      <c r="AQ45" s="496"/>
      <c r="AR45" s="315">
        <f>VLOOKUP(E45,'Monthly AMS report'!KD:KE,2,FALSE)</f>
        <v>44741</v>
      </c>
      <c r="AS45" s="3"/>
      <c r="AT45" s="3"/>
      <c r="AU45" s="5">
        <v>1</v>
      </c>
      <c r="AV45" s="5">
        <v>12</v>
      </c>
      <c r="AW45" s="5">
        <v>6</v>
      </c>
      <c r="AX45" s="5"/>
      <c r="AY45" s="5"/>
      <c r="AZ45" s="5"/>
      <c r="BA45" s="3"/>
      <c r="BB45" s="3"/>
      <c r="BC45" s="3"/>
      <c r="BD45" s="3"/>
      <c r="BE45" s="3"/>
      <c r="BF45" s="3"/>
      <c r="BG45" s="3"/>
      <c r="BH45" s="3"/>
      <c r="BI45" s="3"/>
      <c r="BJ45" s="3"/>
      <c r="BK45" s="3"/>
      <c r="BL45" s="3"/>
      <c r="BM45" s="3"/>
      <c r="BN45" s="3"/>
      <c r="BO45" s="3"/>
      <c r="BP45" s="3"/>
      <c r="BQ45" s="3"/>
      <c r="BR45" s="3"/>
      <c r="BS45" s="3"/>
      <c r="BT45" s="5"/>
      <c r="BU45" s="5"/>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19"/>
    </row>
    <row r="46" spans="1:162" ht="16.5" customHeight="1" x14ac:dyDescent="0.2">
      <c r="A46" s="43" t="s">
        <v>826</v>
      </c>
      <c r="B46" s="22" t="s">
        <v>827</v>
      </c>
      <c r="C46" s="5" t="s">
        <v>810</v>
      </c>
      <c r="D46" s="5" t="s">
        <v>811</v>
      </c>
      <c r="E46" s="265" t="s">
        <v>139</v>
      </c>
      <c r="F46" s="231" t="s">
        <v>828</v>
      </c>
      <c r="G46" s="193"/>
      <c r="H46" s="5" t="s">
        <v>662</v>
      </c>
      <c r="I46" s="21" t="s">
        <v>663</v>
      </c>
      <c r="J46" s="21" t="s">
        <v>663</v>
      </c>
      <c r="K46" s="21" t="s">
        <v>663</v>
      </c>
      <c r="L46" s="21" t="s">
        <v>663</v>
      </c>
      <c r="M46" s="21" t="s">
        <v>663</v>
      </c>
      <c r="N46" s="21" t="s">
        <v>16</v>
      </c>
      <c r="O46" s="21" t="s">
        <v>663</v>
      </c>
      <c r="P46" s="21" t="s">
        <v>16</v>
      </c>
      <c r="Q46" s="21" t="s">
        <v>663</v>
      </c>
      <c r="R46" s="21" t="s">
        <v>663</v>
      </c>
      <c r="S46" s="21" t="s">
        <v>663</v>
      </c>
      <c r="T46" s="21" t="s">
        <v>663</v>
      </c>
      <c r="U46" s="21" t="s">
        <v>663</v>
      </c>
      <c r="V46" s="21" t="s">
        <v>4</v>
      </c>
      <c r="W46" s="21" t="s">
        <v>16</v>
      </c>
      <c r="X46" s="21" t="s">
        <v>4</v>
      </c>
      <c r="Y46" s="21" t="s">
        <v>4</v>
      </c>
      <c r="Z46" s="21" t="s">
        <v>4</v>
      </c>
      <c r="AA46" s="21" t="s">
        <v>4</v>
      </c>
      <c r="AB46" s="21" t="s">
        <v>4</v>
      </c>
      <c r="AC46" s="426" t="s">
        <v>4</v>
      </c>
      <c r="AD46" s="426" t="s">
        <v>663</v>
      </c>
      <c r="AE46" s="426" t="s">
        <v>4</v>
      </c>
      <c r="AF46" s="426" t="s">
        <v>663</v>
      </c>
      <c r="AG46" s="426" t="s">
        <v>16</v>
      </c>
      <c r="AH46" s="426" t="s">
        <v>4</v>
      </c>
      <c r="AI46" s="511" t="s">
        <v>663</v>
      </c>
      <c r="AJ46" s="511"/>
      <c r="AK46" s="141" t="s">
        <v>4</v>
      </c>
      <c r="AL46" s="141"/>
      <c r="AM46" s="314"/>
      <c r="AN46" s="405"/>
      <c r="AO46" s="213"/>
      <c r="AP46" s="478"/>
      <c r="AQ46" s="496"/>
      <c r="AR46" s="315">
        <f>VLOOKUP(E46,'Monthly AMS report'!KD:KE,2,FALSE)</f>
        <v>44741</v>
      </c>
      <c r="AS46" s="3"/>
      <c r="AT46" s="3"/>
      <c r="AU46" s="5">
        <v>7</v>
      </c>
      <c r="AV46" s="5">
        <v>16</v>
      </c>
      <c r="AW46" s="5">
        <v>6</v>
      </c>
      <c r="AX46" s="5"/>
      <c r="AY46" s="5"/>
      <c r="AZ46" s="5"/>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19"/>
    </row>
    <row r="47" spans="1:162" ht="16.5" customHeight="1" x14ac:dyDescent="0.2">
      <c r="A47" s="46" t="s">
        <v>943</v>
      </c>
      <c r="B47" s="32" t="s">
        <v>944</v>
      </c>
      <c r="C47" s="5" t="s">
        <v>810</v>
      </c>
      <c r="E47" s="265" t="s">
        <v>140</v>
      </c>
      <c r="F47" s="231" t="s">
        <v>944</v>
      </c>
      <c r="G47" s="193"/>
      <c r="H47" s="5" t="s">
        <v>662</v>
      </c>
      <c r="I47" s="21" t="s">
        <v>663</v>
      </c>
      <c r="J47" s="21" t="s">
        <v>663</v>
      </c>
      <c r="K47" s="21" t="s">
        <v>663</v>
      </c>
      <c r="L47" s="21" t="s">
        <v>663</v>
      </c>
      <c r="M47" s="21" t="s">
        <v>663</v>
      </c>
      <c r="N47" s="21" t="s">
        <v>16</v>
      </c>
      <c r="O47" s="21" t="s">
        <v>663</v>
      </c>
      <c r="P47" s="21" t="s">
        <v>16</v>
      </c>
      <c r="Q47" s="21">
        <v>3</v>
      </c>
      <c r="R47" s="21" t="s">
        <v>663</v>
      </c>
      <c r="S47" s="21" t="s">
        <v>663</v>
      </c>
      <c r="T47" s="21" t="s">
        <v>663</v>
      </c>
      <c r="U47" s="21" t="s">
        <v>663</v>
      </c>
      <c r="V47" s="21" t="s">
        <v>4</v>
      </c>
      <c r="W47" s="21" t="s">
        <v>663</v>
      </c>
      <c r="X47" s="21" t="s">
        <v>663</v>
      </c>
      <c r="Y47" s="21" t="s">
        <v>663</v>
      </c>
      <c r="Z47" s="21" t="s">
        <v>132</v>
      </c>
      <c r="AA47" s="21" t="s">
        <v>4</v>
      </c>
      <c r="AB47" s="21" t="s">
        <v>819</v>
      </c>
      <c r="AC47" s="426" t="s">
        <v>663</v>
      </c>
      <c r="AD47" s="426" t="s">
        <v>663</v>
      </c>
      <c r="AE47" s="426" t="s">
        <v>4</v>
      </c>
      <c r="AF47" s="426" t="s">
        <v>663</v>
      </c>
      <c r="AG47" s="426" t="s">
        <v>4</v>
      </c>
      <c r="AH47" s="426" t="s">
        <v>4</v>
      </c>
      <c r="AI47" s="511" t="s">
        <v>663</v>
      </c>
      <c r="AJ47" s="511" t="s">
        <v>664</v>
      </c>
      <c r="AK47" s="141" t="s">
        <v>4</v>
      </c>
      <c r="AL47" s="141"/>
      <c r="AM47" s="174"/>
      <c r="AN47" s="405"/>
      <c r="AO47" s="213"/>
      <c r="AP47" s="478"/>
      <c r="AQ47" s="496"/>
      <c r="AR47" s="315">
        <f>VLOOKUP(E47,'Monthly AMS report'!KD:KE,2,FALSE)</f>
        <v>44767</v>
      </c>
      <c r="AS47" s="3"/>
      <c r="AT47" s="3"/>
      <c r="AU47" s="5">
        <v>12</v>
      </c>
      <c r="AV47" s="5">
        <v>16</v>
      </c>
      <c r="AW47" s="5">
        <v>6</v>
      </c>
      <c r="AX47" s="5"/>
      <c r="AY47" s="5"/>
      <c r="AZ47" s="5"/>
      <c r="BA47" s="3"/>
      <c r="BB47" s="5"/>
      <c r="BC47" s="5"/>
      <c r="BD47" s="3"/>
      <c r="BE47" s="5"/>
      <c r="BF47" s="5"/>
      <c r="BG47" s="5"/>
      <c r="BH47" s="5"/>
      <c r="BI47" s="5"/>
      <c r="BJ47" s="5"/>
      <c r="BK47" s="5"/>
      <c r="BL47" s="5"/>
      <c r="BM47" s="5"/>
      <c r="BN47" s="5"/>
      <c r="BO47" s="5"/>
      <c r="BP47" s="5"/>
      <c r="BQ47" s="5"/>
      <c r="BR47" s="5"/>
      <c r="BS47" s="5"/>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19"/>
    </row>
    <row r="48" spans="1:162" ht="16.5" customHeight="1" x14ac:dyDescent="0.25">
      <c r="A48" s="44" t="s">
        <v>842</v>
      </c>
      <c r="B48" s="34" t="s">
        <v>843</v>
      </c>
      <c r="C48" s="5" t="s">
        <v>1897</v>
      </c>
      <c r="E48" s="265" t="s">
        <v>67</v>
      </c>
      <c r="F48" s="231" t="s">
        <v>844</v>
      </c>
      <c r="G48" s="193"/>
      <c r="H48" s="5" t="s">
        <v>662</v>
      </c>
      <c r="I48" s="21" t="s">
        <v>16</v>
      </c>
      <c r="J48" s="21" t="s">
        <v>663</v>
      </c>
      <c r="K48" s="21" t="s">
        <v>663</v>
      </c>
      <c r="L48" s="21" t="s">
        <v>663</v>
      </c>
      <c r="M48" s="21" t="s">
        <v>663</v>
      </c>
      <c r="N48" s="21" t="s">
        <v>16</v>
      </c>
      <c r="O48" s="21" t="s">
        <v>663</v>
      </c>
      <c r="P48" s="21" t="s">
        <v>16</v>
      </c>
      <c r="Q48" s="21" t="s">
        <v>663</v>
      </c>
      <c r="R48" s="21" t="s">
        <v>663</v>
      </c>
      <c r="S48" s="21" t="s">
        <v>663</v>
      </c>
      <c r="T48" s="21" t="s">
        <v>663</v>
      </c>
      <c r="U48" s="21" t="s">
        <v>663</v>
      </c>
      <c r="V48" s="21" t="s">
        <v>4</v>
      </c>
      <c r="W48" s="21" t="s">
        <v>663</v>
      </c>
      <c r="X48" s="21" t="s">
        <v>663</v>
      </c>
      <c r="Y48" s="21" t="s">
        <v>663</v>
      </c>
      <c r="Z48" s="21" t="s">
        <v>663</v>
      </c>
      <c r="AA48" s="21" t="s">
        <v>663</v>
      </c>
      <c r="AB48" s="21" t="s">
        <v>4</v>
      </c>
      <c r="AC48" s="426">
        <v>4</v>
      </c>
      <c r="AD48" s="426" t="s">
        <v>663</v>
      </c>
      <c r="AE48" s="426" t="s">
        <v>4</v>
      </c>
      <c r="AF48" s="426" t="s">
        <v>663</v>
      </c>
      <c r="AG48" s="426" t="s">
        <v>4</v>
      </c>
      <c r="AH48" s="426" t="s">
        <v>4</v>
      </c>
      <c r="AI48" s="511" t="s">
        <v>663</v>
      </c>
      <c r="AJ48" s="511" t="s">
        <v>664</v>
      </c>
      <c r="AK48" s="141" t="s">
        <v>4</v>
      </c>
      <c r="AL48" s="141"/>
      <c r="AM48" s="213"/>
      <c r="AN48" s="409"/>
      <c r="AO48" s="602"/>
      <c r="AP48" s="478"/>
      <c r="AQ48" s="479"/>
      <c r="AR48" s="315">
        <f>VLOOKUP(E48,'Monthly AMS report'!KD:KE,2,FALSE)</f>
        <v>44756</v>
      </c>
      <c r="AS48" s="5"/>
      <c r="AT48" s="5"/>
      <c r="AU48" s="5"/>
      <c r="AV48" s="5">
        <v>27</v>
      </c>
      <c r="AW48" s="5">
        <v>6</v>
      </c>
      <c r="AX48" s="5"/>
      <c r="AY48" s="5" t="s">
        <v>815</v>
      </c>
      <c r="AZ48" s="5"/>
      <c r="BA48" s="3"/>
      <c r="BB48" s="5"/>
      <c r="BC48" s="5"/>
      <c r="BD48" s="3"/>
      <c r="BE48" s="5"/>
      <c r="BF48" s="5"/>
      <c r="BG48" s="5" t="s">
        <v>837</v>
      </c>
      <c r="BH48" s="5">
        <v>3050</v>
      </c>
      <c r="BI48" s="5"/>
      <c r="BJ48" s="5" t="s">
        <v>838</v>
      </c>
      <c r="BK48" s="5"/>
      <c r="BL48" s="5" t="s">
        <v>839</v>
      </c>
      <c r="BM48" s="5" t="s">
        <v>840</v>
      </c>
      <c r="BN48" s="5" t="s">
        <v>841</v>
      </c>
      <c r="BO48" s="5"/>
      <c r="BP48" s="5"/>
      <c r="BQ48" s="5"/>
      <c r="BR48" s="5"/>
      <c r="BS48" s="5"/>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19"/>
    </row>
    <row r="49" spans="1:132" ht="16.5" customHeight="1" x14ac:dyDescent="0.2">
      <c r="A49" s="43" t="s">
        <v>845</v>
      </c>
      <c r="B49" s="3" t="s">
        <v>845</v>
      </c>
      <c r="C49" s="5" t="s">
        <v>1897</v>
      </c>
      <c r="E49" s="263" t="s">
        <v>68</v>
      </c>
      <c r="F49" s="231" t="s">
        <v>846</v>
      </c>
      <c r="G49" s="193"/>
      <c r="H49" s="5" t="s">
        <v>813</v>
      </c>
      <c r="I49" s="21" t="s">
        <v>16</v>
      </c>
      <c r="J49" s="25" t="s">
        <v>16</v>
      </c>
      <c r="K49" s="25" t="s">
        <v>16</v>
      </c>
      <c r="L49" s="25" t="s">
        <v>16</v>
      </c>
      <c r="M49" s="25" t="s">
        <v>16</v>
      </c>
      <c r="N49" s="25" t="s">
        <v>16</v>
      </c>
      <c r="O49" s="25" t="s">
        <v>16</v>
      </c>
      <c r="P49" s="25" t="s">
        <v>16</v>
      </c>
      <c r="Q49" s="25" t="s">
        <v>16</v>
      </c>
      <c r="R49" s="25" t="s">
        <v>16</v>
      </c>
      <c r="S49" s="25" t="s">
        <v>16</v>
      </c>
      <c r="T49" s="25" t="s">
        <v>16</v>
      </c>
      <c r="U49" s="25" t="s">
        <v>16</v>
      </c>
      <c r="V49" s="25" t="s">
        <v>16</v>
      </c>
      <c r="W49" s="21" t="s">
        <v>663</v>
      </c>
      <c r="X49" s="21" t="s">
        <v>663</v>
      </c>
      <c r="Y49" s="21" t="s">
        <v>663</v>
      </c>
      <c r="Z49" s="21" t="s">
        <v>663</v>
      </c>
      <c r="AA49" s="21" t="s">
        <v>4</v>
      </c>
      <c r="AB49" s="21" t="s">
        <v>4</v>
      </c>
      <c r="AC49" s="426" t="s">
        <v>4</v>
      </c>
      <c r="AD49" s="426" t="s">
        <v>663</v>
      </c>
      <c r="AE49" s="426" t="s">
        <v>4</v>
      </c>
      <c r="AF49" s="426" t="s">
        <v>663</v>
      </c>
      <c r="AG49" s="426" t="s">
        <v>4</v>
      </c>
      <c r="AH49" s="426" t="s">
        <v>4</v>
      </c>
      <c r="AI49" s="511" t="s">
        <v>663</v>
      </c>
      <c r="AJ49" s="511" t="s">
        <v>664</v>
      </c>
      <c r="AK49" s="141" t="s">
        <v>4</v>
      </c>
      <c r="AL49" s="141"/>
      <c r="AM49" s="213"/>
      <c r="AN49" s="405"/>
      <c r="AO49" s="213"/>
      <c r="AP49" s="478"/>
      <c r="AQ49" s="496"/>
      <c r="AR49" s="315">
        <f>VLOOKUP(E49,'Monthly AMS report'!KD:KE,2,FALSE)</f>
        <v>44756</v>
      </c>
      <c r="AS49" s="22"/>
      <c r="AT49" s="22"/>
      <c r="AU49" s="5">
        <v>6</v>
      </c>
      <c r="AV49" s="5">
        <v>16</v>
      </c>
      <c r="AW49" s="5">
        <v>6</v>
      </c>
      <c r="AX49" s="5"/>
      <c r="AY49" s="5"/>
      <c r="AZ49" s="5"/>
      <c r="BA49" s="3"/>
      <c r="BB49" s="5"/>
      <c r="BC49" s="5"/>
      <c r="BD49" s="3"/>
      <c r="BE49" s="5"/>
      <c r="BF49" s="5"/>
      <c r="BG49" s="5"/>
      <c r="BH49" s="5"/>
      <c r="BI49" s="5"/>
      <c r="BJ49" s="5"/>
      <c r="BK49" s="5"/>
      <c r="BL49" s="5"/>
      <c r="BM49" s="5"/>
      <c r="BN49" s="5"/>
      <c r="BO49" s="5"/>
      <c r="BP49" s="5"/>
      <c r="BQ49" s="5"/>
      <c r="BR49" s="5"/>
      <c r="BS49" s="5"/>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19"/>
    </row>
    <row r="50" spans="1:132" ht="16.5" customHeight="1" x14ac:dyDescent="0.25">
      <c r="A50" s="44" t="s">
        <v>847</v>
      </c>
      <c r="B50" s="34" t="s">
        <v>848</v>
      </c>
      <c r="C50" s="5" t="s">
        <v>1897</v>
      </c>
      <c r="E50" s="265" t="s">
        <v>69</v>
      </c>
      <c r="F50" s="231" t="s">
        <v>849</v>
      </c>
      <c r="G50" s="193" t="s">
        <v>850</v>
      </c>
      <c r="H50" s="5" t="s">
        <v>662</v>
      </c>
      <c r="I50" s="21" t="s">
        <v>663</v>
      </c>
      <c r="J50" s="21" t="s">
        <v>663</v>
      </c>
      <c r="K50" s="21" t="s">
        <v>663</v>
      </c>
      <c r="L50" s="21" t="s">
        <v>663</v>
      </c>
      <c r="M50" s="21" t="s">
        <v>663</v>
      </c>
      <c r="N50" s="21" t="s">
        <v>16</v>
      </c>
      <c r="O50" s="21" t="s">
        <v>663</v>
      </c>
      <c r="P50" s="21" t="s">
        <v>16</v>
      </c>
      <c r="Q50" s="21" t="s">
        <v>663</v>
      </c>
      <c r="R50" s="21" t="s">
        <v>663</v>
      </c>
      <c r="S50" s="21" t="s">
        <v>663</v>
      </c>
      <c r="T50" s="21" t="s">
        <v>663</v>
      </c>
      <c r="U50" s="21" t="s">
        <v>663</v>
      </c>
      <c r="V50" s="21">
        <v>4</v>
      </c>
      <c r="W50" s="21">
        <v>3</v>
      </c>
      <c r="X50" s="21">
        <v>4</v>
      </c>
      <c r="Y50" s="21">
        <v>3</v>
      </c>
      <c r="Z50" s="21" t="s">
        <v>132</v>
      </c>
      <c r="AA50" s="21">
        <v>4</v>
      </c>
      <c r="AB50" s="21">
        <v>4</v>
      </c>
      <c r="AC50" s="426">
        <v>4</v>
      </c>
      <c r="AD50" s="426">
        <v>4</v>
      </c>
      <c r="AE50" s="426">
        <v>4</v>
      </c>
      <c r="AF50" s="426">
        <v>4</v>
      </c>
      <c r="AG50" s="426">
        <v>4</v>
      </c>
      <c r="AH50" s="426">
        <v>4</v>
      </c>
      <c r="AI50" s="511" t="s">
        <v>663</v>
      </c>
      <c r="AJ50" s="511" t="s">
        <v>664</v>
      </c>
      <c r="AK50" s="141" t="s">
        <v>4</v>
      </c>
      <c r="AL50" s="141"/>
      <c r="AM50" s="314"/>
      <c r="AN50" s="402"/>
      <c r="AO50" s="602"/>
      <c r="AP50" s="478"/>
      <c r="AQ50" s="479"/>
      <c r="AR50" s="315">
        <f>VLOOKUP(E50,'Monthly AMS report'!KD:KE,2,FALSE)</f>
        <v>44756</v>
      </c>
      <c r="AS50" s="5"/>
      <c r="AT50" s="5"/>
      <c r="AU50" s="5"/>
      <c r="AV50" s="5">
        <v>28</v>
      </c>
      <c r="AW50" s="5">
        <v>6</v>
      </c>
      <c r="AX50" s="5"/>
      <c r="AY50" s="5" t="s">
        <v>815</v>
      </c>
      <c r="AZ50" s="5"/>
      <c r="BA50" s="3"/>
      <c r="BB50" s="5"/>
      <c r="BC50" s="5"/>
      <c r="BD50" s="3"/>
      <c r="BE50" s="5"/>
      <c r="BF50" s="5"/>
      <c r="BG50" s="5" t="s">
        <v>837</v>
      </c>
      <c r="BH50" s="5">
        <v>3050</v>
      </c>
      <c r="BI50" s="5"/>
      <c r="BJ50" s="5" t="s">
        <v>838</v>
      </c>
      <c r="BK50" s="5"/>
      <c r="BL50" s="5" t="s">
        <v>839</v>
      </c>
      <c r="BM50" s="5" t="s">
        <v>840</v>
      </c>
      <c r="BN50" s="5" t="s">
        <v>841</v>
      </c>
      <c r="BO50" s="5"/>
      <c r="BP50" s="5"/>
      <c r="BQ50" s="5"/>
      <c r="BR50" s="5"/>
      <c r="BS50" s="5"/>
      <c r="BT50" s="5"/>
      <c r="BU50" s="5"/>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19"/>
    </row>
    <row r="51" spans="1:132" ht="16.5" customHeight="1" x14ac:dyDescent="0.25">
      <c r="A51" s="44" t="s">
        <v>851</v>
      </c>
      <c r="B51" s="6" t="s">
        <v>852</v>
      </c>
      <c r="C51" s="5" t="s">
        <v>1897</v>
      </c>
      <c r="E51" s="265" t="s">
        <v>70</v>
      </c>
      <c r="F51" s="231" t="s">
        <v>853</v>
      </c>
      <c r="G51" s="193"/>
      <c r="H51" s="5" t="s">
        <v>662</v>
      </c>
      <c r="I51" s="21" t="s">
        <v>663</v>
      </c>
      <c r="J51" s="21" t="s">
        <v>663</v>
      </c>
      <c r="K51" s="21" t="s">
        <v>663</v>
      </c>
      <c r="L51" s="21" t="s">
        <v>663</v>
      </c>
      <c r="M51" s="21" t="s">
        <v>663</v>
      </c>
      <c r="N51" s="21" t="s">
        <v>16</v>
      </c>
      <c r="O51" s="21" t="s">
        <v>663</v>
      </c>
      <c r="P51" s="21" t="s">
        <v>16</v>
      </c>
      <c r="Q51" s="21" t="s">
        <v>663</v>
      </c>
      <c r="R51" s="21">
        <v>3</v>
      </c>
      <c r="S51" s="21">
        <v>3</v>
      </c>
      <c r="T51" s="21">
        <v>3</v>
      </c>
      <c r="U51" s="21">
        <v>3</v>
      </c>
      <c r="V51" s="21">
        <v>3</v>
      </c>
      <c r="W51" s="21">
        <v>3</v>
      </c>
      <c r="X51" s="21">
        <v>3</v>
      </c>
      <c r="Y51" s="21">
        <v>2</v>
      </c>
      <c r="Z51" s="21" t="s">
        <v>132</v>
      </c>
      <c r="AA51" s="21" t="s">
        <v>4</v>
      </c>
      <c r="AB51" s="21" t="s">
        <v>4</v>
      </c>
      <c r="AC51" s="426">
        <v>4</v>
      </c>
      <c r="AD51" s="426">
        <v>4</v>
      </c>
      <c r="AE51" s="426">
        <v>4</v>
      </c>
      <c r="AF51" s="426">
        <v>3</v>
      </c>
      <c r="AG51" s="426" t="s">
        <v>16</v>
      </c>
      <c r="AH51" s="426">
        <v>3</v>
      </c>
      <c r="AI51" s="511" t="s">
        <v>663</v>
      </c>
      <c r="AJ51" s="511" t="s">
        <v>664</v>
      </c>
      <c r="AK51" s="141" t="s">
        <v>4</v>
      </c>
      <c r="AL51" s="141"/>
      <c r="AM51" s="213"/>
      <c r="AN51" s="409"/>
      <c r="AO51" s="213" t="s">
        <v>683</v>
      </c>
      <c r="AP51" s="478"/>
      <c r="AQ51" s="496"/>
      <c r="AR51" s="315">
        <f>VLOOKUP(E51,'Monthly AMS report'!KD:KE,2,FALSE)</f>
        <v>44756</v>
      </c>
      <c r="AS51" s="5"/>
      <c r="AT51" s="5"/>
      <c r="AU51" s="5">
        <v>6</v>
      </c>
      <c r="AV51" s="5">
        <v>4</v>
      </c>
      <c r="AW51" s="5">
        <v>6</v>
      </c>
      <c r="AX51" s="5"/>
      <c r="AY51" s="5" t="s">
        <v>815</v>
      </c>
      <c r="AZ51" s="5"/>
      <c r="BA51" s="3"/>
      <c r="BB51" s="5"/>
      <c r="BC51" s="5"/>
      <c r="BD51" s="3"/>
      <c r="BE51" s="5"/>
      <c r="BF51" s="5"/>
      <c r="BG51" s="5"/>
      <c r="BH51" s="5"/>
      <c r="BI51" s="5"/>
      <c r="BJ51" s="5"/>
      <c r="BK51" s="5"/>
      <c r="BL51" s="5"/>
      <c r="BM51" s="5"/>
      <c r="BN51" s="5"/>
      <c r="BO51" s="5"/>
      <c r="BP51" s="5"/>
      <c r="BQ51" s="5"/>
      <c r="BR51" s="5"/>
      <c r="BS51" s="5"/>
      <c r="BT51" s="5"/>
      <c r="BU51" s="5"/>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19"/>
    </row>
    <row r="52" spans="1:132" ht="16.5" customHeight="1" x14ac:dyDescent="0.25">
      <c r="A52" s="44" t="s">
        <v>854</v>
      </c>
      <c r="B52" s="34" t="s">
        <v>855</v>
      </c>
      <c r="C52" s="5" t="s">
        <v>1897</v>
      </c>
      <c r="E52" s="265" t="s">
        <v>71</v>
      </c>
      <c r="F52" s="231" t="s">
        <v>856</v>
      </c>
      <c r="G52" s="193" t="s">
        <v>715</v>
      </c>
      <c r="H52" s="5" t="s">
        <v>662</v>
      </c>
      <c r="I52" s="21" t="s">
        <v>16</v>
      </c>
      <c r="J52" s="21" t="s">
        <v>663</v>
      </c>
      <c r="K52" s="21">
        <v>2</v>
      </c>
      <c r="L52" s="21">
        <v>2</v>
      </c>
      <c r="M52" s="21">
        <v>2</v>
      </c>
      <c r="N52" s="21" t="s">
        <v>16</v>
      </c>
      <c r="O52" s="21">
        <v>3</v>
      </c>
      <c r="P52" s="21" t="s">
        <v>16</v>
      </c>
      <c r="Q52" s="21" t="s">
        <v>663</v>
      </c>
      <c r="R52" s="21" t="s">
        <v>663</v>
      </c>
      <c r="S52" s="21">
        <v>2</v>
      </c>
      <c r="T52" s="21">
        <v>2</v>
      </c>
      <c r="U52" s="21">
        <v>1</v>
      </c>
      <c r="V52" s="21">
        <v>1</v>
      </c>
      <c r="W52" s="21">
        <v>1</v>
      </c>
      <c r="X52" s="21">
        <v>1</v>
      </c>
      <c r="Y52" s="21">
        <v>1</v>
      </c>
      <c r="Z52" s="21">
        <v>4</v>
      </c>
      <c r="AA52" s="21">
        <v>2</v>
      </c>
      <c r="AB52" s="21">
        <v>2</v>
      </c>
      <c r="AC52" s="426">
        <v>4</v>
      </c>
      <c r="AD52" s="426">
        <v>4</v>
      </c>
      <c r="AE52" s="426" t="s">
        <v>4</v>
      </c>
      <c r="AF52" s="426">
        <v>2</v>
      </c>
      <c r="AG52" s="426">
        <v>2</v>
      </c>
      <c r="AH52" s="426">
        <v>3</v>
      </c>
      <c r="AI52" s="511">
        <v>3</v>
      </c>
      <c r="AJ52" s="511" t="s">
        <v>664</v>
      </c>
      <c r="AK52" s="141">
        <v>4</v>
      </c>
      <c r="AL52" s="141" t="s">
        <v>3589</v>
      </c>
      <c r="AM52" s="213"/>
      <c r="AN52" s="409">
        <v>7287282</v>
      </c>
      <c r="AO52" s="550"/>
      <c r="AP52" s="478"/>
      <c r="AQ52" s="479"/>
      <c r="AR52" s="315">
        <f>VLOOKUP(E52,'Monthly AMS report'!KD:KE,2,FALSE)</f>
        <v>44756</v>
      </c>
      <c r="AS52" s="5"/>
      <c r="AT52" s="5"/>
      <c r="AU52" s="5"/>
      <c r="AV52" s="5">
        <v>27</v>
      </c>
      <c r="AW52" s="5">
        <v>6</v>
      </c>
      <c r="AX52" s="5"/>
      <c r="AY52" s="5" t="s">
        <v>815</v>
      </c>
      <c r="AZ52" s="5"/>
      <c r="BA52" s="3"/>
      <c r="BB52" s="5"/>
      <c r="BC52" s="5"/>
      <c r="BD52" s="3"/>
      <c r="BE52" s="5"/>
      <c r="BF52" s="5"/>
      <c r="BG52" s="5" t="s">
        <v>837</v>
      </c>
      <c r="BH52" s="5">
        <v>3050</v>
      </c>
      <c r="BI52" s="5"/>
      <c r="BJ52" s="5" t="s">
        <v>838</v>
      </c>
      <c r="BK52" s="5"/>
      <c r="BL52" s="5" t="s">
        <v>839</v>
      </c>
      <c r="BM52" s="5" t="s">
        <v>840</v>
      </c>
      <c r="BN52" s="5" t="s">
        <v>841</v>
      </c>
      <c r="BO52" s="5"/>
      <c r="BP52" s="5"/>
      <c r="BQ52" s="5"/>
      <c r="BR52" s="5"/>
      <c r="BS52" s="5"/>
      <c r="BT52" s="5"/>
      <c r="BU52" s="5"/>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19"/>
    </row>
    <row r="53" spans="1:132" ht="16.5" customHeight="1" x14ac:dyDescent="0.2">
      <c r="A53" s="43" t="s">
        <v>854</v>
      </c>
      <c r="B53" s="22" t="s">
        <v>855</v>
      </c>
      <c r="C53" s="5" t="s">
        <v>1897</v>
      </c>
      <c r="E53" s="265" t="s">
        <v>73</v>
      </c>
      <c r="F53" s="231" t="s">
        <v>857</v>
      </c>
      <c r="G53" s="193"/>
      <c r="H53" s="5" t="s">
        <v>662</v>
      </c>
      <c r="I53" s="21" t="s">
        <v>16</v>
      </c>
      <c r="J53" s="21">
        <v>3</v>
      </c>
      <c r="K53" s="21" t="s">
        <v>663</v>
      </c>
      <c r="L53" s="21" t="s">
        <v>663</v>
      </c>
      <c r="M53" s="21" t="s">
        <v>663</v>
      </c>
      <c r="N53" s="21" t="s">
        <v>16</v>
      </c>
      <c r="O53" s="21" t="s">
        <v>663</v>
      </c>
      <c r="P53" s="21" t="s">
        <v>16</v>
      </c>
      <c r="Q53" s="21" t="s">
        <v>663</v>
      </c>
      <c r="R53" s="21" t="s">
        <v>663</v>
      </c>
      <c r="S53" s="21" t="s">
        <v>663</v>
      </c>
      <c r="T53" s="21" t="s">
        <v>663</v>
      </c>
      <c r="U53" s="21" t="s">
        <v>663</v>
      </c>
      <c r="V53" s="21" t="s">
        <v>4</v>
      </c>
      <c r="W53" s="21" t="s">
        <v>663</v>
      </c>
      <c r="X53" s="21" t="s">
        <v>663</v>
      </c>
      <c r="Y53" s="21" t="s">
        <v>663</v>
      </c>
      <c r="Z53" s="21" t="s">
        <v>663</v>
      </c>
      <c r="AA53" s="21" t="s">
        <v>663</v>
      </c>
      <c r="AB53" s="21" t="s">
        <v>4</v>
      </c>
      <c r="AC53" s="426" t="s">
        <v>4</v>
      </c>
      <c r="AD53" s="426" t="s">
        <v>663</v>
      </c>
      <c r="AE53" s="426" t="s">
        <v>4</v>
      </c>
      <c r="AF53" s="426" t="s">
        <v>663</v>
      </c>
      <c r="AG53" s="426" t="s">
        <v>4</v>
      </c>
      <c r="AH53" s="426" t="s">
        <v>4</v>
      </c>
      <c r="AI53" s="511" t="s">
        <v>663</v>
      </c>
      <c r="AJ53" s="511" t="s">
        <v>664</v>
      </c>
      <c r="AK53" s="141" t="s">
        <v>4</v>
      </c>
      <c r="AL53" s="141"/>
      <c r="AM53" s="602"/>
      <c r="AN53" s="409"/>
      <c r="AO53" s="213"/>
      <c r="AP53" s="478"/>
      <c r="AQ53" s="479"/>
      <c r="AR53" s="315">
        <f>VLOOKUP(E53,'Monthly AMS report'!KD:KE,2,FALSE)</f>
        <v>44756</v>
      </c>
      <c r="AS53" s="5"/>
      <c r="AT53" s="5"/>
      <c r="AU53" s="5"/>
      <c r="AV53" s="5">
        <v>4</v>
      </c>
      <c r="AW53" s="5">
        <v>6</v>
      </c>
      <c r="AX53" s="5"/>
      <c r="AY53" s="5" t="s">
        <v>815</v>
      </c>
      <c r="AZ53" s="5"/>
      <c r="BA53" s="3"/>
      <c r="BB53" s="5"/>
      <c r="BC53" s="5"/>
      <c r="BD53" s="3"/>
      <c r="BE53" s="5"/>
      <c r="BF53" s="5"/>
      <c r="BG53" s="5"/>
      <c r="BH53" s="5"/>
      <c r="BI53" s="5"/>
      <c r="BJ53" s="5"/>
      <c r="BK53" s="5"/>
      <c r="BL53" s="5"/>
      <c r="BM53" s="5"/>
      <c r="BN53" s="5"/>
      <c r="BO53" s="5"/>
      <c r="BP53" s="5"/>
      <c r="BQ53" s="5"/>
      <c r="BR53" s="5"/>
      <c r="BS53" s="5"/>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19"/>
    </row>
    <row r="54" spans="1:132" ht="16.5" customHeight="1" x14ac:dyDescent="0.25">
      <c r="A54" s="44" t="s">
        <v>858</v>
      </c>
      <c r="B54" s="34" t="s">
        <v>859</v>
      </c>
      <c r="C54" s="5" t="s">
        <v>1897</v>
      </c>
      <c r="E54" s="265" t="s">
        <v>74</v>
      </c>
      <c r="F54" s="231" t="s">
        <v>860</v>
      </c>
      <c r="G54" s="193"/>
      <c r="H54" s="5" t="s">
        <v>662</v>
      </c>
      <c r="I54" s="21" t="s">
        <v>16</v>
      </c>
      <c r="J54" s="21" t="s">
        <v>663</v>
      </c>
      <c r="K54" s="21" t="s">
        <v>663</v>
      </c>
      <c r="L54" s="21" t="s">
        <v>663</v>
      </c>
      <c r="M54" s="21" t="s">
        <v>663</v>
      </c>
      <c r="N54" s="21" t="s">
        <v>16</v>
      </c>
      <c r="O54" s="21" t="s">
        <v>663</v>
      </c>
      <c r="P54" s="21" t="s">
        <v>16</v>
      </c>
      <c r="Q54" s="21" t="s">
        <v>663</v>
      </c>
      <c r="R54" s="21" t="s">
        <v>663</v>
      </c>
      <c r="S54" s="21">
        <v>2</v>
      </c>
      <c r="T54" s="21">
        <v>2</v>
      </c>
      <c r="U54" s="21">
        <v>2</v>
      </c>
      <c r="V54" s="21">
        <v>2</v>
      </c>
      <c r="W54" s="21">
        <v>2</v>
      </c>
      <c r="X54" s="21">
        <v>2</v>
      </c>
      <c r="Y54" s="21">
        <v>2</v>
      </c>
      <c r="Z54" s="21">
        <v>2</v>
      </c>
      <c r="AA54" s="21" t="s">
        <v>4</v>
      </c>
      <c r="AB54" s="21" t="s">
        <v>4</v>
      </c>
      <c r="AC54" s="426">
        <v>2</v>
      </c>
      <c r="AD54" s="426">
        <v>2</v>
      </c>
      <c r="AE54" s="426">
        <v>3</v>
      </c>
      <c r="AF54" s="426">
        <v>4</v>
      </c>
      <c r="AG54" s="426">
        <v>4</v>
      </c>
      <c r="AH54" s="426" t="s">
        <v>4</v>
      </c>
      <c r="AI54" s="511" t="s">
        <v>663</v>
      </c>
      <c r="AJ54" s="511" t="s">
        <v>664</v>
      </c>
      <c r="AK54" s="141" t="s">
        <v>4</v>
      </c>
      <c r="AL54" s="141"/>
      <c r="AM54" s="314"/>
      <c r="AN54" s="394"/>
      <c r="AO54" s="213"/>
      <c r="AP54" s="478"/>
      <c r="AQ54" s="496"/>
      <c r="AR54" s="315">
        <f>VLOOKUP(E54,'Monthly AMS report'!KD:KE,2,FALSE)</f>
        <v>44756</v>
      </c>
      <c r="AS54" s="5"/>
      <c r="AT54" s="5"/>
      <c r="AU54" s="5">
        <v>1</v>
      </c>
      <c r="AV54" s="5">
        <v>27</v>
      </c>
      <c r="AW54" s="5">
        <v>6</v>
      </c>
      <c r="AX54" s="5"/>
      <c r="AY54" s="5" t="s">
        <v>815</v>
      </c>
      <c r="AZ54" s="5"/>
      <c r="BA54" s="3"/>
      <c r="BB54" s="5"/>
      <c r="BC54" s="5"/>
      <c r="BD54" s="3"/>
      <c r="BE54" s="5"/>
      <c r="BF54" s="5"/>
      <c r="BG54" s="5" t="s">
        <v>837</v>
      </c>
      <c r="BH54" s="5">
        <v>3050</v>
      </c>
      <c r="BI54" s="5"/>
      <c r="BJ54" s="5" t="s">
        <v>838</v>
      </c>
      <c r="BK54" s="5"/>
      <c r="BL54" s="5" t="s">
        <v>839</v>
      </c>
      <c r="BM54" s="5" t="s">
        <v>840</v>
      </c>
      <c r="BN54" s="5" t="s">
        <v>841</v>
      </c>
      <c r="BO54" s="5"/>
      <c r="BP54" s="5"/>
      <c r="BQ54" s="5"/>
      <c r="BR54" s="5"/>
      <c r="BS54" s="5"/>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19"/>
    </row>
    <row r="55" spans="1:132" ht="16.5" customHeight="1" x14ac:dyDescent="0.2">
      <c r="A55" s="43" t="s">
        <v>858</v>
      </c>
      <c r="B55" s="22" t="s">
        <v>859</v>
      </c>
      <c r="C55" s="5" t="s">
        <v>1897</v>
      </c>
      <c r="E55" s="265" t="s">
        <v>75</v>
      </c>
      <c r="F55" s="231" t="s">
        <v>861</v>
      </c>
      <c r="G55" s="193"/>
      <c r="H55" s="5" t="s">
        <v>662</v>
      </c>
      <c r="I55" s="21" t="s">
        <v>16</v>
      </c>
      <c r="J55" s="21" t="s">
        <v>663</v>
      </c>
      <c r="K55" s="21" t="s">
        <v>663</v>
      </c>
      <c r="L55" s="21" t="s">
        <v>663</v>
      </c>
      <c r="M55" s="21" t="s">
        <v>663</v>
      </c>
      <c r="N55" s="21" t="s">
        <v>16</v>
      </c>
      <c r="O55" s="21" t="s">
        <v>663</v>
      </c>
      <c r="P55" s="21" t="s">
        <v>16</v>
      </c>
      <c r="Q55" s="21" t="s">
        <v>663</v>
      </c>
      <c r="R55" s="21" t="s">
        <v>663</v>
      </c>
      <c r="S55" s="21" t="s">
        <v>663</v>
      </c>
      <c r="T55" s="21" t="s">
        <v>663</v>
      </c>
      <c r="U55" s="21" t="s">
        <v>663</v>
      </c>
      <c r="V55" s="21" t="s">
        <v>4</v>
      </c>
      <c r="W55" s="21" t="s">
        <v>663</v>
      </c>
      <c r="X55" s="21" t="s">
        <v>663</v>
      </c>
      <c r="Y55" s="21" t="s">
        <v>663</v>
      </c>
      <c r="Z55" s="21" t="s">
        <v>663</v>
      </c>
      <c r="AA55" s="21" t="s">
        <v>4</v>
      </c>
      <c r="AB55" s="21" t="s">
        <v>819</v>
      </c>
      <c r="AC55" s="426">
        <v>3</v>
      </c>
      <c r="AD55" s="426">
        <v>4</v>
      </c>
      <c r="AE55" s="426" t="s">
        <v>4</v>
      </c>
      <c r="AF55" s="426" t="s">
        <v>663</v>
      </c>
      <c r="AG55" s="426" t="s">
        <v>4</v>
      </c>
      <c r="AH55" s="426" t="s">
        <v>4</v>
      </c>
      <c r="AI55" s="511" t="s">
        <v>663</v>
      </c>
      <c r="AJ55" s="511" t="s">
        <v>664</v>
      </c>
      <c r="AK55" s="141" t="s">
        <v>4</v>
      </c>
      <c r="AL55" s="141"/>
      <c r="AM55" s="602"/>
      <c r="AN55" s="409"/>
      <c r="AO55" s="213"/>
      <c r="AP55" s="478"/>
      <c r="AQ55" s="496"/>
      <c r="AR55" s="315">
        <f>VLOOKUP(E55,'Monthly AMS report'!KD:KE,2,FALSE)</f>
        <v>44756</v>
      </c>
      <c r="AS55" s="5"/>
      <c r="AT55" s="5"/>
      <c r="AU55" s="5">
        <v>1</v>
      </c>
      <c r="AV55" s="5">
        <v>4</v>
      </c>
      <c r="AW55" s="5">
        <v>6</v>
      </c>
      <c r="AX55" s="5"/>
      <c r="AY55" s="5" t="s">
        <v>815</v>
      </c>
      <c r="AZ55" s="5"/>
      <c r="BA55" s="3"/>
      <c r="BB55" s="5"/>
      <c r="BC55" s="5"/>
      <c r="BD55" s="3"/>
      <c r="BE55" s="5"/>
      <c r="BF55" s="5"/>
      <c r="BG55" s="5"/>
      <c r="BH55" s="5"/>
      <c r="BI55" s="5"/>
      <c r="BJ55" s="5"/>
      <c r="BK55" s="5"/>
      <c r="BL55" s="5"/>
      <c r="BM55" s="5"/>
      <c r="BN55" s="5"/>
      <c r="BO55" s="5"/>
      <c r="BP55" s="5"/>
      <c r="BQ55" s="5"/>
      <c r="BR55" s="5"/>
      <c r="BS55" s="5"/>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19"/>
    </row>
    <row r="56" spans="1:132" ht="16.5" customHeight="1" x14ac:dyDescent="0.25">
      <c r="A56" s="44" t="s">
        <v>862</v>
      </c>
      <c r="B56" s="34" t="s">
        <v>863</v>
      </c>
      <c r="C56" s="5" t="s">
        <v>1897</v>
      </c>
      <c r="E56" s="265" t="s">
        <v>76</v>
      </c>
      <c r="F56" s="231" t="s">
        <v>864</v>
      </c>
      <c r="G56" s="193" t="s">
        <v>661</v>
      </c>
      <c r="H56" s="5" t="s">
        <v>662</v>
      </c>
      <c r="I56" s="21" t="s">
        <v>16</v>
      </c>
      <c r="J56" s="21" t="s">
        <v>663</v>
      </c>
      <c r="K56" s="21">
        <v>4</v>
      </c>
      <c r="L56" s="21" t="s">
        <v>663</v>
      </c>
      <c r="M56" s="21" t="s">
        <v>663</v>
      </c>
      <c r="N56" s="21" t="s">
        <v>16</v>
      </c>
      <c r="O56" s="21">
        <v>3</v>
      </c>
      <c r="P56" s="21" t="s">
        <v>16</v>
      </c>
      <c r="Q56" s="21" t="s">
        <v>663</v>
      </c>
      <c r="R56" s="21">
        <v>4</v>
      </c>
      <c r="S56" s="21">
        <v>3</v>
      </c>
      <c r="T56" s="21">
        <v>3</v>
      </c>
      <c r="U56" s="21">
        <v>3</v>
      </c>
      <c r="V56" s="21">
        <v>2</v>
      </c>
      <c r="W56" s="21">
        <v>4</v>
      </c>
      <c r="X56" s="21">
        <v>3</v>
      </c>
      <c r="Y56" s="21">
        <v>3</v>
      </c>
      <c r="Z56" s="21">
        <v>3</v>
      </c>
      <c r="AA56" s="21">
        <v>3</v>
      </c>
      <c r="AB56" s="21">
        <v>3</v>
      </c>
      <c r="AC56" s="426">
        <v>4</v>
      </c>
      <c r="AD56" s="426">
        <v>3</v>
      </c>
      <c r="AE56" s="426">
        <v>2</v>
      </c>
      <c r="AF56" s="426">
        <v>2</v>
      </c>
      <c r="AG56" s="426">
        <v>2</v>
      </c>
      <c r="AH56" s="426">
        <v>4</v>
      </c>
      <c r="AI56" s="511">
        <v>4</v>
      </c>
      <c r="AJ56" s="511" t="s">
        <v>664</v>
      </c>
      <c r="AK56" s="141">
        <v>4</v>
      </c>
      <c r="AL56" s="141" t="s">
        <v>3590</v>
      </c>
      <c r="AM56" s="314"/>
      <c r="AN56" s="402"/>
      <c r="AO56" s="213"/>
      <c r="AP56" s="478"/>
      <c r="AQ56" s="479"/>
      <c r="AR56" s="315">
        <f>VLOOKUP(E56,'Monthly AMS report'!KD:KE,2,FALSE)</f>
        <v>44756</v>
      </c>
      <c r="AS56" s="5"/>
      <c r="AT56" s="5"/>
      <c r="AU56" s="5"/>
      <c r="AV56" s="5">
        <v>16</v>
      </c>
      <c r="AW56" s="5">
        <v>6</v>
      </c>
      <c r="AX56" s="5"/>
      <c r="AY56" s="5"/>
      <c r="AZ56" s="5"/>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19"/>
    </row>
    <row r="57" spans="1:132" ht="16.5" customHeight="1" x14ac:dyDescent="0.2">
      <c r="A57" s="43" t="s">
        <v>862</v>
      </c>
      <c r="B57" s="22" t="s">
        <v>863</v>
      </c>
      <c r="C57" s="5" t="s">
        <v>1897</v>
      </c>
      <c r="E57" s="265" t="s">
        <v>78</v>
      </c>
      <c r="F57" s="231" t="s">
        <v>865</v>
      </c>
      <c r="G57" s="193"/>
      <c r="H57" s="5" t="s">
        <v>662</v>
      </c>
      <c r="I57" s="21" t="s">
        <v>16</v>
      </c>
      <c r="J57" s="21" t="s">
        <v>663</v>
      </c>
      <c r="K57" s="21" t="s">
        <v>663</v>
      </c>
      <c r="L57" s="21" t="s">
        <v>663</v>
      </c>
      <c r="M57" s="21" t="s">
        <v>663</v>
      </c>
      <c r="N57" s="21" t="s">
        <v>16</v>
      </c>
      <c r="O57" s="21" t="s">
        <v>663</v>
      </c>
      <c r="P57" s="21" t="s">
        <v>16</v>
      </c>
      <c r="Q57" s="21" t="s">
        <v>663</v>
      </c>
      <c r="R57" s="21" t="s">
        <v>663</v>
      </c>
      <c r="S57" s="21" t="s">
        <v>663</v>
      </c>
      <c r="T57" s="21" t="s">
        <v>663</v>
      </c>
      <c r="U57" s="21" t="s">
        <v>663</v>
      </c>
      <c r="V57" s="21" t="s">
        <v>4</v>
      </c>
      <c r="W57" s="21" t="s">
        <v>663</v>
      </c>
      <c r="X57" s="21" t="s">
        <v>663</v>
      </c>
      <c r="Y57" s="21" t="s">
        <v>663</v>
      </c>
      <c r="Z57" s="21" t="s">
        <v>663</v>
      </c>
      <c r="AA57" s="21" t="s">
        <v>4</v>
      </c>
      <c r="AB57" s="21" t="s">
        <v>4</v>
      </c>
      <c r="AC57" s="426" t="s">
        <v>4</v>
      </c>
      <c r="AD57" s="426" t="s">
        <v>663</v>
      </c>
      <c r="AE57" s="426" t="s">
        <v>4</v>
      </c>
      <c r="AF57" s="426" t="s">
        <v>663</v>
      </c>
      <c r="AG57" s="426" t="s">
        <v>4</v>
      </c>
      <c r="AH57" s="426" t="s">
        <v>4</v>
      </c>
      <c r="AI57" s="511" t="s">
        <v>663</v>
      </c>
      <c r="AJ57" s="511" t="s">
        <v>664</v>
      </c>
      <c r="AK57" s="141" t="s">
        <v>4</v>
      </c>
      <c r="AL57" s="141"/>
      <c r="AM57" s="174"/>
      <c r="AN57" s="409"/>
      <c r="AO57" s="213"/>
      <c r="AP57" s="478"/>
      <c r="AQ57" s="479"/>
      <c r="AR57" s="315">
        <f>VLOOKUP(E57,'Monthly AMS report'!KD:KE,2,FALSE)</f>
        <v>44756</v>
      </c>
      <c r="AS57" s="5"/>
      <c r="AT57" s="5"/>
      <c r="AU57" s="5"/>
      <c r="AV57" s="5">
        <v>16</v>
      </c>
      <c r="AW57" s="5">
        <v>6</v>
      </c>
      <c r="AX57" s="5"/>
      <c r="AY57" s="5"/>
      <c r="AZ57" s="5"/>
      <c r="BA57" s="3"/>
      <c r="BB57" s="5"/>
      <c r="BC57" s="5"/>
      <c r="BD57" s="3"/>
      <c r="BE57" s="5"/>
      <c r="BF57" s="5"/>
      <c r="BG57" s="5"/>
      <c r="BH57" s="5"/>
      <c r="BI57" s="5"/>
      <c r="BJ57" s="5"/>
      <c r="BK57" s="5"/>
      <c r="BL57" s="5"/>
      <c r="BM57" s="5"/>
      <c r="BN57" s="5"/>
      <c r="BO57" s="5"/>
      <c r="BP57" s="5"/>
      <c r="BQ57" s="5"/>
      <c r="BR57" s="5"/>
      <c r="BS57" s="5"/>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19"/>
    </row>
    <row r="58" spans="1:132" ht="16.5" customHeight="1" x14ac:dyDescent="0.2">
      <c r="A58" s="43" t="s">
        <v>866</v>
      </c>
      <c r="B58" s="22" t="s">
        <v>867</v>
      </c>
      <c r="C58" s="5" t="s">
        <v>1897</v>
      </c>
      <c r="E58" s="265" t="s">
        <v>79</v>
      </c>
      <c r="F58" s="231" t="s">
        <v>868</v>
      </c>
      <c r="G58" s="193"/>
      <c r="H58" s="5" t="s">
        <v>662</v>
      </c>
      <c r="I58" s="21" t="s">
        <v>16</v>
      </c>
      <c r="J58" s="21" t="s">
        <v>663</v>
      </c>
      <c r="K58" s="21" t="s">
        <v>663</v>
      </c>
      <c r="L58" s="21" t="s">
        <v>663</v>
      </c>
      <c r="M58" s="21" t="s">
        <v>663</v>
      </c>
      <c r="N58" s="21" t="s">
        <v>16</v>
      </c>
      <c r="O58" s="21" t="s">
        <v>16</v>
      </c>
      <c r="P58" s="21" t="s">
        <v>16</v>
      </c>
      <c r="Q58" s="21" t="s">
        <v>663</v>
      </c>
      <c r="R58" s="21" t="s">
        <v>663</v>
      </c>
      <c r="S58" s="21">
        <v>3</v>
      </c>
      <c r="T58" s="21">
        <v>3</v>
      </c>
      <c r="U58" s="21">
        <v>3</v>
      </c>
      <c r="V58" s="21">
        <v>4</v>
      </c>
      <c r="W58" s="21" t="s">
        <v>663</v>
      </c>
      <c r="X58" s="21" t="s">
        <v>663</v>
      </c>
      <c r="Y58" s="21" t="s">
        <v>663</v>
      </c>
      <c r="Z58" s="21" t="s">
        <v>663</v>
      </c>
      <c r="AA58" s="21" t="s">
        <v>4</v>
      </c>
      <c r="AB58" s="21" t="s">
        <v>4</v>
      </c>
      <c r="AC58" s="426" t="s">
        <v>4</v>
      </c>
      <c r="AD58" s="426">
        <v>4</v>
      </c>
      <c r="AE58" s="426">
        <v>3</v>
      </c>
      <c r="AF58" s="426">
        <v>3</v>
      </c>
      <c r="AG58" s="426">
        <v>3</v>
      </c>
      <c r="AH58" s="426">
        <v>3</v>
      </c>
      <c r="AI58" s="511">
        <v>3</v>
      </c>
      <c r="AJ58" s="511" t="s">
        <v>664</v>
      </c>
      <c r="AK58" s="141">
        <v>3</v>
      </c>
      <c r="AL58" s="141" t="s">
        <v>80</v>
      </c>
      <c r="AM58" s="174"/>
      <c r="AN58" s="394"/>
      <c r="AO58" s="213"/>
      <c r="AP58" s="478"/>
      <c r="AQ58" s="496"/>
      <c r="AR58" s="315">
        <f>VLOOKUP(E58,'Monthly AMS report'!KD:KE,2,FALSE)</f>
        <v>44756</v>
      </c>
      <c r="AS58" s="5"/>
      <c r="AT58" s="5"/>
      <c r="AU58" s="5">
        <v>6</v>
      </c>
      <c r="AW58" s="5"/>
      <c r="AX58" s="5"/>
      <c r="AY58" s="5"/>
      <c r="AZ58" s="5"/>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19"/>
    </row>
    <row r="59" spans="1:132" ht="24.75" customHeight="1" x14ac:dyDescent="0.25">
      <c r="A59" s="44" t="s">
        <v>869</v>
      </c>
      <c r="B59" s="34" t="s">
        <v>870</v>
      </c>
      <c r="C59" s="5" t="s">
        <v>1897</v>
      </c>
      <c r="E59" s="265" t="s">
        <v>81</v>
      </c>
      <c r="F59" s="231" t="s">
        <v>871</v>
      </c>
      <c r="G59" s="193" t="s">
        <v>715</v>
      </c>
      <c r="H59" s="5" t="s">
        <v>662</v>
      </c>
      <c r="I59" s="21" t="s">
        <v>16</v>
      </c>
      <c r="J59" s="21" t="s">
        <v>663</v>
      </c>
      <c r="K59" s="21" t="s">
        <v>663</v>
      </c>
      <c r="L59" s="21" t="s">
        <v>663</v>
      </c>
      <c r="M59" s="21" t="s">
        <v>663</v>
      </c>
      <c r="N59" s="21" t="s">
        <v>16</v>
      </c>
      <c r="O59" s="21" t="s">
        <v>663</v>
      </c>
      <c r="P59" s="21" t="s">
        <v>16</v>
      </c>
      <c r="Q59" s="21" t="s">
        <v>663</v>
      </c>
      <c r="R59" s="21" t="s">
        <v>663</v>
      </c>
      <c r="S59" s="21" t="s">
        <v>663</v>
      </c>
      <c r="T59" s="21">
        <v>4</v>
      </c>
      <c r="U59" s="21">
        <v>4</v>
      </c>
      <c r="V59" s="21">
        <v>2</v>
      </c>
      <c r="W59" s="21">
        <v>2</v>
      </c>
      <c r="X59" s="21">
        <v>3</v>
      </c>
      <c r="Y59" s="21">
        <v>3</v>
      </c>
      <c r="Z59" s="21">
        <v>3</v>
      </c>
      <c r="AA59" s="21">
        <v>3</v>
      </c>
      <c r="AB59" s="21">
        <v>4</v>
      </c>
      <c r="AC59" s="426">
        <v>4</v>
      </c>
      <c r="AD59" s="426">
        <v>3</v>
      </c>
      <c r="AE59" s="426">
        <v>4</v>
      </c>
      <c r="AF59" s="426">
        <v>2</v>
      </c>
      <c r="AG59" s="426">
        <v>2</v>
      </c>
      <c r="AH59" s="426">
        <v>2</v>
      </c>
      <c r="AI59" s="511">
        <v>2</v>
      </c>
      <c r="AJ59" s="511" t="s">
        <v>664</v>
      </c>
      <c r="AK59" s="141">
        <v>3</v>
      </c>
      <c r="AL59" s="141" t="s">
        <v>3591</v>
      </c>
      <c r="AM59" s="174"/>
      <c r="AN59" s="405">
        <v>7287287</v>
      </c>
      <c r="AO59" s="550">
        <v>7288449</v>
      </c>
      <c r="AP59" s="478"/>
      <c r="AQ59" s="479"/>
      <c r="AR59" s="315">
        <f>VLOOKUP(E59,'Monthly AMS report'!KD:KE,2,FALSE)</f>
        <v>44756</v>
      </c>
      <c r="AS59" s="5"/>
      <c r="AT59" s="5"/>
      <c r="AU59" s="5"/>
      <c r="AV59" s="5">
        <v>16</v>
      </c>
      <c r="AW59" s="5">
        <v>6</v>
      </c>
      <c r="AX59" s="5"/>
      <c r="AY59" s="5"/>
      <c r="AZ59" s="5"/>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19"/>
    </row>
    <row r="60" spans="1:132" ht="24.75" customHeight="1" x14ac:dyDescent="0.2">
      <c r="A60" s="43" t="s">
        <v>869</v>
      </c>
      <c r="B60" s="22" t="s">
        <v>870</v>
      </c>
      <c r="C60" s="5" t="s">
        <v>1897</v>
      </c>
      <c r="E60" s="265" t="s">
        <v>83</v>
      </c>
      <c r="F60" s="231" t="s">
        <v>872</v>
      </c>
      <c r="G60" s="193"/>
      <c r="H60" s="5" t="s">
        <v>662</v>
      </c>
      <c r="I60" s="21" t="s">
        <v>16</v>
      </c>
      <c r="J60" s="21" t="s">
        <v>663</v>
      </c>
      <c r="K60" s="21" t="s">
        <v>663</v>
      </c>
      <c r="L60" s="21" t="s">
        <v>663</v>
      </c>
      <c r="M60" s="21" t="s">
        <v>663</v>
      </c>
      <c r="N60" s="21" t="s">
        <v>16</v>
      </c>
      <c r="O60" s="21" t="s">
        <v>663</v>
      </c>
      <c r="P60" s="21" t="s">
        <v>16</v>
      </c>
      <c r="Q60" s="21" t="s">
        <v>663</v>
      </c>
      <c r="R60" s="21" t="s">
        <v>663</v>
      </c>
      <c r="S60" s="21" t="s">
        <v>663</v>
      </c>
      <c r="T60" s="21" t="s">
        <v>663</v>
      </c>
      <c r="U60" s="21" t="s">
        <v>663</v>
      </c>
      <c r="V60" s="21" t="s">
        <v>4</v>
      </c>
      <c r="W60" s="21" t="s">
        <v>663</v>
      </c>
      <c r="X60" s="21" t="s">
        <v>663</v>
      </c>
      <c r="Y60" s="21" t="s">
        <v>663</v>
      </c>
      <c r="Z60" s="21" t="s">
        <v>663</v>
      </c>
      <c r="AA60" s="21" t="s">
        <v>4</v>
      </c>
      <c r="AB60" s="21" t="s">
        <v>4</v>
      </c>
      <c r="AC60" s="426" t="s">
        <v>4</v>
      </c>
      <c r="AD60" s="426" t="s">
        <v>663</v>
      </c>
      <c r="AE60" s="426" t="s">
        <v>4</v>
      </c>
      <c r="AF60" s="426" t="s">
        <v>663</v>
      </c>
      <c r="AG60" s="426" t="s">
        <v>4</v>
      </c>
      <c r="AH60" s="426" t="s">
        <v>4</v>
      </c>
      <c r="AI60" s="511" t="s">
        <v>663</v>
      </c>
      <c r="AJ60" s="511" t="s">
        <v>664</v>
      </c>
      <c r="AK60" s="141" t="s">
        <v>4</v>
      </c>
      <c r="AL60" s="141"/>
      <c r="AM60" s="174"/>
      <c r="AN60" s="409"/>
      <c r="AO60" s="213"/>
      <c r="AP60" s="478"/>
      <c r="AQ60" s="479"/>
      <c r="AR60" s="315">
        <f>VLOOKUP(E60,'Monthly AMS report'!KD:KE,2,FALSE)</f>
        <v>44756</v>
      </c>
      <c r="AS60" s="5"/>
      <c r="AT60" s="5"/>
      <c r="AU60" s="5"/>
      <c r="AV60" s="5">
        <v>8</v>
      </c>
      <c r="AW60" s="5">
        <v>6</v>
      </c>
      <c r="AX60" s="5"/>
      <c r="AY60" s="5"/>
      <c r="AZ60" s="5"/>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19"/>
    </row>
    <row r="61" spans="1:132" ht="16.5" customHeight="1" x14ac:dyDescent="0.25">
      <c r="A61" s="44" t="s">
        <v>873</v>
      </c>
      <c r="B61" s="34" t="s">
        <v>874</v>
      </c>
      <c r="C61" s="5" t="s">
        <v>1897</v>
      </c>
      <c r="E61" s="265" t="s">
        <v>84</v>
      </c>
      <c r="F61" s="231" t="s">
        <v>875</v>
      </c>
      <c r="G61" s="193"/>
      <c r="H61" s="5" t="s">
        <v>662</v>
      </c>
      <c r="I61" s="21" t="s">
        <v>16</v>
      </c>
      <c r="J61" s="21" t="s">
        <v>663</v>
      </c>
      <c r="K61" s="21">
        <v>4</v>
      </c>
      <c r="L61" s="21">
        <v>4</v>
      </c>
      <c r="M61" s="21" t="s">
        <v>664</v>
      </c>
      <c r="N61" s="21" t="s">
        <v>16</v>
      </c>
      <c r="O61" s="21" t="s">
        <v>663</v>
      </c>
      <c r="P61" s="21" t="s">
        <v>16</v>
      </c>
      <c r="Q61" s="21" t="s">
        <v>663</v>
      </c>
      <c r="R61" s="21" t="s">
        <v>663</v>
      </c>
      <c r="S61" s="21">
        <v>3</v>
      </c>
      <c r="T61" s="21">
        <v>4</v>
      </c>
      <c r="U61" s="21" t="s">
        <v>663</v>
      </c>
      <c r="V61" s="21">
        <v>4</v>
      </c>
      <c r="W61" s="21" t="s">
        <v>663</v>
      </c>
      <c r="X61" s="21" t="s">
        <v>663</v>
      </c>
      <c r="Y61" s="21" t="s">
        <v>663</v>
      </c>
      <c r="Z61" s="21" t="s">
        <v>663</v>
      </c>
      <c r="AA61" s="21" t="s">
        <v>4</v>
      </c>
      <c r="AB61" s="21">
        <v>4</v>
      </c>
      <c r="AC61" s="426">
        <v>4</v>
      </c>
      <c r="AD61" s="426">
        <v>4</v>
      </c>
      <c r="AE61" s="426">
        <v>3</v>
      </c>
      <c r="AF61" s="426" t="s">
        <v>663</v>
      </c>
      <c r="AG61" s="426" t="s">
        <v>4</v>
      </c>
      <c r="AH61" s="426" t="s">
        <v>4</v>
      </c>
      <c r="AI61" s="511" t="s">
        <v>663</v>
      </c>
      <c r="AJ61" s="511" t="s">
        <v>664</v>
      </c>
      <c r="AK61" s="141" t="s">
        <v>4</v>
      </c>
      <c r="AL61" s="141"/>
      <c r="AM61" s="602"/>
      <c r="AN61" s="409"/>
      <c r="AO61" s="213"/>
      <c r="AP61" s="478"/>
      <c r="AQ61" s="496"/>
      <c r="AR61" s="315">
        <f>VLOOKUP(E61,'Monthly AMS report'!KD:KE,2,FALSE)</f>
        <v>44756</v>
      </c>
      <c r="AS61" s="5"/>
      <c r="AT61" s="5"/>
      <c r="AU61" s="5">
        <v>1</v>
      </c>
      <c r="AV61" s="5">
        <v>16</v>
      </c>
      <c r="AW61" s="5">
        <v>6</v>
      </c>
      <c r="AX61" s="5"/>
      <c r="AY61" s="5"/>
      <c r="AZ61" s="5"/>
      <c r="BA61" s="3"/>
      <c r="BB61" s="5"/>
      <c r="BC61" s="5"/>
      <c r="BD61" s="3"/>
      <c r="BE61" s="5"/>
      <c r="BF61" s="5"/>
      <c r="BG61" s="5"/>
      <c r="BH61" s="5"/>
      <c r="BI61" s="5"/>
      <c r="BJ61" s="5"/>
      <c r="BK61" s="5"/>
      <c r="BL61" s="5"/>
      <c r="BM61" s="5"/>
      <c r="BN61" s="5"/>
      <c r="BO61" s="5"/>
      <c r="BP61" s="5"/>
      <c r="BQ61" s="5"/>
      <c r="BR61" s="5"/>
      <c r="BS61" s="5"/>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19"/>
    </row>
    <row r="62" spans="1:132" ht="16.5" customHeight="1" x14ac:dyDescent="0.2">
      <c r="A62" s="43" t="s">
        <v>873</v>
      </c>
      <c r="B62" s="22" t="s">
        <v>874</v>
      </c>
      <c r="C62" s="5" t="s">
        <v>1897</v>
      </c>
      <c r="E62" s="265" t="s">
        <v>85</v>
      </c>
      <c r="F62" s="231" t="s">
        <v>876</v>
      </c>
      <c r="G62" s="193"/>
      <c r="H62" s="5" t="s">
        <v>662</v>
      </c>
      <c r="I62" s="21" t="s">
        <v>16</v>
      </c>
      <c r="J62" s="21" t="s">
        <v>663</v>
      </c>
      <c r="K62" s="21" t="s">
        <v>663</v>
      </c>
      <c r="L62" s="21" t="s">
        <v>663</v>
      </c>
      <c r="M62" s="21" t="s">
        <v>663</v>
      </c>
      <c r="N62" s="21" t="s">
        <v>16</v>
      </c>
      <c r="O62" s="21" t="s">
        <v>663</v>
      </c>
      <c r="P62" s="21" t="s">
        <v>16</v>
      </c>
      <c r="Q62" s="21" t="s">
        <v>663</v>
      </c>
      <c r="R62" s="21" t="s">
        <v>663</v>
      </c>
      <c r="S62" s="21" t="s">
        <v>663</v>
      </c>
      <c r="T62" s="21" t="s">
        <v>663</v>
      </c>
      <c r="U62" s="21" t="s">
        <v>663</v>
      </c>
      <c r="V62" s="21" t="s">
        <v>4</v>
      </c>
      <c r="W62" s="21" t="s">
        <v>663</v>
      </c>
      <c r="X62" s="21" t="s">
        <v>663</v>
      </c>
      <c r="Y62" s="21" t="s">
        <v>663</v>
      </c>
      <c r="Z62" s="21" t="s">
        <v>663</v>
      </c>
      <c r="AA62" s="21" t="s">
        <v>4</v>
      </c>
      <c r="AB62" s="21" t="s">
        <v>4</v>
      </c>
      <c r="AC62" s="426" t="s">
        <v>4</v>
      </c>
      <c r="AD62" s="426" t="s">
        <v>663</v>
      </c>
      <c r="AE62" s="426" t="s">
        <v>4</v>
      </c>
      <c r="AF62" s="426" t="s">
        <v>663</v>
      </c>
      <c r="AG62" s="426" t="s">
        <v>4</v>
      </c>
      <c r="AH62" s="426" t="s">
        <v>4</v>
      </c>
      <c r="AI62" s="511" t="s">
        <v>663</v>
      </c>
      <c r="AJ62" s="511" t="s">
        <v>664</v>
      </c>
      <c r="AK62" s="141" t="s">
        <v>4</v>
      </c>
      <c r="AL62" s="141"/>
      <c r="AM62" s="213"/>
      <c r="AN62" s="409"/>
      <c r="AO62" s="213"/>
      <c r="AP62" s="478"/>
      <c r="AQ62" s="496"/>
      <c r="AR62" s="315">
        <f>VLOOKUP(E62,'Monthly AMS report'!KD:KE,2,FALSE)</f>
        <v>44756</v>
      </c>
      <c r="AS62" s="5"/>
      <c r="AT62" s="5"/>
      <c r="AU62" s="5">
        <v>1</v>
      </c>
      <c r="AV62" s="5">
        <v>31</v>
      </c>
      <c r="AW62" s="5">
        <v>6</v>
      </c>
      <c r="AX62" s="5"/>
      <c r="AY62" s="5"/>
      <c r="AZ62" s="5"/>
      <c r="BA62" s="3"/>
      <c r="BB62" s="5"/>
      <c r="BC62" s="5"/>
      <c r="BD62" s="3"/>
      <c r="BE62" s="5"/>
      <c r="BF62" s="5"/>
      <c r="BG62" s="5"/>
      <c r="BH62" s="5"/>
      <c r="BI62" s="5"/>
      <c r="BJ62" s="5"/>
      <c r="BK62" s="5"/>
      <c r="BL62" s="5"/>
      <c r="BM62" s="5"/>
      <c r="BN62" s="5"/>
      <c r="BO62" s="5"/>
      <c r="BP62" s="5"/>
      <c r="BQ62" s="5"/>
      <c r="BR62" s="5"/>
      <c r="BS62" s="5"/>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19"/>
    </row>
    <row r="63" spans="1:132" ht="16.5" customHeight="1" x14ac:dyDescent="0.25">
      <c r="A63" s="44" t="s">
        <v>877</v>
      </c>
      <c r="B63" s="34" t="s">
        <v>878</v>
      </c>
      <c r="C63" s="5" t="s">
        <v>1897</v>
      </c>
      <c r="E63" s="265" t="s">
        <v>86</v>
      </c>
      <c r="F63" s="231" t="s">
        <v>879</v>
      </c>
      <c r="G63" s="193"/>
      <c r="H63" s="5" t="s">
        <v>662</v>
      </c>
      <c r="I63" s="21" t="s">
        <v>663</v>
      </c>
      <c r="J63" s="21" t="s">
        <v>663</v>
      </c>
      <c r="K63" s="21" t="s">
        <v>663</v>
      </c>
      <c r="L63" s="21" t="s">
        <v>663</v>
      </c>
      <c r="M63" s="21" t="s">
        <v>663</v>
      </c>
      <c r="N63" s="21" t="s">
        <v>16</v>
      </c>
      <c r="O63" s="21" t="s">
        <v>663</v>
      </c>
      <c r="P63" s="21" t="s">
        <v>16</v>
      </c>
      <c r="Q63" s="21" t="s">
        <v>663</v>
      </c>
      <c r="R63" s="21" t="s">
        <v>663</v>
      </c>
      <c r="S63" s="21" t="s">
        <v>663</v>
      </c>
      <c r="T63" s="21" t="s">
        <v>663</v>
      </c>
      <c r="U63" s="21" t="s">
        <v>663</v>
      </c>
      <c r="V63" s="21" t="s">
        <v>4</v>
      </c>
      <c r="W63" s="21" t="s">
        <v>663</v>
      </c>
      <c r="X63" s="21" t="s">
        <v>663</v>
      </c>
      <c r="Y63" s="21" t="s">
        <v>663</v>
      </c>
      <c r="Z63" s="21" t="s">
        <v>132</v>
      </c>
      <c r="AA63" s="21" t="s">
        <v>4</v>
      </c>
      <c r="AB63" s="21" t="s">
        <v>4</v>
      </c>
      <c r="AC63" s="426" t="s">
        <v>4</v>
      </c>
      <c r="AD63" s="426" t="s">
        <v>663</v>
      </c>
      <c r="AE63" s="426" t="s">
        <v>4</v>
      </c>
      <c r="AF63" s="426" t="s">
        <v>663</v>
      </c>
      <c r="AG63" s="426" t="s">
        <v>4</v>
      </c>
      <c r="AH63" s="426" t="s">
        <v>4</v>
      </c>
      <c r="AI63" s="511" t="s">
        <v>663</v>
      </c>
      <c r="AJ63" s="511" t="s">
        <v>664</v>
      </c>
      <c r="AK63" s="141" t="s">
        <v>4</v>
      </c>
      <c r="AL63" s="141"/>
      <c r="AM63" s="174"/>
      <c r="AN63" s="409"/>
      <c r="AO63" s="213"/>
      <c r="AP63" s="478"/>
      <c r="AQ63" s="479"/>
      <c r="AR63" s="315">
        <f>VLOOKUP(E63,'Monthly AMS report'!KD:KE,2,FALSE)</f>
        <v>44756</v>
      </c>
      <c r="AS63" s="5"/>
      <c r="AT63" s="5"/>
      <c r="AU63" s="5"/>
      <c r="AV63" s="5">
        <v>32</v>
      </c>
      <c r="AW63" s="5">
        <v>6</v>
      </c>
      <c r="AX63" s="5"/>
      <c r="AY63" s="5"/>
      <c r="AZ63" s="5"/>
      <c r="BA63" s="3"/>
      <c r="BB63" s="5"/>
      <c r="BC63" s="5"/>
      <c r="BD63" s="3"/>
      <c r="BE63" s="5"/>
      <c r="BF63" s="5"/>
      <c r="BG63" s="5"/>
      <c r="BH63" s="5"/>
      <c r="BI63" s="5"/>
      <c r="BJ63" s="5"/>
      <c r="BK63" s="5"/>
      <c r="BL63" s="5"/>
      <c r="BM63" s="5"/>
      <c r="BN63" s="5"/>
      <c r="BO63" s="5"/>
      <c r="BP63" s="5"/>
      <c r="BQ63" s="5"/>
      <c r="BR63" s="5"/>
      <c r="BS63" s="5"/>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19"/>
    </row>
    <row r="64" spans="1:132" ht="16.5" customHeight="1" x14ac:dyDescent="0.25">
      <c r="A64" s="44" t="s">
        <v>882</v>
      </c>
      <c r="B64" s="34" t="s">
        <v>883</v>
      </c>
      <c r="C64" s="5" t="s">
        <v>1897</v>
      </c>
      <c r="E64" s="265" t="s">
        <v>87</v>
      </c>
      <c r="F64" s="231" t="s">
        <v>884</v>
      </c>
      <c r="G64" s="193"/>
      <c r="H64" s="5" t="s">
        <v>662</v>
      </c>
      <c r="I64" s="21" t="s">
        <v>663</v>
      </c>
      <c r="J64" s="21">
        <v>2</v>
      </c>
      <c r="K64" s="21" t="s">
        <v>663</v>
      </c>
      <c r="L64" s="21" t="s">
        <v>663</v>
      </c>
      <c r="M64" s="21" t="s">
        <v>663</v>
      </c>
      <c r="N64" s="21" t="s">
        <v>16</v>
      </c>
      <c r="O64" s="21" t="s">
        <v>663</v>
      </c>
      <c r="P64" s="21" t="s">
        <v>16</v>
      </c>
      <c r="Q64" s="21" t="s">
        <v>663</v>
      </c>
      <c r="R64" s="21" t="s">
        <v>663</v>
      </c>
      <c r="S64" s="21" t="s">
        <v>663</v>
      </c>
      <c r="T64" s="21" t="s">
        <v>663</v>
      </c>
      <c r="U64" s="21" t="s">
        <v>663</v>
      </c>
      <c r="V64" s="21" t="s">
        <v>4</v>
      </c>
      <c r="W64" s="21">
        <v>3</v>
      </c>
      <c r="X64" s="21">
        <v>3</v>
      </c>
      <c r="Y64" s="21">
        <v>4</v>
      </c>
      <c r="Z64" s="21" t="s">
        <v>132</v>
      </c>
      <c r="AA64" s="21" t="s">
        <v>4</v>
      </c>
      <c r="AB64" s="21" t="s">
        <v>819</v>
      </c>
      <c r="AC64" s="426">
        <v>2</v>
      </c>
      <c r="AD64" s="426">
        <v>4</v>
      </c>
      <c r="AE64" s="426">
        <v>4</v>
      </c>
      <c r="AF64" s="426">
        <v>3</v>
      </c>
      <c r="AG64" s="426">
        <v>3</v>
      </c>
      <c r="AH64" s="426">
        <v>2</v>
      </c>
      <c r="AI64" s="511">
        <v>2</v>
      </c>
      <c r="AJ64" s="511" t="s">
        <v>664</v>
      </c>
      <c r="AK64" s="141">
        <v>4</v>
      </c>
      <c r="AL64" s="141" t="s">
        <v>3592</v>
      </c>
      <c r="AM64" s="174"/>
      <c r="AN64" s="394">
        <v>7287290</v>
      </c>
      <c r="AO64" s="213"/>
      <c r="AP64" s="478"/>
      <c r="AQ64" s="479"/>
      <c r="AR64" s="315">
        <f>VLOOKUP(E64,'Monthly AMS report'!KD:KE,2,FALSE)</f>
        <v>44772</v>
      </c>
      <c r="AS64" s="5"/>
      <c r="AT64" s="5"/>
      <c r="AU64" s="5"/>
      <c r="AV64" s="5">
        <v>12</v>
      </c>
      <c r="AW64" s="5">
        <v>6</v>
      </c>
      <c r="AX64" s="5"/>
      <c r="AY64" s="5"/>
      <c r="AZ64" s="5"/>
      <c r="BA64" s="3"/>
      <c r="BB64" s="5"/>
      <c r="BC64" s="5"/>
      <c r="BD64" s="3"/>
      <c r="BE64" s="5"/>
      <c r="BF64" s="5"/>
      <c r="BG64" s="5" t="s">
        <v>837</v>
      </c>
      <c r="BH64" s="5">
        <v>3050</v>
      </c>
      <c r="BI64" s="5"/>
      <c r="BJ64" s="5" t="s">
        <v>838</v>
      </c>
      <c r="BK64" s="5"/>
      <c r="BL64" s="5" t="s">
        <v>839</v>
      </c>
      <c r="BM64" s="5" t="s">
        <v>840</v>
      </c>
      <c r="BN64" s="5" t="s">
        <v>841</v>
      </c>
      <c r="BO64" s="5" t="s">
        <v>880</v>
      </c>
      <c r="BP64" s="5" t="s">
        <v>881</v>
      </c>
      <c r="BQ64" s="5"/>
      <c r="BR64" s="5"/>
      <c r="BS64" s="5"/>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19"/>
    </row>
    <row r="65" spans="1:167" ht="16.5" customHeight="1" x14ac:dyDescent="0.25">
      <c r="A65" s="44" t="s">
        <v>886</v>
      </c>
      <c r="B65" s="34" t="s">
        <v>887</v>
      </c>
      <c r="C65" s="5" t="s">
        <v>1897</v>
      </c>
      <c r="E65" s="265" t="s">
        <v>89</v>
      </c>
      <c r="F65" s="231" t="s">
        <v>888</v>
      </c>
      <c r="G65" s="193"/>
      <c r="H65" s="5" t="s">
        <v>662</v>
      </c>
      <c r="I65" s="21" t="s">
        <v>663</v>
      </c>
      <c r="J65" s="21" t="s">
        <v>663</v>
      </c>
      <c r="K65" s="21" t="s">
        <v>663</v>
      </c>
      <c r="L65" s="21" t="s">
        <v>663</v>
      </c>
      <c r="M65" s="21" t="s">
        <v>663</v>
      </c>
      <c r="N65" s="21" t="s">
        <v>16</v>
      </c>
      <c r="O65" s="21" t="s">
        <v>663</v>
      </c>
      <c r="P65" s="21" t="s">
        <v>16</v>
      </c>
      <c r="Q65" s="21" t="s">
        <v>663</v>
      </c>
      <c r="R65" s="21" t="s">
        <v>663</v>
      </c>
      <c r="S65" s="21" t="s">
        <v>663</v>
      </c>
      <c r="T65" s="21" t="s">
        <v>663</v>
      </c>
      <c r="U65" s="21" t="s">
        <v>663</v>
      </c>
      <c r="V65" s="21" t="s">
        <v>4</v>
      </c>
      <c r="W65" s="21" t="s">
        <v>663</v>
      </c>
      <c r="X65" s="21" t="s">
        <v>663</v>
      </c>
      <c r="Y65" s="21" t="s">
        <v>663</v>
      </c>
      <c r="Z65" s="21" t="s">
        <v>132</v>
      </c>
      <c r="AA65" s="21" t="s">
        <v>4</v>
      </c>
      <c r="AB65" s="21" t="s">
        <v>819</v>
      </c>
      <c r="AC65" s="426">
        <v>4</v>
      </c>
      <c r="AD65" s="426" t="s">
        <v>663</v>
      </c>
      <c r="AE65" s="426" t="s">
        <v>4</v>
      </c>
      <c r="AF65" s="426">
        <v>4</v>
      </c>
      <c r="AG65" s="426" t="s">
        <v>664</v>
      </c>
      <c r="AH65" s="426">
        <v>3</v>
      </c>
      <c r="AI65" s="511" t="s">
        <v>663</v>
      </c>
      <c r="AJ65" s="511" t="s">
        <v>664</v>
      </c>
      <c r="AK65" s="141" t="s">
        <v>4</v>
      </c>
      <c r="AL65" s="141"/>
      <c r="AM65" s="174"/>
      <c r="AN65" s="409"/>
      <c r="AO65" s="213"/>
      <c r="AP65" s="478"/>
      <c r="AQ65" s="479"/>
      <c r="AR65" s="315">
        <f>VLOOKUP(E65,'Monthly AMS report'!KD:KE,2,FALSE)</f>
        <v>44756</v>
      </c>
      <c r="AS65" s="5"/>
      <c r="AT65" s="5"/>
      <c r="AU65" s="5"/>
      <c r="AV65" s="5">
        <v>12</v>
      </c>
      <c r="AW65" s="5">
        <v>6</v>
      </c>
      <c r="AX65" s="5"/>
      <c r="AY65" s="5"/>
      <c r="AZ65" s="5"/>
      <c r="BA65" s="3"/>
      <c r="BB65" s="5"/>
      <c r="BC65" s="5"/>
      <c r="BD65" s="3"/>
      <c r="BE65" s="5"/>
      <c r="BF65" s="5"/>
      <c r="BG65" s="5" t="s">
        <v>837</v>
      </c>
      <c r="BH65" s="5">
        <v>3050</v>
      </c>
      <c r="BI65" s="5"/>
      <c r="BJ65" s="5" t="s">
        <v>838</v>
      </c>
      <c r="BK65" s="5"/>
      <c r="BL65" s="5" t="s">
        <v>839</v>
      </c>
      <c r="BM65" s="5" t="s">
        <v>840</v>
      </c>
      <c r="BN65" s="5" t="s">
        <v>841</v>
      </c>
      <c r="BO65" s="5" t="s">
        <v>880</v>
      </c>
      <c r="BP65" s="5" t="s">
        <v>885</v>
      </c>
      <c r="BQ65" s="5"/>
      <c r="BR65" s="5"/>
      <c r="BS65" s="5"/>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19"/>
    </row>
    <row r="66" spans="1:167" ht="16.5" customHeight="1" x14ac:dyDescent="0.2">
      <c r="A66" s="43" t="s">
        <v>889</v>
      </c>
      <c r="B66" s="22" t="s">
        <v>890</v>
      </c>
      <c r="C66" s="5" t="s">
        <v>1897</v>
      </c>
      <c r="E66" s="265" t="s">
        <v>90</v>
      </c>
      <c r="F66" s="231" t="s">
        <v>890</v>
      </c>
      <c r="G66" s="193"/>
      <c r="H66" s="5" t="s">
        <v>662</v>
      </c>
      <c r="I66" s="21" t="s">
        <v>16</v>
      </c>
      <c r="J66" s="21" t="s">
        <v>663</v>
      </c>
      <c r="K66" s="21" t="s">
        <v>663</v>
      </c>
      <c r="L66" s="21" t="s">
        <v>663</v>
      </c>
      <c r="M66" s="21" t="s">
        <v>663</v>
      </c>
      <c r="N66" s="21" t="s">
        <v>16</v>
      </c>
      <c r="O66" s="21" t="s">
        <v>663</v>
      </c>
      <c r="P66" s="21" t="s">
        <v>16</v>
      </c>
      <c r="Q66" s="21">
        <v>3</v>
      </c>
      <c r="R66" s="21">
        <v>4</v>
      </c>
      <c r="S66" s="21">
        <v>4</v>
      </c>
      <c r="T66" s="21">
        <v>4</v>
      </c>
      <c r="U66" s="21">
        <v>4</v>
      </c>
      <c r="V66" s="21">
        <v>3</v>
      </c>
      <c r="W66" s="21">
        <v>3</v>
      </c>
      <c r="X66" s="21">
        <v>3</v>
      </c>
      <c r="Y66" s="21">
        <v>3</v>
      </c>
      <c r="Z66" s="21" t="s">
        <v>132</v>
      </c>
      <c r="AA66" s="21">
        <v>3</v>
      </c>
      <c r="AB66" s="21">
        <v>4</v>
      </c>
      <c r="AC66" s="426">
        <v>3</v>
      </c>
      <c r="AD66" s="426">
        <v>3</v>
      </c>
      <c r="AE66" s="426">
        <v>3</v>
      </c>
      <c r="AF66" s="426">
        <v>2</v>
      </c>
      <c r="AG66" s="426" t="s">
        <v>16</v>
      </c>
      <c r="AH66" s="426">
        <v>2</v>
      </c>
      <c r="AI66" s="511">
        <v>1</v>
      </c>
      <c r="AJ66" s="511" t="s">
        <v>664</v>
      </c>
      <c r="AK66" s="141">
        <v>2</v>
      </c>
      <c r="AL66" s="141" t="s">
        <v>3593</v>
      </c>
      <c r="AM66" s="174"/>
      <c r="AN66" s="402">
        <v>7302307</v>
      </c>
      <c r="AO66" s="213" t="s">
        <v>891</v>
      </c>
      <c r="AP66" s="478"/>
      <c r="AQ66" s="496"/>
      <c r="AR66" s="315">
        <f>VLOOKUP(E66,'Monthly AMS report'!KD:KE,2,FALSE)</f>
        <v>44768</v>
      </c>
      <c r="AS66" s="5"/>
      <c r="AT66" s="5"/>
      <c r="AU66" s="5">
        <v>6</v>
      </c>
      <c r="AV66" s="5">
        <v>12</v>
      </c>
      <c r="AW66" s="5">
        <v>6</v>
      </c>
      <c r="AX66" s="5"/>
      <c r="AY66" s="5"/>
      <c r="AZ66" s="5"/>
      <c r="BA66" s="3"/>
      <c r="BB66" s="5"/>
      <c r="BC66" s="5"/>
      <c r="BD66" s="3"/>
      <c r="BE66" s="5"/>
      <c r="BF66" s="5"/>
      <c r="BG66" s="5" t="s">
        <v>837</v>
      </c>
      <c r="BH66" s="5">
        <v>3050</v>
      </c>
      <c r="BI66" s="5"/>
      <c r="BJ66" s="5" t="s">
        <v>838</v>
      </c>
      <c r="BK66" s="5"/>
      <c r="BL66" s="5" t="s">
        <v>839</v>
      </c>
      <c r="BM66" s="5" t="s">
        <v>840</v>
      </c>
      <c r="BN66" s="5" t="s">
        <v>841</v>
      </c>
      <c r="BO66" s="5"/>
      <c r="BP66" s="5"/>
      <c r="BQ66" s="5"/>
      <c r="BR66" s="5"/>
      <c r="BS66" s="5"/>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19"/>
    </row>
    <row r="67" spans="1:167" ht="16.5" customHeight="1" x14ac:dyDescent="0.2">
      <c r="A67" s="43" t="s">
        <v>892</v>
      </c>
      <c r="B67" s="22" t="s">
        <v>893</v>
      </c>
      <c r="C67" s="5" t="s">
        <v>1897</v>
      </c>
      <c r="E67" s="265" t="s">
        <v>92</v>
      </c>
      <c r="F67" s="231" t="s">
        <v>894</v>
      </c>
      <c r="G67" s="193"/>
      <c r="H67" s="5" t="s">
        <v>662</v>
      </c>
      <c r="I67" s="21" t="s">
        <v>16</v>
      </c>
      <c r="J67" s="21" t="s">
        <v>663</v>
      </c>
      <c r="K67" s="21" t="s">
        <v>663</v>
      </c>
      <c r="L67" s="21" t="s">
        <v>663</v>
      </c>
      <c r="M67" s="21" t="s">
        <v>663</v>
      </c>
      <c r="N67" s="21" t="s">
        <v>16</v>
      </c>
      <c r="O67" s="21" t="s">
        <v>663</v>
      </c>
      <c r="P67" s="21" t="s">
        <v>16</v>
      </c>
      <c r="Q67" s="21" t="s">
        <v>663</v>
      </c>
      <c r="R67" s="21" t="s">
        <v>663</v>
      </c>
      <c r="S67" s="21" t="s">
        <v>663</v>
      </c>
      <c r="T67" s="21" t="s">
        <v>663</v>
      </c>
      <c r="U67" s="21" t="s">
        <v>663</v>
      </c>
      <c r="V67" s="21" t="s">
        <v>4</v>
      </c>
      <c r="W67" s="21" t="s">
        <v>663</v>
      </c>
      <c r="X67" s="21" t="s">
        <v>663</v>
      </c>
      <c r="Y67" s="21" t="s">
        <v>663</v>
      </c>
      <c r="Z67" s="21" t="s">
        <v>132</v>
      </c>
      <c r="AA67" s="21" t="s">
        <v>4</v>
      </c>
      <c r="AB67" s="21" t="s">
        <v>4</v>
      </c>
      <c r="AC67" s="426" t="s">
        <v>4</v>
      </c>
      <c r="AD67" s="426" t="s">
        <v>663</v>
      </c>
      <c r="AE67" s="426" t="s">
        <v>4</v>
      </c>
      <c r="AF67" s="426" t="s">
        <v>663</v>
      </c>
      <c r="AG67" s="426" t="s">
        <v>4</v>
      </c>
      <c r="AH67" s="426" t="s">
        <v>4</v>
      </c>
      <c r="AI67" s="511" t="s">
        <v>663</v>
      </c>
      <c r="AJ67" s="511" t="s">
        <v>664</v>
      </c>
      <c r="AK67" s="141" t="s">
        <v>4</v>
      </c>
      <c r="AL67" s="141" t="s">
        <v>3594</v>
      </c>
      <c r="AM67" s="602"/>
      <c r="AN67" s="409"/>
      <c r="AO67" s="213"/>
      <c r="AP67" s="478"/>
      <c r="AQ67" s="496"/>
      <c r="AR67" s="315">
        <f>VLOOKUP(E67,'Monthly AMS report'!KD:KE,2,FALSE)</f>
        <v>44756</v>
      </c>
      <c r="AS67" s="5"/>
      <c r="AT67" s="5"/>
      <c r="AU67" s="5">
        <v>6</v>
      </c>
      <c r="AV67" s="5">
        <v>12</v>
      </c>
      <c r="AW67" s="5">
        <v>6</v>
      </c>
      <c r="AX67" s="5"/>
      <c r="AY67" s="5"/>
      <c r="AZ67" s="5"/>
      <c r="BA67" s="3"/>
      <c r="BB67" s="5"/>
      <c r="BC67" s="5"/>
      <c r="BD67" s="3"/>
      <c r="BE67" s="5"/>
      <c r="BF67" s="5"/>
      <c r="BG67" s="5" t="s">
        <v>837</v>
      </c>
      <c r="BH67" s="5">
        <v>3050</v>
      </c>
      <c r="BI67" s="5"/>
      <c r="BJ67" s="5" t="s">
        <v>838</v>
      </c>
      <c r="BK67" s="5"/>
      <c r="BL67" s="5" t="s">
        <v>839</v>
      </c>
      <c r="BM67" s="5" t="s">
        <v>840</v>
      </c>
      <c r="BN67" s="5" t="s">
        <v>841</v>
      </c>
      <c r="BO67" s="5"/>
      <c r="BP67" s="5"/>
      <c r="BQ67" s="5"/>
      <c r="BR67" s="5"/>
      <c r="BS67" s="5"/>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19"/>
    </row>
    <row r="68" spans="1:167" ht="16.5" customHeight="1" x14ac:dyDescent="0.2">
      <c r="A68" s="43" t="s">
        <v>895</v>
      </c>
      <c r="B68" s="22" t="s">
        <v>896</v>
      </c>
      <c r="C68" s="5" t="s">
        <v>1897</v>
      </c>
      <c r="E68" s="265" t="s">
        <v>93</v>
      </c>
      <c r="F68" s="231" t="s">
        <v>897</v>
      </c>
      <c r="G68" s="193"/>
      <c r="H68" s="5" t="s">
        <v>662</v>
      </c>
      <c r="I68" s="21" t="s">
        <v>16</v>
      </c>
      <c r="J68" s="21" t="s">
        <v>663</v>
      </c>
      <c r="K68" s="21">
        <v>4</v>
      </c>
      <c r="L68" s="21">
        <v>4</v>
      </c>
      <c r="M68" s="21" t="s">
        <v>664</v>
      </c>
      <c r="N68" s="21" t="s">
        <v>16</v>
      </c>
      <c r="O68" s="21" t="s">
        <v>663</v>
      </c>
      <c r="P68" s="21" t="s">
        <v>16</v>
      </c>
      <c r="Q68" s="21" t="s">
        <v>663</v>
      </c>
      <c r="R68" s="21" t="s">
        <v>663</v>
      </c>
      <c r="S68" s="21" t="s">
        <v>663</v>
      </c>
      <c r="T68" s="21" t="s">
        <v>663</v>
      </c>
      <c r="U68" s="21" t="s">
        <v>663</v>
      </c>
      <c r="V68" s="21" t="s">
        <v>4</v>
      </c>
      <c r="W68" s="21" t="s">
        <v>663</v>
      </c>
      <c r="X68" s="21" t="s">
        <v>663</v>
      </c>
      <c r="Y68" s="21" t="s">
        <v>663</v>
      </c>
      <c r="Z68" s="21" t="s">
        <v>132</v>
      </c>
      <c r="AA68" s="21" t="s">
        <v>4</v>
      </c>
      <c r="AB68" s="21" t="s">
        <v>4</v>
      </c>
      <c r="AC68" s="426" t="s">
        <v>4</v>
      </c>
      <c r="AD68" s="426" t="s">
        <v>663</v>
      </c>
      <c r="AE68" s="426" t="s">
        <v>4</v>
      </c>
      <c r="AF68" s="426" t="s">
        <v>663</v>
      </c>
      <c r="AG68" s="426" t="s">
        <v>16</v>
      </c>
      <c r="AH68" s="426" t="s">
        <v>4</v>
      </c>
      <c r="AI68" s="511" t="s">
        <v>663</v>
      </c>
      <c r="AJ68" s="511" t="s">
        <v>664</v>
      </c>
      <c r="AK68" s="141" t="s">
        <v>4</v>
      </c>
      <c r="AL68" s="141"/>
      <c r="AM68" s="314"/>
      <c r="AN68" s="409"/>
      <c r="AO68" s="617"/>
      <c r="AP68" s="478"/>
      <c r="AQ68" s="496"/>
      <c r="AR68" s="315">
        <f>VLOOKUP(E68,'Monthly AMS report'!KD:KE,2,FALSE)</f>
        <v>44756</v>
      </c>
      <c r="AS68" s="5"/>
      <c r="AT68" s="5"/>
      <c r="AU68" s="5">
        <v>6</v>
      </c>
      <c r="AV68" s="5">
        <v>16</v>
      </c>
      <c r="AW68" s="5">
        <v>6</v>
      </c>
      <c r="AX68" s="5"/>
      <c r="AY68" s="5"/>
      <c r="AZ68" s="5"/>
      <c r="BA68" s="3"/>
      <c r="BB68" s="5"/>
      <c r="BC68" s="5"/>
      <c r="BD68" s="3"/>
      <c r="BE68" s="5"/>
      <c r="BF68" s="5"/>
      <c r="BG68" s="5"/>
      <c r="BH68" s="5"/>
      <c r="BI68" s="5"/>
      <c r="BJ68" s="5"/>
      <c r="BK68" s="5"/>
      <c r="BL68" s="5"/>
      <c r="BM68" s="5"/>
      <c r="BN68" s="5"/>
      <c r="BO68" s="5"/>
      <c r="BP68" s="5"/>
      <c r="BQ68" s="5"/>
      <c r="BR68" s="5"/>
      <c r="BS68" s="5"/>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19"/>
    </row>
    <row r="69" spans="1:167" ht="16.5" customHeight="1" x14ac:dyDescent="0.2">
      <c r="A69" s="43" t="s">
        <v>898</v>
      </c>
      <c r="B69" s="22" t="s">
        <v>899</v>
      </c>
      <c r="C69" s="5" t="s">
        <v>1897</v>
      </c>
      <c r="E69" s="265" t="s">
        <v>94</v>
      </c>
      <c r="F69" s="231" t="s">
        <v>900</v>
      </c>
      <c r="G69" s="193" t="s">
        <v>901</v>
      </c>
      <c r="H69" s="5" t="s">
        <v>662</v>
      </c>
      <c r="I69" s="21" t="s">
        <v>16</v>
      </c>
      <c r="J69" s="21" t="s">
        <v>663</v>
      </c>
      <c r="K69" s="21" t="s">
        <v>663</v>
      </c>
      <c r="L69" s="21" t="s">
        <v>663</v>
      </c>
      <c r="M69" s="21" t="s">
        <v>664</v>
      </c>
      <c r="N69" s="21" t="s">
        <v>16</v>
      </c>
      <c r="O69" s="21">
        <v>2</v>
      </c>
      <c r="P69" s="21" t="s">
        <v>16</v>
      </c>
      <c r="Q69" s="21">
        <v>2</v>
      </c>
      <c r="R69" s="21" t="s">
        <v>663</v>
      </c>
      <c r="S69" s="21">
        <v>2</v>
      </c>
      <c r="T69" s="21">
        <v>3</v>
      </c>
      <c r="U69" s="21" t="s">
        <v>663</v>
      </c>
      <c r="V69" s="21">
        <v>3</v>
      </c>
      <c r="W69" s="21">
        <v>3</v>
      </c>
      <c r="X69" s="21">
        <v>2</v>
      </c>
      <c r="Y69" s="21">
        <v>3</v>
      </c>
      <c r="Z69" s="21">
        <v>3</v>
      </c>
      <c r="AA69" s="21">
        <v>3</v>
      </c>
      <c r="AB69" s="21">
        <v>3</v>
      </c>
      <c r="AC69" s="426">
        <v>2</v>
      </c>
      <c r="AD69" s="426">
        <v>4</v>
      </c>
      <c r="AE69" s="426">
        <v>3</v>
      </c>
      <c r="AF69" s="426">
        <v>3</v>
      </c>
      <c r="AG69" s="426">
        <v>3</v>
      </c>
      <c r="AH69" s="426">
        <v>2</v>
      </c>
      <c r="AI69" s="511">
        <v>2</v>
      </c>
      <c r="AJ69" s="511" t="s">
        <v>664</v>
      </c>
      <c r="AK69" s="141">
        <v>2</v>
      </c>
      <c r="AL69" s="141" t="s">
        <v>3595</v>
      </c>
      <c r="AM69" s="314"/>
      <c r="AN69" s="402">
        <v>7248677</v>
      </c>
      <c r="AO69" s="174" t="s">
        <v>891</v>
      </c>
      <c r="AP69" s="478"/>
      <c r="AQ69" s="496" t="e">
        <f>VLOOKUP(A69,#REF!,10,FALSE)</f>
        <v>#REF!</v>
      </c>
      <c r="AR69" s="315">
        <f>VLOOKUP(E69,'Monthly AMS report'!KD:KE,2,FALSE)</f>
        <v>44756</v>
      </c>
      <c r="AS69" s="5"/>
      <c r="AT69" s="5"/>
      <c r="AU69" s="5">
        <v>6</v>
      </c>
      <c r="AV69" s="5">
        <v>16</v>
      </c>
      <c r="AW69" s="5">
        <v>6</v>
      </c>
      <c r="AX69" s="5"/>
      <c r="AY69" s="5"/>
      <c r="AZ69" s="5"/>
      <c r="BA69" s="3"/>
      <c r="BB69" s="5"/>
      <c r="BC69" s="5"/>
      <c r="BD69" s="3"/>
      <c r="BE69" s="5"/>
      <c r="BF69" s="5"/>
      <c r="BG69" s="5"/>
      <c r="BH69" s="5"/>
      <c r="BI69" s="5"/>
      <c r="BJ69" s="5"/>
      <c r="BK69" s="5"/>
      <c r="BL69" s="5"/>
      <c r="BM69" s="5"/>
      <c r="BN69" s="5"/>
      <c r="BO69" s="5"/>
      <c r="BP69" s="5"/>
      <c r="BQ69" s="5"/>
      <c r="BR69" s="5"/>
      <c r="BS69" s="5"/>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19"/>
    </row>
    <row r="70" spans="1:167" ht="16.5" customHeight="1" x14ac:dyDescent="0.2">
      <c r="A70" s="43" t="s">
        <v>902</v>
      </c>
      <c r="B70" s="22" t="s">
        <v>903</v>
      </c>
      <c r="C70" s="5" t="s">
        <v>1897</v>
      </c>
      <c r="E70" s="265" t="s">
        <v>96</v>
      </c>
      <c r="F70" s="231" t="s">
        <v>904</v>
      </c>
      <c r="G70" s="193"/>
      <c r="H70" s="5" t="s">
        <v>662</v>
      </c>
      <c r="I70" s="21" t="s">
        <v>16</v>
      </c>
      <c r="J70" s="21" t="s">
        <v>663</v>
      </c>
      <c r="K70" s="21">
        <v>4</v>
      </c>
      <c r="L70" s="21">
        <v>4</v>
      </c>
      <c r="M70" s="21" t="s">
        <v>663</v>
      </c>
      <c r="N70" s="21" t="s">
        <v>16</v>
      </c>
      <c r="O70" s="21" t="s">
        <v>663</v>
      </c>
      <c r="P70" s="21" t="s">
        <v>16</v>
      </c>
      <c r="Q70" s="21" t="s">
        <v>663</v>
      </c>
      <c r="R70" s="21" t="s">
        <v>663</v>
      </c>
      <c r="S70" s="21" t="s">
        <v>663</v>
      </c>
      <c r="T70" s="21">
        <v>4</v>
      </c>
      <c r="U70" s="21" t="s">
        <v>663</v>
      </c>
      <c r="V70" s="21">
        <v>2</v>
      </c>
      <c r="W70" s="21">
        <v>3</v>
      </c>
      <c r="X70" s="21">
        <v>2</v>
      </c>
      <c r="Y70" s="21" t="s">
        <v>663</v>
      </c>
      <c r="Z70" s="21" t="s">
        <v>663</v>
      </c>
      <c r="AA70" s="21">
        <v>1</v>
      </c>
      <c r="AB70" s="21">
        <v>1</v>
      </c>
      <c r="AC70" s="426" t="s">
        <v>4</v>
      </c>
      <c r="AD70" s="426">
        <v>3</v>
      </c>
      <c r="AE70" s="426">
        <v>2</v>
      </c>
      <c r="AF70" s="426">
        <v>2</v>
      </c>
      <c r="AG70" s="426">
        <v>2</v>
      </c>
      <c r="AH70" s="426">
        <v>2</v>
      </c>
      <c r="AI70" s="511">
        <v>2</v>
      </c>
      <c r="AJ70" s="511" t="s">
        <v>664</v>
      </c>
      <c r="AK70" s="141" t="s">
        <v>4</v>
      </c>
      <c r="AL70" s="141"/>
      <c r="AM70" s="174"/>
      <c r="AN70" s="409">
        <v>7295885</v>
      </c>
      <c r="AO70" s="602"/>
      <c r="AP70" s="478"/>
      <c r="AQ70" s="479"/>
      <c r="AR70" s="315">
        <f>VLOOKUP(E70,'Monthly AMS report'!KD:KE,2,FALSE)</f>
        <v>44756</v>
      </c>
      <c r="AS70" s="5"/>
      <c r="AT70" s="5"/>
      <c r="AU70" s="5"/>
      <c r="AV70" s="5">
        <v>16</v>
      </c>
      <c r="AW70" s="5">
        <v>6</v>
      </c>
      <c r="AX70" s="5"/>
      <c r="AY70" s="5"/>
      <c r="AZ70" s="5"/>
      <c r="BA70" s="3"/>
      <c r="BB70" s="5"/>
      <c r="BC70" s="5"/>
      <c r="BD70" s="3"/>
      <c r="BE70" s="5"/>
      <c r="BF70" s="5"/>
      <c r="BG70" s="5"/>
      <c r="BH70" s="5"/>
      <c r="BI70" s="5"/>
      <c r="BJ70" s="5"/>
      <c r="BK70" s="5"/>
      <c r="BL70" s="5"/>
      <c r="BM70" s="5"/>
      <c r="BN70" s="5"/>
      <c r="BO70" s="5"/>
      <c r="BP70" s="5"/>
      <c r="BQ70" s="5"/>
      <c r="BR70" s="5"/>
      <c r="BS70" s="5"/>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19"/>
    </row>
    <row r="71" spans="1:167" ht="16.5" customHeight="1" x14ac:dyDescent="0.2">
      <c r="A71" s="43" t="s">
        <v>905</v>
      </c>
      <c r="B71" s="32" t="s">
        <v>906</v>
      </c>
      <c r="C71" s="5" t="s">
        <v>1897</v>
      </c>
      <c r="E71" s="265" t="s">
        <v>98</v>
      </c>
      <c r="F71" s="231" t="s">
        <v>907</v>
      </c>
      <c r="G71" s="193" t="s">
        <v>661</v>
      </c>
      <c r="H71" s="5" t="s">
        <v>662</v>
      </c>
      <c r="I71" s="21" t="s">
        <v>16</v>
      </c>
      <c r="J71" s="21" t="s">
        <v>663</v>
      </c>
      <c r="K71" s="21" t="s">
        <v>663</v>
      </c>
      <c r="L71" s="21" t="s">
        <v>663</v>
      </c>
      <c r="M71" s="21" t="s">
        <v>663</v>
      </c>
      <c r="N71" s="21" t="s">
        <v>16</v>
      </c>
      <c r="O71" s="21" t="s">
        <v>663</v>
      </c>
      <c r="P71" s="21" t="s">
        <v>16</v>
      </c>
      <c r="Q71" s="21" t="s">
        <v>663</v>
      </c>
      <c r="R71" s="21" t="s">
        <v>663</v>
      </c>
      <c r="S71" s="21" t="s">
        <v>663</v>
      </c>
      <c r="T71" s="21">
        <v>4</v>
      </c>
      <c r="U71" s="21">
        <v>4</v>
      </c>
      <c r="V71" s="21" t="s">
        <v>4</v>
      </c>
      <c r="W71" s="21" t="s">
        <v>663</v>
      </c>
      <c r="X71" s="21" t="s">
        <v>663</v>
      </c>
      <c r="Y71" s="21">
        <v>3</v>
      </c>
      <c r="Z71" s="21" t="s">
        <v>132</v>
      </c>
      <c r="AA71" s="21">
        <v>2</v>
      </c>
      <c r="AB71" s="21">
        <v>1</v>
      </c>
      <c r="AC71" s="426" t="s">
        <v>4</v>
      </c>
      <c r="AD71" s="426">
        <v>2</v>
      </c>
      <c r="AE71" s="426">
        <v>2</v>
      </c>
      <c r="AF71" s="426">
        <v>4</v>
      </c>
      <c r="AG71" s="426">
        <v>4</v>
      </c>
      <c r="AH71" s="426">
        <v>4</v>
      </c>
      <c r="AI71" s="511">
        <v>4</v>
      </c>
      <c r="AJ71" s="511" t="s">
        <v>664</v>
      </c>
      <c r="AK71" s="141" t="s">
        <v>4</v>
      </c>
      <c r="AL71" s="141"/>
      <c r="AM71" s="174"/>
      <c r="AN71" s="409"/>
      <c r="AO71" s="213"/>
      <c r="AP71" s="478"/>
      <c r="AQ71" s="479"/>
      <c r="AR71" s="315">
        <f>VLOOKUP(E71,'Monthly AMS report'!KD:KE,2,FALSE)</f>
        <v>44756</v>
      </c>
      <c r="AS71" s="5"/>
      <c r="AT71" s="5"/>
      <c r="AU71" s="5"/>
      <c r="AV71" s="5">
        <v>16</v>
      </c>
      <c r="AW71" s="5">
        <v>6</v>
      </c>
      <c r="AX71" s="5"/>
      <c r="AY71" s="5"/>
      <c r="AZ71" s="5"/>
      <c r="BA71" s="3"/>
      <c r="BB71" s="5"/>
      <c r="BC71" s="5"/>
      <c r="BD71" s="3"/>
      <c r="BE71" s="5"/>
      <c r="BF71" s="5"/>
      <c r="BG71" s="5"/>
      <c r="BH71" s="5"/>
      <c r="BI71" s="5"/>
      <c r="BJ71" s="5"/>
      <c r="BK71" s="5"/>
      <c r="BL71" s="5"/>
      <c r="BM71" s="5"/>
      <c r="BN71" s="5"/>
      <c r="BO71" s="5"/>
      <c r="BP71" s="5"/>
      <c r="BQ71" s="5"/>
      <c r="BR71" s="5"/>
      <c r="BS71" s="5"/>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19"/>
    </row>
    <row r="72" spans="1:167" ht="16.5" customHeight="1" x14ac:dyDescent="0.2">
      <c r="A72" s="43" t="s">
        <v>909</v>
      </c>
      <c r="B72" s="32" t="s">
        <v>910</v>
      </c>
      <c r="C72" s="5" t="s">
        <v>1897</v>
      </c>
      <c r="E72" s="265" t="s">
        <v>100</v>
      </c>
      <c r="F72" s="231" t="s">
        <v>911</v>
      </c>
      <c r="G72" s="193" t="s">
        <v>661</v>
      </c>
      <c r="H72" s="5" t="s">
        <v>662</v>
      </c>
      <c r="I72" s="21" t="s">
        <v>16</v>
      </c>
      <c r="J72" s="21" t="s">
        <v>663</v>
      </c>
      <c r="K72" s="21">
        <v>3</v>
      </c>
      <c r="L72" s="21" t="s">
        <v>663</v>
      </c>
      <c r="M72" s="21" t="s">
        <v>663</v>
      </c>
      <c r="N72" s="21" t="s">
        <v>16</v>
      </c>
      <c r="O72" s="21">
        <v>3</v>
      </c>
      <c r="P72" s="21" t="s">
        <v>16</v>
      </c>
      <c r="Q72" s="21" t="s">
        <v>663</v>
      </c>
      <c r="R72" s="21" t="s">
        <v>663</v>
      </c>
      <c r="S72" s="21" t="s">
        <v>663</v>
      </c>
      <c r="T72" s="21">
        <v>3</v>
      </c>
      <c r="U72" s="21">
        <v>4</v>
      </c>
      <c r="V72" s="21" t="s">
        <v>4</v>
      </c>
      <c r="W72" s="21">
        <v>3</v>
      </c>
      <c r="X72" s="21">
        <v>3</v>
      </c>
      <c r="Y72" s="21">
        <v>3</v>
      </c>
      <c r="Z72" s="21">
        <v>3</v>
      </c>
      <c r="AA72" s="21">
        <v>1</v>
      </c>
      <c r="AB72" s="21">
        <v>1</v>
      </c>
      <c r="AC72" s="426" t="s">
        <v>4</v>
      </c>
      <c r="AD72" s="426">
        <v>2</v>
      </c>
      <c r="AE72" s="426">
        <v>1</v>
      </c>
      <c r="AF72" s="426">
        <v>1</v>
      </c>
      <c r="AG72" s="426">
        <v>1</v>
      </c>
      <c r="AH72" s="426">
        <v>1</v>
      </c>
      <c r="AI72" s="511" t="s">
        <v>663</v>
      </c>
      <c r="AJ72" s="511" t="s">
        <v>664</v>
      </c>
      <c r="AK72" s="141" t="s">
        <v>4</v>
      </c>
      <c r="AL72" s="141"/>
      <c r="AM72" s="174"/>
      <c r="AN72" s="409"/>
      <c r="AO72" s="438"/>
      <c r="AP72" s="478"/>
      <c r="AQ72" s="479"/>
      <c r="AR72" s="315">
        <f>VLOOKUP(E72,'Monthly AMS report'!KD:KE,2,FALSE)</f>
        <v>44756</v>
      </c>
      <c r="AS72" s="5"/>
      <c r="AT72" s="5"/>
      <c r="AU72" s="5"/>
      <c r="AV72" s="5">
        <v>16</v>
      </c>
      <c r="AW72" s="5">
        <v>6</v>
      </c>
      <c r="AX72" s="5"/>
      <c r="AY72" s="5"/>
      <c r="AZ72" s="5"/>
      <c r="BA72" s="3"/>
      <c r="BB72" s="5"/>
      <c r="BC72" s="5"/>
      <c r="BD72" s="3"/>
      <c r="BE72" s="5"/>
      <c r="BF72" s="5"/>
      <c r="BG72" s="5"/>
      <c r="BH72" s="5"/>
      <c r="BI72" s="5"/>
      <c r="BJ72" s="5"/>
      <c r="BK72" s="5"/>
      <c r="BL72" s="5"/>
      <c r="BM72" s="5"/>
      <c r="BN72" s="5"/>
      <c r="BO72" s="5"/>
      <c r="BP72" s="5"/>
      <c r="BQ72" s="5"/>
      <c r="BR72" s="5"/>
      <c r="BS72" s="5"/>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19"/>
      <c r="FJ72" s="1" t="s">
        <v>908</v>
      </c>
      <c r="FK72" s="1">
        <v>36</v>
      </c>
    </row>
    <row r="73" spans="1:167" ht="16.5" customHeight="1" x14ac:dyDescent="0.2">
      <c r="A73" s="43" t="s">
        <v>912</v>
      </c>
      <c r="B73" s="32" t="s">
        <v>913</v>
      </c>
      <c r="C73" s="5" t="s">
        <v>1897</v>
      </c>
      <c r="E73" s="265" t="s">
        <v>102</v>
      </c>
      <c r="F73" s="231" t="s">
        <v>914</v>
      </c>
      <c r="G73" s="193"/>
      <c r="H73" s="5" t="s">
        <v>662</v>
      </c>
      <c r="I73" s="21" t="s">
        <v>16</v>
      </c>
      <c r="J73" s="21" t="s">
        <v>663</v>
      </c>
      <c r="K73" s="21" t="s">
        <v>663</v>
      </c>
      <c r="L73" s="21" t="s">
        <v>663</v>
      </c>
      <c r="M73" s="21" t="s">
        <v>663</v>
      </c>
      <c r="N73" s="21" t="s">
        <v>664</v>
      </c>
      <c r="O73" s="21" t="s">
        <v>663</v>
      </c>
      <c r="P73" s="21" t="s">
        <v>16</v>
      </c>
      <c r="Q73" s="21" t="s">
        <v>663</v>
      </c>
      <c r="R73" s="21">
        <v>1</v>
      </c>
      <c r="S73" s="21" t="s">
        <v>663</v>
      </c>
      <c r="T73" s="21" t="s">
        <v>663</v>
      </c>
      <c r="U73" s="21" t="s">
        <v>663</v>
      </c>
      <c r="V73" s="21" t="s">
        <v>4</v>
      </c>
      <c r="W73" s="21">
        <v>4</v>
      </c>
      <c r="X73" s="21">
        <v>4</v>
      </c>
      <c r="Y73" s="21">
        <v>4</v>
      </c>
      <c r="Z73" s="21">
        <v>4</v>
      </c>
      <c r="AA73" s="21">
        <v>3</v>
      </c>
      <c r="AB73" s="21">
        <v>2</v>
      </c>
      <c r="AC73" s="426" t="s">
        <v>4</v>
      </c>
      <c r="AD73" s="426">
        <v>3</v>
      </c>
      <c r="AE73" s="426">
        <v>3</v>
      </c>
      <c r="AF73" s="426">
        <v>1</v>
      </c>
      <c r="AG73" s="426">
        <v>1</v>
      </c>
      <c r="AH73" s="426">
        <v>1</v>
      </c>
      <c r="AI73" s="511">
        <v>4</v>
      </c>
      <c r="AJ73" s="511" t="s">
        <v>664</v>
      </c>
      <c r="AK73" s="141" t="s">
        <v>4</v>
      </c>
      <c r="AL73" s="141"/>
      <c r="AM73" s="174"/>
      <c r="AN73" s="409"/>
      <c r="AO73" s="213"/>
      <c r="AP73" s="478"/>
      <c r="AQ73" s="479"/>
      <c r="AR73" s="315">
        <f>VLOOKUP(E73,'Monthly AMS report'!KD:KE,2,FALSE)</f>
        <v>44756</v>
      </c>
      <c r="AS73" s="5"/>
      <c r="AT73" s="5"/>
      <c r="AU73" s="5"/>
      <c r="AV73" s="5">
        <v>27</v>
      </c>
      <c r="AW73" s="5">
        <v>6</v>
      </c>
      <c r="AX73" s="5"/>
      <c r="AY73" s="5" t="s">
        <v>815</v>
      </c>
      <c r="AZ73" s="5"/>
      <c r="BA73" s="3"/>
      <c r="BB73" s="5"/>
      <c r="BC73" s="5"/>
      <c r="BD73" s="3"/>
      <c r="BE73" s="5"/>
      <c r="BF73" s="5"/>
      <c r="BG73" s="5"/>
      <c r="BH73" s="5"/>
      <c r="BI73" s="5"/>
      <c r="BJ73" s="5"/>
      <c r="BK73" s="5"/>
      <c r="BL73" s="5"/>
      <c r="BM73" s="5"/>
      <c r="BN73" s="5"/>
      <c r="BO73" s="5"/>
      <c r="BP73" s="5"/>
      <c r="BQ73" s="5"/>
      <c r="BR73" s="5"/>
      <c r="BS73" s="5"/>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19"/>
    </row>
    <row r="74" spans="1:167" ht="16.5" customHeight="1" x14ac:dyDescent="0.25">
      <c r="A74" s="44" t="s">
        <v>915</v>
      </c>
      <c r="B74" s="34" t="s">
        <v>916</v>
      </c>
      <c r="C74" s="5" t="s">
        <v>1897</v>
      </c>
      <c r="E74" s="265" t="s">
        <v>104</v>
      </c>
      <c r="F74" s="231" t="s">
        <v>917</v>
      </c>
      <c r="G74" s="193"/>
      <c r="H74" s="5" t="s">
        <v>662</v>
      </c>
      <c r="I74" s="21" t="s">
        <v>16</v>
      </c>
      <c r="J74" s="21" t="s">
        <v>663</v>
      </c>
      <c r="K74" s="21" t="s">
        <v>663</v>
      </c>
      <c r="L74" s="21" t="s">
        <v>663</v>
      </c>
      <c r="M74" s="21" t="s">
        <v>663</v>
      </c>
      <c r="N74" s="21" t="s">
        <v>16</v>
      </c>
      <c r="O74" s="21">
        <v>3</v>
      </c>
      <c r="P74" s="21" t="s">
        <v>16</v>
      </c>
      <c r="Q74" s="21" t="s">
        <v>663</v>
      </c>
      <c r="R74" s="21" t="s">
        <v>663</v>
      </c>
      <c r="S74" s="21" t="s">
        <v>663</v>
      </c>
      <c r="T74" s="21">
        <v>4</v>
      </c>
      <c r="U74" s="21">
        <v>4</v>
      </c>
      <c r="V74" s="21">
        <v>1</v>
      </c>
      <c r="W74" s="21">
        <v>1</v>
      </c>
      <c r="X74" s="21">
        <v>1</v>
      </c>
      <c r="Y74" s="21">
        <v>1</v>
      </c>
      <c r="Z74" s="21">
        <v>1</v>
      </c>
      <c r="AA74" s="21">
        <v>3</v>
      </c>
      <c r="AB74" s="21" t="s">
        <v>4</v>
      </c>
      <c r="AC74" s="426" t="s">
        <v>4</v>
      </c>
      <c r="AD74" s="426" t="s">
        <v>663</v>
      </c>
      <c r="AE74" s="426" t="s">
        <v>4</v>
      </c>
      <c r="AF74" s="426" t="s">
        <v>663</v>
      </c>
      <c r="AG74" s="426" t="s">
        <v>4</v>
      </c>
      <c r="AH74" s="426" t="s">
        <v>4</v>
      </c>
      <c r="AI74" s="511">
        <v>1</v>
      </c>
      <c r="AJ74" s="511" t="s">
        <v>664</v>
      </c>
      <c r="AK74" s="141">
        <v>3</v>
      </c>
      <c r="AL74" s="141" t="s">
        <v>3596</v>
      </c>
      <c r="AM74" s="174"/>
      <c r="AN74" s="405" t="s">
        <v>918</v>
      </c>
      <c r="AO74" s="213"/>
      <c r="AP74" s="478"/>
      <c r="AQ74" s="496"/>
      <c r="AR74" s="315">
        <f>VLOOKUP(E74,'Monthly AMS report'!KD:KE,2,FALSE)</f>
        <v>44768</v>
      </c>
      <c r="AS74" s="5"/>
      <c r="AT74" s="5"/>
      <c r="AU74" s="5">
        <v>6</v>
      </c>
      <c r="AV74" s="5">
        <v>4</v>
      </c>
      <c r="AW74" s="5">
        <v>6</v>
      </c>
      <c r="AX74" s="5"/>
      <c r="AY74" s="5" t="s">
        <v>815</v>
      </c>
      <c r="AZ74" s="5"/>
      <c r="BA74" s="3"/>
      <c r="BB74" s="5"/>
      <c r="BC74" s="5"/>
      <c r="BD74" s="3"/>
      <c r="BE74" s="5"/>
      <c r="BF74" s="5"/>
      <c r="BG74" s="5"/>
      <c r="BH74" s="5"/>
      <c r="BI74" s="5"/>
      <c r="BJ74" s="5"/>
      <c r="BK74" s="5"/>
      <c r="BL74" s="5"/>
      <c r="BM74" s="5"/>
      <c r="BN74" s="5"/>
      <c r="BO74" s="5"/>
      <c r="BP74" s="5"/>
      <c r="BQ74" s="5"/>
      <c r="BR74" s="5"/>
      <c r="BS74" s="5"/>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19"/>
    </row>
    <row r="75" spans="1:167" ht="16.5" customHeight="1" x14ac:dyDescent="0.25">
      <c r="A75" s="44" t="s">
        <v>919</v>
      </c>
      <c r="B75" s="33" t="s">
        <v>920</v>
      </c>
      <c r="C75" s="5" t="s">
        <v>1897</v>
      </c>
      <c r="E75" s="326" t="s">
        <v>106</v>
      </c>
      <c r="F75" s="231" t="s">
        <v>921</v>
      </c>
      <c r="G75" s="193"/>
      <c r="H75" s="5" t="s">
        <v>662</v>
      </c>
      <c r="I75" s="21" t="s">
        <v>16</v>
      </c>
      <c r="J75" s="21">
        <v>3</v>
      </c>
      <c r="K75" s="21" t="s">
        <v>663</v>
      </c>
      <c r="L75" s="21">
        <v>3</v>
      </c>
      <c r="M75" s="21">
        <v>3</v>
      </c>
      <c r="N75" s="21" t="s">
        <v>16</v>
      </c>
      <c r="O75" s="21">
        <v>3</v>
      </c>
      <c r="P75" s="21" t="s">
        <v>16</v>
      </c>
      <c r="Q75" s="21" t="s">
        <v>663</v>
      </c>
      <c r="R75" s="21">
        <v>4</v>
      </c>
      <c r="S75" s="21">
        <v>2</v>
      </c>
      <c r="T75" s="21">
        <v>2</v>
      </c>
      <c r="U75" s="21">
        <v>2</v>
      </c>
      <c r="V75" s="21" t="s">
        <v>4</v>
      </c>
      <c r="W75" s="21">
        <v>3</v>
      </c>
      <c r="X75" s="21">
        <v>3</v>
      </c>
      <c r="Y75" s="21">
        <v>3</v>
      </c>
      <c r="Z75" s="21">
        <v>4</v>
      </c>
      <c r="AA75" s="21">
        <v>4</v>
      </c>
      <c r="AB75" s="21">
        <v>1</v>
      </c>
      <c r="AC75" s="426">
        <v>2</v>
      </c>
      <c r="AD75" s="426">
        <v>4</v>
      </c>
      <c r="AE75" s="426" t="s">
        <v>4</v>
      </c>
      <c r="AF75" s="426" t="s">
        <v>663</v>
      </c>
      <c r="AG75" s="426" t="s">
        <v>4</v>
      </c>
      <c r="AH75" s="426">
        <v>2</v>
      </c>
      <c r="AI75" s="511">
        <v>2</v>
      </c>
      <c r="AJ75" s="511" t="s">
        <v>664</v>
      </c>
      <c r="AK75" s="141">
        <v>2</v>
      </c>
      <c r="AL75" s="141" t="s">
        <v>3597</v>
      </c>
      <c r="AM75" s="174"/>
      <c r="AN75" s="402">
        <v>7294901</v>
      </c>
      <c r="AO75" s="213"/>
      <c r="AP75" s="478"/>
      <c r="AQ75" s="479"/>
      <c r="AR75" s="315">
        <f>VLOOKUP(E75,'Monthly AMS report'!KD:KE,2,FALSE)</f>
        <v>44756</v>
      </c>
      <c r="AS75" s="5"/>
      <c r="AT75" s="5"/>
      <c r="AU75" s="5"/>
      <c r="AV75" s="5">
        <v>27</v>
      </c>
      <c r="AW75" s="5">
        <v>6</v>
      </c>
      <c r="AX75" s="5"/>
      <c r="AY75" s="5" t="s">
        <v>815</v>
      </c>
      <c r="AZ75" s="5"/>
      <c r="BA75" s="3"/>
      <c r="BB75" s="5"/>
      <c r="BC75" s="5"/>
      <c r="BD75" s="3"/>
      <c r="BE75" s="5"/>
      <c r="BF75" s="5"/>
      <c r="BG75" s="5"/>
      <c r="BH75" s="5"/>
      <c r="BI75" s="5"/>
      <c r="BJ75" s="5"/>
      <c r="BK75" s="5"/>
      <c r="BL75" s="5"/>
      <c r="BM75" s="5"/>
      <c r="BN75" s="5"/>
      <c r="BO75" s="5"/>
      <c r="BP75" s="5"/>
      <c r="BQ75" s="5"/>
      <c r="BR75" s="5"/>
      <c r="BS75" s="5"/>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19"/>
    </row>
    <row r="76" spans="1:167" ht="16.5" customHeight="1" x14ac:dyDescent="0.2">
      <c r="A76" s="43" t="s">
        <v>919</v>
      </c>
      <c r="B76" s="22" t="s">
        <v>920</v>
      </c>
      <c r="C76" s="5" t="s">
        <v>1897</v>
      </c>
      <c r="E76" s="265" t="s">
        <v>108</v>
      </c>
      <c r="F76" s="231" t="s">
        <v>922</v>
      </c>
      <c r="G76" s="193"/>
      <c r="H76" s="5" t="s">
        <v>662</v>
      </c>
      <c r="I76" s="21" t="s">
        <v>16</v>
      </c>
      <c r="J76" s="21" t="s">
        <v>663</v>
      </c>
      <c r="K76" s="21" t="s">
        <v>663</v>
      </c>
      <c r="L76" s="21" t="s">
        <v>663</v>
      </c>
      <c r="M76" s="21" t="s">
        <v>663</v>
      </c>
      <c r="N76" s="21" t="s">
        <v>16</v>
      </c>
      <c r="O76" s="21" t="s">
        <v>663</v>
      </c>
      <c r="P76" s="21" t="s">
        <v>16</v>
      </c>
      <c r="Q76" s="21" t="s">
        <v>663</v>
      </c>
      <c r="R76" s="21" t="s">
        <v>663</v>
      </c>
      <c r="S76" s="21" t="s">
        <v>663</v>
      </c>
      <c r="T76" s="21" t="s">
        <v>663</v>
      </c>
      <c r="U76" s="21" t="s">
        <v>663</v>
      </c>
      <c r="V76" s="21" t="s">
        <v>4</v>
      </c>
      <c r="W76" s="21" t="s">
        <v>663</v>
      </c>
      <c r="X76" s="21" t="s">
        <v>663</v>
      </c>
      <c r="Y76" s="21" t="s">
        <v>663</v>
      </c>
      <c r="Z76" s="21" t="s">
        <v>663</v>
      </c>
      <c r="AA76" s="21" t="s">
        <v>4</v>
      </c>
      <c r="AB76" s="21" t="s">
        <v>16</v>
      </c>
      <c r="AC76" s="426" t="s">
        <v>4</v>
      </c>
      <c r="AD76" s="426" t="s">
        <v>663</v>
      </c>
      <c r="AE76" s="426" t="s">
        <v>4</v>
      </c>
      <c r="AF76" s="426" t="s">
        <v>663</v>
      </c>
      <c r="AG76" s="426" t="s">
        <v>4</v>
      </c>
      <c r="AH76" s="426" t="s">
        <v>4</v>
      </c>
      <c r="AI76" s="511" t="s">
        <v>663</v>
      </c>
      <c r="AJ76" s="511" t="s">
        <v>664</v>
      </c>
      <c r="AK76" s="141" t="s">
        <v>4</v>
      </c>
      <c r="AL76" s="141"/>
      <c r="AM76" s="602"/>
      <c r="AN76" s="409"/>
      <c r="AO76" s="213"/>
      <c r="AP76" s="478"/>
      <c r="AQ76" s="479"/>
      <c r="AR76" s="315">
        <f>VLOOKUP(E76,'Monthly AMS report'!KD:KE,2,FALSE)</f>
        <v>44756</v>
      </c>
      <c r="AS76" s="5"/>
      <c r="AT76" s="5"/>
      <c r="AU76" s="5"/>
      <c r="AV76" s="5">
        <v>4</v>
      </c>
      <c r="AW76" s="5">
        <v>6</v>
      </c>
      <c r="AX76" s="5"/>
      <c r="AY76" s="5" t="s">
        <v>815</v>
      </c>
      <c r="AZ76" s="5"/>
      <c r="BA76" s="3"/>
      <c r="BB76" s="5"/>
      <c r="BC76" s="5"/>
      <c r="BD76" s="3"/>
      <c r="BE76" s="5"/>
      <c r="BF76" s="5"/>
      <c r="BG76" s="5"/>
      <c r="BH76" s="5"/>
      <c r="BI76" s="5"/>
      <c r="BJ76" s="5"/>
      <c r="BK76" s="5"/>
      <c r="BL76" s="5"/>
      <c r="BM76" s="5"/>
      <c r="BN76" s="5"/>
      <c r="BO76" s="5"/>
      <c r="BP76" s="5"/>
      <c r="BQ76" s="5"/>
      <c r="BR76" s="5"/>
      <c r="BS76" s="5"/>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19"/>
    </row>
    <row r="77" spans="1:167" ht="16.5" customHeight="1" x14ac:dyDescent="0.25">
      <c r="A77" s="44" t="s">
        <v>658</v>
      </c>
      <c r="B77" s="33" t="s">
        <v>659</v>
      </c>
      <c r="C77" s="5" t="s">
        <v>1897</v>
      </c>
      <c r="E77" s="265" t="s">
        <v>109</v>
      </c>
      <c r="F77" s="231" t="s">
        <v>660</v>
      </c>
      <c r="G77" s="193" t="s">
        <v>661</v>
      </c>
      <c r="H77" s="5" t="s">
        <v>662</v>
      </c>
      <c r="I77" s="21" t="s">
        <v>16</v>
      </c>
      <c r="J77" s="21" t="s">
        <v>663</v>
      </c>
      <c r="K77" s="21">
        <v>2</v>
      </c>
      <c r="L77" s="21">
        <v>2</v>
      </c>
      <c r="M77" s="21" t="s">
        <v>664</v>
      </c>
      <c r="N77" s="21" t="s">
        <v>16</v>
      </c>
      <c r="O77" s="21" t="s">
        <v>663</v>
      </c>
      <c r="P77" s="21" t="s">
        <v>16</v>
      </c>
      <c r="Q77" s="21">
        <v>2</v>
      </c>
      <c r="R77" s="21">
        <v>2</v>
      </c>
      <c r="S77" s="21">
        <v>3</v>
      </c>
      <c r="T77" s="21">
        <v>3</v>
      </c>
      <c r="U77" s="21">
        <v>2</v>
      </c>
      <c r="V77" s="21">
        <v>2</v>
      </c>
      <c r="W77" s="21">
        <v>3</v>
      </c>
      <c r="X77" s="21">
        <v>2</v>
      </c>
      <c r="Y77" s="21">
        <v>1</v>
      </c>
      <c r="Z77" s="21">
        <v>1</v>
      </c>
      <c r="AA77" s="21">
        <v>2</v>
      </c>
      <c r="AB77" s="21">
        <v>2</v>
      </c>
      <c r="AC77" s="426">
        <v>1</v>
      </c>
      <c r="AD77" s="426" t="s">
        <v>664</v>
      </c>
      <c r="AE77" s="426">
        <v>2</v>
      </c>
      <c r="AF77" s="426">
        <v>2</v>
      </c>
      <c r="AG77" s="426">
        <v>2</v>
      </c>
      <c r="AH77" s="426">
        <v>3</v>
      </c>
      <c r="AI77" s="511">
        <v>3</v>
      </c>
      <c r="AJ77" s="511" t="s">
        <v>664</v>
      </c>
      <c r="AK77" s="141">
        <v>4</v>
      </c>
      <c r="AL77" s="141" t="s">
        <v>3588</v>
      </c>
      <c r="AM77" s="314"/>
      <c r="AN77" s="409"/>
      <c r="AO77" s="348">
        <v>7292957</v>
      </c>
      <c r="AP77" s="478"/>
      <c r="AQ77" s="479"/>
      <c r="AR77" s="315">
        <f>VLOOKUP(E77,'Monthly AMS report'!KD:KE,2,FALSE)</f>
        <v>44756</v>
      </c>
      <c r="AS77" s="5"/>
      <c r="AT77" s="5"/>
      <c r="AU77" s="5"/>
      <c r="AV77" s="5">
        <v>27</v>
      </c>
      <c r="AW77" s="5">
        <v>6</v>
      </c>
      <c r="AX77" s="5"/>
      <c r="AY77" s="5" t="s">
        <v>815</v>
      </c>
      <c r="AZ77" s="5"/>
      <c r="BA77" s="3"/>
      <c r="BB77" s="5"/>
      <c r="BC77" s="5"/>
      <c r="BD77" s="3"/>
      <c r="BE77" s="5"/>
      <c r="BF77" s="5"/>
      <c r="BG77" s="5"/>
      <c r="BH77" s="5"/>
      <c r="BI77" s="5"/>
      <c r="BJ77" s="5"/>
      <c r="BK77" s="5"/>
      <c r="BL77" s="5"/>
      <c r="BM77" s="5"/>
      <c r="BN77" s="5"/>
      <c r="BO77" s="5"/>
      <c r="BP77" s="5"/>
      <c r="BQ77" s="5"/>
      <c r="BR77" s="5"/>
      <c r="BS77" s="5"/>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19"/>
    </row>
    <row r="78" spans="1:167" ht="16.5" customHeight="1" x14ac:dyDescent="0.2">
      <c r="A78" s="43" t="s">
        <v>658</v>
      </c>
      <c r="B78" s="22" t="s">
        <v>659</v>
      </c>
      <c r="C78" s="5" t="s">
        <v>1897</v>
      </c>
      <c r="E78" s="265" t="s">
        <v>111</v>
      </c>
      <c r="F78" s="231" t="s">
        <v>923</v>
      </c>
      <c r="G78" s="193"/>
      <c r="H78" s="5" t="s">
        <v>662</v>
      </c>
      <c r="I78" s="21" t="s">
        <v>16</v>
      </c>
      <c r="J78" s="21" t="s">
        <v>663</v>
      </c>
      <c r="K78" s="21" t="s">
        <v>663</v>
      </c>
      <c r="L78" s="21" t="s">
        <v>663</v>
      </c>
      <c r="M78" s="21" t="s">
        <v>663</v>
      </c>
      <c r="N78" s="21" t="s">
        <v>16</v>
      </c>
      <c r="O78" s="21" t="s">
        <v>663</v>
      </c>
      <c r="P78" s="21" t="s">
        <v>16</v>
      </c>
      <c r="Q78" s="21" t="s">
        <v>663</v>
      </c>
      <c r="R78" s="21" t="s">
        <v>663</v>
      </c>
      <c r="S78" s="21" t="s">
        <v>663</v>
      </c>
      <c r="T78" s="21" t="s">
        <v>663</v>
      </c>
      <c r="U78" s="21" t="s">
        <v>663</v>
      </c>
      <c r="V78" s="21" t="s">
        <v>4</v>
      </c>
      <c r="W78" s="21" t="s">
        <v>663</v>
      </c>
      <c r="X78" s="21" t="s">
        <v>663</v>
      </c>
      <c r="Y78" s="21" t="s">
        <v>663</v>
      </c>
      <c r="Z78" s="21" t="s">
        <v>663</v>
      </c>
      <c r="AA78" s="21" t="s">
        <v>663</v>
      </c>
      <c r="AB78" s="21" t="s">
        <v>663</v>
      </c>
      <c r="AC78" s="426" t="s">
        <v>4</v>
      </c>
      <c r="AD78" s="426" t="s">
        <v>663</v>
      </c>
      <c r="AE78" s="426" t="s">
        <v>4</v>
      </c>
      <c r="AF78" s="426" t="s">
        <v>663</v>
      </c>
      <c r="AG78" s="426" t="s">
        <v>4</v>
      </c>
      <c r="AH78" s="426" t="s">
        <v>4</v>
      </c>
      <c r="AI78" s="511" t="s">
        <v>663</v>
      </c>
      <c r="AJ78" s="511" t="s">
        <v>664</v>
      </c>
      <c r="AK78" s="141">
        <v>4</v>
      </c>
      <c r="AL78" s="141" t="s">
        <v>3598</v>
      </c>
      <c r="AM78" s="174"/>
      <c r="AN78" s="409"/>
      <c r="AO78" s="213"/>
      <c r="AP78" s="478"/>
      <c r="AQ78" s="479"/>
      <c r="AR78" s="315">
        <f>VLOOKUP(E78,'Monthly AMS report'!KD:KE,2,FALSE)</f>
        <v>44756</v>
      </c>
      <c r="AS78" s="5"/>
      <c r="AT78" s="5"/>
      <c r="AU78" s="5"/>
      <c r="AV78" s="5">
        <v>4</v>
      </c>
      <c r="AW78" s="5">
        <v>6</v>
      </c>
      <c r="AX78" s="5"/>
      <c r="AY78" s="5" t="s">
        <v>815</v>
      </c>
      <c r="AZ78" s="5"/>
      <c r="BA78" s="3"/>
      <c r="BB78" s="5"/>
      <c r="BC78" s="5"/>
      <c r="BD78" s="3"/>
      <c r="BE78" s="5"/>
      <c r="BF78" s="5"/>
      <c r="BG78" s="5"/>
      <c r="BH78" s="5"/>
      <c r="BI78" s="5"/>
      <c r="BJ78" s="5"/>
      <c r="BK78" s="5"/>
      <c r="BL78" s="5"/>
      <c r="BM78" s="5"/>
      <c r="BN78" s="5"/>
      <c r="BO78" s="5"/>
      <c r="BP78" s="5"/>
      <c r="BQ78" s="5"/>
      <c r="BR78" s="5"/>
      <c r="BS78" s="5"/>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19"/>
    </row>
    <row r="79" spans="1:167" ht="16.5" customHeight="1" x14ac:dyDescent="0.25">
      <c r="A79" s="44" t="s">
        <v>924</v>
      </c>
      <c r="B79" s="33" t="s">
        <v>925</v>
      </c>
      <c r="C79" s="5" t="s">
        <v>1897</v>
      </c>
      <c r="E79" s="265" t="s">
        <v>112</v>
      </c>
      <c r="F79" s="231" t="s">
        <v>926</v>
      </c>
      <c r="G79" s="193"/>
      <c r="H79" s="5" t="s">
        <v>662</v>
      </c>
      <c r="I79" s="21" t="s">
        <v>16</v>
      </c>
      <c r="J79" s="21">
        <v>2</v>
      </c>
      <c r="K79" s="21">
        <v>3</v>
      </c>
      <c r="L79" s="21" t="s">
        <v>663</v>
      </c>
      <c r="M79" s="21" t="s">
        <v>663</v>
      </c>
      <c r="N79" s="21" t="s">
        <v>16</v>
      </c>
      <c r="O79" s="21">
        <v>3</v>
      </c>
      <c r="P79" s="21" t="s">
        <v>16</v>
      </c>
      <c r="Q79" s="21" t="s">
        <v>663</v>
      </c>
      <c r="R79" s="21">
        <v>2</v>
      </c>
      <c r="S79" s="21">
        <v>1</v>
      </c>
      <c r="T79" s="21">
        <v>1</v>
      </c>
      <c r="U79" s="21">
        <v>3</v>
      </c>
      <c r="V79" s="21">
        <v>1</v>
      </c>
      <c r="W79" s="21">
        <v>3</v>
      </c>
      <c r="X79" s="21">
        <v>3</v>
      </c>
      <c r="Y79" s="21">
        <v>3</v>
      </c>
      <c r="Z79" s="21">
        <v>3</v>
      </c>
      <c r="AA79" s="21">
        <v>3</v>
      </c>
      <c r="AB79" s="21">
        <v>3</v>
      </c>
      <c r="AC79" s="426">
        <v>3</v>
      </c>
      <c r="AD79" s="426">
        <v>4</v>
      </c>
      <c r="AE79" s="426">
        <v>3</v>
      </c>
      <c r="AF79" s="426">
        <v>4</v>
      </c>
      <c r="AG79" s="426">
        <v>4</v>
      </c>
      <c r="AH79" s="426" t="s">
        <v>4</v>
      </c>
      <c r="AI79" s="511" t="s">
        <v>663</v>
      </c>
      <c r="AJ79" s="511" t="s">
        <v>664</v>
      </c>
      <c r="AK79" s="141" t="s">
        <v>4</v>
      </c>
      <c r="AL79" s="141"/>
      <c r="AM79" s="174"/>
      <c r="AN79" s="402"/>
      <c r="AO79" s="213"/>
      <c r="AP79" s="478"/>
      <c r="AQ79" s="479"/>
      <c r="AR79" s="315">
        <f>VLOOKUP(E79,'Monthly AMS report'!KD:KE,2,FALSE)</f>
        <v>44756</v>
      </c>
      <c r="AS79" s="5" t="s">
        <v>927</v>
      </c>
      <c r="AT79" s="5"/>
      <c r="AU79" s="5"/>
      <c r="AV79" s="5">
        <v>16</v>
      </c>
      <c r="AW79" s="5">
        <v>6</v>
      </c>
      <c r="AX79" s="5"/>
      <c r="AY79" s="5"/>
      <c r="AZ79" s="5"/>
      <c r="BA79" s="3"/>
      <c r="BB79" s="5"/>
      <c r="BC79" s="5"/>
      <c r="BD79" s="3"/>
      <c r="BE79" s="5"/>
      <c r="BF79" s="5"/>
      <c r="BG79" s="5"/>
      <c r="BH79" s="5"/>
      <c r="BI79" s="5"/>
      <c r="BJ79" s="5"/>
      <c r="BK79" s="5"/>
      <c r="BL79" s="5"/>
      <c r="BM79" s="5"/>
      <c r="BN79" s="5"/>
      <c r="BO79" s="5"/>
      <c r="BP79" s="5"/>
      <c r="BQ79" s="5"/>
      <c r="BR79" s="5"/>
      <c r="BS79" s="5"/>
      <c r="BT79" s="5"/>
      <c r="BU79" s="5"/>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19"/>
      <c r="EZ79" s="4"/>
      <c r="FA79" s="4"/>
      <c r="FB79" s="4"/>
      <c r="FC79" s="4"/>
      <c r="FD79" s="4"/>
      <c r="FE79" s="4"/>
    </row>
    <row r="80" spans="1:167" ht="16.5" customHeight="1" x14ac:dyDescent="0.2">
      <c r="A80" s="43" t="s">
        <v>924</v>
      </c>
      <c r="B80" s="22" t="s">
        <v>925</v>
      </c>
      <c r="C80" s="5" t="s">
        <v>1897</v>
      </c>
      <c r="E80" s="265" t="s">
        <v>113</v>
      </c>
      <c r="F80" s="231" t="s">
        <v>928</v>
      </c>
      <c r="G80" s="193"/>
      <c r="H80" s="5" t="s">
        <v>662</v>
      </c>
      <c r="I80" s="21" t="s">
        <v>16</v>
      </c>
      <c r="J80" s="21" t="s">
        <v>663</v>
      </c>
      <c r="K80" s="21" t="s">
        <v>663</v>
      </c>
      <c r="L80" s="21" t="s">
        <v>663</v>
      </c>
      <c r="M80" s="21" t="s">
        <v>663</v>
      </c>
      <c r="N80" s="21" t="s">
        <v>16</v>
      </c>
      <c r="O80" s="21" t="s">
        <v>663</v>
      </c>
      <c r="P80" s="21" t="s">
        <v>16</v>
      </c>
      <c r="Q80" s="21" t="s">
        <v>663</v>
      </c>
      <c r="R80" s="21" t="s">
        <v>663</v>
      </c>
      <c r="S80" s="21" t="s">
        <v>663</v>
      </c>
      <c r="T80" s="21" t="s">
        <v>663</v>
      </c>
      <c r="U80" s="21" t="s">
        <v>663</v>
      </c>
      <c r="V80" s="21" t="s">
        <v>4</v>
      </c>
      <c r="W80" s="21" t="s">
        <v>663</v>
      </c>
      <c r="X80" s="21" t="s">
        <v>663</v>
      </c>
      <c r="Y80" s="21" t="s">
        <v>663</v>
      </c>
      <c r="Z80" s="21" t="s">
        <v>663</v>
      </c>
      <c r="AA80" s="21" t="s">
        <v>663</v>
      </c>
      <c r="AB80" s="21" t="s">
        <v>663</v>
      </c>
      <c r="AC80" s="426" t="s">
        <v>4</v>
      </c>
      <c r="AD80" s="426" t="s">
        <v>663</v>
      </c>
      <c r="AE80" s="426" t="s">
        <v>4</v>
      </c>
      <c r="AF80" s="426" t="s">
        <v>663</v>
      </c>
      <c r="AG80" s="426" t="s">
        <v>4</v>
      </c>
      <c r="AH80" s="426" t="s">
        <v>4</v>
      </c>
      <c r="AI80" s="511" t="s">
        <v>663</v>
      </c>
      <c r="AJ80" s="511" t="s">
        <v>664</v>
      </c>
      <c r="AK80" s="141" t="s">
        <v>4</v>
      </c>
      <c r="AL80" s="141"/>
      <c r="AM80" s="213"/>
      <c r="AN80" s="529"/>
      <c r="AO80" s="174"/>
      <c r="AP80" s="478"/>
      <c r="AQ80" s="479"/>
      <c r="AR80" s="315">
        <f>VLOOKUP(E80,'Monthly AMS report'!KD:KE,2,FALSE)</f>
        <v>44756</v>
      </c>
      <c r="AS80" s="5"/>
      <c r="AT80" s="5"/>
      <c r="AU80" s="5"/>
      <c r="AW80" s="5"/>
      <c r="AX80" s="5"/>
      <c r="AY80" s="5"/>
      <c r="AZ80" s="5"/>
      <c r="BA80" s="3"/>
      <c r="BB80" s="3"/>
      <c r="BC80" s="3"/>
      <c r="BD80" s="3"/>
      <c r="BE80" s="3"/>
      <c r="BF80" s="3"/>
      <c r="BG80" s="3"/>
      <c r="BH80" s="3"/>
      <c r="BI80" s="3"/>
      <c r="BJ80" s="3"/>
      <c r="BK80" s="3"/>
      <c r="BL80" s="3"/>
      <c r="BM80" s="3"/>
      <c r="BN80" s="3"/>
      <c r="BO80" s="3"/>
      <c r="BP80" s="3"/>
      <c r="BQ80" s="3"/>
      <c r="BR80" s="3"/>
      <c r="BS80" s="3"/>
      <c r="BT80" s="5"/>
      <c r="BU80" s="5"/>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19"/>
    </row>
    <row r="81" spans="1:141" ht="16.5" customHeight="1" x14ac:dyDescent="0.25">
      <c r="A81" s="44" t="s">
        <v>929</v>
      </c>
      <c r="B81" s="34" t="s">
        <v>930</v>
      </c>
      <c r="C81" s="5" t="s">
        <v>1897</v>
      </c>
      <c r="E81" s="265" t="s">
        <v>114</v>
      </c>
      <c r="F81" s="231" t="s">
        <v>930</v>
      </c>
      <c r="G81" s="193"/>
      <c r="H81" s="5" t="s">
        <v>662</v>
      </c>
      <c r="I81" s="21" t="s">
        <v>16</v>
      </c>
      <c r="J81" s="21" t="s">
        <v>663</v>
      </c>
      <c r="K81" s="21" t="s">
        <v>663</v>
      </c>
      <c r="L81" s="21" t="s">
        <v>663</v>
      </c>
      <c r="M81" s="21" t="s">
        <v>663</v>
      </c>
      <c r="N81" s="21" t="s">
        <v>16</v>
      </c>
      <c r="O81" s="21" t="s">
        <v>663</v>
      </c>
      <c r="P81" s="21" t="s">
        <v>16</v>
      </c>
      <c r="Q81" s="21" t="s">
        <v>16</v>
      </c>
      <c r="R81" s="21" t="s">
        <v>663</v>
      </c>
      <c r="S81" s="21" t="s">
        <v>663</v>
      </c>
      <c r="T81" s="21" t="s">
        <v>663</v>
      </c>
      <c r="U81" s="21" t="s">
        <v>16</v>
      </c>
      <c r="V81" s="21" t="s">
        <v>16</v>
      </c>
      <c r="W81" s="21" t="s">
        <v>16</v>
      </c>
      <c r="X81" s="21" t="s">
        <v>4</v>
      </c>
      <c r="Y81" s="21" t="s">
        <v>4</v>
      </c>
      <c r="Z81" s="21" t="s">
        <v>132</v>
      </c>
      <c r="AA81" s="21" t="s">
        <v>663</v>
      </c>
      <c r="AB81" s="21" t="s">
        <v>663</v>
      </c>
      <c r="AC81" s="426" t="s">
        <v>4</v>
      </c>
      <c r="AD81" s="426" t="s">
        <v>663</v>
      </c>
      <c r="AE81" s="426" t="s">
        <v>4</v>
      </c>
      <c r="AF81" s="426" t="s">
        <v>16</v>
      </c>
      <c r="AG81" s="426" t="s">
        <v>16</v>
      </c>
      <c r="AH81" s="426" t="s">
        <v>4</v>
      </c>
      <c r="AI81" s="511" t="s">
        <v>663</v>
      </c>
      <c r="AJ81" s="511" t="s">
        <v>664</v>
      </c>
      <c r="AK81" s="141" t="s">
        <v>4</v>
      </c>
      <c r="AL81" s="141"/>
      <c r="AM81" s="314"/>
      <c r="AN81" s="405"/>
      <c r="AO81" s="174"/>
      <c r="AP81" s="478"/>
      <c r="AQ81" s="479"/>
      <c r="AR81" s="315">
        <f>VLOOKUP(E81,'Monthly AMS report'!KD:KE,2,FALSE)</f>
        <v>44756</v>
      </c>
      <c r="AS81" s="3"/>
      <c r="AT81" s="3"/>
      <c r="AU81" s="5"/>
      <c r="AV81" s="5">
        <v>27</v>
      </c>
      <c r="AW81" s="5">
        <v>6</v>
      </c>
      <c r="AX81" s="5"/>
      <c r="AY81" s="5" t="s">
        <v>815</v>
      </c>
      <c r="AZ81" s="5"/>
      <c r="BA81" s="3"/>
      <c r="BB81" s="5"/>
      <c r="BC81" s="5"/>
      <c r="BD81" s="3"/>
      <c r="BE81" s="5"/>
      <c r="BF81" s="5"/>
      <c r="BG81" s="5"/>
      <c r="BH81" s="5"/>
      <c r="BI81" s="5"/>
      <c r="BJ81" s="5"/>
      <c r="BK81" s="5"/>
      <c r="BL81" s="5"/>
      <c r="BM81" s="5"/>
      <c r="BN81" s="5"/>
      <c r="BO81" s="5"/>
      <c r="BP81" s="5"/>
      <c r="BQ81" s="5"/>
      <c r="BR81" s="5"/>
      <c r="BS81" s="5"/>
      <c r="BT81" s="5"/>
      <c r="BU81" s="5"/>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19"/>
    </row>
    <row r="82" spans="1:141" ht="16.5" customHeight="1" x14ac:dyDescent="0.25">
      <c r="A82" s="45" t="s">
        <v>931</v>
      </c>
      <c r="B82" s="22" t="s">
        <v>932</v>
      </c>
      <c r="C82" s="5" t="s">
        <v>1897</v>
      </c>
      <c r="D82" s="5" t="s">
        <v>811</v>
      </c>
      <c r="E82" s="265" t="s">
        <v>115</v>
      </c>
      <c r="F82" s="231" t="s">
        <v>933</v>
      </c>
      <c r="G82" s="193"/>
      <c r="H82" s="5" t="s">
        <v>662</v>
      </c>
      <c r="I82" s="21" t="s">
        <v>16</v>
      </c>
      <c r="J82" s="21">
        <v>3</v>
      </c>
      <c r="K82" s="21">
        <v>3</v>
      </c>
      <c r="L82" s="21" t="s">
        <v>16</v>
      </c>
      <c r="M82" s="21">
        <v>3</v>
      </c>
      <c r="N82" s="21" t="s">
        <v>16</v>
      </c>
      <c r="O82" s="21" t="s">
        <v>16</v>
      </c>
      <c r="P82" s="21" t="s">
        <v>16</v>
      </c>
      <c r="Q82" s="21" t="s">
        <v>16</v>
      </c>
      <c r="R82" s="21">
        <v>4</v>
      </c>
      <c r="S82" s="21">
        <v>3</v>
      </c>
      <c r="T82" s="21" t="s">
        <v>663</v>
      </c>
      <c r="U82" s="21">
        <v>3</v>
      </c>
      <c r="V82" s="21">
        <v>3</v>
      </c>
      <c r="W82" s="21">
        <v>3</v>
      </c>
      <c r="X82" s="21" t="s">
        <v>16</v>
      </c>
      <c r="Y82" s="21">
        <v>2</v>
      </c>
      <c r="Z82" s="21" t="s">
        <v>132</v>
      </c>
      <c r="AA82" s="21" t="s">
        <v>4</v>
      </c>
      <c r="AB82" s="21" t="s">
        <v>4</v>
      </c>
      <c r="AC82" s="426">
        <v>1</v>
      </c>
      <c r="AD82" s="426" t="s">
        <v>663</v>
      </c>
      <c r="AE82" s="426" t="s">
        <v>4</v>
      </c>
      <c r="AF82" s="426" t="s">
        <v>663</v>
      </c>
      <c r="AG82" s="426" t="s">
        <v>16</v>
      </c>
      <c r="AH82" s="426" t="s">
        <v>4</v>
      </c>
      <c r="AI82" s="511" t="s">
        <v>663</v>
      </c>
      <c r="AJ82" s="511" t="s">
        <v>664</v>
      </c>
      <c r="AK82" s="141" t="s">
        <v>4</v>
      </c>
      <c r="AL82" s="141"/>
      <c r="AM82" s="314"/>
      <c r="AN82" s="408"/>
      <c r="AO82" s="213"/>
      <c r="AP82" s="478"/>
      <c r="AQ82" s="479"/>
      <c r="AR82" s="315">
        <f>VLOOKUP(E82,'Monthly AMS report'!KD:KE,2,FALSE)</f>
        <v>44756</v>
      </c>
      <c r="AS82" s="3" t="e">
        <v>#N/A</v>
      </c>
      <c r="AT82" s="3"/>
      <c r="AU82" s="5"/>
      <c r="AV82" s="5">
        <v>4</v>
      </c>
      <c r="AW82" s="5">
        <v>6</v>
      </c>
      <c r="AX82" s="5"/>
      <c r="AY82" s="5" t="s">
        <v>815</v>
      </c>
      <c r="AZ82" s="5"/>
      <c r="BA82" s="3"/>
      <c r="BB82" s="5"/>
      <c r="BC82" s="5"/>
      <c r="BD82" s="3"/>
      <c r="BE82" s="5"/>
      <c r="BF82" s="5"/>
      <c r="BG82" s="5"/>
      <c r="BH82" s="5"/>
      <c r="BI82" s="5"/>
      <c r="BJ82" s="5"/>
      <c r="BK82" s="5"/>
      <c r="BL82" s="5"/>
      <c r="BM82" s="5"/>
      <c r="BN82" s="5"/>
      <c r="BO82" s="5"/>
      <c r="BP82" s="5"/>
      <c r="BQ82" s="5"/>
      <c r="BR82" s="5"/>
      <c r="BS82" s="5"/>
      <c r="BT82" s="5"/>
      <c r="BU82" s="5"/>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19"/>
    </row>
    <row r="83" spans="1:141" ht="16.5" customHeight="1" x14ac:dyDescent="0.25">
      <c r="A83" s="44" t="s">
        <v>934</v>
      </c>
      <c r="B83" s="33" t="s">
        <v>935</v>
      </c>
      <c r="C83" s="5" t="s">
        <v>1897</v>
      </c>
      <c r="E83" s="265" t="s">
        <v>116</v>
      </c>
      <c r="F83" s="231" t="s">
        <v>936</v>
      </c>
      <c r="G83" s="193"/>
      <c r="H83" s="5" t="s">
        <v>662</v>
      </c>
      <c r="I83" s="21" t="s">
        <v>16</v>
      </c>
      <c r="J83" s="21" t="s">
        <v>663</v>
      </c>
      <c r="K83" s="21">
        <v>3</v>
      </c>
      <c r="L83" s="21" t="s">
        <v>663</v>
      </c>
      <c r="M83" s="21" t="s">
        <v>663</v>
      </c>
      <c r="N83" s="21" t="s">
        <v>16</v>
      </c>
      <c r="O83" s="21" t="s">
        <v>663</v>
      </c>
      <c r="P83" s="21" t="s">
        <v>16</v>
      </c>
      <c r="Q83" s="21" t="s">
        <v>663</v>
      </c>
      <c r="R83" s="21" t="s">
        <v>663</v>
      </c>
      <c r="S83" s="21">
        <v>3</v>
      </c>
      <c r="T83" s="21">
        <v>3</v>
      </c>
      <c r="U83" s="21" t="s">
        <v>664</v>
      </c>
      <c r="V83" s="21" t="s">
        <v>4</v>
      </c>
      <c r="W83" s="21">
        <v>3</v>
      </c>
      <c r="X83" s="21">
        <v>3</v>
      </c>
      <c r="Y83" s="21">
        <v>2</v>
      </c>
      <c r="Z83" s="21">
        <v>3</v>
      </c>
      <c r="AA83" s="21">
        <v>3</v>
      </c>
      <c r="AB83" s="21">
        <v>4</v>
      </c>
      <c r="AC83" s="426">
        <v>4</v>
      </c>
      <c r="AD83" s="426">
        <v>2</v>
      </c>
      <c r="AE83" s="426">
        <v>4</v>
      </c>
      <c r="AF83" s="426">
        <v>2</v>
      </c>
      <c r="AG83" s="426">
        <v>2</v>
      </c>
      <c r="AH83" s="426">
        <v>3</v>
      </c>
      <c r="AI83" s="511">
        <v>3</v>
      </c>
      <c r="AJ83" s="511" t="s">
        <v>664</v>
      </c>
      <c r="AK83" s="141">
        <v>4</v>
      </c>
      <c r="AL83" s="141" t="s">
        <v>3599</v>
      </c>
      <c r="AM83" s="174"/>
      <c r="AN83" s="409"/>
      <c r="AO83" s="314"/>
      <c r="AP83" s="478"/>
      <c r="AQ83" s="479"/>
      <c r="AR83" s="315">
        <f>VLOOKUP(E83,'Monthly AMS report'!KD:KE,2,FALSE)</f>
        <v>44756</v>
      </c>
      <c r="AS83" s="5"/>
      <c r="AT83" s="5"/>
      <c r="AU83" s="5"/>
      <c r="AV83" s="5">
        <v>16</v>
      </c>
      <c r="AW83" s="5">
        <v>6</v>
      </c>
      <c r="AX83" s="5"/>
      <c r="AY83" s="5"/>
      <c r="AZ83" s="5"/>
      <c r="BA83" s="3"/>
      <c r="BB83" s="5"/>
      <c r="BC83" s="5"/>
      <c r="BD83" s="3"/>
      <c r="BE83" s="5"/>
      <c r="BF83" s="5"/>
      <c r="BG83" s="5"/>
      <c r="BH83" s="5"/>
      <c r="BI83" s="5"/>
      <c r="BJ83" s="5"/>
      <c r="BK83" s="5"/>
      <c r="BL83" s="5"/>
      <c r="BM83" s="5"/>
      <c r="BN83" s="5"/>
      <c r="BO83" s="5"/>
      <c r="BP83" s="5"/>
      <c r="BQ83" s="5"/>
      <c r="BR83" s="5"/>
      <c r="BS83" s="5"/>
      <c r="BT83" s="5"/>
      <c r="BU83" s="5"/>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19"/>
    </row>
    <row r="84" spans="1:141" ht="16.5" customHeight="1" x14ac:dyDescent="0.2">
      <c r="A84" s="43" t="s">
        <v>934</v>
      </c>
      <c r="B84" s="22" t="s">
        <v>935</v>
      </c>
      <c r="C84" s="5" t="s">
        <v>1897</v>
      </c>
      <c r="E84" s="265" t="s">
        <v>118</v>
      </c>
      <c r="F84" s="231" t="s">
        <v>937</v>
      </c>
      <c r="G84" s="193"/>
      <c r="H84" s="5" t="s">
        <v>662</v>
      </c>
      <c r="I84" s="21" t="s">
        <v>16</v>
      </c>
      <c r="J84" s="21" t="s">
        <v>663</v>
      </c>
      <c r="K84" s="21" t="s">
        <v>663</v>
      </c>
      <c r="L84" s="21" t="s">
        <v>663</v>
      </c>
      <c r="M84" s="21" t="s">
        <v>663</v>
      </c>
      <c r="N84" s="21" t="s">
        <v>16</v>
      </c>
      <c r="O84" s="21" t="s">
        <v>663</v>
      </c>
      <c r="P84" s="21" t="s">
        <v>16</v>
      </c>
      <c r="Q84" s="21" t="s">
        <v>663</v>
      </c>
      <c r="R84" s="21" t="s">
        <v>663</v>
      </c>
      <c r="S84" s="21" t="s">
        <v>663</v>
      </c>
      <c r="T84" s="21" t="s">
        <v>663</v>
      </c>
      <c r="U84" s="21" t="s">
        <v>663</v>
      </c>
      <c r="V84" s="21" t="s">
        <v>4</v>
      </c>
      <c r="W84" s="21" t="s">
        <v>663</v>
      </c>
      <c r="X84" s="21" t="s">
        <v>663</v>
      </c>
      <c r="Y84" s="21" t="s">
        <v>663</v>
      </c>
      <c r="Z84" s="21" t="s">
        <v>663</v>
      </c>
      <c r="AA84" s="21" t="s">
        <v>663</v>
      </c>
      <c r="AB84" s="21" t="s">
        <v>663</v>
      </c>
      <c r="AC84" s="426" t="s">
        <v>4</v>
      </c>
      <c r="AD84" s="426" t="s">
        <v>663</v>
      </c>
      <c r="AE84" s="426" t="s">
        <v>4</v>
      </c>
      <c r="AF84" s="426" t="s">
        <v>663</v>
      </c>
      <c r="AG84" s="426" t="s">
        <v>4</v>
      </c>
      <c r="AH84" s="426" t="s">
        <v>4</v>
      </c>
      <c r="AI84" s="511" t="s">
        <v>663</v>
      </c>
      <c r="AJ84" s="511" t="s">
        <v>664</v>
      </c>
      <c r="AK84" s="141" t="s">
        <v>4</v>
      </c>
      <c r="AL84" s="141"/>
      <c r="AM84" s="174"/>
      <c r="AN84" s="409"/>
      <c r="AO84" s="213"/>
      <c r="AP84" s="478"/>
      <c r="AQ84" s="479"/>
      <c r="AR84" s="315">
        <f>VLOOKUP(E84,'Monthly AMS report'!KD:KE,2,FALSE)</f>
        <v>44756</v>
      </c>
      <c r="AS84" s="5"/>
      <c r="AT84" s="5"/>
      <c r="AU84" s="5"/>
      <c r="AV84" s="5">
        <v>27</v>
      </c>
      <c r="AW84" s="5">
        <v>6</v>
      </c>
      <c r="AX84" s="5"/>
      <c r="AY84" s="5" t="s">
        <v>815</v>
      </c>
      <c r="AZ84" s="5"/>
      <c r="BA84" s="3"/>
      <c r="BB84" s="5"/>
      <c r="BC84" s="5"/>
      <c r="BD84" s="3"/>
      <c r="BE84" s="5"/>
      <c r="BF84" s="5"/>
      <c r="BG84" s="5" t="s">
        <v>837</v>
      </c>
      <c r="BH84" s="5">
        <v>3050</v>
      </c>
      <c r="BI84" s="5"/>
      <c r="BJ84" s="5" t="s">
        <v>838</v>
      </c>
      <c r="BK84" s="5"/>
      <c r="BL84" s="5" t="s">
        <v>839</v>
      </c>
      <c r="BM84" s="5" t="s">
        <v>840</v>
      </c>
      <c r="BN84" s="5" t="s">
        <v>841</v>
      </c>
      <c r="BO84" s="5"/>
      <c r="BP84" s="5"/>
      <c r="BQ84" s="5"/>
      <c r="BR84" s="5"/>
      <c r="BS84" s="5"/>
      <c r="BT84" s="5"/>
      <c r="BU84" s="5"/>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19"/>
    </row>
    <row r="85" spans="1:141" ht="16.5" customHeight="1" x14ac:dyDescent="0.2">
      <c r="A85" s="43" t="s">
        <v>989</v>
      </c>
      <c r="B85" s="22" t="s">
        <v>990</v>
      </c>
      <c r="C85" s="5" t="s">
        <v>2843</v>
      </c>
      <c r="E85" s="265" t="s">
        <v>159</v>
      </c>
      <c r="F85" s="231" t="s">
        <v>991</v>
      </c>
      <c r="G85" s="193"/>
      <c r="H85" s="5" t="s">
        <v>662</v>
      </c>
      <c r="I85" s="21" t="s">
        <v>16</v>
      </c>
      <c r="J85" s="21" t="s">
        <v>663</v>
      </c>
      <c r="K85" s="21" t="s">
        <v>663</v>
      </c>
      <c r="L85" s="21" t="s">
        <v>663</v>
      </c>
      <c r="M85" s="21" t="s">
        <v>663</v>
      </c>
      <c r="N85" s="21" t="s">
        <v>16</v>
      </c>
      <c r="O85" s="21" t="s">
        <v>663</v>
      </c>
      <c r="P85" s="21" t="s">
        <v>16</v>
      </c>
      <c r="Q85" s="21" t="s">
        <v>16</v>
      </c>
      <c r="R85" s="21" t="s">
        <v>663</v>
      </c>
      <c r="S85" s="21" t="s">
        <v>663</v>
      </c>
      <c r="T85" s="21" t="s">
        <v>663</v>
      </c>
      <c r="U85" s="21" t="s">
        <v>663</v>
      </c>
      <c r="V85" s="21" t="s">
        <v>4</v>
      </c>
      <c r="W85" s="21" t="s">
        <v>663</v>
      </c>
      <c r="X85" s="21" t="s">
        <v>663</v>
      </c>
      <c r="Y85" s="21" t="s">
        <v>663</v>
      </c>
      <c r="Z85" s="21" t="s">
        <v>663</v>
      </c>
      <c r="AA85" s="21" t="s">
        <v>663</v>
      </c>
      <c r="AB85" s="21" t="s">
        <v>4</v>
      </c>
      <c r="AC85" s="426" t="s">
        <v>4</v>
      </c>
      <c r="AD85" s="426" t="s">
        <v>663</v>
      </c>
      <c r="AE85" s="426" t="s">
        <v>4</v>
      </c>
      <c r="AF85" s="426" t="s">
        <v>663</v>
      </c>
      <c r="AG85" s="426" t="s">
        <v>4</v>
      </c>
      <c r="AH85" s="426" t="s">
        <v>4</v>
      </c>
      <c r="AI85" s="511" t="s">
        <v>663</v>
      </c>
      <c r="AJ85" s="511" t="s">
        <v>664</v>
      </c>
      <c r="AK85" s="141" t="s">
        <v>4</v>
      </c>
      <c r="AL85" s="141"/>
      <c r="AM85" s="602"/>
      <c r="AN85" s="405"/>
      <c r="AO85" s="213"/>
      <c r="AP85" s="478"/>
      <c r="AQ85" s="496"/>
      <c r="AR85" s="315">
        <f>VLOOKUP(E85,'Monthly AMS report'!KD:KE,2,FALSE)</f>
        <v>44770</v>
      </c>
      <c r="AS85" s="3"/>
      <c r="AT85" s="3"/>
      <c r="AU85" s="5">
        <v>1</v>
      </c>
      <c r="AV85" s="5">
        <v>4</v>
      </c>
      <c r="AW85" s="5">
        <v>6</v>
      </c>
      <c r="AX85" s="5"/>
      <c r="AY85" s="5" t="s">
        <v>815</v>
      </c>
      <c r="AZ85" s="5"/>
      <c r="BA85" s="3"/>
      <c r="BB85" s="5"/>
      <c r="BC85" s="5"/>
      <c r="BD85" s="3"/>
      <c r="BE85" s="5"/>
      <c r="BF85" s="5"/>
      <c r="BG85" s="5"/>
      <c r="BH85" s="5"/>
      <c r="BI85" s="5"/>
      <c r="BJ85" s="5"/>
      <c r="BK85" s="5"/>
      <c r="BL85" s="5"/>
      <c r="BM85" s="5"/>
      <c r="BN85" s="5"/>
      <c r="BO85" s="5"/>
      <c r="BP85" s="5"/>
      <c r="BQ85" s="5"/>
      <c r="BR85" s="5"/>
      <c r="BS85" s="5"/>
      <c r="BT85" s="5"/>
      <c r="BU85" s="5"/>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19"/>
      <c r="EJ85" s="1" t="s">
        <v>941</v>
      </c>
      <c r="EK85" s="1" t="s">
        <v>942</v>
      </c>
    </row>
    <row r="86" spans="1:141" ht="16.5" customHeight="1" x14ac:dyDescent="0.25">
      <c r="A86" s="46" t="s">
        <v>946</v>
      </c>
      <c r="B86" s="32" t="s">
        <v>947</v>
      </c>
      <c r="C86" s="5" t="s">
        <v>810</v>
      </c>
      <c r="E86" s="265" t="s">
        <v>141</v>
      </c>
      <c r="F86" s="231" t="s">
        <v>947</v>
      </c>
      <c r="G86" s="193"/>
      <c r="H86" s="5" t="s">
        <v>662</v>
      </c>
      <c r="I86" s="21" t="s">
        <v>663</v>
      </c>
      <c r="J86" s="21" t="s">
        <v>663</v>
      </c>
      <c r="K86" s="21" t="s">
        <v>663</v>
      </c>
      <c r="L86" s="21" t="s">
        <v>663</v>
      </c>
      <c r="M86" s="21" t="s">
        <v>663</v>
      </c>
      <c r="N86" s="21" t="s">
        <v>16</v>
      </c>
      <c r="O86" s="21" t="s">
        <v>663</v>
      </c>
      <c r="P86" s="21" t="s">
        <v>16</v>
      </c>
      <c r="Q86" s="21" t="s">
        <v>663</v>
      </c>
      <c r="R86" s="21" t="s">
        <v>663</v>
      </c>
      <c r="S86" s="21" t="s">
        <v>663</v>
      </c>
      <c r="T86" s="21">
        <v>1</v>
      </c>
      <c r="U86" s="21" t="s">
        <v>4</v>
      </c>
      <c r="V86" s="21" t="s">
        <v>4</v>
      </c>
      <c r="W86" s="21" t="s">
        <v>663</v>
      </c>
      <c r="X86" s="21">
        <v>4</v>
      </c>
      <c r="Y86" s="21">
        <v>4</v>
      </c>
      <c r="Z86" s="21">
        <v>4</v>
      </c>
      <c r="AA86" s="21">
        <v>4</v>
      </c>
      <c r="AB86" s="21" t="s">
        <v>819</v>
      </c>
      <c r="AC86" s="426">
        <v>3</v>
      </c>
      <c r="AD86" s="426">
        <v>4</v>
      </c>
      <c r="AE86" s="426">
        <v>4</v>
      </c>
      <c r="AF86" s="426">
        <v>4</v>
      </c>
      <c r="AG86" s="426">
        <v>4</v>
      </c>
      <c r="AH86" s="426">
        <v>3</v>
      </c>
      <c r="AI86" s="511">
        <v>3</v>
      </c>
      <c r="AJ86" s="511" t="s">
        <v>664</v>
      </c>
      <c r="AK86" s="141">
        <v>3</v>
      </c>
      <c r="AL86" s="141" t="s">
        <v>3602</v>
      </c>
      <c r="AM86" s="174"/>
      <c r="AN86" s="386"/>
      <c r="AO86" s="314" t="s">
        <v>683</v>
      </c>
      <c r="AP86" s="478"/>
      <c r="AQ86" s="496" t="e">
        <f>VLOOKUP(A86,#REF!,10,FALSE)</f>
        <v>#REF!</v>
      </c>
      <c r="AR86" s="315">
        <f>VLOOKUP(E86,'Monthly AMS report'!KD:KE,2,FALSE)</f>
        <v>44767</v>
      </c>
      <c r="AS86" s="3" t="s">
        <v>948</v>
      </c>
      <c r="AT86" s="3"/>
      <c r="AU86" s="5">
        <v>12</v>
      </c>
      <c r="AV86" s="5">
        <v>16</v>
      </c>
      <c r="AW86" s="5">
        <v>6</v>
      </c>
      <c r="AX86" s="5"/>
      <c r="AY86" s="5"/>
      <c r="AZ86" s="5"/>
      <c r="BA86" s="3"/>
      <c r="BB86" s="5"/>
      <c r="BC86" s="5"/>
      <c r="BD86" s="3"/>
      <c r="BE86" s="5"/>
      <c r="BF86" s="5"/>
      <c r="BG86" s="5"/>
      <c r="BH86" s="5"/>
      <c r="BI86" s="5"/>
      <c r="BJ86" s="5"/>
      <c r="BK86" s="5"/>
      <c r="BL86" s="5"/>
      <c r="BM86" s="5"/>
      <c r="BN86" s="5"/>
      <c r="BO86" s="5"/>
      <c r="BP86" s="5"/>
      <c r="BQ86" s="5"/>
      <c r="BR86" s="5"/>
      <c r="BS86" s="5"/>
      <c r="BT86" s="5"/>
      <c r="BU86" s="5"/>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19"/>
      <c r="EJ86" s="590" t="s">
        <v>945</v>
      </c>
      <c r="EK86" s="591"/>
    </row>
    <row r="87" spans="1:141" ht="16.5" customHeight="1" x14ac:dyDescent="0.25">
      <c r="A87" s="43" t="s">
        <v>950</v>
      </c>
      <c r="B87" s="22" t="s">
        <v>951</v>
      </c>
      <c r="C87" s="5" t="s">
        <v>810</v>
      </c>
      <c r="E87" s="265" t="s">
        <v>143</v>
      </c>
      <c r="F87" s="231" t="s">
        <v>951</v>
      </c>
      <c r="G87" s="193" t="s">
        <v>952</v>
      </c>
      <c r="H87" s="5" t="s">
        <v>662</v>
      </c>
      <c r="I87" s="21" t="s">
        <v>663</v>
      </c>
      <c r="J87" s="21" t="s">
        <v>663</v>
      </c>
      <c r="K87" s="21" t="s">
        <v>663</v>
      </c>
      <c r="L87" s="21" t="s">
        <v>663</v>
      </c>
      <c r="M87" s="21" t="s">
        <v>663</v>
      </c>
      <c r="N87" s="21" t="s">
        <v>16</v>
      </c>
      <c r="O87" s="21" t="s">
        <v>663</v>
      </c>
      <c r="P87" s="21" t="s">
        <v>16</v>
      </c>
      <c r="Q87" s="21" t="s">
        <v>663</v>
      </c>
      <c r="R87" s="21" t="s">
        <v>663</v>
      </c>
      <c r="S87" s="21">
        <v>4</v>
      </c>
      <c r="T87" s="21">
        <v>4</v>
      </c>
      <c r="U87" s="21">
        <v>4</v>
      </c>
      <c r="V87" s="21">
        <v>4</v>
      </c>
      <c r="W87" s="21">
        <v>3</v>
      </c>
      <c r="X87" s="21">
        <v>4</v>
      </c>
      <c r="Y87" s="21">
        <v>3</v>
      </c>
      <c r="Z87" s="21" t="s">
        <v>4</v>
      </c>
      <c r="AA87" s="21" t="s">
        <v>4</v>
      </c>
      <c r="AB87" s="21" t="s">
        <v>4</v>
      </c>
      <c r="AC87" s="426" t="s">
        <v>4</v>
      </c>
      <c r="AD87" s="426">
        <v>4</v>
      </c>
      <c r="AE87" s="426">
        <v>4</v>
      </c>
      <c r="AF87" s="426">
        <v>3</v>
      </c>
      <c r="AG87" s="426">
        <v>3</v>
      </c>
      <c r="AH87" s="426">
        <v>4</v>
      </c>
      <c r="AI87" s="511">
        <v>4</v>
      </c>
      <c r="AJ87" s="511" t="s">
        <v>664</v>
      </c>
      <c r="AK87" s="141">
        <v>4</v>
      </c>
      <c r="AL87" s="141" t="s">
        <v>144</v>
      </c>
      <c r="AM87" s="174"/>
      <c r="AN87" s="386">
        <v>7289762</v>
      </c>
      <c r="AO87" s="213"/>
      <c r="AP87" s="478"/>
      <c r="AQ87" s="496"/>
      <c r="AR87" s="315">
        <f>VLOOKUP(E87,'Monthly AMS report'!KD:KE,2,FALSE)</f>
        <v>44767</v>
      </c>
      <c r="AS87" s="3"/>
      <c r="AT87" s="3"/>
      <c r="AU87" s="5">
        <v>12</v>
      </c>
      <c r="AV87" s="5">
        <v>8</v>
      </c>
      <c r="AW87" s="5">
        <v>6</v>
      </c>
      <c r="AX87" s="5"/>
      <c r="AY87" s="5"/>
      <c r="AZ87" s="5"/>
      <c r="BA87" s="3"/>
      <c r="BB87" s="3"/>
      <c r="BC87" s="3"/>
      <c r="BD87" s="3"/>
      <c r="BE87" s="3"/>
      <c r="BF87" s="3"/>
      <c r="BG87" s="3"/>
      <c r="BH87" s="3"/>
      <c r="BI87" s="3"/>
      <c r="BJ87" s="3"/>
      <c r="BK87" s="3"/>
      <c r="BL87" s="3"/>
      <c r="BM87" s="3"/>
      <c r="BN87" s="3"/>
      <c r="BO87" s="3"/>
      <c r="BP87" s="3"/>
      <c r="BQ87" s="3"/>
      <c r="BR87" s="3"/>
      <c r="BS87" s="3"/>
      <c r="BT87" s="5"/>
      <c r="BU87" s="5"/>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19"/>
      <c r="EJ87" s="590" t="s">
        <v>949</v>
      </c>
      <c r="EK87" s="591"/>
    </row>
    <row r="88" spans="1:141" ht="16.5" customHeight="1" x14ac:dyDescent="0.25">
      <c r="A88" s="43" t="s">
        <v>954</v>
      </c>
      <c r="B88" s="22" t="s">
        <v>955</v>
      </c>
      <c r="C88" s="5" t="s">
        <v>810</v>
      </c>
      <c r="E88" s="265" t="s">
        <v>145</v>
      </c>
      <c r="F88" s="231" t="s">
        <v>956</v>
      </c>
      <c r="G88" s="193"/>
      <c r="H88" s="5" t="s">
        <v>662</v>
      </c>
      <c r="I88" s="21" t="s">
        <v>663</v>
      </c>
      <c r="J88" s="21" t="s">
        <v>663</v>
      </c>
      <c r="K88" s="21" t="s">
        <v>663</v>
      </c>
      <c r="L88" s="21" t="s">
        <v>663</v>
      </c>
      <c r="M88" s="21" t="s">
        <v>663</v>
      </c>
      <c r="N88" s="21" t="s">
        <v>16</v>
      </c>
      <c r="O88" s="21" t="s">
        <v>663</v>
      </c>
      <c r="P88" s="21" t="s">
        <v>16</v>
      </c>
      <c r="Q88" s="21" t="s">
        <v>663</v>
      </c>
      <c r="R88" s="21" t="s">
        <v>663</v>
      </c>
      <c r="S88" s="21">
        <v>4</v>
      </c>
      <c r="T88" s="21">
        <v>4</v>
      </c>
      <c r="U88" s="21" t="s">
        <v>663</v>
      </c>
      <c r="V88" s="21">
        <v>4</v>
      </c>
      <c r="W88" s="21" t="s">
        <v>663</v>
      </c>
      <c r="X88" s="21" t="s">
        <v>663</v>
      </c>
      <c r="Y88" s="21" t="s">
        <v>663</v>
      </c>
      <c r="Z88" s="21" t="s">
        <v>663</v>
      </c>
      <c r="AA88" s="21" t="s">
        <v>4</v>
      </c>
      <c r="AB88" s="21" t="s">
        <v>4</v>
      </c>
      <c r="AC88" s="426" t="s">
        <v>4</v>
      </c>
      <c r="AD88" s="426" t="s">
        <v>663</v>
      </c>
      <c r="AE88" s="426" t="s">
        <v>4</v>
      </c>
      <c r="AF88" s="426" t="s">
        <v>663</v>
      </c>
      <c r="AG88" s="426" t="s">
        <v>4</v>
      </c>
      <c r="AH88" s="426" t="s">
        <v>4</v>
      </c>
      <c r="AI88" s="511" t="s">
        <v>663</v>
      </c>
      <c r="AJ88" s="511" t="s">
        <v>664</v>
      </c>
      <c r="AK88" s="141">
        <v>4</v>
      </c>
      <c r="AL88" s="141" t="s">
        <v>3603</v>
      </c>
      <c r="AM88" s="174"/>
      <c r="AN88" s="406"/>
      <c r="AO88" s="213"/>
      <c r="AP88" s="478"/>
      <c r="AQ88" s="496"/>
      <c r="AR88" s="315">
        <f>VLOOKUP(E88,'Monthly AMS report'!KD:KE,2,FALSE)</f>
        <v>44767</v>
      </c>
      <c r="AS88" s="3"/>
      <c r="AT88" s="3"/>
      <c r="AU88" s="5">
        <v>6</v>
      </c>
      <c r="AV88" s="5">
        <v>8</v>
      </c>
      <c r="AW88" s="5">
        <v>6</v>
      </c>
      <c r="AX88" s="5"/>
      <c r="AY88" s="5"/>
      <c r="AZ88" s="5"/>
      <c r="BA88" s="3"/>
      <c r="BB88" s="3"/>
      <c r="BC88" s="3"/>
      <c r="BD88" s="3"/>
      <c r="BE88" s="3"/>
      <c r="BF88" s="3"/>
      <c r="BG88" s="3"/>
      <c r="BH88" s="3"/>
      <c r="BI88" s="3"/>
      <c r="BJ88" s="3"/>
      <c r="BK88" s="3"/>
      <c r="BL88" s="3"/>
      <c r="BM88" s="3"/>
      <c r="BN88" s="3"/>
      <c r="BO88" s="3"/>
      <c r="BP88" s="3"/>
      <c r="BQ88" s="3"/>
      <c r="BR88" s="3"/>
      <c r="BS88" s="3"/>
      <c r="BT88" s="5"/>
      <c r="BU88" s="5"/>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19"/>
      <c r="EJ88" s="590" t="s">
        <v>953</v>
      </c>
      <c r="EK88" s="591"/>
    </row>
    <row r="89" spans="1:141" ht="24.75" customHeight="1" x14ac:dyDescent="0.2">
      <c r="A89" s="46" t="s">
        <v>958</v>
      </c>
      <c r="B89" s="32" t="s">
        <v>959</v>
      </c>
      <c r="C89" s="5" t="s">
        <v>810</v>
      </c>
      <c r="E89" s="265" t="s">
        <v>146</v>
      </c>
      <c r="F89" s="231" t="s">
        <v>960</v>
      </c>
      <c r="G89" s="193"/>
      <c r="H89" s="5" t="s">
        <v>662</v>
      </c>
      <c r="I89" s="21" t="s">
        <v>663</v>
      </c>
      <c r="J89" s="21" t="s">
        <v>663</v>
      </c>
      <c r="K89" s="21" t="s">
        <v>663</v>
      </c>
      <c r="L89" s="21" t="s">
        <v>663</v>
      </c>
      <c r="M89" s="21" t="s">
        <v>663</v>
      </c>
      <c r="N89" s="21" t="s">
        <v>16</v>
      </c>
      <c r="O89" s="21" t="s">
        <v>663</v>
      </c>
      <c r="P89" s="21" t="s">
        <v>16</v>
      </c>
      <c r="Q89" s="21">
        <v>3</v>
      </c>
      <c r="R89" s="21">
        <v>3</v>
      </c>
      <c r="S89" s="21" t="s">
        <v>663</v>
      </c>
      <c r="T89" s="21">
        <v>4</v>
      </c>
      <c r="U89" s="21">
        <v>4</v>
      </c>
      <c r="V89" s="21">
        <v>4</v>
      </c>
      <c r="W89" s="21" t="s">
        <v>663</v>
      </c>
      <c r="X89" s="21" t="s">
        <v>663</v>
      </c>
      <c r="Y89" s="21" t="s">
        <v>663</v>
      </c>
      <c r="Z89" s="21" t="s">
        <v>663</v>
      </c>
      <c r="AA89" s="21" t="s">
        <v>4</v>
      </c>
      <c r="AB89" s="21" t="s">
        <v>4</v>
      </c>
      <c r="AC89" s="426" t="s">
        <v>663</v>
      </c>
      <c r="AD89" s="426" t="s">
        <v>663</v>
      </c>
      <c r="AE89" s="426" t="s">
        <v>4</v>
      </c>
      <c r="AF89" s="426">
        <v>4</v>
      </c>
      <c r="AG89" s="426">
        <v>4</v>
      </c>
      <c r="AH89" s="426">
        <v>4</v>
      </c>
      <c r="AI89" s="511">
        <v>4</v>
      </c>
      <c r="AJ89" s="511" t="s">
        <v>664</v>
      </c>
      <c r="AK89" s="141">
        <v>4</v>
      </c>
      <c r="AL89" s="141" t="s">
        <v>147</v>
      </c>
      <c r="AM89" s="174"/>
      <c r="AN89" s="405"/>
      <c r="AO89" s="213"/>
      <c r="AP89" s="478"/>
      <c r="AQ89" s="496"/>
      <c r="AR89" s="315">
        <f>VLOOKUP(E89,'Monthly AMS report'!KD:KE,2,FALSE)</f>
        <v>44767</v>
      </c>
      <c r="AS89" s="3"/>
      <c r="AT89" s="3"/>
      <c r="AU89" s="5">
        <v>8</v>
      </c>
      <c r="AV89" s="5">
        <v>16</v>
      </c>
      <c r="AW89" s="5">
        <v>6</v>
      </c>
      <c r="AX89" s="5"/>
      <c r="AY89" s="5"/>
      <c r="AZ89" s="5"/>
      <c r="BA89" s="3"/>
      <c r="BB89" s="3"/>
      <c r="BC89" s="3"/>
      <c r="BD89" s="3"/>
      <c r="BE89" s="3"/>
      <c r="BF89" s="3"/>
      <c r="BG89" s="3"/>
      <c r="BH89" s="3"/>
      <c r="BI89" s="3"/>
      <c r="BJ89" s="3"/>
      <c r="BK89" s="3"/>
      <c r="BL89" s="3"/>
      <c r="BM89" s="3"/>
      <c r="BN89" s="3"/>
      <c r="BO89" s="3"/>
      <c r="BP89" s="3"/>
      <c r="BQ89" s="3"/>
      <c r="BR89" s="3"/>
      <c r="BS89" s="3"/>
      <c r="BT89" s="5"/>
      <c r="BU89" s="5"/>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19"/>
      <c r="EJ89" s="590" t="s">
        <v>957</v>
      </c>
      <c r="EK89" s="591"/>
    </row>
    <row r="90" spans="1:141" ht="16.5" customHeight="1" x14ac:dyDescent="0.25">
      <c r="A90" s="43" t="s">
        <v>962</v>
      </c>
      <c r="B90" s="22" t="s">
        <v>963</v>
      </c>
      <c r="C90" s="5" t="s">
        <v>810</v>
      </c>
      <c r="E90" s="265" t="s">
        <v>148</v>
      </c>
      <c r="F90" s="231" t="s">
        <v>964</v>
      </c>
      <c r="G90" s="193"/>
      <c r="H90" s="5" t="s">
        <v>662</v>
      </c>
      <c r="I90" s="21" t="s">
        <v>663</v>
      </c>
      <c r="J90" s="21" t="s">
        <v>663</v>
      </c>
      <c r="K90" s="21" t="s">
        <v>663</v>
      </c>
      <c r="L90" s="21" t="s">
        <v>663</v>
      </c>
      <c r="M90" s="21" t="s">
        <v>663</v>
      </c>
      <c r="N90" s="21" t="s">
        <v>16</v>
      </c>
      <c r="O90" s="21" t="s">
        <v>663</v>
      </c>
      <c r="P90" s="21" t="s">
        <v>16</v>
      </c>
      <c r="Q90" s="21" t="s">
        <v>663</v>
      </c>
      <c r="R90" s="21">
        <v>3</v>
      </c>
      <c r="S90" s="21" t="s">
        <v>663</v>
      </c>
      <c r="T90" s="21">
        <v>4</v>
      </c>
      <c r="U90" s="21">
        <v>4</v>
      </c>
      <c r="V90" s="21">
        <v>4</v>
      </c>
      <c r="W90" s="21">
        <v>4</v>
      </c>
      <c r="X90" s="21" t="s">
        <v>4</v>
      </c>
      <c r="Y90" s="21" t="s">
        <v>4</v>
      </c>
      <c r="Z90" s="21" t="s">
        <v>4</v>
      </c>
      <c r="AA90" s="21" t="s">
        <v>4</v>
      </c>
      <c r="AB90" s="21" t="s">
        <v>4</v>
      </c>
      <c r="AC90" s="426" t="s">
        <v>4</v>
      </c>
      <c r="AD90" s="426" t="s">
        <v>663</v>
      </c>
      <c r="AE90" s="426" t="s">
        <v>4</v>
      </c>
      <c r="AF90" s="426" t="s">
        <v>663</v>
      </c>
      <c r="AG90" s="426" t="s">
        <v>4</v>
      </c>
      <c r="AH90" s="426">
        <v>3</v>
      </c>
      <c r="AI90" s="511">
        <v>3</v>
      </c>
      <c r="AJ90" s="511" t="s">
        <v>664</v>
      </c>
      <c r="AK90" s="141" t="s">
        <v>4</v>
      </c>
      <c r="AL90" s="141"/>
      <c r="AM90" s="174"/>
      <c r="AN90" s="401">
        <v>7296847</v>
      </c>
      <c r="AO90" s="213"/>
      <c r="AP90" s="478"/>
      <c r="AQ90" s="496"/>
      <c r="AR90" s="315">
        <f>VLOOKUP(E90,'Monthly AMS report'!KD:KE,2,FALSE)</f>
        <v>44767</v>
      </c>
      <c r="AS90" s="3"/>
      <c r="AT90" s="3"/>
      <c r="AU90" s="5">
        <v>8</v>
      </c>
      <c r="AV90" s="5">
        <v>16</v>
      </c>
      <c r="AW90" s="5">
        <v>6</v>
      </c>
      <c r="AX90" s="5"/>
      <c r="AY90" s="5"/>
      <c r="AZ90" s="5"/>
      <c r="BA90" s="3"/>
      <c r="BB90" s="3"/>
      <c r="BC90" s="3"/>
      <c r="BD90" s="3"/>
      <c r="BE90" s="3"/>
      <c r="BF90" s="3"/>
      <c r="BG90" s="3"/>
      <c r="BH90" s="3"/>
      <c r="BI90" s="3"/>
      <c r="BJ90" s="3"/>
      <c r="BK90" s="3"/>
      <c r="BL90" s="3"/>
      <c r="BM90" s="3"/>
      <c r="BN90" s="3"/>
      <c r="BO90" s="3"/>
      <c r="BP90" s="3"/>
      <c r="BQ90" s="3"/>
      <c r="BR90" s="3"/>
      <c r="BS90" s="3"/>
      <c r="BT90" s="5"/>
      <c r="BU90" s="5"/>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19"/>
      <c r="EJ90" s="590" t="s">
        <v>961</v>
      </c>
      <c r="EK90" s="591"/>
    </row>
    <row r="91" spans="1:141" ht="16.5" customHeight="1" x14ac:dyDescent="0.2">
      <c r="A91" s="43" t="s">
        <v>965</v>
      </c>
      <c r="B91" s="22" t="s">
        <v>966</v>
      </c>
      <c r="C91" s="5" t="s">
        <v>810</v>
      </c>
      <c r="D91" s="5" t="s">
        <v>811</v>
      </c>
      <c r="E91" s="265" t="s">
        <v>150</v>
      </c>
      <c r="F91" s="231" t="s">
        <v>967</v>
      </c>
      <c r="G91" s="193"/>
      <c r="H91" s="5" t="s">
        <v>662</v>
      </c>
      <c r="I91" s="21" t="s">
        <v>663</v>
      </c>
      <c r="J91" s="21" t="s">
        <v>663</v>
      </c>
      <c r="K91" s="21" t="s">
        <v>663</v>
      </c>
      <c r="L91" s="21" t="s">
        <v>663</v>
      </c>
      <c r="M91" s="21" t="s">
        <v>663</v>
      </c>
      <c r="N91" s="21" t="s">
        <v>16</v>
      </c>
      <c r="O91" s="21" t="s">
        <v>663</v>
      </c>
      <c r="P91" s="21" t="s">
        <v>16</v>
      </c>
      <c r="Q91" s="21" t="s">
        <v>663</v>
      </c>
      <c r="R91" s="21">
        <v>4</v>
      </c>
      <c r="S91" s="21">
        <v>4</v>
      </c>
      <c r="T91" s="21">
        <v>3</v>
      </c>
      <c r="U91" s="21">
        <v>3</v>
      </c>
      <c r="V91" s="21">
        <v>3</v>
      </c>
      <c r="W91" s="21" t="s">
        <v>663</v>
      </c>
      <c r="X91" s="21" t="s">
        <v>663</v>
      </c>
      <c r="Y91" s="21" t="s">
        <v>663</v>
      </c>
      <c r="Z91" s="21" t="s">
        <v>663</v>
      </c>
      <c r="AA91" s="21" t="s">
        <v>4</v>
      </c>
      <c r="AB91" s="21" t="s">
        <v>4</v>
      </c>
      <c r="AC91" s="426" t="s">
        <v>663</v>
      </c>
      <c r="AD91" s="426">
        <v>4</v>
      </c>
      <c r="AE91" s="426">
        <v>4</v>
      </c>
      <c r="AF91" s="426">
        <v>4</v>
      </c>
      <c r="AG91" s="426">
        <v>4</v>
      </c>
      <c r="AH91" s="426">
        <v>4</v>
      </c>
      <c r="AI91" s="511">
        <v>4</v>
      </c>
      <c r="AJ91" s="511" t="s">
        <v>664</v>
      </c>
      <c r="AK91" s="141">
        <v>4</v>
      </c>
      <c r="AL91" s="141" t="s">
        <v>151</v>
      </c>
      <c r="AM91" s="174"/>
      <c r="AN91" s="405">
        <v>7284236</v>
      </c>
      <c r="AO91" s="213"/>
      <c r="AP91" s="478"/>
      <c r="AQ91" s="496"/>
      <c r="AR91" s="315">
        <f>VLOOKUP(E91,'Monthly AMS report'!KD:KE,2,FALSE)</f>
        <v>44767</v>
      </c>
      <c r="AS91" s="3"/>
      <c r="AT91" s="3"/>
      <c r="AU91" s="5">
        <v>12</v>
      </c>
      <c r="AV91" s="5">
        <v>16</v>
      </c>
      <c r="AW91" s="5">
        <v>6</v>
      </c>
      <c r="AX91" s="5"/>
      <c r="AY91" s="5"/>
      <c r="AZ91" s="5"/>
      <c r="BA91" s="3"/>
      <c r="BB91" s="3"/>
      <c r="BC91" s="3"/>
      <c r="BD91" s="3"/>
      <c r="BE91" s="3"/>
      <c r="BF91" s="3"/>
      <c r="BG91" s="3"/>
      <c r="BH91" s="3"/>
      <c r="BI91" s="3"/>
      <c r="BJ91" s="3"/>
      <c r="BK91" s="3"/>
      <c r="BL91" s="3"/>
      <c r="BM91" s="3"/>
      <c r="BN91" s="3"/>
      <c r="BO91" s="3"/>
      <c r="BP91" s="3"/>
      <c r="BQ91" s="3"/>
      <c r="BR91" s="3"/>
      <c r="BS91" s="3"/>
      <c r="BT91" s="5"/>
      <c r="BU91" s="5"/>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19"/>
      <c r="EJ91" s="1" t="s">
        <v>945</v>
      </c>
      <c r="EK91" s="591">
        <f t="shared" ref="EK91:EK114" si="0">SUM(I7,I8)</f>
        <v>1.0200892857142856</v>
      </c>
    </row>
    <row r="92" spans="1:141" ht="16.5" customHeight="1" x14ac:dyDescent="0.25">
      <c r="A92" s="43" t="s">
        <v>968</v>
      </c>
      <c r="B92" s="22" t="s">
        <v>969</v>
      </c>
      <c r="C92" s="5" t="s">
        <v>810</v>
      </c>
      <c r="D92" s="5" t="s">
        <v>811</v>
      </c>
      <c r="E92" s="265" t="s">
        <v>152</v>
      </c>
      <c r="F92" s="231" t="s">
        <v>970</v>
      </c>
      <c r="G92" s="193"/>
      <c r="H92" s="5" t="s">
        <v>662</v>
      </c>
      <c r="I92" s="21" t="s">
        <v>16</v>
      </c>
      <c r="J92" s="21" t="s">
        <v>663</v>
      </c>
      <c r="K92" s="21" t="s">
        <v>663</v>
      </c>
      <c r="L92" s="21" t="s">
        <v>663</v>
      </c>
      <c r="M92" s="21" t="s">
        <v>663</v>
      </c>
      <c r="N92" s="21" t="s">
        <v>16</v>
      </c>
      <c r="O92" s="21" t="s">
        <v>663</v>
      </c>
      <c r="P92" s="21" t="s">
        <v>16</v>
      </c>
      <c r="Q92" s="21" t="s">
        <v>663</v>
      </c>
      <c r="R92" s="21" t="s">
        <v>663</v>
      </c>
      <c r="S92" s="21" t="s">
        <v>16</v>
      </c>
      <c r="T92" s="21">
        <v>3</v>
      </c>
      <c r="U92" s="21">
        <v>3</v>
      </c>
      <c r="V92" s="21">
        <v>3</v>
      </c>
      <c r="W92" s="21">
        <v>2</v>
      </c>
      <c r="X92" s="21">
        <v>2</v>
      </c>
      <c r="Y92" s="21">
        <v>2</v>
      </c>
      <c r="Z92" s="21" t="s">
        <v>132</v>
      </c>
      <c r="AA92" s="21">
        <v>3</v>
      </c>
      <c r="AB92" s="21">
        <v>3</v>
      </c>
      <c r="AC92" s="426">
        <v>3</v>
      </c>
      <c r="AD92" s="426">
        <v>3</v>
      </c>
      <c r="AE92" s="426">
        <v>3</v>
      </c>
      <c r="AF92" s="426">
        <v>3</v>
      </c>
      <c r="AG92" s="426">
        <v>3</v>
      </c>
      <c r="AH92" s="426">
        <v>3</v>
      </c>
      <c r="AI92" s="511">
        <v>3</v>
      </c>
      <c r="AJ92" s="511" t="s">
        <v>664</v>
      </c>
      <c r="AK92" s="141">
        <v>3</v>
      </c>
      <c r="AL92" s="141" t="s">
        <v>153</v>
      </c>
      <c r="AM92" s="174"/>
      <c r="AN92" s="404"/>
      <c r="AO92" s="213"/>
      <c r="AP92" s="478"/>
      <c r="AQ92" s="479"/>
      <c r="AR92" s="315">
        <f>VLOOKUP(E92,'Monthly AMS report'!KD:KE,2,FALSE)</f>
        <v>44767</v>
      </c>
      <c r="AS92" s="3"/>
      <c r="AT92" s="3"/>
      <c r="AU92" s="5"/>
      <c r="AV92" s="5">
        <v>16</v>
      </c>
      <c r="AW92" s="5">
        <v>6</v>
      </c>
      <c r="AX92" s="5"/>
      <c r="AY92" s="5"/>
      <c r="AZ92" s="5"/>
      <c r="BA92" s="3"/>
      <c r="BB92" s="3"/>
      <c r="BC92" s="3"/>
      <c r="BD92" s="3"/>
      <c r="BE92" s="3"/>
      <c r="BF92" s="3"/>
      <c r="BG92" s="3"/>
      <c r="BH92" s="3"/>
      <c r="BI92" s="3"/>
      <c r="BJ92" s="3"/>
      <c r="BK92" s="3"/>
      <c r="BL92" s="3"/>
      <c r="BM92" s="3"/>
      <c r="BN92" s="3"/>
      <c r="BO92" s="3"/>
      <c r="BP92" s="3"/>
      <c r="BQ92" s="3"/>
      <c r="BR92" s="3"/>
      <c r="BS92" s="3"/>
      <c r="BT92" s="5"/>
      <c r="BU92" s="5"/>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19"/>
      <c r="EJ92" s="1" t="s">
        <v>945</v>
      </c>
      <c r="EK92" s="591">
        <f t="shared" si="0"/>
        <v>43922.397321428572</v>
      </c>
    </row>
    <row r="93" spans="1:141" ht="16.5" customHeight="1" x14ac:dyDescent="0.25">
      <c r="A93" s="46" t="s">
        <v>971</v>
      </c>
      <c r="B93" s="32" t="s">
        <v>972</v>
      </c>
      <c r="C93" s="5" t="s">
        <v>810</v>
      </c>
      <c r="E93" s="265" t="s">
        <v>154</v>
      </c>
      <c r="F93" s="231" t="s">
        <v>973</v>
      </c>
      <c r="G93" s="193"/>
      <c r="H93" s="5" t="s">
        <v>662</v>
      </c>
      <c r="I93" s="21" t="s">
        <v>663</v>
      </c>
      <c r="J93" s="21" t="s">
        <v>663</v>
      </c>
      <c r="K93" s="21" t="s">
        <v>663</v>
      </c>
      <c r="L93" s="21" t="s">
        <v>663</v>
      </c>
      <c r="M93" s="21" t="s">
        <v>663</v>
      </c>
      <c r="N93" s="21" t="s">
        <v>16</v>
      </c>
      <c r="O93" s="21" t="s">
        <v>663</v>
      </c>
      <c r="P93" s="21" t="s">
        <v>16</v>
      </c>
      <c r="Q93" s="21">
        <v>3</v>
      </c>
      <c r="R93" s="21">
        <v>3</v>
      </c>
      <c r="S93" s="21">
        <v>3</v>
      </c>
      <c r="T93" s="21">
        <v>4</v>
      </c>
      <c r="U93" s="21">
        <v>4</v>
      </c>
      <c r="V93" s="21">
        <v>3</v>
      </c>
      <c r="W93" s="21">
        <v>4</v>
      </c>
      <c r="X93" s="21">
        <v>4</v>
      </c>
      <c r="Y93" s="21">
        <v>4</v>
      </c>
      <c r="Z93" s="21">
        <v>4</v>
      </c>
      <c r="AA93" s="21">
        <v>4</v>
      </c>
      <c r="AB93" s="21" t="s">
        <v>819</v>
      </c>
      <c r="AC93" s="426">
        <v>4</v>
      </c>
      <c r="AD93" s="426">
        <v>4</v>
      </c>
      <c r="AE93" s="426">
        <v>4</v>
      </c>
      <c r="AF93" s="426">
        <v>3</v>
      </c>
      <c r="AG93" s="426">
        <v>3</v>
      </c>
      <c r="AH93" s="426" t="s">
        <v>4</v>
      </c>
      <c r="AI93" s="511" t="s">
        <v>663</v>
      </c>
      <c r="AJ93" s="511" t="s">
        <v>664</v>
      </c>
      <c r="AK93" s="141" t="s">
        <v>4</v>
      </c>
      <c r="AL93" s="141"/>
      <c r="AM93" s="602"/>
      <c r="AN93" s="406"/>
      <c r="AO93" s="213"/>
      <c r="AP93" s="478"/>
      <c r="AQ93" s="496"/>
      <c r="AR93" s="315">
        <f>VLOOKUP(E93,'Monthly AMS report'!KD:KE,2,FALSE)</f>
        <v>44767</v>
      </c>
      <c r="AS93" s="3"/>
      <c r="AT93" s="3"/>
      <c r="AU93" s="5">
        <v>8</v>
      </c>
      <c r="AV93" s="5">
        <v>16</v>
      </c>
      <c r="AW93" s="5">
        <v>6</v>
      </c>
      <c r="AX93" s="5"/>
      <c r="AY93" s="5"/>
      <c r="AZ93" s="5"/>
      <c r="BA93" s="3"/>
      <c r="BB93" s="3"/>
      <c r="BC93" s="3"/>
      <c r="BD93" s="3"/>
      <c r="BE93" s="3"/>
      <c r="BF93" s="3"/>
      <c r="BG93" s="3"/>
      <c r="BH93" s="3"/>
      <c r="BI93" s="3"/>
      <c r="BJ93" s="3"/>
      <c r="BK93" s="3"/>
      <c r="BL93" s="3"/>
      <c r="BM93" s="3"/>
      <c r="BN93" s="3"/>
      <c r="BO93" s="3"/>
      <c r="BP93" s="3"/>
      <c r="BQ93" s="3"/>
      <c r="BR93" s="3"/>
      <c r="BS93" s="3"/>
      <c r="BT93" s="5"/>
      <c r="BU93" s="5"/>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19"/>
      <c r="EJ93" s="1" t="s">
        <v>945</v>
      </c>
      <c r="EK93" s="591">
        <f t="shared" si="0"/>
        <v>43922</v>
      </c>
    </row>
    <row r="94" spans="1:141" ht="16.5" customHeight="1" x14ac:dyDescent="0.2">
      <c r="A94" s="46" t="s">
        <v>974</v>
      </c>
      <c r="B94" s="32" t="s">
        <v>975</v>
      </c>
      <c r="C94" s="5" t="s">
        <v>810</v>
      </c>
      <c r="E94" s="265" t="s">
        <v>155</v>
      </c>
      <c r="F94" s="231" t="s">
        <v>976</v>
      </c>
      <c r="G94" s="193"/>
      <c r="H94" s="5" t="s">
        <v>662</v>
      </c>
      <c r="I94" s="21" t="s">
        <v>663</v>
      </c>
      <c r="J94" s="21" t="s">
        <v>663</v>
      </c>
      <c r="K94" s="21" t="s">
        <v>663</v>
      </c>
      <c r="L94" s="21" t="s">
        <v>663</v>
      </c>
      <c r="M94" s="21" t="s">
        <v>663</v>
      </c>
      <c r="N94" s="21" t="s">
        <v>16</v>
      </c>
      <c r="O94" s="21" t="s">
        <v>663</v>
      </c>
      <c r="P94" s="21" t="s">
        <v>16</v>
      </c>
      <c r="Q94" s="21" t="s">
        <v>663</v>
      </c>
      <c r="R94" s="21" t="s">
        <v>663</v>
      </c>
      <c r="S94" s="21" t="s">
        <v>663</v>
      </c>
      <c r="T94" s="21">
        <v>4</v>
      </c>
      <c r="U94" s="21">
        <v>4</v>
      </c>
      <c r="V94" s="21">
        <v>4</v>
      </c>
      <c r="W94" s="21" t="s">
        <v>663</v>
      </c>
      <c r="X94" s="21" t="s">
        <v>663</v>
      </c>
      <c r="Y94" s="21" t="s">
        <v>663</v>
      </c>
      <c r="Z94" s="21" t="s">
        <v>663</v>
      </c>
      <c r="AA94" s="21" t="s">
        <v>663</v>
      </c>
      <c r="AB94" s="21" t="s">
        <v>4</v>
      </c>
      <c r="AC94" s="426" t="s">
        <v>663</v>
      </c>
      <c r="AD94" s="426" t="s">
        <v>663</v>
      </c>
      <c r="AE94" s="426" t="s">
        <v>4</v>
      </c>
      <c r="AF94" s="426" t="s">
        <v>663</v>
      </c>
      <c r="AG94" s="426" t="s">
        <v>4</v>
      </c>
      <c r="AH94" s="426" t="s">
        <v>4</v>
      </c>
      <c r="AI94" s="511" t="s">
        <v>663</v>
      </c>
      <c r="AJ94" s="511" t="s">
        <v>664</v>
      </c>
      <c r="AK94" s="141" t="s">
        <v>4</v>
      </c>
      <c r="AL94" s="141"/>
      <c r="AM94" s="213"/>
      <c r="AN94" s="405"/>
      <c r="AO94" s="213"/>
      <c r="AP94" s="478"/>
      <c r="AQ94" s="496"/>
      <c r="AR94" s="315">
        <f>VLOOKUP(E94,'Monthly AMS report'!KD:KE,2,FALSE)</f>
        <v>44767</v>
      </c>
      <c r="AS94" s="3"/>
      <c r="AT94" s="3"/>
      <c r="AU94" s="5">
        <v>8</v>
      </c>
      <c r="AV94" s="5">
        <v>16</v>
      </c>
      <c r="AW94" s="5">
        <v>6</v>
      </c>
      <c r="AX94" s="5"/>
      <c r="AY94" s="5"/>
      <c r="AZ94" s="5"/>
      <c r="BA94" s="3"/>
      <c r="BB94" s="3"/>
      <c r="BC94" s="3"/>
      <c r="BD94" s="3"/>
      <c r="BE94" s="3"/>
      <c r="BF94" s="3"/>
      <c r="BG94" s="3"/>
      <c r="BH94" s="3"/>
      <c r="BI94" s="3"/>
      <c r="BJ94" s="3"/>
      <c r="BK94" s="3"/>
      <c r="BL94" s="3"/>
      <c r="BM94" s="3"/>
      <c r="BN94" s="3"/>
      <c r="BO94" s="3"/>
      <c r="BP94" s="3"/>
      <c r="BQ94" s="3"/>
      <c r="BR94" s="3"/>
      <c r="BS94" s="3"/>
      <c r="BT94" s="5"/>
      <c r="BU94" s="5"/>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19"/>
      <c r="EJ94" s="1" t="s">
        <v>945</v>
      </c>
      <c r="EK94" s="591">
        <f t="shared" si="0"/>
        <v>0</v>
      </c>
    </row>
    <row r="95" spans="1:141" ht="16.5" customHeight="1" x14ac:dyDescent="0.25">
      <c r="A95" s="43" t="s">
        <v>977</v>
      </c>
      <c r="B95" s="22" t="s">
        <v>978</v>
      </c>
      <c r="C95" s="5" t="s">
        <v>810</v>
      </c>
      <c r="D95" s="5" t="s">
        <v>811</v>
      </c>
      <c r="E95" s="265" t="s">
        <v>156</v>
      </c>
      <c r="F95" s="231" t="s">
        <v>979</v>
      </c>
      <c r="G95" s="193"/>
      <c r="H95" s="5" t="s">
        <v>662</v>
      </c>
      <c r="I95" s="21" t="s">
        <v>663</v>
      </c>
      <c r="J95" s="21" t="s">
        <v>663</v>
      </c>
      <c r="K95" s="21" t="s">
        <v>663</v>
      </c>
      <c r="L95" s="21" t="s">
        <v>663</v>
      </c>
      <c r="M95" s="21" t="s">
        <v>663</v>
      </c>
      <c r="N95" s="21" t="s">
        <v>16</v>
      </c>
      <c r="O95" s="21" t="s">
        <v>663</v>
      </c>
      <c r="P95" s="21" t="s">
        <v>16</v>
      </c>
      <c r="Q95" s="21" t="s">
        <v>663</v>
      </c>
      <c r="R95" s="21">
        <v>4</v>
      </c>
      <c r="S95" s="21" t="s">
        <v>663</v>
      </c>
      <c r="T95" s="21" t="s">
        <v>663</v>
      </c>
      <c r="U95" s="21" t="s">
        <v>663</v>
      </c>
      <c r="V95" s="21">
        <v>4</v>
      </c>
      <c r="W95" s="21" t="s">
        <v>663</v>
      </c>
      <c r="X95" s="21">
        <v>4</v>
      </c>
      <c r="Y95" s="21">
        <v>4</v>
      </c>
      <c r="Z95" s="21">
        <v>4</v>
      </c>
      <c r="AA95" s="21">
        <v>4</v>
      </c>
      <c r="AB95" s="21" t="s">
        <v>4</v>
      </c>
      <c r="AC95" s="426" t="s">
        <v>4</v>
      </c>
      <c r="AD95" s="426" t="s">
        <v>663</v>
      </c>
      <c r="AE95" s="426" t="s">
        <v>4</v>
      </c>
      <c r="AF95" s="426" t="s">
        <v>663</v>
      </c>
      <c r="AG95" s="426" t="s">
        <v>4</v>
      </c>
      <c r="AH95" s="426" t="s">
        <v>4</v>
      </c>
      <c r="AI95" s="511" t="s">
        <v>663</v>
      </c>
      <c r="AJ95" s="511" t="s">
        <v>664</v>
      </c>
      <c r="AK95" s="141" t="s">
        <v>4</v>
      </c>
      <c r="AL95" s="141"/>
      <c r="AM95" s="602"/>
      <c r="AN95" s="401"/>
      <c r="AO95" s="213"/>
      <c r="AP95" s="478"/>
      <c r="AQ95" s="496"/>
      <c r="AR95" s="315">
        <f>VLOOKUP(E95,'Monthly AMS report'!KD:KE,2,FALSE)</f>
        <v>44767</v>
      </c>
      <c r="AS95" s="3"/>
      <c r="AT95" s="3"/>
      <c r="AU95" s="5">
        <v>12</v>
      </c>
      <c r="AV95" s="5">
        <v>16</v>
      </c>
      <c r="AW95" s="5">
        <v>2</v>
      </c>
      <c r="AX95" s="5"/>
      <c r="AY95" s="5"/>
      <c r="AZ95" s="5"/>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19"/>
      <c r="EJ95" s="1" t="s">
        <v>945</v>
      </c>
      <c r="EK95" s="591">
        <f t="shared" si="0"/>
        <v>0</v>
      </c>
    </row>
    <row r="96" spans="1:141" ht="16.5" customHeight="1" x14ac:dyDescent="0.25">
      <c r="A96" s="43" t="s">
        <v>980</v>
      </c>
      <c r="B96" s="22" t="s">
        <v>981</v>
      </c>
      <c r="C96" s="5" t="s">
        <v>810</v>
      </c>
      <c r="D96" s="5" t="s">
        <v>811</v>
      </c>
      <c r="E96" s="265" t="s">
        <v>157</v>
      </c>
      <c r="F96" s="231" t="s">
        <v>982</v>
      </c>
      <c r="G96" s="193"/>
      <c r="H96" s="5" t="s">
        <v>662</v>
      </c>
      <c r="I96" s="21" t="s">
        <v>16</v>
      </c>
      <c r="J96" s="21" t="s">
        <v>663</v>
      </c>
      <c r="K96" s="21" t="s">
        <v>663</v>
      </c>
      <c r="L96" s="21" t="s">
        <v>663</v>
      </c>
      <c r="M96" s="21" t="s">
        <v>663</v>
      </c>
      <c r="N96" s="21" t="s">
        <v>16</v>
      </c>
      <c r="O96" s="21" t="s">
        <v>16</v>
      </c>
      <c r="P96" s="21" t="s">
        <v>16</v>
      </c>
      <c r="Q96" s="21" t="s">
        <v>663</v>
      </c>
      <c r="R96" s="21" t="s">
        <v>663</v>
      </c>
      <c r="S96" s="21">
        <v>4</v>
      </c>
      <c r="T96" s="21">
        <v>3</v>
      </c>
      <c r="U96" s="21">
        <v>3</v>
      </c>
      <c r="V96" s="21" t="s">
        <v>4</v>
      </c>
      <c r="W96" s="21">
        <v>3</v>
      </c>
      <c r="X96" s="21">
        <v>3</v>
      </c>
      <c r="Y96" s="21">
        <v>3</v>
      </c>
      <c r="Z96" s="21">
        <v>4</v>
      </c>
      <c r="AA96" s="21">
        <v>2</v>
      </c>
      <c r="AB96" s="21">
        <v>2</v>
      </c>
      <c r="AC96" s="426">
        <v>3</v>
      </c>
      <c r="AD96" s="426">
        <v>3</v>
      </c>
      <c r="AE96" s="426">
        <v>3</v>
      </c>
      <c r="AF96" s="426">
        <v>3</v>
      </c>
      <c r="AG96" s="426">
        <v>3</v>
      </c>
      <c r="AH96" s="426">
        <v>3</v>
      </c>
      <c r="AI96" s="511">
        <v>3</v>
      </c>
      <c r="AJ96" s="511" t="s">
        <v>664</v>
      </c>
      <c r="AK96" s="141">
        <v>3</v>
      </c>
      <c r="AL96" s="141" t="s">
        <v>153</v>
      </c>
      <c r="AM96" s="213"/>
      <c r="AN96" s="401"/>
      <c r="AO96" s="213"/>
      <c r="AP96" s="478"/>
      <c r="AQ96" s="479"/>
      <c r="AR96" s="315">
        <f>VLOOKUP(E96,'Monthly AMS report'!KD:KE,2,FALSE)</f>
        <v>44767</v>
      </c>
      <c r="AS96" s="3"/>
      <c r="AT96" s="3"/>
      <c r="AU96" s="5"/>
      <c r="AV96" s="5">
        <v>16</v>
      </c>
      <c r="AW96" s="5">
        <v>6</v>
      </c>
      <c r="AX96" s="5"/>
      <c r="AY96" s="5"/>
      <c r="AZ96" s="5"/>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19"/>
      <c r="EJ96" s="1" t="s">
        <v>961</v>
      </c>
      <c r="EK96" s="591">
        <f t="shared" si="0"/>
        <v>0</v>
      </c>
    </row>
    <row r="97" spans="1:162" ht="16.5" customHeight="1" x14ac:dyDescent="0.25">
      <c r="A97" s="44" t="s">
        <v>832</v>
      </c>
      <c r="B97" s="34" t="s">
        <v>833</v>
      </c>
      <c r="C97" s="5" t="s">
        <v>810</v>
      </c>
      <c r="D97" s="5" t="s">
        <v>811</v>
      </c>
      <c r="E97" s="265" t="s">
        <v>158</v>
      </c>
      <c r="F97" s="231" t="s">
        <v>834</v>
      </c>
      <c r="G97" s="193"/>
      <c r="H97" s="5" t="s">
        <v>662</v>
      </c>
      <c r="I97" s="21" t="s">
        <v>663</v>
      </c>
      <c r="J97" s="21" t="s">
        <v>663</v>
      </c>
      <c r="K97" s="21" t="s">
        <v>663</v>
      </c>
      <c r="L97" s="21" t="s">
        <v>663</v>
      </c>
      <c r="M97" s="21" t="s">
        <v>663</v>
      </c>
      <c r="N97" s="21" t="s">
        <v>16</v>
      </c>
      <c r="O97" s="21" t="s">
        <v>663</v>
      </c>
      <c r="P97" s="21" t="s">
        <v>16</v>
      </c>
      <c r="Q97" s="21" t="s">
        <v>663</v>
      </c>
      <c r="R97" s="21" t="s">
        <v>663</v>
      </c>
      <c r="S97" s="21">
        <v>3</v>
      </c>
      <c r="T97" s="21">
        <v>4</v>
      </c>
      <c r="U97" s="21" t="s">
        <v>663</v>
      </c>
      <c r="V97" s="21">
        <v>3</v>
      </c>
      <c r="W97" s="21">
        <v>3</v>
      </c>
      <c r="X97" s="21">
        <v>4</v>
      </c>
      <c r="Y97" s="21">
        <v>3</v>
      </c>
      <c r="Z97" s="21">
        <v>3</v>
      </c>
      <c r="AA97" s="21">
        <v>3</v>
      </c>
      <c r="AB97" s="21">
        <v>3</v>
      </c>
      <c r="AC97" s="426" t="s">
        <v>4</v>
      </c>
      <c r="AD97" s="426" t="s">
        <v>663</v>
      </c>
      <c r="AE97" s="426" t="s">
        <v>4</v>
      </c>
      <c r="AF97" s="426">
        <v>4</v>
      </c>
      <c r="AG97" s="426" t="s">
        <v>16</v>
      </c>
      <c r="AH97" s="426" t="s">
        <v>4</v>
      </c>
      <c r="AI97" s="511" t="s">
        <v>663</v>
      </c>
      <c r="AJ97" s="511"/>
      <c r="AK97" s="141" t="s">
        <v>16</v>
      </c>
      <c r="AL97" s="141"/>
      <c r="AM97" s="174"/>
      <c r="AN97" s="401"/>
      <c r="AO97" s="213"/>
      <c r="AP97" s="478"/>
      <c r="AQ97" s="496"/>
      <c r="AR97" s="315">
        <f>VLOOKUP(E97,'Monthly AMS report'!KD:KE,2,FALSE)</f>
        <v>44741</v>
      </c>
      <c r="AS97" s="3"/>
      <c r="AT97" s="3"/>
      <c r="AU97" s="5">
        <v>10</v>
      </c>
      <c r="AV97" s="5">
        <v>16</v>
      </c>
      <c r="AW97" s="5">
        <v>6</v>
      </c>
      <c r="AX97" s="5"/>
      <c r="AY97" s="5"/>
      <c r="AZ97" s="5"/>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19"/>
      <c r="EJ97" s="590" t="s">
        <v>983</v>
      </c>
      <c r="EK97" s="591"/>
    </row>
    <row r="98" spans="1:162" ht="16.5" customHeight="1" x14ac:dyDescent="0.25">
      <c r="A98" s="43" t="s">
        <v>992</v>
      </c>
      <c r="B98" s="22" t="s">
        <v>993</v>
      </c>
      <c r="C98" s="5" t="s">
        <v>2843</v>
      </c>
      <c r="E98" s="265" t="s">
        <v>160</v>
      </c>
      <c r="F98" s="231" t="s">
        <v>994</v>
      </c>
      <c r="G98" s="193"/>
      <c r="H98" s="5" t="s">
        <v>662</v>
      </c>
      <c r="I98" s="21" t="s">
        <v>16</v>
      </c>
      <c r="J98" s="21" t="s">
        <v>663</v>
      </c>
      <c r="K98" s="21" t="s">
        <v>663</v>
      </c>
      <c r="L98" s="21" t="s">
        <v>663</v>
      </c>
      <c r="M98" s="21" t="s">
        <v>663</v>
      </c>
      <c r="N98" s="21" t="s">
        <v>16</v>
      </c>
      <c r="O98" s="21" t="s">
        <v>663</v>
      </c>
      <c r="P98" s="21" t="s">
        <v>16</v>
      </c>
      <c r="Q98" s="21" t="s">
        <v>16</v>
      </c>
      <c r="R98" s="21" t="s">
        <v>663</v>
      </c>
      <c r="S98" s="21" t="s">
        <v>663</v>
      </c>
      <c r="T98" s="21" t="s">
        <v>663</v>
      </c>
      <c r="U98" s="21" t="s">
        <v>663</v>
      </c>
      <c r="V98" s="21" t="s">
        <v>4</v>
      </c>
      <c r="W98" s="21" t="s">
        <v>663</v>
      </c>
      <c r="X98" s="21" t="s">
        <v>4</v>
      </c>
      <c r="Y98" s="21" t="s">
        <v>4</v>
      </c>
      <c r="Z98" s="21">
        <v>3</v>
      </c>
      <c r="AA98" s="21" t="s">
        <v>4</v>
      </c>
      <c r="AB98" s="21" t="s">
        <v>664</v>
      </c>
      <c r="AC98" s="426">
        <v>4</v>
      </c>
      <c r="AD98" s="426" t="s">
        <v>663</v>
      </c>
      <c r="AE98" s="426" t="s">
        <v>4</v>
      </c>
      <c r="AF98" s="426" t="s">
        <v>663</v>
      </c>
      <c r="AG98" s="426" t="s">
        <v>4</v>
      </c>
      <c r="AH98" s="426" t="s">
        <v>4</v>
      </c>
      <c r="AI98" s="511" t="s">
        <v>663</v>
      </c>
      <c r="AJ98" s="511" t="s">
        <v>664</v>
      </c>
      <c r="AK98" s="141">
        <v>3</v>
      </c>
      <c r="AL98" s="141" t="s">
        <v>3604</v>
      </c>
      <c r="AM98" s="213"/>
      <c r="AN98" s="386"/>
      <c r="AO98" s="213"/>
      <c r="AP98" s="478"/>
      <c r="AQ98" s="479"/>
      <c r="AR98" s="315">
        <f>VLOOKUP(E98,'Monthly AMS report'!KD:KE,2,FALSE)</f>
        <v>44770</v>
      </c>
      <c r="AS98" s="3"/>
      <c r="AT98" s="3"/>
      <c r="AU98" s="5"/>
      <c r="AV98" s="5">
        <v>16</v>
      </c>
      <c r="AW98" s="5">
        <v>6</v>
      </c>
      <c r="AX98" s="5"/>
      <c r="AY98" s="5"/>
      <c r="AZ98" s="5"/>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19"/>
      <c r="EJ98" s="590" t="s">
        <v>988</v>
      </c>
      <c r="EK98" s="591"/>
    </row>
    <row r="99" spans="1:162" ht="16.5" customHeight="1" x14ac:dyDescent="0.2">
      <c r="A99" s="43" t="s">
        <v>996</v>
      </c>
      <c r="B99" s="22" t="s">
        <v>997</v>
      </c>
      <c r="C99" s="5" t="s">
        <v>2843</v>
      </c>
      <c r="E99" s="265" t="s">
        <v>161</v>
      </c>
      <c r="F99" s="231" t="s">
        <v>998</v>
      </c>
      <c r="G99" s="193"/>
      <c r="H99" s="5" t="s">
        <v>662</v>
      </c>
      <c r="I99" s="21" t="s">
        <v>16</v>
      </c>
      <c r="J99" s="21" t="s">
        <v>663</v>
      </c>
      <c r="K99" s="21" t="s">
        <v>663</v>
      </c>
      <c r="L99" s="21" t="s">
        <v>663</v>
      </c>
      <c r="M99" s="21" t="s">
        <v>663</v>
      </c>
      <c r="N99" s="21" t="s">
        <v>16</v>
      </c>
      <c r="O99" s="21">
        <v>3</v>
      </c>
      <c r="P99" s="21" t="s">
        <v>16</v>
      </c>
      <c r="Q99" s="21">
        <v>3</v>
      </c>
      <c r="R99" s="21" t="s">
        <v>663</v>
      </c>
      <c r="S99" s="21" t="s">
        <v>663</v>
      </c>
      <c r="T99" s="21" t="s">
        <v>663</v>
      </c>
      <c r="U99" s="21" t="s">
        <v>663</v>
      </c>
      <c r="V99" s="21" t="s">
        <v>4</v>
      </c>
      <c r="W99" s="21" t="s">
        <v>663</v>
      </c>
      <c r="X99" s="21" t="s">
        <v>663</v>
      </c>
      <c r="Y99" s="21" t="s">
        <v>663</v>
      </c>
      <c r="Z99" s="21" t="s">
        <v>663</v>
      </c>
      <c r="AA99" s="21" t="s">
        <v>663</v>
      </c>
      <c r="AB99" s="21" t="s">
        <v>4</v>
      </c>
      <c r="AC99" s="426" t="s">
        <v>4</v>
      </c>
      <c r="AD99" s="426" t="s">
        <v>663</v>
      </c>
      <c r="AE99" s="426" t="s">
        <v>4</v>
      </c>
      <c r="AF99" s="426" t="s">
        <v>663</v>
      </c>
      <c r="AG99" s="426" t="s">
        <v>4</v>
      </c>
      <c r="AH99" s="426" t="s">
        <v>4</v>
      </c>
      <c r="AI99" s="511" t="s">
        <v>663</v>
      </c>
      <c r="AJ99" s="511" t="s">
        <v>664</v>
      </c>
      <c r="AK99" s="141" t="s">
        <v>4</v>
      </c>
      <c r="AL99" s="141"/>
      <c r="AM99" s="314"/>
      <c r="AN99" s="405"/>
      <c r="AO99" s="602"/>
      <c r="AP99" s="478"/>
      <c r="AQ99" s="479"/>
      <c r="AR99" s="315">
        <f>VLOOKUP(E99,'Monthly AMS report'!KD:KE,2,FALSE)</f>
        <v>44770</v>
      </c>
      <c r="AS99" s="3"/>
      <c r="AT99" s="3"/>
      <c r="AU99" s="5"/>
      <c r="AV99" s="5">
        <v>16</v>
      </c>
      <c r="AW99" s="5">
        <v>6</v>
      </c>
      <c r="AX99" s="5"/>
      <c r="AY99" s="5"/>
      <c r="AZ99" s="5"/>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19"/>
      <c r="EJ99" s="1" t="s">
        <v>945</v>
      </c>
      <c r="EK99" s="591">
        <f t="shared" si="0"/>
        <v>0</v>
      </c>
    </row>
    <row r="100" spans="1:162" ht="16.5" customHeight="1" x14ac:dyDescent="0.2">
      <c r="A100" s="43" t="s">
        <v>938</v>
      </c>
      <c r="B100" s="22" t="s">
        <v>939</v>
      </c>
      <c r="C100" s="5" t="s">
        <v>2843</v>
      </c>
      <c r="E100" s="265" t="s">
        <v>162</v>
      </c>
      <c r="F100" s="231" t="s">
        <v>940</v>
      </c>
      <c r="G100" s="193"/>
      <c r="H100" s="5" t="s">
        <v>662</v>
      </c>
      <c r="I100" s="21" t="s">
        <v>16</v>
      </c>
      <c r="J100" s="21" t="s">
        <v>663</v>
      </c>
      <c r="K100" s="21" t="s">
        <v>663</v>
      </c>
      <c r="L100" s="21" t="s">
        <v>663</v>
      </c>
      <c r="M100" s="21" t="s">
        <v>663</v>
      </c>
      <c r="N100" s="21" t="s">
        <v>16</v>
      </c>
      <c r="O100" s="21" t="s">
        <v>663</v>
      </c>
      <c r="P100" s="21" t="s">
        <v>16</v>
      </c>
      <c r="Q100" s="21" t="s">
        <v>16</v>
      </c>
      <c r="R100" s="21" t="s">
        <v>663</v>
      </c>
      <c r="S100" s="21" t="s">
        <v>663</v>
      </c>
      <c r="T100" s="21" t="s">
        <v>663</v>
      </c>
      <c r="U100" s="21" t="s">
        <v>663</v>
      </c>
      <c r="V100" s="21" t="s">
        <v>4</v>
      </c>
      <c r="W100" s="21" t="s">
        <v>663</v>
      </c>
      <c r="X100" s="21" t="s">
        <v>663</v>
      </c>
      <c r="Y100" s="21" t="s">
        <v>663</v>
      </c>
      <c r="Z100" s="21" t="s">
        <v>4</v>
      </c>
      <c r="AA100" s="21" t="s">
        <v>4</v>
      </c>
      <c r="AB100" s="21" t="s">
        <v>4</v>
      </c>
      <c r="AC100" s="426" t="s">
        <v>4</v>
      </c>
      <c r="AD100" s="426" t="s">
        <v>663</v>
      </c>
      <c r="AE100" s="426" t="s">
        <v>4</v>
      </c>
      <c r="AF100" s="426" t="s">
        <v>663</v>
      </c>
      <c r="AG100" s="426" t="s">
        <v>4</v>
      </c>
      <c r="AH100" s="426" t="s">
        <v>4</v>
      </c>
      <c r="AI100" s="511" t="s">
        <v>663</v>
      </c>
      <c r="AJ100" s="511"/>
      <c r="AK100" s="141" t="s">
        <v>4</v>
      </c>
      <c r="AL100" s="141"/>
      <c r="AM100" s="314"/>
      <c r="AN100" s="405"/>
      <c r="AO100" s="602"/>
      <c r="AP100" s="478"/>
      <c r="AQ100" s="496"/>
      <c r="AR100" s="315">
        <f>VLOOKUP(E100,'Monthly AMS report'!KD:KE,2,FALSE)</f>
        <v>44770</v>
      </c>
      <c r="AS100" s="3"/>
      <c r="AT100" s="3"/>
      <c r="AU100" s="5">
        <v>4</v>
      </c>
      <c r="AV100" s="5">
        <v>16</v>
      </c>
      <c r="AW100" s="5">
        <v>6</v>
      </c>
      <c r="AX100" s="5"/>
      <c r="AY100" s="5"/>
      <c r="AZ100" s="5"/>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19"/>
      <c r="EJ100" s="1" t="s">
        <v>995</v>
      </c>
      <c r="EK100" s="591">
        <f t="shared" si="0"/>
        <v>0</v>
      </c>
    </row>
    <row r="101" spans="1:162" ht="16.5" customHeight="1" x14ac:dyDescent="0.2">
      <c r="A101" s="43" t="s">
        <v>984</v>
      </c>
      <c r="B101" s="22" t="s">
        <v>985</v>
      </c>
      <c r="C101" s="5" t="s">
        <v>2843</v>
      </c>
      <c r="E101" s="265" t="s">
        <v>163</v>
      </c>
      <c r="F101" s="231" t="s">
        <v>986</v>
      </c>
      <c r="G101" s="193" t="s">
        <v>987</v>
      </c>
      <c r="H101" s="5" t="s">
        <v>662</v>
      </c>
      <c r="I101" s="21" t="s">
        <v>16</v>
      </c>
      <c r="J101" s="21" t="s">
        <v>663</v>
      </c>
      <c r="K101" s="21" t="s">
        <v>663</v>
      </c>
      <c r="L101" s="21" t="s">
        <v>663</v>
      </c>
      <c r="M101" s="21" t="s">
        <v>663</v>
      </c>
      <c r="N101" s="21" t="s">
        <v>16</v>
      </c>
      <c r="O101" s="21" t="s">
        <v>663</v>
      </c>
      <c r="P101" s="21" t="s">
        <v>16</v>
      </c>
      <c r="Q101" s="21" t="s">
        <v>16</v>
      </c>
      <c r="R101" s="21" t="s">
        <v>663</v>
      </c>
      <c r="S101" s="21" t="s">
        <v>663</v>
      </c>
      <c r="T101" s="21" t="s">
        <v>663</v>
      </c>
      <c r="U101" s="21" t="s">
        <v>663</v>
      </c>
      <c r="V101" s="21" t="s">
        <v>4</v>
      </c>
      <c r="W101" s="21" t="s">
        <v>663</v>
      </c>
      <c r="X101" s="21" t="s">
        <v>663</v>
      </c>
      <c r="Y101" s="21" t="s">
        <v>663</v>
      </c>
      <c r="Z101" s="21">
        <v>2</v>
      </c>
      <c r="AA101" s="21" t="s">
        <v>4</v>
      </c>
      <c r="AB101" s="21" t="s">
        <v>4</v>
      </c>
      <c r="AC101" s="426" t="s">
        <v>4</v>
      </c>
      <c r="AD101" s="426" t="s">
        <v>663</v>
      </c>
      <c r="AE101" s="426" t="s">
        <v>4</v>
      </c>
      <c r="AF101" s="426">
        <v>3</v>
      </c>
      <c r="AG101" s="426" t="s">
        <v>4</v>
      </c>
      <c r="AH101" s="426" t="s">
        <v>4</v>
      </c>
      <c r="AI101" s="511" t="s">
        <v>663</v>
      </c>
      <c r="AJ101" s="511"/>
      <c r="AK101" s="141" t="s">
        <v>4</v>
      </c>
      <c r="AL101" s="141"/>
      <c r="AM101" s="314"/>
      <c r="AN101" s="405"/>
      <c r="AO101" s="213"/>
      <c r="AP101" s="478"/>
      <c r="AQ101" s="496"/>
      <c r="AR101" s="315">
        <f>VLOOKUP(E101,'Monthly AMS report'!KD:KE,2,FALSE)</f>
        <v>44727</v>
      </c>
      <c r="AS101" s="3"/>
      <c r="AT101" s="3"/>
      <c r="AU101" s="5">
        <v>6</v>
      </c>
      <c r="AV101" s="5">
        <v>16</v>
      </c>
      <c r="AW101" s="5">
        <v>6</v>
      </c>
      <c r="AX101" s="5"/>
      <c r="AY101" s="5"/>
      <c r="AZ101" s="5"/>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19"/>
      <c r="EJ101" s="590" t="s">
        <v>999</v>
      </c>
      <c r="EK101" s="591"/>
    </row>
    <row r="102" spans="1:162" ht="16.5" customHeight="1" x14ac:dyDescent="0.25">
      <c r="A102" s="43" t="s">
        <v>1000</v>
      </c>
      <c r="B102" s="22" t="s">
        <v>1001</v>
      </c>
      <c r="C102" s="5" t="s">
        <v>2843</v>
      </c>
      <c r="E102" s="265" t="s">
        <v>164</v>
      </c>
      <c r="F102" s="231" t="s">
        <v>1002</v>
      </c>
      <c r="G102" s="193" t="s">
        <v>1003</v>
      </c>
      <c r="H102" s="5" t="s">
        <v>662</v>
      </c>
      <c r="I102" s="21" t="s">
        <v>16</v>
      </c>
      <c r="J102" s="21" t="s">
        <v>663</v>
      </c>
      <c r="K102" s="21" t="s">
        <v>663</v>
      </c>
      <c r="L102" s="21" t="s">
        <v>663</v>
      </c>
      <c r="M102" s="21" t="s">
        <v>663</v>
      </c>
      <c r="N102" s="21" t="s">
        <v>16</v>
      </c>
      <c r="O102" s="21" t="s">
        <v>663</v>
      </c>
      <c r="P102" s="21" t="s">
        <v>16</v>
      </c>
      <c r="Q102" s="21" t="s">
        <v>16</v>
      </c>
      <c r="R102" s="21" t="s">
        <v>663</v>
      </c>
      <c r="S102" s="21">
        <v>4</v>
      </c>
      <c r="T102" s="21">
        <v>3</v>
      </c>
      <c r="U102" s="21">
        <v>3</v>
      </c>
      <c r="V102" s="21">
        <v>3</v>
      </c>
      <c r="W102" s="21">
        <v>3</v>
      </c>
      <c r="X102" s="21">
        <v>3</v>
      </c>
      <c r="Y102" s="21">
        <v>3</v>
      </c>
      <c r="Z102" s="21">
        <v>3</v>
      </c>
      <c r="AA102" s="21">
        <v>4</v>
      </c>
      <c r="AB102" s="21" t="s">
        <v>4</v>
      </c>
      <c r="AC102" s="426" t="s">
        <v>4</v>
      </c>
      <c r="AD102" s="426" t="s">
        <v>663</v>
      </c>
      <c r="AE102" s="426" t="s">
        <v>4</v>
      </c>
      <c r="AF102" s="426">
        <v>3</v>
      </c>
      <c r="AG102" s="426">
        <v>3</v>
      </c>
      <c r="AH102" s="426">
        <v>1</v>
      </c>
      <c r="AI102" s="511">
        <v>3</v>
      </c>
      <c r="AJ102" s="511"/>
      <c r="AK102" s="141" t="s">
        <v>4</v>
      </c>
      <c r="AL102" s="141"/>
      <c r="AM102" s="174"/>
      <c r="AN102" s="401">
        <v>7287378</v>
      </c>
      <c r="AO102" s="213" t="s">
        <v>891</v>
      </c>
      <c r="AP102" s="478"/>
      <c r="AQ102" s="496"/>
      <c r="AR102" s="315">
        <f>VLOOKUP(E102,'Monthly AMS report'!KD:KE,2,FALSE)</f>
        <v>44770</v>
      </c>
      <c r="AS102" s="3" t="s">
        <v>1004</v>
      </c>
      <c r="AT102" s="3"/>
      <c r="AU102" s="5">
        <v>4</v>
      </c>
      <c r="AV102" s="5">
        <v>16</v>
      </c>
      <c r="AW102" s="5">
        <v>6</v>
      </c>
      <c r="AX102" s="5"/>
      <c r="AY102" s="5"/>
      <c r="AZ102" s="5"/>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19"/>
      <c r="EJ102" s="590" t="s">
        <v>1005</v>
      </c>
      <c r="EK102" s="591"/>
    </row>
    <row r="103" spans="1:162" ht="16.5" customHeight="1" x14ac:dyDescent="0.2">
      <c r="A103" s="43" t="s">
        <v>1006</v>
      </c>
      <c r="B103" s="22" t="s">
        <v>1007</v>
      </c>
      <c r="C103" s="5" t="s">
        <v>2843</v>
      </c>
      <c r="E103" s="265" t="s">
        <v>166</v>
      </c>
      <c r="F103" s="231" t="s">
        <v>1008</v>
      </c>
      <c r="G103" s="193"/>
      <c r="H103" s="5" t="s">
        <v>662</v>
      </c>
      <c r="I103" s="21" t="s">
        <v>16</v>
      </c>
      <c r="J103" s="21" t="s">
        <v>663</v>
      </c>
      <c r="K103" s="21" t="s">
        <v>663</v>
      </c>
      <c r="L103" s="21" t="s">
        <v>663</v>
      </c>
      <c r="M103" s="21" t="s">
        <v>663</v>
      </c>
      <c r="N103" s="21" t="s">
        <v>16</v>
      </c>
      <c r="O103" s="21" t="s">
        <v>663</v>
      </c>
      <c r="P103" s="21" t="s">
        <v>16</v>
      </c>
      <c r="Q103" s="21" t="s">
        <v>16</v>
      </c>
      <c r="R103" s="21" t="s">
        <v>663</v>
      </c>
      <c r="S103" s="21" t="s">
        <v>663</v>
      </c>
      <c r="T103" s="21" t="s">
        <v>663</v>
      </c>
      <c r="U103" s="21" t="s">
        <v>663</v>
      </c>
      <c r="V103" s="21" t="s">
        <v>4</v>
      </c>
      <c r="W103" s="21" t="s">
        <v>663</v>
      </c>
      <c r="X103" s="21" t="s">
        <v>663</v>
      </c>
      <c r="Y103" s="21" t="s">
        <v>663</v>
      </c>
      <c r="Z103" s="21" t="s">
        <v>663</v>
      </c>
      <c r="AA103" s="21" t="s">
        <v>663</v>
      </c>
      <c r="AB103" s="21" t="s">
        <v>4</v>
      </c>
      <c r="AC103" s="426" t="s">
        <v>4</v>
      </c>
      <c r="AD103" s="426" t="s">
        <v>663</v>
      </c>
      <c r="AE103" s="426" t="s">
        <v>4</v>
      </c>
      <c r="AF103" s="426" t="s">
        <v>663</v>
      </c>
      <c r="AG103" s="426" t="s">
        <v>4</v>
      </c>
      <c r="AH103" s="426" t="s">
        <v>4</v>
      </c>
      <c r="AI103" s="511" t="s">
        <v>663</v>
      </c>
      <c r="AJ103" s="511"/>
      <c r="AK103" s="141" t="s">
        <v>4</v>
      </c>
      <c r="AL103" s="141"/>
      <c r="AM103" s="314"/>
      <c r="AN103" s="405"/>
      <c r="AO103" s="213"/>
      <c r="AP103" s="478"/>
      <c r="AQ103" s="496"/>
      <c r="AR103" s="315">
        <f>VLOOKUP(E103,'Monthly AMS report'!KD:KE,2,FALSE)</f>
        <v>44770</v>
      </c>
      <c r="AS103" s="3"/>
      <c r="AT103" s="3"/>
      <c r="AU103" s="5">
        <v>4</v>
      </c>
      <c r="AV103" s="5">
        <v>16</v>
      </c>
      <c r="AW103" s="5">
        <v>6</v>
      </c>
      <c r="AX103" s="5"/>
      <c r="AY103" s="5"/>
      <c r="AZ103" s="5"/>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19"/>
      <c r="EJ103" s="590" t="s">
        <v>1009</v>
      </c>
      <c r="EK103" s="591"/>
    </row>
    <row r="104" spans="1:162" ht="16.5" customHeight="1" x14ac:dyDescent="0.2">
      <c r="A104" s="43" t="s">
        <v>1017</v>
      </c>
      <c r="B104" s="22" t="s">
        <v>1018</v>
      </c>
      <c r="C104" s="5" t="s">
        <v>2843</v>
      </c>
      <c r="E104" s="265" t="s">
        <v>167</v>
      </c>
      <c r="F104" s="231" t="s">
        <v>1019</v>
      </c>
      <c r="G104" s="193"/>
      <c r="H104" s="5" t="s">
        <v>662</v>
      </c>
      <c r="I104" s="21" t="s">
        <v>16</v>
      </c>
      <c r="J104" s="21" t="s">
        <v>663</v>
      </c>
      <c r="K104" s="21" t="s">
        <v>663</v>
      </c>
      <c r="L104" s="21" t="s">
        <v>663</v>
      </c>
      <c r="M104" s="21" t="s">
        <v>663</v>
      </c>
      <c r="N104" s="21" t="s">
        <v>16</v>
      </c>
      <c r="O104" s="21">
        <v>2</v>
      </c>
      <c r="P104" s="21" t="s">
        <v>16</v>
      </c>
      <c r="Q104" s="21">
        <v>2</v>
      </c>
      <c r="R104" s="21">
        <v>2</v>
      </c>
      <c r="S104" s="21">
        <v>2</v>
      </c>
      <c r="T104" s="21">
        <v>3</v>
      </c>
      <c r="U104" s="21">
        <v>3</v>
      </c>
      <c r="V104" s="21">
        <v>3</v>
      </c>
      <c r="W104" s="21" t="s">
        <v>663</v>
      </c>
      <c r="X104" s="21">
        <v>4</v>
      </c>
      <c r="Y104" s="21">
        <v>4</v>
      </c>
      <c r="Z104" s="21">
        <v>4</v>
      </c>
      <c r="AA104" s="21">
        <v>4</v>
      </c>
      <c r="AB104" s="21">
        <v>4</v>
      </c>
      <c r="AC104" s="426">
        <v>4</v>
      </c>
      <c r="AD104" s="426">
        <v>4</v>
      </c>
      <c r="AE104" s="426" t="s">
        <v>4</v>
      </c>
      <c r="AF104" s="426">
        <v>3</v>
      </c>
      <c r="AG104" s="426">
        <v>4</v>
      </c>
      <c r="AH104" s="426">
        <v>4</v>
      </c>
      <c r="AI104" s="511">
        <v>3</v>
      </c>
      <c r="AJ104" s="511" t="s">
        <v>664</v>
      </c>
      <c r="AK104" s="141" t="s">
        <v>4</v>
      </c>
      <c r="AL104" s="141"/>
      <c r="AM104" s="174"/>
      <c r="AN104" s="405">
        <v>7287390</v>
      </c>
      <c r="AO104" s="213"/>
      <c r="AP104" s="478"/>
      <c r="AQ104" s="496"/>
      <c r="AR104" s="315">
        <f>VLOOKUP(E104,'Monthly AMS report'!KD:KE,2,FALSE)</f>
        <v>44764</v>
      </c>
      <c r="AS104" s="3"/>
      <c r="AT104" s="3"/>
      <c r="AU104" s="5">
        <v>6</v>
      </c>
      <c r="AW104" s="5"/>
      <c r="AX104" s="5"/>
      <c r="AY104" s="5"/>
      <c r="AZ104" s="5"/>
      <c r="BA104" s="3"/>
      <c r="BB104" s="3"/>
      <c r="BC104" s="3"/>
      <c r="BD104" s="3"/>
      <c r="BE104" s="3"/>
      <c r="BF104" s="3"/>
      <c r="BG104" s="3"/>
      <c r="BH104" s="3"/>
      <c r="BI104" s="3"/>
      <c r="BJ104" s="3"/>
      <c r="BK104" s="3"/>
      <c r="BL104" s="3"/>
      <c r="BM104" s="3"/>
      <c r="BN104" s="3"/>
      <c r="BO104" s="3"/>
      <c r="BP104" s="3"/>
      <c r="BQ104" s="3"/>
      <c r="BR104" s="3"/>
      <c r="BS104" s="3"/>
      <c r="BT104" s="5"/>
      <c r="BU104" s="5"/>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19"/>
      <c r="EJ104" s="1" t="s">
        <v>945</v>
      </c>
      <c r="EK104" s="591">
        <f t="shared" si="0"/>
        <v>0</v>
      </c>
    </row>
    <row r="105" spans="1:162" ht="16.5" customHeight="1" x14ac:dyDescent="0.25">
      <c r="A105" s="43" t="s">
        <v>1010</v>
      </c>
      <c r="B105" s="22" t="s">
        <v>1011</v>
      </c>
      <c r="C105" s="5" t="s">
        <v>2843</v>
      </c>
      <c r="E105" s="265" t="s">
        <v>169</v>
      </c>
      <c r="F105" s="231" t="s">
        <v>1012</v>
      </c>
      <c r="G105" s="193"/>
      <c r="H105" s="5" t="s">
        <v>662</v>
      </c>
      <c r="I105" s="21" t="s">
        <v>16</v>
      </c>
      <c r="J105" s="21" t="s">
        <v>16</v>
      </c>
      <c r="K105" s="21" t="s">
        <v>663</v>
      </c>
      <c r="L105" s="21" t="s">
        <v>663</v>
      </c>
      <c r="M105" s="21" t="s">
        <v>663</v>
      </c>
      <c r="N105" s="21" t="s">
        <v>16</v>
      </c>
      <c r="O105" s="21" t="s">
        <v>16</v>
      </c>
      <c r="P105" s="21" t="s">
        <v>16</v>
      </c>
      <c r="Q105" s="21" t="s">
        <v>16</v>
      </c>
      <c r="R105" s="21">
        <v>3</v>
      </c>
      <c r="S105" s="21" t="s">
        <v>663</v>
      </c>
      <c r="T105" s="21" t="s">
        <v>663</v>
      </c>
      <c r="U105" s="21" t="s">
        <v>663</v>
      </c>
      <c r="V105" s="21">
        <v>2</v>
      </c>
      <c r="W105" s="21">
        <v>3</v>
      </c>
      <c r="X105" s="21">
        <v>3</v>
      </c>
      <c r="Y105" s="21">
        <v>3</v>
      </c>
      <c r="Z105" s="21">
        <v>3</v>
      </c>
      <c r="AA105" s="21">
        <v>3</v>
      </c>
      <c r="AB105" s="21" t="s">
        <v>132</v>
      </c>
      <c r="AC105" s="426">
        <v>4</v>
      </c>
      <c r="AD105" s="426">
        <v>4</v>
      </c>
      <c r="AE105" s="426">
        <v>4</v>
      </c>
      <c r="AF105" s="426">
        <v>4</v>
      </c>
      <c r="AG105" s="426" t="s">
        <v>16</v>
      </c>
      <c r="AH105" s="426">
        <v>4</v>
      </c>
      <c r="AI105" s="512">
        <v>3</v>
      </c>
      <c r="AJ105" s="511"/>
      <c r="AK105" s="141" t="s">
        <v>16</v>
      </c>
      <c r="AL105" s="141" t="s">
        <v>3605</v>
      </c>
      <c r="AM105" s="174"/>
      <c r="AN105" s="401">
        <v>7257555</v>
      </c>
      <c r="AO105" s="213"/>
      <c r="AP105" s="478"/>
      <c r="AQ105" s="479"/>
      <c r="AR105" s="315">
        <f>VLOOKUP(E105,'Monthly AMS report'!KD:KE,2,FALSE)</f>
        <v>44727</v>
      </c>
      <c r="AS105" s="3"/>
      <c r="AT105" s="3"/>
      <c r="AU105" s="5"/>
      <c r="AV105" s="5">
        <v>16</v>
      </c>
      <c r="AW105" s="5">
        <v>2</v>
      </c>
      <c r="AX105" s="5"/>
      <c r="AY105" s="5"/>
      <c r="AZ105" s="5"/>
      <c r="BA105" s="3"/>
      <c r="BB105" s="3"/>
      <c r="BC105" s="3"/>
      <c r="BD105" s="3"/>
      <c r="BE105" s="3"/>
      <c r="BF105" s="3"/>
      <c r="BG105" s="3"/>
      <c r="BH105" s="3"/>
      <c r="BI105" s="3"/>
      <c r="BJ105" s="3"/>
      <c r="BK105" s="3"/>
      <c r="BL105" s="3"/>
      <c r="BM105" s="3"/>
      <c r="BN105" s="3"/>
      <c r="BO105" s="3"/>
      <c r="BP105" s="3"/>
      <c r="BQ105" s="3"/>
      <c r="BR105" s="3"/>
      <c r="BS105" s="3"/>
      <c r="BT105" s="5"/>
      <c r="BU105" s="5"/>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19"/>
      <c r="EJ105" s="1" t="s">
        <v>945</v>
      </c>
      <c r="EK105" s="591">
        <f t="shared" si="0"/>
        <v>0</v>
      </c>
      <c r="FF105" s="1" t="s">
        <v>1016</v>
      </c>
    </row>
    <row r="106" spans="1:162" ht="16.5" customHeight="1" x14ac:dyDescent="0.2">
      <c r="A106" s="43" t="s">
        <v>1013</v>
      </c>
      <c r="B106" s="22" t="s">
        <v>1014</v>
      </c>
      <c r="C106" s="5" t="s">
        <v>2843</v>
      </c>
      <c r="D106" s="5" t="s">
        <v>811</v>
      </c>
      <c r="E106" s="265" t="s">
        <v>171</v>
      </c>
      <c r="F106" s="231" t="s">
        <v>1015</v>
      </c>
      <c r="G106" s="193"/>
      <c r="H106" s="5" t="s">
        <v>662</v>
      </c>
      <c r="I106" s="21" t="s">
        <v>16</v>
      </c>
      <c r="J106" s="21" t="s">
        <v>663</v>
      </c>
      <c r="K106" s="21" t="s">
        <v>663</v>
      </c>
      <c r="L106" s="21" t="s">
        <v>16</v>
      </c>
      <c r="M106" s="21" t="s">
        <v>663</v>
      </c>
      <c r="N106" s="21" t="s">
        <v>16</v>
      </c>
      <c r="O106" s="21" t="s">
        <v>663</v>
      </c>
      <c r="P106" s="21" t="s">
        <v>16</v>
      </c>
      <c r="Q106" s="21" t="s">
        <v>16</v>
      </c>
      <c r="R106" s="21" t="s">
        <v>16</v>
      </c>
      <c r="S106" s="21" t="s">
        <v>663</v>
      </c>
      <c r="T106" s="21" t="s">
        <v>663</v>
      </c>
      <c r="U106" s="21" t="s">
        <v>16</v>
      </c>
      <c r="V106" s="21" t="s">
        <v>4</v>
      </c>
      <c r="W106" s="21" t="s">
        <v>663</v>
      </c>
      <c r="X106" s="21" t="s">
        <v>663</v>
      </c>
      <c r="Y106" s="21" t="s">
        <v>663</v>
      </c>
      <c r="Z106" s="21" t="s">
        <v>16</v>
      </c>
      <c r="AA106" s="21" t="s">
        <v>4</v>
      </c>
      <c r="AB106" s="21" t="s">
        <v>4</v>
      </c>
      <c r="AC106" s="426" t="s">
        <v>4</v>
      </c>
      <c r="AD106" s="426" t="s">
        <v>663</v>
      </c>
      <c r="AE106" s="426" t="s">
        <v>4</v>
      </c>
      <c r="AF106" s="426" t="s">
        <v>16</v>
      </c>
      <c r="AG106" s="426" t="s">
        <v>4</v>
      </c>
      <c r="AH106" s="426" t="s">
        <v>4</v>
      </c>
      <c r="AI106" s="527" t="s">
        <v>16</v>
      </c>
      <c r="AJ106" s="511"/>
      <c r="AK106" s="141" t="s">
        <v>16</v>
      </c>
      <c r="AL106" s="141"/>
      <c r="AM106" s="174"/>
      <c r="AN106" s="405"/>
      <c r="AO106" s="314"/>
      <c r="AP106" s="478"/>
      <c r="AQ106" s="479"/>
      <c r="AR106" s="315">
        <f>VLOOKUP(E106,'Monthly AMS report'!KD:KE,2,FALSE)</f>
        <v>44685</v>
      </c>
      <c r="AS106" s="3"/>
      <c r="AT106" s="3"/>
      <c r="AU106" s="5"/>
      <c r="AV106" s="5">
        <v>24</v>
      </c>
      <c r="AW106" s="5">
        <v>6</v>
      </c>
      <c r="AX106" s="5"/>
      <c r="AY106" s="5"/>
      <c r="AZ106" s="5"/>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19"/>
      <c r="EJ106" s="1" t="s">
        <v>945</v>
      </c>
      <c r="EK106" s="591">
        <f t="shared" si="0"/>
        <v>0</v>
      </c>
    </row>
    <row r="107" spans="1:162" ht="16.5" customHeight="1" x14ac:dyDescent="0.25">
      <c r="A107" s="43" t="s">
        <v>1020</v>
      </c>
      <c r="B107" s="22" t="s">
        <v>1021</v>
      </c>
      <c r="C107" s="5" t="s">
        <v>2843</v>
      </c>
      <c r="E107" s="265" t="s">
        <v>172</v>
      </c>
      <c r="F107" s="231" t="s">
        <v>1022</v>
      </c>
      <c r="G107" s="193" t="s">
        <v>1023</v>
      </c>
      <c r="H107" s="5" t="s">
        <v>662</v>
      </c>
      <c r="I107" s="21" t="s">
        <v>16</v>
      </c>
      <c r="J107" s="21" t="s">
        <v>663</v>
      </c>
      <c r="K107" s="21">
        <v>3</v>
      </c>
      <c r="L107" s="21">
        <v>3</v>
      </c>
      <c r="M107" s="21" t="s">
        <v>663</v>
      </c>
      <c r="N107" s="21" t="s">
        <v>16</v>
      </c>
      <c r="O107" s="21">
        <v>3</v>
      </c>
      <c r="P107" s="21" t="s">
        <v>16</v>
      </c>
      <c r="Q107" s="21">
        <v>3</v>
      </c>
      <c r="R107" s="21">
        <v>3</v>
      </c>
      <c r="S107" s="21">
        <v>2</v>
      </c>
      <c r="T107" s="21" t="s">
        <v>663</v>
      </c>
      <c r="U107" s="21" t="s">
        <v>663</v>
      </c>
      <c r="V107" s="21" t="s">
        <v>4</v>
      </c>
      <c r="W107" s="21">
        <v>2</v>
      </c>
      <c r="X107" s="21">
        <v>3</v>
      </c>
      <c r="Y107" s="21">
        <v>3</v>
      </c>
      <c r="Z107" s="21">
        <v>3</v>
      </c>
      <c r="AA107" s="21">
        <v>4</v>
      </c>
      <c r="AB107" s="21" t="s">
        <v>664</v>
      </c>
      <c r="AC107" s="426">
        <v>4</v>
      </c>
      <c r="AD107" s="426">
        <v>4</v>
      </c>
      <c r="AE107" s="426" t="s">
        <v>4</v>
      </c>
      <c r="AF107" s="426">
        <v>3</v>
      </c>
      <c r="AG107" s="426" t="s">
        <v>4</v>
      </c>
      <c r="AH107" s="426" t="s">
        <v>4</v>
      </c>
      <c r="AI107" s="511" t="s">
        <v>663</v>
      </c>
      <c r="AJ107" s="511"/>
      <c r="AK107" s="141">
        <v>3</v>
      </c>
      <c r="AL107" s="141" t="s">
        <v>1024</v>
      </c>
      <c r="AM107" s="314"/>
      <c r="AN107" s="406"/>
      <c r="AO107" s="174"/>
      <c r="AP107" s="478"/>
      <c r="AQ107" s="496"/>
      <c r="AR107" s="315">
        <f>VLOOKUP(E107,'Monthly AMS report'!KD:KE,2,FALSE)</f>
        <v>44770</v>
      </c>
      <c r="AS107" s="3"/>
      <c r="AT107" s="3"/>
      <c r="AU107" s="5">
        <v>4</v>
      </c>
      <c r="AV107" s="5">
        <v>16</v>
      </c>
      <c r="AW107" s="5">
        <v>6</v>
      </c>
      <c r="AX107" s="5"/>
      <c r="AY107" s="5"/>
      <c r="AZ107" s="5"/>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19"/>
      <c r="EJ107" s="1" t="s">
        <v>945</v>
      </c>
      <c r="EK107" s="591">
        <f t="shared" si="0"/>
        <v>0</v>
      </c>
    </row>
    <row r="108" spans="1:162" ht="16.5" customHeight="1" x14ac:dyDescent="0.2">
      <c r="A108" s="43" t="s">
        <v>1899</v>
      </c>
      <c r="B108" s="22" t="s">
        <v>1900</v>
      </c>
      <c r="C108" s="5" t="s">
        <v>2652</v>
      </c>
      <c r="D108" s="5" t="s">
        <v>811</v>
      </c>
      <c r="E108" s="326" t="s">
        <v>173</v>
      </c>
      <c r="F108" s="5" t="s">
        <v>1901</v>
      </c>
      <c r="G108" s="193"/>
      <c r="H108" s="5" t="s">
        <v>662</v>
      </c>
      <c r="I108" s="21" t="s">
        <v>16</v>
      </c>
      <c r="J108" s="21" t="s">
        <v>16</v>
      </c>
      <c r="K108" s="21" t="s">
        <v>663</v>
      </c>
      <c r="L108" s="21" t="s">
        <v>16</v>
      </c>
      <c r="M108" s="21" t="s">
        <v>663</v>
      </c>
      <c r="N108" s="21" t="s">
        <v>16</v>
      </c>
      <c r="O108" s="21" t="s">
        <v>16</v>
      </c>
      <c r="P108" s="21" t="s">
        <v>16</v>
      </c>
      <c r="Q108" s="21" t="s">
        <v>16</v>
      </c>
      <c r="R108" s="21" t="s">
        <v>663</v>
      </c>
      <c r="S108" s="21" t="s">
        <v>4</v>
      </c>
      <c r="T108" s="21" t="s">
        <v>663</v>
      </c>
      <c r="U108" s="21" t="s">
        <v>663</v>
      </c>
      <c r="V108" s="21" t="s">
        <v>16</v>
      </c>
      <c r="W108" s="21" t="s">
        <v>663</v>
      </c>
      <c r="X108" s="21">
        <v>4</v>
      </c>
      <c r="Y108" s="21">
        <v>4</v>
      </c>
      <c r="Z108" s="21" t="s">
        <v>819</v>
      </c>
      <c r="AA108" s="21" t="s">
        <v>664</v>
      </c>
      <c r="AB108" s="21" t="s">
        <v>819</v>
      </c>
      <c r="AC108" s="426" t="s">
        <v>16</v>
      </c>
      <c r="AD108" s="426" t="s">
        <v>16</v>
      </c>
      <c r="AE108" s="426" t="s">
        <v>4</v>
      </c>
      <c r="AF108" s="426" t="s">
        <v>663</v>
      </c>
      <c r="AG108" s="426" t="s">
        <v>4</v>
      </c>
      <c r="AH108" s="426" t="s">
        <v>4</v>
      </c>
      <c r="AI108" s="511" t="s">
        <v>664</v>
      </c>
      <c r="AJ108" s="511" t="s">
        <v>664</v>
      </c>
      <c r="AK108" s="141" t="s">
        <v>4</v>
      </c>
      <c r="AL108" s="141"/>
      <c r="AM108" s="174"/>
      <c r="AN108" s="405"/>
      <c r="AO108" s="314"/>
      <c r="AP108" s="478"/>
      <c r="AQ108" s="479"/>
      <c r="AR108" s="315">
        <f>VLOOKUP(E108,'Monthly AMS report'!KD:KE,2,FALSE)</f>
        <v>44754</v>
      </c>
      <c r="AS108" s="3"/>
      <c r="AT108" s="3"/>
      <c r="AU108" s="5"/>
      <c r="AV108" s="5">
        <v>16</v>
      </c>
      <c r="AW108" s="5">
        <v>6</v>
      </c>
      <c r="AX108" s="5"/>
      <c r="AY108" s="5"/>
      <c r="AZ108" s="5"/>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19"/>
      <c r="EJ108" s="1" t="s">
        <v>945</v>
      </c>
      <c r="EK108" s="591">
        <f t="shared" si="0"/>
        <v>0</v>
      </c>
    </row>
    <row r="109" spans="1:162" ht="16.5" customHeight="1" x14ac:dyDescent="0.2">
      <c r="A109" s="43" t="s">
        <v>1048</v>
      </c>
      <c r="B109" s="3" t="s">
        <v>1049</v>
      </c>
      <c r="C109" s="5" t="s">
        <v>2652</v>
      </c>
      <c r="D109" s="5" t="s">
        <v>811</v>
      </c>
      <c r="E109" s="263" t="s">
        <v>174</v>
      </c>
      <c r="F109" s="231" t="s">
        <v>1049</v>
      </c>
      <c r="G109" s="193"/>
      <c r="H109" s="5" t="s">
        <v>813</v>
      </c>
      <c r="I109" s="21" t="s">
        <v>16</v>
      </c>
      <c r="J109" s="25" t="s">
        <v>16</v>
      </c>
      <c r="K109" s="25" t="s">
        <v>16</v>
      </c>
      <c r="L109" s="25" t="s">
        <v>16</v>
      </c>
      <c r="M109" s="25" t="s">
        <v>16</v>
      </c>
      <c r="N109" s="25" t="s">
        <v>16</v>
      </c>
      <c r="O109" s="25" t="s">
        <v>16</v>
      </c>
      <c r="P109" s="25" t="s">
        <v>16</v>
      </c>
      <c r="Q109" s="25" t="s">
        <v>16</v>
      </c>
      <c r="R109" s="25" t="s">
        <v>16</v>
      </c>
      <c r="S109" s="25" t="s">
        <v>16</v>
      </c>
      <c r="T109" s="25" t="s">
        <v>16</v>
      </c>
      <c r="U109" s="25" t="s">
        <v>16</v>
      </c>
      <c r="V109" s="25" t="s">
        <v>16</v>
      </c>
      <c r="W109" s="21" t="s">
        <v>663</v>
      </c>
      <c r="X109" s="21" t="s">
        <v>663</v>
      </c>
      <c r="Y109" s="21" t="s">
        <v>663</v>
      </c>
      <c r="Z109" s="21" t="s">
        <v>663</v>
      </c>
      <c r="AA109" s="21" t="s">
        <v>663</v>
      </c>
      <c r="AB109" s="21" t="s">
        <v>819</v>
      </c>
      <c r="AC109" s="426" t="s">
        <v>16</v>
      </c>
      <c r="AD109" s="426" t="s">
        <v>16</v>
      </c>
      <c r="AE109" s="426" t="s">
        <v>4</v>
      </c>
      <c r="AF109" s="426" t="s">
        <v>663</v>
      </c>
      <c r="AG109" s="426" t="s">
        <v>4</v>
      </c>
      <c r="AH109" s="426" t="s">
        <v>4</v>
      </c>
      <c r="AI109" s="511" t="s">
        <v>663</v>
      </c>
      <c r="AJ109" s="511" t="s">
        <v>664</v>
      </c>
      <c r="AK109" s="141" t="s">
        <v>4</v>
      </c>
      <c r="AL109" s="141"/>
      <c r="AM109" s="314"/>
      <c r="AN109" s="405"/>
      <c r="AO109" s="602"/>
      <c r="AP109" s="478"/>
      <c r="AQ109" s="496"/>
      <c r="AR109" s="315">
        <f>VLOOKUP(E109,'Monthly AMS report'!KD:KE,2,FALSE)</f>
        <v>44754</v>
      </c>
      <c r="AS109" s="22"/>
      <c r="AT109" s="22"/>
      <c r="AU109" s="5">
        <v>16</v>
      </c>
      <c r="AV109" s="5">
        <v>16</v>
      </c>
      <c r="AW109" s="5">
        <v>6</v>
      </c>
      <c r="AX109" s="5"/>
      <c r="AY109" s="5"/>
      <c r="AZ109" s="5"/>
      <c r="BA109" s="3"/>
      <c r="BB109" s="3"/>
      <c r="BC109" s="3"/>
      <c r="BD109" s="3"/>
      <c r="BE109" s="3"/>
      <c r="BF109" s="3"/>
      <c r="BG109" s="3"/>
      <c r="BH109" s="3"/>
      <c r="BI109" s="3"/>
      <c r="BJ109" s="3"/>
      <c r="BK109" s="3"/>
      <c r="BL109" s="3"/>
      <c r="BM109" s="3"/>
      <c r="BN109" s="3"/>
      <c r="BO109" s="3"/>
      <c r="BP109" s="3"/>
      <c r="BQ109" s="3"/>
      <c r="BR109" s="3"/>
      <c r="BS109" s="3"/>
      <c r="BT109" s="5"/>
      <c r="BU109" s="5"/>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19"/>
      <c r="EJ109" s="1" t="s">
        <v>945</v>
      </c>
      <c r="EK109" s="591">
        <f t="shared" si="0"/>
        <v>0</v>
      </c>
    </row>
    <row r="110" spans="1:162" ht="16.5" customHeight="1" x14ac:dyDescent="0.2">
      <c r="A110" s="43" t="s">
        <v>1051</v>
      </c>
      <c r="B110" s="3" t="s">
        <v>1052</v>
      </c>
      <c r="C110" s="5" t="s">
        <v>2652</v>
      </c>
      <c r="D110" s="5" t="s">
        <v>811</v>
      </c>
      <c r="E110" s="263" t="s">
        <v>175</v>
      </c>
      <c r="F110" s="231" t="s">
        <v>1052</v>
      </c>
      <c r="G110" s="193"/>
      <c r="H110" s="5" t="s">
        <v>813</v>
      </c>
      <c r="I110" s="21" t="s">
        <v>16</v>
      </c>
      <c r="J110" s="25" t="s">
        <v>16</v>
      </c>
      <c r="K110" s="25" t="s">
        <v>16</v>
      </c>
      <c r="L110" s="25" t="s">
        <v>16</v>
      </c>
      <c r="M110" s="25" t="s">
        <v>16</v>
      </c>
      <c r="N110" s="25" t="s">
        <v>16</v>
      </c>
      <c r="O110" s="25" t="s">
        <v>16</v>
      </c>
      <c r="P110" s="25" t="s">
        <v>16</v>
      </c>
      <c r="Q110" s="25" t="s">
        <v>16</v>
      </c>
      <c r="R110" s="25" t="s">
        <v>16</v>
      </c>
      <c r="S110" s="25" t="s">
        <v>16</v>
      </c>
      <c r="T110" s="25" t="s">
        <v>16</v>
      </c>
      <c r="U110" s="25" t="s">
        <v>16</v>
      </c>
      <c r="V110" s="25" t="s">
        <v>16</v>
      </c>
      <c r="W110" s="21" t="s">
        <v>16</v>
      </c>
      <c r="X110" s="21" t="s">
        <v>663</v>
      </c>
      <c r="Y110" s="21">
        <v>4</v>
      </c>
      <c r="Z110" s="21" t="s">
        <v>819</v>
      </c>
      <c r="AA110" s="21" t="s">
        <v>664</v>
      </c>
      <c r="AB110" s="21" t="s">
        <v>819</v>
      </c>
      <c r="AC110" s="426" t="s">
        <v>16</v>
      </c>
      <c r="AD110" s="426" t="s">
        <v>16</v>
      </c>
      <c r="AE110" s="426" t="s">
        <v>4</v>
      </c>
      <c r="AF110" s="426" t="s">
        <v>663</v>
      </c>
      <c r="AG110" s="426" t="s">
        <v>4</v>
      </c>
      <c r="AH110" s="426" t="s">
        <v>4</v>
      </c>
      <c r="AI110" s="511" t="s">
        <v>663</v>
      </c>
      <c r="AJ110" s="511" t="s">
        <v>664</v>
      </c>
      <c r="AK110" s="141" t="s">
        <v>4</v>
      </c>
      <c r="AL110" s="141"/>
      <c r="AM110" s="213"/>
      <c r="AN110" s="405"/>
      <c r="AO110" s="213"/>
      <c r="AP110" s="478"/>
      <c r="AQ110" s="496"/>
      <c r="AR110" s="315">
        <f>VLOOKUP(E110,'Monthly AMS report'!KD:KE,2,FALSE)</f>
        <v>44754</v>
      </c>
      <c r="AS110" s="22"/>
      <c r="AT110" s="22"/>
      <c r="AU110" s="5">
        <v>6</v>
      </c>
      <c r="AV110" s="5">
        <v>16</v>
      </c>
      <c r="AW110" s="5">
        <v>6</v>
      </c>
      <c r="AX110" s="5"/>
      <c r="AY110" s="5"/>
      <c r="AZ110" s="5"/>
      <c r="BA110" s="3"/>
      <c r="BB110" s="3"/>
      <c r="BC110" s="3"/>
      <c r="BD110" s="3"/>
      <c r="BE110" s="3"/>
      <c r="BF110" s="3"/>
      <c r="BG110" s="3"/>
      <c r="BH110" s="3"/>
      <c r="BI110" s="3"/>
      <c r="BJ110" s="3"/>
      <c r="BK110" s="3"/>
      <c r="BL110" s="3"/>
      <c r="BM110" s="3"/>
      <c r="BN110" s="3"/>
      <c r="BO110" s="3"/>
      <c r="BP110" s="3"/>
      <c r="BQ110" s="3"/>
      <c r="BR110" s="3"/>
      <c r="BS110" s="3"/>
      <c r="BT110" s="5"/>
      <c r="BU110" s="5"/>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19"/>
      <c r="EJ110" s="1" t="s">
        <v>945</v>
      </c>
      <c r="EK110" s="591">
        <f t="shared" si="0"/>
        <v>0</v>
      </c>
    </row>
    <row r="111" spans="1:162" ht="16.5" customHeight="1" x14ac:dyDescent="0.2">
      <c r="A111" s="46" t="s">
        <v>1054</v>
      </c>
      <c r="B111" s="32" t="s">
        <v>1055</v>
      </c>
      <c r="C111" s="5" t="s">
        <v>2652</v>
      </c>
      <c r="D111" s="5" t="s">
        <v>811</v>
      </c>
      <c r="E111" s="265" t="s">
        <v>176</v>
      </c>
      <c r="F111" s="231" t="s">
        <v>1056</v>
      </c>
      <c r="G111" s="193"/>
      <c r="H111" s="5" t="s">
        <v>662</v>
      </c>
      <c r="I111" s="21" t="s">
        <v>16</v>
      </c>
      <c r="J111" s="21" t="s">
        <v>16</v>
      </c>
      <c r="K111" s="21" t="s">
        <v>663</v>
      </c>
      <c r="L111" s="21" t="s">
        <v>16</v>
      </c>
      <c r="M111" s="21" t="s">
        <v>663</v>
      </c>
      <c r="N111" s="21" t="s">
        <v>16</v>
      </c>
      <c r="O111" s="21" t="s">
        <v>16</v>
      </c>
      <c r="P111" s="21" t="s">
        <v>16</v>
      </c>
      <c r="Q111" s="21" t="s">
        <v>16</v>
      </c>
      <c r="R111" s="21" t="s">
        <v>663</v>
      </c>
      <c r="S111" s="21" t="s">
        <v>4</v>
      </c>
      <c r="T111" s="21" t="s">
        <v>663</v>
      </c>
      <c r="U111" s="21" t="s">
        <v>663</v>
      </c>
      <c r="V111" s="21" t="s">
        <v>16</v>
      </c>
      <c r="W111" s="21" t="s">
        <v>663</v>
      </c>
      <c r="X111" s="21" t="s">
        <v>663</v>
      </c>
      <c r="Y111" s="21" t="s">
        <v>663</v>
      </c>
      <c r="Z111" s="21" t="s">
        <v>663</v>
      </c>
      <c r="AA111" s="21" t="s">
        <v>663</v>
      </c>
      <c r="AB111" s="21" t="s">
        <v>819</v>
      </c>
      <c r="AC111" s="426" t="s">
        <v>16</v>
      </c>
      <c r="AD111" s="426" t="s">
        <v>16</v>
      </c>
      <c r="AE111" s="426" t="s">
        <v>4</v>
      </c>
      <c r="AF111" s="426" t="s">
        <v>663</v>
      </c>
      <c r="AG111" s="426" t="s">
        <v>4</v>
      </c>
      <c r="AH111" s="426" t="s">
        <v>4</v>
      </c>
      <c r="AI111" s="511" t="s">
        <v>663</v>
      </c>
      <c r="AJ111" s="511" t="s">
        <v>664</v>
      </c>
      <c r="AK111" s="141" t="s">
        <v>4</v>
      </c>
      <c r="AL111" s="141"/>
      <c r="AM111" s="314"/>
      <c r="AN111" s="405"/>
      <c r="AO111" s="213"/>
      <c r="AP111" s="478"/>
      <c r="AQ111" s="496"/>
      <c r="AR111" s="315">
        <f>VLOOKUP(E111,'Monthly AMS report'!KD:KE,2,FALSE)</f>
        <v>44754</v>
      </c>
      <c r="AS111" s="3"/>
      <c r="AT111" s="3"/>
      <c r="AU111" s="5">
        <v>24</v>
      </c>
      <c r="AV111" s="5">
        <v>16</v>
      </c>
      <c r="AW111" s="5">
        <v>2</v>
      </c>
      <c r="AX111" s="5"/>
      <c r="AY111" s="5"/>
      <c r="AZ111" s="5"/>
      <c r="BA111" s="3"/>
      <c r="BB111" s="3"/>
      <c r="BC111" s="3"/>
      <c r="BD111" s="3"/>
      <c r="BE111" s="3"/>
      <c r="BF111" s="3"/>
      <c r="BG111" s="3"/>
      <c r="BH111" s="3"/>
      <c r="BI111" s="3"/>
      <c r="BJ111" s="3"/>
      <c r="BK111" s="3"/>
      <c r="BL111" s="3"/>
      <c r="BM111" s="3"/>
      <c r="BN111" s="3"/>
      <c r="BO111" s="3"/>
      <c r="BP111" s="3"/>
      <c r="BQ111" s="3"/>
      <c r="BR111" s="3"/>
      <c r="BS111" s="3"/>
      <c r="BT111" s="5"/>
      <c r="BU111" s="5"/>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19"/>
      <c r="EJ111" s="1" t="s">
        <v>945</v>
      </c>
      <c r="EK111" s="591">
        <f t="shared" si="0"/>
        <v>0</v>
      </c>
    </row>
    <row r="112" spans="1:162" ht="24.75" customHeight="1" x14ac:dyDescent="0.2">
      <c r="A112" s="43" t="s">
        <v>1059</v>
      </c>
      <c r="B112" s="22" t="s">
        <v>1060</v>
      </c>
      <c r="C112" s="5" t="s">
        <v>2652</v>
      </c>
      <c r="D112" s="5" t="s">
        <v>811</v>
      </c>
      <c r="E112" s="265" t="s">
        <v>177</v>
      </c>
      <c r="F112" s="231" t="s">
        <v>1060</v>
      </c>
      <c r="G112" s="193"/>
      <c r="H112" s="5" t="s">
        <v>662</v>
      </c>
      <c r="I112" s="21" t="s">
        <v>16</v>
      </c>
      <c r="J112" s="21" t="s">
        <v>16</v>
      </c>
      <c r="K112" s="21" t="s">
        <v>663</v>
      </c>
      <c r="L112" s="21" t="s">
        <v>16</v>
      </c>
      <c r="M112" s="21" t="s">
        <v>663</v>
      </c>
      <c r="N112" s="21" t="s">
        <v>16</v>
      </c>
      <c r="O112" s="21" t="s">
        <v>16</v>
      </c>
      <c r="P112" s="21" t="s">
        <v>16</v>
      </c>
      <c r="Q112" s="21" t="s">
        <v>16</v>
      </c>
      <c r="R112" s="21" t="s">
        <v>663</v>
      </c>
      <c r="S112" s="21" t="s">
        <v>4</v>
      </c>
      <c r="T112" s="21">
        <v>3</v>
      </c>
      <c r="U112" s="21" t="s">
        <v>4</v>
      </c>
      <c r="V112" s="21" t="s">
        <v>16</v>
      </c>
      <c r="W112" s="21" t="s">
        <v>663</v>
      </c>
      <c r="X112" s="21">
        <v>4</v>
      </c>
      <c r="Y112" s="21">
        <v>4</v>
      </c>
      <c r="Z112" s="21" t="s">
        <v>819</v>
      </c>
      <c r="AA112" s="21" t="s">
        <v>664</v>
      </c>
      <c r="AB112" s="21" t="s">
        <v>819</v>
      </c>
      <c r="AC112" s="426" t="s">
        <v>16</v>
      </c>
      <c r="AD112" s="426" t="s">
        <v>16</v>
      </c>
      <c r="AE112" s="426" t="s">
        <v>4</v>
      </c>
      <c r="AF112" s="426" t="s">
        <v>663</v>
      </c>
      <c r="AG112" s="426" t="s">
        <v>4</v>
      </c>
      <c r="AH112" s="426" t="s">
        <v>4</v>
      </c>
      <c r="AI112" s="511" t="s">
        <v>663</v>
      </c>
      <c r="AJ112" s="511" t="s">
        <v>664</v>
      </c>
      <c r="AK112" s="141" t="s">
        <v>4</v>
      </c>
      <c r="AL112" s="141"/>
      <c r="AM112" s="174"/>
      <c r="AN112" s="405"/>
      <c r="AO112" s="213"/>
      <c r="AP112" s="478"/>
      <c r="AQ112" s="496"/>
      <c r="AR112" s="315">
        <f>VLOOKUP(E112,'Monthly AMS report'!KD:KE,2,FALSE)</f>
        <v>44754</v>
      </c>
      <c r="AS112" s="3"/>
      <c r="AT112" s="3"/>
      <c r="AU112" s="5">
        <v>6</v>
      </c>
      <c r="AV112" s="5">
        <v>16</v>
      </c>
      <c r="AW112" s="5">
        <v>6</v>
      </c>
      <c r="AX112" s="5"/>
      <c r="AY112" s="5"/>
      <c r="AZ112" s="5"/>
      <c r="BA112" s="3"/>
      <c r="BB112" s="3"/>
      <c r="BC112" s="3"/>
      <c r="BD112" s="3" t="s">
        <v>716</v>
      </c>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c r="EA112" s="3"/>
      <c r="EB112" s="19"/>
      <c r="EJ112" s="1" t="s">
        <v>945</v>
      </c>
      <c r="EK112" s="591">
        <f t="shared" si="0"/>
        <v>0</v>
      </c>
    </row>
    <row r="113" spans="1:162" ht="16.5" customHeight="1" x14ac:dyDescent="0.2">
      <c r="A113" s="43" t="s">
        <v>1062</v>
      </c>
      <c r="B113" s="22" t="s">
        <v>1063</v>
      </c>
      <c r="C113" s="5" t="s">
        <v>2652</v>
      </c>
      <c r="D113" s="5" t="s">
        <v>811</v>
      </c>
      <c r="E113" s="265" t="s">
        <v>178</v>
      </c>
      <c r="F113" s="231" t="s">
        <v>1064</v>
      </c>
      <c r="G113" s="193"/>
      <c r="H113" s="5" t="s">
        <v>662</v>
      </c>
      <c r="I113" s="21" t="s">
        <v>16</v>
      </c>
      <c r="J113" s="21" t="s">
        <v>16</v>
      </c>
      <c r="K113" s="21" t="s">
        <v>663</v>
      </c>
      <c r="L113" s="21" t="s">
        <v>16</v>
      </c>
      <c r="M113" s="21" t="s">
        <v>663</v>
      </c>
      <c r="N113" s="21" t="s">
        <v>16</v>
      </c>
      <c r="O113" s="21" t="s">
        <v>16</v>
      </c>
      <c r="P113" s="21" t="s">
        <v>16</v>
      </c>
      <c r="Q113" s="21" t="s">
        <v>16</v>
      </c>
      <c r="R113" s="21" t="s">
        <v>663</v>
      </c>
      <c r="S113" s="21" t="s">
        <v>4</v>
      </c>
      <c r="T113" s="21" t="s">
        <v>663</v>
      </c>
      <c r="U113" s="21" t="s">
        <v>663</v>
      </c>
      <c r="V113" s="21" t="s">
        <v>16</v>
      </c>
      <c r="W113" s="21" t="s">
        <v>663</v>
      </c>
      <c r="X113" s="21">
        <v>4</v>
      </c>
      <c r="Y113" s="21">
        <v>4</v>
      </c>
      <c r="Z113" s="21" t="s">
        <v>819</v>
      </c>
      <c r="AA113" s="21" t="s">
        <v>664</v>
      </c>
      <c r="AB113" s="21" t="s">
        <v>819</v>
      </c>
      <c r="AC113" s="426" t="s">
        <v>16</v>
      </c>
      <c r="AD113" s="426" t="s">
        <v>16</v>
      </c>
      <c r="AE113" s="426" t="s">
        <v>4</v>
      </c>
      <c r="AF113" s="426" t="s">
        <v>663</v>
      </c>
      <c r="AG113" s="426" t="s">
        <v>4</v>
      </c>
      <c r="AH113" s="426" t="s">
        <v>4</v>
      </c>
      <c r="AI113" s="511" t="s">
        <v>663</v>
      </c>
      <c r="AJ113" s="511" t="s">
        <v>664</v>
      </c>
      <c r="AK113" s="141" t="s">
        <v>4</v>
      </c>
      <c r="AL113" s="141"/>
      <c r="AM113" s="602"/>
      <c r="AN113" s="405"/>
      <c r="AO113" s="213"/>
      <c r="AP113" s="478"/>
      <c r="AQ113" s="496"/>
      <c r="AR113" s="315">
        <f>VLOOKUP(E113,'Monthly AMS report'!KD:KE,2,FALSE)</f>
        <v>44754</v>
      </c>
      <c r="AS113" s="3"/>
      <c r="AT113" s="3"/>
      <c r="AU113" s="5">
        <v>6</v>
      </c>
      <c r="AV113" s="5">
        <v>24</v>
      </c>
      <c r="AW113" s="5">
        <v>6</v>
      </c>
      <c r="AX113" s="5"/>
      <c r="AY113" s="5"/>
      <c r="AZ113" s="5"/>
      <c r="BA113" s="3"/>
      <c r="BB113" s="3"/>
      <c r="BC113" s="3"/>
      <c r="BD113" s="3"/>
      <c r="BE113" s="3"/>
      <c r="BF113" s="3"/>
      <c r="BG113" s="3"/>
      <c r="BH113" s="3"/>
      <c r="BI113" s="3"/>
      <c r="BJ113" s="3"/>
      <c r="BK113" s="3"/>
      <c r="BL113" s="3"/>
      <c r="BM113" s="3"/>
      <c r="BN113" s="3"/>
      <c r="BO113" s="3"/>
      <c r="BP113" s="3"/>
      <c r="BQ113" s="3"/>
      <c r="BR113" s="3"/>
      <c r="BS113" s="3"/>
      <c r="BT113" s="5"/>
      <c r="BU113" s="5"/>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19"/>
      <c r="EJ113" s="590" t="s">
        <v>1044</v>
      </c>
      <c r="EK113" s="591"/>
    </row>
    <row r="114" spans="1:162" ht="16.5" customHeight="1" x14ac:dyDescent="0.25">
      <c r="A114" s="46" t="s">
        <v>1066</v>
      </c>
      <c r="B114" s="32" t="s">
        <v>1067</v>
      </c>
      <c r="C114" s="5" t="s">
        <v>2652</v>
      </c>
      <c r="D114" s="5" t="s">
        <v>811</v>
      </c>
      <c r="E114" s="265" t="s">
        <v>179</v>
      </c>
      <c r="F114" s="231" t="s">
        <v>1068</v>
      </c>
      <c r="G114" s="193"/>
      <c r="H114" s="5" t="s">
        <v>662</v>
      </c>
      <c r="I114" s="21" t="s">
        <v>16</v>
      </c>
      <c r="J114" s="21" t="s">
        <v>16</v>
      </c>
      <c r="K114" s="21" t="s">
        <v>663</v>
      </c>
      <c r="L114" s="21" t="s">
        <v>16</v>
      </c>
      <c r="M114" s="21" t="s">
        <v>663</v>
      </c>
      <c r="N114" s="21" t="s">
        <v>16</v>
      </c>
      <c r="O114" s="21" t="s">
        <v>16</v>
      </c>
      <c r="P114" s="21" t="s">
        <v>16</v>
      </c>
      <c r="Q114" s="21" t="s">
        <v>16</v>
      </c>
      <c r="R114" s="21" t="s">
        <v>663</v>
      </c>
      <c r="S114" s="21" t="s">
        <v>4</v>
      </c>
      <c r="T114" s="21">
        <v>3</v>
      </c>
      <c r="U114" s="21">
        <v>3</v>
      </c>
      <c r="V114" s="21">
        <v>3</v>
      </c>
      <c r="W114" s="21">
        <v>3</v>
      </c>
      <c r="X114" s="21">
        <v>3</v>
      </c>
      <c r="Y114" s="21">
        <v>3</v>
      </c>
      <c r="Z114" s="21">
        <v>3</v>
      </c>
      <c r="AA114" s="21">
        <v>3</v>
      </c>
      <c r="AB114" s="21">
        <v>3</v>
      </c>
      <c r="AC114" s="426" t="s">
        <v>16</v>
      </c>
      <c r="AD114" s="426" t="s">
        <v>16</v>
      </c>
      <c r="AE114" s="426">
        <v>3</v>
      </c>
      <c r="AF114" s="426">
        <v>3</v>
      </c>
      <c r="AG114" s="426">
        <v>3</v>
      </c>
      <c r="AH114" s="426">
        <v>3</v>
      </c>
      <c r="AI114" s="511">
        <v>3</v>
      </c>
      <c r="AJ114" s="511" t="s">
        <v>664</v>
      </c>
      <c r="AK114" s="141">
        <v>3</v>
      </c>
      <c r="AL114" s="141" t="s">
        <v>3606</v>
      </c>
      <c r="AM114" s="314"/>
      <c r="AN114" s="401">
        <v>7235955</v>
      </c>
      <c r="AO114" s="213"/>
      <c r="AP114" s="478"/>
      <c r="AQ114" s="496" t="e">
        <f>VLOOKUP(A114,#REF!,10,FALSE)</f>
        <v>#REF!</v>
      </c>
      <c r="AR114" s="315">
        <f>VLOOKUP(E114,'Monthly AMS report'!KD:KE,2,FALSE)</f>
        <v>44754</v>
      </c>
      <c r="AS114" s="3"/>
      <c r="AT114" s="3"/>
      <c r="AU114" s="5">
        <v>6</v>
      </c>
      <c r="AV114" s="5">
        <v>24</v>
      </c>
      <c r="AW114" s="5">
        <v>6</v>
      </c>
      <c r="AX114" s="5"/>
      <c r="AY114" s="5"/>
      <c r="AZ114" s="5"/>
      <c r="BA114" s="3"/>
      <c r="BB114" s="3"/>
      <c r="BC114" s="3"/>
      <c r="BD114" s="3"/>
      <c r="BE114" s="3"/>
      <c r="BF114" s="3"/>
      <c r="BG114" s="3"/>
      <c r="BH114" s="3"/>
      <c r="BI114" s="3"/>
      <c r="BJ114" s="3"/>
      <c r="BK114" s="3"/>
      <c r="BL114" s="3"/>
      <c r="BM114" s="3"/>
      <c r="BN114" s="3"/>
      <c r="BO114" s="3"/>
      <c r="BP114" s="3"/>
      <c r="BQ114" s="3"/>
      <c r="BR114" s="3"/>
      <c r="BS114" s="3"/>
      <c r="BT114" s="5"/>
      <c r="BU114" s="5"/>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c r="DV114" s="3"/>
      <c r="DW114" s="3"/>
      <c r="DX114" s="3"/>
      <c r="DY114" s="3"/>
      <c r="DZ114" s="3"/>
      <c r="EA114" s="3"/>
      <c r="EB114" s="19"/>
      <c r="EJ114" s="589">
        <v>44679</v>
      </c>
      <c r="EK114" s="591">
        <f t="shared" si="0"/>
        <v>0</v>
      </c>
    </row>
    <row r="115" spans="1:162" ht="16.5" customHeight="1" x14ac:dyDescent="0.25">
      <c r="A115" s="46" t="s">
        <v>1071</v>
      </c>
      <c r="B115" s="32" t="s">
        <v>1072</v>
      </c>
      <c r="C115" s="5" t="s">
        <v>2652</v>
      </c>
      <c r="D115" s="5" t="s">
        <v>811</v>
      </c>
      <c r="E115" s="265" t="s">
        <v>181</v>
      </c>
      <c r="F115" s="231" t="s">
        <v>1072</v>
      </c>
      <c r="G115" s="193"/>
      <c r="H115" s="5" t="s">
        <v>662</v>
      </c>
      <c r="I115" s="21" t="s">
        <v>16</v>
      </c>
      <c r="J115" s="21" t="s">
        <v>16</v>
      </c>
      <c r="K115" s="21" t="s">
        <v>663</v>
      </c>
      <c r="L115" s="21" t="s">
        <v>16</v>
      </c>
      <c r="M115" s="21" t="s">
        <v>663</v>
      </c>
      <c r="N115" s="21" t="s">
        <v>16</v>
      </c>
      <c r="O115" s="21" t="s">
        <v>16</v>
      </c>
      <c r="P115" s="21" t="s">
        <v>16</v>
      </c>
      <c r="Q115" s="21">
        <v>3</v>
      </c>
      <c r="R115" s="21">
        <v>3</v>
      </c>
      <c r="S115" s="21">
        <v>3</v>
      </c>
      <c r="T115" s="21">
        <v>2</v>
      </c>
      <c r="U115" s="21">
        <v>4</v>
      </c>
      <c r="V115" s="21">
        <v>4</v>
      </c>
      <c r="W115" s="21">
        <v>4</v>
      </c>
      <c r="X115" s="21">
        <v>3</v>
      </c>
      <c r="Y115" s="21">
        <v>2</v>
      </c>
      <c r="Z115" s="21">
        <v>3</v>
      </c>
      <c r="AA115" s="21">
        <v>3</v>
      </c>
      <c r="AB115" s="21">
        <v>2</v>
      </c>
      <c r="AC115" s="426" t="s">
        <v>16</v>
      </c>
      <c r="AD115" s="426" t="s">
        <v>16</v>
      </c>
      <c r="AE115" s="426">
        <v>3</v>
      </c>
      <c r="AF115" s="426">
        <v>3</v>
      </c>
      <c r="AG115" s="426">
        <v>3</v>
      </c>
      <c r="AH115" s="426">
        <v>3</v>
      </c>
      <c r="AI115" s="511">
        <v>3</v>
      </c>
      <c r="AJ115" s="511" t="s">
        <v>664</v>
      </c>
      <c r="AK115" s="141">
        <v>3</v>
      </c>
      <c r="AL115" s="141" t="s">
        <v>3607</v>
      </c>
      <c r="AM115" s="174"/>
      <c r="AN115" s="401">
        <v>7280939</v>
      </c>
      <c r="AO115" s="213"/>
      <c r="AP115" s="478"/>
      <c r="AQ115" s="496" t="s">
        <v>1073</v>
      </c>
      <c r="AR115" s="315">
        <f>VLOOKUP(E115,'Monthly AMS report'!KD:KE,2,FALSE)</f>
        <v>44754</v>
      </c>
      <c r="AS115" s="3"/>
      <c r="AT115" s="3"/>
      <c r="AU115" s="5">
        <v>6</v>
      </c>
      <c r="AV115" s="5">
        <v>16</v>
      </c>
      <c r="AW115" s="5">
        <v>6</v>
      </c>
      <c r="AX115" s="5"/>
      <c r="AY115" s="5"/>
      <c r="AZ115" s="5"/>
      <c r="BA115" s="3"/>
      <c r="BB115" s="3"/>
      <c r="BC115" s="3"/>
      <c r="BD115" s="3"/>
      <c r="BE115" s="3"/>
      <c r="BF115" s="3"/>
      <c r="BG115" s="3"/>
      <c r="BH115" s="3"/>
      <c r="BI115" s="3"/>
      <c r="BJ115" s="3"/>
      <c r="BK115" s="3"/>
      <c r="BL115" s="3"/>
      <c r="BM115" s="3"/>
      <c r="BN115" s="3"/>
      <c r="BO115" s="3"/>
      <c r="BP115" s="3"/>
      <c r="BQ115" s="3"/>
      <c r="BR115" s="3"/>
      <c r="BS115" s="3"/>
      <c r="BT115" s="5"/>
      <c r="BU115" s="5"/>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c r="DV115" s="3"/>
      <c r="DW115" s="3"/>
      <c r="DX115" s="3"/>
      <c r="DY115" s="3"/>
      <c r="DZ115" s="3"/>
      <c r="EA115" s="3"/>
      <c r="EB115" s="19"/>
      <c r="EJ115" s="590" t="s">
        <v>1050</v>
      </c>
      <c r="EK115" s="591"/>
    </row>
    <row r="116" spans="1:162" ht="16.5" customHeight="1" x14ac:dyDescent="0.25">
      <c r="A116" s="46" t="s">
        <v>1076</v>
      </c>
      <c r="B116" s="32" t="s">
        <v>1077</v>
      </c>
      <c r="C116" s="5" t="s">
        <v>2652</v>
      </c>
      <c r="D116" s="5" t="s">
        <v>811</v>
      </c>
      <c r="E116" s="265" t="s">
        <v>183</v>
      </c>
      <c r="F116" s="231" t="s">
        <v>1077</v>
      </c>
      <c r="G116" s="193"/>
      <c r="H116" s="5" t="s">
        <v>662</v>
      </c>
      <c r="I116" s="21" t="s">
        <v>16</v>
      </c>
      <c r="J116" s="21" t="s">
        <v>16</v>
      </c>
      <c r="K116" s="21" t="s">
        <v>663</v>
      </c>
      <c r="L116" s="21" t="s">
        <v>16</v>
      </c>
      <c r="M116" s="21">
        <v>3</v>
      </c>
      <c r="N116" s="21" t="s">
        <v>16</v>
      </c>
      <c r="O116" s="21" t="s">
        <v>16</v>
      </c>
      <c r="P116" s="21" t="s">
        <v>16</v>
      </c>
      <c r="Q116" s="21" t="s">
        <v>16</v>
      </c>
      <c r="R116" s="21" t="s">
        <v>663</v>
      </c>
      <c r="S116" s="21">
        <v>3</v>
      </c>
      <c r="T116" s="21">
        <v>3</v>
      </c>
      <c r="U116" s="21">
        <v>3</v>
      </c>
      <c r="V116" s="21">
        <v>3</v>
      </c>
      <c r="W116" s="21">
        <v>3</v>
      </c>
      <c r="X116" s="21">
        <v>4</v>
      </c>
      <c r="Y116" s="21">
        <v>4</v>
      </c>
      <c r="Z116" s="21">
        <v>4</v>
      </c>
      <c r="AA116" s="21">
        <v>4</v>
      </c>
      <c r="AB116" s="21" t="s">
        <v>4</v>
      </c>
      <c r="AC116" s="426" t="s">
        <v>16</v>
      </c>
      <c r="AD116" s="426" t="s">
        <v>16</v>
      </c>
      <c r="AE116" s="426" t="s">
        <v>4</v>
      </c>
      <c r="AF116" s="426">
        <v>4</v>
      </c>
      <c r="AG116" s="426">
        <v>4</v>
      </c>
      <c r="AH116" s="426" t="s">
        <v>4</v>
      </c>
      <c r="AI116" s="511" t="s">
        <v>663</v>
      </c>
      <c r="AJ116" s="511" t="s">
        <v>664</v>
      </c>
      <c r="AK116" s="141">
        <v>3</v>
      </c>
      <c r="AL116" s="141" t="s">
        <v>3608</v>
      </c>
      <c r="AM116" s="174"/>
      <c r="AN116" s="404"/>
      <c r="AO116" s="213"/>
      <c r="AP116" s="478"/>
      <c r="AQ116" s="496"/>
      <c r="AR116" s="315">
        <f>VLOOKUP(E116,'Monthly AMS report'!KD:KE,2,FALSE)</f>
        <v>44754</v>
      </c>
      <c r="AS116" s="3"/>
      <c r="AT116" s="3"/>
      <c r="AU116" s="5">
        <v>6</v>
      </c>
      <c r="AV116" s="5">
        <v>16</v>
      </c>
      <c r="AW116" s="5">
        <v>6</v>
      </c>
      <c r="AX116" s="5"/>
      <c r="AY116" s="5"/>
      <c r="AZ116" s="5"/>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c r="DV116" s="3"/>
      <c r="DW116" s="3"/>
      <c r="DX116" s="3"/>
      <c r="DY116" s="3"/>
      <c r="DZ116" s="3"/>
      <c r="EA116" s="3"/>
      <c r="EB116" s="19"/>
      <c r="EJ116" s="590" t="s">
        <v>1053</v>
      </c>
      <c r="EK116" s="591"/>
    </row>
    <row r="117" spans="1:162" ht="16.5" customHeight="1" x14ac:dyDescent="0.25">
      <c r="A117" s="43" t="s">
        <v>1025</v>
      </c>
      <c r="B117" s="3" t="s">
        <v>1026</v>
      </c>
      <c r="C117" s="5" t="s">
        <v>2652</v>
      </c>
      <c r="D117" s="5" t="s">
        <v>811</v>
      </c>
      <c r="E117" s="263" t="s">
        <v>184</v>
      </c>
      <c r="F117" s="231" t="s">
        <v>1027</v>
      </c>
      <c r="G117" s="193" t="s">
        <v>1028</v>
      </c>
      <c r="H117" s="5" t="s">
        <v>813</v>
      </c>
      <c r="I117" s="21" t="s">
        <v>16</v>
      </c>
      <c r="J117" s="25" t="s">
        <v>16</v>
      </c>
      <c r="K117" s="25" t="s">
        <v>16</v>
      </c>
      <c r="L117" s="25" t="s">
        <v>16</v>
      </c>
      <c r="M117" s="25" t="s">
        <v>16</v>
      </c>
      <c r="N117" s="25" t="s">
        <v>16</v>
      </c>
      <c r="O117" s="25" t="s">
        <v>16</v>
      </c>
      <c r="P117" s="25" t="s">
        <v>16</v>
      </c>
      <c r="Q117" s="25" t="s">
        <v>16</v>
      </c>
      <c r="R117" s="25" t="s">
        <v>16</v>
      </c>
      <c r="S117" s="25" t="s">
        <v>16</v>
      </c>
      <c r="T117" s="25" t="s">
        <v>16</v>
      </c>
      <c r="U117" s="25" t="s">
        <v>16</v>
      </c>
      <c r="V117" s="25" t="s">
        <v>16</v>
      </c>
      <c r="W117" s="21">
        <v>2</v>
      </c>
      <c r="X117" s="21">
        <v>1</v>
      </c>
      <c r="Y117" s="21">
        <v>1</v>
      </c>
      <c r="Z117" s="21" t="s">
        <v>16</v>
      </c>
      <c r="AA117" s="21" t="s">
        <v>16</v>
      </c>
      <c r="AB117" s="21">
        <v>3</v>
      </c>
      <c r="AC117" s="426" t="s">
        <v>16</v>
      </c>
      <c r="AD117" s="426" t="s">
        <v>16</v>
      </c>
      <c r="AE117" s="426" t="s">
        <v>16</v>
      </c>
      <c r="AF117" s="426" t="s">
        <v>814</v>
      </c>
      <c r="AG117" s="426" t="s">
        <v>814</v>
      </c>
      <c r="AH117" s="426">
        <v>3</v>
      </c>
      <c r="AI117" s="511" t="s">
        <v>16</v>
      </c>
      <c r="AJ117" s="511"/>
      <c r="AK117" s="141" t="s">
        <v>16</v>
      </c>
      <c r="AL117" s="141"/>
      <c r="AM117" s="174"/>
      <c r="AN117" s="401">
        <v>7271850</v>
      </c>
      <c r="AO117" s="523"/>
      <c r="AP117" s="478"/>
      <c r="AQ117" s="496" t="e">
        <f>VLOOKUP(A117,#REF!,10,FALSE)</f>
        <v>#REF!</v>
      </c>
      <c r="AR117" s="315">
        <f>VLOOKUP(E117,'Monthly AMS report'!KD:KE,2,FALSE)</f>
        <v>44685</v>
      </c>
      <c r="AS117" s="22"/>
      <c r="AT117" s="22"/>
      <c r="AU117" s="5">
        <v>6</v>
      </c>
      <c r="AW117" s="5"/>
      <c r="AX117" s="5"/>
      <c r="AY117" s="5"/>
      <c r="AZ117" s="5"/>
      <c r="BA117" s="3"/>
      <c r="BB117" s="3"/>
      <c r="BC117" s="3"/>
      <c r="BD117" s="3"/>
      <c r="BE117" s="3"/>
      <c r="BF117" s="3"/>
      <c r="BG117" s="3"/>
      <c r="BH117" s="3"/>
      <c r="BI117" s="3"/>
      <c r="BJ117" s="3"/>
      <c r="BK117" s="3"/>
      <c r="BL117" s="3"/>
      <c r="BM117" s="3"/>
      <c r="BN117" s="3"/>
      <c r="BO117" s="3"/>
      <c r="BP117" s="3"/>
      <c r="BQ117" s="3"/>
      <c r="BR117" s="3"/>
      <c r="BS117" s="3"/>
      <c r="BT117" s="5"/>
      <c r="BU117" s="5"/>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c r="DV117" s="3"/>
      <c r="DW117" s="3"/>
      <c r="DX117" s="3"/>
      <c r="DY117" s="3"/>
      <c r="DZ117" s="3"/>
      <c r="EA117" s="3"/>
      <c r="EB117" s="19"/>
      <c r="EJ117" s="590" t="s">
        <v>1057</v>
      </c>
      <c r="EK117" s="591"/>
      <c r="FF117" s="1" t="s">
        <v>1058</v>
      </c>
    </row>
    <row r="118" spans="1:162" ht="16.5" customHeight="1" x14ac:dyDescent="0.25">
      <c r="A118" s="43" t="s">
        <v>1084</v>
      </c>
      <c r="B118" s="3" t="s">
        <v>1085</v>
      </c>
      <c r="C118" s="5" t="s">
        <v>2652</v>
      </c>
      <c r="D118" s="5" t="s">
        <v>811</v>
      </c>
      <c r="E118" s="263" t="s">
        <v>186</v>
      </c>
      <c r="F118" s="231" t="s">
        <v>1085</v>
      </c>
      <c r="G118" s="193" t="s">
        <v>1086</v>
      </c>
      <c r="H118" s="5" t="s">
        <v>813</v>
      </c>
      <c r="I118" s="21" t="s">
        <v>16</v>
      </c>
      <c r="J118" s="25" t="s">
        <v>16</v>
      </c>
      <c r="K118" s="25" t="s">
        <v>16</v>
      </c>
      <c r="L118" s="25" t="s">
        <v>16</v>
      </c>
      <c r="M118" s="25" t="s">
        <v>16</v>
      </c>
      <c r="N118" s="25" t="s">
        <v>16</v>
      </c>
      <c r="O118" s="25" t="s">
        <v>16</v>
      </c>
      <c r="P118" s="25" t="s">
        <v>16</v>
      </c>
      <c r="Q118" s="25" t="s">
        <v>16</v>
      </c>
      <c r="R118" s="25" t="s">
        <v>16</v>
      </c>
      <c r="S118" s="25" t="s">
        <v>16</v>
      </c>
      <c r="T118" s="25" t="s">
        <v>16</v>
      </c>
      <c r="U118" s="25" t="s">
        <v>16</v>
      </c>
      <c r="V118" s="25" t="s">
        <v>16</v>
      </c>
      <c r="W118" s="21">
        <v>3</v>
      </c>
      <c r="X118" s="21">
        <v>2</v>
      </c>
      <c r="Y118" s="21">
        <v>2</v>
      </c>
      <c r="Z118" s="21">
        <v>2</v>
      </c>
      <c r="AA118" s="21">
        <v>2</v>
      </c>
      <c r="AB118" s="21">
        <v>2</v>
      </c>
      <c r="AC118" s="426" t="s">
        <v>16</v>
      </c>
      <c r="AD118" s="426" t="s">
        <v>16</v>
      </c>
      <c r="AE118" s="426" t="s">
        <v>4</v>
      </c>
      <c r="AF118" s="426" t="s">
        <v>663</v>
      </c>
      <c r="AG118" s="426" t="s">
        <v>4</v>
      </c>
      <c r="AH118" s="426" t="s">
        <v>4</v>
      </c>
      <c r="AI118" s="511" t="s">
        <v>663</v>
      </c>
      <c r="AJ118" s="511" t="s">
        <v>664</v>
      </c>
      <c r="AK118" s="141">
        <v>3</v>
      </c>
      <c r="AL118" s="141" t="s">
        <v>3609</v>
      </c>
      <c r="AM118" s="602"/>
      <c r="AN118" s="401"/>
      <c r="AO118" s="213"/>
      <c r="AP118" s="478"/>
      <c r="AQ118" s="496"/>
      <c r="AR118" s="315">
        <f>VLOOKUP(E118,'Monthly AMS report'!KD:KE,2,FALSE)</f>
        <v>44754</v>
      </c>
      <c r="AS118" s="22"/>
      <c r="AT118" s="22"/>
      <c r="AU118" s="5">
        <v>6</v>
      </c>
      <c r="AW118" s="5"/>
      <c r="AX118" s="5"/>
      <c r="AY118" s="5"/>
      <c r="AZ118" s="5"/>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c r="DV118" s="3"/>
      <c r="DW118" s="3"/>
      <c r="DX118" s="3"/>
      <c r="DY118" s="3"/>
      <c r="DZ118" s="3"/>
      <c r="EA118" s="3"/>
      <c r="EB118" s="19"/>
      <c r="EJ118" s="590" t="s">
        <v>1061</v>
      </c>
      <c r="EK118" s="591"/>
    </row>
    <row r="119" spans="1:162" ht="16.5" customHeight="1" x14ac:dyDescent="0.25">
      <c r="A119" s="43" t="s">
        <v>1087</v>
      </c>
      <c r="B119" s="3" t="s">
        <v>1088</v>
      </c>
      <c r="C119" s="5" t="s">
        <v>2652</v>
      </c>
      <c r="D119" s="5" t="s">
        <v>811</v>
      </c>
      <c r="E119" s="263" t="s">
        <v>187</v>
      </c>
      <c r="F119" s="231" t="s">
        <v>1089</v>
      </c>
      <c r="G119" s="193" t="s">
        <v>1090</v>
      </c>
      <c r="H119" s="5" t="s">
        <v>813</v>
      </c>
      <c r="I119" s="21" t="s">
        <v>16</v>
      </c>
      <c r="J119" s="25" t="s">
        <v>16</v>
      </c>
      <c r="K119" s="25" t="s">
        <v>16</v>
      </c>
      <c r="L119" s="25" t="s">
        <v>16</v>
      </c>
      <c r="M119" s="25" t="s">
        <v>16</v>
      </c>
      <c r="N119" s="25" t="s">
        <v>16</v>
      </c>
      <c r="O119" s="25" t="s">
        <v>16</v>
      </c>
      <c r="P119" s="25" t="s">
        <v>16</v>
      </c>
      <c r="Q119" s="25" t="s">
        <v>16</v>
      </c>
      <c r="R119" s="25" t="s">
        <v>16</v>
      </c>
      <c r="S119" s="25" t="s">
        <v>16</v>
      </c>
      <c r="T119" s="25" t="s">
        <v>16</v>
      </c>
      <c r="U119" s="25" t="s">
        <v>16</v>
      </c>
      <c r="V119" s="25" t="s">
        <v>16</v>
      </c>
      <c r="W119" s="21">
        <v>3</v>
      </c>
      <c r="X119" s="21">
        <v>3</v>
      </c>
      <c r="Y119" s="21" t="s">
        <v>16</v>
      </c>
      <c r="Z119" s="21" t="s">
        <v>16</v>
      </c>
      <c r="AA119" s="21">
        <v>3</v>
      </c>
      <c r="AB119" s="21">
        <v>3</v>
      </c>
      <c r="AC119" s="426" t="s">
        <v>16</v>
      </c>
      <c r="AD119" s="426" t="s">
        <v>16</v>
      </c>
      <c r="AE119" s="426">
        <v>3</v>
      </c>
      <c r="AF119" s="426" t="s">
        <v>814</v>
      </c>
      <c r="AG119" s="426" t="s">
        <v>814</v>
      </c>
      <c r="AH119" s="426">
        <v>2</v>
      </c>
      <c r="AI119" s="511" t="s">
        <v>664</v>
      </c>
      <c r="AJ119" s="511" t="s">
        <v>664</v>
      </c>
      <c r="AK119" s="141" t="s">
        <v>4</v>
      </c>
      <c r="AL119" s="141"/>
      <c r="AM119" s="213"/>
      <c r="AN119" s="401">
        <v>7257615</v>
      </c>
      <c r="AO119" s="213" t="s">
        <v>891</v>
      </c>
      <c r="AP119" s="478"/>
      <c r="AQ119" s="496" t="e">
        <f>VLOOKUP(A119,#REF!,10,FALSE)</f>
        <v>#REF!</v>
      </c>
      <c r="AR119" s="315">
        <f>VLOOKUP(E119,'Monthly AMS report'!KD:KE,2,FALSE)</f>
        <v>44754</v>
      </c>
      <c r="AS119" s="22"/>
      <c r="AT119" s="22"/>
      <c r="AU119" s="5">
        <v>6</v>
      </c>
      <c r="AV119" s="5">
        <v>16</v>
      </c>
      <c r="AW119" s="5">
        <v>6</v>
      </c>
      <c r="AX119" s="5"/>
      <c r="AY119" s="5"/>
      <c r="AZ119" s="5"/>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c r="DV119" s="3"/>
      <c r="DW119" s="3"/>
      <c r="DX119" s="3"/>
      <c r="DY119" s="3"/>
      <c r="DZ119" s="3"/>
      <c r="EA119" s="3"/>
      <c r="EB119" s="19"/>
      <c r="EJ119" s="590" t="s">
        <v>1065</v>
      </c>
      <c r="EK119" s="591"/>
    </row>
    <row r="120" spans="1:162" ht="16.5" customHeight="1" x14ac:dyDescent="0.25">
      <c r="A120" s="43" t="s">
        <v>1092</v>
      </c>
      <c r="B120" s="22" t="s">
        <v>1093</v>
      </c>
      <c r="C120" s="5" t="s">
        <v>2652</v>
      </c>
      <c r="E120" s="265" t="s">
        <v>188</v>
      </c>
      <c r="F120" s="231" t="s">
        <v>1094</v>
      </c>
      <c r="G120" s="193"/>
      <c r="H120" s="5" t="s">
        <v>662</v>
      </c>
      <c r="I120" s="21" t="s">
        <v>16</v>
      </c>
      <c r="J120" s="21" t="s">
        <v>16</v>
      </c>
      <c r="K120" s="21" t="s">
        <v>16</v>
      </c>
      <c r="L120" s="21" t="s">
        <v>663</v>
      </c>
      <c r="M120" s="21" t="s">
        <v>663</v>
      </c>
      <c r="N120" s="21" t="s">
        <v>16</v>
      </c>
      <c r="O120" s="21">
        <v>3</v>
      </c>
      <c r="P120" s="21" t="s">
        <v>16</v>
      </c>
      <c r="Q120" s="21" t="s">
        <v>16</v>
      </c>
      <c r="R120" s="21">
        <v>2</v>
      </c>
      <c r="S120" s="21">
        <v>3</v>
      </c>
      <c r="T120" s="21">
        <v>3</v>
      </c>
      <c r="U120" s="21">
        <v>3</v>
      </c>
      <c r="V120" s="21">
        <v>2</v>
      </c>
      <c r="W120" s="21">
        <v>3</v>
      </c>
      <c r="X120" s="21">
        <v>3</v>
      </c>
      <c r="Y120" s="21">
        <v>3</v>
      </c>
      <c r="Z120" s="21">
        <v>3</v>
      </c>
      <c r="AA120" s="21">
        <v>1</v>
      </c>
      <c r="AB120" s="21">
        <v>2</v>
      </c>
      <c r="AC120" s="426">
        <v>2</v>
      </c>
      <c r="AD120" s="426" t="s">
        <v>16</v>
      </c>
      <c r="AE120" s="426">
        <v>2</v>
      </c>
      <c r="AF120" s="426">
        <v>1</v>
      </c>
      <c r="AG120" s="426">
        <v>1</v>
      </c>
      <c r="AH120" s="426">
        <v>1</v>
      </c>
      <c r="AI120" s="511">
        <v>1</v>
      </c>
      <c r="AJ120" s="511" t="s">
        <v>664</v>
      </c>
      <c r="AK120" s="141">
        <v>2</v>
      </c>
      <c r="AL120" s="141" t="s">
        <v>3610</v>
      </c>
      <c r="AM120" s="174"/>
      <c r="AN120" s="401">
        <v>7267853</v>
      </c>
      <c r="AO120" s="213" t="s">
        <v>891</v>
      </c>
      <c r="AP120" s="478"/>
      <c r="AQ120" s="496" t="e">
        <f>VLOOKUP(A120,#REF!,10,FALSE)</f>
        <v>#REF!</v>
      </c>
      <c r="AR120" s="315">
        <f>VLOOKUP(E120,'Monthly AMS report'!KD:KE,2,FALSE)</f>
        <v>44754</v>
      </c>
      <c r="AS120" s="3"/>
      <c r="AT120" s="3"/>
      <c r="AU120" s="5">
        <v>8</v>
      </c>
      <c r="AV120" s="5">
        <v>16</v>
      </c>
      <c r="AW120" s="5">
        <v>6</v>
      </c>
      <c r="AX120" s="5"/>
      <c r="AY120" s="5"/>
      <c r="AZ120" s="5"/>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c r="DV120" s="3"/>
      <c r="DW120" s="3"/>
      <c r="DX120" s="3"/>
      <c r="DY120" s="3"/>
      <c r="DZ120" s="3"/>
      <c r="EA120" s="3"/>
      <c r="EB120" s="19"/>
      <c r="EJ120" s="590" t="s">
        <v>1069</v>
      </c>
      <c r="EK120" s="591"/>
      <c r="FF120" s="1" t="s">
        <v>1070</v>
      </c>
    </row>
    <row r="121" spans="1:162" ht="16.5" customHeight="1" x14ac:dyDescent="0.2">
      <c r="A121" s="43" t="s">
        <v>1029</v>
      </c>
      <c r="B121" s="22" t="s">
        <v>1030</v>
      </c>
      <c r="C121" s="5" t="s">
        <v>2652</v>
      </c>
      <c r="D121" s="5" t="s">
        <v>811</v>
      </c>
      <c r="E121" s="265" t="s">
        <v>190</v>
      </c>
      <c r="F121" s="231" t="s">
        <v>1031</v>
      </c>
      <c r="G121" s="530" t="s">
        <v>1032</v>
      </c>
      <c r="H121" s="472" t="s">
        <v>662</v>
      </c>
      <c r="I121" s="21" t="s">
        <v>16</v>
      </c>
      <c r="J121" s="21" t="s">
        <v>16</v>
      </c>
      <c r="K121" s="21" t="s">
        <v>16</v>
      </c>
      <c r="L121" s="21" t="s">
        <v>16</v>
      </c>
      <c r="M121" s="21" t="s">
        <v>16</v>
      </c>
      <c r="N121" s="21" t="s">
        <v>16</v>
      </c>
      <c r="O121" s="21" t="s">
        <v>663</v>
      </c>
      <c r="P121" s="21" t="s">
        <v>16</v>
      </c>
      <c r="Q121" s="21" t="s">
        <v>16</v>
      </c>
      <c r="R121" s="21" t="s">
        <v>663</v>
      </c>
      <c r="S121" s="21" t="s">
        <v>16</v>
      </c>
      <c r="T121" s="21" t="s">
        <v>16</v>
      </c>
      <c r="U121" s="21" t="s">
        <v>16</v>
      </c>
      <c r="V121" s="21" t="s">
        <v>16</v>
      </c>
      <c r="W121" s="21" t="s">
        <v>16</v>
      </c>
      <c r="X121" s="21" t="s">
        <v>16</v>
      </c>
      <c r="Y121" s="21" t="s">
        <v>16</v>
      </c>
      <c r="Z121" s="21" t="s">
        <v>16</v>
      </c>
      <c r="AA121" s="21" t="s">
        <v>16</v>
      </c>
      <c r="AB121" s="21" t="s">
        <v>16</v>
      </c>
      <c r="AC121" s="426" t="s">
        <v>4</v>
      </c>
      <c r="AD121" s="426" t="s">
        <v>16</v>
      </c>
      <c r="AE121" s="426" t="s">
        <v>16</v>
      </c>
      <c r="AF121" s="426" t="s">
        <v>16</v>
      </c>
      <c r="AG121" s="426" t="s">
        <v>16</v>
      </c>
      <c r="AH121" s="426" t="s">
        <v>16</v>
      </c>
      <c r="AI121" s="511" t="s">
        <v>16</v>
      </c>
      <c r="AJ121" s="511"/>
      <c r="AK121" s="141" t="s">
        <v>16</v>
      </c>
      <c r="AL121" s="141"/>
      <c r="AM121" s="602"/>
      <c r="AN121" s="405"/>
      <c r="AO121" s="213"/>
      <c r="AP121" s="478"/>
      <c r="AQ121" s="496"/>
      <c r="AR121" s="315">
        <f>VLOOKUP(E121,'Monthly AMS report'!KD:KE,2,FALSE)</f>
        <v>44553</v>
      </c>
      <c r="AS121" s="3"/>
      <c r="AT121" s="3"/>
      <c r="AU121" s="5">
        <v>8</v>
      </c>
      <c r="AV121" s="5">
        <v>16</v>
      </c>
      <c r="AW121" s="5">
        <v>2</v>
      </c>
      <c r="AX121" s="5"/>
      <c r="AY121" s="5"/>
      <c r="AZ121" s="5"/>
      <c r="BA121" s="3"/>
      <c r="BB121" s="3"/>
      <c r="BC121" s="3"/>
      <c r="BD121" s="3"/>
      <c r="BE121" s="3"/>
      <c r="BF121" s="3"/>
      <c r="BG121" s="3"/>
      <c r="BH121" s="3"/>
      <c r="BI121" s="3"/>
      <c r="BJ121" s="3"/>
      <c r="BK121" s="3"/>
      <c r="BL121" s="3"/>
      <c r="BM121" s="3"/>
      <c r="BN121" s="3"/>
      <c r="BO121" s="3"/>
      <c r="BP121" s="3"/>
      <c r="BQ121" s="3"/>
      <c r="BR121" s="3"/>
      <c r="BS121" s="3"/>
      <c r="BT121" s="5"/>
      <c r="BU121" s="5"/>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c r="DV121" s="3"/>
      <c r="DW121" s="3"/>
      <c r="DX121" s="3"/>
      <c r="DY121" s="3"/>
      <c r="DZ121" s="3"/>
      <c r="EA121" s="3"/>
      <c r="EB121" s="19"/>
      <c r="EJ121" s="590" t="s">
        <v>1074</v>
      </c>
      <c r="EK121" s="591"/>
      <c r="FF121" s="1" t="s">
        <v>1075</v>
      </c>
    </row>
    <row r="122" spans="1:162" ht="16.5" customHeight="1" x14ac:dyDescent="0.2">
      <c r="A122" s="43" t="s">
        <v>1033</v>
      </c>
      <c r="B122" s="22" t="s">
        <v>1034</v>
      </c>
      <c r="C122" s="5" t="s">
        <v>2652</v>
      </c>
      <c r="D122" s="5" t="s">
        <v>811</v>
      </c>
      <c r="E122" s="265" t="s">
        <v>191</v>
      </c>
      <c r="F122" s="231" t="s">
        <v>1035</v>
      </c>
      <c r="G122" s="530" t="s">
        <v>1032</v>
      </c>
      <c r="H122" s="472" t="s">
        <v>662</v>
      </c>
      <c r="I122" s="21" t="s">
        <v>16</v>
      </c>
      <c r="J122" s="21" t="s">
        <v>16</v>
      </c>
      <c r="K122" s="21" t="s">
        <v>16</v>
      </c>
      <c r="L122" s="21" t="s">
        <v>16</v>
      </c>
      <c r="M122" s="21" t="s">
        <v>16</v>
      </c>
      <c r="N122" s="21" t="s">
        <v>16</v>
      </c>
      <c r="O122" s="21" t="s">
        <v>663</v>
      </c>
      <c r="P122" s="21" t="s">
        <v>16</v>
      </c>
      <c r="Q122" s="21" t="s">
        <v>16</v>
      </c>
      <c r="R122" s="21" t="s">
        <v>663</v>
      </c>
      <c r="S122" s="21" t="s">
        <v>16</v>
      </c>
      <c r="T122" s="21" t="s">
        <v>16</v>
      </c>
      <c r="U122" s="21" t="s">
        <v>16</v>
      </c>
      <c r="V122" s="21" t="s">
        <v>16</v>
      </c>
      <c r="W122" s="21" t="s">
        <v>16</v>
      </c>
      <c r="X122" s="21" t="s">
        <v>16</v>
      </c>
      <c r="Y122" s="21" t="s">
        <v>16</v>
      </c>
      <c r="Z122" s="21" t="s">
        <v>16</v>
      </c>
      <c r="AA122" s="21" t="s">
        <v>16</v>
      </c>
      <c r="AB122" s="21" t="s">
        <v>16</v>
      </c>
      <c r="AC122" s="426" t="s">
        <v>4</v>
      </c>
      <c r="AD122" s="426" t="s">
        <v>16</v>
      </c>
      <c r="AE122" s="426" t="s">
        <v>16</v>
      </c>
      <c r="AF122" s="426" t="s">
        <v>16</v>
      </c>
      <c r="AG122" s="426" t="s">
        <v>16</v>
      </c>
      <c r="AH122" s="426" t="s">
        <v>16</v>
      </c>
      <c r="AI122" s="511" t="s">
        <v>16</v>
      </c>
      <c r="AJ122" s="511"/>
      <c r="AK122" s="141" t="s">
        <v>16</v>
      </c>
      <c r="AL122" s="141"/>
      <c r="AM122" s="602"/>
      <c r="AN122" s="405"/>
      <c r="AO122" s="314"/>
      <c r="AP122" s="478"/>
      <c r="AQ122" s="496"/>
      <c r="AR122" s="315">
        <f>VLOOKUP(E122,'Monthly AMS report'!KD:KE,2,FALSE)</f>
        <v>44553</v>
      </c>
      <c r="AS122" s="3"/>
      <c r="AT122" s="3"/>
      <c r="AU122" s="5">
        <v>8</v>
      </c>
      <c r="AW122" s="5"/>
      <c r="AX122" s="5"/>
      <c r="AY122" s="5"/>
      <c r="AZ122" s="5"/>
      <c r="BA122" s="3"/>
      <c r="BB122" s="3"/>
      <c r="BC122" s="3"/>
      <c r="BD122" s="3"/>
      <c r="BE122" s="3"/>
      <c r="BF122" s="3"/>
      <c r="BG122" s="3"/>
      <c r="BH122" s="3"/>
      <c r="BI122" s="3"/>
      <c r="BJ122" s="3"/>
      <c r="BK122" s="3"/>
      <c r="BL122" s="3"/>
      <c r="BM122" s="3"/>
      <c r="BN122" s="3"/>
      <c r="BO122" s="3"/>
      <c r="BP122" s="3"/>
      <c r="BQ122" s="3"/>
      <c r="BR122" s="3"/>
      <c r="BS122" s="3"/>
      <c r="BT122" s="5"/>
      <c r="BU122" s="5"/>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c r="DV122" s="3"/>
      <c r="DW122" s="3"/>
      <c r="DX122" s="3"/>
      <c r="DY122" s="3"/>
      <c r="DZ122" s="3"/>
      <c r="EA122" s="3"/>
      <c r="EB122" s="19"/>
      <c r="EJ122" s="590" t="s">
        <v>1078</v>
      </c>
      <c r="EK122" s="591"/>
      <c r="EZ122" s="4"/>
      <c r="FA122" s="4"/>
      <c r="FB122" s="4"/>
      <c r="FC122" s="4"/>
      <c r="FD122" s="4"/>
      <c r="FE122" s="4"/>
      <c r="FF122" s="1" t="s">
        <v>1079</v>
      </c>
    </row>
    <row r="123" spans="1:162" ht="16.5" customHeight="1" x14ac:dyDescent="0.25">
      <c r="A123" s="44" t="s">
        <v>1036</v>
      </c>
      <c r="B123" s="34" t="s">
        <v>1037</v>
      </c>
      <c r="C123" s="5" t="s">
        <v>2652</v>
      </c>
      <c r="D123" s="5" t="s">
        <v>811</v>
      </c>
      <c r="E123" s="265" t="s">
        <v>192</v>
      </c>
      <c r="F123" s="231" t="s">
        <v>1038</v>
      </c>
      <c r="G123" s="530" t="s">
        <v>1032</v>
      </c>
      <c r="H123" s="472" t="s">
        <v>662</v>
      </c>
      <c r="I123" s="21" t="s">
        <v>16</v>
      </c>
      <c r="J123" s="21" t="s">
        <v>16</v>
      </c>
      <c r="K123" s="21" t="s">
        <v>16</v>
      </c>
      <c r="L123" s="21" t="s">
        <v>16</v>
      </c>
      <c r="M123" s="21" t="s">
        <v>16</v>
      </c>
      <c r="N123" s="21" t="s">
        <v>16</v>
      </c>
      <c r="O123" s="21">
        <v>3</v>
      </c>
      <c r="P123" s="21" t="s">
        <v>16</v>
      </c>
      <c r="Q123" s="21">
        <v>3</v>
      </c>
      <c r="R123" s="21">
        <v>3</v>
      </c>
      <c r="S123" s="21" t="s">
        <v>16</v>
      </c>
      <c r="T123" s="21" t="s">
        <v>16</v>
      </c>
      <c r="U123" s="21" t="s">
        <v>16</v>
      </c>
      <c r="V123" s="21" t="s">
        <v>4</v>
      </c>
      <c r="W123" s="21" t="s">
        <v>16</v>
      </c>
      <c r="X123" s="21" t="s">
        <v>16</v>
      </c>
      <c r="Y123" s="21" t="s">
        <v>16</v>
      </c>
      <c r="Z123" s="21" t="s">
        <v>16</v>
      </c>
      <c r="AA123" s="21" t="s">
        <v>16</v>
      </c>
      <c r="AB123" s="21" t="s">
        <v>16</v>
      </c>
      <c r="AC123" s="426" t="s">
        <v>4</v>
      </c>
      <c r="AD123" s="426" t="s">
        <v>16</v>
      </c>
      <c r="AE123" s="426" t="s">
        <v>16</v>
      </c>
      <c r="AF123" s="426" t="s">
        <v>16</v>
      </c>
      <c r="AG123" s="426" t="s">
        <v>16</v>
      </c>
      <c r="AH123" s="426" t="s">
        <v>16</v>
      </c>
      <c r="AI123" s="511" t="s">
        <v>16</v>
      </c>
      <c r="AJ123" s="511"/>
      <c r="AK123" s="141" t="s">
        <v>16</v>
      </c>
      <c r="AL123" s="141"/>
      <c r="AM123" s="314"/>
      <c r="AN123" s="405"/>
      <c r="AO123" s="314"/>
      <c r="AP123" s="478"/>
      <c r="AQ123" s="496"/>
      <c r="AR123" s="315">
        <f>VLOOKUP(E123,'Monthly AMS report'!KD:KE,2,FALSE)</f>
        <v>44553</v>
      </c>
      <c r="AS123" s="3"/>
      <c r="AT123" s="3"/>
      <c r="AU123" s="5">
        <v>8</v>
      </c>
      <c r="AV123" s="5">
        <v>16</v>
      </c>
      <c r="AW123" s="5">
        <v>3</v>
      </c>
      <c r="AX123" s="5"/>
      <c r="AY123" s="5"/>
      <c r="AZ123" s="5"/>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c r="DV123" s="3"/>
      <c r="DW123" s="3"/>
      <c r="DX123" s="3"/>
      <c r="DY123" s="3"/>
      <c r="DZ123" s="3"/>
      <c r="EA123" s="3"/>
      <c r="EB123" s="19"/>
      <c r="EJ123" s="590" t="s">
        <v>1083</v>
      </c>
      <c r="EK123" s="591"/>
    </row>
    <row r="124" spans="1:162" ht="16.5" customHeight="1" x14ac:dyDescent="0.2">
      <c r="A124" s="43" t="s">
        <v>1039</v>
      </c>
      <c r="B124" s="22" t="s">
        <v>1037</v>
      </c>
      <c r="C124" s="5" t="s">
        <v>2652</v>
      </c>
      <c r="D124" s="5" t="s">
        <v>811</v>
      </c>
      <c r="E124" s="265" t="s">
        <v>193</v>
      </c>
      <c r="F124" s="231" t="s">
        <v>1040</v>
      </c>
      <c r="G124" s="530" t="s">
        <v>1032</v>
      </c>
      <c r="H124" s="472" t="s">
        <v>662</v>
      </c>
      <c r="I124" s="21" t="s">
        <v>16</v>
      </c>
      <c r="J124" s="21" t="s">
        <v>16</v>
      </c>
      <c r="K124" s="21" t="s">
        <v>16</v>
      </c>
      <c r="L124" s="21" t="s">
        <v>16</v>
      </c>
      <c r="M124" s="21" t="s">
        <v>16</v>
      </c>
      <c r="N124" s="21" t="s">
        <v>16</v>
      </c>
      <c r="O124" s="21" t="s">
        <v>663</v>
      </c>
      <c r="P124" s="21" t="s">
        <v>16</v>
      </c>
      <c r="Q124" s="21" t="s">
        <v>16</v>
      </c>
      <c r="R124" s="21" t="s">
        <v>663</v>
      </c>
      <c r="S124" s="21" t="s">
        <v>16</v>
      </c>
      <c r="T124" s="21" t="s">
        <v>16</v>
      </c>
      <c r="U124" s="21" t="s">
        <v>16</v>
      </c>
      <c r="V124" s="21" t="s">
        <v>4</v>
      </c>
      <c r="W124" s="21" t="s">
        <v>16</v>
      </c>
      <c r="X124" s="21" t="s">
        <v>16</v>
      </c>
      <c r="Y124" s="21" t="s">
        <v>16</v>
      </c>
      <c r="Z124" s="21" t="s">
        <v>4</v>
      </c>
      <c r="AA124" s="21" t="s">
        <v>16</v>
      </c>
      <c r="AB124" s="21" t="s">
        <v>16</v>
      </c>
      <c r="AC124" s="426" t="s">
        <v>4</v>
      </c>
      <c r="AD124" s="426" t="s">
        <v>16</v>
      </c>
      <c r="AE124" s="426" t="s">
        <v>16</v>
      </c>
      <c r="AF124" s="426" t="s">
        <v>16</v>
      </c>
      <c r="AG124" s="426" t="s">
        <v>16</v>
      </c>
      <c r="AH124" s="426" t="s">
        <v>16</v>
      </c>
      <c r="AI124" s="511" t="s">
        <v>16</v>
      </c>
      <c r="AJ124" s="511"/>
      <c r="AK124" s="141" t="s">
        <v>16</v>
      </c>
      <c r="AL124" s="141"/>
      <c r="AM124" s="314"/>
      <c r="AN124" s="405"/>
      <c r="AO124" s="314"/>
      <c r="AP124" s="478"/>
      <c r="AQ124" s="496"/>
      <c r="AR124" s="315">
        <f>VLOOKUP(E124,'Monthly AMS report'!KD:KE,2,FALSE)</f>
        <v>44553</v>
      </c>
      <c r="AS124" s="3"/>
      <c r="AT124" s="3"/>
      <c r="AU124" s="5">
        <v>8</v>
      </c>
      <c r="AV124" s="5">
        <v>16</v>
      </c>
      <c r="AW124" s="5">
        <v>3</v>
      </c>
      <c r="AX124" s="5"/>
      <c r="AY124" s="5"/>
      <c r="AZ124" s="5"/>
      <c r="BA124" s="3"/>
      <c r="BB124" s="3"/>
      <c r="BC124" s="3"/>
      <c r="BD124" s="3"/>
      <c r="BE124" s="3"/>
      <c r="BF124" s="3"/>
      <c r="BG124" s="3"/>
      <c r="BH124" s="3"/>
      <c r="BI124" s="3"/>
      <c r="BJ124" s="3"/>
      <c r="BK124" s="3"/>
      <c r="BL124" s="3"/>
      <c r="BM124" s="3"/>
      <c r="BN124" s="3"/>
      <c r="BO124" s="3"/>
      <c r="BP124" s="3"/>
      <c r="BQ124" s="3"/>
      <c r="BR124" s="3"/>
      <c r="BS124" s="3"/>
      <c r="BT124" s="5"/>
      <c r="BU124" s="5"/>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19"/>
      <c r="EJ124" s="590" t="s">
        <v>1005</v>
      </c>
      <c r="EK124" s="591"/>
    </row>
    <row r="125" spans="1:162" ht="16.5" customHeight="1" x14ac:dyDescent="0.2">
      <c r="A125" s="519" t="s">
        <v>1080</v>
      </c>
      <c r="B125" s="520" t="s">
        <v>1081</v>
      </c>
      <c r="C125" s="5" t="s">
        <v>2652</v>
      </c>
      <c r="D125" s="5" t="s">
        <v>811</v>
      </c>
      <c r="E125" s="521" t="s">
        <v>194</v>
      </c>
      <c r="F125" s="522" t="s">
        <v>1082</v>
      </c>
      <c r="G125" s="193"/>
      <c r="H125" s="472" t="s">
        <v>813</v>
      </c>
      <c r="I125" s="25" t="s">
        <v>16</v>
      </c>
      <c r="J125" s="25" t="s">
        <v>16</v>
      </c>
      <c r="K125" s="25" t="s">
        <v>16</v>
      </c>
      <c r="L125" s="25" t="s">
        <v>16</v>
      </c>
      <c r="M125" s="25" t="s">
        <v>16</v>
      </c>
      <c r="N125" s="25" t="s">
        <v>16</v>
      </c>
      <c r="O125" s="25" t="s">
        <v>16</v>
      </c>
      <c r="P125" s="25" t="s">
        <v>16</v>
      </c>
      <c r="Q125" s="25" t="s">
        <v>16</v>
      </c>
      <c r="R125" s="25" t="s">
        <v>16</v>
      </c>
      <c r="S125" s="25" t="s">
        <v>16</v>
      </c>
      <c r="T125" s="25" t="s">
        <v>16</v>
      </c>
      <c r="U125" s="25" t="s">
        <v>16</v>
      </c>
      <c r="V125" s="25" t="s">
        <v>16</v>
      </c>
      <c r="W125" s="21" t="s">
        <v>16</v>
      </c>
      <c r="X125" s="21" t="s">
        <v>4</v>
      </c>
      <c r="Y125" s="21" t="s">
        <v>16</v>
      </c>
      <c r="Z125" s="21" t="s">
        <v>16</v>
      </c>
      <c r="AA125" s="21" t="s">
        <v>16</v>
      </c>
      <c r="AB125" s="21" t="s">
        <v>16</v>
      </c>
      <c r="AC125" s="426" t="s">
        <v>16</v>
      </c>
      <c r="AD125" s="426" t="s">
        <v>16</v>
      </c>
      <c r="AE125" s="426" t="s">
        <v>16</v>
      </c>
      <c r="AF125" s="426" t="s">
        <v>16</v>
      </c>
      <c r="AG125" s="426" t="s">
        <v>16</v>
      </c>
      <c r="AH125" s="426" t="s">
        <v>16</v>
      </c>
      <c r="AI125" s="511" t="s">
        <v>16</v>
      </c>
      <c r="AJ125" s="511"/>
      <c r="AK125" s="141" t="s">
        <v>16</v>
      </c>
      <c r="AL125" s="141"/>
      <c r="AM125" s="602"/>
      <c r="AN125" s="405"/>
      <c r="AO125" s="314"/>
      <c r="AP125" s="478"/>
      <c r="AQ125" s="496"/>
      <c r="AR125" s="315">
        <f>VLOOKUP(E125,'Monthly AMS report'!KD:KE,2,FALSE)</f>
        <v>44406</v>
      </c>
      <c r="AS125" s="22"/>
      <c r="AT125" s="22"/>
      <c r="AU125" s="5">
        <v>4</v>
      </c>
      <c r="AV125" s="5">
        <v>16</v>
      </c>
      <c r="AW125" s="5">
        <v>3</v>
      </c>
      <c r="AX125" s="5"/>
      <c r="AY125" s="5"/>
      <c r="AZ125" s="5"/>
      <c r="BA125" s="3"/>
      <c r="BB125" s="3"/>
      <c r="BC125" s="3"/>
      <c r="BD125" s="3"/>
      <c r="BE125" s="3"/>
      <c r="BF125" s="3"/>
      <c r="BG125" s="3"/>
      <c r="BH125" s="3"/>
      <c r="BI125" s="3"/>
      <c r="BJ125" s="3"/>
      <c r="BK125" s="3"/>
      <c r="BL125" s="3"/>
      <c r="BM125" s="3"/>
      <c r="BN125" s="3"/>
      <c r="BO125" s="3"/>
      <c r="BP125" s="3"/>
      <c r="BQ125" s="3"/>
      <c r="BR125" s="3"/>
      <c r="BS125" s="3"/>
      <c r="BT125" s="5"/>
      <c r="BU125" s="5"/>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c r="DV125" s="3"/>
      <c r="DW125" s="3"/>
      <c r="DX125" s="3"/>
      <c r="DY125" s="3"/>
      <c r="DZ125" s="3"/>
      <c r="EA125" s="3"/>
      <c r="EB125" s="19"/>
      <c r="EJ125" s="590" t="s">
        <v>1091</v>
      </c>
      <c r="EK125" s="591"/>
    </row>
    <row r="126" spans="1:162" ht="16.5" customHeight="1" x14ac:dyDescent="0.2">
      <c r="A126" s="43" t="s">
        <v>1041</v>
      </c>
      <c r="B126" s="3" t="s">
        <v>1042</v>
      </c>
      <c r="C126" s="5" t="s">
        <v>2652</v>
      </c>
      <c r="D126" s="5" t="s">
        <v>811</v>
      </c>
      <c r="E126" s="263" t="s">
        <v>197</v>
      </c>
      <c r="F126" s="231" t="s">
        <v>1043</v>
      </c>
      <c r="G126" s="193"/>
      <c r="H126" s="472" t="s">
        <v>813</v>
      </c>
      <c r="I126" s="25" t="s">
        <v>16</v>
      </c>
      <c r="J126" s="25" t="s">
        <v>16</v>
      </c>
      <c r="K126" s="25" t="s">
        <v>16</v>
      </c>
      <c r="L126" s="25" t="s">
        <v>16</v>
      </c>
      <c r="M126" s="25" t="s">
        <v>16</v>
      </c>
      <c r="N126" s="25" t="s">
        <v>16</v>
      </c>
      <c r="O126" s="25" t="s">
        <v>16</v>
      </c>
      <c r="P126" s="25" t="s">
        <v>16</v>
      </c>
      <c r="Q126" s="25" t="s">
        <v>16</v>
      </c>
      <c r="R126" s="25" t="s">
        <v>16</v>
      </c>
      <c r="S126" s="25" t="s">
        <v>16</v>
      </c>
      <c r="T126" s="25" t="s">
        <v>16</v>
      </c>
      <c r="U126" s="25" t="s">
        <v>16</v>
      </c>
      <c r="V126" s="25" t="s">
        <v>16</v>
      </c>
      <c r="W126" s="21" t="s">
        <v>16</v>
      </c>
      <c r="X126" s="21" t="s">
        <v>16</v>
      </c>
      <c r="Y126" s="21" t="s">
        <v>4</v>
      </c>
      <c r="Z126" s="21" t="s">
        <v>16</v>
      </c>
      <c r="AA126" s="21" t="s">
        <v>664</v>
      </c>
      <c r="AB126" s="21" t="s">
        <v>16</v>
      </c>
      <c r="AC126" s="426" t="s">
        <v>16</v>
      </c>
      <c r="AD126" s="426" t="s">
        <v>16</v>
      </c>
      <c r="AE126" s="426" t="s">
        <v>16</v>
      </c>
      <c r="AF126" s="426" t="s">
        <v>16</v>
      </c>
      <c r="AG126" s="426" t="s">
        <v>16</v>
      </c>
      <c r="AH126" s="426" t="s">
        <v>16</v>
      </c>
      <c r="AI126" s="511" t="s">
        <v>16</v>
      </c>
      <c r="AJ126" s="511"/>
      <c r="AK126" s="141" t="s">
        <v>16</v>
      </c>
      <c r="AL126" s="141"/>
      <c r="AM126" s="174"/>
      <c r="AN126" s="405"/>
      <c r="AO126" s="213"/>
      <c r="AP126" s="478"/>
      <c r="AQ126" s="496"/>
      <c r="AR126" s="315">
        <f>VLOOKUP(E126,'Monthly AMS report'!KD:KE,2,FALSE)</f>
        <v>44473</v>
      </c>
      <c r="AS126" s="22"/>
      <c r="AT126" s="22"/>
      <c r="AU126" s="5">
        <v>4</v>
      </c>
      <c r="AV126" s="5">
        <v>16</v>
      </c>
      <c r="AW126" s="5">
        <v>3</v>
      </c>
      <c r="AX126" s="5"/>
      <c r="AY126" s="5"/>
      <c r="AZ126" s="5"/>
      <c r="BA126" s="3"/>
      <c r="BB126" s="3"/>
      <c r="BC126" s="3"/>
      <c r="BD126" s="3"/>
      <c r="BE126" s="3"/>
      <c r="BF126" s="3"/>
      <c r="BG126" s="3"/>
      <c r="BH126" s="3"/>
      <c r="BI126" s="3"/>
      <c r="BJ126" s="3"/>
      <c r="BK126" s="3"/>
      <c r="BL126" s="3"/>
      <c r="BM126" s="3"/>
      <c r="BN126" s="3"/>
      <c r="BO126" s="3"/>
      <c r="BP126" s="3"/>
      <c r="BQ126" s="3"/>
      <c r="BR126" s="3"/>
      <c r="BS126" s="3"/>
      <c r="BT126" s="5"/>
      <c r="BU126" s="5"/>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c r="DV126" s="3"/>
      <c r="DW126" s="3"/>
      <c r="DX126" s="3"/>
      <c r="DY126" s="3"/>
      <c r="DZ126" s="3"/>
      <c r="EA126" s="3"/>
      <c r="EB126" s="19"/>
      <c r="EJ126" s="590" t="s">
        <v>1095</v>
      </c>
      <c r="EK126" s="591">
        <f t="shared" ref="EK126:EK149" si="1">SUM(I42,I43)</f>
        <v>4</v>
      </c>
    </row>
    <row r="127" spans="1:162" ht="16.5" customHeight="1" x14ac:dyDescent="0.2">
      <c r="A127" s="43" t="s">
        <v>1101</v>
      </c>
      <c r="B127" s="3" t="s">
        <v>1102</v>
      </c>
      <c r="C127" s="5" t="s">
        <v>2647</v>
      </c>
      <c r="E127" s="263" t="s">
        <v>201</v>
      </c>
      <c r="F127" s="231" t="s">
        <v>1102</v>
      </c>
      <c r="G127" s="193"/>
      <c r="H127" s="5" t="s">
        <v>813</v>
      </c>
      <c r="I127" s="25" t="s">
        <v>16</v>
      </c>
      <c r="J127" s="25" t="s">
        <v>16</v>
      </c>
      <c r="K127" s="25" t="s">
        <v>16</v>
      </c>
      <c r="L127" s="25" t="s">
        <v>16</v>
      </c>
      <c r="M127" s="25" t="s">
        <v>16</v>
      </c>
      <c r="N127" s="25" t="s">
        <v>16</v>
      </c>
      <c r="O127" s="25" t="s">
        <v>16</v>
      </c>
      <c r="P127" s="25" t="s">
        <v>16</v>
      </c>
      <c r="Q127" s="25" t="s">
        <v>16</v>
      </c>
      <c r="R127" s="25" t="s">
        <v>16</v>
      </c>
      <c r="S127" s="25" t="s">
        <v>16</v>
      </c>
      <c r="T127" s="25" t="s">
        <v>16</v>
      </c>
      <c r="U127" s="25" t="s">
        <v>16</v>
      </c>
      <c r="V127" s="25" t="s">
        <v>16</v>
      </c>
      <c r="W127" s="21" t="s">
        <v>663</v>
      </c>
      <c r="X127" s="21" t="s">
        <v>663</v>
      </c>
      <c r="Y127" s="21" t="s">
        <v>663</v>
      </c>
      <c r="Z127" s="21" t="s">
        <v>663</v>
      </c>
      <c r="AA127" s="21" t="s">
        <v>663</v>
      </c>
      <c r="AB127" s="21" t="s">
        <v>663</v>
      </c>
      <c r="AC127" s="426" t="s">
        <v>4</v>
      </c>
      <c r="AD127" s="426" t="s">
        <v>663</v>
      </c>
      <c r="AE127" s="426" t="s">
        <v>4</v>
      </c>
      <c r="AF127" s="426" t="s">
        <v>663</v>
      </c>
      <c r="AG127" s="426" t="s">
        <v>4</v>
      </c>
      <c r="AH127" s="426" t="s">
        <v>4</v>
      </c>
      <c r="AI127" s="511" t="s">
        <v>663</v>
      </c>
      <c r="AJ127" s="511" t="s">
        <v>664</v>
      </c>
      <c r="AK127" s="141">
        <v>2</v>
      </c>
      <c r="AL127" s="141" t="s">
        <v>3611</v>
      </c>
      <c r="AM127" s="314"/>
      <c r="AN127" s="405"/>
      <c r="AO127" s="314"/>
      <c r="AP127" s="478"/>
      <c r="AQ127" s="496"/>
      <c r="AR127" s="315">
        <f>VLOOKUP(E127,'Monthly AMS report'!KD:KE,2,FALSE)</f>
        <v>44769</v>
      </c>
      <c r="AS127" s="22"/>
      <c r="AT127" s="22"/>
      <c r="AU127" s="5">
        <v>4</v>
      </c>
      <c r="AW127" s="5"/>
      <c r="AX127" s="5"/>
      <c r="AY127" s="5"/>
      <c r="AZ127" s="5"/>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c r="DV127" s="3"/>
      <c r="DW127" s="3"/>
      <c r="DX127" s="3"/>
      <c r="DY127" s="3"/>
      <c r="DZ127" s="3"/>
      <c r="EA127" s="3"/>
      <c r="EB127" s="19"/>
      <c r="EJ127" s="590" t="s">
        <v>1044</v>
      </c>
      <c r="EK127" s="591"/>
    </row>
    <row r="128" spans="1:162" ht="16.5" customHeight="1" x14ac:dyDescent="0.2">
      <c r="A128" s="43" t="s">
        <v>1104</v>
      </c>
      <c r="B128" s="22" t="s">
        <v>1105</v>
      </c>
      <c r="C128" s="5" t="s">
        <v>2647</v>
      </c>
      <c r="D128" s="5" t="s">
        <v>1106</v>
      </c>
      <c r="E128" s="265" t="s">
        <v>202</v>
      </c>
      <c r="F128" s="231" t="s">
        <v>1107</v>
      </c>
      <c r="G128" s="193"/>
      <c r="H128" s="5" t="s">
        <v>662</v>
      </c>
      <c r="I128" s="21" t="s">
        <v>16</v>
      </c>
      <c r="J128" s="21" t="s">
        <v>663</v>
      </c>
      <c r="K128" s="21" t="s">
        <v>663</v>
      </c>
      <c r="L128" s="21" t="s">
        <v>16</v>
      </c>
      <c r="M128" s="21" t="s">
        <v>663</v>
      </c>
      <c r="N128" s="21" t="s">
        <v>16</v>
      </c>
      <c r="O128" s="21" t="s">
        <v>16</v>
      </c>
      <c r="P128" s="21" t="s">
        <v>16</v>
      </c>
      <c r="Q128" s="21" t="s">
        <v>16</v>
      </c>
      <c r="R128" s="21" t="s">
        <v>16</v>
      </c>
      <c r="S128" s="21" t="s">
        <v>663</v>
      </c>
      <c r="T128" s="21">
        <v>4</v>
      </c>
      <c r="U128" s="21" t="s">
        <v>663</v>
      </c>
      <c r="V128" s="21" t="s">
        <v>16</v>
      </c>
      <c r="W128" s="21" t="s">
        <v>663</v>
      </c>
      <c r="X128" s="21">
        <v>4</v>
      </c>
      <c r="Y128" s="21">
        <v>4</v>
      </c>
      <c r="Z128" s="21">
        <v>4</v>
      </c>
      <c r="AA128" s="21" t="s">
        <v>4</v>
      </c>
      <c r="AB128" s="21" t="s">
        <v>819</v>
      </c>
      <c r="AC128" s="432">
        <v>4</v>
      </c>
      <c r="AD128" s="426">
        <v>4</v>
      </c>
      <c r="AE128" s="426">
        <v>4</v>
      </c>
      <c r="AF128" s="426" t="s">
        <v>16</v>
      </c>
      <c r="AG128" s="426" t="s">
        <v>4</v>
      </c>
      <c r="AH128" s="426" t="s">
        <v>4</v>
      </c>
      <c r="AI128" s="511" t="s">
        <v>664</v>
      </c>
      <c r="AJ128" s="511" t="s">
        <v>664</v>
      </c>
      <c r="AK128" s="141" t="s">
        <v>4</v>
      </c>
      <c r="AL128" s="141"/>
      <c r="AM128" s="314"/>
      <c r="AN128" s="405"/>
      <c r="AO128" s="213"/>
      <c r="AP128" s="478"/>
      <c r="AQ128" s="479"/>
      <c r="AR128" s="315">
        <f>VLOOKUP(E128,'Monthly AMS report'!KD:KE,2,FALSE)</f>
        <v>44764</v>
      </c>
      <c r="AS128" s="3"/>
      <c r="AT128" s="3"/>
      <c r="AU128" s="5"/>
      <c r="AW128" s="5"/>
      <c r="AX128" s="5"/>
      <c r="AY128" s="5"/>
      <c r="AZ128" s="5"/>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c r="DV128" s="3"/>
      <c r="DW128" s="3"/>
      <c r="DX128" s="3"/>
      <c r="DY128" s="3"/>
      <c r="DZ128" s="3"/>
      <c r="EA128" s="3"/>
      <c r="EB128" s="19"/>
      <c r="EJ128" s="590" t="s">
        <v>1050</v>
      </c>
      <c r="EK128" s="591"/>
    </row>
    <row r="129" spans="1:162" ht="16.5" customHeight="1" x14ac:dyDescent="0.25">
      <c r="A129" s="43" t="s">
        <v>1108</v>
      </c>
      <c r="B129" s="22" t="s">
        <v>802</v>
      </c>
      <c r="C129" s="5" t="s">
        <v>2647</v>
      </c>
      <c r="E129" s="265" t="s">
        <v>203</v>
      </c>
      <c r="F129" s="231" t="s">
        <v>1109</v>
      </c>
      <c r="G129" s="193"/>
      <c r="H129" s="5" t="s">
        <v>662</v>
      </c>
      <c r="I129" s="21" t="s">
        <v>16</v>
      </c>
      <c r="J129" s="21" t="s">
        <v>663</v>
      </c>
      <c r="K129" s="21" t="s">
        <v>663</v>
      </c>
      <c r="L129" s="21" t="s">
        <v>663</v>
      </c>
      <c r="M129" s="21" t="s">
        <v>663</v>
      </c>
      <c r="N129" s="21" t="s">
        <v>16</v>
      </c>
      <c r="O129" s="21" t="s">
        <v>16</v>
      </c>
      <c r="P129" s="21" t="s">
        <v>16</v>
      </c>
      <c r="Q129" s="21" t="s">
        <v>16</v>
      </c>
      <c r="R129" s="21">
        <v>4</v>
      </c>
      <c r="S129" s="21" t="s">
        <v>663</v>
      </c>
      <c r="T129" s="21" t="s">
        <v>663</v>
      </c>
      <c r="U129" s="21">
        <v>3</v>
      </c>
      <c r="V129" s="21" t="s">
        <v>663</v>
      </c>
      <c r="W129" s="21" t="s">
        <v>663</v>
      </c>
      <c r="X129" s="21" t="s">
        <v>663</v>
      </c>
      <c r="Y129" s="21" t="s">
        <v>663</v>
      </c>
      <c r="Z129" s="21" t="s">
        <v>663</v>
      </c>
      <c r="AA129" s="21" t="s">
        <v>663</v>
      </c>
      <c r="AB129" s="21" t="s">
        <v>663</v>
      </c>
      <c r="AC129" s="432">
        <v>4</v>
      </c>
      <c r="AD129" s="426">
        <v>4</v>
      </c>
      <c r="AE129" s="426">
        <v>4</v>
      </c>
      <c r="AF129" s="426" t="s">
        <v>663</v>
      </c>
      <c r="AG129" s="426" t="s">
        <v>4</v>
      </c>
      <c r="AH129" s="426" t="s">
        <v>4</v>
      </c>
      <c r="AI129" s="511" t="s">
        <v>663</v>
      </c>
      <c r="AJ129" s="511" t="s">
        <v>664</v>
      </c>
      <c r="AK129" s="141" t="s">
        <v>4</v>
      </c>
      <c r="AL129" s="141"/>
      <c r="AM129" s="174"/>
      <c r="AN129" s="406" t="s">
        <v>598</v>
      </c>
      <c r="AO129" s="314"/>
      <c r="AP129" s="478"/>
      <c r="AQ129" s="496"/>
      <c r="AR129" s="315">
        <f>VLOOKUP(E129,'Monthly AMS report'!KD:KE,2,FALSE)</f>
        <v>44764</v>
      </c>
      <c r="AS129" s="3"/>
      <c r="AT129" s="3"/>
      <c r="AU129" s="5">
        <v>4</v>
      </c>
      <c r="AW129" s="5"/>
      <c r="AX129" s="5"/>
      <c r="AY129" s="5"/>
      <c r="AZ129" s="5"/>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c r="DV129" s="3"/>
      <c r="DW129" s="3"/>
      <c r="DX129" s="3"/>
      <c r="DY129" s="3"/>
      <c r="DZ129" s="3"/>
      <c r="EA129" s="3"/>
      <c r="EB129" s="19"/>
      <c r="EJ129" s="590" t="s">
        <v>1053</v>
      </c>
      <c r="EK129" s="591"/>
      <c r="FF129" s="1" t="s">
        <v>1103</v>
      </c>
    </row>
    <row r="130" spans="1:162" ht="16.5" customHeight="1" x14ac:dyDescent="0.25">
      <c r="A130" s="44" t="s">
        <v>1111</v>
      </c>
      <c r="B130" s="34" t="s">
        <v>1112</v>
      </c>
      <c r="C130" s="5" t="s">
        <v>2647</v>
      </c>
      <c r="E130" s="265" t="s">
        <v>204</v>
      </c>
      <c r="F130" s="231" t="s">
        <v>1113</v>
      </c>
      <c r="G130" s="193"/>
      <c r="H130" s="5" t="s">
        <v>662</v>
      </c>
      <c r="I130" s="21" t="s">
        <v>16</v>
      </c>
      <c r="J130" s="21" t="s">
        <v>663</v>
      </c>
      <c r="K130" s="21" t="s">
        <v>663</v>
      </c>
      <c r="L130" s="21" t="s">
        <v>663</v>
      </c>
      <c r="M130" s="21" t="s">
        <v>663</v>
      </c>
      <c r="N130" s="21" t="s">
        <v>16</v>
      </c>
      <c r="O130" s="21" t="s">
        <v>16</v>
      </c>
      <c r="P130" s="21" t="s">
        <v>16</v>
      </c>
      <c r="Q130" s="21" t="s">
        <v>16</v>
      </c>
      <c r="R130" s="21" t="s">
        <v>663</v>
      </c>
      <c r="S130" s="21" t="s">
        <v>663</v>
      </c>
      <c r="T130" s="21" t="s">
        <v>663</v>
      </c>
      <c r="U130" s="21" t="s">
        <v>663</v>
      </c>
      <c r="V130" s="21">
        <v>4</v>
      </c>
      <c r="W130" s="21" t="s">
        <v>663</v>
      </c>
      <c r="X130" s="21" t="s">
        <v>663</v>
      </c>
      <c r="Y130" s="21" t="s">
        <v>663</v>
      </c>
      <c r="Z130" s="21" t="s">
        <v>663</v>
      </c>
      <c r="AA130" s="21" t="s">
        <v>663</v>
      </c>
      <c r="AB130" s="21" t="s">
        <v>663</v>
      </c>
      <c r="AC130" s="426" t="s">
        <v>4</v>
      </c>
      <c r="AD130" s="426" t="s">
        <v>663</v>
      </c>
      <c r="AE130" s="426" t="s">
        <v>4</v>
      </c>
      <c r="AF130" s="426" t="s">
        <v>663</v>
      </c>
      <c r="AG130" s="426" t="s">
        <v>4</v>
      </c>
      <c r="AH130" s="426" t="s">
        <v>4</v>
      </c>
      <c r="AI130" s="511" t="s">
        <v>663</v>
      </c>
      <c r="AJ130" s="511" t="s">
        <v>664</v>
      </c>
      <c r="AK130" s="141" t="s">
        <v>4</v>
      </c>
      <c r="AL130" s="141"/>
      <c r="AM130" s="314"/>
      <c r="AN130" s="405"/>
      <c r="AO130" s="314"/>
      <c r="AP130" s="478"/>
      <c r="AQ130" s="496"/>
      <c r="AR130" s="315">
        <f>VLOOKUP(E130,'Monthly AMS report'!KD:KE,2,FALSE)</f>
        <v>44764</v>
      </c>
      <c r="AS130" s="3"/>
      <c r="AT130" s="3"/>
      <c r="AU130" s="5">
        <v>4</v>
      </c>
      <c r="AV130" s="5">
        <v>16</v>
      </c>
      <c r="AW130" s="5">
        <v>5</v>
      </c>
      <c r="AX130" s="5"/>
      <c r="AY130" s="5"/>
      <c r="AZ130" s="5"/>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c r="DV130" s="3"/>
      <c r="DW130" s="3"/>
      <c r="DX130" s="3"/>
      <c r="DY130" s="3"/>
      <c r="DZ130" s="3"/>
      <c r="EA130" s="3"/>
      <c r="EB130" s="19"/>
      <c r="EJ130" s="590" t="s">
        <v>1057</v>
      </c>
      <c r="EK130" s="591"/>
      <c r="FF130" s="373">
        <v>0.18194444444444444</v>
      </c>
    </row>
    <row r="131" spans="1:162" ht="16.5" customHeight="1" x14ac:dyDescent="0.25">
      <c r="A131" s="44" t="s">
        <v>1117</v>
      </c>
      <c r="B131" s="6" t="s">
        <v>1118</v>
      </c>
      <c r="C131" s="5" t="s">
        <v>2647</v>
      </c>
      <c r="E131" s="265" t="s">
        <v>205</v>
      </c>
      <c r="F131" s="231" t="s">
        <v>1119</v>
      </c>
      <c r="G131" s="193"/>
      <c r="H131" s="5" t="s">
        <v>662</v>
      </c>
      <c r="I131" s="21" t="s">
        <v>16</v>
      </c>
      <c r="J131" s="21" t="s">
        <v>663</v>
      </c>
      <c r="K131" s="21" t="s">
        <v>663</v>
      </c>
      <c r="L131" s="21" t="s">
        <v>663</v>
      </c>
      <c r="M131" s="21" t="s">
        <v>663</v>
      </c>
      <c r="N131" s="21" t="s">
        <v>16</v>
      </c>
      <c r="O131" s="21" t="s">
        <v>16</v>
      </c>
      <c r="P131" s="21" t="s">
        <v>16</v>
      </c>
      <c r="Q131" s="21" t="s">
        <v>16</v>
      </c>
      <c r="R131" s="21" t="s">
        <v>663</v>
      </c>
      <c r="S131" s="21" t="s">
        <v>663</v>
      </c>
      <c r="T131" s="21" t="s">
        <v>663</v>
      </c>
      <c r="U131" s="21" t="s">
        <v>663</v>
      </c>
      <c r="V131" s="21" t="s">
        <v>4</v>
      </c>
      <c r="W131" s="21" t="s">
        <v>663</v>
      </c>
      <c r="X131" s="21" t="s">
        <v>663</v>
      </c>
      <c r="Y131" s="21" t="s">
        <v>663</v>
      </c>
      <c r="Z131" s="21" t="s">
        <v>663</v>
      </c>
      <c r="AA131" s="21" t="s">
        <v>663</v>
      </c>
      <c r="AB131" s="21" t="s">
        <v>663</v>
      </c>
      <c r="AC131" s="426" t="s">
        <v>4</v>
      </c>
      <c r="AD131" s="426" t="s">
        <v>663</v>
      </c>
      <c r="AE131" s="426" t="s">
        <v>4</v>
      </c>
      <c r="AF131" s="426" t="s">
        <v>663</v>
      </c>
      <c r="AG131" s="426" t="s">
        <v>4</v>
      </c>
      <c r="AH131" s="426" t="s">
        <v>4</v>
      </c>
      <c r="AI131" s="511" t="s">
        <v>663</v>
      </c>
      <c r="AJ131" s="511" t="s">
        <v>664</v>
      </c>
      <c r="AK131" s="141" t="s">
        <v>4</v>
      </c>
      <c r="AL131" s="141"/>
      <c r="AM131" s="602"/>
      <c r="AN131" s="405"/>
      <c r="AO131" s="213"/>
      <c r="AP131" s="478"/>
      <c r="AQ131" s="496"/>
      <c r="AR131" s="315">
        <f>VLOOKUP(E131,'Monthly AMS report'!KD:KE,2,FALSE)</f>
        <v>44764</v>
      </c>
      <c r="AS131" s="3"/>
      <c r="AT131" s="3"/>
      <c r="AU131" s="5">
        <v>4</v>
      </c>
      <c r="AV131" s="5">
        <v>16</v>
      </c>
      <c r="AW131" s="5">
        <v>2</v>
      </c>
      <c r="AX131" s="5"/>
      <c r="AY131" s="5"/>
      <c r="AZ131" s="5"/>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c r="DV131" s="3"/>
      <c r="DW131" s="3"/>
      <c r="DX131" s="3"/>
      <c r="DY131" s="3"/>
      <c r="DZ131" s="3"/>
      <c r="EA131" s="3"/>
      <c r="EB131" s="19"/>
      <c r="EJ131" s="590" t="s">
        <v>1061</v>
      </c>
      <c r="EK131" s="591"/>
      <c r="FF131" s="1" t="s">
        <v>1110</v>
      </c>
    </row>
    <row r="132" spans="1:162" ht="16.5" customHeight="1" x14ac:dyDescent="0.2">
      <c r="A132" s="43" t="s">
        <v>1120</v>
      </c>
      <c r="B132" s="22" t="s">
        <v>1121</v>
      </c>
      <c r="C132" s="5" t="s">
        <v>2647</v>
      </c>
      <c r="E132" s="265" t="s">
        <v>206</v>
      </c>
      <c r="F132" s="231" t="s">
        <v>1122</v>
      </c>
      <c r="G132" s="193"/>
      <c r="H132" s="5" t="s">
        <v>662</v>
      </c>
      <c r="I132" s="21" t="s">
        <v>16</v>
      </c>
      <c r="J132" s="21" t="s">
        <v>663</v>
      </c>
      <c r="K132" s="21" t="s">
        <v>663</v>
      </c>
      <c r="L132" s="21" t="s">
        <v>663</v>
      </c>
      <c r="M132" s="21" t="s">
        <v>663</v>
      </c>
      <c r="N132" s="21" t="s">
        <v>16</v>
      </c>
      <c r="O132" s="21" t="s">
        <v>16</v>
      </c>
      <c r="P132" s="21" t="s">
        <v>16</v>
      </c>
      <c r="Q132" s="21" t="s">
        <v>16</v>
      </c>
      <c r="R132" s="21">
        <v>4</v>
      </c>
      <c r="S132" s="21" t="s">
        <v>663</v>
      </c>
      <c r="T132" s="21" t="s">
        <v>663</v>
      </c>
      <c r="U132" s="21">
        <v>3</v>
      </c>
      <c r="V132" s="21">
        <v>4</v>
      </c>
      <c r="W132" s="21">
        <v>3</v>
      </c>
      <c r="X132" s="21">
        <v>3</v>
      </c>
      <c r="Y132" s="21">
        <v>1</v>
      </c>
      <c r="Z132" s="21">
        <v>4</v>
      </c>
      <c r="AA132" s="21" t="s">
        <v>4</v>
      </c>
      <c r="AB132" s="21" t="s">
        <v>4</v>
      </c>
      <c r="AC132" s="426" t="s">
        <v>4</v>
      </c>
      <c r="AD132" s="426" t="s">
        <v>663</v>
      </c>
      <c r="AE132" s="426" t="s">
        <v>4</v>
      </c>
      <c r="AF132" s="426" t="s">
        <v>663</v>
      </c>
      <c r="AG132" s="426" t="s">
        <v>4</v>
      </c>
      <c r="AH132" s="426" t="s">
        <v>4</v>
      </c>
      <c r="AI132" s="511" t="s">
        <v>663</v>
      </c>
      <c r="AJ132" s="511" t="s">
        <v>664</v>
      </c>
      <c r="AK132" s="141" t="s">
        <v>4</v>
      </c>
      <c r="AL132" s="141"/>
      <c r="AM132" s="602"/>
      <c r="AN132" s="405"/>
      <c r="AO132" s="314"/>
      <c r="AP132" s="478"/>
      <c r="AQ132" s="496"/>
      <c r="AR132" s="315">
        <f>VLOOKUP(E132,'Monthly AMS report'!KD:KE,2,FALSE)</f>
        <v>44764</v>
      </c>
      <c r="AS132" s="3"/>
      <c r="AT132" s="3"/>
      <c r="AU132" s="5">
        <v>4</v>
      </c>
      <c r="AW132" s="5"/>
      <c r="AX132" s="5"/>
      <c r="AY132" s="5"/>
      <c r="AZ132" s="5"/>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c r="DV132" s="3"/>
      <c r="DW132" s="3"/>
      <c r="DX132" s="3"/>
      <c r="DY132" s="3"/>
      <c r="DZ132" s="3"/>
      <c r="EA132" s="3"/>
      <c r="EB132" s="19"/>
      <c r="EJ132" s="590" t="s">
        <v>1065</v>
      </c>
      <c r="EK132" s="591"/>
    </row>
    <row r="133" spans="1:162" ht="16.5" customHeight="1" x14ac:dyDescent="0.2">
      <c r="A133" s="43" t="s">
        <v>1096</v>
      </c>
      <c r="B133" s="3" t="s">
        <v>1097</v>
      </c>
      <c r="C133" s="5" t="s">
        <v>2647</v>
      </c>
      <c r="E133" s="263" t="s">
        <v>207</v>
      </c>
      <c r="F133" s="231" t="s">
        <v>1098</v>
      </c>
      <c r="G133" s="193"/>
      <c r="H133" s="5" t="s">
        <v>813</v>
      </c>
      <c r="I133" s="25" t="s">
        <v>16</v>
      </c>
      <c r="J133" s="25" t="s">
        <v>16</v>
      </c>
      <c r="K133" s="25" t="s">
        <v>16</v>
      </c>
      <c r="L133" s="25" t="s">
        <v>16</v>
      </c>
      <c r="M133" s="25" t="s">
        <v>16</v>
      </c>
      <c r="N133" s="25" t="s">
        <v>16</v>
      </c>
      <c r="O133" s="25" t="s">
        <v>16</v>
      </c>
      <c r="P133" s="25" t="s">
        <v>16</v>
      </c>
      <c r="Q133" s="25" t="s">
        <v>16</v>
      </c>
      <c r="R133" s="25" t="s">
        <v>16</v>
      </c>
      <c r="S133" s="25" t="s">
        <v>16</v>
      </c>
      <c r="T133" s="25" t="s">
        <v>16</v>
      </c>
      <c r="U133" s="25" t="s">
        <v>16</v>
      </c>
      <c r="V133" s="25" t="s">
        <v>16</v>
      </c>
      <c r="W133" s="21" t="s">
        <v>663</v>
      </c>
      <c r="X133" s="21" t="s">
        <v>16</v>
      </c>
      <c r="Y133" s="21" t="s">
        <v>4</v>
      </c>
      <c r="Z133" s="21" t="s">
        <v>4</v>
      </c>
      <c r="AA133" s="21">
        <v>4</v>
      </c>
      <c r="AB133" s="21" t="s">
        <v>819</v>
      </c>
      <c r="AC133" s="426" t="s">
        <v>4</v>
      </c>
      <c r="AD133" s="426" t="s">
        <v>663</v>
      </c>
      <c r="AE133" s="426" t="s">
        <v>4</v>
      </c>
      <c r="AF133" s="426" t="s">
        <v>663</v>
      </c>
      <c r="AG133" s="426" t="s">
        <v>4</v>
      </c>
      <c r="AH133" s="426" t="s">
        <v>16</v>
      </c>
      <c r="AI133" s="511" t="s">
        <v>663</v>
      </c>
      <c r="AJ133" s="511"/>
      <c r="AK133" s="141" t="s">
        <v>4</v>
      </c>
      <c r="AL133" s="141"/>
      <c r="AM133" s="314"/>
      <c r="AN133" s="405"/>
      <c r="AO133" s="314"/>
      <c r="AP133" s="478"/>
      <c r="AQ133" s="496"/>
      <c r="AR133" s="315">
        <f>VLOOKUP(E133,'Monthly AMS report'!KD:KE,2,FALSE)</f>
        <v>44769</v>
      </c>
      <c r="AS133" s="22"/>
      <c r="AT133" s="22"/>
      <c r="AU133" s="5">
        <v>4</v>
      </c>
      <c r="AV133" s="5">
        <v>8</v>
      </c>
      <c r="AW133" s="5">
        <v>2</v>
      </c>
      <c r="AX133" s="5"/>
      <c r="AY133" s="5"/>
      <c r="AZ133" s="5"/>
      <c r="BA133" s="3"/>
      <c r="BB133" s="3"/>
      <c r="BC133" s="3"/>
      <c r="BD133" s="3" t="s">
        <v>716</v>
      </c>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c r="DV133" s="3"/>
      <c r="DW133" s="3"/>
      <c r="DX133" s="3"/>
      <c r="DY133" s="3"/>
      <c r="DZ133" s="3"/>
      <c r="EA133" s="3"/>
      <c r="EB133" s="19"/>
      <c r="EJ133" s="590" t="s">
        <v>1069</v>
      </c>
      <c r="EK133" s="591"/>
    </row>
    <row r="134" spans="1:162" ht="16.5" customHeight="1" x14ac:dyDescent="0.2">
      <c r="A134" s="43" t="s">
        <v>1099</v>
      </c>
      <c r="B134" s="22" t="s">
        <v>1100</v>
      </c>
      <c r="C134" s="5" t="s">
        <v>2647</v>
      </c>
      <c r="E134" s="265" t="s">
        <v>208</v>
      </c>
      <c r="F134" s="231" t="s">
        <v>1100</v>
      </c>
      <c r="G134" s="193"/>
      <c r="H134" s="5" t="s">
        <v>662</v>
      </c>
      <c r="I134" s="21" t="s">
        <v>16</v>
      </c>
      <c r="J134" s="21" t="s">
        <v>663</v>
      </c>
      <c r="K134" s="21" t="s">
        <v>663</v>
      </c>
      <c r="L134" s="21" t="s">
        <v>663</v>
      </c>
      <c r="M134" s="21" t="s">
        <v>663</v>
      </c>
      <c r="N134" s="21" t="s">
        <v>663</v>
      </c>
      <c r="O134" s="21" t="s">
        <v>663</v>
      </c>
      <c r="P134" s="21" t="s">
        <v>663</v>
      </c>
      <c r="Q134" s="21" t="s">
        <v>16</v>
      </c>
      <c r="R134" s="21" t="s">
        <v>663</v>
      </c>
      <c r="S134" s="21" t="s">
        <v>663</v>
      </c>
      <c r="T134" s="21" t="s">
        <v>663</v>
      </c>
      <c r="U134" s="21" t="s">
        <v>663</v>
      </c>
      <c r="V134" s="21" t="s">
        <v>4</v>
      </c>
      <c r="W134" s="21" t="s">
        <v>663</v>
      </c>
      <c r="X134" s="21" t="s">
        <v>663</v>
      </c>
      <c r="Y134" s="21" t="s">
        <v>663</v>
      </c>
      <c r="Z134" s="21" t="s">
        <v>16</v>
      </c>
      <c r="AA134" s="21" t="s">
        <v>663</v>
      </c>
      <c r="AB134" s="21" t="s">
        <v>663</v>
      </c>
      <c r="AC134" s="426" t="s">
        <v>4</v>
      </c>
      <c r="AD134" s="426" t="s">
        <v>663</v>
      </c>
      <c r="AE134" s="426" t="s">
        <v>4</v>
      </c>
      <c r="AF134" s="426" t="s">
        <v>663</v>
      </c>
      <c r="AG134" s="426" t="s">
        <v>4</v>
      </c>
      <c r="AH134" s="426" t="s">
        <v>4</v>
      </c>
      <c r="AI134" s="511" t="s">
        <v>663</v>
      </c>
      <c r="AJ134" s="511"/>
      <c r="AK134" s="141" t="s">
        <v>4</v>
      </c>
      <c r="AL134" s="141"/>
      <c r="AM134" s="213"/>
      <c r="AN134" s="405"/>
      <c r="AO134" s="213"/>
      <c r="AP134" s="478"/>
      <c r="AQ134" s="496"/>
      <c r="AR134" s="315">
        <f>VLOOKUP(E134,'Monthly AMS report'!KD:KE,2,FALSE)</f>
        <v>44769</v>
      </c>
      <c r="AS134" s="3"/>
      <c r="AT134" s="3"/>
      <c r="AU134" s="5">
        <v>6</v>
      </c>
      <c r="AV134" s="5">
        <v>16</v>
      </c>
      <c r="AW134" s="5">
        <v>2</v>
      </c>
      <c r="AX134" s="5"/>
      <c r="AY134" s="5"/>
      <c r="AZ134" s="5"/>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
      <c r="DZ134" s="3"/>
      <c r="EA134" s="3"/>
      <c r="EB134" s="19"/>
      <c r="EJ134" s="590" t="s">
        <v>1074</v>
      </c>
      <c r="EK134" s="591"/>
    </row>
    <row r="135" spans="1:162" ht="16.5" customHeight="1" x14ac:dyDescent="0.2">
      <c r="A135" s="43" t="s">
        <v>1129</v>
      </c>
      <c r="B135" s="22" t="s">
        <v>1130</v>
      </c>
      <c r="C135" s="5" t="s">
        <v>2647</v>
      </c>
      <c r="E135" s="265" t="s">
        <v>209</v>
      </c>
      <c r="F135" s="231" t="s">
        <v>1130</v>
      </c>
      <c r="G135" s="193"/>
      <c r="H135" s="5" t="s">
        <v>662</v>
      </c>
      <c r="I135" s="21" t="s">
        <v>16</v>
      </c>
      <c r="J135" s="21" t="s">
        <v>663</v>
      </c>
      <c r="K135" s="21" t="s">
        <v>663</v>
      </c>
      <c r="L135" s="21" t="s">
        <v>663</v>
      </c>
      <c r="M135" s="21" t="s">
        <v>663</v>
      </c>
      <c r="N135" s="21" t="s">
        <v>663</v>
      </c>
      <c r="O135" s="21" t="s">
        <v>663</v>
      </c>
      <c r="P135" s="21" t="s">
        <v>663</v>
      </c>
      <c r="Q135" s="21" t="s">
        <v>16</v>
      </c>
      <c r="R135" s="21" t="s">
        <v>663</v>
      </c>
      <c r="S135" s="21" t="s">
        <v>663</v>
      </c>
      <c r="T135" s="21" t="s">
        <v>663</v>
      </c>
      <c r="U135" s="21" t="s">
        <v>663</v>
      </c>
      <c r="V135" s="21" t="s">
        <v>4</v>
      </c>
      <c r="W135" s="21" t="s">
        <v>663</v>
      </c>
      <c r="X135" s="21" t="s">
        <v>663</v>
      </c>
      <c r="Y135" s="21" t="s">
        <v>663</v>
      </c>
      <c r="Z135" s="21" t="s">
        <v>663</v>
      </c>
      <c r="AA135" s="21" t="s">
        <v>663</v>
      </c>
      <c r="AB135" s="21" t="s">
        <v>663</v>
      </c>
      <c r="AC135" s="426" t="s">
        <v>4</v>
      </c>
      <c r="AD135" s="426" t="s">
        <v>663</v>
      </c>
      <c r="AE135" s="426" t="s">
        <v>4</v>
      </c>
      <c r="AF135" s="426" t="s">
        <v>663</v>
      </c>
      <c r="AG135" s="426" t="s">
        <v>4</v>
      </c>
      <c r="AH135" s="426" t="s">
        <v>4</v>
      </c>
      <c r="AI135" s="511" t="s">
        <v>663</v>
      </c>
      <c r="AJ135" s="511" t="s">
        <v>664</v>
      </c>
      <c r="AK135" s="141" t="s">
        <v>4</v>
      </c>
      <c r="AL135" s="141"/>
      <c r="AM135" s="213"/>
      <c r="AN135" s="405"/>
      <c r="AO135" s="213"/>
      <c r="AP135" s="478"/>
      <c r="AQ135" s="496"/>
      <c r="AR135" s="315">
        <f>VLOOKUP(E135,'Monthly AMS report'!KD:KE,2,FALSE)</f>
        <v>44769</v>
      </c>
      <c r="AS135" s="3"/>
      <c r="AT135" s="3"/>
      <c r="AU135" s="5">
        <v>6</v>
      </c>
      <c r="AV135" s="5">
        <v>16</v>
      </c>
      <c r="AW135" s="5">
        <v>2</v>
      </c>
      <c r="AX135" s="5"/>
      <c r="AY135" s="5"/>
      <c r="AZ135" s="5"/>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c r="DV135" s="3"/>
      <c r="DW135" s="3"/>
      <c r="DX135" s="3"/>
      <c r="DY135" s="3"/>
      <c r="DZ135" s="3"/>
      <c r="EA135" s="3"/>
      <c r="EB135" s="19"/>
      <c r="EJ135" s="590" t="s">
        <v>1078</v>
      </c>
      <c r="EK135" s="591">
        <f t="shared" si="1"/>
        <v>0</v>
      </c>
    </row>
    <row r="136" spans="1:162" ht="16.5" customHeight="1" x14ac:dyDescent="0.2">
      <c r="A136" s="43" t="s">
        <v>1114</v>
      </c>
      <c r="B136" s="22" t="s">
        <v>1115</v>
      </c>
      <c r="C136" s="5" t="s">
        <v>2647</v>
      </c>
      <c r="E136" s="265" t="s">
        <v>210</v>
      </c>
      <c r="F136" s="231" t="s">
        <v>1116</v>
      </c>
      <c r="G136" s="193"/>
      <c r="H136" s="5" t="s">
        <v>662</v>
      </c>
      <c r="I136" s="21" t="s">
        <v>663</v>
      </c>
      <c r="J136" s="21" t="s">
        <v>663</v>
      </c>
      <c r="K136" s="21" t="s">
        <v>663</v>
      </c>
      <c r="L136" s="21" t="s">
        <v>663</v>
      </c>
      <c r="M136" s="21" t="s">
        <v>663</v>
      </c>
      <c r="N136" s="21" t="s">
        <v>663</v>
      </c>
      <c r="O136" s="21" t="s">
        <v>663</v>
      </c>
      <c r="P136" s="21" t="s">
        <v>663</v>
      </c>
      <c r="Q136" s="21" t="s">
        <v>16</v>
      </c>
      <c r="R136" s="21" t="s">
        <v>663</v>
      </c>
      <c r="S136" s="21">
        <v>4</v>
      </c>
      <c r="T136" s="21" t="s">
        <v>663</v>
      </c>
      <c r="U136" s="21" t="s">
        <v>663</v>
      </c>
      <c r="V136" s="21" t="s">
        <v>4</v>
      </c>
      <c r="W136" s="21" t="s">
        <v>663</v>
      </c>
      <c r="X136" s="21" t="s">
        <v>663</v>
      </c>
      <c r="Y136" s="21" t="s">
        <v>663</v>
      </c>
      <c r="Z136" s="21" t="s">
        <v>663</v>
      </c>
      <c r="AA136" s="21" t="s">
        <v>663</v>
      </c>
      <c r="AB136" s="21" t="s">
        <v>663</v>
      </c>
      <c r="AC136" s="426">
        <v>4</v>
      </c>
      <c r="AD136" s="426">
        <v>4</v>
      </c>
      <c r="AE136" s="426" t="s">
        <v>4</v>
      </c>
      <c r="AF136" s="426" t="s">
        <v>663</v>
      </c>
      <c r="AG136" s="426" t="s">
        <v>4</v>
      </c>
      <c r="AH136" s="426" t="s">
        <v>4</v>
      </c>
      <c r="AI136" s="511" t="s">
        <v>663</v>
      </c>
      <c r="AJ136" s="511"/>
      <c r="AK136" s="141" t="s">
        <v>16</v>
      </c>
      <c r="AL136" s="141"/>
      <c r="AM136" s="213"/>
      <c r="AN136" s="405"/>
      <c r="AO136" s="213"/>
      <c r="AP136" s="478"/>
      <c r="AQ136" s="496"/>
      <c r="AR136" s="315">
        <f>VLOOKUP(E136,'Monthly AMS report'!KD:KE,2,FALSE)</f>
        <v>44721</v>
      </c>
      <c r="AS136" s="3"/>
      <c r="AT136" s="3"/>
      <c r="AU136" s="5">
        <v>6</v>
      </c>
      <c r="AW136" s="5"/>
      <c r="AX136" s="5"/>
      <c r="AY136" s="5"/>
      <c r="AZ136" s="5"/>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c r="DV136" s="3"/>
      <c r="DW136" s="3"/>
      <c r="DX136" s="3"/>
      <c r="DY136" s="3"/>
      <c r="DZ136" s="3"/>
      <c r="EA136" s="3"/>
      <c r="EB136" s="19"/>
      <c r="EJ136" s="590" t="s">
        <v>1083</v>
      </c>
      <c r="EK136" s="591"/>
    </row>
    <row r="137" spans="1:162" ht="16.5" customHeight="1" x14ac:dyDescent="0.2">
      <c r="A137" s="43" t="s">
        <v>1123</v>
      </c>
      <c r="B137" s="22" t="s">
        <v>1124</v>
      </c>
      <c r="C137" s="5" t="s">
        <v>2647</v>
      </c>
      <c r="E137" s="265" t="s">
        <v>211</v>
      </c>
      <c r="F137" s="231" t="s">
        <v>1125</v>
      </c>
      <c r="G137" s="193"/>
      <c r="H137" s="5" t="s">
        <v>662</v>
      </c>
      <c r="I137" s="21" t="s">
        <v>663</v>
      </c>
      <c r="J137" s="21" t="s">
        <v>663</v>
      </c>
      <c r="K137" s="21" t="s">
        <v>663</v>
      </c>
      <c r="L137" s="21" t="s">
        <v>663</v>
      </c>
      <c r="M137" s="21" t="s">
        <v>663</v>
      </c>
      <c r="N137" s="21" t="s">
        <v>663</v>
      </c>
      <c r="O137" s="21" t="s">
        <v>663</v>
      </c>
      <c r="P137" s="21" t="s">
        <v>663</v>
      </c>
      <c r="Q137" s="21" t="s">
        <v>16</v>
      </c>
      <c r="R137" s="21">
        <v>4</v>
      </c>
      <c r="S137" s="21">
        <v>4</v>
      </c>
      <c r="T137" s="21">
        <v>3</v>
      </c>
      <c r="U137" s="21">
        <v>2</v>
      </c>
      <c r="V137" s="21">
        <v>3</v>
      </c>
      <c r="W137" s="21" t="s">
        <v>663</v>
      </c>
      <c r="X137" s="21">
        <v>3</v>
      </c>
      <c r="Y137" s="21" t="s">
        <v>4</v>
      </c>
      <c r="Z137" s="21" t="s">
        <v>4</v>
      </c>
      <c r="AA137" s="21" t="s">
        <v>4</v>
      </c>
      <c r="AB137" s="21" t="s">
        <v>4</v>
      </c>
      <c r="AC137" s="426" t="s">
        <v>4</v>
      </c>
      <c r="AD137" s="426" t="s">
        <v>663</v>
      </c>
      <c r="AE137" s="426" t="s">
        <v>4</v>
      </c>
      <c r="AF137" s="426" t="s">
        <v>663</v>
      </c>
      <c r="AG137" s="426" t="s">
        <v>4</v>
      </c>
      <c r="AH137" s="426" t="s">
        <v>4</v>
      </c>
      <c r="AI137" s="511" t="s">
        <v>663</v>
      </c>
      <c r="AJ137" s="511"/>
      <c r="AK137" s="141" t="s">
        <v>4</v>
      </c>
      <c r="AL137" s="141"/>
      <c r="AM137" s="213"/>
      <c r="AN137" s="405" t="s">
        <v>598</v>
      </c>
      <c r="AO137" s="213"/>
      <c r="AP137" s="478"/>
      <c r="AQ137" s="496"/>
      <c r="AR137" s="315">
        <f>VLOOKUP(E137,'Monthly AMS report'!KD:KE,2,FALSE)</f>
        <v>44721</v>
      </c>
      <c r="AS137" s="3"/>
      <c r="AT137" s="3"/>
      <c r="AU137" s="5">
        <v>6</v>
      </c>
      <c r="AV137" s="5">
        <v>16</v>
      </c>
      <c r="AW137" s="5">
        <v>7</v>
      </c>
      <c r="AX137" s="5"/>
      <c r="AY137" s="5"/>
      <c r="AZ137" s="5"/>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c r="EA137" s="3"/>
      <c r="EB137" s="19"/>
      <c r="EJ137" s="590" t="s">
        <v>1005</v>
      </c>
      <c r="EK137" s="591">
        <f t="shared" si="1"/>
        <v>0</v>
      </c>
    </row>
    <row r="138" spans="1:162" ht="16.5" customHeight="1" x14ac:dyDescent="0.25">
      <c r="A138" s="43" t="s">
        <v>1137</v>
      </c>
      <c r="B138" s="22" t="s">
        <v>1138</v>
      </c>
      <c r="C138" s="5" t="s">
        <v>2647</v>
      </c>
      <c r="E138" s="265" t="s">
        <v>212</v>
      </c>
      <c r="F138" s="231" t="s">
        <v>1139</v>
      </c>
      <c r="G138" s="193"/>
      <c r="H138" s="5" t="s">
        <v>662</v>
      </c>
      <c r="I138" s="21" t="s">
        <v>663</v>
      </c>
      <c r="J138" s="21" t="s">
        <v>663</v>
      </c>
      <c r="K138" s="21">
        <v>4</v>
      </c>
      <c r="L138" s="21">
        <v>4</v>
      </c>
      <c r="M138" s="21">
        <v>4</v>
      </c>
      <c r="N138" s="21" t="s">
        <v>663</v>
      </c>
      <c r="O138" s="21" t="s">
        <v>663</v>
      </c>
      <c r="P138" s="21" t="s">
        <v>663</v>
      </c>
      <c r="Q138" s="21" t="s">
        <v>16</v>
      </c>
      <c r="R138" s="21">
        <v>2</v>
      </c>
      <c r="S138" s="21">
        <v>1</v>
      </c>
      <c r="T138" s="21">
        <v>1</v>
      </c>
      <c r="U138" s="21">
        <v>4</v>
      </c>
      <c r="V138" s="21">
        <v>1</v>
      </c>
      <c r="W138" s="21">
        <v>2</v>
      </c>
      <c r="X138" s="21">
        <v>3</v>
      </c>
      <c r="Y138" s="21">
        <v>1</v>
      </c>
      <c r="Z138" s="21">
        <v>2</v>
      </c>
      <c r="AA138" s="21">
        <v>2</v>
      </c>
      <c r="AB138" s="21">
        <v>3</v>
      </c>
      <c r="AC138" s="426">
        <v>3</v>
      </c>
      <c r="AD138" s="426">
        <v>3</v>
      </c>
      <c r="AE138" s="426">
        <v>2</v>
      </c>
      <c r="AF138" s="426">
        <v>2</v>
      </c>
      <c r="AG138" s="426">
        <v>2</v>
      </c>
      <c r="AH138" s="426" t="s">
        <v>4</v>
      </c>
      <c r="AI138" s="511" t="s">
        <v>663</v>
      </c>
      <c r="AJ138" s="511" t="s">
        <v>664</v>
      </c>
      <c r="AK138" s="141" t="s">
        <v>4</v>
      </c>
      <c r="AL138" s="141"/>
      <c r="AM138" s="213"/>
      <c r="AN138" s="401"/>
      <c r="AO138" s="213">
        <v>7291035</v>
      </c>
      <c r="AP138" s="478"/>
      <c r="AQ138" s="479"/>
      <c r="AR138" s="315">
        <f>VLOOKUP(E138,'Monthly AMS report'!KD:KE,2,FALSE)</f>
        <v>44764</v>
      </c>
      <c r="AS138" s="3"/>
      <c r="AT138" s="3"/>
      <c r="AU138" s="5"/>
      <c r="AV138" s="5">
        <v>28</v>
      </c>
      <c r="AW138" s="5">
        <v>6</v>
      </c>
      <c r="AX138" s="5"/>
      <c r="AY138" s="5" t="s">
        <v>815</v>
      </c>
      <c r="AZ138" s="5"/>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c r="EA138" s="3"/>
      <c r="EB138" s="19"/>
      <c r="EJ138" s="1" t="s">
        <v>945</v>
      </c>
      <c r="EK138" s="591">
        <f t="shared" si="1"/>
        <v>0</v>
      </c>
    </row>
    <row r="139" spans="1:162" ht="16.5" customHeight="1" x14ac:dyDescent="0.2">
      <c r="A139" s="43" t="s">
        <v>1137</v>
      </c>
      <c r="B139" s="22" t="s">
        <v>1138</v>
      </c>
      <c r="C139" s="5" t="s">
        <v>2647</v>
      </c>
      <c r="E139" s="265" t="s">
        <v>213</v>
      </c>
      <c r="F139" s="231" t="s">
        <v>1140</v>
      </c>
      <c r="G139" s="193"/>
      <c r="H139" s="5" t="s">
        <v>662</v>
      </c>
      <c r="I139" s="21" t="s">
        <v>663</v>
      </c>
      <c r="J139" s="21" t="s">
        <v>663</v>
      </c>
      <c r="K139" s="21" t="s">
        <v>663</v>
      </c>
      <c r="L139" s="21" t="s">
        <v>663</v>
      </c>
      <c r="M139" s="21" t="s">
        <v>663</v>
      </c>
      <c r="N139" s="21" t="s">
        <v>663</v>
      </c>
      <c r="O139" s="21" t="s">
        <v>663</v>
      </c>
      <c r="P139" s="21" t="s">
        <v>663</v>
      </c>
      <c r="Q139" s="21" t="s">
        <v>16</v>
      </c>
      <c r="R139" s="21" t="s">
        <v>663</v>
      </c>
      <c r="S139" s="21" t="s">
        <v>663</v>
      </c>
      <c r="T139" s="21" t="s">
        <v>663</v>
      </c>
      <c r="U139" s="21" t="s">
        <v>663</v>
      </c>
      <c r="V139" s="21" t="s">
        <v>4</v>
      </c>
      <c r="W139" s="21" t="s">
        <v>663</v>
      </c>
      <c r="X139" s="21" t="s">
        <v>663</v>
      </c>
      <c r="Y139" s="21" t="s">
        <v>663</v>
      </c>
      <c r="Z139" s="21" t="s">
        <v>663</v>
      </c>
      <c r="AA139" s="21" t="s">
        <v>663</v>
      </c>
      <c r="AB139" s="21" t="s">
        <v>663</v>
      </c>
      <c r="AC139" s="426" t="s">
        <v>4</v>
      </c>
      <c r="AD139" s="426" t="s">
        <v>663</v>
      </c>
      <c r="AE139" s="426" t="s">
        <v>4</v>
      </c>
      <c r="AF139" s="426" t="s">
        <v>663</v>
      </c>
      <c r="AG139" s="426" t="s">
        <v>4</v>
      </c>
      <c r="AH139" s="426" t="s">
        <v>4</v>
      </c>
      <c r="AI139" s="511" t="s">
        <v>663</v>
      </c>
      <c r="AJ139" s="511" t="s">
        <v>664</v>
      </c>
      <c r="AK139" s="141" t="s">
        <v>4</v>
      </c>
      <c r="AL139" s="141"/>
      <c r="AM139" s="213"/>
      <c r="AN139" s="405"/>
      <c r="AO139" s="213"/>
      <c r="AP139" s="478"/>
      <c r="AQ139" s="479"/>
      <c r="AR139" s="315">
        <f>VLOOKUP(E139,'Monthly AMS report'!KD:KE,2,FALSE)</f>
        <v>44764</v>
      </c>
      <c r="AS139" s="3"/>
      <c r="AT139" s="3"/>
      <c r="AU139" s="5"/>
      <c r="AV139" s="5">
        <v>27</v>
      </c>
      <c r="AW139" s="5">
        <v>6</v>
      </c>
      <c r="AX139" s="5"/>
      <c r="AY139" s="5" t="s">
        <v>815</v>
      </c>
      <c r="AZ139" s="5"/>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c r="DV139" s="3"/>
      <c r="DW139" s="3"/>
      <c r="DX139" s="3"/>
      <c r="DY139" s="3"/>
      <c r="DZ139" s="3"/>
      <c r="EA139" s="3"/>
      <c r="EB139" s="19"/>
      <c r="EJ139" s="1" t="s">
        <v>945</v>
      </c>
      <c r="EK139" s="591">
        <f t="shared" si="1"/>
        <v>0</v>
      </c>
    </row>
    <row r="140" spans="1:162" ht="16.5" customHeight="1" x14ac:dyDescent="0.2">
      <c r="A140" s="43" t="s">
        <v>1141</v>
      </c>
      <c r="B140" s="22" t="s">
        <v>1142</v>
      </c>
      <c r="C140" s="5" t="s">
        <v>2647</v>
      </c>
      <c r="E140" s="265" t="s">
        <v>214</v>
      </c>
      <c r="F140" s="231" t="s">
        <v>1143</v>
      </c>
      <c r="G140" s="193"/>
      <c r="H140" s="5" t="s">
        <v>662</v>
      </c>
      <c r="I140" s="21" t="s">
        <v>663</v>
      </c>
      <c r="J140" s="21" t="s">
        <v>663</v>
      </c>
      <c r="K140" s="21" t="s">
        <v>663</v>
      </c>
      <c r="L140" s="21" t="s">
        <v>663</v>
      </c>
      <c r="M140" s="21" t="s">
        <v>663</v>
      </c>
      <c r="N140" s="21" t="s">
        <v>663</v>
      </c>
      <c r="O140" s="21" t="s">
        <v>663</v>
      </c>
      <c r="P140" s="21" t="s">
        <v>663</v>
      </c>
      <c r="Q140" s="21" t="s">
        <v>16</v>
      </c>
      <c r="R140" s="21" t="s">
        <v>663</v>
      </c>
      <c r="S140" s="21">
        <v>4</v>
      </c>
      <c r="T140" s="21" t="s">
        <v>16</v>
      </c>
      <c r="U140" s="21">
        <v>2</v>
      </c>
      <c r="V140" s="21">
        <v>3</v>
      </c>
      <c r="W140" s="21">
        <v>3</v>
      </c>
      <c r="X140" s="21">
        <v>3</v>
      </c>
      <c r="Y140" s="21">
        <v>2</v>
      </c>
      <c r="Z140" s="21">
        <v>2</v>
      </c>
      <c r="AA140" s="21">
        <v>2</v>
      </c>
      <c r="AB140" s="21">
        <v>3</v>
      </c>
      <c r="AC140" s="426">
        <v>4</v>
      </c>
      <c r="AD140" s="426">
        <v>4</v>
      </c>
      <c r="AE140" s="426">
        <v>4</v>
      </c>
      <c r="AF140" s="426">
        <v>2</v>
      </c>
      <c r="AG140" s="426">
        <v>2</v>
      </c>
      <c r="AH140" s="426">
        <v>3</v>
      </c>
      <c r="AI140" s="511">
        <v>3</v>
      </c>
      <c r="AJ140" s="511" t="s">
        <v>664</v>
      </c>
      <c r="AK140" s="141">
        <v>3</v>
      </c>
      <c r="AL140" s="141" t="s">
        <v>3612</v>
      </c>
      <c r="AM140" s="314"/>
      <c r="AN140" s="405"/>
      <c r="AO140" s="213"/>
      <c r="AP140" s="478"/>
      <c r="AQ140" s="479"/>
      <c r="AR140" s="315">
        <f>VLOOKUP(E140,'Monthly AMS report'!KD:KE,2,FALSE)</f>
        <v>44764</v>
      </c>
      <c r="AS140" s="3"/>
      <c r="AT140" s="3"/>
      <c r="AU140" s="5"/>
      <c r="AV140" s="5">
        <v>27</v>
      </c>
      <c r="AW140" s="5">
        <v>6</v>
      </c>
      <c r="AX140" s="5"/>
      <c r="AY140" s="5" t="s">
        <v>815</v>
      </c>
      <c r="AZ140" s="5"/>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c r="DV140" s="3"/>
      <c r="DW140" s="3"/>
      <c r="DX140" s="3"/>
      <c r="DY140" s="3"/>
      <c r="DZ140" s="3"/>
      <c r="EA140" s="3"/>
      <c r="EB140" s="19"/>
      <c r="EJ140" s="1" t="s">
        <v>945</v>
      </c>
      <c r="EK140" s="591">
        <f t="shared" si="1"/>
        <v>0</v>
      </c>
    </row>
    <row r="141" spans="1:162" ht="16.5" customHeight="1" x14ac:dyDescent="0.2">
      <c r="A141" s="43" t="s">
        <v>1141</v>
      </c>
      <c r="B141" s="22" t="s">
        <v>1142</v>
      </c>
      <c r="C141" s="5" t="s">
        <v>2647</v>
      </c>
      <c r="E141" s="265" t="s">
        <v>216</v>
      </c>
      <c r="F141" s="231" t="s">
        <v>1144</v>
      </c>
      <c r="G141" s="193"/>
      <c r="H141" s="5" t="s">
        <v>662</v>
      </c>
      <c r="I141" s="21" t="s">
        <v>663</v>
      </c>
      <c r="J141" s="21" t="s">
        <v>663</v>
      </c>
      <c r="K141" s="21" t="s">
        <v>663</v>
      </c>
      <c r="L141" s="21" t="s">
        <v>663</v>
      </c>
      <c r="M141" s="21" t="s">
        <v>663</v>
      </c>
      <c r="N141" s="21" t="s">
        <v>16</v>
      </c>
      <c r="O141" s="21" t="s">
        <v>663</v>
      </c>
      <c r="P141" s="21" t="s">
        <v>663</v>
      </c>
      <c r="Q141" s="21" t="s">
        <v>16</v>
      </c>
      <c r="R141" s="21" t="s">
        <v>663</v>
      </c>
      <c r="S141" s="21" t="s">
        <v>663</v>
      </c>
      <c r="T141" s="21" t="s">
        <v>663</v>
      </c>
      <c r="U141" s="21" t="s">
        <v>663</v>
      </c>
      <c r="V141" s="21" t="s">
        <v>4</v>
      </c>
      <c r="W141" s="21" t="s">
        <v>663</v>
      </c>
      <c r="X141" s="21" t="s">
        <v>663</v>
      </c>
      <c r="Y141" s="21" t="s">
        <v>663</v>
      </c>
      <c r="Z141" s="21" t="s">
        <v>663</v>
      </c>
      <c r="AA141" s="21" t="s">
        <v>663</v>
      </c>
      <c r="AB141" s="21" t="s">
        <v>663</v>
      </c>
      <c r="AC141" s="426">
        <v>3</v>
      </c>
      <c r="AD141" s="426" t="s">
        <v>663</v>
      </c>
      <c r="AE141" s="426" t="s">
        <v>4</v>
      </c>
      <c r="AF141" s="426" t="s">
        <v>663</v>
      </c>
      <c r="AG141" s="426" t="s">
        <v>4</v>
      </c>
      <c r="AH141" s="426" t="s">
        <v>4</v>
      </c>
      <c r="AI141" s="511" t="s">
        <v>663</v>
      </c>
      <c r="AJ141" s="511" t="s">
        <v>664</v>
      </c>
      <c r="AK141" s="141" t="s">
        <v>4</v>
      </c>
      <c r="AL141" s="141"/>
      <c r="AM141" s="174"/>
      <c r="AN141" s="405"/>
      <c r="AO141" s="213"/>
      <c r="AP141" s="478"/>
      <c r="AQ141" s="479"/>
      <c r="AR141" s="315">
        <f>VLOOKUP(E141,'Monthly AMS report'!KD:KE,2,FALSE)</f>
        <v>44764</v>
      </c>
      <c r="AS141" s="3"/>
      <c r="AT141" s="3"/>
      <c r="AU141" s="5"/>
      <c r="AV141" s="5">
        <v>27</v>
      </c>
      <c r="AW141" s="5">
        <v>6</v>
      </c>
      <c r="AX141" s="5"/>
      <c r="AY141" s="5" t="s">
        <v>815</v>
      </c>
      <c r="AZ141" s="5"/>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c r="DV141" s="3"/>
      <c r="DW141" s="3"/>
      <c r="DX141" s="3"/>
      <c r="DY141" s="3"/>
      <c r="DZ141" s="3"/>
      <c r="EA141" s="3"/>
      <c r="EB141" s="19"/>
      <c r="EJ141" s="1" t="s">
        <v>945</v>
      </c>
      <c r="EK141" s="591">
        <f t="shared" si="1"/>
        <v>0</v>
      </c>
    </row>
    <row r="142" spans="1:162" ht="16.5" customHeight="1" x14ac:dyDescent="0.2">
      <c r="A142" s="43" t="s">
        <v>1145</v>
      </c>
      <c r="B142" s="22" t="s">
        <v>1146</v>
      </c>
      <c r="C142" s="5" t="s">
        <v>2647</v>
      </c>
      <c r="E142" s="265" t="s">
        <v>217</v>
      </c>
      <c r="F142" s="231" t="s">
        <v>1147</v>
      </c>
      <c r="G142" s="193"/>
      <c r="H142" s="5" t="s">
        <v>662</v>
      </c>
      <c r="I142" s="21" t="s">
        <v>663</v>
      </c>
      <c r="J142" s="21" t="s">
        <v>663</v>
      </c>
      <c r="K142" s="21" t="s">
        <v>663</v>
      </c>
      <c r="L142" s="21" t="s">
        <v>663</v>
      </c>
      <c r="M142" s="21" t="s">
        <v>663</v>
      </c>
      <c r="N142" s="21" t="s">
        <v>16</v>
      </c>
      <c r="O142" s="21">
        <v>2</v>
      </c>
      <c r="P142" s="21" t="s">
        <v>663</v>
      </c>
      <c r="Q142" s="21" t="s">
        <v>16</v>
      </c>
      <c r="R142" s="21" t="s">
        <v>663</v>
      </c>
      <c r="S142" s="21">
        <v>4</v>
      </c>
      <c r="T142" s="21">
        <v>2</v>
      </c>
      <c r="U142" s="21">
        <v>3</v>
      </c>
      <c r="V142" s="21">
        <v>3</v>
      </c>
      <c r="W142" s="21">
        <v>3</v>
      </c>
      <c r="X142" s="21">
        <v>3</v>
      </c>
      <c r="Y142" s="21">
        <v>2</v>
      </c>
      <c r="Z142" s="21">
        <v>3</v>
      </c>
      <c r="AA142" s="21">
        <v>3</v>
      </c>
      <c r="AB142" s="21">
        <v>3</v>
      </c>
      <c r="AC142" s="426">
        <v>4</v>
      </c>
      <c r="AD142" s="426">
        <v>3</v>
      </c>
      <c r="AE142" s="426">
        <v>3</v>
      </c>
      <c r="AF142" s="426">
        <v>3</v>
      </c>
      <c r="AG142" s="426">
        <v>3</v>
      </c>
      <c r="AH142" s="426">
        <v>1</v>
      </c>
      <c r="AI142" s="511">
        <v>3</v>
      </c>
      <c r="AJ142" s="511" t="s">
        <v>664</v>
      </c>
      <c r="AK142" s="141" t="s">
        <v>4</v>
      </c>
      <c r="AL142" s="141"/>
      <c r="AM142" s="174"/>
      <c r="AN142" s="405"/>
      <c r="AO142" s="213"/>
      <c r="AP142" s="478"/>
      <c r="AQ142" s="479"/>
      <c r="AR142" s="315">
        <f>VLOOKUP(E142,'Monthly AMS report'!KD:KE,2,FALSE)</f>
        <v>44764</v>
      </c>
      <c r="AS142" s="3"/>
      <c r="AT142" s="3"/>
      <c r="AU142" s="5"/>
      <c r="AV142" s="5">
        <v>27</v>
      </c>
      <c r="AW142" s="5">
        <v>6</v>
      </c>
      <c r="AX142" s="5"/>
      <c r="AY142" s="5" t="s">
        <v>815</v>
      </c>
      <c r="AZ142" s="5"/>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c r="EA142" s="3"/>
      <c r="EB142" s="19"/>
      <c r="EJ142" s="1" t="s">
        <v>945</v>
      </c>
      <c r="EK142" s="591">
        <f t="shared" si="1"/>
        <v>0</v>
      </c>
    </row>
    <row r="143" spans="1:162" ht="16.5" customHeight="1" x14ac:dyDescent="0.25">
      <c r="A143" s="43" t="s">
        <v>1145</v>
      </c>
      <c r="B143" s="22" t="s">
        <v>1146</v>
      </c>
      <c r="C143" s="5" t="s">
        <v>2647</v>
      </c>
      <c r="E143" s="265" t="s">
        <v>219</v>
      </c>
      <c r="F143" s="231" t="s">
        <v>1148</v>
      </c>
      <c r="G143" s="193"/>
      <c r="H143" s="5" t="s">
        <v>662</v>
      </c>
      <c r="I143" s="21" t="s">
        <v>663</v>
      </c>
      <c r="J143" s="21" t="s">
        <v>663</v>
      </c>
      <c r="K143" s="21" t="s">
        <v>16</v>
      </c>
      <c r="L143" s="21" t="s">
        <v>663</v>
      </c>
      <c r="M143" s="21" t="s">
        <v>663</v>
      </c>
      <c r="N143" s="21" t="s">
        <v>663</v>
      </c>
      <c r="O143" s="21" t="s">
        <v>663</v>
      </c>
      <c r="P143" s="21" t="s">
        <v>663</v>
      </c>
      <c r="Q143" s="21" t="s">
        <v>16</v>
      </c>
      <c r="R143" s="21">
        <v>3</v>
      </c>
      <c r="S143" s="21">
        <v>3</v>
      </c>
      <c r="T143" s="21" t="s">
        <v>663</v>
      </c>
      <c r="U143" s="21">
        <v>3</v>
      </c>
      <c r="V143" s="21" t="s">
        <v>4</v>
      </c>
      <c r="W143" s="21" t="s">
        <v>663</v>
      </c>
      <c r="X143" s="21" t="s">
        <v>663</v>
      </c>
      <c r="Y143" s="21" t="s">
        <v>663</v>
      </c>
      <c r="Z143" s="21" t="s">
        <v>663</v>
      </c>
      <c r="AA143" s="21" t="s">
        <v>663</v>
      </c>
      <c r="AB143" s="21" t="s">
        <v>663</v>
      </c>
      <c r="AC143" s="426" t="s">
        <v>4</v>
      </c>
      <c r="AD143" s="426" t="s">
        <v>663</v>
      </c>
      <c r="AE143" s="426" t="s">
        <v>4</v>
      </c>
      <c r="AF143" s="426" t="s">
        <v>663</v>
      </c>
      <c r="AG143" s="426" t="s">
        <v>4</v>
      </c>
      <c r="AH143" s="426" t="s">
        <v>4</v>
      </c>
      <c r="AI143" s="511" t="s">
        <v>663</v>
      </c>
      <c r="AJ143" s="511" t="s">
        <v>664</v>
      </c>
      <c r="AK143" s="141" t="s">
        <v>4</v>
      </c>
      <c r="AL143" s="141"/>
      <c r="AM143" s="174"/>
      <c r="AN143" s="406" t="s">
        <v>598</v>
      </c>
      <c r="AO143" s="602"/>
      <c r="AP143" s="478"/>
      <c r="AQ143" s="479"/>
      <c r="AR143" s="315">
        <f>VLOOKUP(E143,'Monthly AMS report'!KD:KE,2,FALSE)</f>
        <v>44764</v>
      </c>
      <c r="AS143" s="3"/>
      <c r="AT143" s="3"/>
      <c r="AU143" s="5"/>
      <c r="AV143" s="5">
        <v>16</v>
      </c>
      <c r="AW143" s="5">
        <v>7</v>
      </c>
      <c r="AX143" s="5"/>
      <c r="AY143" s="5"/>
      <c r="AZ143" s="5"/>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c r="DV143" s="3"/>
      <c r="DW143" s="3"/>
      <c r="DX143" s="3"/>
      <c r="DY143" s="3"/>
      <c r="DZ143" s="3"/>
      <c r="EA143" s="3"/>
      <c r="EB143" s="19"/>
      <c r="EJ143" s="1" t="s">
        <v>945</v>
      </c>
      <c r="EK143" s="591">
        <f t="shared" si="1"/>
        <v>0</v>
      </c>
    </row>
    <row r="144" spans="1:162" ht="16.5" customHeight="1" x14ac:dyDescent="0.25">
      <c r="A144" s="43" t="s">
        <v>1149</v>
      </c>
      <c r="B144" s="22" t="s">
        <v>1150</v>
      </c>
      <c r="C144" s="5" t="s">
        <v>2647</v>
      </c>
      <c r="E144" s="265" t="s">
        <v>220</v>
      </c>
      <c r="F144" s="231" t="s">
        <v>1151</v>
      </c>
      <c r="G144" s="193"/>
      <c r="H144" s="5" t="s">
        <v>662</v>
      </c>
      <c r="I144" s="21" t="s">
        <v>663</v>
      </c>
      <c r="J144" s="21" t="s">
        <v>663</v>
      </c>
      <c r="K144" s="21">
        <v>4</v>
      </c>
      <c r="L144" s="21">
        <v>4</v>
      </c>
      <c r="M144" s="21">
        <v>4</v>
      </c>
      <c r="N144" s="21" t="s">
        <v>663</v>
      </c>
      <c r="O144" s="21" t="s">
        <v>663</v>
      </c>
      <c r="P144" s="21" t="s">
        <v>663</v>
      </c>
      <c r="Q144" s="21" t="s">
        <v>16</v>
      </c>
      <c r="R144" s="21" t="s">
        <v>663</v>
      </c>
      <c r="S144" s="21">
        <v>3</v>
      </c>
      <c r="T144" s="21">
        <v>1</v>
      </c>
      <c r="U144" s="21">
        <v>2</v>
      </c>
      <c r="V144" s="21">
        <v>2</v>
      </c>
      <c r="W144" s="21">
        <v>3</v>
      </c>
      <c r="X144" s="21">
        <v>2</v>
      </c>
      <c r="Y144" s="21">
        <v>1</v>
      </c>
      <c r="Z144" s="21">
        <v>2</v>
      </c>
      <c r="AA144" s="21">
        <v>2</v>
      </c>
      <c r="AB144" s="21">
        <v>3</v>
      </c>
      <c r="AC144" s="426">
        <v>4</v>
      </c>
      <c r="AD144" s="426" t="s">
        <v>663</v>
      </c>
      <c r="AE144" s="426" t="s">
        <v>4</v>
      </c>
      <c r="AF144" s="426" t="s">
        <v>663</v>
      </c>
      <c r="AG144" s="426" t="s">
        <v>4</v>
      </c>
      <c r="AH144" s="426">
        <v>3</v>
      </c>
      <c r="AI144" s="511">
        <v>3</v>
      </c>
      <c r="AJ144" s="511" t="s">
        <v>664</v>
      </c>
      <c r="AK144" s="141" t="s">
        <v>4</v>
      </c>
      <c r="AL144" s="141"/>
      <c r="AM144" s="174"/>
      <c r="AN144" s="386"/>
      <c r="AO144" s="213"/>
      <c r="AP144" s="478"/>
      <c r="AQ144" s="479"/>
      <c r="AR144" s="315">
        <f>VLOOKUP(E144,'Monthly AMS report'!KD:KE,2,FALSE)</f>
        <v>44764</v>
      </c>
      <c r="AS144" s="3"/>
      <c r="AT144" s="3"/>
      <c r="AU144" s="5"/>
      <c r="AV144" s="5">
        <v>27</v>
      </c>
      <c r="AW144" s="5">
        <v>6</v>
      </c>
      <c r="AX144" s="5"/>
      <c r="AY144" s="5" t="s">
        <v>815</v>
      </c>
      <c r="AZ144" s="5"/>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c r="DV144" s="3"/>
      <c r="DW144" s="3"/>
      <c r="DX144" s="3"/>
      <c r="DY144" s="3"/>
      <c r="DZ144" s="3"/>
      <c r="EA144" s="3"/>
      <c r="EB144" s="19"/>
      <c r="EJ144" s="1" t="s">
        <v>1095</v>
      </c>
      <c r="EK144" s="591">
        <f t="shared" si="1"/>
        <v>0</v>
      </c>
    </row>
    <row r="145" spans="1:162" ht="16.5" customHeight="1" x14ac:dyDescent="0.2">
      <c r="A145" s="43" t="s">
        <v>1149</v>
      </c>
      <c r="B145" s="22" t="s">
        <v>1150</v>
      </c>
      <c r="C145" s="5" t="s">
        <v>2647</v>
      </c>
      <c r="E145" s="265" t="s">
        <v>222</v>
      </c>
      <c r="F145" s="231" t="s">
        <v>1152</v>
      </c>
      <c r="G145" s="193"/>
      <c r="H145" s="5" t="s">
        <v>662</v>
      </c>
      <c r="I145" s="21" t="s">
        <v>663</v>
      </c>
      <c r="J145" s="21" t="s">
        <v>663</v>
      </c>
      <c r="K145" s="21" t="s">
        <v>663</v>
      </c>
      <c r="L145" s="21" t="s">
        <v>663</v>
      </c>
      <c r="M145" s="21" t="s">
        <v>663</v>
      </c>
      <c r="N145" s="21" t="s">
        <v>663</v>
      </c>
      <c r="O145" s="21" t="s">
        <v>663</v>
      </c>
      <c r="P145" s="21" t="s">
        <v>663</v>
      </c>
      <c r="Q145" s="21" t="s">
        <v>16</v>
      </c>
      <c r="R145" s="21" t="s">
        <v>663</v>
      </c>
      <c r="S145" s="21" t="s">
        <v>663</v>
      </c>
      <c r="T145" s="21" t="s">
        <v>663</v>
      </c>
      <c r="U145" s="21" t="s">
        <v>663</v>
      </c>
      <c r="V145" s="21" t="s">
        <v>4</v>
      </c>
      <c r="W145" s="21" t="s">
        <v>663</v>
      </c>
      <c r="X145" s="21" t="s">
        <v>663</v>
      </c>
      <c r="Y145" s="21" t="s">
        <v>663</v>
      </c>
      <c r="Z145" s="21" t="s">
        <v>663</v>
      </c>
      <c r="AA145" s="21" t="s">
        <v>16</v>
      </c>
      <c r="AB145" s="21" t="s">
        <v>4</v>
      </c>
      <c r="AC145" s="426" t="s">
        <v>4</v>
      </c>
      <c r="AD145" s="426" t="s">
        <v>663</v>
      </c>
      <c r="AE145" s="426" t="s">
        <v>4</v>
      </c>
      <c r="AF145" s="426" t="s">
        <v>663</v>
      </c>
      <c r="AG145" s="426" t="s">
        <v>4</v>
      </c>
      <c r="AH145" s="426" t="s">
        <v>4</v>
      </c>
      <c r="AI145" s="511" t="s">
        <v>663</v>
      </c>
      <c r="AJ145" s="511" t="s">
        <v>664</v>
      </c>
      <c r="AK145" s="141" t="s">
        <v>4</v>
      </c>
      <c r="AL145" s="141"/>
      <c r="AM145" s="174"/>
      <c r="AN145" s="405"/>
      <c r="AO145" s="213"/>
      <c r="AP145" s="478"/>
      <c r="AQ145" s="479"/>
      <c r="AR145" s="315">
        <f>VLOOKUP(E145,'Monthly AMS report'!KD:KE,2,FALSE)</f>
        <v>44764</v>
      </c>
      <c r="AS145" s="3"/>
      <c r="AT145" s="3"/>
      <c r="AU145" s="5"/>
      <c r="AV145" s="5">
        <v>27</v>
      </c>
      <c r="AW145" s="5">
        <v>6</v>
      </c>
      <c r="AX145" s="5"/>
      <c r="AY145" s="5" t="s">
        <v>815</v>
      </c>
      <c r="AZ145" s="5"/>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c r="DV145" s="3"/>
      <c r="DW145" s="3"/>
      <c r="DX145" s="3"/>
      <c r="DY145" s="3"/>
      <c r="DZ145" s="3"/>
      <c r="EA145" s="3"/>
      <c r="EB145" s="19"/>
      <c r="EJ145" s="589">
        <v>44679</v>
      </c>
      <c r="EK145" s="591">
        <f t="shared" si="1"/>
        <v>0</v>
      </c>
    </row>
    <row r="146" spans="1:162" ht="16.5" customHeight="1" x14ac:dyDescent="0.25">
      <c r="A146" s="43" t="s">
        <v>1126</v>
      </c>
      <c r="B146" s="22" t="s">
        <v>1127</v>
      </c>
      <c r="C146" s="5" t="s">
        <v>2647</v>
      </c>
      <c r="E146" s="265" t="s">
        <v>223</v>
      </c>
      <c r="F146" s="231" t="s">
        <v>1217</v>
      </c>
      <c r="G146" s="193" t="s">
        <v>715</v>
      </c>
      <c r="H146" s="5" t="s">
        <v>662</v>
      </c>
      <c r="I146" s="21" t="s">
        <v>663</v>
      </c>
      <c r="J146" s="21" t="s">
        <v>663</v>
      </c>
      <c r="K146" s="21">
        <v>4</v>
      </c>
      <c r="L146" s="21">
        <v>4</v>
      </c>
      <c r="M146" s="21">
        <v>4</v>
      </c>
      <c r="N146" s="21" t="s">
        <v>663</v>
      </c>
      <c r="O146" s="21" t="s">
        <v>663</v>
      </c>
      <c r="P146" s="21" t="s">
        <v>663</v>
      </c>
      <c r="Q146" s="21" t="s">
        <v>16</v>
      </c>
      <c r="R146" s="21" t="s">
        <v>663</v>
      </c>
      <c r="S146" s="21" t="s">
        <v>663</v>
      </c>
      <c r="T146" s="21">
        <v>3</v>
      </c>
      <c r="U146" s="21">
        <v>3</v>
      </c>
      <c r="V146" s="21">
        <v>2</v>
      </c>
      <c r="W146" s="21">
        <v>2</v>
      </c>
      <c r="X146" s="21">
        <v>3</v>
      </c>
      <c r="Y146" s="21">
        <v>2</v>
      </c>
      <c r="Z146" s="21">
        <v>2</v>
      </c>
      <c r="AA146" s="21">
        <v>3</v>
      </c>
      <c r="AB146" s="21">
        <v>3</v>
      </c>
      <c r="AC146" s="426">
        <v>2</v>
      </c>
      <c r="AD146" s="426">
        <v>3</v>
      </c>
      <c r="AE146" s="426">
        <v>3</v>
      </c>
      <c r="AF146" s="426">
        <v>3</v>
      </c>
      <c r="AG146" s="426">
        <v>3</v>
      </c>
      <c r="AH146" s="426">
        <v>2</v>
      </c>
      <c r="AI146" s="511">
        <v>2</v>
      </c>
      <c r="AJ146" s="511" t="s">
        <v>664</v>
      </c>
      <c r="AK146" s="141">
        <v>2</v>
      </c>
      <c r="AL146" s="141" t="s">
        <v>3613</v>
      </c>
      <c r="AM146" s="174"/>
      <c r="AN146" s="386">
        <v>7279079</v>
      </c>
      <c r="AO146" s="550">
        <v>7288446</v>
      </c>
      <c r="AP146" s="478"/>
      <c r="AQ146" s="496"/>
      <c r="AR146" s="315">
        <f>VLOOKUP(E146,'Monthly AMS report'!KD:KE,2,FALSE)</f>
        <v>44764</v>
      </c>
      <c r="AS146" s="3"/>
      <c r="AT146" s="3"/>
      <c r="AU146" s="5">
        <v>1</v>
      </c>
      <c r="AV146" s="5">
        <v>27</v>
      </c>
      <c r="AW146" s="5">
        <v>6</v>
      </c>
      <c r="AX146" s="5"/>
      <c r="AY146" s="5" t="s">
        <v>815</v>
      </c>
      <c r="AZ146" s="5"/>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c r="DV146" s="3"/>
      <c r="DW146" s="3"/>
      <c r="DX146" s="3"/>
      <c r="DY146" s="3"/>
      <c r="DZ146" s="3"/>
      <c r="EA146" s="3"/>
      <c r="EB146" s="19"/>
      <c r="EJ146" s="590" t="s">
        <v>1050</v>
      </c>
      <c r="EK146" s="591">
        <f t="shared" si="1"/>
        <v>0</v>
      </c>
    </row>
    <row r="147" spans="1:162" ht="24.75" customHeight="1" x14ac:dyDescent="0.2">
      <c r="A147" s="43" t="s">
        <v>1126</v>
      </c>
      <c r="B147" s="22" t="s">
        <v>1127</v>
      </c>
      <c r="C147" s="5" t="s">
        <v>2647</v>
      </c>
      <c r="E147" s="265" t="s">
        <v>225</v>
      </c>
      <c r="F147" s="231" t="s">
        <v>1128</v>
      </c>
      <c r="G147" s="193"/>
      <c r="H147" s="5" t="s">
        <v>662</v>
      </c>
      <c r="I147" s="21" t="s">
        <v>663</v>
      </c>
      <c r="J147" s="21" t="s">
        <v>663</v>
      </c>
      <c r="K147" s="21" t="s">
        <v>16</v>
      </c>
      <c r="L147" s="21" t="s">
        <v>663</v>
      </c>
      <c r="M147" s="21" t="s">
        <v>663</v>
      </c>
      <c r="N147" s="21" t="s">
        <v>663</v>
      </c>
      <c r="O147" s="21" t="s">
        <v>663</v>
      </c>
      <c r="P147" s="21" t="s">
        <v>663</v>
      </c>
      <c r="Q147" s="21" t="s">
        <v>16</v>
      </c>
      <c r="R147" s="21" t="s">
        <v>663</v>
      </c>
      <c r="S147" s="21" t="s">
        <v>663</v>
      </c>
      <c r="T147" s="21" t="s">
        <v>663</v>
      </c>
      <c r="U147" s="21" t="s">
        <v>663</v>
      </c>
      <c r="V147" s="21" t="s">
        <v>4</v>
      </c>
      <c r="W147" s="21" t="s">
        <v>663</v>
      </c>
      <c r="X147" s="21" t="s">
        <v>663</v>
      </c>
      <c r="Y147" s="21" t="s">
        <v>663</v>
      </c>
      <c r="Z147" s="21" t="s">
        <v>663</v>
      </c>
      <c r="AA147" s="21" t="s">
        <v>4</v>
      </c>
      <c r="AB147" s="21" t="s">
        <v>4</v>
      </c>
      <c r="AC147" s="426" t="s">
        <v>4</v>
      </c>
      <c r="AD147" s="426" t="s">
        <v>663</v>
      </c>
      <c r="AE147" s="426" t="s">
        <v>4</v>
      </c>
      <c r="AF147" s="426" t="s">
        <v>663</v>
      </c>
      <c r="AG147" s="426" t="s">
        <v>4</v>
      </c>
      <c r="AH147" s="426" t="s">
        <v>4</v>
      </c>
      <c r="AI147" s="511" t="s">
        <v>663</v>
      </c>
      <c r="AJ147" s="511"/>
      <c r="AK147" s="141" t="s">
        <v>4</v>
      </c>
      <c r="AL147" s="141"/>
      <c r="AM147" s="602"/>
      <c r="AN147" s="405"/>
      <c r="AO147" s="602"/>
      <c r="AP147" s="478"/>
      <c r="AQ147" s="496"/>
      <c r="AR147" s="315">
        <f>VLOOKUP(E147,'Monthly AMS report'!KD:KE,2,FALSE)</f>
        <v>44721</v>
      </c>
      <c r="AS147" s="3"/>
      <c r="AT147" s="3"/>
      <c r="AU147" s="5">
        <v>1</v>
      </c>
      <c r="AV147" s="5">
        <v>32</v>
      </c>
      <c r="AW147" s="5">
        <v>6</v>
      </c>
      <c r="AX147" s="5"/>
      <c r="AY147" s="5"/>
      <c r="AZ147" s="5"/>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c r="DV147" s="3"/>
      <c r="DW147" s="3"/>
      <c r="DX147" s="3"/>
      <c r="DY147" s="3"/>
      <c r="DZ147" s="3"/>
      <c r="EA147" s="3"/>
      <c r="EB147" s="19"/>
      <c r="EK147" s="591">
        <f t="shared" si="1"/>
        <v>0</v>
      </c>
    </row>
    <row r="148" spans="1:162" ht="16.5" customHeight="1" x14ac:dyDescent="0.25">
      <c r="A148" s="526" t="s">
        <v>1131</v>
      </c>
      <c r="B148" s="22" t="s">
        <v>1132</v>
      </c>
      <c r="C148" s="5" t="s">
        <v>2647</v>
      </c>
      <c r="E148" s="265" t="s">
        <v>226</v>
      </c>
      <c r="F148" s="231" t="s">
        <v>1133</v>
      </c>
      <c r="G148" s="193"/>
      <c r="H148" s="5" t="s">
        <v>662</v>
      </c>
      <c r="I148" s="21" t="s">
        <v>663</v>
      </c>
      <c r="J148" s="21" t="s">
        <v>663</v>
      </c>
      <c r="K148" s="21" t="s">
        <v>663</v>
      </c>
      <c r="L148" s="21" t="s">
        <v>663</v>
      </c>
      <c r="M148" s="21" t="s">
        <v>663</v>
      </c>
      <c r="N148" s="21" t="s">
        <v>663</v>
      </c>
      <c r="O148" s="21" t="s">
        <v>663</v>
      </c>
      <c r="P148" s="21" t="s">
        <v>663</v>
      </c>
      <c r="Q148" s="21" t="s">
        <v>16</v>
      </c>
      <c r="R148" s="21" t="s">
        <v>663</v>
      </c>
      <c r="S148" s="21">
        <v>4</v>
      </c>
      <c r="T148" s="21" t="s">
        <v>663</v>
      </c>
      <c r="U148" s="21" t="s">
        <v>16</v>
      </c>
      <c r="V148" s="21" t="s">
        <v>4</v>
      </c>
      <c r="W148" s="21" t="s">
        <v>663</v>
      </c>
      <c r="X148" s="21">
        <v>4</v>
      </c>
      <c r="Y148" s="21">
        <v>3</v>
      </c>
      <c r="Z148" s="21" t="s">
        <v>132</v>
      </c>
      <c r="AA148" s="21">
        <v>3</v>
      </c>
      <c r="AB148" s="21" t="s">
        <v>4</v>
      </c>
      <c r="AC148" s="426">
        <v>4</v>
      </c>
      <c r="AD148" s="426">
        <v>3</v>
      </c>
      <c r="AE148" s="426" t="s">
        <v>4</v>
      </c>
      <c r="AF148" s="426" t="s">
        <v>663</v>
      </c>
      <c r="AG148" s="426" t="s">
        <v>16</v>
      </c>
      <c r="AH148" s="426" t="s">
        <v>4</v>
      </c>
      <c r="AI148" s="511" t="s">
        <v>663</v>
      </c>
      <c r="AJ148" s="511"/>
      <c r="AK148" s="141" t="s">
        <v>4</v>
      </c>
      <c r="AL148" s="141"/>
      <c r="AM148" s="602"/>
      <c r="AN148" s="386"/>
      <c r="AO148" s="602"/>
      <c r="AP148" s="478"/>
      <c r="AQ148" s="479"/>
      <c r="AR148" s="315">
        <f>VLOOKUP(E148,'Monthly AMS report'!KD:KE,2,FALSE)</f>
        <v>44769</v>
      </c>
      <c r="AS148" s="3"/>
      <c r="AT148" s="3"/>
      <c r="AU148" s="5"/>
      <c r="AV148" s="5">
        <v>32</v>
      </c>
      <c r="AW148" s="5">
        <v>6</v>
      </c>
      <c r="AX148" s="5"/>
      <c r="AY148" s="5"/>
      <c r="AZ148" s="5"/>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c r="DV148" s="3"/>
      <c r="DW148" s="3"/>
      <c r="DX148" s="3"/>
      <c r="DY148" s="3"/>
      <c r="DZ148" s="3"/>
      <c r="EA148" s="3"/>
      <c r="EB148" s="19"/>
      <c r="EK148" s="591">
        <f t="shared" si="1"/>
        <v>0</v>
      </c>
    </row>
    <row r="149" spans="1:162" ht="16.5" customHeight="1" x14ac:dyDescent="0.2">
      <c r="A149" s="43" t="s">
        <v>1134</v>
      </c>
      <c r="B149" s="22" t="s">
        <v>1135</v>
      </c>
      <c r="C149" s="5" t="s">
        <v>2647</v>
      </c>
      <c r="E149" s="265" t="s">
        <v>227</v>
      </c>
      <c r="F149" s="231" t="s">
        <v>1136</v>
      </c>
      <c r="G149" s="193"/>
      <c r="H149" s="5" t="s">
        <v>662</v>
      </c>
      <c r="I149" s="21" t="s">
        <v>663</v>
      </c>
      <c r="J149" s="21" t="s">
        <v>663</v>
      </c>
      <c r="K149" s="21" t="s">
        <v>16</v>
      </c>
      <c r="L149" s="21" t="s">
        <v>663</v>
      </c>
      <c r="M149" s="21" t="s">
        <v>663</v>
      </c>
      <c r="N149" s="21" t="s">
        <v>663</v>
      </c>
      <c r="O149" s="21" t="s">
        <v>663</v>
      </c>
      <c r="P149" s="21" t="s">
        <v>663</v>
      </c>
      <c r="Q149" s="21" t="s">
        <v>16</v>
      </c>
      <c r="R149" s="21" t="s">
        <v>663</v>
      </c>
      <c r="S149" s="21" t="s">
        <v>663</v>
      </c>
      <c r="T149" s="21" t="s">
        <v>663</v>
      </c>
      <c r="U149" s="21">
        <v>4</v>
      </c>
      <c r="V149" s="21" t="s">
        <v>16</v>
      </c>
      <c r="W149" s="21">
        <v>2</v>
      </c>
      <c r="X149" s="21" t="s">
        <v>663</v>
      </c>
      <c r="Y149" s="21">
        <v>4</v>
      </c>
      <c r="Z149" s="21" t="s">
        <v>132</v>
      </c>
      <c r="AA149" s="21" t="s">
        <v>16</v>
      </c>
      <c r="AB149" s="21" t="s">
        <v>4</v>
      </c>
      <c r="AC149" s="426" t="s">
        <v>4</v>
      </c>
      <c r="AD149" s="426" t="s">
        <v>663</v>
      </c>
      <c r="AE149" s="426" t="s">
        <v>4</v>
      </c>
      <c r="AF149" s="426" t="s">
        <v>663</v>
      </c>
      <c r="AG149" s="426" t="s">
        <v>4</v>
      </c>
      <c r="AH149" s="426" t="s">
        <v>4</v>
      </c>
      <c r="AI149" s="511" t="s">
        <v>663</v>
      </c>
      <c r="AJ149" s="511"/>
      <c r="AK149" s="141" t="s">
        <v>16</v>
      </c>
      <c r="AL149" s="141"/>
      <c r="AM149" s="602"/>
      <c r="AN149" s="405"/>
      <c r="AO149" s="602"/>
      <c r="AP149" s="478"/>
      <c r="AQ149" s="496"/>
      <c r="AR149" s="315">
        <f>VLOOKUP(E149,'Monthly AMS report'!KD:KE,2,FALSE)</f>
        <v>44721</v>
      </c>
      <c r="AS149" s="3"/>
      <c r="AT149" s="3"/>
      <c r="AU149" s="5">
        <v>6</v>
      </c>
      <c r="AV149" s="5">
        <v>27</v>
      </c>
      <c r="AW149" s="5">
        <v>6</v>
      </c>
      <c r="AX149" s="5"/>
      <c r="AY149" s="5" t="s">
        <v>815</v>
      </c>
      <c r="AZ149" s="5"/>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c r="DV149" s="3"/>
      <c r="DW149" s="3"/>
      <c r="DX149" s="3"/>
      <c r="DY149" s="3"/>
      <c r="DZ149" s="3"/>
      <c r="EA149" s="3"/>
      <c r="EB149" s="19"/>
      <c r="EK149" s="591">
        <f t="shared" si="1"/>
        <v>0</v>
      </c>
    </row>
    <row r="150" spans="1:162" ht="16.5" customHeight="1" x14ac:dyDescent="0.2">
      <c r="A150" s="43" t="s">
        <v>1153</v>
      </c>
      <c r="B150" s="32" t="s">
        <v>1154</v>
      </c>
      <c r="C150" s="5" t="s">
        <v>2647</v>
      </c>
      <c r="E150" s="265" t="s">
        <v>228</v>
      </c>
      <c r="F150" s="231" t="s">
        <v>1155</v>
      </c>
      <c r="G150" s="193"/>
      <c r="H150" s="5" t="s">
        <v>662</v>
      </c>
      <c r="I150" s="21" t="s">
        <v>663</v>
      </c>
      <c r="J150" s="21" t="s">
        <v>663</v>
      </c>
      <c r="K150" s="21" t="s">
        <v>663</v>
      </c>
      <c r="L150" s="21" t="s">
        <v>663</v>
      </c>
      <c r="M150" s="21" t="s">
        <v>663</v>
      </c>
      <c r="N150" s="21" t="s">
        <v>663</v>
      </c>
      <c r="O150" s="21" t="s">
        <v>663</v>
      </c>
      <c r="P150" s="21" t="s">
        <v>663</v>
      </c>
      <c r="Q150" s="21" t="s">
        <v>16</v>
      </c>
      <c r="R150" s="21" t="s">
        <v>663</v>
      </c>
      <c r="S150" s="21" t="s">
        <v>663</v>
      </c>
      <c r="T150" s="21" t="s">
        <v>663</v>
      </c>
      <c r="U150" s="21" t="s">
        <v>663</v>
      </c>
      <c r="V150" s="21" t="s">
        <v>4</v>
      </c>
      <c r="W150" s="21" t="s">
        <v>663</v>
      </c>
      <c r="X150" s="21" t="s">
        <v>663</v>
      </c>
      <c r="Y150" s="21" t="s">
        <v>663</v>
      </c>
      <c r="Z150" s="21" t="s">
        <v>663</v>
      </c>
      <c r="AA150" s="21" t="s">
        <v>663</v>
      </c>
      <c r="AB150" s="21" t="s">
        <v>4</v>
      </c>
      <c r="AC150" s="426">
        <v>4</v>
      </c>
      <c r="AD150" s="426" t="s">
        <v>663</v>
      </c>
      <c r="AE150" s="426" t="s">
        <v>4</v>
      </c>
      <c r="AF150" s="426" t="s">
        <v>663</v>
      </c>
      <c r="AG150" s="426" t="s">
        <v>4</v>
      </c>
      <c r="AH150" s="426" t="s">
        <v>4</v>
      </c>
      <c r="AI150" s="511" t="s">
        <v>663</v>
      </c>
      <c r="AJ150" s="511"/>
      <c r="AK150" s="141" t="s">
        <v>4</v>
      </c>
      <c r="AL150" s="141"/>
      <c r="AM150" s="314"/>
      <c r="AN150" s="405"/>
      <c r="AO150" s="314"/>
      <c r="AP150" s="478"/>
      <c r="AQ150" s="479"/>
      <c r="AR150" s="315">
        <f>VLOOKUP(E150,'Monthly AMS report'!KD:KE,2,FALSE)</f>
        <v>44769</v>
      </c>
      <c r="AS150" s="3"/>
      <c r="AT150" s="3"/>
      <c r="AU150" s="5"/>
      <c r="AV150" s="5">
        <v>12</v>
      </c>
      <c r="AW150" s="5">
        <v>6</v>
      </c>
      <c r="AX150" s="5"/>
      <c r="AY150" s="5"/>
      <c r="AZ150" s="5"/>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c r="DV150" s="3"/>
      <c r="DW150" s="3"/>
      <c r="DX150" s="3"/>
      <c r="DY150" s="3"/>
      <c r="DZ150" s="3"/>
      <c r="EA150" s="3"/>
      <c r="EB150" s="19"/>
      <c r="EK150" s="591">
        <f t="shared" ref="EK150:EK181" si="2">SUM(I66,I67)</f>
        <v>0</v>
      </c>
    </row>
    <row r="151" spans="1:162" ht="16.5" customHeight="1" x14ac:dyDescent="0.2">
      <c r="A151" s="43" t="s">
        <v>1156</v>
      </c>
      <c r="B151" s="22" t="s">
        <v>1157</v>
      </c>
      <c r="C151" s="5" t="s">
        <v>2647</v>
      </c>
      <c r="E151" s="265" t="s">
        <v>229</v>
      </c>
      <c r="F151" s="231" t="s">
        <v>1157</v>
      </c>
      <c r="G151" s="193"/>
      <c r="H151" s="5" t="s">
        <v>662</v>
      </c>
      <c r="I151" s="21" t="s">
        <v>16</v>
      </c>
      <c r="J151" s="21" t="s">
        <v>663</v>
      </c>
      <c r="K151" s="21" t="s">
        <v>663</v>
      </c>
      <c r="L151" s="21" t="s">
        <v>663</v>
      </c>
      <c r="M151" s="21" t="s">
        <v>663</v>
      </c>
      <c r="N151" s="21" t="s">
        <v>663</v>
      </c>
      <c r="O151" s="21" t="s">
        <v>663</v>
      </c>
      <c r="P151" s="21" t="s">
        <v>663</v>
      </c>
      <c r="Q151" s="21" t="s">
        <v>16</v>
      </c>
      <c r="R151" s="21" t="s">
        <v>663</v>
      </c>
      <c r="S151" s="21" t="s">
        <v>663</v>
      </c>
      <c r="T151" s="21" t="s">
        <v>663</v>
      </c>
      <c r="U151" s="21" t="s">
        <v>663</v>
      </c>
      <c r="V151" s="21" t="s">
        <v>4</v>
      </c>
      <c r="W151" s="21" t="s">
        <v>663</v>
      </c>
      <c r="X151" s="21" t="s">
        <v>663</v>
      </c>
      <c r="Y151" s="21" t="s">
        <v>663</v>
      </c>
      <c r="Z151" s="21" t="s">
        <v>663</v>
      </c>
      <c r="AA151" s="21" t="s">
        <v>663</v>
      </c>
      <c r="AB151" s="21" t="s">
        <v>4</v>
      </c>
      <c r="AC151" s="426" t="s">
        <v>4</v>
      </c>
      <c r="AD151" s="426" t="s">
        <v>663</v>
      </c>
      <c r="AE151" s="426" t="s">
        <v>4</v>
      </c>
      <c r="AF151" s="426" t="s">
        <v>663</v>
      </c>
      <c r="AG151" s="426" t="s">
        <v>4</v>
      </c>
      <c r="AH151" s="426" t="s">
        <v>4</v>
      </c>
      <c r="AI151" s="511" t="s">
        <v>663</v>
      </c>
      <c r="AJ151" s="511"/>
      <c r="AK151" s="141" t="s">
        <v>4</v>
      </c>
      <c r="AL151" s="141"/>
      <c r="AM151" s="314"/>
      <c r="AN151" s="405"/>
      <c r="AO151" s="213"/>
      <c r="AP151" s="478"/>
      <c r="AQ151" s="496"/>
      <c r="AR151" s="315">
        <f>VLOOKUP(E151,'Monthly AMS report'!KD:KE,2,FALSE)</f>
        <v>44769</v>
      </c>
      <c r="AS151" s="3"/>
      <c r="AT151" s="3"/>
      <c r="AU151" s="5">
        <v>4</v>
      </c>
      <c r="AV151" s="5">
        <v>12</v>
      </c>
      <c r="AW151" s="5">
        <v>6</v>
      </c>
      <c r="AX151" s="5"/>
      <c r="AY151" s="5"/>
      <c r="AZ151" s="5"/>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c r="DV151" s="3"/>
      <c r="DW151" s="3"/>
      <c r="DX151" s="3"/>
      <c r="DY151" s="3"/>
      <c r="DZ151" s="3"/>
      <c r="EA151" s="3"/>
      <c r="EB151" s="19"/>
      <c r="EK151" s="591">
        <f t="shared" si="2"/>
        <v>0</v>
      </c>
    </row>
    <row r="152" spans="1:162" ht="16.5" customHeight="1" x14ac:dyDescent="0.2">
      <c r="A152" s="604" t="s">
        <v>1158</v>
      </c>
      <c r="B152" s="22" t="s">
        <v>1159</v>
      </c>
      <c r="C152" s="5" t="s">
        <v>2647</v>
      </c>
      <c r="E152" s="265" t="s">
        <v>230</v>
      </c>
      <c r="F152" s="231" t="s">
        <v>1160</v>
      </c>
      <c r="G152" s="193"/>
      <c r="H152" s="5" t="s">
        <v>662</v>
      </c>
      <c r="I152" s="21" t="s">
        <v>16</v>
      </c>
      <c r="J152" s="21" t="s">
        <v>663</v>
      </c>
      <c r="K152" s="21" t="s">
        <v>663</v>
      </c>
      <c r="L152" s="21" t="s">
        <v>663</v>
      </c>
      <c r="M152" s="21" t="s">
        <v>663</v>
      </c>
      <c r="N152" s="21" t="s">
        <v>663</v>
      </c>
      <c r="O152" s="21" t="s">
        <v>663</v>
      </c>
      <c r="P152" s="21" t="s">
        <v>663</v>
      </c>
      <c r="Q152" s="21" t="s">
        <v>16</v>
      </c>
      <c r="R152" s="21" t="s">
        <v>663</v>
      </c>
      <c r="S152" s="21" t="s">
        <v>663</v>
      </c>
      <c r="T152" s="21" t="s">
        <v>663</v>
      </c>
      <c r="U152" s="21" t="s">
        <v>663</v>
      </c>
      <c r="V152" s="21" t="s">
        <v>4</v>
      </c>
      <c r="W152" s="21" t="s">
        <v>663</v>
      </c>
      <c r="X152" s="21" t="s">
        <v>663</v>
      </c>
      <c r="Y152" s="21" t="s">
        <v>663</v>
      </c>
      <c r="Z152" s="21" t="s">
        <v>16</v>
      </c>
      <c r="AA152" s="21" t="s">
        <v>663</v>
      </c>
      <c r="AB152" s="21" t="s">
        <v>4</v>
      </c>
      <c r="AC152" s="426" t="s">
        <v>4</v>
      </c>
      <c r="AD152" s="426" t="s">
        <v>663</v>
      </c>
      <c r="AE152" s="426" t="s">
        <v>4</v>
      </c>
      <c r="AF152" s="426" t="s">
        <v>663</v>
      </c>
      <c r="AG152" s="426" t="s">
        <v>4</v>
      </c>
      <c r="AH152" s="426" t="s">
        <v>4</v>
      </c>
      <c r="AI152" s="511" t="s">
        <v>663</v>
      </c>
      <c r="AJ152" s="511"/>
      <c r="AK152" s="141" t="s">
        <v>4</v>
      </c>
      <c r="AL152" s="141"/>
      <c r="AM152" s="314"/>
      <c r="AN152" s="405"/>
      <c r="AO152" s="213"/>
      <c r="AP152" s="478"/>
      <c r="AQ152" s="496"/>
      <c r="AR152" s="315">
        <f>VLOOKUP(E152,'Monthly AMS report'!KD:KE,2,FALSE)</f>
        <v>44769</v>
      </c>
      <c r="AS152" s="3"/>
      <c r="AT152" s="3"/>
      <c r="AU152" s="5">
        <v>4</v>
      </c>
      <c r="AV152" s="5">
        <v>12</v>
      </c>
      <c r="AW152" s="5">
        <v>6</v>
      </c>
      <c r="AX152" s="5"/>
      <c r="AY152" s="5"/>
      <c r="AZ152" s="5"/>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c r="DV152" s="3"/>
      <c r="DW152" s="3"/>
      <c r="DX152" s="3"/>
      <c r="DY152" s="3"/>
      <c r="DZ152" s="3"/>
      <c r="EA152" s="3"/>
      <c r="EB152" s="19"/>
      <c r="EK152" s="591">
        <f t="shared" si="2"/>
        <v>0</v>
      </c>
    </row>
    <row r="153" spans="1:162" ht="16.5" customHeight="1" x14ac:dyDescent="0.2">
      <c r="A153" s="43" t="s">
        <v>1161</v>
      </c>
      <c r="B153" s="22" t="s">
        <v>1162</v>
      </c>
      <c r="C153" s="5" t="s">
        <v>2647</v>
      </c>
      <c r="E153" s="265" t="s">
        <v>231</v>
      </c>
      <c r="F153" s="231" t="s">
        <v>1163</v>
      </c>
      <c r="G153" s="193"/>
      <c r="H153" s="5" t="s">
        <v>662</v>
      </c>
      <c r="I153" s="21" t="s">
        <v>16</v>
      </c>
      <c r="J153" s="21" t="s">
        <v>663</v>
      </c>
      <c r="K153" s="21">
        <v>4</v>
      </c>
      <c r="L153" s="21">
        <v>4</v>
      </c>
      <c r="M153" s="21" t="s">
        <v>663</v>
      </c>
      <c r="N153" s="21" t="s">
        <v>16</v>
      </c>
      <c r="O153" s="21" t="s">
        <v>663</v>
      </c>
      <c r="P153" s="21" t="s">
        <v>663</v>
      </c>
      <c r="Q153" s="21" t="s">
        <v>16</v>
      </c>
      <c r="R153" s="21" t="s">
        <v>663</v>
      </c>
      <c r="S153" s="21" t="s">
        <v>663</v>
      </c>
      <c r="T153" s="21" t="s">
        <v>663</v>
      </c>
      <c r="U153" s="21" t="s">
        <v>663</v>
      </c>
      <c r="V153" s="21" t="s">
        <v>4</v>
      </c>
      <c r="W153" s="21" t="s">
        <v>663</v>
      </c>
      <c r="X153" s="21" t="s">
        <v>663</v>
      </c>
      <c r="Y153" s="21" t="s">
        <v>663</v>
      </c>
      <c r="Z153" s="21" t="s">
        <v>16</v>
      </c>
      <c r="AA153" s="21" t="s">
        <v>663</v>
      </c>
      <c r="AB153" s="21" t="s">
        <v>4</v>
      </c>
      <c r="AC153" s="426" t="s">
        <v>4</v>
      </c>
      <c r="AD153" s="426" t="s">
        <v>663</v>
      </c>
      <c r="AE153" s="426" t="s">
        <v>4</v>
      </c>
      <c r="AF153" s="426" t="s">
        <v>663</v>
      </c>
      <c r="AG153" s="426" t="s">
        <v>16</v>
      </c>
      <c r="AH153" s="426" t="s">
        <v>4</v>
      </c>
      <c r="AI153" s="511" t="s">
        <v>663</v>
      </c>
      <c r="AJ153" s="511"/>
      <c r="AK153" s="141" t="s">
        <v>4</v>
      </c>
      <c r="AL153" s="141"/>
      <c r="AM153" s="602"/>
      <c r="AN153" s="405"/>
      <c r="AO153" s="213"/>
      <c r="AP153" s="478"/>
      <c r="AQ153" s="496"/>
      <c r="AR153" s="315">
        <f>VLOOKUP(E153,'Monthly AMS report'!KD:KE,2,FALSE)</f>
        <v>44769</v>
      </c>
      <c r="AS153" s="3"/>
      <c r="AT153" s="3"/>
      <c r="AU153" s="5">
        <v>4</v>
      </c>
      <c r="AV153" s="5">
        <v>4</v>
      </c>
      <c r="AW153" s="5">
        <v>6</v>
      </c>
      <c r="AX153" s="5"/>
      <c r="AY153" s="5" t="s">
        <v>815</v>
      </c>
      <c r="AZ153" s="5"/>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c r="DV153" s="3"/>
      <c r="DW153" s="3"/>
      <c r="DX153" s="3"/>
      <c r="DY153" s="3"/>
      <c r="DZ153" s="3"/>
      <c r="EA153" s="3"/>
      <c r="EB153" s="19"/>
      <c r="EK153" s="591">
        <f t="shared" si="2"/>
        <v>0</v>
      </c>
    </row>
    <row r="154" spans="1:162" ht="16.5" customHeight="1" x14ac:dyDescent="0.25">
      <c r="A154" s="44" t="s">
        <v>1233</v>
      </c>
      <c r="B154" s="34" t="s">
        <v>1234</v>
      </c>
      <c r="C154" s="5" t="s">
        <v>2841</v>
      </c>
      <c r="E154" s="265" t="s">
        <v>5</v>
      </c>
      <c r="F154" s="231" t="s">
        <v>1235</v>
      </c>
      <c r="G154" s="193"/>
      <c r="H154" s="5" t="s">
        <v>676</v>
      </c>
      <c r="I154" s="21" t="s">
        <v>16</v>
      </c>
      <c r="J154" s="21" t="s">
        <v>663</v>
      </c>
      <c r="K154" s="21">
        <v>3</v>
      </c>
      <c r="L154" s="21">
        <v>3</v>
      </c>
      <c r="M154" s="21" t="s">
        <v>664</v>
      </c>
      <c r="N154" s="21" t="s">
        <v>16</v>
      </c>
      <c r="O154" s="21" t="s">
        <v>663</v>
      </c>
      <c r="P154" s="21" t="s">
        <v>16</v>
      </c>
      <c r="Q154" s="21" t="s">
        <v>663</v>
      </c>
      <c r="R154" s="21" t="s">
        <v>16</v>
      </c>
      <c r="S154" s="21">
        <v>3</v>
      </c>
      <c r="T154" s="21">
        <v>3</v>
      </c>
      <c r="U154" s="21">
        <v>3</v>
      </c>
      <c r="V154" s="21">
        <v>4</v>
      </c>
      <c r="W154" s="21">
        <v>3</v>
      </c>
      <c r="X154" s="21" t="s">
        <v>16</v>
      </c>
      <c r="Y154" s="21">
        <v>3</v>
      </c>
      <c r="Z154" s="21" t="s">
        <v>664</v>
      </c>
      <c r="AA154" s="21">
        <v>4</v>
      </c>
      <c r="AB154" s="21">
        <v>3</v>
      </c>
      <c r="AC154" s="426" t="s">
        <v>16</v>
      </c>
      <c r="AD154" s="426">
        <v>4</v>
      </c>
      <c r="AE154" s="426" t="s">
        <v>4</v>
      </c>
      <c r="AF154" s="426">
        <v>3</v>
      </c>
      <c r="AG154" s="426">
        <v>3</v>
      </c>
      <c r="AH154" s="426">
        <v>3</v>
      </c>
      <c r="AI154" s="511" t="s">
        <v>663</v>
      </c>
      <c r="AJ154" s="511" t="s">
        <v>664</v>
      </c>
      <c r="AK154" s="141" t="s">
        <v>4</v>
      </c>
      <c r="AL154" s="141"/>
      <c r="AM154" s="174"/>
      <c r="AN154" s="401"/>
      <c r="AO154" s="213"/>
      <c r="AP154" s="478"/>
      <c r="AQ154" s="496"/>
      <c r="AR154" s="315">
        <f>VLOOKUP(E154,'Monthly AMS report'!KD:KE,2,FALSE)</f>
        <v>44761</v>
      </c>
      <c r="AS154" s="3"/>
      <c r="AT154" s="3"/>
      <c r="AU154" s="5">
        <v>6</v>
      </c>
      <c r="AV154" s="5">
        <v>4</v>
      </c>
      <c r="AW154" s="5">
        <v>6</v>
      </c>
      <c r="AX154" s="5"/>
      <c r="AY154" s="5" t="s">
        <v>815</v>
      </c>
      <c r="AZ154" s="5"/>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c r="EA154" s="3"/>
      <c r="EB154" s="19"/>
      <c r="EK154" s="591">
        <f t="shared" si="2"/>
        <v>0</v>
      </c>
    </row>
    <row r="155" spans="1:162" ht="24.75" customHeight="1" x14ac:dyDescent="0.2">
      <c r="A155" s="43" t="s">
        <v>1198</v>
      </c>
      <c r="B155" s="22" t="s">
        <v>1199</v>
      </c>
      <c r="C155" s="5" t="s">
        <v>2841</v>
      </c>
      <c r="E155" s="265" t="s">
        <v>256</v>
      </c>
      <c r="F155" s="231" t="s">
        <v>1199</v>
      </c>
      <c r="G155" s="193"/>
      <c r="H155" s="5" t="s">
        <v>676</v>
      </c>
      <c r="I155" s="21" t="s">
        <v>16</v>
      </c>
      <c r="J155" s="21" t="s">
        <v>663</v>
      </c>
      <c r="K155" s="21" t="s">
        <v>16</v>
      </c>
      <c r="L155" s="21" t="s">
        <v>663</v>
      </c>
      <c r="M155" s="21" t="s">
        <v>663</v>
      </c>
      <c r="N155" s="21" t="s">
        <v>16</v>
      </c>
      <c r="O155" s="21" t="s">
        <v>663</v>
      </c>
      <c r="P155" s="21" t="s">
        <v>16</v>
      </c>
      <c r="Q155" s="21" t="s">
        <v>16</v>
      </c>
      <c r="R155" s="21" t="s">
        <v>16</v>
      </c>
      <c r="S155" s="21" t="s">
        <v>4</v>
      </c>
      <c r="T155" s="21" t="s">
        <v>663</v>
      </c>
      <c r="U155" s="21" t="s">
        <v>16</v>
      </c>
      <c r="V155" s="21" t="s">
        <v>4</v>
      </c>
      <c r="W155" s="21" t="s">
        <v>663</v>
      </c>
      <c r="X155" s="21" t="s">
        <v>16</v>
      </c>
      <c r="Y155" s="21" t="s">
        <v>663</v>
      </c>
      <c r="Z155" s="21" t="s">
        <v>16</v>
      </c>
      <c r="AA155" s="21" t="s">
        <v>16</v>
      </c>
      <c r="AB155" s="21" t="s">
        <v>16</v>
      </c>
      <c r="AC155" s="426" t="s">
        <v>16</v>
      </c>
      <c r="AD155" s="426" t="s">
        <v>663</v>
      </c>
      <c r="AE155" s="426" t="s">
        <v>4</v>
      </c>
      <c r="AF155" s="426" t="s">
        <v>4</v>
      </c>
      <c r="AG155" s="426" t="s">
        <v>4</v>
      </c>
      <c r="AH155" s="426" t="s">
        <v>4</v>
      </c>
      <c r="AI155" s="511" t="s">
        <v>663</v>
      </c>
      <c r="AJ155" s="511"/>
      <c r="AK155" s="141" t="s">
        <v>16</v>
      </c>
      <c r="AL155" s="141"/>
      <c r="AM155" s="602"/>
      <c r="AN155" s="405"/>
      <c r="AO155" s="213"/>
      <c r="AP155" s="478"/>
      <c r="AQ155" s="479"/>
      <c r="AR155" s="315">
        <f>VLOOKUP(E155,'Monthly AMS report'!KD:KE,2,FALSE)</f>
        <v>44720</v>
      </c>
      <c r="AS155" s="3"/>
      <c r="AT155" s="3"/>
      <c r="AU155" s="5"/>
      <c r="AV155" s="5">
        <v>4</v>
      </c>
      <c r="AW155" s="5">
        <v>6</v>
      </c>
      <c r="AX155" s="5"/>
      <c r="AY155" s="5" t="s">
        <v>815</v>
      </c>
      <c r="AZ155" s="5"/>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c r="DV155" s="3"/>
      <c r="DW155" s="3"/>
      <c r="DX155" s="3"/>
      <c r="DY155" s="3"/>
      <c r="DZ155" s="3"/>
      <c r="EA155" s="3"/>
      <c r="EB155" s="19"/>
      <c r="EK155" s="591">
        <f t="shared" si="2"/>
        <v>0</v>
      </c>
    </row>
    <row r="156" spans="1:162" ht="16.5" customHeight="1" x14ac:dyDescent="0.2">
      <c r="A156" s="43" t="s">
        <v>1174</v>
      </c>
      <c r="B156" s="32" t="s">
        <v>1175</v>
      </c>
      <c r="C156" s="5" t="s">
        <v>2647</v>
      </c>
      <c r="E156" s="265" t="s">
        <v>232</v>
      </c>
      <c r="F156" s="231" t="s">
        <v>900</v>
      </c>
      <c r="G156" s="193"/>
      <c r="H156" s="5" t="s">
        <v>662</v>
      </c>
      <c r="I156" s="21" t="s">
        <v>663</v>
      </c>
      <c r="J156" s="21" t="s">
        <v>663</v>
      </c>
      <c r="K156" s="21" t="s">
        <v>663</v>
      </c>
      <c r="L156" s="21" t="s">
        <v>663</v>
      </c>
      <c r="M156" s="21" t="s">
        <v>663</v>
      </c>
      <c r="N156" s="21" t="s">
        <v>663</v>
      </c>
      <c r="O156" s="21" t="s">
        <v>663</v>
      </c>
      <c r="P156" s="21" t="s">
        <v>663</v>
      </c>
      <c r="Q156" s="21" t="s">
        <v>16</v>
      </c>
      <c r="R156" s="21" t="s">
        <v>663</v>
      </c>
      <c r="S156" s="21">
        <v>3</v>
      </c>
      <c r="T156" s="21">
        <v>4</v>
      </c>
      <c r="U156" s="21">
        <v>4</v>
      </c>
      <c r="V156" s="21">
        <v>4</v>
      </c>
      <c r="W156" s="21">
        <v>3</v>
      </c>
      <c r="X156" s="21" t="s">
        <v>663</v>
      </c>
      <c r="Y156" s="21" t="s">
        <v>663</v>
      </c>
      <c r="Z156" s="21" t="s">
        <v>663</v>
      </c>
      <c r="AA156" s="21" t="s">
        <v>4</v>
      </c>
      <c r="AB156" s="21" t="s">
        <v>4</v>
      </c>
      <c r="AC156" s="426">
        <v>4</v>
      </c>
      <c r="AD156" s="426">
        <v>4</v>
      </c>
      <c r="AE156" s="426" t="s">
        <v>4</v>
      </c>
      <c r="AF156" s="426" t="s">
        <v>663</v>
      </c>
      <c r="AG156" s="426" t="s">
        <v>4</v>
      </c>
      <c r="AH156" s="426" t="s">
        <v>4</v>
      </c>
      <c r="AI156" s="511" t="s">
        <v>663</v>
      </c>
      <c r="AJ156" s="511" t="s">
        <v>664</v>
      </c>
      <c r="AK156" s="141" t="s">
        <v>4</v>
      </c>
      <c r="AL156" s="141"/>
      <c r="AM156" s="213"/>
      <c r="AN156" s="405"/>
      <c r="AO156" s="213"/>
      <c r="AP156" s="478"/>
      <c r="AQ156" s="496"/>
      <c r="AR156" s="315">
        <f>VLOOKUP(E156,'Monthly AMS report'!KD:KE,2,FALSE)</f>
        <v>44764</v>
      </c>
      <c r="AS156" s="3"/>
      <c r="AT156" s="3"/>
      <c r="AU156" s="5">
        <v>4</v>
      </c>
      <c r="AV156" s="5">
        <v>16</v>
      </c>
      <c r="AW156" s="5">
        <v>6</v>
      </c>
      <c r="AX156" s="5"/>
      <c r="AY156" s="5"/>
      <c r="AZ156" s="5"/>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c r="DV156" s="3"/>
      <c r="DW156" s="3"/>
      <c r="DX156" s="3"/>
      <c r="DY156" s="3"/>
      <c r="DZ156" s="3"/>
      <c r="EA156" s="3"/>
      <c r="EB156" s="19"/>
      <c r="EK156" s="591">
        <f t="shared" si="2"/>
        <v>0</v>
      </c>
    </row>
    <row r="157" spans="1:162" ht="16.5" customHeight="1" x14ac:dyDescent="0.2">
      <c r="A157" s="43" t="s">
        <v>1176</v>
      </c>
      <c r="B157" s="22" t="s">
        <v>1177</v>
      </c>
      <c r="C157" s="5" t="s">
        <v>2647</v>
      </c>
      <c r="E157" s="265" t="s">
        <v>233</v>
      </c>
      <c r="F157" s="231" t="s">
        <v>1178</v>
      </c>
      <c r="G157" s="193"/>
      <c r="H157" s="5" t="s">
        <v>662</v>
      </c>
      <c r="I157" s="21" t="s">
        <v>663</v>
      </c>
      <c r="J157" s="21" t="s">
        <v>663</v>
      </c>
      <c r="K157" s="21" t="s">
        <v>663</v>
      </c>
      <c r="L157" s="21" t="s">
        <v>663</v>
      </c>
      <c r="M157" s="21" t="s">
        <v>663</v>
      </c>
      <c r="N157" s="21" t="s">
        <v>663</v>
      </c>
      <c r="O157" s="21" t="s">
        <v>663</v>
      </c>
      <c r="P157" s="21" t="s">
        <v>663</v>
      </c>
      <c r="Q157" s="21" t="s">
        <v>16</v>
      </c>
      <c r="R157" s="21" t="s">
        <v>663</v>
      </c>
      <c r="S157" s="21" t="s">
        <v>663</v>
      </c>
      <c r="T157" s="21" t="s">
        <v>663</v>
      </c>
      <c r="U157" s="21">
        <v>3</v>
      </c>
      <c r="V157" s="21">
        <v>4</v>
      </c>
      <c r="W157" s="21" t="s">
        <v>663</v>
      </c>
      <c r="X157" s="21" t="s">
        <v>663</v>
      </c>
      <c r="Y157" s="21">
        <v>3</v>
      </c>
      <c r="Z157" s="21" t="s">
        <v>4</v>
      </c>
      <c r="AA157" s="21">
        <v>2</v>
      </c>
      <c r="AB157" s="21">
        <v>3</v>
      </c>
      <c r="AC157" s="426">
        <v>2</v>
      </c>
      <c r="AD157" s="426">
        <v>3</v>
      </c>
      <c r="AE157" s="426">
        <v>3</v>
      </c>
      <c r="AF157" s="426">
        <v>3</v>
      </c>
      <c r="AG157" s="426">
        <v>3</v>
      </c>
      <c r="AH157" s="426">
        <v>2</v>
      </c>
      <c r="AI157" s="511">
        <v>3</v>
      </c>
      <c r="AJ157" s="511" t="s">
        <v>664</v>
      </c>
      <c r="AK157" s="141">
        <v>3</v>
      </c>
      <c r="AL157" s="141" t="s">
        <v>234</v>
      </c>
      <c r="AM157" s="174"/>
      <c r="AN157" s="405">
        <v>7295890</v>
      </c>
      <c r="AO157" s="213"/>
      <c r="AP157" s="478"/>
      <c r="AQ157" s="479"/>
      <c r="AR157" s="315">
        <f>VLOOKUP(E157,'Monthly AMS report'!KD:KE,2,FALSE)</f>
        <v>44764</v>
      </c>
      <c r="AS157" s="3"/>
      <c r="AT157" s="3"/>
      <c r="AU157" s="5"/>
      <c r="AW157" s="5"/>
      <c r="AX157" s="5"/>
      <c r="AY157" s="5"/>
      <c r="AZ157" s="5"/>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19"/>
      <c r="EK157" s="591">
        <f t="shared" si="2"/>
        <v>0</v>
      </c>
    </row>
    <row r="158" spans="1:162" ht="16.5" customHeight="1" x14ac:dyDescent="0.25">
      <c r="A158" s="43" t="s">
        <v>1179</v>
      </c>
      <c r="B158" s="22" t="s">
        <v>1180</v>
      </c>
      <c r="C158" s="5" t="s">
        <v>2647</v>
      </c>
      <c r="E158" s="265" t="s">
        <v>235</v>
      </c>
      <c r="F158" s="231" t="s">
        <v>1181</v>
      </c>
      <c r="G158" s="193"/>
      <c r="H158" s="5" t="s">
        <v>662</v>
      </c>
      <c r="I158" s="21" t="s">
        <v>663</v>
      </c>
      <c r="J158" s="21" t="s">
        <v>663</v>
      </c>
      <c r="K158" s="21" t="s">
        <v>663</v>
      </c>
      <c r="L158" s="21" t="s">
        <v>663</v>
      </c>
      <c r="M158" s="21" t="s">
        <v>663</v>
      </c>
      <c r="N158" s="21" t="s">
        <v>663</v>
      </c>
      <c r="O158" s="21" t="s">
        <v>663</v>
      </c>
      <c r="P158" s="21" t="s">
        <v>663</v>
      </c>
      <c r="Q158" s="21" t="s">
        <v>16</v>
      </c>
      <c r="R158" s="21">
        <v>4</v>
      </c>
      <c r="S158" s="21" t="s">
        <v>663</v>
      </c>
      <c r="T158" s="21">
        <v>3</v>
      </c>
      <c r="U158" s="21">
        <v>2</v>
      </c>
      <c r="V158" s="21">
        <v>3</v>
      </c>
      <c r="W158" s="21" t="s">
        <v>663</v>
      </c>
      <c r="X158" s="21" t="s">
        <v>663</v>
      </c>
      <c r="Y158" s="21">
        <v>2</v>
      </c>
      <c r="Z158" s="21">
        <v>3</v>
      </c>
      <c r="AA158" s="21">
        <v>2</v>
      </c>
      <c r="AB158" s="21" t="s">
        <v>4</v>
      </c>
      <c r="AC158" s="426" t="s">
        <v>4</v>
      </c>
      <c r="AD158" s="426">
        <v>2</v>
      </c>
      <c r="AE158" s="426">
        <v>4</v>
      </c>
      <c r="AF158" s="426">
        <v>3</v>
      </c>
      <c r="AG158" s="426">
        <v>3</v>
      </c>
      <c r="AH158" s="426">
        <v>2</v>
      </c>
      <c r="AI158" s="511">
        <v>3</v>
      </c>
      <c r="AJ158" s="511" t="s">
        <v>664</v>
      </c>
      <c r="AK158" s="141" t="s">
        <v>4</v>
      </c>
      <c r="AL158" s="141"/>
      <c r="AM158" s="174"/>
      <c r="AN158" s="386"/>
      <c r="AO158" s="213"/>
      <c r="AP158" s="478"/>
      <c r="AQ158" s="479"/>
      <c r="AR158" s="315">
        <f>VLOOKUP(E158,'Monthly AMS report'!KD:KE,2,FALSE)</f>
        <v>44764</v>
      </c>
      <c r="AS158" s="3"/>
      <c r="AT158" s="3"/>
      <c r="AU158" s="5"/>
      <c r="AV158" s="5">
        <v>16</v>
      </c>
      <c r="AW158" s="5">
        <v>6</v>
      </c>
      <c r="AX158" s="5"/>
      <c r="AY158" s="5"/>
      <c r="AZ158" s="5"/>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19"/>
      <c r="EK158" s="591">
        <f t="shared" si="2"/>
        <v>0</v>
      </c>
      <c r="FF158" s="1" t="s">
        <v>1182</v>
      </c>
    </row>
    <row r="159" spans="1:162" ht="16.5" customHeight="1" x14ac:dyDescent="0.25">
      <c r="A159" s="43" t="s">
        <v>1183</v>
      </c>
      <c r="B159" s="22" t="s">
        <v>1184</v>
      </c>
      <c r="C159" s="5" t="s">
        <v>2647</v>
      </c>
      <c r="E159" s="265" t="s">
        <v>237</v>
      </c>
      <c r="F159" s="231" t="s">
        <v>1185</v>
      </c>
      <c r="G159" s="193"/>
      <c r="H159" s="5" t="s">
        <v>662</v>
      </c>
      <c r="I159" s="21" t="s">
        <v>663</v>
      </c>
      <c r="J159" s="21" t="s">
        <v>663</v>
      </c>
      <c r="K159" s="21">
        <v>3</v>
      </c>
      <c r="L159" s="21">
        <v>3</v>
      </c>
      <c r="M159" s="21">
        <v>3</v>
      </c>
      <c r="N159" s="21" t="s">
        <v>663</v>
      </c>
      <c r="O159" s="21" t="s">
        <v>663</v>
      </c>
      <c r="P159" s="21" t="s">
        <v>663</v>
      </c>
      <c r="Q159" s="21" t="s">
        <v>16</v>
      </c>
      <c r="R159" s="21" t="s">
        <v>663</v>
      </c>
      <c r="S159" s="21" t="s">
        <v>663</v>
      </c>
      <c r="T159" s="21" t="s">
        <v>663</v>
      </c>
      <c r="U159" s="21">
        <v>2</v>
      </c>
      <c r="V159" s="21" t="s">
        <v>16</v>
      </c>
      <c r="W159" s="21" t="s">
        <v>663</v>
      </c>
      <c r="X159" s="21" t="s">
        <v>663</v>
      </c>
      <c r="Y159" s="21">
        <v>3</v>
      </c>
      <c r="Z159" s="21">
        <v>3</v>
      </c>
      <c r="AA159" s="21">
        <v>3</v>
      </c>
      <c r="AB159" s="21" t="s">
        <v>4</v>
      </c>
      <c r="AC159" s="426" t="s">
        <v>4</v>
      </c>
      <c r="AD159" s="426">
        <v>3</v>
      </c>
      <c r="AE159" s="426">
        <v>4</v>
      </c>
      <c r="AF159" s="426">
        <v>3</v>
      </c>
      <c r="AG159" s="426">
        <v>3</v>
      </c>
      <c r="AH159" s="426">
        <v>3</v>
      </c>
      <c r="AI159" s="511" t="s">
        <v>663</v>
      </c>
      <c r="AJ159" s="511" t="s">
        <v>664</v>
      </c>
      <c r="AK159" s="141" t="s">
        <v>4</v>
      </c>
      <c r="AL159" s="141"/>
      <c r="AM159" s="174"/>
      <c r="AN159" s="386"/>
      <c r="AO159" s="213"/>
      <c r="AP159" s="478"/>
      <c r="AQ159" s="479"/>
      <c r="AR159" s="315">
        <f>VLOOKUP(E159,'Monthly AMS report'!KD:KE,2,FALSE)</f>
        <v>44764</v>
      </c>
      <c r="AS159" s="3"/>
      <c r="AT159" s="3"/>
      <c r="AU159" s="5"/>
      <c r="AV159" s="5">
        <v>32</v>
      </c>
      <c r="AW159" s="5">
        <v>7</v>
      </c>
      <c r="AX159" s="5"/>
      <c r="AY159" s="5"/>
      <c r="AZ159" s="5"/>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c r="DV159" s="3"/>
      <c r="DW159" s="3"/>
      <c r="DX159" s="3"/>
      <c r="DY159" s="3"/>
      <c r="DZ159" s="3"/>
      <c r="EA159" s="3"/>
      <c r="EB159" s="19"/>
      <c r="EK159" s="591">
        <f t="shared" si="2"/>
        <v>0</v>
      </c>
    </row>
    <row r="160" spans="1:162" ht="16.5" customHeight="1" x14ac:dyDescent="0.25">
      <c r="A160" s="43" t="s">
        <v>1186</v>
      </c>
      <c r="B160" s="22" t="s">
        <v>1187</v>
      </c>
      <c r="C160" s="5" t="s">
        <v>2647</v>
      </c>
      <c r="E160" s="265" t="s">
        <v>239</v>
      </c>
      <c r="F160" s="231" t="s">
        <v>1188</v>
      </c>
      <c r="G160" s="193"/>
      <c r="H160" s="5" t="s">
        <v>662</v>
      </c>
      <c r="I160" s="21" t="s">
        <v>663</v>
      </c>
      <c r="J160" s="21" t="s">
        <v>663</v>
      </c>
      <c r="K160" s="21" t="s">
        <v>663</v>
      </c>
      <c r="L160" s="21" t="s">
        <v>663</v>
      </c>
      <c r="M160" s="21" t="s">
        <v>663</v>
      </c>
      <c r="N160" s="21" t="s">
        <v>663</v>
      </c>
      <c r="O160" s="21" t="s">
        <v>663</v>
      </c>
      <c r="P160" s="21" t="s">
        <v>663</v>
      </c>
      <c r="Q160" s="21" t="s">
        <v>16</v>
      </c>
      <c r="R160" s="21">
        <v>4</v>
      </c>
      <c r="S160" s="21" t="s">
        <v>663</v>
      </c>
      <c r="T160" s="21">
        <v>4</v>
      </c>
      <c r="U160" s="21">
        <v>4</v>
      </c>
      <c r="V160" s="21">
        <v>4</v>
      </c>
      <c r="W160" s="21">
        <v>4</v>
      </c>
      <c r="X160" s="21" t="s">
        <v>663</v>
      </c>
      <c r="Y160" s="21">
        <v>3</v>
      </c>
      <c r="Z160" s="21">
        <v>3</v>
      </c>
      <c r="AA160" s="21">
        <v>3</v>
      </c>
      <c r="AB160" s="21">
        <v>4</v>
      </c>
      <c r="AC160" s="426" t="s">
        <v>4</v>
      </c>
      <c r="AD160" s="426">
        <v>3</v>
      </c>
      <c r="AE160" s="426">
        <v>4</v>
      </c>
      <c r="AF160" s="426">
        <v>4</v>
      </c>
      <c r="AG160" s="426">
        <v>4</v>
      </c>
      <c r="AH160" s="426">
        <v>1</v>
      </c>
      <c r="AI160" s="511" t="s">
        <v>663</v>
      </c>
      <c r="AJ160" s="511" t="s">
        <v>664</v>
      </c>
      <c r="AK160" s="141" t="s">
        <v>4</v>
      </c>
      <c r="AL160" s="141"/>
      <c r="AM160" s="174"/>
      <c r="AN160" s="401"/>
      <c r="AO160" s="213"/>
      <c r="AP160" s="478"/>
      <c r="AQ160" s="479"/>
      <c r="AR160" s="315">
        <f>VLOOKUP(E160,'Monthly AMS report'!KD:KE,2,FALSE)</f>
        <v>44764</v>
      </c>
      <c r="AS160" s="3"/>
      <c r="AT160" s="3"/>
      <c r="AU160" s="5"/>
      <c r="AV160" s="5">
        <v>16</v>
      </c>
      <c r="AW160" s="5">
        <v>7</v>
      </c>
      <c r="AX160" s="5"/>
      <c r="AY160" s="5"/>
      <c r="AZ160" s="5"/>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c r="DV160" s="3"/>
      <c r="DW160" s="3"/>
      <c r="DX160" s="3"/>
      <c r="DY160" s="3"/>
      <c r="DZ160" s="3"/>
      <c r="EA160" s="3"/>
      <c r="EB160" s="19"/>
      <c r="EK160" s="591">
        <f t="shared" si="2"/>
        <v>0</v>
      </c>
    </row>
    <row r="161" spans="1:141" ht="16.5" customHeight="1" x14ac:dyDescent="0.25">
      <c r="A161" s="44" t="s">
        <v>1189</v>
      </c>
      <c r="B161" s="34" t="s">
        <v>1190</v>
      </c>
      <c r="C161" s="5" t="s">
        <v>2647</v>
      </c>
      <c r="E161" s="265" t="s">
        <v>240</v>
      </c>
      <c r="F161" s="231" t="s">
        <v>1191</v>
      </c>
      <c r="G161" s="193"/>
      <c r="H161" s="5" t="s">
        <v>662</v>
      </c>
      <c r="I161" s="21" t="s">
        <v>663</v>
      </c>
      <c r="J161" s="21" t="s">
        <v>663</v>
      </c>
      <c r="K161" s="21" t="s">
        <v>663</v>
      </c>
      <c r="L161" s="21" t="s">
        <v>663</v>
      </c>
      <c r="M161" s="21" t="s">
        <v>663</v>
      </c>
      <c r="N161" s="21" t="s">
        <v>663</v>
      </c>
      <c r="O161" s="21" t="s">
        <v>663</v>
      </c>
      <c r="P161" s="21" t="s">
        <v>663</v>
      </c>
      <c r="Q161" s="21" t="s">
        <v>16</v>
      </c>
      <c r="R161" s="21">
        <v>4</v>
      </c>
      <c r="S161" s="21" t="s">
        <v>663</v>
      </c>
      <c r="T161" s="21" t="s">
        <v>663</v>
      </c>
      <c r="U161" s="21">
        <v>3</v>
      </c>
      <c r="V161" s="21">
        <v>3</v>
      </c>
      <c r="W161" s="21">
        <v>3</v>
      </c>
      <c r="X161" s="21" t="s">
        <v>663</v>
      </c>
      <c r="Y161" s="21">
        <v>4</v>
      </c>
      <c r="Z161" s="21" t="s">
        <v>132</v>
      </c>
      <c r="AA161" s="21" t="s">
        <v>4</v>
      </c>
      <c r="AB161" s="21">
        <v>3</v>
      </c>
      <c r="AC161" s="426">
        <v>2</v>
      </c>
      <c r="AD161" s="426">
        <v>2</v>
      </c>
      <c r="AE161" s="426">
        <v>2</v>
      </c>
      <c r="AF161" s="426">
        <v>2</v>
      </c>
      <c r="AG161" s="426">
        <v>2</v>
      </c>
      <c r="AH161" s="426">
        <v>4</v>
      </c>
      <c r="AI161" s="511" t="s">
        <v>663</v>
      </c>
      <c r="AJ161" s="511" t="s">
        <v>664</v>
      </c>
      <c r="AK161" s="451" t="s">
        <v>4</v>
      </c>
      <c r="AM161" s="213"/>
      <c r="AN161" s="404"/>
      <c r="AO161" s="213"/>
      <c r="AP161" s="478"/>
      <c r="AQ161" s="496" t="e">
        <f>VLOOKUP(A161,#REF!,10,FALSE)</f>
        <v>#REF!</v>
      </c>
      <c r="AR161" s="315">
        <f>VLOOKUP(E161,'Monthly AMS report'!KD:KE,2,FALSE)</f>
        <v>44764</v>
      </c>
      <c r="AS161" s="3"/>
      <c r="AT161" s="3"/>
      <c r="AU161" s="5">
        <v>4</v>
      </c>
      <c r="AV161" s="5">
        <v>32</v>
      </c>
      <c r="AW161" s="5">
        <v>7</v>
      </c>
      <c r="AX161" s="5"/>
      <c r="AY161" s="5"/>
      <c r="AZ161" s="5"/>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c r="DV161" s="3"/>
      <c r="DW161" s="3"/>
      <c r="DX161" s="3"/>
      <c r="DY161" s="3"/>
      <c r="DZ161" s="3"/>
      <c r="EA161" s="3"/>
      <c r="EB161" s="19"/>
      <c r="EK161" s="591">
        <f t="shared" si="2"/>
        <v>0</v>
      </c>
    </row>
    <row r="162" spans="1:141" ht="16.5" customHeight="1" x14ac:dyDescent="0.25">
      <c r="A162" s="44" t="s">
        <v>1192</v>
      </c>
      <c r="B162" s="34" t="s">
        <v>1193</v>
      </c>
      <c r="C162" s="5" t="s">
        <v>2647</v>
      </c>
      <c r="E162" s="265" t="s">
        <v>241</v>
      </c>
      <c r="F162" s="231" t="s">
        <v>1194</v>
      </c>
      <c r="G162" s="193"/>
      <c r="H162" s="5" t="s">
        <v>662</v>
      </c>
      <c r="I162" s="21" t="s">
        <v>663</v>
      </c>
      <c r="J162" s="21" t="s">
        <v>663</v>
      </c>
      <c r="K162" s="21">
        <v>4</v>
      </c>
      <c r="L162" s="21">
        <v>4</v>
      </c>
      <c r="M162" s="21">
        <v>4</v>
      </c>
      <c r="N162" s="21" t="s">
        <v>663</v>
      </c>
      <c r="O162" s="21" t="s">
        <v>663</v>
      </c>
      <c r="P162" s="21" t="s">
        <v>663</v>
      </c>
      <c r="Q162" s="21" t="s">
        <v>16</v>
      </c>
      <c r="R162" s="21" t="s">
        <v>663</v>
      </c>
      <c r="S162" s="21">
        <v>4</v>
      </c>
      <c r="T162" s="21">
        <v>3</v>
      </c>
      <c r="U162" s="21">
        <v>3</v>
      </c>
      <c r="V162" s="21">
        <v>3</v>
      </c>
      <c r="W162" s="21">
        <v>2</v>
      </c>
      <c r="X162" s="21">
        <v>1</v>
      </c>
      <c r="Y162" s="21">
        <v>1</v>
      </c>
      <c r="Z162" s="21">
        <v>3</v>
      </c>
      <c r="AA162" s="21">
        <v>4</v>
      </c>
      <c r="AB162" s="21">
        <v>4</v>
      </c>
      <c r="AC162" s="426">
        <v>4</v>
      </c>
      <c r="AD162" s="426">
        <v>4</v>
      </c>
      <c r="AE162" s="426" t="s">
        <v>4</v>
      </c>
      <c r="AF162" s="426">
        <v>3</v>
      </c>
      <c r="AG162" s="426">
        <v>3</v>
      </c>
      <c r="AH162" s="426">
        <v>3</v>
      </c>
      <c r="AI162" s="511" t="s">
        <v>663</v>
      </c>
      <c r="AJ162" s="511" t="s">
        <v>664</v>
      </c>
      <c r="AK162" s="141" t="s">
        <v>4</v>
      </c>
      <c r="AL162" s="141"/>
      <c r="AM162" s="213"/>
      <c r="AN162" s="405"/>
      <c r="AO162" s="213"/>
      <c r="AP162" s="478"/>
      <c r="AQ162" s="479"/>
      <c r="AR162" s="315">
        <f>VLOOKUP(E162,'Monthly AMS report'!KD:KE,2,FALSE)</f>
        <v>44764</v>
      </c>
      <c r="AS162" s="3" t="s">
        <v>1195</v>
      </c>
      <c r="AT162" s="3"/>
      <c r="AU162" s="5"/>
      <c r="AV162" s="5">
        <v>16</v>
      </c>
      <c r="AW162" s="5">
        <v>6</v>
      </c>
      <c r="AX162" s="5"/>
      <c r="AY162" s="5"/>
      <c r="AZ162" s="5"/>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c r="DV162" s="3"/>
      <c r="DW162" s="3"/>
      <c r="DX162" s="3"/>
      <c r="DY162" s="3"/>
      <c r="DZ162" s="3"/>
      <c r="EA162" s="3"/>
      <c r="EB162" s="19"/>
      <c r="EK162" s="591">
        <f t="shared" si="2"/>
        <v>0</v>
      </c>
    </row>
    <row r="163" spans="1:141" ht="16.5" customHeight="1" x14ac:dyDescent="0.25">
      <c r="A163" s="44" t="s">
        <v>1192</v>
      </c>
      <c r="B163" s="6" t="s">
        <v>1193</v>
      </c>
      <c r="C163" s="5" t="s">
        <v>2647</v>
      </c>
      <c r="E163" s="265" t="s">
        <v>242</v>
      </c>
      <c r="F163" s="231" t="s">
        <v>1196</v>
      </c>
      <c r="G163" s="193"/>
      <c r="H163" s="5" t="s">
        <v>662</v>
      </c>
      <c r="I163" s="21" t="s">
        <v>663</v>
      </c>
      <c r="J163" s="21" t="s">
        <v>663</v>
      </c>
      <c r="K163" s="21" t="s">
        <v>663</v>
      </c>
      <c r="L163" s="21" t="s">
        <v>663</v>
      </c>
      <c r="M163" s="21" t="s">
        <v>663</v>
      </c>
      <c r="N163" s="21" t="s">
        <v>663</v>
      </c>
      <c r="O163" s="21" t="s">
        <v>663</v>
      </c>
      <c r="P163" s="21" t="s">
        <v>663</v>
      </c>
      <c r="Q163" s="21" t="s">
        <v>16</v>
      </c>
      <c r="R163" s="21" t="s">
        <v>663</v>
      </c>
      <c r="S163" s="21" t="s">
        <v>663</v>
      </c>
      <c r="T163" s="21" t="s">
        <v>663</v>
      </c>
      <c r="U163" s="21" t="s">
        <v>663</v>
      </c>
      <c r="V163" s="21" t="s">
        <v>4</v>
      </c>
      <c r="W163" s="21" t="s">
        <v>663</v>
      </c>
      <c r="X163" s="21" t="s">
        <v>663</v>
      </c>
      <c r="Y163" s="21" t="s">
        <v>663</v>
      </c>
      <c r="Z163" s="21" t="s">
        <v>663</v>
      </c>
      <c r="AA163" s="21" t="s">
        <v>663</v>
      </c>
      <c r="AB163" s="21" t="s">
        <v>663</v>
      </c>
      <c r="AC163" s="426" t="s">
        <v>4</v>
      </c>
      <c r="AD163" s="426" t="s">
        <v>663</v>
      </c>
      <c r="AE163" s="426" t="s">
        <v>4</v>
      </c>
      <c r="AF163" s="426" t="s">
        <v>663</v>
      </c>
      <c r="AG163" s="426" t="s">
        <v>4</v>
      </c>
      <c r="AH163" s="426" t="s">
        <v>4</v>
      </c>
      <c r="AI163" s="511" t="s">
        <v>663</v>
      </c>
      <c r="AJ163" s="511" t="s">
        <v>664</v>
      </c>
      <c r="AK163" s="141" t="s">
        <v>4</v>
      </c>
      <c r="AL163" s="141"/>
      <c r="AM163" s="213"/>
      <c r="AN163" s="405"/>
      <c r="AO163" s="213"/>
      <c r="AP163" s="478"/>
      <c r="AQ163" s="479"/>
      <c r="AR163" s="315">
        <f>VLOOKUP(E163,'Monthly AMS report'!KD:KE,2,FALSE)</f>
        <v>44764</v>
      </c>
      <c r="AS163" s="3"/>
      <c r="AT163" s="3"/>
      <c r="AU163" s="5"/>
      <c r="AV163" s="5">
        <v>16</v>
      </c>
      <c r="AW163" s="5">
        <v>6</v>
      </c>
      <c r="AX163" s="5"/>
      <c r="AY163" s="5"/>
      <c r="AZ163" s="5"/>
      <c r="BA163" s="3"/>
      <c r="BB163" s="3"/>
      <c r="BC163" s="3"/>
      <c r="BD163" s="3" t="s">
        <v>716</v>
      </c>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c r="DY163" s="3"/>
      <c r="DZ163" s="3"/>
      <c r="EA163" s="3"/>
      <c r="EB163" s="19"/>
      <c r="EK163" s="591">
        <f t="shared" si="2"/>
        <v>0</v>
      </c>
    </row>
    <row r="164" spans="1:141" ht="16.5" customHeight="1" x14ac:dyDescent="0.2">
      <c r="A164" s="43" t="s">
        <v>1165</v>
      </c>
      <c r="B164" s="22" t="s">
        <v>1166</v>
      </c>
      <c r="C164" s="5" t="s">
        <v>2647</v>
      </c>
      <c r="E164" s="265" t="s">
        <v>243</v>
      </c>
      <c r="F164" s="231" t="s">
        <v>1197</v>
      </c>
      <c r="G164" s="193"/>
      <c r="H164" s="5" t="s">
        <v>662</v>
      </c>
      <c r="I164" s="21" t="s">
        <v>663</v>
      </c>
      <c r="J164" s="21" t="s">
        <v>663</v>
      </c>
      <c r="K164" s="21" t="s">
        <v>16</v>
      </c>
      <c r="L164" s="21" t="s">
        <v>663</v>
      </c>
      <c r="M164" s="21" t="s">
        <v>663</v>
      </c>
      <c r="N164" s="21" t="s">
        <v>16</v>
      </c>
      <c r="O164" s="21" t="s">
        <v>663</v>
      </c>
      <c r="P164" s="21" t="s">
        <v>16</v>
      </c>
      <c r="Q164" s="21" t="s">
        <v>16</v>
      </c>
      <c r="R164" s="21" t="s">
        <v>663</v>
      </c>
      <c r="S164" s="21">
        <v>3</v>
      </c>
      <c r="T164" s="21" t="s">
        <v>16</v>
      </c>
      <c r="U164" s="21">
        <v>2</v>
      </c>
      <c r="V164" s="21">
        <v>2</v>
      </c>
      <c r="W164" s="21">
        <v>1</v>
      </c>
      <c r="X164" s="21">
        <v>2</v>
      </c>
      <c r="Y164" s="21">
        <v>2</v>
      </c>
      <c r="Z164" s="21">
        <v>1</v>
      </c>
      <c r="AA164" s="21">
        <v>2</v>
      </c>
      <c r="AB164" s="21">
        <v>2</v>
      </c>
      <c r="AC164" s="426">
        <v>4</v>
      </c>
      <c r="AD164" s="426">
        <v>3</v>
      </c>
      <c r="AE164" s="426">
        <v>3</v>
      </c>
      <c r="AF164" s="426">
        <v>3</v>
      </c>
      <c r="AG164" s="426">
        <v>3</v>
      </c>
      <c r="AH164" s="426">
        <v>3</v>
      </c>
      <c r="AI164" s="511">
        <v>2</v>
      </c>
      <c r="AJ164" s="511" t="s">
        <v>664</v>
      </c>
      <c r="AK164" s="141">
        <v>2</v>
      </c>
      <c r="AL164" s="141" t="s">
        <v>3614</v>
      </c>
      <c r="AM164" s="174"/>
      <c r="AN164" s="405"/>
      <c r="AO164" s="213"/>
      <c r="AP164" s="478"/>
      <c r="AQ164" s="496"/>
      <c r="AR164" s="315">
        <f>VLOOKUP(E164,'Monthly AMS report'!KD:KE,2,FALSE)</f>
        <v>44764</v>
      </c>
      <c r="AS164" s="3"/>
      <c r="AT164" s="3"/>
      <c r="AU164" s="5">
        <v>1</v>
      </c>
      <c r="AV164" s="5">
        <v>16</v>
      </c>
      <c r="AW164" s="5">
        <v>6</v>
      </c>
      <c r="AX164" s="5"/>
      <c r="AY164" s="5"/>
      <c r="AZ164" s="5"/>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c r="DV164" s="3"/>
      <c r="DW164" s="3"/>
      <c r="DX164" s="3"/>
      <c r="DY164" s="3"/>
      <c r="DZ164" s="3"/>
      <c r="EA164" s="3"/>
      <c r="EB164" s="19"/>
      <c r="EK164" s="591">
        <f t="shared" si="2"/>
        <v>0</v>
      </c>
    </row>
    <row r="165" spans="1:141" ht="16.5" customHeight="1" x14ac:dyDescent="0.25">
      <c r="A165" s="46" t="s">
        <v>1221</v>
      </c>
      <c r="B165" s="22" t="s">
        <v>1222</v>
      </c>
      <c r="C165" s="5" t="s">
        <v>2841</v>
      </c>
      <c r="E165" s="265" t="s">
        <v>274</v>
      </c>
      <c r="F165" s="231" t="s">
        <v>1222</v>
      </c>
      <c r="G165" s="193"/>
      <c r="H165" s="5" t="s">
        <v>662</v>
      </c>
      <c r="I165" s="21" t="s">
        <v>16</v>
      </c>
      <c r="J165" s="21" t="s">
        <v>663</v>
      </c>
      <c r="K165" s="21">
        <v>3</v>
      </c>
      <c r="L165" s="21">
        <v>3</v>
      </c>
      <c r="M165" s="21">
        <v>3</v>
      </c>
      <c r="N165" s="21" t="s">
        <v>664</v>
      </c>
      <c r="O165" s="21" t="s">
        <v>663</v>
      </c>
      <c r="P165" s="21" t="s">
        <v>16</v>
      </c>
      <c r="Q165" s="21" t="s">
        <v>663</v>
      </c>
      <c r="R165" s="21" t="s">
        <v>663</v>
      </c>
      <c r="S165" s="21">
        <v>4</v>
      </c>
      <c r="T165" s="21">
        <v>3</v>
      </c>
      <c r="U165" s="21">
        <v>3</v>
      </c>
      <c r="V165" s="21">
        <v>3</v>
      </c>
      <c r="W165" s="21">
        <v>3</v>
      </c>
      <c r="X165" s="21" t="s">
        <v>16</v>
      </c>
      <c r="Y165" s="21">
        <v>3</v>
      </c>
      <c r="Z165" s="21">
        <v>3</v>
      </c>
      <c r="AA165" s="21">
        <v>3</v>
      </c>
      <c r="AB165" s="21">
        <v>1</v>
      </c>
      <c r="AC165" s="426">
        <v>1</v>
      </c>
      <c r="AD165" s="426">
        <v>1</v>
      </c>
      <c r="AE165" s="426">
        <v>1</v>
      </c>
      <c r="AF165" s="426">
        <v>1</v>
      </c>
      <c r="AG165" s="426">
        <v>1</v>
      </c>
      <c r="AH165" s="426" t="s">
        <v>4</v>
      </c>
      <c r="AI165" s="511" t="s">
        <v>663</v>
      </c>
      <c r="AJ165" s="511" t="s">
        <v>664</v>
      </c>
      <c r="AK165" s="141" t="s">
        <v>4</v>
      </c>
      <c r="AL165" s="141"/>
      <c r="AM165" s="213"/>
      <c r="AN165" s="386"/>
      <c r="AO165" s="213"/>
      <c r="AP165" s="478"/>
      <c r="AQ165" s="496"/>
      <c r="AR165" s="315">
        <f>VLOOKUP(E165,'Monthly AMS report'!KD:KE,2,FALSE)</f>
        <v>44761</v>
      </c>
      <c r="AS165" s="3"/>
      <c r="AT165" s="3"/>
      <c r="AU165" s="5">
        <v>12</v>
      </c>
      <c r="AV165" s="5">
        <v>4</v>
      </c>
      <c r="AW165" s="5">
        <v>6</v>
      </c>
      <c r="AX165" s="5"/>
      <c r="AY165" s="5" t="s">
        <v>815</v>
      </c>
      <c r="AZ165" s="5"/>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c r="DV165" s="3"/>
      <c r="DW165" s="3"/>
      <c r="DX165" s="3"/>
      <c r="DY165" s="3"/>
      <c r="DZ165" s="3"/>
      <c r="EA165" s="3"/>
      <c r="EB165" s="19"/>
      <c r="EK165" s="591">
        <f t="shared" si="2"/>
        <v>0</v>
      </c>
    </row>
    <row r="166" spans="1:141" ht="16.5" customHeight="1" x14ac:dyDescent="0.2">
      <c r="A166" s="43" t="s">
        <v>1165</v>
      </c>
      <c r="B166" s="22" t="s">
        <v>1166</v>
      </c>
      <c r="C166" s="5" t="s">
        <v>2647</v>
      </c>
      <c r="E166" s="265" t="s">
        <v>245</v>
      </c>
      <c r="F166" s="231" t="s">
        <v>1167</v>
      </c>
      <c r="G166" s="193"/>
      <c r="H166" s="5" t="s">
        <v>662</v>
      </c>
      <c r="I166" s="21" t="s">
        <v>663</v>
      </c>
      <c r="J166" s="21" t="s">
        <v>663</v>
      </c>
      <c r="K166" s="21" t="s">
        <v>16</v>
      </c>
      <c r="L166" s="21" t="s">
        <v>663</v>
      </c>
      <c r="M166" s="21" t="s">
        <v>663</v>
      </c>
      <c r="N166" s="21" t="s">
        <v>663</v>
      </c>
      <c r="O166" s="21" t="s">
        <v>663</v>
      </c>
      <c r="P166" s="21" t="s">
        <v>16</v>
      </c>
      <c r="Q166" s="21" t="s">
        <v>16</v>
      </c>
      <c r="R166" s="21" t="s">
        <v>663</v>
      </c>
      <c r="S166" s="21" t="s">
        <v>663</v>
      </c>
      <c r="T166" s="21" t="s">
        <v>663</v>
      </c>
      <c r="U166" s="21" t="s">
        <v>663</v>
      </c>
      <c r="V166" s="21" t="s">
        <v>4</v>
      </c>
      <c r="W166" s="21" t="s">
        <v>663</v>
      </c>
      <c r="X166" s="21" t="s">
        <v>663</v>
      </c>
      <c r="Y166" s="21" t="s">
        <v>663</v>
      </c>
      <c r="Z166" s="21" t="s">
        <v>663</v>
      </c>
      <c r="AA166" s="21" t="s">
        <v>663</v>
      </c>
      <c r="AB166" s="21" t="s">
        <v>663</v>
      </c>
      <c r="AC166" s="426" t="s">
        <v>4</v>
      </c>
      <c r="AD166" s="426" t="s">
        <v>663</v>
      </c>
      <c r="AE166" s="426" t="s">
        <v>4</v>
      </c>
      <c r="AF166" s="426" t="s">
        <v>663</v>
      </c>
      <c r="AG166" s="426" t="s">
        <v>4</v>
      </c>
      <c r="AH166" s="426" t="s">
        <v>4</v>
      </c>
      <c r="AI166" s="511" t="s">
        <v>663</v>
      </c>
      <c r="AJ166" s="511"/>
      <c r="AK166" s="141" t="s">
        <v>4</v>
      </c>
      <c r="AL166" s="141"/>
      <c r="AM166" s="174"/>
      <c r="AN166" s="405"/>
      <c r="AO166" s="213"/>
      <c r="AP166" s="478"/>
      <c r="AQ166" s="496"/>
      <c r="AR166" s="315">
        <f>VLOOKUP(E166,'Monthly AMS report'!KD:KE,2,FALSE)</f>
        <v>44721</v>
      </c>
      <c r="AS166" s="3"/>
      <c r="AT166" s="3"/>
      <c r="AU166" s="5">
        <v>1</v>
      </c>
      <c r="AV166" s="5">
        <v>4</v>
      </c>
      <c r="AW166" s="5">
        <v>6</v>
      </c>
      <c r="AX166" s="5"/>
      <c r="AY166" s="5" t="s">
        <v>815</v>
      </c>
      <c r="AZ166" s="5"/>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19"/>
      <c r="EK166" s="591">
        <f t="shared" si="2"/>
        <v>0</v>
      </c>
    </row>
    <row r="167" spans="1:141" ht="16.5" customHeight="1" x14ac:dyDescent="0.25">
      <c r="A167" s="44" t="s">
        <v>1200</v>
      </c>
      <c r="B167" s="34" t="s">
        <v>1201</v>
      </c>
      <c r="C167" s="5" t="s">
        <v>2647</v>
      </c>
      <c r="E167" s="265" t="s">
        <v>246</v>
      </c>
      <c r="F167" s="231" t="s">
        <v>1202</v>
      </c>
      <c r="G167" s="193" t="s">
        <v>715</v>
      </c>
      <c r="H167" s="5" t="s">
        <v>662</v>
      </c>
      <c r="I167" s="21" t="s">
        <v>663</v>
      </c>
      <c r="J167" s="21" t="s">
        <v>663</v>
      </c>
      <c r="K167" s="21" t="s">
        <v>663</v>
      </c>
      <c r="L167" s="21" t="s">
        <v>663</v>
      </c>
      <c r="M167" s="21" t="s">
        <v>663</v>
      </c>
      <c r="N167" s="21" t="s">
        <v>663</v>
      </c>
      <c r="O167" s="21" t="s">
        <v>663</v>
      </c>
      <c r="P167" s="21" t="s">
        <v>663</v>
      </c>
      <c r="Q167" s="21" t="s">
        <v>16</v>
      </c>
      <c r="R167" s="21" t="s">
        <v>663</v>
      </c>
      <c r="S167" s="21">
        <v>4</v>
      </c>
      <c r="T167" s="21">
        <v>3</v>
      </c>
      <c r="U167" s="21">
        <v>3</v>
      </c>
      <c r="V167" s="21">
        <v>2</v>
      </c>
      <c r="W167" s="21">
        <v>2</v>
      </c>
      <c r="X167" s="21">
        <v>2</v>
      </c>
      <c r="Y167" s="21">
        <v>2</v>
      </c>
      <c r="Z167" s="21">
        <v>2</v>
      </c>
      <c r="AA167" s="21">
        <v>2</v>
      </c>
      <c r="AB167" s="21">
        <v>3</v>
      </c>
      <c r="AC167" s="426">
        <v>4</v>
      </c>
      <c r="AD167" s="426">
        <v>3</v>
      </c>
      <c r="AE167" s="426">
        <v>3</v>
      </c>
      <c r="AF167" s="426">
        <v>4</v>
      </c>
      <c r="AG167" s="426">
        <v>4</v>
      </c>
      <c r="AH167" s="426">
        <v>3</v>
      </c>
      <c r="AI167" s="511">
        <v>3</v>
      </c>
      <c r="AJ167" s="511" t="s">
        <v>664</v>
      </c>
      <c r="AK167" s="141">
        <v>3</v>
      </c>
      <c r="AL167" s="141" t="s">
        <v>3615</v>
      </c>
      <c r="AM167" s="314"/>
      <c r="AN167" s="405" t="s">
        <v>1203</v>
      </c>
      <c r="AO167" s="550">
        <v>7279787</v>
      </c>
      <c r="AP167" s="478"/>
      <c r="AQ167" s="479"/>
      <c r="AR167" s="315">
        <f>VLOOKUP(E167,'Monthly AMS report'!KD:KE,2,FALSE)</f>
        <v>44764</v>
      </c>
      <c r="AS167" s="3"/>
      <c r="AT167" s="3"/>
      <c r="AU167" s="5"/>
      <c r="AV167" s="5">
        <v>16</v>
      </c>
      <c r="AW167" s="5">
        <v>6</v>
      </c>
      <c r="AX167" s="5"/>
      <c r="AY167" s="5"/>
      <c r="AZ167" s="5"/>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c r="DV167" s="3"/>
      <c r="DW167" s="3"/>
      <c r="DX167" s="3"/>
      <c r="DY167" s="3"/>
      <c r="DZ167" s="3"/>
      <c r="EA167" s="3"/>
      <c r="EB167" s="19"/>
      <c r="EK167" s="591">
        <f t="shared" si="2"/>
        <v>0</v>
      </c>
    </row>
    <row r="168" spans="1:141" ht="16.5" customHeight="1" x14ac:dyDescent="0.25">
      <c r="A168" s="44" t="s">
        <v>1200</v>
      </c>
      <c r="B168" s="6" t="s">
        <v>1201</v>
      </c>
      <c r="C168" s="5" t="s">
        <v>2647</v>
      </c>
      <c r="E168" s="265" t="s">
        <v>248</v>
      </c>
      <c r="F168" s="231" t="s">
        <v>1204</v>
      </c>
      <c r="G168" s="193"/>
      <c r="H168" s="5" t="s">
        <v>662</v>
      </c>
      <c r="I168" s="21" t="s">
        <v>663</v>
      </c>
      <c r="J168" s="21" t="s">
        <v>663</v>
      </c>
      <c r="K168" s="21" t="s">
        <v>663</v>
      </c>
      <c r="L168" s="21" t="s">
        <v>663</v>
      </c>
      <c r="M168" s="21" t="s">
        <v>663</v>
      </c>
      <c r="N168" s="21" t="s">
        <v>663</v>
      </c>
      <c r="O168" s="21" t="s">
        <v>663</v>
      </c>
      <c r="P168" s="21" t="s">
        <v>663</v>
      </c>
      <c r="Q168" s="21" t="s">
        <v>16</v>
      </c>
      <c r="R168" s="21">
        <v>4</v>
      </c>
      <c r="S168" s="21" t="s">
        <v>663</v>
      </c>
      <c r="T168" s="21" t="s">
        <v>663</v>
      </c>
      <c r="U168" s="21" t="s">
        <v>663</v>
      </c>
      <c r="V168" s="21" t="s">
        <v>4</v>
      </c>
      <c r="W168" s="21" t="s">
        <v>663</v>
      </c>
      <c r="X168" s="21" t="s">
        <v>663</v>
      </c>
      <c r="Y168" s="21" t="s">
        <v>663</v>
      </c>
      <c r="Z168" s="21" t="s">
        <v>663</v>
      </c>
      <c r="AA168" s="21" t="s">
        <v>663</v>
      </c>
      <c r="AB168" s="21" t="s">
        <v>663</v>
      </c>
      <c r="AC168" s="426" t="s">
        <v>4</v>
      </c>
      <c r="AD168" s="426" t="s">
        <v>663</v>
      </c>
      <c r="AE168" s="426" t="s">
        <v>4</v>
      </c>
      <c r="AF168" s="426" t="s">
        <v>663</v>
      </c>
      <c r="AG168" s="426" t="s">
        <v>4</v>
      </c>
      <c r="AH168" s="426" t="s">
        <v>4</v>
      </c>
      <c r="AI168" s="511" t="s">
        <v>663</v>
      </c>
      <c r="AJ168" s="511" t="s">
        <v>664</v>
      </c>
      <c r="AK168" s="141" t="s">
        <v>4</v>
      </c>
      <c r="AL168" s="141"/>
      <c r="AM168" s="602"/>
      <c r="AN168" s="405"/>
      <c r="AO168" s="213"/>
      <c r="AP168" s="478"/>
      <c r="AQ168" s="479"/>
      <c r="AR168" s="315">
        <f>VLOOKUP(E168,'Monthly AMS report'!KD:KE,2,FALSE)</f>
        <v>44764</v>
      </c>
      <c r="AS168" s="3"/>
      <c r="AT168" s="3"/>
      <c r="AU168" s="5"/>
      <c r="AV168" s="5">
        <v>16</v>
      </c>
      <c r="AW168" s="5">
        <v>6</v>
      </c>
      <c r="AX168" s="5"/>
      <c r="AY168" s="5"/>
      <c r="AZ168" s="5"/>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c r="DY168" s="3"/>
      <c r="DZ168" s="3"/>
      <c r="EA168" s="3"/>
      <c r="EB168" s="19"/>
      <c r="EK168" s="591">
        <f t="shared" si="2"/>
        <v>0</v>
      </c>
    </row>
    <row r="169" spans="1:141" ht="16.5" customHeight="1" x14ac:dyDescent="0.2">
      <c r="A169" s="43" t="s">
        <v>1205</v>
      </c>
      <c r="B169" s="32" t="s">
        <v>1206</v>
      </c>
      <c r="C169" s="5" t="s">
        <v>2647</v>
      </c>
      <c r="E169" s="265" t="s">
        <v>249</v>
      </c>
      <c r="F169" s="231" t="s">
        <v>1207</v>
      </c>
      <c r="G169" s="193"/>
      <c r="H169" s="5" t="s">
        <v>662</v>
      </c>
      <c r="I169" s="21" t="s">
        <v>663</v>
      </c>
      <c r="J169" s="21" t="s">
        <v>663</v>
      </c>
      <c r="K169" s="21" t="s">
        <v>663</v>
      </c>
      <c r="L169" s="21" t="s">
        <v>663</v>
      </c>
      <c r="M169" s="21" t="s">
        <v>663</v>
      </c>
      <c r="N169" s="21" t="s">
        <v>663</v>
      </c>
      <c r="O169" s="21" t="s">
        <v>663</v>
      </c>
      <c r="P169" s="21" t="s">
        <v>663</v>
      </c>
      <c r="Q169" s="21" t="s">
        <v>16</v>
      </c>
      <c r="R169" s="21" t="s">
        <v>663</v>
      </c>
      <c r="S169" s="21" t="s">
        <v>663</v>
      </c>
      <c r="T169" s="21" t="s">
        <v>663</v>
      </c>
      <c r="U169" s="21" t="s">
        <v>663</v>
      </c>
      <c r="V169" s="21" t="s">
        <v>4</v>
      </c>
      <c r="W169" s="21" t="s">
        <v>663</v>
      </c>
      <c r="X169" s="21" t="s">
        <v>663</v>
      </c>
      <c r="Y169" s="21" t="s">
        <v>663</v>
      </c>
      <c r="Z169" s="21" t="s">
        <v>663</v>
      </c>
      <c r="AA169" s="21" t="s">
        <v>663</v>
      </c>
      <c r="AB169" s="21" t="s">
        <v>663</v>
      </c>
      <c r="AC169" s="426" t="s">
        <v>4</v>
      </c>
      <c r="AD169" s="426" t="s">
        <v>663</v>
      </c>
      <c r="AE169" s="426" t="s">
        <v>4</v>
      </c>
      <c r="AF169" s="426" t="s">
        <v>663</v>
      </c>
      <c r="AG169" s="426" t="s">
        <v>4</v>
      </c>
      <c r="AH169" s="426" t="s">
        <v>4</v>
      </c>
      <c r="AI169" s="511" t="s">
        <v>663</v>
      </c>
      <c r="AJ169" s="511" t="s">
        <v>664</v>
      </c>
      <c r="AK169" s="141" t="s">
        <v>4</v>
      </c>
      <c r="AL169" s="141"/>
      <c r="AM169" s="314"/>
      <c r="AN169" s="405"/>
      <c r="AO169" s="213"/>
      <c r="AP169" s="478"/>
      <c r="AQ169" s="479"/>
      <c r="AR169" s="315">
        <f>VLOOKUP(E169,'Monthly AMS report'!KD:KE,2,FALSE)</f>
        <v>44764</v>
      </c>
      <c r="AS169" s="3"/>
      <c r="AT169" s="3"/>
      <c r="AU169" s="5"/>
      <c r="AV169" s="5">
        <v>16</v>
      </c>
      <c r="AW169" s="5">
        <v>6</v>
      </c>
      <c r="AX169" s="5"/>
      <c r="AY169" s="5"/>
      <c r="AZ169" s="5"/>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c r="EA169" s="3"/>
      <c r="EB169" s="19"/>
      <c r="EK169" s="591">
        <f t="shared" si="2"/>
        <v>0</v>
      </c>
    </row>
    <row r="170" spans="1:141" ht="16.5" customHeight="1" x14ac:dyDescent="0.2">
      <c r="A170" s="43" t="s">
        <v>1208</v>
      </c>
      <c r="B170" s="32" t="s">
        <v>1209</v>
      </c>
      <c r="C170" s="5" t="s">
        <v>2647</v>
      </c>
      <c r="E170" s="265" t="s">
        <v>250</v>
      </c>
      <c r="F170" s="231" t="s">
        <v>1209</v>
      </c>
      <c r="G170" s="193"/>
      <c r="H170" s="5" t="s">
        <v>662</v>
      </c>
      <c r="I170" s="21" t="s">
        <v>663</v>
      </c>
      <c r="J170" s="21" t="s">
        <v>663</v>
      </c>
      <c r="K170" s="21" t="s">
        <v>663</v>
      </c>
      <c r="L170" s="21" t="s">
        <v>663</v>
      </c>
      <c r="M170" s="21" t="s">
        <v>663</v>
      </c>
      <c r="N170" s="21" t="s">
        <v>663</v>
      </c>
      <c r="O170" s="21" t="s">
        <v>663</v>
      </c>
      <c r="P170" s="21" t="s">
        <v>663</v>
      </c>
      <c r="Q170" s="21" t="s">
        <v>16</v>
      </c>
      <c r="R170" s="21" t="s">
        <v>663</v>
      </c>
      <c r="S170" s="21" t="s">
        <v>663</v>
      </c>
      <c r="T170" s="21" t="s">
        <v>663</v>
      </c>
      <c r="U170" s="21" t="s">
        <v>663</v>
      </c>
      <c r="V170" s="21" t="s">
        <v>4</v>
      </c>
      <c r="W170" s="21" t="s">
        <v>663</v>
      </c>
      <c r="X170" s="21" t="s">
        <v>663</v>
      </c>
      <c r="Y170" s="21" t="s">
        <v>663</v>
      </c>
      <c r="Z170" s="21" t="s">
        <v>132</v>
      </c>
      <c r="AA170" s="21" t="s">
        <v>663</v>
      </c>
      <c r="AB170" s="21" t="s">
        <v>663</v>
      </c>
      <c r="AC170" s="426" t="s">
        <v>4</v>
      </c>
      <c r="AD170" s="426" t="s">
        <v>663</v>
      </c>
      <c r="AE170" s="426" t="s">
        <v>4</v>
      </c>
      <c r="AF170" s="426" t="s">
        <v>663</v>
      </c>
      <c r="AG170" s="426" t="s">
        <v>4</v>
      </c>
      <c r="AH170" s="426" t="s">
        <v>4</v>
      </c>
      <c r="AI170" s="511" t="s">
        <v>663</v>
      </c>
      <c r="AJ170" s="511" t="s">
        <v>664</v>
      </c>
      <c r="AK170" s="141" t="s">
        <v>16</v>
      </c>
      <c r="AL170" s="141"/>
      <c r="AM170" s="602"/>
      <c r="AN170" s="405"/>
      <c r="AO170" s="213"/>
      <c r="AP170" s="478"/>
      <c r="AQ170" s="479"/>
      <c r="AR170" s="315">
        <f>VLOOKUP(E170,'Monthly AMS report'!KD:KE,2,FALSE)</f>
        <v>44764</v>
      </c>
      <c r="AS170" s="3"/>
      <c r="AT170" s="3"/>
      <c r="AU170" s="5"/>
      <c r="AV170" s="5">
        <v>16</v>
      </c>
      <c r="AW170" s="5">
        <v>6</v>
      </c>
      <c r="AX170" s="5"/>
      <c r="AY170" s="5"/>
      <c r="AZ170" s="5"/>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c r="EA170" s="3"/>
      <c r="EB170" s="19"/>
      <c r="EK170" s="591">
        <f t="shared" si="2"/>
        <v>0</v>
      </c>
    </row>
    <row r="171" spans="1:141" ht="16.5" customHeight="1" x14ac:dyDescent="0.2">
      <c r="A171" s="43" t="s">
        <v>1210</v>
      </c>
      <c r="B171" s="32" t="s">
        <v>1211</v>
      </c>
      <c r="C171" s="5" t="s">
        <v>2647</v>
      </c>
      <c r="E171" s="265" t="s">
        <v>251</v>
      </c>
      <c r="F171" s="231" t="s">
        <v>1211</v>
      </c>
      <c r="G171" s="193"/>
      <c r="H171" s="5" t="s">
        <v>662</v>
      </c>
      <c r="I171" s="21" t="s">
        <v>663</v>
      </c>
      <c r="J171" s="21" t="s">
        <v>663</v>
      </c>
      <c r="K171" s="21" t="s">
        <v>663</v>
      </c>
      <c r="L171" s="21" t="s">
        <v>663</v>
      </c>
      <c r="M171" s="21" t="s">
        <v>663</v>
      </c>
      <c r="N171" s="21" t="s">
        <v>663</v>
      </c>
      <c r="O171" s="21" t="s">
        <v>663</v>
      </c>
      <c r="P171" s="21" t="s">
        <v>663</v>
      </c>
      <c r="Q171" s="21" t="s">
        <v>16</v>
      </c>
      <c r="R171" s="21" t="s">
        <v>663</v>
      </c>
      <c r="S171" s="21" t="s">
        <v>663</v>
      </c>
      <c r="T171" s="21" t="s">
        <v>663</v>
      </c>
      <c r="U171" s="21" t="s">
        <v>663</v>
      </c>
      <c r="V171" s="21" t="s">
        <v>4</v>
      </c>
      <c r="W171" s="21" t="s">
        <v>663</v>
      </c>
      <c r="X171" s="21" t="s">
        <v>663</v>
      </c>
      <c r="Y171" s="21" t="s">
        <v>663</v>
      </c>
      <c r="Z171" s="21" t="s">
        <v>663</v>
      </c>
      <c r="AA171" s="21" t="s">
        <v>663</v>
      </c>
      <c r="AB171" s="21" t="s">
        <v>663</v>
      </c>
      <c r="AC171" s="426" t="s">
        <v>4</v>
      </c>
      <c r="AD171" s="426" t="s">
        <v>663</v>
      </c>
      <c r="AE171" s="426" t="s">
        <v>4</v>
      </c>
      <c r="AF171" s="426" t="s">
        <v>663</v>
      </c>
      <c r="AG171" s="426" t="s">
        <v>4</v>
      </c>
      <c r="AH171" s="426" t="s">
        <v>4</v>
      </c>
      <c r="AI171" s="511" t="s">
        <v>663</v>
      </c>
      <c r="AJ171" s="511" t="s">
        <v>664</v>
      </c>
      <c r="AK171" s="141" t="s">
        <v>4</v>
      </c>
      <c r="AL171" s="141"/>
      <c r="AM171" s="314"/>
      <c r="AN171" s="405"/>
      <c r="AO171" s="213"/>
      <c r="AP171" s="478"/>
      <c r="AQ171" s="479"/>
      <c r="AR171" s="315">
        <f>VLOOKUP(E171,'Monthly AMS report'!KD:KE,2,FALSE)</f>
        <v>44764</v>
      </c>
      <c r="AS171" s="3"/>
      <c r="AT171" s="3"/>
      <c r="AU171" s="5"/>
      <c r="AV171" s="5">
        <v>16</v>
      </c>
      <c r="AW171" s="5">
        <v>6</v>
      </c>
      <c r="AX171" s="5"/>
      <c r="AY171" s="5"/>
      <c r="AZ171" s="5"/>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19"/>
      <c r="EK171" s="591">
        <f t="shared" si="2"/>
        <v>0</v>
      </c>
    </row>
    <row r="172" spans="1:141" ht="12.75" customHeight="1" x14ac:dyDescent="0.25">
      <c r="A172" s="618" t="s">
        <v>1212</v>
      </c>
      <c r="B172" s="619" t="s">
        <v>1213</v>
      </c>
      <c r="C172" s="5" t="s">
        <v>2647</v>
      </c>
      <c r="E172" s="265" t="s">
        <v>252</v>
      </c>
      <c r="F172" s="231" t="s">
        <v>1226</v>
      </c>
      <c r="G172" s="193"/>
      <c r="H172" s="5" t="s">
        <v>662</v>
      </c>
      <c r="I172" s="21" t="s">
        <v>663</v>
      </c>
      <c r="J172" s="21" t="s">
        <v>663</v>
      </c>
      <c r="K172" s="21" t="s">
        <v>663</v>
      </c>
      <c r="L172" s="21" t="s">
        <v>663</v>
      </c>
      <c r="M172" s="21" t="s">
        <v>663</v>
      </c>
      <c r="N172" s="21" t="s">
        <v>663</v>
      </c>
      <c r="O172" s="21">
        <v>2</v>
      </c>
      <c r="P172" s="21" t="s">
        <v>664</v>
      </c>
      <c r="Q172" s="21">
        <v>2</v>
      </c>
      <c r="R172" s="21">
        <v>3</v>
      </c>
      <c r="S172" s="21">
        <v>1</v>
      </c>
      <c r="T172" s="21" t="s">
        <v>16</v>
      </c>
      <c r="U172" s="21">
        <v>1</v>
      </c>
      <c r="V172" s="21">
        <v>2</v>
      </c>
      <c r="W172" s="21">
        <v>3</v>
      </c>
      <c r="X172" s="21">
        <v>2</v>
      </c>
      <c r="Y172" s="21">
        <v>1</v>
      </c>
      <c r="Z172" s="21">
        <v>2</v>
      </c>
      <c r="AA172" s="21">
        <v>2</v>
      </c>
      <c r="AB172" s="21">
        <v>3</v>
      </c>
      <c r="AC172" s="426">
        <v>2</v>
      </c>
      <c r="AD172" s="426">
        <v>3</v>
      </c>
      <c r="AE172" s="426">
        <v>3</v>
      </c>
      <c r="AF172" s="426">
        <v>2</v>
      </c>
      <c r="AG172" s="426">
        <v>2</v>
      </c>
      <c r="AH172" s="426">
        <v>3</v>
      </c>
      <c r="AI172" s="511">
        <v>3</v>
      </c>
      <c r="AJ172" s="511" t="s">
        <v>664</v>
      </c>
      <c r="AK172" s="141">
        <v>4</v>
      </c>
      <c r="AL172" s="141" t="s">
        <v>3616</v>
      </c>
      <c r="AM172" s="174"/>
      <c r="AN172" s="620">
        <v>7287395</v>
      </c>
      <c r="AO172" s="174"/>
      <c r="AP172" s="478"/>
      <c r="AQ172" s="479"/>
      <c r="AR172" s="315">
        <f>VLOOKUP(E172,'Monthly AMS report'!KD:KE,2,FALSE)</f>
        <v>44764</v>
      </c>
      <c r="AS172" s="604"/>
      <c r="AT172" s="604"/>
      <c r="AU172" s="5"/>
      <c r="AV172" s="5">
        <v>12</v>
      </c>
      <c r="AW172" s="4">
        <v>6</v>
      </c>
      <c r="AX172" s="4"/>
      <c r="AY172" s="4"/>
      <c r="AZ172" s="4"/>
      <c r="EK172" s="591">
        <f t="shared" si="2"/>
        <v>0</v>
      </c>
    </row>
    <row r="173" spans="1:141" ht="16.5" customHeight="1" x14ac:dyDescent="0.25">
      <c r="A173" s="44" t="s">
        <v>1212</v>
      </c>
      <c r="B173" s="6" t="s">
        <v>1213</v>
      </c>
      <c r="C173" s="5" t="s">
        <v>2647</v>
      </c>
      <c r="E173" s="265" t="s">
        <v>254</v>
      </c>
      <c r="F173" s="231" t="s">
        <v>1214</v>
      </c>
      <c r="G173" s="193"/>
      <c r="H173" s="5" t="s">
        <v>662</v>
      </c>
      <c r="I173" s="21" t="s">
        <v>663</v>
      </c>
      <c r="J173" s="21" t="s">
        <v>663</v>
      </c>
      <c r="K173" s="21" t="s">
        <v>663</v>
      </c>
      <c r="L173" s="21" t="s">
        <v>663</v>
      </c>
      <c r="M173" s="21" t="s">
        <v>663</v>
      </c>
      <c r="N173" s="21" t="s">
        <v>663</v>
      </c>
      <c r="O173" s="21" t="s">
        <v>663</v>
      </c>
      <c r="P173" s="21" t="s">
        <v>663</v>
      </c>
      <c r="Q173" s="21" t="s">
        <v>16</v>
      </c>
      <c r="R173" s="21" t="s">
        <v>663</v>
      </c>
      <c r="S173" s="21" t="s">
        <v>663</v>
      </c>
      <c r="T173" s="21">
        <v>4</v>
      </c>
      <c r="U173" s="21">
        <v>4</v>
      </c>
      <c r="V173" s="21">
        <v>4</v>
      </c>
      <c r="W173" s="21" t="s">
        <v>663</v>
      </c>
      <c r="X173" s="21">
        <v>4</v>
      </c>
      <c r="Y173" s="21">
        <v>3</v>
      </c>
      <c r="Z173" s="21">
        <v>4</v>
      </c>
      <c r="AA173" s="21" t="s">
        <v>663</v>
      </c>
      <c r="AB173" s="21" t="s">
        <v>663</v>
      </c>
      <c r="AC173" s="426" t="s">
        <v>4</v>
      </c>
      <c r="AD173" s="426" t="s">
        <v>663</v>
      </c>
      <c r="AE173" s="426" t="s">
        <v>4</v>
      </c>
      <c r="AF173" s="426" t="s">
        <v>663</v>
      </c>
      <c r="AG173" s="426" t="s">
        <v>4</v>
      </c>
      <c r="AH173" s="426" t="s">
        <v>4</v>
      </c>
      <c r="AI173" s="511" t="s">
        <v>663</v>
      </c>
      <c r="AJ173" s="511" t="s">
        <v>664</v>
      </c>
      <c r="AK173" s="141" t="s">
        <v>4</v>
      </c>
      <c r="AL173" s="141"/>
      <c r="AM173" s="602"/>
      <c r="AN173" s="405"/>
      <c r="AO173" s="213"/>
      <c r="AP173" s="478"/>
      <c r="AQ173" s="479"/>
      <c r="AR173" s="315">
        <f>VLOOKUP(E173,'Monthly AMS report'!KD:KE,2,FALSE)</f>
        <v>44764</v>
      </c>
      <c r="AS173" s="3"/>
      <c r="AT173" s="3"/>
      <c r="AU173" s="5"/>
      <c r="AV173" s="5">
        <v>4</v>
      </c>
      <c r="AW173" s="5">
        <v>6</v>
      </c>
      <c r="AX173" s="5"/>
      <c r="AY173" s="5" t="s">
        <v>815</v>
      </c>
      <c r="AZ173" s="5"/>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c r="EA173" s="3"/>
      <c r="EB173" s="19"/>
      <c r="EK173" s="591">
        <f t="shared" si="2"/>
        <v>0</v>
      </c>
    </row>
    <row r="174" spans="1:141" ht="16.5" customHeight="1" x14ac:dyDescent="0.25">
      <c r="A174" s="44" t="s">
        <v>1223</v>
      </c>
      <c r="B174" s="6" t="s">
        <v>1224</v>
      </c>
      <c r="C174" s="5" t="s">
        <v>2841</v>
      </c>
      <c r="E174" s="265" t="s">
        <v>275</v>
      </c>
      <c r="F174" s="231" t="s">
        <v>1225</v>
      </c>
      <c r="G174" s="193"/>
      <c r="H174" s="5" t="s">
        <v>662</v>
      </c>
      <c r="I174" s="21" t="s">
        <v>16</v>
      </c>
      <c r="J174" s="21" t="s">
        <v>663</v>
      </c>
      <c r="K174" s="21">
        <v>4</v>
      </c>
      <c r="L174" s="21">
        <v>4</v>
      </c>
      <c r="M174" s="21">
        <v>4</v>
      </c>
      <c r="N174" s="21" t="s">
        <v>16</v>
      </c>
      <c r="O174" s="21" t="s">
        <v>663</v>
      </c>
      <c r="P174" s="21" t="s">
        <v>16</v>
      </c>
      <c r="Q174" s="21" t="s">
        <v>663</v>
      </c>
      <c r="R174" s="21" t="s">
        <v>16</v>
      </c>
      <c r="S174" s="21">
        <v>4</v>
      </c>
      <c r="T174" s="21" t="s">
        <v>663</v>
      </c>
      <c r="U174" s="21" t="s">
        <v>663</v>
      </c>
      <c r="V174" s="21" t="s">
        <v>4</v>
      </c>
      <c r="W174" s="21">
        <v>4</v>
      </c>
      <c r="X174" s="21" t="s">
        <v>16</v>
      </c>
      <c r="Y174" s="21" t="s">
        <v>663</v>
      </c>
      <c r="Z174" s="21" t="s">
        <v>663</v>
      </c>
      <c r="AA174" s="21" t="s">
        <v>16</v>
      </c>
      <c r="AB174" s="21">
        <v>3</v>
      </c>
      <c r="AC174" s="426" t="s">
        <v>4</v>
      </c>
      <c r="AD174" s="426" t="s">
        <v>663</v>
      </c>
      <c r="AE174" s="426" t="s">
        <v>4</v>
      </c>
      <c r="AF174" s="426">
        <v>3</v>
      </c>
      <c r="AG174" s="426">
        <v>3</v>
      </c>
      <c r="AH174" s="426">
        <v>3</v>
      </c>
      <c r="AI174" s="511" t="s">
        <v>663</v>
      </c>
      <c r="AJ174" s="511" t="s">
        <v>664</v>
      </c>
      <c r="AK174" s="141" t="s">
        <v>16</v>
      </c>
      <c r="AL174" s="141" t="s">
        <v>3617</v>
      </c>
      <c r="AM174" s="174"/>
      <c r="AN174" s="404"/>
      <c r="AO174" s="213"/>
      <c r="AP174" s="478"/>
      <c r="AQ174" s="496"/>
      <c r="AR174" s="315">
        <f>VLOOKUP(E174,'Monthly AMS report'!KD:KE,2,FALSE)</f>
        <v>44761</v>
      </c>
      <c r="AS174" s="3"/>
      <c r="AT174" s="3"/>
      <c r="AU174" s="5">
        <v>8</v>
      </c>
      <c r="AV174" s="5">
        <v>4</v>
      </c>
      <c r="AW174" s="5">
        <v>6</v>
      </c>
      <c r="AX174" s="5"/>
      <c r="AY174" s="5" t="s">
        <v>815</v>
      </c>
      <c r="AZ174" s="5"/>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c r="DV174" s="3"/>
      <c r="DW174" s="3"/>
      <c r="DX174" s="3"/>
      <c r="DY174" s="3"/>
      <c r="DZ174" s="3"/>
      <c r="EA174" s="3"/>
      <c r="EB174" s="19"/>
      <c r="EK174" s="591">
        <f t="shared" si="2"/>
        <v>0</v>
      </c>
    </row>
    <row r="175" spans="1:141" ht="16.5" customHeight="1" x14ac:dyDescent="0.25">
      <c r="A175" s="46" t="s">
        <v>1218</v>
      </c>
      <c r="B175" s="22" t="s">
        <v>1219</v>
      </c>
      <c r="C175" s="5" t="s">
        <v>2841</v>
      </c>
      <c r="E175" s="265" t="s">
        <v>277</v>
      </c>
      <c r="F175" s="231" t="s">
        <v>1220</v>
      </c>
      <c r="G175" s="193" t="s">
        <v>661</v>
      </c>
      <c r="H175" s="5" t="s">
        <v>662</v>
      </c>
      <c r="I175" s="21" t="s">
        <v>663</v>
      </c>
      <c r="J175" s="21" t="s">
        <v>663</v>
      </c>
      <c r="K175" s="21">
        <v>3</v>
      </c>
      <c r="L175" s="21" t="s">
        <v>663</v>
      </c>
      <c r="M175" s="21" t="s">
        <v>663</v>
      </c>
      <c r="N175" s="21" t="s">
        <v>16</v>
      </c>
      <c r="O175" s="21" t="s">
        <v>663</v>
      </c>
      <c r="P175" s="21" t="s">
        <v>16</v>
      </c>
      <c r="Q175" s="21">
        <v>3</v>
      </c>
      <c r="R175" s="21">
        <v>3</v>
      </c>
      <c r="S175" s="21">
        <v>4</v>
      </c>
      <c r="T175" s="21" t="s">
        <v>663</v>
      </c>
      <c r="U175" s="21" t="s">
        <v>663</v>
      </c>
      <c r="V175" s="21">
        <v>4</v>
      </c>
      <c r="W175" s="21">
        <v>3</v>
      </c>
      <c r="X175" s="21" t="s">
        <v>16</v>
      </c>
      <c r="Y175" s="21">
        <v>3</v>
      </c>
      <c r="Z175" s="21">
        <v>4</v>
      </c>
      <c r="AA175" s="21">
        <v>4</v>
      </c>
      <c r="AB175" s="21">
        <v>4</v>
      </c>
      <c r="AC175" s="426">
        <v>4</v>
      </c>
      <c r="AD175" s="426">
        <v>4</v>
      </c>
      <c r="AE175" s="426">
        <v>4</v>
      </c>
      <c r="AF175" s="426">
        <v>4</v>
      </c>
      <c r="AG175" s="426">
        <v>4</v>
      </c>
      <c r="AH175" s="426">
        <v>4</v>
      </c>
      <c r="AI175" s="511">
        <v>4</v>
      </c>
      <c r="AJ175" s="511" t="s">
        <v>664</v>
      </c>
      <c r="AK175" s="141">
        <v>4</v>
      </c>
      <c r="AL175" s="141" t="s">
        <v>278</v>
      </c>
      <c r="AM175" s="314"/>
      <c r="AN175" s="6"/>
      <c r="AO175" s="621">
        <v>7288442</v>
      </c>
      <c r="AP175" s="478"/>
      <c r="AQ175" s="496"/>
      <c r="AR175" s="315">
        <f>VLOOKUP(E175,'Monthly AMS report'!KD:KE,2,FALSE)</f>
        <v>44761</v>
      </c>
      <c r="AS175" s="3"/>
      <c r="AT175" s="3"/>
      <c r="AU175" s="5">
        <v>12</v>
      </c>
      <c r="AV175" s="5">
        <v>4</v>
      </c>
      <c r="AW175" s="5">
        <v>6</v>
      </c>
      <c r="AX175" s="5"/>
      <c r="AY175" s="5" t="s">
        <v>815</v>
      </c>
      <c r="AZ175" s="5"/>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c r="DV175" s="3"/>
      <c r="DW175" s="3"/>
      <c r="DX175" s="3"/>
      <c r="DY175" s="3"/>
      <c r="DZ175" s="3"/>
      <c r="EA175" s="3"/>
      <c r="EB175" s="19"/>
      <c r="EK175" s="591">
        <f t="shared" si="2"/>
        <v>0</v>
      </c>
    </row>
    <row r="176" spans="1:141" ht="24.75" customHeight="1" x14ac:dyDescent="0.25">
      <c r="A176" s="44" t="s">
        <v>1168</v>
      </c>
      <c r="B176" s="6" t="s">
        <v>1169</v>
      </c>
      <c r="C176" s="5" t="s">
        <v>2841</v>
      </c>
      <c r="E176" s="265" t="s">
        <v>279</v>
      </c>
      <c r="F176" s="231" t="s">
        <v>1170</v>
      </c>
      <c r="G176" s="193"/>
      <c r="H176" s="5" t="s">
        <v>662</v>
      </c>
      <c r="I176" s="21" t="s">
        <v>16</v>
      </c>
      <c r="J176" s="21" t="s">
        <v>663</v>
      </c>
      <c r="K176" s="21" t="s">
        <v>663</v>
      </c>
      <c r="L176" s="21" t="s">
        <v>663</v>
      </c>
      <c r="M176" s="21" t="s">
        <v>663</v>
      </c>
      <c r="N176" s="21" t="s">
        <v>16</v>
      </c>
      <c r="O176" s="21" t="s">
        <v>663</v>
      </c>
      <c r="P176" s="21" t="s">
        <v>16</v>
      </c>
      <c r="Q176" s="21" t="s">
        <v>663</v>
      </c>
      <c r="R176" s="21" t="s">
        <v>16</v>
      </c>
      <c r="S176" s="21">
        <v>4</v>
      </c>
      <c r="T176" s="21">
        <v>3</v>
      </c>
      <c r="U176" s="21">
        <v>3</v>
      </c>
      <c r="V176" s="21">
        <v>4</v>
      </c>
      <c r="W176" s="21">
        <v>3</v>
      </c>
      <c r="X176" s="21" t="s">
        <v>16</v>
      </c>
      <c r="Y176" s="21">
        <v>4</v>
      </c>
      <c r="Z176" s="21">
        <v>4</v>
      </c>
      <c r="AA176" s="21">
        <v>3</v>
      </c>
      <c r="AB176" s="21" t="s">
        <v>4</v>
      </c>
      <c r="AC176" s="426" t="s">
        <v>4</v>
      </c>
      <c r="AD176" s="426" t="s">
        <v>663</v>
      </c>
      <c r="AE176" s="426" t="s">
        <v>4</v>
      </c>
      <c r="AF176" s="426">
        <v>4</v>
      </c>
      <c r="AG176" s="426">
        <v>4</v>
      </c>
      <c r="AH176" s="426">
        <v>4</v>
      </c>
      <c r="AI176" s="511">
        <v>4</v>
      </c>
      <c r="AJ176" s="511"/>
      <c r="AK176" s="141" t="s">
        <v>16</v>
      </c>
      <c r="AL176" s="141"/>
      <c r="AM176" s="174"/>
      <c r="AN176" s="386"/>
      <c r="AO176" s="213"/>
      <c r="AP176" s="478"/>
      <c r="AQ176" s="496"/>
      <c r="AR176" s="315">
        <f>VLOOKUP(E176,'Monthly AMS report'!KD:KE,2,FALSE)</f>
        <v>44719</v>
      </c>
      <c r="AS176" s="3"/>
      <c r="AT176" s="3"/>
      <c r="AU176" s="5">
        <v>8</v>
      </c>
      <c r="AV176" s="5">
        <v>16</v>
      </c>
      <c r="AW176" s="5">
        <v>6</v>
      </c>
      <c r="AX176" s="5"/>
      <c r="AY176" s="5"/>
      <c r="AZ176" s="5"/>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c r="DV176" s="3"/>
      <c r="DW176" s="3"/>
      <c r="DX176" s="3"/>
      <c r="DY176" s="3"/>
      <c r="DZ176" s="3"/>
      <c r="EA176" s="3"/>
      <c r="EB176" s="19"/>
      <c r="EK176" s="591">
        <f t="shared" si="2"/>
        <v>0</v>
      </c>
    </row>
    <row r="177" spans="1:141" ht="16.5" customHeight="1" x14ac:dyDescent="0.25">
      <c r="A177" s="44" t="s">
        <v>1215</v>
      </c>
      <c r="B177" s="34" t="s">
        <v>1216</v>
      </c>
      <c r="C177" s="5" t="s">
        <v>2647</v>
      </c>
      <c r="E177" s="265" t="s">
        <v>255</v>
      </c>
      <c r="F177" s="231" t="s">
        <v>1216</v>
      </c>
      <c r="G177" s="193"/>
      <c r="H177" s="5" t="s">
        <v>662</v>
      </c>
      <c r="I177" s="21" t="s">
        <v>663</v>
      </c>
      <c r="J177" s="21" t="s">
        <v>663</v>
      </c>
      <c r="K177" s="21" t="s">
        <v>663</v>
      </c>
      <c r="L177" s="21" t="s">
        <v>663</v>
      </c>
      <c r="M177" s="21">
        <v>2</v>
      </c>
      <c r="N177" s="21" t="s">
        <v>663</v>
      </c>
      <c r="O177" s="21" t="s">
        <v>663</v>
      </c>
      <c r="P177" s="21" t="s">
        <v>663</v>
      </c>
      <c r="Q177" s="21" t="s">
        <v>16</v>
      </c>
      <c r="R177" s="21">
        <v>3</v>
      </c>
      <c r="S177" s="21" t="s">
        <v>663</v>
      </c>
      <c r="T177" s="21" t="s">
        <v>663</v>
      </c>
      <c r="U177" s="21">
        <v>3</v>
      </c>
      <c r="V177" s="21">
        <v>2</v>
      </c>
      <c r="W177" s="21" t="s">
        <v>663</v>
      </c>
      <c r="X177" s="21" t="s">
        <v>663</v>
      </c>
      <c r="Y177" s="21" t="s">
        <v>663</v>
      </c>
      <c r="Z177" s="21" t="s">
        <v>132</v>
      </c>
      <c r="AA177" s="21">
        <v>4</v>
      </c>
      <c r="AB177" s="21" t="s">
        <v>4</v>
      </c>
      <c r="AC177" s="426" t="s">
        <v>4</v>
      </c>
      <c r="AD177" s="426" t="s">
        <v>663</v>
      </c>
      <c r="AE177" s="426" t="s">
        <v>4</v>
      </c>
      <c r="AF177" s="426">
        <v>1</v>
      </c>
      <c r="AG177" s="426">
        <v>1</v>
      </c>
      <c r="AH177" s="426" t="s">
        <v>4</v>
      </c>
      <c r="AI177" s="511" t="s">
        <v>663</v>
      </c>
      <c r="AJ177" s="511" t="s">
        <v>664</v>
      </c>
      <c r="AK177" s="141" t="s">
        <v>4</v>
      </c>
      <c r="AL177" s="141"/>
      <c r="AM177" s="174"/>
      <c r="AN177" s="405"/>
      <c r="AO177" s="174"/>
      <c r="AP177" s="478"/>
      <c r="AQ177" s="479"/>
      <c r="AR177" s="315">
        <f>VLOOKUP(E177,'Monthly AMS report'!KD:KE,2,FALSE)</f>
        <v>44764</v>
      </c>
      <c r="AS177" s="3"/>
      <c r="AT177" s="3"/>
      <c r="AU177" s="5"/>
      <c r="AV177" s="5">
        <v>16</v>
      </c>
      <c r="AW177" s="5">
        <v>6</v>
      </c>
      <c r="AX177" s="5"/>
      <c r="AY177" s="5"/>
      <c r="AZ177" s="5"/>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c r="EA177" s="3"/>
      <c r="EB177" s="19"/>
      <c r="EK177" s="591">
        <f t="shared" si="2"/>
        <v>0</v>
      </c>
    </row>
    <row r="178" spans="1:141" ht="16.5" customHeight="1" x14ac:dyDescent="0.25">
      <c r="A178" s="44" t="s">
        <v>1171</v>
      </c>
      <c r="B178" s="6" t="s">
        <v>1172</v>
      </c>
      <c r="C178" s="5" t="s">
        <v>2841</v>
      </c>
      <c r="E178" s="265" t="s">
        <v>281</v>
      </c>
      <c r="F178" s="231" t="s">
        <v>1173</v>
      </c>
      <c r="G178" s="193"/>
      <c r="H178" s="5" t="s">
        <v>662</v>
      </c>
      <c r="I178" s="21" t="s">
        <v>16</v>
      </c>
      <c r="J178" s="21" t="s">
        <v>663</v>
      </c>
      <c r="K178" s="21" t="s">
        <v>663</v>
      </c>
      <c r="L178" s="21" t="s">
        <v>663</v>
      </c>
      <c r="M178" s="21" t="s">
        <v>663</v>
      </c>
      <c r="N178" s="21" t="s">
        <v>16</v>
      </c>
      <c r="O178" s="21" t="s">
        <v>663</v>
      </c>
      <c r="P178" s="21" t="s">
        <v>16</v>
      </c>
      <c r="Q178" s="21" t="s">
        <v>663</v>
      </c>
      <c r="R178" s="21" t="s">
        <v>16</v>
      </c>
      <c r="S178" s="21" t="s">
        <v>4</v>
      </c>
      <c r="T178" s="21" t="s">
        <v>663</v>
      </c>
      <c r="U178" s="21">
        <v>2</v>
      </c>
      <c r="V178" s="21">
        <v>3</v>
      </c>
      <c r="W178" s="21">
        <v>3</v>
      </c>
      <c r="X178" s="21" t="s">
        <v>16</v>
      </c>
      <c r="Y178" s="21">
        <v>3</v>
      </c>
      <c r="Z178" s="21" t="s">
        <v>664</v>
      </c>
      <c r="AA178" s="21">
        <v>3</v>
      </c>
      <c r="AB178" s="21">
        <v>3</v>
      </c>
      <c r="AC178" s="426">
        <v>3</v>
      </c>
      <c r="AD178" s="426" t="s">
        <v>663</v>
      </c>
      <c r="AE178" s="426" t="s">
        <v>4</v>
      </c>
      <c r="AF178" s="426">
        <v>2</v>
      </c>
      <c r="AG178" s="426">
        <v>2</v>
      </c>
      <c r="AH178" s="426">
        <v>3</v>
      </c>
      <c r="AI178" s="511">
        <v>3</v>
      </c>
      <c r="AJ178" s="511"/>
      <c r="AK178" s="141" t="s">
        <v>16</v>
      </c>
      <c r="AL178" s="141"/>
      <c r="AM178" s="174"/>
      <c r="AN178" s="386">
        <v>7296856</v>
      </c>
      <c r="AO178" s="213"/>
      <c r="AP178" s="478"/>
      <c r="AQ178" s="496"/>
      <c r="AR178" s="315">
        <f>VLOOKUP(E178,'Monthly AMS report'!KD:KE,2,FALSE)</f>
        <v>44719</v>
      </c>
      <c r="AS178" s="3"/>
      <c r="AT178" s="3"/>
      <c r="AU178" s="5">
        <v>8</v>
      </c>
      <c r="AV178" s="5">
        <v>16</v>
      </c>
      <c r="AW178" s="5">
        <v>6</v>
      </c>
      <c r="AX178" s="5"/>
      <c r="AY178" s="5"/>
      <c r="AZ178" s="5"/>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c r="DV178" s="3"/>
      <c r="DW178" s="3"/>
      <c r="DX178" s="3"/>
      <c r="DY178" s="3"/>
      <c r="DZ178" s="3"/>
      <c r="EA178" s="3"/>
      <c r="EB178" s="19"/>
      <c r="EK178" s="591">
        <f t="shared" si="2"/>
        <v>0</v>
      </c>
    </row>
    <row r="179" spans="1:141" ht="16.5" customHeight="1" x14ac:dyDescent="0.25">
      <c r="A179" s="43" t="s">
        <v>1240</v>
      </c>
      <c r="B179" s="22" t="s">
        <v>1241</v>
      </c>
      <c r="C179" s="5" t="s">
        <v>2841</v>
      </c>
      <c r="E179" s="265" t="s">
        <v>283</v>
      </c>
      <c r="F179" s="231" t="s">
        <v>1242</v>
      </c>
      <c r="G179" s="193" t="s">
        <v>715</v>
      </c>
      <c r="H179" s="5" t="s">
        <v>662</v>
      </c>
      <c r="I179" s="21" t="s">
        <v>16</v>
      </c>
      <c r="J179" s="21" t="s">
        <v>663</v>
      </c>
      <c r="K179" s="21" t="s">
        <v>663</v>
      </c>
      <c r="L179" s="21" t="s">
        <v>663</v>
      </c>
      <c r="M179" s="21" t="s">
        <v>663</v>
      </c>
      <c r="N179" s="21" t="s">
        <v>16</v>
      </c>
      <c r="O179" s="21" t="s">
        <v>663</v>
      </c>
      <c r="P179" s="21" t="s">
        <v>16</v>
      </c>
      <c r="Q179" s="21" t="s">
        <v>663</v>
      </c>
      <c r="R179" s="21" t="s">
        <v>663</v>
      </c>
      <c r="S179" s="21">
        <v>3</v>
      </c>
      <c r="T179" s="21">
        <v>3</v>
      </c>
      <c r="U179" s="21">
        <v>4</v>
      </c>
      <c r="V179" s="21">
        <v>3</v>
      </c>
      <c r="W179" s="21">
        <v>4</v>
      </c>
      <c r="X179" s="21" t="s">
        <v>16</v>
      </c>
      <c r="Y179" s="21">
        <v>3</v>
      </c>
      <c r="Z179" s="21">
        <v>3</v>
      </c>
      <c r="AA179" s="21">
        <v>3</v>
      </c>
      <c r="AB179" s="21">
        <v>4</v>
      </c>
      <c r="AC179" s="426">
        <v>4</v>
      </c>
      <c r="AD179" s="426">
        <v>4</v>
      </c>
      <c r="AE179" s="426">
        <v>1</v>
      </c>
      <c r="AF179" s="426">
        <v>1</v>
      </c>
      <c r="AG179" s="426">
        <v>1</v>
      </c>
      <c r="AH179" s="426">
        <v>2</v>
      </c>
      <c r="AI179" s="511">
        <v>2</v>
      </c>
      <c r="AJ179" s="511" t="s">
        <v>664</v>
      </c>
      <c r="AK179" s="141">
        <v>3</v>
      </c>
      <c r="AL179" s="141" t="s">
        <v>3618</v>
      </c>
      <c r="AM179" s="213"/>
      <c r="AN179" s="405">
        <v>7295892</v>
      </c>
      <c r="AO179" s="550">
        <v>7279785</v>
      </c>
      <c r="AP179" s="478"/>
      <c r="AQ179" s="496"/>
      <c r="AR179" s="315">
        <f>VLOOKUP(E179,'Monthly AMS report'!KD:KE,2,FALSE)</f>
        <v>44761</v>
      </c>
      <c r="AS179" s="3"/>
      <c r="AT179" s="3"/>
      <c r="AU179" s="5">
        <v>12</v>
      </c>
      <c r="AV179" s="5">
        <v>4</v>
      </c>
      <c r="AW179" s="5">
        <v>6</v>
      </c>
      <c r="AX179" s="5"/>
      <c r="AY179" s="5" t="s">
        <v>815</v>
      </c>
      <c r="AZ179" s="5"/>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c r="DV179" s="3"/>
      <c r="DW179" s="3"/>
      <c r="DX179" s="3"/>
      <c r="DY179" s="3"/>
      <c r="DZ179" s="3"/>
      <c r="EA179" s="3"/>
      <c r="EB179" s="19"/>
      <c r="EK179" s="591">
        <f t="shared" si="2"/>
        <v>0</v>
      </c>
    </row>
    <row r="180" spans="1:141" ht="16.5" customHeight="1" x14ac:dyDescent="0.25">
      <c r="A180" s="44" t="s">
        <v>1227</v>
      </c>
      <c r="B180" s="6" t="s">
        <v>1228</v>
      </c>
      <c r="C180" s="5" t="s">
        <v>2841</v>
      </c>
      <c r="E180" s="265" t="s">
        <v>285</v>
      </c>
      <c r="F180" s="231" t="s">
        <v>1229</v>
      </c>
      <c r="G180" s="193"/>
      <c r="H180" s="5" t="s">
        <v>662</v>
      </c>
      <c r="I180" s="21" t="s">
        <v>16</v>
      </c>
      <c r="J180" s="21" t="s">
        <v>663</v>
      </c>
      <c r="K180" s="21">
        <v>4</v>
      </c>
      <c r="L180" s="21">
        <v>4</v>
      </c>
      <c r="M180" s="21">
        <v>4</v>
      </c>
      <c r="N180" s="21" t="s">
        <v>16</v>
      </c>
      <c r="O180" s="21" t="s">
        <v>663</v>
      </c>
      <c r="P180" s="21" t="s">
        <v>16</v>
      </c>
      <c r="Q180" s="21" t="s">
        <v>663</v>
      </c>
      <c r="R180" s="21" t="s">
        <v>16</v>
      </c>
      <c r="S180" s="21" t="s">
        <v>4</v>
      </c>
      <c r="T180" s="21">
        <v>3</v>
      </c>
      <c r="U180" s="21">
        <v>3</v>
      </c>
      <c r="V180" s="21">
        <v>3</v>
      </c>
      <c r="W180" s="21">
        <v>3</v>
      </c>
      <c r="X180" s="21" t="s">
        <v>16</v>
      </c>
      <c r="Y180" s="21">
        <v>3</v>
      </c>
      <c r="Z180" s="21">
        <v>3</v>
      </c>
      <c r="AA180" s="21">
        <v>3</v>
      </c>
      <c r="AB180" s="21">
        <v>4</v>
      </c>
      <c r="AC180" s="426">
        <v>4</v>
      </c>
      <c r="AD180" s="426" t="s">
        <v>663</v>
      </c>
      <c r="AE180" s="426" t="s">
        <v>4</v>
      </c>
      <c r="AF180" s="426">
        <v>3</v>
      </c>
      <c r="AG180" s="426">
        <v>3</v>
      </c>
      <c r="AH180" s="426">
        <v>3</v>
      </c>
      <c r="AI180" s="511">
        <v>3</v>
      </c>
      <c r="AJ180" s="511"/>
      <c r="AK180" s="141" t="s">
        <v>16</v>
      </c>
      <c r="AL180" s="141"/>
      <c r="AM180" s="174"/>
      <c r="AN180" s="386">
        <v>7296859</v>
      </c>
      <c r="AO180" s="213"/>
      <c r="AP180" s="478"/>
      <c r="AQ180" s="496"/>
      <c r="AR180" s="315">
        <f>VLOOKUP(E180,'Monthly AMS report'!KD:KE,2,FALSE)</f>
        <v>44719</v>
      </c>
      <c r="AS180" s="3"/>
      <c r="AT180" s="3"/>
      <c r="AU180" s="5">
        <v>8</v>
      </c>
      <c r="AV180" s="5">
        <v>16</v>
      </c>
      <c r="AW180" s="5">
        <v>6</v>
      </c>
      <c r="AX180" s="5"/>
      <c r="AY180" s="5"/>
      <c r="AZ180" s="5"/>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19"/>
      <c r="EK180" s="591">
        <f t="shared" si="2"/>
        <v>0</v>
      </c>
    </row>
    <row r="181" spans="1:141" ht="16.5" customHeight="1" x14ac:dyDescent="0.25">
      <c r="A181" s="44" t="s">
        <v>1246</v>
      </c>
      <c r="B181" s="22" t="s">
        <v>1247</v>
      </c>
      <c r="C181" s="5" t="s">
        <v>2841</v>
      </c>
      <c r="E181" s="265" t="s">
        <v>287</v>
      </c>
      <c r="F181" s="231" t="s">
        <v>1248</v>
      </c>
      <c r="G181" s="193"/>
      <c r="H181" s="5" t="s">
        <v>662</v>
      </c>
      <c r="I181" s="21" t="s">
        <v>16</v>
      </c>
      <c r="J181" s="21" t="s">
        <v>663</v>
      </c>
      <c r="K181" s="21">
        <v>4</v>
      </c>
      <c r="L181" s="21">
        <v>4</v>
      </c>
      <c r="M181" s="21">
        <v>4</v>
      </c>
      <c r="N181" s="21" t="s">
        <v>16</v>
      </c>
      <c r="O181" s="21" t="s">
        <v>663</v>
      </c>
      <c r="P181" s="21" t="s">
        <v>16</v>
      </c>
      <c r="Q181" s="21" t="s">
        <v>663</v>
      </c>
      <c r="R181" s="21" t="s">
        <v>16</v>
      </c>
      <c r="S181" s="21" t="s">
        <v>4</v>
      </c>
      <c r="T181" s="21">
        <v>4</v>
      </c>
      <c r="U181" s="21" t="s">
        <v>663</v>
      </c>
      <c r="V181" s="21" t="s">
        <v>4</v>
      </c>
      <c r="W181" s="21">
        <v>3</v>
      </c>
      <c r="X181" s="21" t="s">
        <v>16</v>
      </c>
      <c r="Y181" s="21" t="s">
        <v>4</v>
      </c>
      <c r="Z181" s="21" t="s">
        <v>4</v>
      </c>
      <c r="AA181" s="21" t="s">
        <v>16</v>
      </c>
      <c r="AB181" s="21" t="s">
        <v>4</v>
      </c>
      <c r="AC181" s="426" t="s">
        <v>4</v>
      </c>
      <c r="AD181" s="426" t="s">
        <v>663</v>
      </c>
      <c r="AE181" s="426" t="s">
        <v>4</v>
      </c>
      <c r="AF181" s="426" t="s">
        <v>4</v>
      </c>
      <c r="AG181" s="426" t="s">
        <v>4</v>
      </c>
      <c r="AH181" s="426" t="s">
        <v>4</v>
      </c>
      <c r="AI181" s="511" t="s">
        <v>663</v>
      </c>
      <c r="AJ181" s="511" t="s">
        <v>664</v>
      </c>
      <c r="AK181" s="141" t="s">
        <v>4</v>
      </c>
      <c r="AL181" s="141"/>
      <c r="AM181" s="602"/>
      <c r="AN181" s="401"/>
      <c r="AO181" s="213"/>
      <c r="AP181" s="478"/>
      <c r="AQ181" s="496"/>
      <c r="AR181" s="315">
        <f>VLOOKUP(E181,'Monthly AMS report'!KD:KE,2,FALSE)</f>
        <v>44761</v>
      </c>
      <c r="AS181" s="3"/>
      <c r="AT181" s="3"/>
      <c r="AU181" s="5">
        <v>12</v>
      </c>
      <c r="AW181" s="5"/>
      <c r="AX181" s="5"/>
      <c r="AY181" s="5"/>
      <c r="AZ181" s="5"/>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c r="DV181" s="3"/>
      <c r="DW181" s="3"/>
      <c r="DX181" s="3"/>
      <c r="DY181" s="3"/>
      <c r="DZ181" s="3"/>
      <c r="EA181" s="3"/>
      <c r="EB181" s="19"/>
      <c r="EK181" s="591">
        <f t="shared" si="2"/>
        <v>0</v>
      </c>
    </row>
    <row r="182" spans="1:141" ht="16.5" customHeight="1" x14ac:dyDescent="0.25">
      <c r="A182" s="46" t="s">
        <v>1249</v>
      </c>
      <c r="B182" s="22" t="s">
        <v>1250</v>
      </c>
      <c r="C182" s="5" t="s">
        <v>2841</v>
      </c>
      <c r="E182" s="265" t="s">
        <v>288</v>
      </c>
      <c r="F182" s="231" t="s">
        <v>1251</v>
      </c>
      <c r="G182" s="193"/>
      <c r="H182" s="5" t="s">
        <v>662</v>
      </c>
      <c r="I182" s="21" t="s">
        <v>16</v>
      </c>
      <c r="J182" s="21" t="s">
        <v>663</v>
      </c>
      <c r="K182" s="21">
        <v>2</v>
      </c>
      <c r="L182" s="21" t="s">
        <v>663</v>
      </c>
      <c r="M182" s="21" t="s">
        <v>663</v>
      </c>
      <c r="N182" s="21" t="s">
        <v>16</v>
      </c>
      <c r="O182" s="21" t="s">
        <v>663</v>
      </c>
      <c r="P182" s="21" t="s">
        <v>16</v>
      </c>
      <c r="Q182" s="21" t="s">
        <v>663</v>
      </c>
      <c r="R182" s="21" t="s">
        <v>16</v>
      </c>
      <c r="S182" s="21">
        <v>2</v>
      </c>
      <c r="T182" s="21">
        <v>2</v>
      </c>
      <c r="U182" s="21">
        <v>2</v>
      </c>
      <c r="V182" s="21">
        <v>3</v>
      </c>
      <c r="W182" s="21">
        <v>3</v>
      </c>
      <c r="X182" s="21" t="s">
        <v>16</v>
      </c>
      <c r="Y182" s="21">
        <v>3</v>
      </c>
      <c r="Z182" s="21">
        <v>3</v>
      </c>
      <c r="AA182" s="21">
        <v>3</v>
      </c>
      <c r="AB182" s="21" t="s">
        <v>4</v>
      </c>
      <c r="AC182" s="426" t="s">
        <v>4</v>
      </c>
      <c r="AD182" s="426" t="s">
        <v>663</v>
      </c>
      <c r="AE182" s="426" t="s">
        <v>4</v>
      </c>
      <c r="AF182" s="426" t="s">
        <v>4</v>
      </c>
      <c r="AG182" s="426" t="s">
        <v>4</v>
      </c>
      <c r="AH182" s="426" t="s">
        <v>4</v>
      </c>
      <c r="AI182" s="511" t="s">
        <v>663</v>
      </c>
      <c r="AJ182" s="511" t="s">
        <v>664</v>
      </c>
      <c r="AK182" s="141" t="s">
        <v>4</v>
      </c>
      <c r="AL182" s="141"/>
      <c r="AM182" s="174"/>
      <c r="AN182" s="386"/>
      <c r="AO182" s="314"/>
      <c r="AP182" s="478"/>
      <c r="AQ182" s="496"/>
      <c r="AR182" s="315">
        <f>VLOOKUP(E182,'Monthly AMS report'!KD:KE,2,FALSE)</f>
        <v>44761</v>
      </c>
      <c r="AS182" s="3"/>
      <c r="AT182" s="3"/>
      <c r="AU182" s="5">
        <v>12</v>
      </c>
      <c r="AV182" s="5">
        <v>16</v>
      </c>
      <c r="AW182" s="5">
        <v>4</v>
      </c>
      <c r="AX182" s="5"/>
      <c r="AY182" s="5"/>
      <c r="AZ182" s="5"/>
      <c r="BA182" s="3"/>
      <c r="BB182" s="3"/>
      <c r="BC182" s="3"/>
      <c r="BD182" s="3"/>
      <c r="BE182" s="3"/>
      <c r="BF182" s="3"/>
      <c r="BG182" s="3"/>
      <c r="BH182" s="3"/>
      <c r="BI182" s="3"/>
      <c r="BJ182" s="3"/>
      <c r="BK182" s="3"/>
      <c r="BL182" s="3"/>
      <c r="BM182" s="3"/>
      <c r="BN182" s="3"/>
      <c r="BO182" s="3"/>
      <c r="BP182" s="3"/>
      <c r="BQ182" s="3"/>
      <c r="BR182" s="3"/>
      <c r="BS182" s="3" t="s">
        <v>1243</v>
      </c>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c r="DV182" s="3"/>
      <c r="DW182" s="3"/>
      <c r="DX182" s="3"/>
      <c r="DY182" s="3"/>
      <c r="DZ182" s="3"/>
      <c r="EA182" s="3"/>
      <c r="EB182" s="19"/>
      <c r="EK182" s="591">
        <f t="shared" ref="EK182:EK213" si="3">SUM(I98,I99)</f>
        <v>0</v>
      </c>
    </row>
    <row r="183" spans="1:141" ht="16.5" customHeight="1" x14ac:dyDescent="0.2">
      <c r="A183" s="43" t="s">
        <v>1252</v>
      </c>
      <c r="B183" s="22" t="s">
        <v>1253</v>
      </c>
      <c r="C183" s="5" t="s">
        <v>2841</v>
      </c>
      <c r="E183" s="265" t="s">
        <v>289</v>
      </c>
      <c r="F183" s="231" t="s">
        <v>1254</v>
      </c>
      <c r="G183" s="193"/>
      <c r="H183" s="5" t="s">
        <v>662</v>
      </c>
      <c r="I183" s="21" t="s">
        <v>16</v>
      </c>
      <c r="J183" s="21" t="s">
        <v>663</v>
      </c>
      <c r="K183" s="21" t="s">
        <v>663</v>
      </c>
      <c r="L183" s="21" t="s">
        <v>663</v>
      </c>
      <c r="M183" s="21" t="s">
        <v>663</v>
      </c>
      <c r="N183" s="21" t="s">
        <v>16</v>
      </c>
      <c r="O183" s="21" t="s">
        <v>663</v>
      </c>
      <c r="P183" s="21" t="s">
        <v>16</v>
      </c>
      <c r="Q183" s="21" t="s">
        <v>663</v>
      </c>
      <c r="R183" s="21" t="s">
        <v>16</v>
      </c>
      <c r="S183" s="21">
        <v>4</v>
      </c>
      <c r="T183" s="21" t="s">
        <v>663</v>
      </c>
      <c r="U183" s="21" t="s">
        <v>663</v>
      </c>
      <c r="V183" s="21" t="s">
        <v>16</v>
      </c>
      <c r="W183" s="21" t="s">
        <v>663</v>
      </c>
      <c r="X183" s="21" t="s">
        <v>16</v>
      </c>
      <c r="Y183" s="21" t="s">
        <v>663</v>
      </c>
      <c r="Z183" s="21" t="s">
        <v>663</v>
      </c>
      <c r="AA183" s="21" t="s">
        <v>16</v>
      </c>
      <c r="AB183" s="21" t="s">
        <v>4</v>
      </c>
      <c r="AC183" s="426" t="s">
        <v>4</v>
      </c>
      <c r="AD183" s="426" t="s">
        <v>663</v>
      </c>
      <c r="AE183" s="426" t="s">
        <v>4</v>
      </c>
      <c r="AF183" s="426" t="s">
        <v>4</v>
      </c>
      <c r="AG183" s="426" t="s">
        <v>4</v>
      </c>
      <c r="AH183" s="426" t="s">
        <v>4</v>
      </c>
      <c r="AI183" s="511" t="s">
        <v>663</v>
      </c>
      <c r="AJ183" s="511" t="s">
        <v>664</v>
      </c>
      <c r="AK183" s="141" t="s">
        <v>4</v>
      </c>
      <c r="AL183" s="141"/>
      <c r="AM183" s="213"/>
      <c r="AN183" s="405"/>
      <c r="AO183" s="213"/>
      <c r="AP183" s="478"/>
      <c r="AQ183" s="496"/>
      <c r="AR183" s="315">
        <f>VLOOKUP(E183,'Monthly AMS report'!KD:KE,2,FALSE)</f>
        <v>44761</v>
      </c>
      <c r="AS183" s="3"/>
      <c r="AT183" s="3"/>
      <c r="AU183" s="5">
        <v>8</v>
      </c>
      <c r="AV183" s="5">
        <v>16</v>
      </c>
      <c r="AW183" s="5">
        <v>50</v>
      </c>
      <c r="AX183" s="5"/>
      <c r="AY183" s="5"/>
      <c r="AZ183" s="5"/>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c r="DZ183" s="3"/>
      <c r="EA183" s="3"/>
      <c r="EB183" s="19"/>
      <c r="EK183" s="591">
        <f t="shared" si="3"/>
        <v>0</v>
      </c>
    </row>
    <row r="184" spans="1:141" ht="16.5" customHeight="1" x14ac:dyDescent="0.2">
      <c r="A184" s="43" t="s">
        <v>1230</v>
      </c>
      <c r="B184" s="3" t="s">
        <v>1231</v>
      </c>
      <c r="C184" s="5" t="s">
        <v>2841</v>
      </c>
      <c r="D184" s="5" t="s">
        <v>1106</v>
      </c>
      <c r="E184" s="263" t="s">
        <v>290</v>
      </c>
      <c r="F184" s="264" t="s">
        <v>1232</v>
      </c>
      <c r="G184" s="193"/>
      <c r="H184" s="5" t="s">
        <v>813</v>
      </c>
      <c r="I184" s="25" t="s">
        <v>16</v>
      </c>
      <c r="J184" s="25" t="s">
        <v>16</v>
      </c>
      <c r="K184" s="25" t="s">
        <v>16</v>
      </c>
      <c r="L184" s="25" t="s">
        <v>16</v>
      </c>
      <c r="M184" s="25" t="s">
        <v>16</v>
      </c>
      <c r="N184" s="25" t="s">
        <v>16</v>
      </c>
      <c r="O184" s="25" t="s">
        <v>16</v>
      </c>
      <c r="P184" s="25" t="s">
        <v>16</v>
      </c>
      <c r="Q184" s="25" t="s">
        <v>16</v>
      </c>
      <c r="R184" s="25" t="s">
        <v>16</v>
      </c>
      <c r="S184" s="25" t="s">
        <v>16</v>
      </c>
      <c r="T184" s="25" t="s">
        <v>16</v>
      </c>
      <c r="U184" s="25" t="s">
        <v>16</v>
      </c>
      <c r="V184" s="25" t="s">
        <v>16</v>
      </c>
      <c r="W184" s="21" t="s">
        <v>16</v>
      </c>
      <c r="X184" s="21" t="s">
        <v>16</v>
      </c>
      <c r="Y184" s="21" t="s">
        <v>663</v>
      </c>
      <c r="Z184" s="21" t="s">
        <v>16</v>
      </c>
      <c r="AA184" s="21" t="s">
        <v>16</v>
      </c>
      <c r="AB184" s="21" t="s">
        <v>16</v>
      </c>
      <c r="AC184" s="426" t="s">
        <v>4</v>
      </c>
      <c r="AD184" s="426">
        <v>4</v>
      </c>
      <c r="AE184" s="426" t="s">
        <v>16</v>
      </c>
      <c r="AF184" s="426" t="s">
        <v>16</v>
      </c>
      <c r="AG184" s="426" t="s">
        <v>16</v>
      </c>
      <c r="AH184" s="426" t="s">
        <v>4</v>
      </c>
      <c r="AI184" s="511" t="s">
        <v>16</v>
      </c>
      <c r="AJ184" s="511"/>
      <c r="AK184" s="141" t="s">
        <v>16</v>
      </c>
      <c r="AL184" s="141"/>
      <c r="AM184" s="314"/>
      <c r="AN184" s="405"/>
      <c r="AO184" s="213"/>
      <c r="AP184" s="478"/>
      <c r="AQ184" s="496"/>
      <c r="AR184" s="315">
        <f>VLOOKUP(E184,'Monthly AMS report'!KD:KE,2,FALSE)</f>
        <v>44693</v>
      </c>
      <c r="AS184" s="22"/>
      <c r="AT184" s="22"/>
      <c r="AU184" s="5">
        <v>1</v>
      </c>
      <c r="AV184" s="5">
        <v>16</v>
      </c>
      <c r="AW184" s="5">
        <v>4</v>
      </c>
      <c r="AX184" s="5"/>
      <c r="AY184" s="5"/>
      <c r="AZ184" s="5"/>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19"/>
      <c r="EK184" s="591">
        <f t="shared" si="3"/>
        <v>0</v>
      </c>
    </row>
    <row r="185" spans="1:141" ht="16.5" customHeight="1" x14ac:dyDescent="0.25">
      <c r="A185" s="43" t="s">
        <v>1258</v>
      </c>
      <c r="B185" s="3" t="s">
        <v>1259</v>
      </c>
      <c r="C185" s="5" t="s">
        <v>2841</v>
      </c>
      <c r="D185" s="5" t="s">
        <v>1106</v>
      </c>
      <c r="E185" s="263" t="s">
        <v>291</v>
      </c>
      <c r="F185" s="231" t="s">
        <v>1260</v>
      </c>
      <c r="G185" s="193" t="s">
        <v>1261</v>
      </c>
      <c r="H185" s="5" t="s">
        <v>813</v>
      </c>
      <c r="I185" s="25" t="s">
        <v>16</v>
      </c>
      <c r="J185" s="25" t="s">
        <v>16</v>
      </c>
      <c r="K185" s="25" t="s">
        <v>16</v>
      </c>
      <c r="L185" s="25" t="s">
        <v>16</v>
      </c>
      <c r="M185" s="25" t="s">
        <v>16</v>
      </c>
      <c r="N185" s="25" t="s">
        <v>16</v>
      </c>
      <c r="O185" s="25" t="s">
        <v>16</v>
      </c>
      <c r="P185" s="25" t="s">
        <v>16</v>
      </c>
      <c r="Q185" s="25" t="s">
        <v>16</v>
      </c>
      <c r="R185" s="25" t="s">
        <v>16</v>
      </c>
      <c r="S185" s="25" t="s">
        <v>16</v>
      </c>
      <c r="T185" s="25" t="s">
        <v>16</v>
      </c>
      <c r="U185" s="25" t="s">
        <v>16</v>
      </c>
      <c r="V185" s="25" t="s">
        <v>16</v>
      </c>
      <c r="W185" s="21" t="s">
        <v>16</v>
      </c>
      <c r="X185" s="21" t="s">
        <v>16</v>
      </c>
      <c r="Y185" s="21">
        <v>3</v>
      </c>
      <c r="Z185" s="21" t="s">
        <v>16</v>
      </c>
      <c r="AA185" s="21" t="s">
        <v>16</v>
      </c>
      <c r="AB185" s="21" t="s">
        <v>16</v>
      </c>
      <c r="AC185" s="426">
        <v>3</v>
      </c>
      <c r="AD185" s="426" t="s">
        <v>663</v>
      </c>
      <c r="AE185" s="426">
        <v>3</v>
      </c>
      <c r="AF185" s="426" t="s">
        <v>814</v>
      </c>
      <c r="AG185" s="426" t="s">
        <v>814</v>
      </c>
      <c r="AH185" s="426">
        <v>3</v>
      </c>
      <c r="AI185" s="511" t="s">
        <v>664</v>
      </c>
      <c r="AJ185" s="511" t="s">
        <v>664</v>
      </c>
      <c r="AK185" s="141">
        <v>3</v>
      </c>
      <c r="AL185" s="141" t="s">
        <v>3619</v>
      </c>
      <c r="AM185" s="174"/>
      <c r="AN185" s="516">
        <v>7296880</v>
      </c>
      <c r="AO185" s="213"/>
      <c r="AP185" s="478"/>
      <c r="AQ185" s="496"/>
      <c r="AR185" s="315">
        <f>VLOOKUP(E185,'Monthly AMS report'!KD:KE,2,FALSE)</f>
        <v>44761</v>
      </c>
      <c r="AS185" s="22"/>
      <c r="AT185" s="22"/>
      <c r="AU185" s="5">
        <v>1</v>
      </c>
      <c r="AV185" s="5">
        <v>16</v>
      </c>
      <c r="AW185" s="5">
        <v>4</v>
      </c>
      <c r="AX185" s="5"/>
      <c r="AY185" s="5"/>
      <c r="AZ185" s="5"/>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19"/>
      <c r="EK185" s="591">
        <f t="shared" si="3"/>
        <v>0</v>
      </c>
    </row>
    <row r="186" spans="1:141" ht="16.5" customHeight="1" x14ac:dyDescent="0.2">
      <c r="A186" s="43" t="s">
        <v>1262</v>
      </c>
      <c r="B186" s="22" t="s">
        <v>1263</v>
      </c>
      <c r="C186" s="5" t="s">
        <v>2841</v>
      </c>
      <c r="E186" s="265" t="s">
        <v>292</v>
      </c>
      <c r="F186" s="231" t="s">
        <v>1263</v>
      </c>
      <c r="G186" s="193"/>
      <c r="H186" s="5" t="s">
        <v>662</v>
      </c>
      <c r="I186" s="21" t="s">
        <v>16</v>
      </c>
      <c r="J186" s="21" t="s">
        <v>663</v>
      </c>
      <c r="K186" s="21" t="s">
        <v>16</v>
      </c>
      <c r="L186" s="21" t="s">
        <v>663</v>
      </c>
      <c r="M186" s="21" t="s">
        <v>663</v>
      </c>
      <c r="N186" s="21" t="s">
        <v>16</v>
      </c>
      <c r="O186" s="21" t="s">
        <v>663</v>
      </c>
      <c r="P186" s="21" t="s">
        <v>16</v>
      </c>
      <c r="Q186" s="21" t="s">
        <v>663</v>
      </c>
      <c r="R186" s="21" t="s">
        <v>663</v>
      </c>
      <c r="S186" s="21">
        <v>4</v>
      </c>
      <c r="T186" s="21">
        <v>4</v>
      </c>
      <c r="U186" s="21">
        <v>4</v>
      </c>
      <c r="V186" s="21" t="s">
        <v>4</v>
      </c>
      <c r="W186" s="21">
        <v>4</v>
      </c>
      <c r="X186" s="21" t="s">
        <v>16</v>
      </c>
      <c r="Y186" s="21">
        <v>4</v>
      </c>
      <c r="Z186" s="21">
        <v>4</v>
      </c>
      <c r="AA186" s="21">
        <v>4</v>
      </c>
      <c r="AB186" s="21" t="s">
        <v>4</v>
      </c>
      <c r="AC186" s="426">
        <v>3</v>
      </c>
      <c r="AD186" s="426">
        <v>3</v>
      </c>
      <c r="AE186" s="426" t="s">
        <v>4</v>
      </c>
      <c r="AF186" s="426" t="s">
        <v>4</v>
      </c>
      <c r="AG186" s="426" t="s">
        <v>4</v>
      </c>
      <c r="AH186" s="426" t="s">
        <v>4</v>
      </c>
      <c r="AI186" s="511" t="s">
        <v>663</v>
      </c>
      <c r="AJ186" s="511" t="s">
        <v>664</v>
      </c>
      <c r="AK186" s="141" t="s">
        <v>4</v>
      </c>
      <c r="AL186" s="141"/>
      <c r="AM186" s="174"/>
      <c r="AN186" s="405"/>
      <c r="AO186" s="213"/>
      <c r="AP186" s="478"/>
      <c r="AQ186" s="496"/>
      <c r="AR186" s="315">
        <f>VLOOKUP(E186,'Monthly AMS report'!KD:KE,2,FALSE)</f>
        <v>44761</v>
      </c>
      <c r="AS186" s="3"/>
      <c r="AT186" s="3"/>
      <c r="AU186" s="5">
        <v>12</v>
      </c>
      <c r="AV186" s="5">
        <v>16</v>
      </c>
      <c r="AW186" s="5">
        <v>50</v>
      </c>
      <c r="AX186" s="5"/>
      <c r="AY186" s="5"/>
      <c r="AZ186" s="5"/>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19"/>
      <c r="EK186" s="591">
        <f t="shared" si="3"/>
        <v>0</v>
      </c>
    </row>
    <row r="187" spans="1:141" ht="16.5" customHeight="1" x14ac:dyDescent="0.25">
      <c r="A187" s="43" t="s">
        <v>1236</v>
      </c>
      <c r="B187" s="22" t="s">
        <v>1237</v>
      </c>
      <c r="C187" s="5" t="s">
        <v>2841</v>
      </c>
      <c r="E187" s="265" t="s">
        <v>293</v>
      </c>
      <c r="F187" s="231" t="s">
        <v>1238</v>
      </c>
      <c r="G187" s="193" t="s">
        <v>1239</v>
      </c>
      <c r="H187" s="5" t="s">
        <v>662</v>
      </c>
      <c r="I187" s="21" t="s">
        <v>16</v>
      </c>
      <c r="J187" s="21" t="s">
        <v>16</v>
      </c>
      <c r="K187" s="21" t="s">
        <v>16</v>
      </c>
      <c r="L187" s="21" t="s">
        <v>16</v>
      </c>
      <c r="M187" s="21" t="s">
        <v>16</v>
      </c>
      <c r="N187" s="21" t="s">
        <v>16</v>
      </c>
      <c r="O187" s="21" t="s">
        <v>663</v>
      </c>
      <c r="P187" s="21" t="s">
        <v>16</v>
      </c>
      <c r="Q187" s="21" t="s">
        <v>663</v>
      </c>
      <c r="R187" s="21" t="s">
        <v>663</v>
      </c>
      <c r="S187" s="21">
        <v>3</v>
      </c>
      <c r="T187" s="21">
        <v>2</v>
      </c>
      <c r="U187" s="21">
        <v>4</v>
      </c>
      <c r="V187" s="21">
        <v>2</v>
      </c>
      <c r="W187" s="21">
        <v>1</v>
      </c>
      <c r="X187" s="21" t="s">
        <v>16</v>
      </c>
      <c r="Y187" s="21">
        <v>1</v>
      </c>
      <c r="Z187" s="21" t="s">
        <v>16</v>
      </c>
      <c r="AA187" s="21" t="s">
        <v>16</v>
      </c>
      <c r="AB187" s="21" t="s">
        <v>16</v>
      </c>
      <c r="AC187" s="426">
        <v>3</v>
      </c>
      <c r="AD187" s="426">
        <v>3</v>
      </c>
      <c r="AE187" s="426" t="s">
        <v>16</v>
      </c>
      <c r="AF187" s="426" t="s">
        <v>814</v>
      </c>
      <c r="AG187" s="426" t="s">
        <v>814</v>
      </c>
      <c r="AH187" s="426">
        <v>3</v>
      </c>
      <c r="AI187" s="511">
        <v>3</v>
      </c>
      <c r="AJ187" s="511"/>
      <c r="AK187" s="141" t="s">
        <v>16</v>
      </c>
      <c r="AL187" s="141"/>
      <c r="AM187" s="174"/>
      <c r="AN187" s="386">
        <v>7277520</v>
      </c>
      <c r="AO187" s="213"/>
      <c r="AP187" s="478"/>
      <c r="AQ187" s="496" t="e">
        <f>VLOOKUP(A187,#REF!,10,FALSE)</f>
        <v>#REF!</v>
      </c>
      <c r="AR187" s="315">
        <f>VLOOKUP(E187,'Monthly AMS report'!KD:KE,2,FALSE)</f>
        <v>44720</v>
      </c>
      <c r="AS187" s="3"/>
      <c r="AT187" s="3"/>
      <c r="AU187" s="5">
        <v>1</v>
      </c>
      <c r="AV187" s="5">
        <v>16</v>
      </c>
      <c r="AW187" s="5">
        <v>50</v>
      </c>
      <c r="AX187" s="5"/>
      <c r="AY187" s="5"/>
      <c r="AZ187" s="5"/>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19"/>
      <c r="EK187" s="591">
        <f t="shared" si="3"/>
        <v>0</v>
      </c>
    </row>
    <row r="188" spans="1:141" ht="16.5" customHeight="1" x14ac:dyDescent="0.25">
      <c r="A188" s="136" t="s">
        <v>1269</v>
      </c>
      <c r="B188" s="137" t="s">
        <v>1270</v>
      </c>
      <c r="C188" s="5" t="s">
        <v>2841</v>
      </c>
      <c r="E188" s="265" t="s">
        <v>295</v>
      </c>
      <c r="F188" s="231" t="s">
        <v>1271</v>
      </c>
      <c r="G188" s="193"/>
      <c r="H188" s="5" t="s">
        <v>662</v>
      </c>
      <c r="I188" s="21" t="s">
        <v>16</v>
      </c>
      <c r="J188" s="21" t="s">
        <v>663</v>
      </c>
      <c r="K188" s="21" t="s">
        <v>16</v>
      </c>
      <c r="L188" s="21" t="s">
        <v>663</v>
      </c>
      <c r="M188" s="21" t="s">
        <v>663</v>
      </c>
      <c r="N188" s="21" t="s">
        <v>16</v>
      </c>
      <c r="O188" s="21" t="s">
        <v>663</v>
      </c>
      <c r="P188" s="21" t="s">
        <v>16</v>
      </c>
      <c r="Q188" s="21" t="s">
        <v>663</v>
      </c>
      <c r="R188" s="21" t="s">
        <v>663</v>
      </c>
      <c r="S188" s="21" t="s">
        <v>4</v>
      </c>
      <c r="T188" s="21" t="s">
        <v>663</v>
      </c>
      <c r="U188" s="21">
        <v>4</v>
      </c>
      <c r="V188" s="21" t="s">
        <v>16</v>
      </c>
      <c r="W188" s="21" t="s">
        <v>663</v>
      </c>
      <c r="X188" s="21" t="s">
        <v>16</v>
      </c>
      <c r="Y188" s="21" t="s">
        <v>663</v>
      </c>
      <c r="Z188" s="21" t="s">
        <v>663</v>
      </c>
      <c r="AA188" s="21" t="s">
        <v>16</v>
      </c>
      <c r="AB188" s="21" t="s">
        <v>4</v>
      </c>
      <c r="AC188" s="426">
        <v>4</v>
      </c>
      <c r="AD188" s="426">
        <v>4</v>
      </c>
      <c r="AE188" s="426" t="s">
        <v>4</v>
      </c>
      <c r="AF188" s="426" t="s">
        <v>16</v>
      </c>
      <c r="AG188" s="426" t="s">
        <v>4</v>
      </c>
      <c r="AH188" s="426" t="s">
        <v>4</v>
      </c>
      <c r="AI188" s="511" t="s">
        <v>663</v>
      </c>
      <c r="AJ188" s="511" t="s">
        <v>664</v>
      </c>
      <c r="AK188" s="141" t="s">
        <v>4</v>
      </c>
      <c r="AL188" s="141"/>
      <c r="AM188" s="602"/>
      <c r="AN188" s="405"/>
      <c r="AO188" s="213"/>
      <c r="AP188" s="478"/>
      <c r="AQ188" s="496"/>
      <c r="AR188" s="315">
        <f>VLOOKUP(E188,'Monthly AMS report'!KD:KE,2,FALSE)</f>
        <v>44761</v>
      </c>
      <c r="AS188" s="3"/>
      <c r="AT188" s="3"/>
      <c r="AU188" s="5">
        <v>1</v>
      </c>
      <c r="AV188" s="5">
        <v>16</v>
      </c>
      <c r="AW188" s="5">
        <v>50</v>
      </c>
      <c r="AX188" s="5"/>
      <c r="AY188" s="5"/>
      <c r="AZ188" s="5"/>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19"/>
      <c r="EK188" s="591">
        <f t="shared" si="3"/>
        <v>0</v>
      </c>
    </row>
    <row r="189" spans="1:141" ht="16.5" customHeight="1" x14ac:dyDescent="0.25">
      <c r="A189" s="46" t="s">
        <v>1273</v>
      </c>
      <c r="B189" s="22" t="s">
        <v>1274</v>
      </c>
      <c r="C189" s="5" t="s">
        <v>2841</v>
      </c>
      <c r="E189" s="265" t="s">
        <v>296</v>
      </c>
      <c r="F189" s="231" t="s">
        <v>1274</v>
      </c>
      <c r="G189" s="193" t="s">
        <v>715</v>
      </c>
      <c r="H189" s="5" t="s">
        <v>662</v>
      </c>
      <c r="I189" s="21" t="s">
        <v>16</v>
      </c>
      <c r="J189" s="21" t="s">
        <v>663</v>
      </c>
      <c r="K189" s="21" t="s">
        <v>16</v>
      </c>
      <c r="L189" s="21" t="s">
        <v>663</v>
      </c>
      <c r="M189" s="21" t="s">
        <v>663</v>
      </c>
      <c r="N189" s="21" t="s">
        <v>16</v>
      </c>
      <c r="O189" s="21" t="s">
        <v>663</v>
      </c>
      <c r="P189" s="21" t="s">
        <v>16</v>
      </c>
      <c r="Q189" s="21" t="s">
        <v>663</v>
      </c>
      <c r="R189" s="21" t="s">
        <v>663</v>
      </c>
      <c r="S189" s="21">
        <v>3</v>
      </c>
      <c r="T189" s="21">
        <v>4</v>
      </c>
      <c r="U189" s="21">
        <v>3</v>
      </c>
      <c r="V189" s="21">
        <v>3</v>
      </c>
      <c r="W189" s="21" t="s">
        <v>663</v>
      </c>
      <c r="X189" s="21" t="s">
        <v>16</v>
      </c>
      <c r="Y189" s="21" t="s">
        <v>663</v>
      </c>
      <c r="Z189" s="21" t="s">
        <v>16</v>
      </c>
      <c r="AA189" s="21" t="s">
        <v>16</v>
      </c>
      <c r="AB189" s="21" t="s">
        <v>4</v>
      </c>
      <c r="AC189" s="426" t="s">
        <v>4</v>
      </c>
      <c r="AD189" s="426">
        <v>3</v>
      </c>
      <c r="AE189" s="426" t="s">
        <v>16</v>
      </c>
      <c r="AF189" s="426">
        <v>3</v>
      </c>
      <c r="AG189" s="426">
        <v>3</v>
      </c>
      <c r="AH189" s="426">
        <v>4</v>
      </c>
      <c r="AI189" s="511">
        <v>3</v>
      </c>
      <c r="AJ189" s="511" t="s">
        <v>664</v>
      </c>
      <c r="AK189" s="141">
        <v>4</v>
      </c>
      <c r="AL189" s="141" t="s">
        <v>3620</v>
      </c>
      <c r="AM189" s="174"/>
      <c r="AN189" s="386"/>
      <c r="AO189" s="550">
        <v>7279786</v>
      </c>
      <c r="AP189" s="478"/>
      <c r="AQ189" s="496" t="e">
        <f>VLOOKUP(A189,#REF!,10,FALSE)</f>
        <v>#REF!</v>
      </c>
      <c r="AR189" s="315">
        <f>VLOOKUP(E189,'Monthly AMS report'!KD:KE,2,FALSE)</f>
        <v>44761</v>
      </c>
      <c r="AS189" s="2" t="s">
        <v>1275</v>
      </c>
      <c r="AT189" s="2"/>
      <c r="AU189" s="5">
        <v>12</v>
      </c>
      <c r="AV189" s="5">
        <v>16</v>
      </c>
      <c r="AW189" s="5">
        <v>50</v>
      </c>
      <c r="AX189" s="5"/>
      <c r="AY189" s="5"/>
      <c r="AZ189" s="5"/>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c r="DY189" s="3"/>
      <c r="DZ189" s="3"/>
      <c r="EA189" s="3"/>
      <c r="EB189" s="19"/>
      <c r="EK189" s="591">
        <f t="shared" si="3"/>
        <v>0</v>
      </c>
    </row>
    <row r="190" spans="1:141" ht="16.5" customHeight="1" x14ac:dyDescent="0.25">
      <c r="A190" s="44" t="s">
        <v>1277</v>
      </c>
      <c r="B190" s="34" t="s">
        <v>1278</v>
      </c>
      <c r="C190" s="5" t="s">
        <v>2841</v>
      </c>
      <c r="E190" s="265" t="s">
        <v>298</v>
      </c>
      <c r="F190" s="231" t="s">
        <v>1279</v>
      </c>
      <c r="G190" s="193"/>
      <c r="H190" s="5" t="s">
        <v>662</v>
      </c>
      <c r="I190" s="21" t="s">
        <v>16</v>
      </c>
      <c r="J190" s="21" t="s">
        <v>663</v>
      </c>
      <c r="K190" s="21" t="s">
        <v>663</v>
      </c>
      <c r="L190" s="21" t="s">
        <v>663</v>
      </c>
      <c r="M190" s="21" t="s">
        <v>663</v>
      </c>
      <c r="N190" s="21" t="s">
        <v>16</v>
      </c>
      <c r="O190" s="21" t="s">
        <v>663</v>
      </c>
      <c r="P190" s="21" t="s">
        <v>16</v>
      </c>
      <c r="Q190" s="21" t="s">
        <v>663</v>
      </c>
      <c r="R190" s="21" t="s">
        <v>16</v>
      </c>
      <c r="S190" s="21">
        <v>4</v>
      </c>
      <c r="T190" s="21" t="s">
        <v>663</v>
      </c>
      <c r="U190" s="21" t="s">
        <v>663</v>
      </c>
      <c r="V190" s="21" t="s">
        <v>4</v>
      </c>
      <c r="W190" s="21" t="s">
        <v>663</v>
      </c>
      <c r="X190" s="21" t="s">
        <v>16</v>
      </c>
      <c r="Y190" s="21" t="s">
        <v>663</v>
      </c>
      <c r="Z190" s="21" t="s">
        <v>16</v>
      </c>
      <c r="AA190" s="21" t="s">
        <v>16</v>
      </c>
      <c r="AB190" s="21" t="s">
        <v>4</v>
      </c>
      <c r="AC190" s="426" t="s">
        <v>4</v>
      </c>
      <c r="AD190" s="426" t="s">
        <v>663</v>
      </c>
      <c r="AE190" s="426" t="s">
        <v>4</v>
      </c>
      <c r="AF190" s="426" t="s">
        <v>4</v>
      </c>
      <c r="AG190" s="426" t="s">
        <v>4</v>
      </c>
      <c r="AH190" s="426" t="s">
        <v>4</v>
      </c>
      <c r="AI190" s="511" t="s">
        <v>663</v>
      </c>
      <c r="AJ190" s="511" t="s">
        <v>664</v>
      </c>
      <c r="AK190" s="141" t="s">
        <v>4</v>
      </c>
      <c r="AL190" s="141"/>
      <c r="AM190" s="602"/>
      <c r="AN190" s="405"/>
      <c r="AO190" s="213"/>
      <c r="AP190" s="478"/>
      <c r="AQ190" s="496"/>
      <c r="AR190" s="315">
        <f>VLOOKUP(E190,'Monthly AMS report'!KD:KE,2,FALSE)</f>
        <v>44761</v>
      </c>
      <c r="AS190" s="3"/>
      <c r="AT190" s="3"/>
      <c r="AU190" s="5">
        <v>12</v>
      </c>
      <c r="AV190" s="5">
        <v>16</v>
      </c>
      <c r="AW190" s="5">
        <v>50</v>
      </c>
      <c r="AX190" s="5"/>
      <c r="AY190" s="5"/>
      <c r="AZ190" s="5" t="s">
        <v>1267</v>
      </c>
      <c r="BA190" s="3" t="s">
        <v>1268</v>
      </c>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c r="DY190" s="3"/>
      <c r="DZ190" s="3"/>
      <c r="EA190" s="3"/>
      <c r="EB190" s="19"/>
      <c r="EK190" s="591">
        <f t="shared" si="3"/>
        <v>0</v>
      </c>
    </row>
    <row r="191" spans="1:141" ht="16.5" customHeight="1" x14ac:dyDescent="0.2">
      <c r="A191" s="43" t="s">
        <v>1244</v>
      </c>
      <c r="B191" s="3" t="s">
        <v>1245</v>
      </c>
      <c r="C191" s="5" t="s">
        <v>2841</v>
      </c>
      <c r="D191" s="5" t="s">
        <v>1106</v>
      </c>
      <c r="E191" s="263" t="s">
        <v>302</v>
      </c>
      <c r="F191" s="231" t="s">
        <v>1245</v>
      </c>
      <c r="G191" s="193"/>
      <c r="H191" s="5" t="s">
        <v>813</v>
      </c>
      <c r="I191" s="25" t="s">
        <v>16</v>
      </c>
      <c r="J191" s="25" t="s">
        <v>16</v>
      </c>
      <c r="K191" s="25" t="s">
        <v>16</v>
      </c>
      <c r="L191" s="25" t="s">
        <v>16</v>
      </c>
      <c r="M191" s="25" t="s">
        <v>16</v>
      </c>
      <c r="N191" s="25" t="s">
        <v>16</v>
      </c>
      <c r="O191" s="25" t="s">
        <v>16</v>
      </c>
      <c r="P191" s="25" t="s">
        <v>16</v>
      </c>
      <c r="Q191" s="25" t="s">
        <v>16</v>
      </c>
      <c r="R191" s="25" t="s">
        <v>16</v>
      </c>
      <c r="S191" s="25" t="s">
        <v>16</v>
      </c>
      <c r="T191" s="25" t="s">
        <v>16</v>
      </c>
      <c r="U191" s="25" t="s">
        <v>16</v>
      </c>
      <c r="V191" s="25" t="s">
        <v>16</v>
      </c>
      <c r="W191" s="21" t="s">
        <v>16</v>
      </c>
      <c r="X191" s="21" t="s">
        <v>16</v>
      </c>
      <c r="Y191" s="21" t="s">
        <v>16</v>
      </c>
      <c r="Z191" s="21" t="s">
        <v>16</v>
      </c>
      <c r="AA191" s="21" t="s">
        <v>16</v>
      </c>
      <c r="AB191" s="21" t="s">
        <v>16</v>
      </c>
      <c r="AC191" s="426" t="s">
        <v>4</v>
      </c>
      <c r="AD191" s="426" t="s">
        <v>663</v>
      </c>
      <c r="AE191" s="426" t="s">
        <v>16</v>
      </c>
      <c r="AF191" s="426" t="s">
        <v>16</v>
      </c>
      <c r="AG191" s="426" t="s">
        <v>16</v>
      </c>
      <c r="AH191" s="426" t="s">
        <v>4</v>
      </c>
      <c r="AI191" s="511" t="s">
        <v>663</v>
      </c>
      <c r="AJ191" s="511"/>
      <c r="AK191" s="141" t="s">
        <v>16</v>
      </c>
      <c r="AL191" s="141"/>
      <c r="AM191" s="314"/>
      <c r="AN191" s="405"/>
      <c r="AO191" s="213"/>
      <c r="AP191" s="478"/>
      <c r="AQ191" s="496"/>
      <c r="AR191" s="315">
        <f>VLOOKUP(E191,'Monthly AMS report'!KD:KE,2,FALSE)</f>
        <v>44735</v>
      </c>
      <c r="AS191" s="22"/>
      <c r="AT191" s="22"/>
      <c r="AU191" s="5">
        <v>1</v>
      </c>
      <c r="AV191" s="5">
        <v>16</v>
      </c>
      <c r="AW191" s="5">
        <v>50</v>
      </c>
      <c r="AX191" s="5"/>
      <c r="AY191" s="5"/>
      <c r="AZ191" s="5"/>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c r="EA191" s="3"/>
      <c r="EB191" s="19"/>
      <c r="EJ191" s="590" t="s">
        <v>1272</v>
      </c>
      <c r="EK191" s="591"/>
    </row>
    <row r="192" spans="1:141" ht="16.5" customHeight="1" x14ac:dyDescent="0.2">
      <c r="A192" s="519" t="s">
        <v>1264</v>
      </c>
      <c r="B192" s="520" t="s">
        <v>1265</v>
      </c>
      <c r="C192" s="522" t="s">
        <v>2841</v>
      </c>
      <c r="D192" s="522" t="s">
        <v>1106</v>
      </c>
      <c r="E192" s="521" t="s">
        <v>303</v>
      </c>
      <c r="F192" s="525" t="s">
        <v>1266</v>
      </c>
      <c r="G192" s="193"/>
      <c r="H192" s="5" t="s">
        <v>813</v>
      </c>
      <c r="I192" s="25" t="s">
        <v>16</v>
      </c>
      <c r="J192" s="25" t="s">
        <v>16</v>
      </c>
      <c r="K192" s="25" t="s">
        <v>16</v>
      </c>
      <c r="L192" s="25" t="s">
        <v>16</v>
      </c>
      <c r="M192" s="25" t="s">
        <v>16</v>
      </c>
      <c r="N192" s="25" t="s">
        <v>16</v>
      </c>
      <c r="O192" s="25" t="s">
        <v>16</v>
      </c>
      <c r="P192" s="25" t="s">
        <v>16</v>
      </c>
      <c r="Q192" s="25" t="s">
        <v>16</v>
      </c>
      <c r="R192" s="25" t="s">
        <v>16</v>
      </c>
      <c r="S192" s="25" t="s">
        <v>16</v>
      </c>
      <c r="T192" s="25" t="s">
        <v>16</v>
      </c>
      <c r="U192" s="25" t="s">
        <v>16</v>
      </c>
      <c r="V192" s="25" t="s">
        <v>16</v>
      </c>
      <c r="W192" s="21" t="s">
        <v>16</v>
      </c>
      <c r="X192" s="21" t="s">
        <v>16</v>
      </c>
      <c r="Y192" s="21" t="s">
        <v>663</v>
      </c>
      <c r="Z192" s="21" t="s">
        <v>16</v>
      </c>
      <c r="AA192" s="21" t="s">
        <v>16</v>
      </c>
      <c r="AB192" s="21" t="s">
        <v>16</v>
      </c>
      <c r="AC192" s="426" t="s">
        <v>4</v>
      </c>
      <c r="AD192" s="426" t="s">
        <v>663</v>
      </c>
      <c r="AE192" s="426" t="s">
        <v>16</v>
      </c>
      <c r="AF192" s="426" t="s">
        <v>16</v>
      </c>
      <c r="AG192" s="426" t="s">
        <v>16</v>
      </c>
      <c r="AH192" s="426" t="s">
        <v>4</v>
      </c>
      <c r="AI192" s="511" t="s">
        <v>16</v>
      </c>
      <c r="AJ192" s="511"/>
      <c r="AK192" s="141" t="s">
        <v>16</v>
      </c>
      <c r="AL192" s="141"/>
      <c r="AM192" s="174"/>
      <c r="AN192" s="405"/>
      <c r="AO192" s="213"/>
      <c r="AP192" s="478"/>
      <c r="AQ192" s="479"/>
      <c r="AR192" s="315">
        <f>VLOOKUP(E192,'Monthly AMS report'!KD:KE,2,FALSE)</f>
        <v>44693</v>
      </c>
      <c r="AS192" s="22"/>
      <c r="AT192" s="22"/>
      <c r="AU192" s="5"/>
      <c r="AV192" s="5">
        <v>16</v>
      </c>
      <c r="AW192" s="5">
        <v>4</v>
      </c>
      <c r="AX192" s="5"/>
      <c r="AY192" s="5"/>
      <c r="AZ192" s="5"/>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19"/>
      <c r="EJ192" s="590" t="s">
        <v>1276</v>
      </c>
      <c r="EK192" s="591"/>
    </row>
    <row r="193" spans="1:161" ht="16.5" customHeight="1" x14ac:dyDescent="0.2">
      <c r="A193" s="43" t="s">
        <v>1255</v>
      </c>
      <c r="B193" s="22" t="s">
        <v>1256</v>
      </c>
      <c r="C193" s="5" t="s">
        <v>2841</v>
      </c>
      <c r="E193" s="265" t="s">
        <v>304</v>
      </c>
      <c r="F193" s="231" t="s">
        <v>1257</v>
      </c>
      <c r="G193" s="193"/>
      <c r="H193" s="5" t="s">
        <v>662</v>
      </c>
      <c r="I193" s="21" t="s">
        <v>16</v>
      </c>
      <c r="J193" s="21" t="s">
        <v>663</v>
      </c>
      <c r="K193" s="21" t="s">
        <v>16</v>
      </c>
      <c r="L193" s="21" t="s">
        <v>663</v>
      </c>
      <c r="M193" s="21" t="s">
        <v>663</v>
      </c>
      <c r="N193" s="21" t="s">
        <v>16</v>
      </c>
      <c r="O193" s="21" t="s">
        <v>663</v>
      </c>
      <c r="P193" s="21" t="s">
        <v>16</v>
      </c>
      <c r="Q193" s="21" t="s">
        <v>663</v>
      </c>
      <c r="R193" s="21" t="s">
        <v>663</v>
      </c>
      <c r="S193" s="21" t="s">
        <v>4</v>
      </c>
      <c r="T193" s="21" t="s">
        <v>663</v>
      </c>
      <c r="U193" s="21" t="s">
        <v>663</v>
      </c>
      <c r="V193" s="21" t="s">
        <v>4</v>
      </c>
      <c r="W193" s="21" t="s">
        <v>663</v>
      </c>
      <c r="X193" s="21" t="s">
        <v>16</v>
      </c>
      <c r="Y193" s="21" t="s">
        <v>663</v>
      </c>
      <c r="Z193" s="21" t="s">
        <v>663</v>
      </c>
      <c r="AA193" s="21" t="s">
        <v>16</v>
      </c>
      <c r="AB193" s="21">
        <v>3</v>
      </c>
      <c r="AC193" s="426">
        <v>4</v>
      </c>
      <c r="AD193" s="426">
        <v>4</v>
      </c>
      <c r="AE193" s="426" t="s">
        <v>4</v>
      </c>
      <c r="AF193" s="426">
        <v>3</v>
      </c>
      <c r="AG193" s="426">
        <v>3</v>
      </c>
      <c r="AH193" s="426">
        <v>3</v>
      </c>
      <c r="AI193" s="511">
        <v>2</v>
      </c>
      <c r="AJ193" s="511"/>
      <c r="AK193" s="141" t="s">
        <v>16</v>
      </c>
      <c r="AL193" s="141"/>
      <c r="AM193" s="314"/>
      <c r="AN193" s="405">
        <v>7296883</v>
      </c>
      <c r="AO193" s="602"/>
      <c r="AP193" s="478"/>
      <c r="AQ193" s="496"/>
      <c r="AR193" s="315">
        <f>VLOOKUP(E193,'Monthly AMS report'!KD:KE,2,FALSE)</f>
        <v>44720</v>
      </c>
      <c r="AS193" s="3"/>
      <c r="AT193" s="3"/>
      <c r="AU193" s="5">
        <v>8</v>
      </c>
      <c r="AV193" s="5">
        <v>12</v>
      </c>
      <c r="AW193" s="5">
        <v>4</v>
      </c>
      <c r="AX193" s="5"/>
      <c r="AY193" s="5"/>
      <c r="AZ193" s="5"/>
      <c r="BA193" s="3"/>
      <c r="BB193" s="3"/>
      <c r="BC193" s="3"/>
      <c r="BD193" s="3" t="s">
        <v>716</v>
      </c>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19"/>
      <c r="EJ193" s="590" t="s">
        <v>1095</v>
      </c>
      <c r="EK193" s="591">
        <f t="shared" si="3"/>
        <v>0</v>
      </c>
    </row>
    <row r="194" spans="1:161" ht="27.75" customHeight="1" x14ac:dyDescent="0.25">
      <c r="A194" s="44" t="s">
        <v>1298</v>
      </c>
      <c r="B194" s="34" t="s">
        <v>1299</v>
      </c>
      <c r="C194" s="5" t="s">
        <v>2842</v>
      </c>
      <c r="E194" s="265" t="s">
        <v>257</v>
      </c>
      <c r="F194" s="231" t="s">
        <v>1299</v>
      </c>
      <c r="G194" s="193"/>
      <c r="H194" s="5" t="s">
        <v>662</v>
      </c>
      <c r="I194" s="21" t="s">
        <v>16</v>
      </c>
      <c r="J194" s="21" t="s">
        <v>663</v>
      </c>
      <c r="K194" s="21" t="s">
        <v>663</v>
      </c>
      <c r="L194" s="21" t="s">
        <v>663</v>
      </c>
      <c r="M194" s="21" t="s">
        <v>663</v>
      </c>
      <c r="N194" s="21" t="s">
        <v>16</v>
      </c>
      <c r="O194" s="21" t="s">
        <v>663</v>
      </c>
      <c r="P194" s="21" t="s">
        <v>16</v>
      </c>
      <c r="Q194" s="21" t="s">
        <v>16</v>
      </c>
      <c r="R194" s="21" t="s">
        <v>663</v>
      </c>
      <c r="S194" s="21" t="s">
        <v>663</v>
      </c>
      <c r="T194" s="21" t="s">
        <v>663</v>
      </c>
      <c r="U194" s="21" t="s">
        <v>663</v>
      </c>
      <c r="V194" s="21" t="s">
        <v>4</v>
      </c>
      <c r="W194" s="21" t="s">
        <v>663</v>
      </c>
      <c r="X194" s="21" t="s">
        <v>663</v>
      </c>
      <c r="Y194" s="21" t="s">
        <v>4</v>
      </c>
      <c r="Z194" s="21" t="s">
        <v>663</v>
      </c>
      <c r="AA194" s="21" t="s">
        <v>16</v>
      </c>
      <c r="AB194" s="21" t="s">
        <v>16</v>
      </c>
      <c r="AC194" s="426" t="s">
        <v>4</v>
      </c>
      <c r="AD194" s="426" t="s">
        <v>663</v>
      </c>
      <c r="AE194" s="426" t="s">
        <v>4</v>
      </c>
      <c r="AF194" s="426" t="s">
        <v>4</v>
      </c>
      <c r="AG194" s="426" t="s">
        <v>4</v>
      </c>
      <c r="AH194" s="426">
        <v>2</v>
      </c>
      <c r="AI194" s="511">
        <v>3</v>
      </c>
      <c r="AJ194" s="511" t="s">
        <v>664</v>
      </c>
      <c r="AK194" s="141">
        <v>3</v>
      </c>
      <c r="AL194" s="141" t="s">
        <v>3621</v>
      </c>
      <c r="AM194" s="174"/>
      <c r="AN194" s="405"/>
      <c r="AO194" s="213"/>
      <c r="AP194" s="478"/>
      <c r="AQ194" s="479"/>
      <c r="AR194" s="315">
        <f>VLOOKUP(E194,'Monthly AMS report'!KD:KE,2,FALSE)</f>
        <v>44755</v>
      </c>
      <c r="AS194" s="3"/>
      <c r="AT194" s="3"/>
      <c r="AU194" s="5"/>
      <c r="AW194" s="5"/>
      <c r="AX194" s="5"/>
      <c r="AY194" s="5"/>
      <c r="AZ194" s="5"/>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19"/>
      <c r="EJ194" s="590" t="s">
        <v>1044</v>
      </c>
      <c r="EK194" s="591">
        <f t="shared" si="3"/>
        <v>0</v>
      </c>
    </row>
    <row r="195" spans="1:161" ht="16.5" customHeight="1" x14ac:dyDescent="0.25">
      <c r="A195" s="44" t="s">
        <v>1280</v>
      </c>
      <c r="B195" s="34" t="s">
        <v>1281</v>
      </c>
      <c r="C195" s="5" t="s">
        <v>2842</v>
      </c>
      <c r="E195" s="265" t="s">
        <v>259</v>
      </c>
      <c r="F195" s="231" t="s">
        <v>1282</v>
      </c>
      <c r="G195" s="193"/>
      <c r="H195" s="5" t="s">
        <v>662</v>
      </c>
      <c r="I195" s="21" t="s">
        <v>16</v>
      </c>
      <c r="J195" s="21" t="s">
        <v>16</v>
      </c>
      <c r="K195" s="21" t="s">
        <v>663</v>
      </c>
      <c r="L195" s="21" t="s">
        <v>16</v>
      </c>
      <c r="M195" s="21" t="s">
        <v>663</v>
      </c>
      <c r="N195" s="21" t="s">
        <v>16</v>
      </c>
      <c r="O195" s="21" t="s">
        <v>16</v>
      </c>
      <c r="P195" s="21" t="s">
        <v>16</v>
      </c>
      <c r="Q195" s="21" t="s">
        <v>16</v>
      </c>
      <c r="R195" s="21" t="s">
        <v>663</v>
      </c>
      <c r="S195" s="21" t="s">
        <v>663</v>
      </c>
      <c r="T195" s="21" t="s">
        <v>663</v>
      </c>
      <c r="U195" s="21" t="s">
        <v>663</v>
      </c>
      <c r="V195" s="21" t="s">
        <v>4</v>
      </c>
      <c r="W195" s="21" t="s">
        <v>663</v>
      </c>
      <c r="X195" s="21" t="s">
        <v>663</v>
      </c>
      <c r="Y195" s="21" t="s">
        <v>663</v>
      </c>
      <c r="Z195" s="21" t="s">
        <v>16</v>
      </c>
      <c r="AA195" s="21" t="s">
        <v>16</v>
      </c>
      <c r="AB195" s="21" t="s">
        <v>16</v>
      </c>
      <c r="AC195" s="426" t="s">
        <v>4</v>
      </c>
      <c r="AD195" s="426" t="s">
        <v>663</v>
      </c>
      <c r="AE195" s="426" t="s">
        <v>4</v>
      </c>
      <c r="AF195" s="426" t="s">
        <v>4</v>
      </c>
      <c r="AG195" s="426" t="s">
        <v>4</v>
      </c>
      <c r="AH195" s="426" t="s">
        <v>4</v>
      </c>
      <c r="AI195" s="511" t="s">
        <v>663</v>
      </c>
      <c r="AJ195" s="511"/>
      <c r="AK195" s="141" t="s">
        <v>16</v>
      </c>
      <c r="AL195" s="141"/>
      <c r="AM195" s="174"/>
      <c r="AN195" s="405"/>
      <c r="AO195" s="213"/>
      <c r="AP195" s="478"/>
      <c r="AQ195" s="479"/>
      <c r="AR195" s="315">
        <f>VLOOKUP(E195,'Monthly AMS report'!KD:KE,2,FALSE)</f>
        <v>44713</v>
      </c>
      <c r="AS195" s="3"/>
      <c r="AT195" s="3"/>
      <c r="AU195" s="5"/>
      <c r="AW195" s="5"/>
      <c r="AX195" s="5"/>
      <c r="AY195" s="5"/>
      <c r="AZ195" s="5"/>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19"/>
      <c r="EJ195" s="590" t="s">
        <v>1050</v>
      </c>
      <c r="EK195" s="591">
        <f t="shared" si="3"/>
        <v>0</v>
      </c>
      <c r="EZ195" s="4"/>
      <c r="FA195" s="4"/>
      <c r="FB195" s="4"/>
      <c r="FC195" s="4"/>
      <c r="FD195" s="4"/>
      <c r="FE195" s="4"/>
    </row>
    <row r="196" spans="1:161" ht="16.5" customHeight="1" x14ac:dyDescent="0.25">
      <c r="A196" s="44" t="s">
        <v>1283</v>
      </c>
      <c r="B196" s="34" t="s">
        <v>1284</v>
      </c>
      <c r="C196" s="5" t="s">
        <v>2842</v>
      </c>
      <c r="E196" s="265" t="s">
        <v>260</v>
      </c>
      <c r="F196" s="231" t="s">
        <v>1285</v>
      </c>
      <c r="G196" s="193"/>
      <c r="H196" s="5" t="s">
        <v>662</v>
      </c>
      <c r="I196" s="21" t="s">
        <v>16</v>
      </c>
      <c r="J196" s="21" t="s">
        <v>663</v>
      </c>
      <c r="K196" s="21" t="s">
        <v>663</v>
      </c>
      <c r="L196" s="21" t="s">
        <v>663</v>
      </c>
      <c r="M196" s="21" t="s">
        <v>663</v>
      </c>
      <c r="N196" s="21" t="s">
        <v>16</v>
      </c>
      <c r="O196" s="21" t="s">
        <v>663</v>
      </c>
      <c r="P196" s="21" t="s">
        <v>16</v>
      </c>
      <c r="Q196" s="21" t="s">
        <v>16</v>
      </c>
      <c r="R196" s="21" t="s">
        <v>663</v>
      </c>
      <c r="S196" s="21" t="s">
        <v>663</v>
      </c>
      <c r="T196" s="21" t="s">
        <v>663</v>
      </c>
      <c r="U196" s="21" t="s">
        <v>663</v>
      </c>
      <c r="V196" s="21" t="s">
        <v>4</v>
      </c>
      <c r="W196" s="21" t="s">
        <v>16</v>
      </c>
      <c r="X196" s="21" t="s">
        <v>16</v>
      </c>
      <c r="Y196" s="21" t="s">
        <v>663</v>
      </c>
      <c r="Z196" s="21" t="s">
        <v>663</v>
      </c>
      <c r="AA196" s="21" t="s">
        <v>16</v>
      </c>
      <c r="AB196" s="21" t="s">
        <v>16</v>
      </c>
      <c r="AC196" s="426" t="s">
        <v>4</v>
      </c>
      <c r="AD196" s="426" t="s">
        <v>663</v>
      </c>
      <c r="AE196" s="426" t="s">
        <v>4</v>
      </c>
      <c r="AF196" s="426" t="s">
        <v>4</v>
      </c>
      <c r="AG196" s="426" t="s">
        <v>16</v>
      </c>
      <c r="AH196" s="426">
        <v>3</v>
      </c>
      <c r="AI196" s="511">
        <v>3</v>
      </c>
      <c r="AJ196" s="511"/>
      <c r="AK196" s="141" t="s">
        <v>16</v>
      </c>
      <c r="AL196" s="141"/>
      <c r="AM196" s="174"/>
      <c r="AN196" s="405">
        <v>7296884</v>
      </c>
      <c r="AO196" s="213"/>
      <c r="AP196" s="478"/>
      <c r="AQ196" s="479"/>
      <c r="AR196" s="315">
        <f>VLOOKUP(E196,'Monthly AMS report'!KD:KE,2,FALSE)</f>
        <v>44713</v>
      </c>
      <c r="AS196" s="3"/>
      <c r="AT196" s="3"/>
      <c r="AU196" s="5"/>
      <c r="AW196" s="5"/>
      <c r="AX196" s="5"/>
      <c r="AY196" s="5"/>
      <c r="AZ196" s="5"/>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c r="EA196" s="3"/>
      <c r="EB196" s="19"/>
      <c r="EK196" s="591">
        <f t="shared" si="3"/>
        <v>0</v>
      </c>
    </row>
    <row r="197" spans="1:161" ht="16.5" customHeight="1" x14ac:dyDescent="0.2">
      <c r="A197" s="43" t="s">
        <v>1286</v>
      </c>
      <c r="B197" s="3" t="s">
        <v>1287</v>
      </c>
      <c r="C197" s="5" t="s">
        <v>2842</v>
      </c>
      <c r="D197" s="5" t="s">
        <v>1106</v>
      </c>
      <c r="E197" s="263" t="s">
        <v>262</v>
      </c>
      <c r="F197" s="231" t="s">
        <v>1288</v>
      </c>
      <c r="G197" s="193"/>
      <c r="H197" s="5" t="s">
        <v>813</v>
      </c>
      <c r="I197" s="25" t="s">
        <v>16</v>
      </c>
      <c r="J197" s="25" t="s">
        <v>16</v>
      </c>
      <c r="K197" s="25" t="s">
        <v>16</v>
      </c>
      <c r="L197" s="25" t="s">
        <v>16</v>
      </c>
      <c r="M197" s="25" t="s">
        <v>16</v>
      </c>
      <c r="N197" s="25" t="s">
        <v>16</v>
      </c>
      <c r="O197" s="25" t="s">
        <v>16</v>
      </c>
      <c r="P197" s="25" t="s">
        <v>16</v>
      </c>
      <c r="Q197" s="25" t="s">
        <v>16</v>
      </c>
      <c r="R197" s="25" t="s">
        <v>16</v>
      </c>
      <c r="S197" s="25" t="s">
        <v>16</v>
      </c>
      <c r="T197" s="25" t="s">
        <v>16</v>
      </c>
      <c r="U197" s="25" t="s">
        <v>16</v>
      </c>
      <c r="V197" s="25" t="s">
        <v>16</v>
      </c>
      <c r="W197" s="21" t="s">
        <v>16</v>
      </c>
      <c r="X197" s="21" t="s">
        <v>663</v>
      </c>
      <c r="Y197" s="21" t="s">
        <v>663</v>
      </c>
      <c r="Z197" s="21" t="s">
        <v>16</v>
      </c>
      <c r="AA197" s="21" t="s">
        <v>16</v>
      </c>
      <c r="AB197" s="21" t="s">
        <v>16</v>
      </c>
      <c r="AC197" s="426" t="s">
        <v>4</v>
      </c>
      <c r="AD197" s="426" t="s">
        <v>663</v>
      </c>
      <c r="AE197" s="426" t="s">
        <v>4</v>
      </c>
      <c r="AF197" s="426" t="s">
        <v>16</v>
      </c>
      <c r="AG197" s="426" t="s">
        <v>16</v>
      </c>
      <c r="AH197" s="426" t="s">
        <v>4</v>
      </c>
      <c r="AI197" s="511" t="s">
        <v>16</v>
      </c>
      <c r="AJ197" s="511"/>
      <c r="AK197" s="141" t="s">
        <v>16</v>
      </c>
      <c r="AL197" s="141"/>
      <c r="AM197" s="213"/>
      <c r="AN197" s="405"/>
      <c r="AO197" s="213"/>
      <c r="AP197" s="478"/>
      <c r="AQ197" s="496"/>
      <c r="AR197" s="315">
        <f>VLOOKUP(E197,'Monthly AMS report'!KD:KE,2,FALSE)</f>
        <v>44699</v>
      </c>
      <c r="AS197" s="22"/>
      <c r="AT197" s="22"/>
      <c r="AU197" s="5">
        <v>4</v>
      </c>
      <c r="AV197" s="5">
        <v>16</v>
      </c>
      <c r="AW197" s="5">
        <v>43</v>
      </c>
      <c r="AX197" s="5"/>
      <c r="AY197" s="5"/>
      <c r="AZ197" s="5"/>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c r="EA197" s="3"/>
      <c r="EB197" s="19"/>
      <c r="EK197" s="591">
        <f t="shared" si="3"/>
        <v>0</v>
      </c>
    </row>
    <row r="198" spans="1:161" ht="16.5" customHeight="1" x14ac:dyDescent="0.2">
      <c r="A198" s="43" t="s">
        <v>1289</v>
      </c>
      <c r="B198" s="3" t="s">
        <v>1290</v>
      </c>
      <c r="C198" s="5" t="s">
        <v>2842</v>
      </c>
      <c r="E198" s="263" t="s">
        <v>263</v>
      </c>
      <c r="F198" s="231" t="s">
        <v>1290</v>
      </c>
      <c r="G198" s="193"/>
      <c r="H198" s="5" t="s">
        <v>813</v>
      </c>
      <c r="I198" s="25" t="s">
        <v>16</v>
      </c>
      <c r="J198" s="25" t="s">
        <v>16</v>
      </c>
      <c r="K198" s="25" t="s">
        <v>16</v>
      </c>
      <c r="L198" s="25" t="s">
        <v>16</v>
      </c>
      <c r="M198" s="25" t="s">
        <v>16</v>
      </c>
      <c r="N198" s="25" t="s">
        <v>16</v>
      </c>
      <c r="O198" s="25" t="s">
        <v>16</v>
      </c>
      <c r="P198" s="25" t="s">
        <v>16</v>
      </c>
      <c r="Q198" s="25" t="s">
        <v>16</v>
      </c>
      <c r="R198" s="25" t="s">
        <v>16</v>
      </c>
      <c r="S198" s="25" t="s">
        <v>16</v>
      </c>
      <c r="T198" s="25" t="s">
        <v>16</v>
      </c>
      <c r="U198" s="25" t="s">
        <v>16</v>
      </c>
      <c r="V198" s="25" t="s">
        <v>16</v>
      </c>
      <c r="W198" s="21" t="s">
        <v>663</v>
      </c>
      <c r="X198" s="21" t="s">
        <v>4</v>
      </c>
      <c r="Y198" s="21" t="s">
        <v>4</v>
      </c>
      <c r="Z198" s="21" t="s">
        <v>4</v>
      </c>
      <c r="AA198" s="21" t="s">
        <v>16</v>
      </c>
      <c r="AB198" s="21" t="s">
        <v>16</v>
      </c>
      <c r="AC198" s="426" t="s">
        <v>4</v>
      </c>
      <c r="AD198" s="426" t="s">
        <v>663</v>
      </c>
      <c r="AE198" s="426" t="s">
        <v>4</v>
      </c>
      <c r="AF198" s="426" t="s">
        <v>4</v>
      </c>
      <c r="AG198" s="426" t="s">
        <v>16</v>
      </c>
      <c r="AH198" s="426" t="s">
        <v>4</v>
      </c>
      <c r="AI198" s="511" t="s">
        <v>663</v>
      </c>
      <c r="AJ198" s="511"/>
      <c r="AK198" s="141" t="s">
        <v>16</v>
      </c>
      <c r="AL198" s="141"/>
      <c r="AM198" s="314"/>
      <c r="AN198" s="405"/>
      <c r="AO198" s="213"/>
      <c r="AP198" s="478"/>
      <c r="AQ198" s="496"/>
      <c r="AR198" s="315">
        <f>VLOOKUP(E198,'Monthly AMS report'!KD:KE,2,FALSE)</f>
        <v>44713</v>
      </c>
      <c r="AS198" s="22"/>
      <c r="AT198" s="22"/>
      <c r="AU198" s="5">
        <v>4</v>
      </c>
      <c r="AV198" s="5">
        <v>16</v>
      </c>
      <c r="AW198" s="5">
        <v>50</v>
      </c>
      <c r="AX198" s="5"/>
      <c r="AY198" s="5"/>
      <c r="AZ198" s="5"/>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c r="DV198" s="3"/>
      <c r="DW198" s="3"/>
      <c r="DX198" s="3"/>
      <c r="DY198" s="3"/>
      <c r="DZ198" s="3"/>
      <c r="EA198" s="3"/>
      <c r="EB198" s="19"/>
      <c r="EJ198" s="590" t="s">
        <v>1294</v>
      </c>
      <c r="EK198" s="591"/>
    </row>
    <row r="199" spans="1:161" ht="16.5" customHeight="1" x14ac:dyDescent="0.25">
      <c r="A199" s="43" t="s">
        <v>1313</v>
      </c>
      <c r="B199" s="32" t="s">
        <v>1314</v>
      </c>
      <c r="C199" s="5" t="s">
        <v>2842</v>
      </c>
      <c r="E199" s="265" t="s">
        <v>264</v>
      </c>
      <c r="F199" s="231" t="s">
        <v>1315</v>
      </c>
      <c r="G199" s="193"/>
      <c r="H199" s="5" t="s">
        <v>662</v>
      </c>
      <c r="I199" s="21" t="s">
        <v>16</v>
      </c>
      <c r="J199" s="21" t="s">
        <v>663</v>
      </c>
      <c r="K199" s="21" t="s">
        <v>663</v>
      </c>
      <c r="L199" s="21" t="s">
        <v>663</v>
      </c>
      <c r="M199" s="21" t="s">
        <v>663</v>
      </c>
      <c r="N199" s="21" t="s">
        <v>16</v>
      </c>
      <c r="O199" s="21" t="s">
        <v>663</v>
      </c>
      <c r="P199" s="21" t="s">
        <v>16</v>
      </c>
      <c r="Q199" s="21" t="s">
        <v>16</v>
      </c>
      <c r="R199" s="21" t="s">
        <v>663</v>
      </c>
      <c r="S199" s="21" t="s">
        <v>663</v>
      </c>
      <c r="T199" s="21">
        <v>4</v>
      </c>
      <c r="U199" s="21">
        <v>4</v>
      </c>
      <c r="V199" s="21">
        <v>3</v>
      </c>
      <c r="W199" s="21" t="s">
        <v>663</v>
      </c>
      <c r="X199" s="21" t="s">
        <v>4</v>
      </c>
      <c r="Y199" s="21" t="s">
        <v>4</v>
      </c>
      <c r="Z199" s="21">
        <v>1</v>
      </c>
      <c r="AA199" s="21" t="s">
        <v>16</v>
      </c>
      <c r="AB199" s="21" t="s">
        <v>4</v>
      </c>
      <c r="AC199" s="426" t="s">
        <v>4</v>
      </c>
      <c r="AD199" s="426" t="s">
        <v>663</v>
      </c>
      <c r="AE199" s="426" t="s">
        <v>4</v>
      </c>
      <c r="AF199" s="426">
        <v>4</v>
      </c>
      <c r="AG199" s="426">
        <v>4</v>
      </c>
      <c r="AH199" s="426">
        <v>3</v>
      </c>
      <c r="AI199" s="511">
        <v>3</v>
      </c>
      <c r="AJ199" s="511" t="s">
        <v>664</v>
      </c>
      <c r="AK199" s="141">
        <v>3</v>
      </c>
      <c r="AL199" s="141" t="s">
        <v>265</v>
      </c>
      <c r="AM199" s="174"/>
      <c r="AN199" s="386">
        <v>7296888</v>
      </c>
      <c r="AO199" s="213"/>
      <c r="AP199" s="478"/>
      <c r="AQ199" s="479"/>
      <c r="AR199" s="315">
        <f>VLOOKUP(E199,'Monthly AMS report'!KD:KE,2,FALSE)</f>
        <v>44755</v>
      </c>
      <c r="AS199" s="3"/>
      <c r="AT199" s="3"/>
      <c r="AU199" s="5"/>
      <c r="AV199" s="5">
        <v>8</v>
      </c>
      <c r="AW199" s="5">
        <v>4</v>
      </c>
      <c r="AX199" s="5"/>
      <c r="AY199" s="5"/>
      <c r="AZ199" s="5"/>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19"/>
      <c r="EJ199" s="590" t="s">
        <v>1050</v>
      </c>
      <c r="EK199" s="591">
        <f t="shared" si="3"/>
        <v>0</v>
      </c>
    </row>
    <row r="200" spans="1:161" ht="16.5" customHeight="1" x14ac:dyDescent="0.2">
      <c r="A200" s="43" t="s">
        <v>1316</v>
      </c>
      <c r="B200" s="32" t="s">
        <v>1317</v>
      </c>
      <c r="C200" s="5" t="s">
        <v>2842</v>
      </c>
      <c r="E200" s="265" t="s">
        <v>266</v>
      </c>
      <c r="F200" s="231" t="s">
        <v>1318</v>
      </c>
      <c r="G200" s="193"/>
      <c r="H200" s="5" t="s">
        <v>662</v>
      </c>
      <c r="I200" s="21" t="s">
        <v>16</v>
      </c>
      <c r="J200" s="21" t="s">
        <v>663</v>
      </c>
      <c r="K200" s="21" t="s">
        <v>663</v>
      </c>
      <c r="L200" s="21" t="s">
        <v>663</v>
      </c>
      <c r="M200" s="21" t="s">
        <v>663</v>
      </c>
      <c r="N200" s="21" t="s">
        <v>16</v>
      </c>
      <c r="O200" s="21" t="s">
        <v>663</v>
      </c>
      <c r="P200" s="21" t="s">
        <v>16</v>
      </c>
      <c r="Q200" s="21" t="s">
        <v>663</v>
      </c>
      <c r="R200" s="21" t="s">
        <v>663</v>
      </c>
      <c r="S200" s="21" t="s">
        <v>663</v>
      </c>
      <c r="T200" s="21" t="s">
        <v>663</v>
      </c>
      <c r="U200" s="21" t="s">
        <v>663</v>
      </c>
      <c r="V200" s="21" t="s">
        <v>4</v>
      </c>
      <c r="W200" s="21" t="s">
        <v>663</v>
      </c>
      <c r="X200" s="21" t="s">
        <v>663</v>
      </c>
      <c r="Y200" s="21" t="s">
        <v>663</v>
      </c>
      <c r="Z200" s="21" t="s">
        <v>663</v>
      </c>
      <c r="AA200" s="21" t="s">
        <v>16</v>
      </c>
      <c r="AB200" s="21" t="s">
        <v>16</v>
      </c>
      <c r="AC200" s="426">
        <v>4</v>
      </c>
      <c r="AD200" s="426">
        <v>4</v>
      </c>
      <c r="AE200" s="426">
        <v>4</v>
      </c>
      <c r="AF200" s="426" t="s">
        <v>4</v>
      </c>
      <c r="AG200" s="426" t="s">
        <v>4</v>
      </c>
      <c r="AH200" s="426" t="s">
        <v>4</v>
      </c>
      <c r="AI200" s="511" t="s">
        <v>663</v>
      </c>
      <c r="AJ200" s="511" t="s">
        <v>664</v>
      </c>
      <c r="AK200" s="141" t="s">
        <v>16</v>
      </c>
      <c r="AL200" s="141"/>
      <c r="AM200" s="174"/>
      <c r="AN200" s="405"/>
      <c r="AO200" s="213"/>
      <c r="AP200" s="478"/>
      <c r="AQ200" s="496"/>
      <c r="AR200" s="315">
        <f>VLOOKUP(E200,'Monthly AMS report'!KD:KE,2,FALSE)</f>
        <v>44755</v>
      </c>
      <c r="AS200" s="3"/>
      <c r="AT200" s="3"/>
      <c r="AU200" s="5">
        <v>8</v>
      </c>
      <c r="AV200" s="5">
        <v>16</v>
      </c>
      <c r="AW200" s="5">
        <v>3</v>
      </c>
      <c r="AX200" s="5"/>
      <c r="AY200" s="5"/>
      <c r="AZ200" s="5"/>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19"/>
      <c r="EK200" s="591">
        <f t="shared" si="3"/>
        <v>0</v>
      </c>
    </row>
    <row r="201" spans="1:161" ht="16.5" customHeight="1" x14ac:dyDescent="0.2">
      <c r="A201" s="43" t="s">
        <v>1291</v>
      </c>
      <c r="B201" s="32" t="s">
        <v>1292</v>
      </c>
      <c r="C201" s="5" t="s">
        <v>2842</v>
      </c>
      <c r="E201" s="265" t="s">
        <v>267</v>
      </c>
      <c r="F201" s="231" t="s">
        <v>1293</v>
      </c>
      <c r="G201" s="193"/>
      <c r="H201" s="5" t="s">
        <v>662</v>
      </c>
      <c r="I201" s="21" t="s">
        <v>16</v>
      </c>
      <c r="J201" s="21" t="s">
        <v>663</v>
      </c>
      <c r="K201" s="21" t="s">
        <v>663</v>
      </c>
      <c r="L201" s="21" t="s">
        <v>663</v>
      </c>
      <c r="M201" s="21" t="s">
        <v>663</v>
      </c>
      <c r="N201" s="21" t="s">
        <v>16</v>
      </c>
      <c r="O201" s="21" t="s">
        <v>16</v>
      </c>
      <c r="P201" s="21" t="s">
        <v>16</v>
      </c>
      <c r="Q201" s="21" t="s">
        <v>16</v>
      </c>
      <c r="R201" s="21" t="s">
        <v>663</v>
      </c>
      <c r="S201" s="21" t="s">
        <v>663</v>
      </c>
      <c r="T201" s="21">
        <v>4</v>
      </c>
      <c r="U201" s="21" t="s">
        <v>663</v>
      </c>
      <c r="V201" s="21" t="s">
        <v>4</v>
      </c>
      <c r="W201" s="21" t="s">
        <v>663</v>
      </c>
      <c r="X201" s="21" t="s">
        <v>663</v>
      </c>
      <c r="Y201" s="21" t="s">
        <v>663</v>
      </c>
      <c r="Z201" s="21" t="s">
        <v>663</v>
      </c>
      <c r="AA201" s="21" t="s">
        <v>16</v>
      </c>
      <c r="AB201" s="21" t="s">
        <v>16</v>
      </c>
      <c r="AC201" s="426" t="s">
        <v>4</v>
      </c>
      <c r="AD201" s="426" t="s">
        <v>663</v>
      </c>
      <c r="AE201" s="426" t="s">
        <v>4</v>
      </c>
      <c r="AF201" s="426" t="s">
        <v>4</v>
      </c>
      <c r="AG201" s="426" t="s">
        <v>4</v>
      </c>
      <c r="AH201" s="426" t="s">
        <v>4</v>
      </c>
      <c r="AI201" s="511" t="s">
        <v>663</v>
      </c>
      <c r="AJ201" s="511"/>
      <c r="AK201" s="141" t="s">
        <v>16</v>
      </c>
      <c r="AL201" s="141"/>
      <c r="AM201" s="314"/>
      <c r="AN201" s="405"/>
      <c r="AO201" s="213"/>
      <c r="AP201" s="478"/>
      <c r="AQ201" s="496"/>
      <c r="AR201" s="315">
        <f>VLOOKUP(E201,'Monthly AMS report'!KD:KE,2,FALSE)</f>
        <v>44713</v>
      </c>
      <c r="AS201" s="3"/>
      <c r="AT201" s="3"/>
      <c r="AU201" s="5">
        <v>8</v>
      </c>
      <c r="AV201" s="5">
        <v>16</v>
      </c>
      <c r="AW201" s="5">
        <v>50</v>
      </c>
      <c r="AX201" s="5"/>
      <c r="AY201" s="5"/>
      <c r="AZ201" s="5"/>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19"/>
      <c r="EK201" s="591">
        <f t="shared" si="3"/>
        <v>0</v>
      </c>
    </row>
    <row r="202" spans="1:161" ht="16.5" customHeight="1" x14ac:dyDescent="0.2">
      <c r="A202" s="43" t="s">
        <v>1322</v>
      </c>
      <c r="B202" s="32" t="s">
        <v>1323</v>
      </c>
      <c r="C202" s="5" t="s">
        <v>2842</v>
      </c>
      <c r="E202" s="265" t="s">
        <v>268</v>
      </c>
      <c r="F202" s="231" t="s">
        <v>1324</v>
      </c>
      <c r="G202" s="193"/>
      <c r="H202" s="5" t="s">
        <v>662</v>
      </c>
      <c r="I202" s="21" t="s">
        <v>16</v>
      </c>
      <c r="J202" s="21" t="s">
        <v>663</v>
      </c>
      <c r="K202" s="21" t="s">
        <v>663</v>
      </c>
      <c r="L202" s="21" t="s">
        <v>663</v>
      </c>
      <c r="M202" s="21" t="s">
        <v>663</v>
      </c>
      <c r="N202" s="21" t="s">
        <v>16</v>
      </c>
      <c r="O202" s="21" t="s">
        <v>16</v>
      </c>
      <c r="P202" s="21" t="s">
        <v>16</v>
      </c>
      <c r="Q202" s="21" t="s">
        <v>16</v>
      </c>
      <c r="R202" s="21">
        <v>3</v>
      </c>
      <c r="S202" s="21">
        <v>3</v>
      </c>
      <c r="T202" s="21">
        <v>3</v>
      </c>
      <c r="U202" s="21">
        <v>3</v>
      </c>
      <c r="V202" s="21">
        <v>2</v>
      </c>
      <c r="W202" s="21" t="s">
        <v>663</v>
      </c>
      <c r="X202" s="21" t="s">
        <v>663</v>
      </c>
      <c r="Y202" s="21">
        <v>4</v>
      </c>
      <c r="Z202" s="21" t="s">
        <v>4</v>
      </c>
      <c r="AA202" s="21" t="s">
        <v>16</v>
      </c>
      <c r="AB202" s="21" t="s">
        <v>16</v>
      </c>
      <c r="AC202" s="426">
        <v>4</v>
      </c>
      <c r="AD202" s="426">
        <v>4</v>
      </c>
      <c r="AE202" s="426" t="s">
        <v>4</v>
      </c>
      <c r="AF202" s="426" t="s">
        <v>4</v>
      </c>
      <c r="AG202" s="426" t="s">
        <v>4</v>
      </c>
      <c r="AH202" s="426" t="s">
        <v>4</v>
      </c>
      <c r="AI202" s="512" t="s">
        <v>663</v>
      </c>
      <c r="AJ202" s="511" t="s">
        <v>664</v>
      </c>
      <c r="AK202" s="141" t="s">
        <v>4</v>
      </c>
      <c r="AL202" s="141"/>
      <c r="AM202" s="174"/>
      <c r="AN202" s="405"/>
      <c r="AO202" s="213"/>
      <c r="AP202" s="478"/>
      <c r="AQ202" s="496"/>
      <c r="AR202" s="315">
        <f>VLOOKUP(E202,'Monthly AMS report'!KD:KE,2,FALSE)</f>
        <v>44755</v>
      </c>
      <c r="AS202" s="3"/>
      <c r="AT202" s="3"/>
      <c r="AU202" s="5">
        <v>8</v>
      </c>
      <c r="AV202" s="5">
        <v>16</v>
      </c>
      <c r="AW202" s="5">
        <v>4</v>
      </c>
      <c r="AX202" s="5"/>
      <c r="AY202" s="5"/>
      <c r="AZ202" s="5"/>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19"/>
      <c r="EK202" s="591">
        <f t="shared" si="3"/>
        <v>0</v>
      </c>
    </row>
    <row r="203" spans="1:161" ht="16.5" customHeight="1" x14ac:dyDescent="0.2">
      <c r="A203" s="43" t="s">
        <v>1295</v>
      </c>
      <c r="B203" s="32" t="s">
        <v>1296</v>
      </c>
      <c r="C203" s="5" t="s">
        <v>2842</v>
      </c>
      <c r="E203" s="265" t="s">
        <v>269</v>
      </c>
      <c r="F203" s="231" t="s">
        <v>1297</v>
      </c>
      <c r="G203" s="193"/>
      <c r="H203" s="5" t="s">
        <v>662</v>
      </c>
      <c r="I203" s="21" t="s">
        <v>16</v>
      </c>
      <c r="J203" s="21" t="s">
        <v>663</v>
      </c>
      <c r="K203" s="21" t="s">
        <v>663</v>
      </c>
      <c r="L203" s="21" t="s">
        <v>663</v>
      </c>
      <c r="M203" s="21" t="s">
        <v>16</v>
      </c>
      <c r="N203" s="21" t="s">
        <v>16</v>
      </c>
      <c r="O203" s="21" t="s">
        <v>663</v>
      </c>
      <c r="P203" s="21" t="s">
        <v>16</v>
      </c>
      <c r="Q203" s="21" t="s">
        <v>16</v>
      </c>
      <c r="R203" s="21" t="s">
        <v>663</v>
      </c>
      <c r="S203" s="21" t="s">
        <v>663</v>
      </c>
      <c r="T203" s="21">
        <v>4</v>
      </c>
      <c r="U203" s="21">
        <v>4</v>
      </c>
      <c r="V203" s="21">
        <v>2</v>
      </c>
      <c r="W203" s="21" t="s">
        <v>663</v>
      </c>
      <c r="X203" s="21" t="s">
        <v>663</v>
      </c>
      <c r="Y203" s="21" t="s">
        <v>663</v>
      </c>
      <c r="Z203" s="21" t="s">
        <v>663</v>
      </c>
      <c r="AA203" s="21" t="s">
        <v>16</v>
      </c>
      <c r="AB203" s="21" t="s">
        <v>16</v>
      </c>
      <c r="AC203" s="426" t="s">
        <v>4</v>
      </c>
      <c r="AD203" s="426" t="s">
        <v>663</v>
      </c>
      <c r="AE203" s="426">
        <v>4</v>
      </c>
      <c r="AF203" s="426" t="s">
        <v>4</v>
      </c>
      <c r="AG203" s="426" t="s">
        <v>4</v>
      </c>
      <c r="AH203" s="426" t="s">
        <v>4</v>
      </c>
      <c r="AI203" s="511" t="s">
        <v>663</v>
      </c>
      <c r="AJ203" s="511"/>
      <c r="AK203" s="141" t="s">
        <v>4</v>
      </c>
      <c r="AL203" s="141"/>
      <c r="AM203" s="314"/>
      <c r="AN203" s="405" t="s">
        <v>598</v>
      </c>
      <c r="AO203" s="213"/>
      <c r="AP203" s="478"/>
      <c r="AQ203" s="496"/>
      <c r="AR203" s="315">
        <f>VLOOKUP(E203,'Monthly AMS report'!KD:KE,2,FALSE)</f>
        <v>44713</v>
      </c>
      <c r="AS203" s="3"/>
      <c r="AT203" s="3"/>
      <c r="AU203" s="5">
        <v>8</v>
      </c>
      <c r="AW203" s="5"/>
      <c r="AX203" s="5"/>
      <c r="AY203" s="5"/>
      <c r="AZ203" s="5"/>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19"/>
      <c r="EJ203" s="590" t="s">
        <v>1309</v>
      </c>
      <c r="EK203" s="591"/>
    </row>
    <row r="204" spans="1:161" ht="16.5" customHeight="1" x14ac:dyDescent="0.2">
      <c r="A204" s="43" t="s">
        <v>1328</v>
      </c>
      <c r="B204" s="32" t="s">
        <v>1329</v>
      </c>
      <c r="C204" s="5" t="s">
        <v>2842</v>
      </c>
      <c r="E204" s="265" t="s">
        <v>270</v>
      </c>
      <c r="F204" s="231" t="s">
        <v>1330</v>
      </c>
      <c r="G204" s="193"/>
      <c r="H204" s="5" t="s">
        <v>662</v>
      </c>
      <c r="I204" s="21" t="s">
        <v>16</v>
      </c>
      <c r="J204" s="21" t="s">
        <v>663</v>
      </c>
      <c r="K204" s="21" t="s">
        <v>663</v>
      </c>
      <c r="L204" s="21" t="s">
        <v>16</v>
      </c>
      <c r="M204" s="21" t="s">
        <v>16</v>
      </c>
      <c r="N204" s="21" t="s">
        <v>16</v>
      </c>
      <c r="O204" s="21" t="s">
        <v>663</v>
      </c>
      <c r="P204" s="21" t="s">
        <v>16</v>
      </c>
      <c r="Q204" s="21" t="s">
        <v>16</v>
      </c>
      <c r="R204" s="21" t="s">
        <v>663</v>
      </c>
      <c r="S204" s="21" t="s">
        <v>663</v>
      </c>
      <c r="T204" s="21" t="s">
        <v>663</v>
      </c>
      <c r="U204" s="21" t="s">
        <v>663</v>
      </c>
      <c r="V204" s="21" t="s">
        <v>4</v>
      </c>
      <c r="W204" s="21" t="s">
        <v>663</v>
      </c>
      <c r="X204" s="21" t="s">
        <v>663</v>
      </c>
      <c r="Y204" s="21" t="s">
        <v>663</v>
      </c>
      <c r="Z204" s="21" t="s">
        <v>663</v>
      </c>
      <c r="AA204" s="21" t="s">
        <v>16</v>
      </c>
      <c r="AB204" s="21" t="s">
        <v>16</v>
      </c>
      <c r="AC204" s="426" t="s">
        <v>4</v>
      </c>
      <c r="AD204" s="426" t="s">
        <v>663</v>
      </c>
      <c r="AE204" s="426" t="s">
        <v>4</v>
      </c>
      <c r="AF204" s="426" t="s">
        <v>4</v>
      </c>
      <c r="AG204" s="426" t="s">
        <v>4</v>
      </c>
      <c r="AH204" s="426" t="s">
        <v>4</v>
      </c>
      <c r="AI204" s="511" t="s">
        <v>663</v>
      </c>
      <c r="AJ204" s="511" t="s">
        <v>664</v>
      </c>
      <c r="AK204" s="141" t="s">
        <v>4</v>
      </c>
      <c r="AL204" s="141"/>
      <c r="AM204" s="602"/>
      <c r="AN204" s="405"/>
      <c r="AO204" s="213"/>
      <c r="AP204" s="478"/>
      <c r="AQ204" s="496"/>
      <c r="AR204" s="315">
        <f>VLOOKUP(E204,'Monthly AMS report'!KD:KE,2,FALSE)</f>
        <v>44755</v>
      </c>
      <c r="AS204" s="3"/>
      <c r="AT204" s="3"/>
      <c r="AU204" s="5">
        <v>8</v>
      </c>
      <c r="AV204" s="5">
        <v>16</v>
      </c>
      <c r="AW204" s="5">
        <v>7</v>
      </c>
      <c r="AX204" s="5"/>
      <c r="AY204" s="5"/>
      <c r="AZ204" s="5"/>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19"/>
      <c r="EK204" s="591">
        <f t="shared" si="3"/>
        <v>0</v>
      </c>
    </row>
    <row r="205" spans="1:161" ht="16.5" customHeight="1" x14ac:dyDescent="0.25">
      <c r="A205" s="43" t="s">
        <v>1300</v>
      </c>
      <c r="B205" s="32" t="s">
        <v>1301</v>
      </c>
      <c r="C205" s="5" t="s">
        <v>2842</v>
      </c>
      <c r="E205" s="265" t="s">
        <v>271</v>
      </c>
      <c r="F205" s="231" t="s">
        <v>1302</v>
      </c>
      <c r="G205" s="193" t="s">
        <v>987</v>
      </c>
      <c r="H205" s="5" t="s">
        <v>662</v>
      </c>
      <c r="I205" s="21" t="s">
        <v>16</v>
      </c>
      <c r="J205" s="21" t="s">
        <v>663</v>
      </c>
      <c r="K205" s="21" t="s">
        <v>663</v>
      </c>
      <c r="L205" s="21" t="s">
        <v>663</v>
      </c>
      <c r="M205" s="21" t="s">
        <v>16</v>
      </c>
      <c r="N205" s="21" t="s">
        <v>16</v>
      </c>
      <c r="O205" s="21" t="s">
        <v>663</v>
      </c>
      <c r="P205" s="21" t="s">
        <v>16</v>
      </c>
      <c r="Q205" s="21" t="s">
        <v>663</v>
      </c>
      <c r="R205" s="21" t="s">
        <v>663</v>
      </c>
      <c r="S205" s="21" t="s">
        <v>663</v>
      </c>
      <c r="T205" s="21" t="s">
        <v>663</v>
      </c>
      <c r="U205" s="21">
        <v>4</v>
      </c>
      <c r="V205" s="21">
        <v>4</v>
      </c>
      <c r="W205" s="21">
        <v>4</v>
      </c>
      <c r="X205" s="21">
        <v>4</v>
      </c>
      <c r="Y205" s="21">
        <v>4</v>
      </c>
      <c r="Z205" s="21">
        <v>3</v>
      </c>
      <c r="AA205" s="21" t="s">
        <v>16</v>
      </c>
      <c r="AB205" s="21" t="s">
        <v>16</v>
      </c>
      <c r="AC205" s="426">
        <v>4</v>
      </c>
      <c r="AD205" s="426">
        <v>4</v>
      </c>
      <c r="AE205" s="426">
        <v>4</v>
      </c>
      <c r="AF205" s="426">
        <v>4</v>
      </c>
      <c r="AG205" s="426">
        <v>4</v>
      </c>
      <c r="AH205" s="426" t="s">
        <v>16</v>
      </c>
      <c r="AI205" s="511" t="s">
        <v>664</v>
      </c>
      <c r="AJ205" s="511"/>
      <c r="AK205" s="141" t="s">
        <v>16</v>
      </c>
      <c r="AL205" s="141"/>
      <c r="AM205" s="602"/>
      <c r="AN205" s="620"/>
      <c r="AO205" s="602"/>
      <c r="AP205" s="478"/>
      <c r="AQ205" s="496"/>
      <c r="AR205" s="315">
        <f>VLOOKUP(E205,'Monthly AMS report'!KD:KE,2,FALSE)</f>
        <v>44713</v>
      </c>
      <c r="AS205" s="3"/>
      <c r="AT205" s="3"/>
      <c r="AU205" s="5">
        <v>8</v>
      </c>
      <c r="AV205" s="5">
        <v>16</v>
      </c>
      <c r="AW205" s="5">
        <v>7</v>
      </c>
      <c r="AX205" s="5"/>
      <c r="AY205" s="5"/>
      <c r="AZ205" s="5"/>
      <c r="BA205" s="3"/>
      <c r="BB205" s="3"/>
      <c r="BC205" s="3"/>
      <c r="BD205" s="3" t="s">
        <v>716</v>
      </c>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19"/>
      <c r="EK205" s="591">
        <f t="shared" si="3"/>
        <v>0</v>
      </c>
    </row>
    <row r="206" spans="1:161" ht="16.5" customHeight="1" x14ac:dyDescent="0.2">
      <c r="A206" s="43" t="s">
        <v>1303</v>
      </c>
      <c r="B206" s="22" t="s">
        <v>1304</v>
      </c>
      <c r="C206" s="5" t="s">
        <v>2842</v>
      </c>
      <c r="D206" s="5" t="s">
        <v>1106</v>
      </c>
      <c r="E206" s="265" t="s">
        <v>272</v>
      </c>
      <c r="F206" s="231" t="s">
        <v>1305</v>
      </c>
      <c r="G206" s="193"/>
      <c r="H206" s="5" t="s">
        <v>662</v>
      </c>
      <c r="I206" s="21" t="s">
        <v>16</v>
      </c>
      <c r="J206" s="21" t="s">
        <v>16</v>
      </c>
      <c r="K206" s="21" t="s">
        <v>663</v>
      </c>
      <c r="L206" s="21" t="s">
        <v>16</v>
      </c>
      <c r="M206" s="21" t="s">
        <v>663</v>
      </c>
      <c r="N206" s="21" t="s">
        <v>16</v>
      </c>
      <c r="O206" s="21" t="s">
        <v>16</v>
      </c>
      <c r="P206" s="21" t="s">
        <v>16</v>
      </c>
      <c r="Q206" s="21" t="s">
        <v>16</v>
      </c>
      <c r="R206" s="21" t="s">
        <v>663</v>
      </c>
      <c r="S206" s="21">
        <v>3</v>
      </c>
      <c r="T206" s="21">
        <v>3</v>
      </c>
      <c r="U206" s="21">
        <v>4</v>
      </c>
      <c r="V206" s="21" t="s">
        <v>16</v>
      </c>
      <c r="W206" s="21" t="s">
        <v>16</v>
      </c>
      <c r="X206" s="21" t="s">
        <v>16</v>
      </c>
      <c r="Y206" s="21" t="s">
        <v>16</v>
      </c>
      <c r="Z206" s="21" t="s">
        <v>16</v>
      </c>
      <c r="AA206" s="21" t="s">
        <v>16</v>
      </c>
      <c r="AB206" s="21" t="s">
        <v>16</v>
      </c>
      <c r="AC206" s="426" t="s">
        <v>4</v>
      </c>
      <c r="AD206" s="426" t="s">
        <v>663</v>
      </c>
      <c r="AE206" s="426" t="s">
        <v>4</v>
      </c>
      <c r="AF206" s="426" t="s">
        <v>4</v>
      </c>
      <c r="AG206" s="426" t="s">
        <v>4</v>
      </c>
      <c r="AH206" s="426" t="s">
        <v>16</v>
      </c>
      <c r="AI206" s="527" t="s">
        <v>16</v>
      </c>
      <c r="AJ206" s="511"/>
      <c r="AK206" s="141" t="s">
        <v>16</v>
      </c>
      <c r="AL206" s="141"/>
      <c r="AM206" s="174"/>
      <c r="AN206" s="405" t="s">
        <v>598</v>
      </c>
      <c r="AO206" s="213"/>
      <c r="AP206" s="478"/>
      <c r="AQ206" s="479"/>
      <c r="AR206" s="315">
        <f>VLOOKUP(E206,'Monthly AMS report'!KD:KE,2,FALSE)</f>
        <v>44665</v>
      </c>
      <c r="AS206" s="3"/>
      <c r="AT206" s="3"/>
      <c r="AU206" s="5"/>
      <c r="AV206" s="5">
        <v>16</v>
      </c>
      <c r="AW206" s="5">
        <v>7</v>
      </c>
      <c r="AX206" s="5"/>
      <c r="AY206" s="5"/>
      <c r="AZ206" s="5"/>
      <c r="BA206" s="3"/>
      <c r="BB206" s="3"/>
      <c r="BC206" s="3"/>
      <c r="BD206" s="3" t="s">
        <v>716</v>
      </c>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19"/>
      <c r="EK206" s="591">
        <f t="shared" si="3"/>
        <v>0</v>
      </c>
    </row>
    <row r="207" spans="1:161" ht="16.5" customHeight="1" x14ac:dyDescent="0.2">
      <c r="A207" s="43" t="s">
        <v>1306</v>
      </c>
      <c r="B207" s="22" t="s">
        <v>1307</v>
      </c>
      <c r="C207" s="5" t="s">
        <v>2842</v>
      </c>
      <c r="E207" s="265" t="s">
        <v>273</v>
      </c>
      <c r="F207" s="231" t="s">
        <v>1308</v>
      </c>
      <c r="G207" s="193"/>
      <c r="H207" s="5" t="s">
        <v>662</v>
      </c>
      <c r="I207" s="21" t="s">
        <v>16</v>
      </c>
      <c r="J207" s="21" t="s">
        <v>16</v>
      </c>
      <c r="K207" s="21" t="s">
        <v>16</v>
      </c>
      <c r="L207" s="21" t="s">
        <v>16</v>
      </c>
      <c r="M207" s="21" t="s">
        <v>663</v>
      </c>
      <c r="N207" s="21" t="s">
        <v>16</v>
      </c>
      <c r="O207" s="21" t="s">
        <v>16</v>
      </c>
      <c r="P207" s="21" t="s">
        <v>16</v>
      </c>
      <c r="Q207" s="21" t="s">
        <v>16</v>
      </c>
      <c r="R207" s="21" t="s">
        <v>16</v>
      </c>
      <c r="S207" s="21" t="s">
        <v>663</v>
      </c>
      <c r="T207" s="21" t="s">
        <v>16</v>
      </c>
      <c r="U207" s="21" t="s">
        <v>663</v>
      </c>
      <c r="V207" s="21" t="s">
        <v>16</v>
      </c>
      <c r="W207" s="21" t="s">
        <v>16</v>
      </c>
      <c r="X207" s="21" t="s">
        <v>663</v>
      </c>
      <c r="Y207" s="21" t="s">
        <v>663</v>
      </c>
      <c r="Z207" s="21" t="s">
        <v>16</v>
      </c>
      <c r="AA207" s="21" t="s">
        <v>16</v>
      </c>
      <c r="AB207" s="21" t="s">
        <v>16</v>
      </c>
      <c r="AC207" s="426" t="s">
        <v>4</v>
      </c>
      <c r="AD207" s="426" t="s">
        <v>663</v>
      </c>
      <c r="AE207" s="426" t="s">
        <v>4</v>
      </c>
      <c r="AF207" s="426" t="s">
        <v>16</v>
      </c>
      <c r="AG207" s="426" t="s">
        <v>664</v>
      </c>
      <c r="AH207" s="426" t="s">
        <v>16</v>
      </c>
      <c r="AI207" s="511" t="s">
        <v>664</v>
      </c>
      <c r="AJ207" s="511"/>
      <c r="AK207" s="141" t="s">
        <v>16</v>
      </c>
      <c r="AL207" s="141"/>
      <c r="AM207" s="602"/>
      <c r="AN207" s="405"/>
      <c r="AO207" s="213"/>
      <c r="AP207" s="478"/>
      <c r="AQ207" s="479"/>
      <c r="AR207" s="315">
        <f>VLOOKUP(E207,'Monthly AMS report'!KD:KE,2,FALSE)</f>
        <v>44713</v>
      </c>
      <c r="AS207" s="3"/>
      <c r="AT207" s="3"/>
      <c r="AU207" s="5"/>
      <c r="AV207" s="5">
        <v>16</v>
      </c>
      <c r="AW207" s="5">
        <v>7</v>
      </c>
      <c r="AX207" s="5"/>
      <c r="AY207" s="5"/>
      <c r="AZ207" s="5"/>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19"/>
      <c r="EK207" s="591">
        <f t="shared" si="3"/>
        <v>0</v>
      </c>
    </row>
    <row r="208" spans="1:161" ht="16.5" customHeight="1" x14ac:dyDescent="0.2">
      <c r="A208" s="43" t="s">
        <v>1310</v>
      </c>
      <c r="B208" s="3" t="s">
        <v>1311</v>
      </c>
      <c r="C208" s="5" t="s">
        <v>2842</v>
      </c>
      <c r="E208" s="263" t="s">
        <v>299</v>
      </c>
      <c r="F208" s="231" t="s">
        <v>1312</v>
      </c>
      <c r="G208" s="193"/>
      <c r="H208" s="5" t="s">
        <v>813</v>
      </c>
      <c r="I208" s="25" t="s">
        <v>16</v>
      </c>
      <c r="J208" s="25" t="s">
        <v>16</v>
      </c>
      <c r="K208" s="25" t="s">
        <v>16</v>
      </c>
      <c r="L208" s="25" t="s">
        <v>16</v>
      </c>
      <c r="M208" s="25" t="s">
        <v>16</v>
      </c>
      <c r="N208" s="25" t="s">
        <v>16</v>
      </c>
      <c r="O208" s="25" t="s">
        <v>16</v>
      </c>
      <c r="P208" s="25" t="s">
        <v>16</v>
      </c>
      <c r="Q208" s="25" t="s">
        <v>16</v>
      </c>
      <c r="R208" s="25" t="s">
        <v>16</v>
      </c>
      <c r="S208" s="25" t="s">
        <v>16</v>
      </c>
      <c r="T208" s="25" t="s">
        <v>16</v>
      </c>
      <c r="U208" s="25" t="s">
        <v>16</v>
      </c>
      <c r="V208" s="25" t="s">
        <v>16</v>
      </c>
      <c r="W208" s="21" t="s">
        <v>16</v>
      </c>
      <c r="X208" s="21" t="s">
        <v>4</v>
      </c>
      <c r="Y208" s="21" t="s">
        <v>4</v>
      </c>
      <c r="Z208" s="21" t="s">
        <v>4</v>
      </c>
      <c r="AA208" s="21" t="s">
        <v>16</v>
      </c>
      <c r="AB208" s="21" t="s">
        <v>16</v>
      </c>
      <c r="AC208" s="426" t="s">
        <v>4</v>
      </c>
      <c r="AD208" s="426" t="s">
        <v>663</v>
      </c>
      <c r="AE208" s="426" t="s">
        <v>4</v>
      </c>
      <c r="AF208" s="426" t="s">
        <v>16</v>
      </c>
      <c r="AG208" s="426" t="s">
        <v>664</v>
      </c>
      <c r="AH208" s="426" t="s">
        <v>4</v>
      </c>
      <c r="AI208" s="511" t="s">
        <v>664</v>
      </c>
      <c r="AJ208" s="511"/>
      <c r="AK208" s="141" t="s">
        <v>16</v>
      </c>
      <c r="AL208" s="141"/>
      <c r="AM208" s="174"/>
      <c r="AN208" s="405"/>
      <c r="AO208" s="602"/>
      <c r="AP208" s="478"/>
      <c r="AQ208" s="496"/>
      <c r="AR208" s="315">
        <f>VLOOKUP(E208,'Monthly AMS report'!KD:KE,2,FALSE)</f>
        <v>44713</v>
      </c>
      <c r="AS208" s="22"/>
      <c r="AT208" s="22"/>
      <c r="AU208" s="5">
        <v>4</v>
      </c>
      <c r="AV208" s="5">
        <v>32</v>
      </c>
      <c r="AW208" s="5">
        <v>6</v>
      </c>
      <c r="AX208" s="5"/>
      <c r="AY208" s="5"/>
      <c r="AZ208" s="5"/>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19"/>
      <c r="EK208" s="591">
        <f t="shared" si="3"/>
        <v>0</v>
      </c>
    </row>
    <row r="209" spans="1:163" ht="16.5" customHeight="1" x14ac:dyDescent="0.2">
      <c r="A209" s="43" t="s">
        <v>1325</v>
      </c>
      <c r="B209" s="3" t="s">
        <v>1326</v>
      </c>
      <c r="C209" s="5" t="s">
        <v>2842</v>
      </c>
      <c r="D209" s="522" t="s">
        <v>1106</v>
      </c>
      <c r="E209" s="263" t="s">
        <v>300</v>
      </c>
      <c r="F209" s="5" t="s">
        <v>1327</v>
      </c>
      <c r="G209" s="530" t="s">
        <v>1032</v>
      </c>
      <c r="H209" s="472" t="s">
        <v>813</v>
      </c>
      <c r="I209" s="25" t="s">
        <v>16</v>
      </c>
      <c r="J209" s="25" t="s">
        <v>16</v>
      </c>
      <c r="K209" s="25" t="s">
        <v>16</v>
      </c>
      <c r="L209" s="25" t="s">
        <v>16</v>
      </c>
      <c r="M209" s="25" t="s">
        <v>16</v>
      </c>
      <c r="N209" s="25" t="s">
        <v>16</v>
      </c>
      <c r="O209" s="25" t="s">
        <v>16</v>
      </c>
      <c r="P209" s="25" t="s">
        <v>16</v>
      </c>
      <c r="Q209" s="25" t="s">
        <v>16</v>
      </c>
      <c r="R209" s="25" t="s">
        <v>16</v>
      </c>
      <c r="S209" s="25" t="s">
        <v>16</v>
      </c>
      <c r="T209" s="25" t="s">
        <v>16</v>
      </c>
      <c r="U209" s="25" t="s">
        <v>16</v>
      </c>
      <c r="V209" s="25" t="s">
        <v>16</v>
      </c>
      <c r="W209" s="21" t="s">
        <v>16</v>
      </c>
      <c r="X209" s="21" t="s">
        <v>16</v>
      </c>
      <c r="Y209" s="21" t="s">
        <v>16</v>
      </c>
      <c r="Z209" s="21" t="s">
        <v>16</v>
      </c>
      <c r="AA209" s="21" t="s">
        <v>16</v>
      </c>
      <c r="AB209" s="21" t="s">
        <v>16</v>
      </c>
      <c r="AC209" s="426" t="s">
        <v>16</v>
      </c>
      <c r="AD209" s="426" t="s">
        <v>16</v>
      </c>
      <c r="AE209" s="426" t="s">
        <v>16</v>
      </c>
      <c r="AF209" s="426" t="s">
        <v>16</v>
      </c>
      <c r="AG209" s="426" t="s">
        <v>16</v>
      </c>
      <c r="AH209" s="426" t="s">
        <v>16</v>
      </c>
      <c r="AI209" s="511" t="s">
        <v>16</v>
      </c>
      <c r="AJ209" s="511"/>
      <c r="AK209" s="141" t="s">
        <v>16</v>
      </c>
      <c r="AL209" s="141"/>
      <c r="AM209" s="174"/>
      <c r="AN209" s="405"/>
      <c r="AO209" s="213"/>
      <c r="AP209" s="478"/>
      <c r="AQ209" s="496"/>
      <c r="AR209" s="315" t="e">
        <f>VLOOKUP(E209,'Monthly AMS report'!KD:KE,2,FALSE)</f>
        <v>#N/A</v>
      </c>
      <c r="AS209" s="22"/>
      <c r="AT209" s="22"/>
      <c r="AU209" s="5">
        <v>4</v>
      </c>
      <c r="AV209" s="5">
        <v>16</v>
      </c>
      <c r="AW209" s="5">
        <v>7</v>
      </c>
      <c r="AX209" s="5"/>
      <c r="AY209" s="5"/>
      <c r="AZ209" s="5"/>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19"/>
      <c r="EK209" s="591">
        <f t="shared" si="3"/>
        <v>0</v>
      </c>
    </row>
    <row r="210" spans="1:163" ht="16.5" customHeight="1" x14ac:dyDescent="0.2">
      <c r="A210" s="43" t="s">
        <v>1319</v>
      </c>
      <c r="B210" s="3" t="s">
        <v>1320</v>
      </c>
      <c r="C210" s="5" t="s">
        <v>2842</v>
      </c>
      <c r="D210" s="5" t="s">
        <v>1106</v>
      </c>
      <c r="E210" s="263" t="s">
        <v>301</v>
      </c>
      <c r="F210" s="231" t="s">
        <v>1321</v>
      </c>
      <c r="G210" s="530" t="s">
        <v>1032</v>
      </c>
      <c r="H210" s="472" t="s">
        <v>813</v>
      </c>
      <c r="I210" s="25" t="s">
        <v>16</v>
      </c>
      <c r="J210" s="25" t="s">
        <v>16</v>
      </c>
      <c r="K210" s="25" t="s">
        <v>16</v>
      </c>
      <c r="L210" s="25" t="s">
        <v>16</v>
      </c>
      <c r="M210" s="25" t="s">
        <v>16</v>
      </c>
      <c r="N210" s="25" t="s">
        <v>16</v>
      </c>
      <c r="O210" s="25" t="s">
        <v>16</v>
      </c>
      <c r="P210" s="25" t="s">
        <v>16</v>
      </c>
      <c r="Q210" s="25" t="s">
        <v>16</v>
      </c>
      <c r="R210" s="25" t="s">
        <v>16</v>
      </c>
      <c r="S210" s="25" t="s">
        <v>16</v>
      </c>
      <c r="T210" s="25" t="s">
        <v>16</v>
      </c>
      <c r="U210" s="25" t="s">
        <v>16</v>
      </c>
      <c r="V210" s="25" t="s">
        <v>16</v>
      </c>
      <c r="W210" s="21" t="s">
        <v>16</v>
      </c>
      <c r="X210" s="21" t="s">
        <v>16</v>
      </c>
      <c r="Y210" s="21" t="s">
        <v>4</v>
      </c>
      <c r="Z210" s="21" t="s">
        <v>16</v>
      </c>
      <c r="AA210" s="21" t="s">
        <v>16</v>
      </c>
      <c r="AB210" s="21" t="s">
        <v>16</v>
      </c>
      <c r="AC210" s="426" t="s">
        <v>16</v>
      </c>
      <c r="AD210" s="426" t="s">
        <v>16</v>
      </c>
      <c r="AE210" s="426" t="s">
        <v>4</v>
      </c>
      <c r="AF210" s="426" t="s">
        <v>16</v>
      </c>
      <c r="AG210" s="426" t="s">
        <v>16</v>
      </c>
      <c r="AH210" s="426" t="s">
        <v>16</v>
      </c>
      <c r="AI210" s="511" t="s">
        <v>16</v>
      </c>
      <c r="AJ210" s="511"/>
      <c r="AK210" s="141" t="s">
        <v>16</v>
      </c>
      <c r="AL210" s="141"/>
      <c r="AM210" s="213"/>
      <c r="AN210" s="405"/>
      <c r="AO210" s="213"/>
      <c r="AP210" s="478"/>
      <c r="AQ210" s="496"/>
      <c r="AR210" s="315">
        <f>VLOOKUP(E210,'Monthly AMS report'!KD:KE,2,FALSE)</f>
        <v>44609</v>
      </c>
      <c r="AS210" s="22"/>
      <c r="AT210" s="22"/>
      <c r="AU210" s="5">
        <v>6</v>
      </c>
      <c r="AV210" s="5">
        <v>16</v>
      </c>
      <c r="AW210" s="5">
        <v>7</v>
      </c>
      <c r="AX210" s="5"/>
      <c r="AY210" s="5"/>
      <c r="AZ210" s="5"/>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19"/>
      <c r="EK210" s="591">
        <f t="shared" si="3"/>
        <v>0</v>
      </c>
    </row>
    <row r="211" spans="1:163" ht="16.5" customHeight="1" x14ac:dyDescent="0.2">
      <c r="A211" s="43" t="s">
        <v>1342</v>
      </c>
      <c r="B211" s="3" t="s">
        <v>1343</v>
      </c>
      <c r="C211" s="5" t="s">
        <v>2642</v>
      </c>
      <c r="E211" s="263" t="s">
        <v>306</v>
      </c>
      <c r="F211" s="231" t="s">
        <v>1344</v>
      </c>
      <c r="G211" s="193"/>
      <c r="H211" s="5" t="s">
        <v>813</v>
      </c>
      <c r="I211" s="25" t="s">
        <v>16</v>
      </c>
      <c r="J211" s="25" t="s">
        <v>16</v>
      </c>
      <c r="K211" s="25" t="s">
        <v>16</v>
      </c>
      <c r="L211" s="25" t="s">
        <v>16</v>
      </c>
      <c r="M211" s="25" t="s">
        <v>16</v>
      </c>
      <c r="N211" s="25" t="s">
        <v>16</v>
      </c>
      <c r="O211" s="25" t="s">
        <v>16</v>
      </c>
      <c r="P211" s="25" t="s">
        <v>16</v>
      </c>
      <c r="Q211" s="25" t="s">
        <v>16</v>
      </c>
      <c r="R211" s="25" t="s">
        <v>16</v>
      </c>
      <c r="S211" s="25" t="s">
        <v>16</v>
      </c>
      <c r="T211" s="25" t="s">
        <v>16</v>
      </c>
      <c r="U211" s="25" t="s">
        <v>16</v>
      </c>
      <c r="V211" s="25" t="s">
        <v>16</v>
      </c>
      <c r="W211" s="21" t="s">
        <v>16</v>
      </c>
      <c r="X211" s="21" t="s">
        <v>4</v>
      </c>
      <c r="Y211" s="21" t="s">
        <v>4</v>
      </c>
      <c r="Z211" s="21" t="s">
        <v>4</v>
      </c>
      <c r="AA211" s="21" t="s">
        <v>4</v>
      </c>
      <c r="AB211" s="21" t="s">
        <v>4</v>
      </c>
      <c r="AC211" s="426" t="s">
        <v>4</v>
      </c>
      <c r="AD211" s="426">
        <v>4</v>
      </c>
      <c r="AE211" s="426">
        <v>3</v>
      </c>
      <c r="AF211" s="426">
        <v>3</v>
      </c>
      <c r="AG211" s="426">
        <v>3</v>
      </c>
      <c r="AH211" s="426">
        <v>3</v>
      </c>
      <c r="AI211" s="511">
        <v>3</v>
      </c>
      <c r="AJ211" s="511" t="s">
        <v>664</v>
      </c>
      <c r="AK211" s="141">
        <v>3</v>
      </c>
      <c r="AL211" s="141" t="s">
        <v>307</v>
      </c>
      <c r="AM211" s="213"/>
      <c r="AN211" s="405">
        <v>7283920</v>
      </c>
      <c r="AO211" s="213"/>
      <c r="AP211" s="478"/>
      <c r="AQ211" s="496"/>
      <c r="AR211" s="315">
        <f>VLOOKUP(E211,'Monthly AMS report'!KD:KE,2,FALSE)</f>
        <v>44762</v>
      </c>
      <c r="AS211" s="22"/>
      <c r="AT211" s="22"/>
      <c r="AU211" s="5">
        <v>6</v>
      </c>
      <c r="AV211" s="5">
        <v>16</v>
      </c>
      <c r="AW211" s="5">
        <v>7</v>
      </c>
      <c r="AX211" s="5"/>
      <c r="AY211" s="5"/>
      <c r="AZ211" s="5"/>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19"/>
      <c r="EK211" s="591">
        <f t="shared" si="3"/>
        <v>0</v>
      </c>
    </row>
    <row r="212" spans="1:163" ht="16.5" customHeight="1" x14ac:dyDescent="0.2">
      <c r="A212" s="43" t="s">
        <v>1331</v>
      </c>
      <c r="B212" s="3" t="s">
        <v>1332</v>
      </c>
      <c r="C212" s="5" t="s">
        <v>2642</v>
      </c>
      <c r="E212" s="263" t="s">
        <v>308</v>
      </c>
      <c r="F212" s="231" t="s">
        <v>1332</v>
      </c>
      <c r="G212" s="193" t="s">
        <v>1333</v>
      </c>
      <c r="H212" s="5" t="s">
        <v>813</v>
      </c>
      <c r="I212" s="25" t="s">
        <v>16</v>
      </c>
      <c r="J212" s="25" t="s">
        <v>16</v>
      </c>
      <c r="K212" s="25" t="s">
        <v>16</v>
      </c>
      <c r="L212" s="25" t="s">
        <v>16</v>
      </c>
      <c r="M212" s="25" t="s">
        <v>16</v>
      </c>
      <c r="N212" s="25" t="s">
        <v>16</v>
      </c>
      <c r="O212" s="25" t="s">
        <v>16</v>
      </c>
      <c r="P212" s="25" t="s">
        <v>16</v>
      </c>
      <c r="Q212" s="25" t="s">
        <v>16</v>
      </c>
      <c r="R212" s="25" t="s">
        <v>16</v>
      </c>
      <c r="S212" s="25" t="s">
        <v>16</v>
      </c>
      <c r="T212" s="25" t="s">
        <v>16</v>
      </c>
      <c r="U212" s="25" t="s">
        <v>16</v>
      </c>
      <c r="V212" s="25" t="s">
        <v>16</v>
      </c>
      <c r="W212" s="21" t="s">
        <v>16</v>
      </c>
      <c r="X212" s="21" t="s">
        <v>16</v>
      </c>
      <c r="Y212" s="21" t="s">
        <v>16</v>
      </c>
      <c r="Z212" s="21" t="s">
        <v>16</v>
      </c>
      <c r="AA212" s="21" t="s">
        <v>16</v>
      </c>
      <c r="AB212" s="21" t="s">
        <v>4</v>
      </c>
      <c r="AC212" s="426" t="s">
        <v>4</v>
      </c>
      <c r="AD212" s="426">
        <v>4</v>
      </c>
      <c r="AE212" s="426" t="s">
        <v>16</v>
      </c>
      <c r="AF212" s="426" t="s">
        <v>16</v>
      </c>
      <c r="AG212" s="426" t="s">
        <v>16</v>
      </c>
      <c r="AH212" s="426" t="s">
        <v>4</v>
      </c>
      <c r="AI212" s="511" t="s">
        <v>663</v>
      </c>
      <c r="AJ212" s="511"/>
      <c r="AK212" s="141" t="s">
        <v>16</v>
      </c>
      <c r="AL212" s="141"/>
      <c r="AM212" s="602"/>
      <c r="AN212" s="405"/>
      <c r="AO212" s="213"/>
      <c r="AP212" s="478"/>
      <c r="AQ212" s="496"/>
      <c r="AR212" s="315">
        <f>VLOOKUP(E212,'Monthly AMS report'!KD:KE,2,FALSE)</f>
        <v>44713</v>
      </c>
      <c r="AS212" s="22"/>
      <c r="AT212" s="22"/>
      <c r="AU212" s="5">
        <v>8</v>
      </c>
      <c r="AV212" s="5">
        <v>16</v>
      </c>
      <c r="AW212" s="5">
        <v>7</v>
      </c>
      <c r="AX212" s="5"/>
      <c r="AY212" s="5"/>
      <c r="AZ212" s="5"/>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19"/>
      <c r="EJ212" s="590" t="s">
        <v>1338</v>
      </c>
      <c r="EK212" s="591"/>
    </row>
    <row r="213" spans="1:163" ht="16.5" customHeight="1" x14ac:dyDescent="0.25">
      <c r="A213" s="43" t="s">
        <v>1349</v>
      </c>
      <c r="B213" s="22" t="s">
        <v>1350</v>
      </c>
      <c r="C213" s="5" t="s">
        <v>2642</v>
      </c>
      <c r="E213" s="265" t="s">
        <v>309</v>
      </c>
      <c r="F213" s="231" t="s">
        <v>1351</v>
      </c>
      <c r="G213" s="193"/>
      <c r="H213" s="5" t="s">
        <v>662</v>
      </c>
      <c r="I213" s="21" t="s">
        <v>16</v>
      </c>
      <c r="J213" s="21" t="s">
        <v>663</v>
      </c>
      <c r="K213" s="21" t="s">
        <v>16</v>
      </c>
      <c r="L213" s="21" t="s">
        <v>663</v>
      </c>
      <c r="M213" s="21" t="s">
        <v>663</v>
      </c>
      <c r="N213" s="21" t="s">
        <v>16</v>
      </c>
      <c r="O213" s="21" t="s">
        <v>16</v>
      </c>
      <c r="P213" s="21" t="s">
        <v>16</v>
      </c>
      <c r="Q213" s="21" t="s">
        <v>663</v>
      </c>
      <c r="R213" s="21">
        <v>3</v>
      </c>
      <c r="S213" s="21">
        <v>3</v>
      </c>
      <c r="T213" s="21" t="s">
        <v>663</v>
      </c>
      <c r="U213" s="21">
        <v>3</v>
      </c>
      <c r="V213" s="21">
        <v>2</v>
      </c>
      <c r="W213" s="21" t="s">
        <v>16</v>
      </c>
      <c r="X213" s="21" t="s">
        <v>4</v>
      </c>
      <c r="Y213" s="21" t="s">
        <v>4</v>
      </c>
      <c r="Z213" s="21">
        <v>3</v>
      </c>
      <c r="AA213" s="21">
        <v>3</v>
      </c>
      <c r="AB213" s="21">
        <v>3</v>
      </c>
      <c r="AC213" s="426">
        <v>3</v>
      </c>
      <c r="AD213" s="426">
        <v>3</v>
      </c>
      <c r="AE213" s="426">
        <v>3</v>
      </c>
      <c r="AF213" s="426">
        <v>3</v>
      </c>
      <c r="AG213" s="426">
        <v>3</v>
      </c>
      <c r="AH213" s="426">
        <v>2</v>
      </c>
      <c r="AI213" s="511">
        <v>2</v>
      </c>
      <c r="AJ213" s="511" t="s">
        <v>664</v>
      </c>
      <c r="AK213" s="141">
        <v>3</v>
      </c>
      <c r="AL213" s="141" t="s">
        <v>3622</v>
      </c>
      <c r="AM213" s="174"/>
      <c r="AN213" s="401">
        <v>7228130</v>
      </c>
      <c r="AO213" s="602"/>
      <c r="AP213" s="478"/>
      <c r="AQ213" s="496" t="e">
        <f>VLOOKUP(A213,#REF!,10,FALSE)</f>
        <v>#REF!</v>
      </c>
      <c r="AR213" s="315">
        <f>VLOOKUP(E213,'Monthly AMS report'!KD:KE,2,FALSE)</f>
        <v>44762</v>
      </c>
      <c r="AS213" s="3"/>
      <c r="AT213" s="3"/>
      <c r="AU213" s="5">
        <v>12</v>
      </c>
      <c r="AW213" s="5"/>
      <c r="AX213" s="5"/>
      <c r="AY213" s="5"/>
      <c r="AZ213" s="5"/>
      <c r="BA213" s="3"/>
      <c r="BB213" s="3"/>
      <c r="BC213" s="3"/>
      <c r="BD213" s="3"/>
      <c r="BE213" s="3"/>
      <c r="BF213" s="3"/>
      <c r="BG213" s="3"/>
      <c r="BH213" s="3"/>
      <c r="BI213" s="3"/>
      <c r="BJ213" s="3"/>
      <c r="BK213" s="3"/>
      <c r="BL213" s="3"/>
      <c r="BM213" s="3"/>
      <c r="BN213" s="3"/>
      <c r="BO213" s="3"/>
      <c r="BP213" s="3"/>
      <c r="BQ213" s="3"/>
      <c r="BR213" s="3"/>
      <c r="BS213" s="3"/>
      <c r="BT213" s="5"/>
      <c r="BU213" s="5"/>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19"/>
      <c r="EK213" s="591">
        <f t="shared" si="3"/>
        <v>0</v>
      </c>
    </row>
    <row r="214" spans="1:163" ht="16.5" customHeight="1" x14ac:dyDescent="0.25">
      <c r="A214" s="46" t="s">
        <v>1352</v>
      </c>
      <c r="B214" s="22" t="s">
        <v>1353</v>
      </c>
      <c r="C214" s="5" t="s">
        <v>2642</v>
      </c>
      <c r="E214" s="265" t="s">
        <v>311</v>
      </c>
      <c r="F214" s="231" t="s">
        <v>1354</v>
      </c>
      <c r="G214" s="193"/>
      <c r="H214" s="5" t="s">
        <v>662</v>
      </c>
      <c r="I214" s="21" t="s">
        <v>16</v>
      </c>
      <c r="J214" s="21" t="s">
        <v>663</v>
      </c>
      <c r="K214" s="21" t="s">
        <v>16</v>
      </c>
      <c r="L214" s="21" t="s">
        <v>663</v>
      </c>
      <c r="M214" s="21" t="s">
        <v>663</v>
      </c>
      <c r="N214" s="21" t="s">
        <v>16</v>
      </c>
      <c r="O214" s="21" t="s">
        <v>16</v>
      </c>
      <c r="P214" s="21" t="s">
        <v>16</v>
      </c>
      <c r="Q214" s="21" t="s">
        <v>663</v>
      </c>
      <c r="R214" s="21" t="s">
        <v>663</v>
      </c>
      <c r="S214" s="21">
        <v>3</v>
      </c>
      <c r="T214" s="21" t="s">
        <v>663</v>
      </c>
      <c r="U214" s="21" t="s">
        <v>663</v>
      </c>
      <c r="V214" s="21" t="s">
        <v>4</v>
      </c>
      <c r="W214" s="21" t="s">
        <v>16</v>
      </c>
      <c r="X214" s="21" t="s">
        <v>4</v>
      </c>
      <c r="Y214" s="21" t="s">
        <v>4</v>
      </c>
      <c r="Z214" s="21" t="s">
        <v>4</v>
      </c>
      <c r="AA214" s="21">
        <v>3</v>
      </c>
      <c r="AB214" s="21">
        <v>3</v>
      </c>
      <c r="AC214" s="426">
        <v>4</v>
      </c>
      <c r="AD214" s="426">
        <v>4</v>
      </c>
      <c r="AE214" s="426">
        <v>4</v>
      </c>
      <c r="AF214" s="426">
        <v>4</v>
      </c>
      <c r="AG214" s="426">
        <v>4</v>
      </c>
      <c r="AH214" s="426" t="s">
        <v>4</v>
      </c>
      <c r="AI214" s="511" t="s">
        <v>663</v>
      </c>
      <c r="AJ214" s="511" t="s">
        <v>664</v>
      </c>
      <c r="AK214" s="141" t="s">
        <v>4</v>
      </c>
      <c r="AL214" s="141"/>
      <c r="AM214" s="602"/>
      <c r="AN214" s="404">
        <v>7267881</v>
      </c>
      <c r="AO214" s="213"/>
      <c r="AP214" s="478"/>
      <c r="AQ214" s="496" t="e">
        <f>VLOOKUP(A214,#REF!,10,FALSE)</f>
        <v>#REF!</v>
      </c>
      <c r="AR214" s="315">
        <f>VLOOKUP(E214,'Monthly AMS report'!KD:KE,2,FALSE)</f>
        <v>44762</v>
      </c>
      <c r="AS214" s="3"/>
      <c r="AT214" s="3"/>
      <c r="AU214" s="5">
        <v>4</v>
      </c>
      <c r="AW214" s="5"/>
      <c r="AX214" s="5"/>
      <c r="AY214" s="5"/>
      <c r="AZ214" s="5"/>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19"/>
      <c r="EK214" s="591">
        <f t="shared" ref="EK214:EK230" si="4">SUM(I130,I131)</f>
        <v>0</v>
      </c>
    </row>
    <row r="215" spans="1:163" ht="16.5" customHeight="1" x14ac:dyDescent="0.25">
      <c r="A215" s="44" t="s">
        <v>1355</v>
      </c>
      <c r="B215" s="6" t="s">
        <v>1356</v>
      </c>
      <c r="C215" s="5" t="s">
        <v>2642</v>
      </c>
      <c r="E215" s="265" t="s">
        <v>312</v>
      </c>
      <c r="F215" s="231" t="s">
        <v>1357</v>
      </c>
      <c r="G215" s="193"/>
      <c r="H215" s="5" t="s">
        <v>662</v>
      </c>
      <c r="I215" s="21" t="s">
        <v>16</v>
      </c>
      <c r="J215" s="21" t="s">
        <v>663</v>
      </c>
      <c r="K215" s="21" t="s">
        <v>16</v>
      </c>
      <c r="L215" s="21" t="s">
        <v>663</v>
      </c>
      <c r="M215" s="21" t="s">
        <v>663</v>
      </c>
      <c r="N215" s="21" t="s">
        <v>16</v>
      </c>
      <c r="O215" s="21" t="s">
        <v>16</v>
      </c>
      <c r="P215" s="21" t="s">
        <v>16</v>
      </c>
      <c r="Q215" s="21" t="s">
        <v>663</v>
      </c>
      <c r="R215" s="21" t="s">
        <v>663</v>
      </c>
      <c r="S215" s="21" t="s">
        <v>663</v>
      </c>
      <c r="T215" s="21" t="s">
        <v>663</v>
      </c>
      <c r="U215" s="21" t="s">
        <v>663</v>
      </c>
      <c r="V215" s="21" t="s">
        <v>4</v>
      </c>
      <c r="W215" s="21" t="s">
        <v>16</v>
      </c>
      <c r="X215" s="21" t="s">
        <v>4</v>
      </c>
      <c r="Y215" s="21" t="s">
        <v>4</v>
      </c>
      <c r="Z215" s="21" t="s">
        <v>4</v>
      </c>
      <c r="AA215" s="21" t="s">
        <v>4</v>
      </c>
      <c r="AB215" s="21" t="s">
        <v>4</v>
      </c>
      <c r="AC215" s="426" t="s">
        <v>4</v>
      </c>
      <c r="AD215" s="426" t="s">
        <v>663</v>
      </c>
      <c r="AE215" s="426" t="s">
        <v>4</v>
      </c>
      <c r="AF215" s="426" t="s">
        <v>4</v>
      </c>
      <c r="AG215" s="426" t="s">
        <v>4</v>
      </c>
      <c r="AH215" s="426" t="s">
        <v>4</v>
      </c>
      <c r="AI215" s="511" t="s">
        <v>663</v>
      </c>
      <c r="AJ215" s="511" t="s">
        <v>664</v>
      </c>
      <c r="AK215" s="141" t="s">
        <v>4</v>
      </c>
      <c r="AL215" s="141"/>
      <c r="AM215" s="213"/>
      <c r="AN215" s="405"/>
      <c r="AO215" s="213"/>
      <c r="AP215" s="478"/>
      <c r="AQ215" s="496"/>
      <c r="AR215" s="315">
        <f>VLOOKUP(E215,'Monthly AMS report'!KD:KE,2,FALSE)</f>
        <v>44762</v>
      </c>
      <c r="AS215" s="3"/>
      <c r="AT215" s="3"/>
      <c r="AU215" s="5">
        <v>6</v>
      </c>
      <c r="AV215" s="5">
        <v>16</v>
      </c>
      <c r="AW215" s="5">
        <v>7</v>
      </c>
      <c r="AX215" s="5"/>
      <c r="AY215" s="5"/>
      <c r="AZ215" s="5"/>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19"/>
      <c r="EJ215" s="590" t="s">
        <v>1348</v>
      </c>
      <c r="EK215" s="591"/>
    </row>
    <row r="216" spans="1:163" ht="16.5" customHeight="1" x14ac:dyDescent="0.25">
      <c r="A216" s="43" t="s">
        <v>1358</v>
      </c>
      <c r="B216" s="22" t="s">
        <v>1359</v>
      </c>
      <c r="C216" s="5" t="s">
        <v>2642</v>
      </c>
      <c r="E216" s="265" t="s">
        <v>313</v>
      </c>
      <c r="F216" s="231" t="s">
        <v>1360</v>
      </c>
      <c r="G216" s="193"/>
      <c r="H216" s="5" t="s">
        <v>662</v>
      </c>
      <c r="I216" s="21" t="s">
        <v>16</v>
      </c>
      <c r="J216" s="21" t="s">
        <v>663</v>
      </c>
      <c r="K216" s="21" t="s">
        <v>16</v>
      </c>
      <c r="L216" s="21" t="s">
        <v>663</v>
      </c>
      <c r="M216" s="21" t="s">
        <v>663</v>
      </c>
      <c r="N216" s="21" t="s">
        <v>16</v>
      </c>
      <c r="O216" s="21" t="s">
        <v>16</v>
      </c>
      <c r="P216" s="21" t="s">
        <v>16</v>
      </c>
      <c r="Q216" s="21">
        <v>3</v>
      </c>
      <c r="R216" s="21">
        <v>3</v>
      </c>
      <c r="S216" s="21">
        <v>3</v>
      </c>
      <c r="T216" s="21" t="s">
        <v>663</v>
      </c>
      <c r="U216" s="21">
        <v>3</v>
      </c>
      <c r="V216" s="21">
        <v>4</v>
      </c>
      <c r="W216" s="21" t="s">
        <v>16</v>
      </c>
      <c r="X216" s="21" t="s">
        <v>664</v>
      </c>
      <c r="Y216" s="21">
        <v>3</v>
      </c>
      <c r="Z216" s="21">
        <v>3</v>
      </c>
      <c r="AA216" s="21">
        <v>3</v>
      </c>
      <c r="AB216" s="21">
        <v>3</v>
      </c>
      <c r="AC216" s="426">
        <v>3</v>
      </c>
      <c r="AD216" s="426" t="s">
        <v>663</v>
      </c>
      <c r="AE216" s="426">
        <v>4</v>
      </c>
      <c r="AF216" s="426">
        <v>4</v>
      </c>
      <c r="AG216" s="426">
        <v>4</v>
      </c>
      <c r="AH216" s="426">
        <v>3</v>
      </c>
      <c r="AI216" s="511">
        <v>3</v>
      </c>
      <c r="AJ216" s="511" t="s">
        <v>664</v>
      </c>
      <c r="AK216" s="141">
        <v>3</v>
      </c>
      <c r="AL216" s="141" t="s">
        <v>314</v>
      </c>
      <c r="AM216" s="174"/>
      <c r="AN216" s="401">
        <v>7302944</v>
      </c>
      <c r="AO216" s="213"/>
      <c r="AP216" s="478"/>
      <c r="AQ216" s="496"/>
      <c r="AR216" s="315">
        <f>VLOOKUP(E216,'Monthly AMS report'!KD:KE,2,FALSE)</f>
        <v>44762</v>
      </c>
      <c r="AS216" s="3"/>
      <c r="AT216" s="3"/>
      <c r="AU216" s="5">
        <v>6</v>
      </c>
      <c r="AV216" s="5">
        <v>32</v>
      </c>
      <c r="AW216" s="5">
        <v>7</v>
      </c>
      <c r="AX216" s="5"/>
      <c r="AY216" s="5"/>
      <c r="AZ216" s="5"/>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19"/>
      <c r="EK216" s="591">
        <f t="shared" si="4"/>
        <v>0</v>
      </c>
    </row>
    <row r="217" spans="1:163" ht="16.5" customHeight="1" x14ac:dyDescent="0.2">
      <c r="A217" s="46" t="s">
        <v>1361</v>
      </c>
      <c r="B217" s="22" t="s">
        <v>1362</v>
      </c>
      <c r="C217" s="5" t="s">
        <v>2642</v>
      </c>
      <c r="E217" s="265" t="s">
        <v>315</v>
      </c>
      <c r="F217" s="231" t="s">
        <v>1363</v>
      </c>
      <c r="G217" s="193"/>
      <c r="H217" s="5" t="s">
        <v>662</v>
      </c>
      <c r="I217" s="21" t="s">
        <v>16</v>
      </c>
      <c r="J217" s="21" t="s">
        <v>663</v>
      </c>
      <c r="K217" s="21" t="s">
        <v>16</v>
      </c>
      <c r="L217" s="21" t="s">
        <v>663</v>
      </c>
      <c r="M217" s="21" t="s">
        <v>663</v>
      </c>
      <c r="N217" s="21" t="s">
        <v>16</v>
      </c>
      <c r="O217" s="21" t="s">
        <v>16</v>
      </c>
      <c r="P217" s="21" t="s">
        <v>16</v>
      </c>
      <c r="Q217" s="21" t="s">
        <v>663</v>
      </c>
      <c r="R217" s="21" t="s">
        <v>663</v>
      </c>
      <c r="S217" s="21" t="s">
        <v>663</v>
      </c>
      <c r="T217" s="21" t="s">
        <v>663</v>
      </c>
      <c r="U217" s="21">
        <v>4</v>
      </c>
      <c r="V217" s="21" t="s">
        <v>4</v>
      </c>
      <c r="W217" s="21" t="s">
        <v>16</v>
      </c>
      <c r="X217" s="21" t="s">
        <v>4</v>
      </c>
      <c r="Y217" s="21" t="s">
        <v>4</v>
      </c>
      <c r="Z217" s="21">
        <v>4</v>
      </c>
      <c r="AA217" s="21" t="s">
        <v>4</v>
      </c>
      <c r="AB217" s="21" t="s">
        <v>4</v>
      </c>
      <c r="AC217" s="426" t="s">
        <v>4</v>
      </c>
      <c r="AD217" s="426">
        <v>3</v>
      </c>
      <c r="AE217" s="426" t="s">
        <v>4</v>
      </c>
      <c r="AF217" s="426" t="s">
        <v>4</v>
      </c>
      <c r="AG217" s="426" t="s">
        <v>4</v>
      </c>
      <c r="AH217" s="426">
        <v>3</v>
      </c>
      <c r="AI217" s="511">
        <v>3</v>
      </c>
      <c r="AJ217" s="511" t="s">
        <v>664</v>
      </c>
      <c r="AK217" s="141">
        <v>4</v>
      </c>
      <c r="AL217" s="141" t="s">
        <v>3623</v>
      </c>
      <c r="AM217" s="314"/>
      <c r="AN217" s="405">
        <v>7302945</v>
      </c>
      <c r="AO217" s="213"/>
      <c r="AP217" s="478"/>
      <c r="AQ217" s="496"/>
      <c r="AR217" s="315">
        <f>VLOOKUP(E217,'Monthly AMS report'!KD:KE,2,FALSE)</f>
        <v>44762</v>
      </c>
      <c r="AS217" s="3"/>
      <c r="AT217" s="3"/>
      <c r="AU217" s="5">
        <v>6</v>
      </c>
      <c r="AW217" s="5"/>
      <c r="AX217" s="5"/>
      <c r="AY217" s="5"/>
      <c r="AZ217" s="5"/>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19"/>
      <c r="EK217" s="591">
        <f t="shared" si="4"/>
        <v>0</v>
      </c>
      <c r="FG217" s="1">
        <f>35/58</f>
        <v>0.60344827586206895</v>
      </c>
    </row>
    <row r="218" spans="1:163" ht="16.5" customHeight="1" x14ac:dyDescent="0.25">
      <c r="A218" s="43" t="s">
        <v>1364</v>
      </c>
      <c r="B218" s="22" t="s">
        <v>1365</v>
      </c>
      <c r="C218" s="5" t="s">
        <v>2642</v>
      </c>
      <c r="E218" s="265" t="s">
        <v>317</v>
      </c>
      <c r="F218" s="231" t="s">
        <v>1366</v>
      </c>
      <c r="G218" s="193" t="s">
        <v>1367</v>
      </c>
      <c r="H218" s="5" t="s">
        <v>662</v>
      </c>
      <c r="I218" s="21" t="s">
        <v>16</v>
      </c>
      <c r="J218" s="21" t="s">
        <v>663</v>
      </c>
      <c r="K218" s="21" t="s">
        <v>16</v>
      </c>
      <c r="L218" s="21" t="s">
        <v>663</v>
      </c>
      <c r="M218" s="21">
        <v>3</v>
      </c>
      <c r="N218" s="21" t="s">
        <v>16</v>
      </c>
      <c r="O218" s="21" t="s">
        <v>16</v>
      </c>
      <c r="P218" s="21" t="s">
        <v>16</v>
      </c>
      <c r="Q218" s="21" t="s">
        <v>663</v>
      </c>
      <c r="R218" s="21" t="s">
        <v>663</v>
      </c>
      <c r="S218" s="21">
        <v>3</v>
      </c>
      <c r="T218" s="21" t="s">
        <v>663</v>
      </c>
      <c r="U218" s="21" t="s">
        <v>663</v>
      </c>
      <c r="V218" s="21">
        <v>3</v>
      </c>
      <c r="W218" s="21" t="s">
        <v>16</v>
      </c>
      <c r="X218" s="21">
        <v>3</v>
      </c>
      <c r="Y218" s="21">
        <v>3</v>
      </c>
      <c r="Z218" s="21">
        <v>3</v>
      </c>
      <c r="AA218" s="21">
        <v>3</v>
      </c>
      <c r="AB218" s="21">
        <v>3</v>
      </c>
      <c r="AC218" s="426">
        <v>3</v>
      </c>
      <c r="AD218" s="426">
        <v>3</v>
      </c>
      <c r="AE218" s="426">
        <v>3</v>
      </c>
      <c r="AF218" s="426">
        <v>2</v>
      </c>
      <c r="AG218" s="426">
        <v>2</v>
      </c>
      <c r="AH218" s="426" t="s">
        <v>4</v>
      </c>
      <c r="AI218" s="511">
        <v>3</v>
      </c>
      <c r="AJ218" s="511" t="s">
        <v>664</v>
      </c>
      <c r="AK218" s="141" t="s">
        <v>4</v>
      </c>
      <c r="AL218" s="141"/>
      <c r="AM218" s="174"/>
      <c r="AN218" s="401"/>
      <c r="AO218" s="602"/>
      <c r="AP218" s="478"/>
      <c r="AQ218" s="496" t="e">
        <f>VLOOKUP(A218,#REF!,10,FALSE)</f>
        <v>#REF!</v>
      </c>
      <c r="AR218" s="315">
        <f>VLOOKUP(E218,'Monthly AMS report'!KD:KE,2,FALSE)</f>
        <v>44762</v>
      </c>
      <c r="AS218" s="3"/>
      <c r="AT218" s="3"/>
      <c r="AU218" s="5">
        <v>4</v>
      </c>
      <c r="AV218" s="5">
        <v>16</v>
      </c>
      <c r="AW218" s="5">
        <v>6</v>
      </c>
      <c r="AX218" s="5"/>
      <c r="AY218" s="5"/>
      <c r="AZ218" s="5"/>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19"/>
      <c r="EK218" s="591">
        <f t="shared" si="4"/>
        <v>0</v>
      </c>
    </row>
    <row r="219" spans="1:163" ht="16.5" customHeight="1" x14ac:dyDescent="0.2">
      <c r="A219" s="46" t="s">
        <v>1368</v>
      </c>
      <c r="B219" s="22" t="s">
        <v>1369</v>
      </c>
      <c r="C219" s="5" t="s">
        <v>2642</v>
      </c>
      <c r="E219" s="265" t="s">
        <v>319</v>
      </c>
      <c r="F219" s="231" t="s">
        <v>1370</v>
      </c>
      <c r="G219" s="193" t="s">
        <v>952</v>
      </c>
      <c r="H219" s="5" t="s">
        <v>662</v>
      </c>
      <c r="I219" s="21" t="s">
        <v>16</v>
      </c>
      <c r="J219" s="21" t="s">
        <v>663</v>
      </c>
      <c r="K219" s="21" t="s">
        <v>16</v>
      </c>
      <c r="L219" s="21" t="s">
        <v>663</v>
      </c>
      <c r="M219" s="21" t="s">
        <v>663</v>
      </c>
      <c r="N219" s="21" t="s">
        <v>16</v>
      </c>
      <c r="O219" s="21" t="s">
        <v>16</v>
      </c>
      <c r="P219" s="21" t="s">
        <v>16</v>
      </c>
      <c r="Q219" s="21" t="s">
        <v>663</v>
      </c>
      <c r="R219" s="21">
        <v>4</v>
      </c>
      <c r="S219" s="21">
        <v>4</v>
      </c>
      <c r="T219" s="21" t="s">
        <v>663</v>
      </c>
      <c r="U219" s="21">
        <v>4</v>
      </c>
      <c r="V219" s="21">
        <v>3</v>
      </c>
      <c r="W219" s="21" t="s">
        <v>16</v>
      </c>
      <c r="X219" s="21" t="s">
        <v>4</v>
      </c>
      <c r="Y219" s="21" t="s">
        <v>4</v>
      </c>
      <c r="Z219" s="21">
        <v>4</v>
      </c>
      <c r="AA219" s="21">
        <v>4</v>
      </c>
      <c r="AB219" s="21" t="s">
        <v>4</v>
      </c>
      <c r="AC219" s="426">
        <v>4</v>
      </c>
      <c r="AD219" s="426">
        <v>4</v>
      </c>
      <c r="AE219" s="426">
        <v>4</v>
      </c>
      <c r="AF219" s="426">
        <v>4</v>
      </c>
      <c r="AG219" s="426">
        <v>4</v>
      </c>
      <c r="AH219" s="426">
        <v>4</v>
      </c>
      <c r="AI219" s="511">
        <v>4</v>
      </c>
      <c r="AJ219" s="511" t="s">
        <v>664</v>
      </c>
      <c r="AK219" s="141">
        <v>4</v>
      </c>
      <c r="AL219" s="141" t="s">
        <v>320</v>
      </c>
      <c r="AM219" s="174"/>
      <c r="AN219" s="606"/>
      <c r="AO219" s="602"/>
      <c r="AP219" s="478"/>
      <c r="AQ219" s="496"/>
      <c r="AR219" s="315">
        <f>VLOOKUP(E219,'Monthly AMS report'!KD:KE,2,FALSE)</f>
        <v>44762</v>
      </c>
      <c r="AS219" s="3"/>
      <c r="AT219" s="3"/>
      <c r="AU219" s="5">
        <v>8</v>
      </c>
      <c r="AW219" s="5"/>
      <c r="AX219" s="5"/>
      <c r="AY219" s="5"/>
      <c r="AZ219" s="5"/>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19"/>
      <c r="EK219" s="591">
        <f t="shared" si="4"/>
        <v>0</v>
      </c>
    </row>
    <row r="220" spans="1:163" ht="16.5" customHeight="1" x14ac:dyDescent="0.2">
      <c r="A220" s="46" t="s">
        <v>1334</v>
      </c>
      <c r="B220" s="22" t="s">
        <v>1335</v>
      </c>
      <c r="C220" s="5" t="s">
        <v>2642</v>
      </c>
      <c r="E220" s="265" t="s">
        <v>321</v>
      </c>
      <c r="F220" s="231" t="s">
        <v>1336</v>
      </c>
      <c r="G220" s="193" t="s">
        <v>1337</v>
      </c>
      <c r="H220" s="5" t="s">
        <v>662</v>
      </c>
      <c r="I220" s="21" t="s">
        <v>16</v>
      </c>
      <c r="J220" s="21" t="s">
        <v>663</v>
      </c>
      <c r="K220" s="21" t="s">
        <v>16</v>
      </c>
      <c r="L220" s="21" t="s">
        <v>663</v>
      </c>
      <c r="M220" s="21" t="s">
        <v>663</v>
      </c>
      <c r="N220" s="21" t="s">
        <v>16</v>
      </c>
      <c r="O220" s="21" t="s">
        <v>16</v>
      </c>
      <c r="P220" s="21" t="s">
        <v>16</v>
      </c>
      <c r="Q220" s="21" t="s">
        <v>663</v>
      </c>
      <c r="R220" s="21" t="s">
        <v>663</v>
      </c>
      <c r="S220" s="21">
        <v>4</v>
      </c>
      <c r="T220" s="21" t="s">
        <v>663</v>
      </c>
      <c r="U220" s="21" t="s">
        <v>663</v>
      </c>
      <c r="V220" s="21">
        <v>4</v>
      </c>
      <c r="W220" s="21" t="s">
        <v>16</v>
      </c>
      <c r="X220" s="21" t="s">
        <v>16</v>
      </c>
      <c r="Y220" s="21">
        <v>4</v>
      </c>
      <c r="Z220" s="21">
        <v>4</v>
      </c>
      <c r="AA220" s="21">
        <v>4</v>
      </c>
      <c r="AB220" s="21" t="s">
        <v>4</v>
      </c>
      <c r="AC220" s="426">
        <v>4</v>
      </c>
      <c r="AD220" s="426">
        <v>3</v>
      </c>
      <c r="AE220" s="426">
        <v>3</v>
      </c>
      <c r="AF220" s="426">
        <v>3</v>
      </c>
      <c r="AG220" s="426">
        <v>3</v>
      </c>
      <c r="AH220" s="426">
        <v>3</v>
      </c>
      <c r="AI220" s="511">
        <v>3</v>
      </c>
      <c r="AJ220" s="511"/>
      <c r="AK220" s="141" t="s">
        <v>16</v>
      </c>
      <c r="AL220" s="141"/>
      <c r="AM220" s="174"/>
      <c r="AN220" s="606">
        <v>7279178</v>
      </c>
      <c r="AO220" s="602"/>
      <c r="AP220" s="478"/>
      <c r="AQ220" s="496" t="e">
        <f>VLOOKUP(A220,#REF!,10,FALSE)</f>
        <v>#REF!</v>
      </c>
      <c r="AR220" s="315">
        <f>VLOOKUP(E220,'Monthly AMS report'!KD:KE,2,FALSE)</f>
        <v>44713</v>
      </c>
      <c r="AS220" s="3"/>
      <c r="AT220" s="3"/>
      <c r="AU220" s="5">
        <v>6</v>
      </c>
      <c r="AW220" s="5"/>
      <c r="AX220" s="5"/>
      <c r="AY220" s="5"/>
      <c r="AZ220" s="5"/>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19"/>
      <c r="EK220" s="591">
        <f t="shared" si="4"/>
        <v>0</v>
      </c>
    </row>
    <row r="221" spans="1:163" ht="16.5" customHeight="1" x14ac:dyDescent="0.2">
      <c r="A221" s="43" t="s">
        <v>1374</v>
      </c>
      <c r="B221" s="22" t="s">
        <v>1375</v>
      </c>
      <c r="C221" s="5" t="s">
        <v>2642</v>
      </c>
      <c r="E221" s="265" t="s">
        <v>323</v>
      </c>
      <c r="F221" s="231" t="s">
        <v>1376</v>
      </c>
      <c r="G221" s="193"/>
      <c r="H221" s="5" t="s">
        <v>662</v>
      </c>
      <c r="I221" s="21" t="s">
        <v>16</v>
      </c>
      <c r="J221" s="21" t="s">
        <v>663</v>
      </c>
      <c r="K221" s="21" t="s">
        <v>16</v>
      </c>
      <c r="L221" s="21" t="s">
        <v>663</v>
      </c>
      <c r="M221" s="21" t="s">
        <v>663</v>
      </c>
      <c r="N221" s="21" t="s">
        <v>16</v>
      </c>
      <c r="O221" s="21" t="s">
        <v>16</v>
      </c>
      <c r="P221" s="21" t="s">
        <v>16</v>
      </c>
      <c r="Q221" s="21" t="s">
        <v>663</v>
      </c>
      <c r="R221" s="21" t="s">
        <v>663</v>
      </c>
      <c r="S221" s="21">
        <v>4</v>
      </c>
      <c r="T221" s="21" t="s">
        <v>663</v>
      </c>
      <c r="U221" s="21">
        <v>4</v>
      </c>
      <c r="V221" s="21">
        <v>4</v>
      </c>
      <c r="W221" s="21" t="s">
        <v>16</v>
      </c>
      <c r="X221" s="21" t="s">
        <v>16</v>
      </c>
      <c r="Y221" s="21" t="s">
        <v>4</v>
      </c>
      <c r="Z221" s="21" t="s">
        <v>4</v>
      </c>
      <c r="AA221" s="21" t="s">
        <v>4</v>
      </c>
      <c r="AB221" s="21" t="s">
        <v>4</v>
      </c>
      <c r="AC221" s="426">
        <v>3</v>
      </c>
      <c r="AD221" s="426">
        <v>3</v>
      </c>
      <c r="AE221" s="426">
        <v>2</v>
      </c>
      <c r="AF221" s="426">
        <v>2</v>
      </c>
      <c r="AG221" s="426">
        <v>2</v>
      </c>
      <c r="AH221" s="426">
        <v>3</v>
      </c>
      <c r="AI221" s="511">
        <v>3</v>
      </c>
      <c r="AJ221" s="511" t="s">
        <v>664</v>
      </c>
      <c r="AK221" s="141">
        <v>1</v>
      </c>
      <c r="AL221" s="141" t="s">
        <v>3624</v>
      </c>
      <c r="AM221" s="174"/>
      <c r="AN221" s="405"/>
      <c r="AO221" s="213"/>
      <c r="AP221" s="478"/>
      <c r="AQ221" s="496"/>
      <c r="AR221" s="315">
        <f>VLOOKUP(E221,'Monthly AMS report'!KD:KE,2,FALSE)</f>
        <v>44770</v>
      </c>
      <c r="AS221" s="3" t="s">
        <v>1377</v>
      </c>
      <c r="AT221" s="3"/>
      <c r="AU221" s="5">
        <v>8</v>
      </c>
      <c r="AW221" s="5"/>
      <c r="AX221" s="5"/>
      <c r="AY221" s="5"/>
      <c r="AZ221" s="5"/>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19"/>
      <c r="EK221" s="591">
        <f t="shared" si="4"/>
        <v>0</v>
      </c>
    </row>
    <row r="222" spans="1:163" ht="16.5" customHeight="1" x14ac:dyDescent="0.2">
      <c r="A222" s="43" t="s">
        <v>1378</v>
      </c>
      <c r="B222" s="22" t="s">
        <v>1379</v>
      </c>
      <c r="C222" s="5" t="s">
        <v>2642</v>
      </c>
      <c r="E222" s="265" t="s">
        <v>325</v>
      </c>
      <c r="F222" s="231" t="s">
        <v>1380</v>
      </c>
      <c r="G222" s="193"/>
      <c r="H222" s="5" t="s">
        <v>662</v>
      </c>
      <c r="I222" s="21" t="s">
        <v>16</v>
      </c>
      <c r="J222" s="21" t="s">
        <v>663</v>
      </c>
      <c r="K222" s="21" t="s">
        <v>16</v>
      </c>
      <c r="L222" s="21" t="s">
        <v>663</v>
      </c>
      <c r="M222" s="21" t="s">
        <v>663</v>
      </c>
      <c r="N222" s="21" t="s">
        <v>16</v>
      </c>
      <c r="O222" s="21" t="s">
        <v>16</v>
      </c>
      <c r="P222" s="21" t="s">
        <v>16</v>
      </c>
      <c r="Q222" s="21" t="s">
        <v>663</v>
      </c>
      <c r="R222" s="21" t="s">
        <v>663</v>
      </c>
      <c r="S222" s="21">
        <v>3</v>
      </c>
      <c r="T222" s="21" t="s">
        <v>663</v>
      </c>
      <c r="U222" s="21" t="s">
        <v>663</v>
      </c>
      <c r="V222" s="21" t="s">
        <v>4</v>
      </c>
      <c r="W222" s="21" t="s">
        <v>16</v>
      </c>
      <c r="X222" s="21" t="s">
        <v>16</v>
      </c>
      <c r="Y222" s="21" t="s">
        <v>4</v>
      </c>
      <c r="Z222" s="21" t="s">
        <v>4</v>
      </c>
      <c r="AA222" s="21" t="s">
        <v>4</v>
      </c>
      <c r="AB222" s="21" t="s">
        <v>4</v>
      </c>
      <c r="AC222" s="426" t="s">
        <v>4</v>
      </c>
      <c r="AD222" s="426" t="s">
        <v>663</v>
      </c>
      <c r="AE222" s="426" t="s">
        <v>4</v>
      </c>
      <c r="AF222" s="426" t="s">
        <v>4</v>
      </c>
      <c r="AG222" s="426" t="s">
        <v>4</v>
      </c>
      <c r="AH222" s="426" t="s">
        <v>4</v>
      </c>
      <c r="AI222" s="511" t="s">
        <v>663</v>
      </c>
      <c r="AJ222" s="511" t="s">
        <v>664</v>
      </c>
      <c r="AK222" s="141" t="s">
        <v>4</v>
      </c>
      <c r="AL222" s="141"/>
      <c r="AM222" s="174"/>
      <c r="AN222" s="405"/>
      <c r="AO222" s="213"/>
      <c r="AP222" s="478"/>
      <c r="AQ222" s="496"/>
      <c r="AR222" s="315">
        <f>VLOOKUP(E222,'Monthly AMS report'!KD:KE,2,FALSE)</f>
        <v>44762</v>
      </c>
      <c r="AS222" s="3"/>
      <c r="AT222" s="3"/>
      <c r="AU222" s="5">
        <v>6</v>
      </c>
      <c r="AW222" s="5"/>
      <c r="AX222" s="5"/>
      <c r="AY222" s="5"/>
      <c r="AZ222" s="5"/>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19"/>
      <c r="EK222" s="591">
        <f t="shared" si="4"/>
        <v>0</v>
      </c>
    </row>
    <row r="223" spans="1:163" ht="16.5" customHeight="1" x14ac:dyDescent="0.2">
      <c r="A223" s="43" t="s">
        <v>1381</v>
      </c>
      <c r="B223" s="22" t="s">
        <v>1382</v>
      </c>
      <c r="C223" s="5" t="s">
        <v>2642</v>
      </c>
      <c r="E223" s="265" t="s">
        <v>326</v>
      </c>
      <c r="F223" s="231" t="s">
        <v>1382</v>
      </c>
      <c r="G223" s="193"/>
      <c r="H223" s="5" t="s">
        <v>662</v>
      </c>
      <c r="I223" s="21" t="s">
        <v>16</v>
      </c>
      <c r="J223" s="21" t="s">
        <v>663</v>
      </c>
      <c r="K223" s="21" t="s">
        <v>16</v>
      </c>
      <c r="L223" s="21" t="s">
        <v>663</v>
      </c>
      <c r="M223" s="21" t="s">
        <v>663</v>
      </c>
      <c r="N223" s="21" t="s">
        <v>16</v>
      </c>
      <c r="O223" s="21" t="s">
        <v>16</v>
      </c>
      <c r="P223" s="21" t="s">
        <v>16</v>
      </c>
      <c r="Q223" s="21" t="s">
        <v>663</v>
      </c>
      <c r="R223" s="21">
        <v>4</v>
      </c>
      <c r="S223" s="21">
        <v>3</v>
      </c>
      <c r="T223" s="21" t="s">
        <v>663</v>
      </c>
      <c r="U223" s="21" t="s">
        <v>663</v>
      </c>
      <c r="V223" s="21">
        <v>3</v>
      </c>
      <c r="W223" s="21" t="s">
        <v>16</v>
      </c>
      <c r="X223" s="21" t="s">
        <v>4</v>
      </c>
      <c r="Y223" s="21" t="s">
        <v>4</v>
      </c>
      <c r="Z223" s="21">
        <v>4</v>
      </c>
      <c r="AA223" s="21">
        <v>4</v>
      </c>
      <c r="AB223" s="21" t="s">
        <v>4</v>
      </c>
      <c r="AC223" s="426">
        <v>4</v>
      </c>
      <c r="AD223" s="426">
        <v>4</v>
      </c>
      <c r="AE223" s="426">
        <v>4</v>
      </c>
      <c r="AF223" s="426">
        <v>4</v>
      </c>
      <c r="AG223" s="426">
        <v>4</v>
      </c>
      <c r="AH223" s="426">
        <v>3</v>
      </c>
      <c r="AI223" s="511">
        <v>3</v>
      </c>
      <c r="AJ223" s="511" t="s">
        <v>664</v>
      </c>
      <c r="AK223" s="141" t="s">
        <v>3544</v>
      </c>
      <c r="AL223" s="141" t="s">
        <v>3625</v>
      </c>
      <c r="AM223" s="174"/>
      <c r="AN223" s="405"/>
      <c r="AO223" s="213">
        <v>7288444</v>
      </c>
      <c r="AP223" s="478"/>
      <c r="AQ223" s="496"/>
      <c r="AR223" s="315">
        <f>VLOOKUP(E223,'Monthly AMS report'!KD:KE,2,FALSE)</f>
        <v>44762</v>
      </c>
      <c r="AS223" s="3"/>
      <c r="AT223" s="3"/>
      <c r="AU223" s="5">
        <v>6</v>
      </c>
      <c r="AV223" s="5">
        <v>8</v>
      </c>
      <c r="AW223" s="5">
        <v>7</v>
      </c>
      <c r="AX223" s="5"/>
      <c r="AY223" s="5"/>
      <c r="AZ223" s="5"/>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19"/>
      <c r="EK223" s="591">
        <f t="shared" si="4"/>
        <v>0</v>
      </c>
    </row>
    <row r="224" spans="1:163" ht="16.5" customHeight="1" x14ac:dyDescent="0.2">
      <c r="A224" s="43" t="s">
        <v>1383</v>
      </c>
      <c r="B224" s="22" t="s">
        <v>1384</v>
      </c>
      <c r="C224" s="5" t="s">
        <v>2642</v>
      </c>
      <c r="E224" s="265" t="s">
        <v>328</v>
      </c>
      <c r="F224" s="231" t="s">
        <v>1385</v>
      </c>
      <c r="G224" s="193"/>
      <c r="H224" s="5" t="s">
        <v>662</v>
      </c>
      <c r="I224" s="21" t="s">
        <v>16</v>
      </c>
      <c r="J224" s="21" t="s">
        <v>663</v>
      </c>
      <c r="K224" s="21" t="s">
        <v>16</v>
      </c>
      <c r="L224" s="21" t="s">
        <v>663</v>
      </c>
      <c r="M224" s="21" t="s">
        <v>663</v>
      </c>
      <c r="N224" s="21" t="s">
        <v>16</v>
      </c>
      <c r="O224" s="21" t="s">
        <v>16</v>
      </c>
      <c r="P224" s="21" t="s">
        <v>16</v>
      </c>
      <c r="Q224" s="21" t="s">
        <v>663</v>
      </c>
      <c r="R224" s="21" t="s">
        <v>663</v>
      </c>
      <c r="S224" s="21" t="s">
        <v>663</v>
      </c>
      <c r="T224" s="21" t="s">
        <v>663</v>
      </c>
      <c r="U224" s="21" t="s">
        <v>663</v>
      </c>
      <c r="V224" s="21" t="s">
        <v>4</v>
      </c>
      <c r="W224" s="21" t="s">
        <v>16</v>
      </c>
      <c r="X224" s="21" t="s">
        <v>4</v>
      </c>
      <c r="Y224" s="21" t="s">
        <v>4</v>
      </c>
      <c r="Z224" s="21" t="s">
        <v>4</v>
      </c>
      <c r="AA224" s="21" t="s">
        <v>4</v>
      </c>
      <c r="AB224" s="21" t="s">
        <v>4</v>
      </c>
      <c r="AC224" s="426" t="s">
        <v>4</v>
      </c>
      <c r="AD224" s="426" t="s">
        <v>663</v>
      </c>
      <c r="AE224" s="426" t="s">
        <v>4</v>
      </c>
      <c r="AF224" s="426" t="s">
        <v>4</v>
      </c>
      <c r="AG224" s="426" t="s">
        <v>4</v>
      </c>
      <c r="AH224" s="426" t="s">
        <v>4</v>
      </c>
      <c r="AI224" s="511" t="s">
        <v>663</v>
      </c>
      <c r="AJ224" s="511" t="s">
        <v>664</v>
      </c>
      <c r="AK224" s="141" t="s">
        <v>4</v>
      </c>
      <c r="AL224" s="141"/>
      <c r="AM224" s="602"/>
      <c r="AN224" s="405"/>
      <c r="AO224" s="213"/>
      <c r="AP224" s="478"/>
      <c r="AQ224" s="496"/>
      <c r="AR224" s="315">
        <f>VLOOKUP(E224,'Monthly AMS report'!KD:KE,2,FALSE)</f>
        <v>44762</v>
      </c>
      <c r="AS224" s="3"/>
      <c r="AT224" s="3"/>
      <c r="AU224" s="5">
        <v>6</v>
      </c>
      <c r="AV224" s="5">
        <v>16</v>
      </c>
      <c r="AW224" s="5">
        <v>7</v>
      </c>
      <c r="AX224" s="5"/>
      <c r="AY224" s="5"/>
      <c r="AZ224" s="5"/>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19"/>
      <c r="EK224" s="591">
        <f t="shared" si="4"/>
        <v>0</v>
      </c>
    </row>
    <row r="225" spans="1:161" ht="16.5" customHeight="1" x14ac:dyDescent="0.2">
      <c r="A225" s="43" t="s">
        <v>1386</v>
      </c>
      <c r="B225" s="22" t="s">
        <v>1387</v>
      </c>
      <c r="C225" s="5" t="s">
        <v>2642</v>
      </c>
      <c r="E225" s="265" t="s">
        <v>329</v>
      </c>
      <c r="F225" s="231" t="s">
        <v>1388</v>
      </c>
      <c r="G225" s="193"/>
      <c r="H225" s="5" t="s">
        <v>662</v>
      </c>
      <c r="I225" s="21" t="s">
        <v>16</v>
      </c>
      <c r="J225" s="21" t="s">
        <v>663</v>
      </c>
      <c r="K225" s="21" t="s">
        <v>16</v>
      </c>
      <c r="L225" s="21" t="s">
        <v>663</v>
      </c>
      <c r="M225" s="21" t="s">
        <v>663</v>
      </c>
      <c r="N225" s="21" t="s">
        <v>16</v>
      </c>
      <c r="O225" s="21" t="s">
        <v>16</v>
      </c>
      <c r="P225" s="21" t="s">
        <v>16</v>
      </c>
      <c r="Q225" s="21" t="s">
        <v>663</v>
      </c>
      <c r="R225" s="21" t="s">
        <v>663</v>
      </c>
      <c r="S225" s="21" t="s">
        <v>663</v>
      </c>
      <c r="T225" s="21" t="s">
        <v>663</v>
      </c>
      <c r="U225" s="21" t="s">
        <v>663</v>
      </c>
      <c r="V225" s="21" t="s">
        <v>4</v>
      </c>
      <c r="W225" s="21" t="s">
        <v>16</v>
      </c>
      <c r="X225" s="21" t="s">
        <v>4</v>
      </c>
      <c r="Y225" s="21" t="s">
        <v>4</v>
      </c>
      <c r="Z225" s="21" t="s">
        <v>4</v>
      </c>
      <c r="AA225" s="21" t="s">
        <v>4</v>
      </c>
      <c r="AB225" s="21" t="s">
        <v>4</v>
      </c>
      <c r="AC225" s="426" t="s">
        <v>4</v>
      </c>
      <c r="AD225" s="426" t="s">
        <v>663</v>
      </c>
      <c r="AE225" s="426" t="s">
        <v>4</v>
      </c>
      <c r="AF225" s="426" t="s">
        <v>4</v>
      </c>
      <c r="AG225" s="426" t="s">
        <v>4</v>
      </c>
      <c r="AH225" s="426" t="s">
        <v>4</v>
      </c>
      <c r="AI225" s="511" t="s">
        <v>663</v>
      </c>
      <c r="AJ225" s="511" t="s">
        <v>664</v>
      </c>
      <c r="AK225" s="141">
        <v>3</v>
      </c>
      <c r="AL225" s="141" t="s">
        <v>3626</v>
      </c>
      <c r="AM225" s="174"/>
      <c r="AN225" s="405"/>
      <c r="AO225" s="314"/>
      <c r="AP225" s="478"/>
      <c r="AQ225" s="496"/>
      <c r="AR225" s="315">
        <f>VLOOKUP(E225,'Monthly AMS report'!KD:KE,2,FALSE)</f>
        <v>44762</v>
      </c>
      <c r="AS225" s="3"/>
      <c r="AT225" s="3"/>
      <c r="AU225" s="5">
        <v>6</v>
      </c>
      <c r="AV225" s="5">
        <v>16</v>
      </c>
      <c r="AW225" s="5">
        <v>7</v>
      </c>
      <c r="AX225" s="5"/>
      <c r="AY225" s="5"/>
      <c r="AZ225" s="5" t="s">
        <v>1267</v>
      </c>
      <c r="BA225" s="3">
        <v>1770</v>
      </c>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19"/>
      <c r="EK225" s="591">
        <f t="shared" si="4"/>
        <v>0</v>
      </c>
    </row>
    <row r="226" spans="1:161" ht="16.5" customHeight="1" x14ac:dyDescent="0.25">
      <c r="A226" s="44" t="s">
        <v>1339</v>
      </c>
      <c r="B226" s="34" t="s">
        <v>1340</v>
      </c>
      <c r="C226" s="5" t="s">
        <v>2642</v>
      </c>
      <c r="D226" s="5" t="s">
        <v>1106</v>
      </c>
      <c r="E226" s="265" t="s">
        <v>330</v>
      </c>
      <c r="F226" s="231" t="s">
        <v>1341</v>
      </c>
      <c r="G226" s="193"/>
      <c r="H226" s="5" t="s">
        <v>662</v>
      </c>
      <c r="I226" s="21" t="s">
        <v>16</v>
      </c>
      <c r="J226" s="21" t="s">
        <v>16</v>
      </c>
      <c r="K226" s="21" t="s">
        <v>16</v>
      </c>
      <c r="L226" s="21">
        <v>1</v>
      </c>
      <c r="M226" s="21">
        <v>1</v>
      </c>
      <c r="N226" s="21" t="s">
        <v>16</v>
      </c>
      <c r="O226" s="21">
        <v>4</v>
      </c>
      <c r="P226" s="21" t="s">
        <v>16</v>
      </c>
      <c r="Q226" s="21">
        <v>4</v>
      </c>
      <c r="R226" s="21" t="s">
        <v>663</v>
      </c>
      <c r="S226" s="21">
        <v>3</v>
      </c>
      <c r="T226" s="21">
        <v>3</v>
      </c>
      <c r="U226" s="21">
        <v>3</v>
      </c>
      <c r="V226" s="21">
        <v>3</v>
      </c>
      <c r="W226" s="21">
        <v>3</v>
      </c>
      <c r="X226" s="21">
        <v>3</v>
      </c>
      <c r="Y226" s="21">
        <v>3</v>
      </c>
      <c r="Z226" s="21" t="s">
        <v>4</v>
      </c>
      <c r="AA226" s="21" t="s">
        <v>4</v>
      </c>
      <c r="AB226" s="21" t="s">
        <v>4</v>
      </c>
      <c r="AC226" s="426" t="s">
        <v>4</v>
      </c>
      <c r="AD226" s="426">
        <v>3</v>
      </c>
      <c r="AE226" s="426" t="s">
        <v>16</v>
      </c>
      <c r="AF226" s="426" t="s">
        <v>16</v>
      </c>
      <c r="AG226" s="426" t="s">
        <v>16</v>
      </c>
      <c r="AH226" s="426" t="s">
        <v>4</v>
      </c>
      <c r="AI226" s="511" t="s">
        <v>16</v>
      </c>
      <c r="AJ226" s="511"/>
      <c r="AK226" s="141" t="s">
        <v>16</v>
      </c>
      <c r="AL226" s="141"/>
      <c r="AM226" s="174"/>
      <c r="AN226" s="405"/>
      <c r="AO226" s="213"/>
      <c r="AP226" s="478"/>
      <c r="AQ226" s="496" t="e">
        <f>VLOOKUP(A226,#REF!,10,FALSE)</f>
        <v>#REF!</v>
      </c>
      <c r="AR226" s="315">
        <f>VLOOKUP(E226,'Monthly AMS report'!KD:KE,2,FALSE)</f>
        <v>44697</v>
      </c>
      <c r="AS226" s="3"/>
      <c r="AT226" s="3"/>
      <c r="AU226" s="5">
        <v>2</v>
      </c>
      <c r="AV226" s="5">
        <v>16</v>
      </c>
      <c r="AW226" s="5">
        <v>7</v>
      </c>
      <c r="AX226" s="5"/>
      <c r="AY226" s="5"/>
      <c r="AZ226" s="5"/>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19"/>
      <c r="EK226" s="591">
        <f t="shared" si="4"/>
        <v>0</v>
      </c>
    </row>
    <row r="227" spans="1:161" ht="16.5" customHeight="1" x14ac:dyDescent="0.2">
      <c r="A227" s="43" t="s">
        <v>1345</v>
      </c>
      <c r="B227" s="3" t="s">
        <v>1346</v>
      </c>
      <c r="C227" s="5" t="s">
        <v>2642</v>
      </c>
      <c r="D227" s="5" t="s">
        <v>1106</v>
      </c>
      <c r="E227" s="263" t="s">
        <v>331</v>
      </c>
      <c r="F227" s="264" t="s">
        <v>1347</v>
      </c>
      <c r="G227" s="530" t="s">
        <v>1032</v>
      </c>
      <c r="H227" s="472" t="s">
        <v>813</v>
      </c>
      <c r="I227" s="25" t="s">
        <v>16</v>
      </c>
      <c r="J227" s="25" t="s">
        <v>16</v>
      </c>
      <c r="K227" s="25" t="s">
        <v>16</v>
      </c>
      <c r="L227" s="25" t="s">
        <v>16</v>
      </c>
      <c r="M227" s="25" t="s">
        <v>16</v>
      </c>
      <c r="N227" s="25" t="s">
        <v>16</v>
      </c>
      <c r="O227" s="25" t="s">
        <v>16</v>
      </c>
      <c r="P227" s="25" t="s">
        <v>16</v>
      </c>
      <c r="Q227" s="25" t="s">
        <v>16</v>
      </c>
      <c r="R227" s="25" t="s">
        <v>16</v>
      </c>
      <c r="S227" s="25" t="s">
        <v>16</v>
      </c>
      <c r="T227" s="25" t="s">
        <v>16</v>
      </c>
      <c r="U227" s="25" t="s">
        <v>16</v>
      </c>
      <c r="V227" s="25" t="s">
        <v>16</v>
      </c>
      <c r="W227" s="21" t="s">
        <v>16</v>
      </c>
      <c r="X227" s="21" t="s">
        <v>16</v>
      </c>
      <c r="Y227" s="21" t="s">
        <v>16</v>
      </c>
      <c r="Z227" s="21" t="s">
        <v>16</v>
      </c>
      <c r="AA227" s="21" t="s">
        <v>16</v>
      </c>
      <c r="AB227" s="21" t="s">
        <v>16</v>
      </c>
      <c r="AC227" s="426" t="s">
        <v>4</v>
      </c>
      <c r="AD227" s="426" t="s">
        <v>16</v>
      </c>
      <c r="AE227" s="426" t="s">
        <v>16</v>
      </c>
      <c r="AF227" s="426" t="s">
        <v>16</v>
      </c>
      <c r="AG227" s="426" t="s">
        <v>16</v>
      </c>
      <c r="AH227" s="426" t="s">
        <v>16</v>
      </c>
      <c r="AI227" s="511" t="s">
        <v>16</v>
      </c>
      <c r="AJ227" s="511"/>
      <c r="AK227" s="141" t="s">
        <v>16</v>
      </c>
      <c r="AL227" s="141"/>
      <c r="AM227" s="314"/>
      <c r="AN227" s="405"/>
      <c r="AO227" s="314"/>
      <c r="AP227" s="478"/>
      <c r="AQ227" s="479"/>
      <c r="AR227" s="315">
        <f>VLOOKUP(E227,'Monthly AMS report'!KD:KE,2,FALSE)</f>
        <v>43585</v>
      </c>
      <c r="AS227" s="22"/>
      <c r="AT227" s="22"/>
      <c r="AU227" s="5"/>
      <c r="AV227" s="5">
        <v>8</v>
      </c>
      <c r="AW227" s="5">
        <v>7</v>
      </c>
      <c r="AX227" s="5"/>
      <c r="AY227" s="5"/>
      <c r="AZ227" s="5"/>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19"/>
      <c r="EK227" s="591">
        <f t="shared" si="4"/>
        <v>0</v>
      </c>
    </row>
    <row r="228" spans="1:161" ht="16.5" customHeight="1" x14ac:dyDescent="0.2">
      <c r="A228" s="43" t="s">
        <v>1371</v>
      </c>
      <c r="B228" s="3" t="s">
        <v>1372</v>
      </c>
      <c r="C228" s="5" t="s">
        <v>2642</v>
      </c>
      <c r="D228" s="5" t="s">
        <v>1106</v>
      </c>
      <c r="E228" s="263" t="s">
        <v>332</v>
      </c>
      <c r="F228" s="264" t="s">
        <v>1373</v>
      </c>
      <c r="G228" s="530" t="s">
        <v>1032</v>
      </c>
      <c r="H228" s="472" t="s">
        <v>813</v>
      </c>
      <c r="I228" s="25" t="s">
        <v>16</v>
      </c>
      <c r="J228" s="25" t="s">
        <v>16</v>
      </c>
      <c r="K228" s="25" t="s">
        <v>16</v>
      </c>
      <c r="L228" s="25" t="s">
        <v>16</v>
      </c>
      <c r="M228" s="25" t="s">
        <v>16</v>
      </c>
      <c r="N228" s="25" t="s">
        <v>16</v>
      </c>
      <c r="O228" s="25" t="s">
        <v>16</v>
      </c>
      <c r="P228" s="25" t="s">
        <v>16</v>
      </c>
      <c r="Q228" s="25" t="s">
        <v>16</v>
      </c>
      <c r="R228" s="25" t="s">
        <v>16</v>
      </c>
      <c r="S228" s="25" t="s">
        <v>16</v>
      </c>
      <c r="T228" s="25" t="s">
        <v>16</v>
      </c>
      <c r="U228" s="25" t="s">
        <v>16</v>
      </c>
      <c r="V228" s="25" t="s">
        <v>16</v>
      </c>
      <c r="W228" s="21" t="s">
        <v>16</v>
      </c>
      <c r="X228" s="21" t="s">
        <v>16</v>
      </c>
      <c r="Y228" s="21" t="s">
        <v>16</v>
      </c>
      <c r="Z228" s="21" t="s">
        <v>16</v>
      </c>
      <c r="AA228" s="21" t="s">
        <v>16</v>
      </c>
      <c r="AB228" s="21" t="s">
        <v>16</v>
      </c>
      <c r="AC228" s="426" t="s">
        <v>4</v>
      </c>
      <c r="AD228" s="426" t="s">
        <v>16</v>
      </c>
      <c r="AE228" s="426" t="s">
        <v>16</v>
      </c>
      <c r="AF228" s="426" t="s">
        <v>16</v>
      </c>
      <c r="AG228" s="426" t="s">
        <v>16</v>
      </c>
      <c r="AH228" s="426" t="s">
        <v>16</v>
      </c>
      <c r="AI228" s="511" t="s">
        <v>16</v>
      </c>
      <c r="AJ228" s="511"/>
      <c r="AK228" s="141" t="s">
        <v>16</v>
      </c>
      <c r="AL228" s="141"/>
      <c r="AM228" s="174"/>
      <c r="AN228" s="405"/>
      <c r="AO228" s="213"/>
      <c r="AP228" s="478"/>
      <c r="AQ228" s="479"/>
      <c r="AR228" s="315">
        <f>VLOOKUP(E228,'Monthly AMS report'!KD:KE,2,FALSE)</f>
        <v>43585</v>
      </c>
      <c r="AS228" s="22"/>
      <c r="AT228" s="22"/>
      <c r="AU228" s="5"/>
      <c r="AV228" s="5">
        <v>16</v>
      </c>
      <c r="AW228" s="5">
        <v>7</v>
      </c>
      <c r="AX228" s="5"/>
      <c r="AY228" s="5"/>
      <c r="AZ228" s="5"/>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19"/>
      <c r="EK228" s="591">
        <f t="shared" si="4"/>
        <v>0</v>
      </c>
    </row>
    <row r="229" spans="1:161" ht="16.5" customHeight="1" x14ac:dyDescent="0.2">
      <c r="A229" s="43" t="s">
        <v>1389</v>
      </c>
      <c r="B229" s="3" t="s">
        <v>1390</v>
      </c>
      <c r="C229" s="5" t="s">
        <v>2642</v>
      </c>
      <c r="D229" s="5" t="s">
        <v>1106</v>
      </c>
      <c r="E229" s="263" t="s">
        <v>333</v>
      </c>
      <c r="F229" s="264" t="s">
        <v>1391</v>
      </c>
      <c r="G229" s="530" t="s">
        <v>1032</v>
      </c>
      <c r="H229" s="472" t="s">
        <v>813</v>
      </c>
      <c r="I229" s="25" t="s">
        <v>16</v>
      </c>
      <c r="J229" s="25" t="s">
        <v>16</v>
      </c>
      <c r="K229" s="25" t="s">
        <v>16</v>
      </c>
      <c r="L229" s="25" t="s">
        <v>16</v>
      </c>
      <c r="M229" s="25" t="s">
        <v>16</v>
      </c>
      <c r="N229" s="25" t="s">
        <v>16</v>
      </c>
      <c r="O229" s="25" t="s">
        <v>16</v>
      </c>
      <c r="P229" s="25" t="s">
        <v>16</v>
      </c>
      <c r="Q229" s="25" t="s">
        <v>16</v>
      </c>
      <c r="R229" s="25" t="s">
        <v>16</v>
      </c>
      <c r="S229" s="25" t="s">
        <v>16</v>
      </c>
      <c r="T229" s="25">
        <v>3</v>
      </c>
      <c r="U229" s="25" t="s">
        <v>16</v>
      </c>
      <c r="V229" s="25" t="s">
        <v>16</v>
      </c>
      <c r="W229" s="21" t="s">
        <v>16</v>
      </c>
      <c r="X229" s="21" t="s">
        <v>16</v>
      </c>
      <c r="Y229" s="21" t="s">
        <v>4</v>
      </c>
      <c r="Z229" s="21" t="s">
        <v>16</v>
      </c>
      <c r="AA229" s="21" t="s">
        <v>16</v>
      </c>
      <c r="AB229" s="21" t="s">
        <v>16</v>
      </c>
      <c r="AC229" s="426" t="s">
        <v>4</v>
      </c>
      <c r="AD229" s="426" t="s">
        <v>16</v>
      </c>
      <c r="AE229" s="426" t="s">
        <v>16</v>
      </c>
      <c r="AF229" s="426" t="s">
        <v>16</v>
      </c>
      <c r="AG229" s="426" t="s">
        <v>16</v>
      </c>
      <c r="AH229" s="426" t="s">
        <v>16</v>
      </c>
      <c r="AI229" s="511" t="s">
        <v>16</v>
      </c>
      <c r="AJ229" s="511"/>
      <c r="AK229" s="141" t="s">
        <v>16</v>
      </c>
      <c r="AL229" s="141"/>
      <c r="AM229" s="213"/>
      <c r="AN229" s="405"/>
      <c r="AO229" s="213"/>
      <c r="AP229" s="478"/>
      <c r="AQ229" s="496"/>
      <c r="AR229" s="315">
        <f>VLOOKUP(E229,'Monthly AMS report'!KD:KE,2,FALSE)</f>
        <v>44425</v>
      </c>
      <c r="AS229" s="22"/>
      <c r="AT229" s="22"/>
      <c r="AU229" s="5">
        <v>2</v>
      </c>
      <c r="AV229" s="5">
        <v>16</v>
      </c>
      <c r="AW229" s="5">
        <v>7</v>
      </c>
      <c r="AX229" s="5"/>
      <c r="AY229" s="5"/>
      <c r="AZ229" s="5"/>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19"/>
      <c r="EK229" s="591">
        <f t="shared" si="4"/>
        <v>0</v>
      </c>
    </row>
    <row r="230" spans="1:161" ht="16.5" customHeight="1" x14ac:dyDescent="0.2">
      <c r="A230" s="43" t="s">
        <v>1392</v>
      </c>
      <c r="B230" s="3" t="s">
        <v>1393</v>
      </c>
      <c r="C230" s="5" t="s">
        <v>2642</v>
      </c>
      <c r="D230" s="5" t="s">
        <v>1106</v>
      </c>
      <c r="E230" s="263" t="s">
        <v>334</v>
      </c>
      <c r="F230" s="264" t="s">
        <v>1394</v>
      </c>
      <c r="G230" s="530" t="s">
        <v>1032</v>
      </c>
      <c r="H230" s="472" t="s">
        <v>813</v>
      </c>
      <c r="I230" s="25" t="s">
        <v>16</v>
      </c>
      <c r="J230" s="25" t="s">
        <v>16</v>
      </c>
      <c r="K230" s="25" t="s">
        <v>16</v>
      </c>
      <c r="L230" s="25" t="s">
        <v>16</v>
      </c>
      <c r="M230" s="25" t="s">
        <v>16</v>
      </c>
      <c r="N230" s="25" t="s">
        <v>16</v>
      </c>
      <c r="O230" s="25" t="s">
        <v>16</v>
      </c>
      <c r="P230" s="25" t="s">
        <v>16</v>
      </c>
      <c r="Q230" s="25" t="s">
        <v>16</v>
      </c>
      <c r="R230" s="25" t="s">
        <v>16</v>
      </c>
      <c r="S230" s="25" t="s">
        <v>16</v>
      </c>
      <c r="T230" s="25" t="s">
        <v>16</v>
      </c>
      <c r="U230" s="25" t="s">
        <v>16</v>
      </c>
      <c r="V230" s="25" t="s">
        <v>16</v>
      </c>
      <c r="W230" s="21" t="s">
        <v>16</v>
      </c>
      <c r="X230" s="21" t="s">
        <v>16</v>
      </c>
      <c r="Y230" s="21" t="s">
        <v>16</v>
      </c>
      <c r="Z230" s="21" t="s">
        <v>16</v>
      </c>
      <c r="AA230" s="21" t="s">
        <v>16</v>
      </c>
      <c r="AB230" s="21" t="s">
        <v>16</v>
      </c>
      <c r="AC230" s="426" t="s">
        <v>4</v>
      </c>
      <c r="AD230" s="426" t="s">
        <v>16</v>
      </c>
      <c r="AE230" s="426" t="s">
        <v>16</v>
      </c>
      <c r="AF230" s="426" t="s">
        <v>16</v>
      </c>
      <c r="AG230" s="426" t="s">
        <v>16</v>
      </c>
      <c r="AH230" s="426" t="s">
        <v>16</v>
      </c>
      <c r="AI230" s="511" t="s">
        <v>16</v>
      </c>
      <c r="AJ230" s="511"/>
      <c r="AK230" s="141" t="s">
        <v>16</v>
      </c>
      <c r="AL230" s="141"/>
      <c r="AM230" s="213"/>
      <c r="AN230" s="405"/>
      <c r="AO230" s="213"/>
      <c r="AP230" s="478"/>
      <c r="AQ230" s="496"/>
      <c r="AR230" s="315">
        <f>VLOOKUP(E230,'Monthly AMS report'!KD:KE,2,FALSE)</f>
        <v>44265</v>
      </c>
      <c r="AS230" s="22"/>
      <c r="AT230" s="22"/>
      <c r="AU230" s="5">
        <v>2</v>
      </c>
      <c r="AV230" s="5">
        <v>16</v>
      </c>
      <c r="AW230" s="5">
        <v>7</v>
      </c>
      <c r="AX230" s="5"/>
      <c r="AY230" s="5"/>
      <c r="AZ230" s="5"/>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19"/>
      <c r="EK230" s="591">
        <f t="shared" si="4"/>
        <v>0</v>
      </c>
    </row>
    <row r="231" spans="1:161" ht="16.5" customHeight="1" x14ac:dyDescent="0.25">
      <c r="A231" s="43" t="s">
        <v>1395</v>
      </c>
      <c r="B231" s="3" t="s">
        <v>1396</v>
      </c>
      <c r="C231" s="5" t="s">
        <v>2642</v>
      </c>
      <c r="D231" s="5" t="s">
        <v>1106</v>
      </c>
      <c r="E231" s="263" t="s">
        <v>335</v>
      </c>
      <c r="F231" s="264" t="s">
        <v>1397</v>
      </c>
      <c r="G231" s="193" t="s">
        <v>1032</v>
      </c>
      <c r="H231" s="5" t="s">
        <v>813</v>
      </c>
      <c r="I231" s="25" t="s">
        <v>16</v>
      </c>
      <c r="J231" s="25" t="s">
        <v>16</v>
      </c>
      <c r="K231" s="25" t="s">
        <v>16</v>
      </c>
      <c r="L231" s="25" t="s">
        <v>16</v>
      </c>
      <c r="M231" s="25" t="s">
        <v>16</v>
      </c>
      <c r="N231" s="25" t="s">
        <v>16</v>
      </c>
      <c r="O231" s="25" t="s">
        <v>16</v>
      </c>
      <c r="P231" s="25" t="s">
        <v>16</v>
      </c>
      <c r="Q231" s="25" t="s">
        <v>16</v>
      </c>
      <c r="R231" s="25" t="s">
        <v>16</v>
      </c>
      <c r="S231" s="25" t="s">
        <v>16</v>
      </c>
      <c r="T231" s="25" t="s">
        <v>16</v>
      </c>
      <c r="U231" s="25" t="s">
        <v>16</v>
      </c>
      <c r="V231" s="25" t="s">
        <v>16</v>
      </c>
      <c r="W231" s="21">
        <v>4</v>
      </c>
      <c r="X231" s="21" t="s">
        <v>16</v>
      </c>
      <c r="Y231" s="21">
        <v>3</v>
      </c>
      <c r="Z231" s="21">
        <v>4</v>
      </c>
      <c r="AA231" s="21">
        <v>3</v>
      </c>
      <c r="AB231" s="21">
        <v>3</v>
      </c>
      <c r="AC231" s="426">
        <v>3</v>
      </c>
      <c r="AD231" s="426" t="s">
        <v>663</v>
      </c>
      <c r="AE231" s="426" t="s">
        <v>16</v>
      </c>
      <c r="AF231" s="426" t="s">
        <v>16</v>
      </c>
      <c r="AG231" s="426" t="s">
        <v>16</v>
      </c>
      <c r="AH231" s="426">
        <v>2</v>
      </c>
      <c r="AI231" s="141" t="s">
        <v>16</v>
      </c>
      <c r="AJ231" s="511"/>
      <c r="AK231" s="141" t="s">
        <v>16</v>
      </c>
      <c r="AL231" s="141"/>
      <c r="AM231" s="174"/>
      <c r="AN231" s="422">
        <v>7259667</v>
      </c>
      <c r="AO231" s="213"/>
      <c r="AP231" s="478"/>
      <c r="AQ231" s="479" t="e">
        <f>VLOOKUP(A231,#REF!,10,FALSE)</f>
        <v>#REF!</v>
      </c>
      <c r="AR231" s="315">
        <f>VLOOKUP(E231,'Monthly AMS report'!KD:KE,2,FALSE)</f>
        <v>44697</v>
      </c>
      <c r="AS231" s="22"/>
      <c r="AT231" s="22"/>
      <c r="AU231" s="5"/>
      <c r="AV231" s="5">
        <v>8</v>
      </c>
      <c r="AW231" s="5">
        <v>7</v>
      </c>
      <c r="AX231" s="5"/>
      <c r="AY231" s="5"/>
      <c r="AZ231" s="5"/>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19"/>
      <c r="EJ231" s="590" t="s">
        <v>1398</v>
      </c>
      <c r="EK231" s="591"/>
    </row>
    <row r="232" spans="1:161" ht="16.5" customHeight="1" x14ac:dyDescent="0.25">
      <c r="A232" s="45" t="s">
        <v>1399</v>
      </c>
      <c r="B232" s="22" t="s">
        <v>1400</v>
      </c>
      <c r="C232" s="5" t="s">
        <v>2642</v>
      </c>
      <c r="D232" s="5" t="s">
        <v>1106</v>
      </c>
      <c r="E232" s="265" t="s">
        <v>336</v>
      </c>
      <c r="F232" s="231" t="s">
        <v>1401</v>
      </c>
      <c r="G232" s="193" t="s">
        <v>1032</v>
      </c>
      <c r="H232" s="5" t="s">
        <v>662</v>
      </c>
      <c r="I232" s="21" t="s">
        <v>16</v>
      </c>
      <c r="J232" s="21">
        <v>3</v>
      </c>
      <c r="K232" s="21" t="s">
        <v>16</v>
      </c>
      <c r="L232" s="21" t="s">
        <v>16</v>
      </c>
      <c r="M232" s="21" t="s">
        <v>16</v>
      </c>
      <c r="N232" s="21" t="s">
        <v>16</v>
      </c>
      <c r="O232" s="21" t="s">
        <v>16</v>
      </c>
      <c r="P232" s="21" t="s">
        <v>16</v>
      </c>
      <c r="Q232" s="21" t="s">
        <v>16</v>
      </c>
      <c r="R232" s="21" t="s">
        <v>663</v>
      </c>
      <c r="S232" s="21" t="s">
        <v>16</v>
      </c>
      <c r="T232" s="21">
        <v>4</v>
      </c>
      <c r="U232" s="21" t="s">
        <v>16</v>
      </c>
      <c r="V232" s="21" t="s">
        <v>16</v>
      </c>
      <c r="W232" s="21" t="s">
        <v>663</v>
      </c>
      <c r="X232" s="21" t="s">
        <v>16</v>
      </c>
      <c r="Y232" s="21" t="s">
        <v>4</v>
      </c>
      <c r="Z232" s="21">
        <v>2</v>
      </c>
      <c r="AA232" s="21">
        <v>2</v>
      </c>
      <c r="AB232" s="21" t="s">
        <v>4</v>
      </c>
      <c r="AC232" s="426" t="s">
        <v>4</v>
      </c>
      <c r="AD232" s="426" t="s">
        <v>663</v>
      </c>
      <c r="AE232" s="426" t="s">
        <v>16</v>
      </c>
      <c r="AF232" s="426" t="s">
        <v>16</v>
      </c>
      <c r="AG232" s="426" t="s">
        <v>16</v>
      </c>
      <c r="AH232" s="426">
        <v>4</v>
      </c>
      <c r="AI232" s="141" t="s">
        <v>16</v>
      </c>
      <c r="AJ232" s="511"/>
      <c r="AK232" s="141" t="s">
        <v>16</v>
      </c>
      <c r="AL232" s="141"/>
      <c r="AM232" s="174"/>
      <c r="AN232" s="408"/>
      <c r="AO232" s="523"/>
      <c r="AP232" s="478"/>
      <c r="AQ232" s="496"/>
      <c r="AR232" s="315">
        <f>VLOOKUP(E232,'Monthly AMS report'!KD:KE,2,FALSE)</f>
        <v>44697</v>
      </c>
      <c r="AS232" s="3" t="e">
        <v>#N/A</v>
      </c>
      <c r="AT232" s="3"/>
      <c r="AU232" s="5">
        <v>4</v>
      </c>
      <c r="AV232" s="5">
        <v>16</v>
      </c>
      <c r="AW232" s="5">
        <v>7</v>
      </c>
      <c r="AX232" s="5"/>
      <c r="AY232" s="5"/>
      <c r="AZ232" s="5"/>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19"/>
      <c r="EJ232" s="590" t="s">
        <v>1402</v>
      </c>
      <c r="EK232" s="591"/>
    </row>
    <row r="233" spans="1:161" ht="16.5" customHeight="1" x14ac:dyDescent="0.2">
      <c r="A233" s="43" t="s">
        <v>1403</v>
      </c>
      <c r="B233" s="3" t="s">
        <v>1404</v>
      </c>
      <c r="C233" s="5" t="s">
        <v>2642</v>
      </c>
      <c r="D233" s="5" t="s">
        <v>1106</v>
      </c>
      <c r="E233" s="263" t="s">
        <v>337</v>
      </c>
      <c r="F233" s="264" t="s">
        <v>1405</v>
      </c>
      <c r="G233" s="193" t="s">
        <v>1032</v>
      </c>
      <c r="H233" s="5" t="s">
        <v>813</v>
      </c>
      <c r="I233" s="25" t="s">
        <v>16</v>
      </c>
      <c r="J233" s="25" t="s">
        <v>16</v>
      </c>
      <c r="K233" s="25" t="s">
        <v>16</v>
      </c>
      <c r="L233" s="25" t="s">
        <v>16</v>
      </c>
      <c r="M233" s="25" t="s">
        <v>16</v>
      </c>
      <c r="N233" s="25" t="s">
        <v>16</v>
      </c>
      <c r="O233" s="25" t="s">
        <v>16</v>
      </c>
      <c r="P233" s="25" t="s">
        <v>16</v>
      </c>
      <c r="Q233" s="25" t="s">
        <v>16</v>
      </c>
      <c r="R233" s="25" t="s">
        <v>16</v>
      </c>
      <c r="S233" s="25" t="s">
        <v>16</v>
      </c>
      <c r="T233" s="25" t="s">
        <v>16</v>
      </c>
      <c r="U233" s="25" t="s">
        <v>16</v>
      </c>
      <c r="V233" s="25" t="s">
        <v>16</v>
      </c>
      <c r="W233" s="21">
        <v>3</v>
      </c>
      <c r="X233" s="21" t="s">
        <v>16</v>
      </c>
      <c r="Y233" s="21">
        <v>3</v>
      </c>
      <c r="Z233" s="21">
        <v>3</v>
      </c>
      <c r="AA233" s="21">
        <v>2</v>
      </c>
      <c r="AB233" s="21" t="s">
        <v>4</v>
      </c>
      <c r="AC233" s="426" t="s">
        <v>4</v>
      </c>
      <c r="AD233" s="426">
        <v>4</v>
      </c>
      <c r="AE233" s="426" t="s">
        <v>16</v>
      </c>
      <c r="AF233" s="426" t="s">
        <v>16</v>
      </c>
      <c r="AG233" s="426" t="s">
        <v>4</v>
      </c>
      <c r="AH233" s="426" t="s">
        <v>4</v>
      </c>
      <c r="AI233" s="141" t="s">
        <v>16</v>
      </c>
      <c r="AJ233" s="511"/>
      <c r="AK233" s="141" t="s">
        <v>16</v>
      </c>
      <c r="AL233" s="141"/>
      <c r="AM233" s="174"/>
      <c r="AN233" s="421"/>
      <c r="AO233" s="213"/>
      <c r="AP233" s="478"/>
      <c r="AQ233" s="496" t="e">
        <f>VLOOKUP(A233,#REF!,10,FALSE)</f>
        <v>#REF!</v>
      </c>
      <c r="AR233" s="315">
        <f>VLOOKUP(E233,'Monthly AMS report'!KD:KE,2,FALSE)</f>
        <v>44697</v>
      </c>
      <c r="AS233" s="22"/>
      <c r="AT233" s="22"/>
      <c r="AU233" s="5">
        <v>4</v>
      </c>
      <c r="AW233" s="5"/>
      <c r="AX233" s="5"/>
      <c r="AY233" s="5"/>
      <c r="AZ233" s="5"/>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19"/>
      <c r="EJ233" s="590" t="s">
        <v>1406</v>
      </c>
      <c r="EK233" s="591"/>
    </row>
    <row r="234" spans="1:161" ht="16.5" customHeight="1" x14ac:dyDescent="0.25">
      <c r="A234" s="43" t="s">
        <v>1429</v>
      </c>
      <c r="B234" s="22" t="s">
        <v>1430</v>
      </c>
      <c r="C234" s="5" t="s">
        <v>2848</v>
      </c>
      <c r="E234" s="265" t="s">
        <v>7</v>
      </c>
      <c r="F234" s="231" t="s">
        <v>1431</v>
      </c>
      <c r="G234" s="193"/>
      <c r="H234" s="5" t="s">
        <v>676</v>
      </c>
      <c r="I234" s="21" t="s">
        <v>16</v>
      </c>
      <c r="J234" s="21" t="s">
        <v>663</v>
      </c>
      <c r="K234" s="21" t="s">
        <v>663</v>
      </c>
      <c r="L234" s="21" t="s">
        <v>663</v>
      </c>
      <c r="M234" s="21" t="s">
        <v>663</v>
      </c>
      <c r="N234" s="21" t="s">
        <v>663</v>
      </c>
      <c r="O234" s="21" t="s">
        <v>663</v>
      </c>
      <c r="P234" s="21" t="s">
        <v>16</v>
      </c>
      <c r="Q234" s="21" t="s">
        <v>663</v>
      </c>
      <c r="R234" s="21">
        <v>2</v>
      </c>
      <c r="S234" s="21">
        <v>3</v>
      </c>
      <c r="T234" s="21">
        <v>3</v>
      </c>
      <c r="U234" s="21">
        <v>3</v>
      </c>
      <c r="V234" s="21">
        <v>3</v>
      </c>
      <c r="W234" s="21">
        <v>3</v>
      </c>
      <c r="X234" s="21">
        <v>3</v>
      </c>
      <c r="Y234" s="21">
        <v>3</v>
      </c>
      <c r="Z234" s="21">
        <v>3</v>
      </c>
      <c r="AA234" s="21">
        <v>3</v>
      </c>
      <c r="AB234" s="21">
        <v>3</v>
      </c>
      <c r="AC234" s="426">
        <v>3</v>
      </c>
      <c r="AD234" s="426">
        <v>3</v>
      </c>
      <c r="AE234" s="426">
        <v>3</v>
      </c>
      <c r="AF234" s="426">
        <v>3</v>
      </c>
      <c r="AG234" s="426">
        <v>3</v>
      </c>
      <c r="AH234" s="426">
        <v>4</v>
      </c>
      <c r="AI234" s="511">
        <v>4</v>
      </c>
      <c r="AJ234" s="511" t="s">
        <v>664</v>
      </c>
      <c r="AK234" s="141">
        <v>3</v>
      </c>
      <c r="AL234" s="141" t="s">
        <v>8</v>
      </c>
      <c r="AM234" s="314"/>
      <c r="AN234" s="401">
        <v>7231191</v>
      </c>
      <c r="AO234" s="213"/>
      <c r="AP234" s="478"/>
      <c r="AQ234" s="479" t="e">
        <f>VLOOKUP(A234,#REF!,10,FALSE)</f>
        <v>#REF!</v>
      </c>
      <c r="AR234" s="315">
        <f>VLOOKUP(E234,'Monthly AMS report'!KD:KE,2,FALSE)</f>
        <v>44756</v>
      </c>
      <c r="AS234" s="3"/>
      <c r="AT234" s="3"/>
      <c r="AU234" s="5"/>
      <c r="AW234" s="5"/>
      <c r="AX234" s="5"/>
      <c r="AY234" s="5"/>
      <c r="AZ234" s="5"/>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19"/>
      <c r="EJ234" s="590" t="s">
        <v>1412</v>
      </c>
      <c r="EK234" s="591"/>
      <c r="EZ234" s="4"/>
      <c r="FA234" s="4"/>
      <c r="FB234" s="4"/>
      <c r="FC234" s="4"/>
      <c r="FD234" s="4"/>
      <c r="FE234" s="4"/>
    </row>
    <row r="235" spans="1:161" ht="16.5" customHeight="1" x14ac:dyDescent="0.2">
      <c r="A235" s="43" t="s">
        <v>1432</v>
      </c>
      <c r="B235" s="22" t="s">
        <v>1433</v>
      </c>
      <c r="C235" s="5" t="s">
        <v>2848</v>
      </c>
      <c r="E235" s="265" t="s">
        <v>9</v>
      </c>
      <c r="F235" s="231" t="s">
        <v>1434</v>
      </c>
      <c r="G235" s="193"/>
      <c r="H235" s="5" t="s">
        <v>676</v>
      </c>
      <c r="I235" s="21" t="s">
        <v>16</v>
      </c>
      <c r="J235" s="21" t="s">
        <v>663</v>
      </c>
      <c r="K235" s="21" t="s">
        <v>663</v>
      </c>
      <c r="L235" s="21" t="s">
        <v>663</v>
      </c>
      <c r="M235" s="21" t="s">
        <v>663</v>
      </c>
      <c r="N235" s="21" t="s">
        <v>663</v>
      </c>
      <c r="O235" s="21" t="s">
        <v>663</v>
      </c>
      <c r="P235" s="21" t="s">
        <v>16</v>
      </c>
      <c r="Q235" s="21" t="s">
        <v>663</v>
      </c>
      <c r="R235" s="21" t="s">
        <v>663</v>
      </c>
      <c r="S235" s="21" t="s">
        <v>4</v>
      </c>
      <c r="T235" s="21" t="s">
        <v>663</v>
      </c>
      <c r="U235" s="21" t="s">
        <v>663</v>
      </c>
      <c r="V235" s="21" t="s">
        <v>16</v>
      </c>
      <c r="W235" s="21" t="s">
        <v>4</v>
      </c>
      <c r="X235" s="21" t="s">
        <v>4</v>
      </c>
      <c r="Y235" s="21" t="s">
        <v>4</v>
      </c>
      <c r="Z235" s="21" t="s">
        <v>4</v>
      </c>
      <c r="AA235" s="21" t="s">
        <v>4</v>
      </c>
      <c r="AB235" s="21" t="s">
        <v>4</v>
      </c>
      <c r="AC235" s="426" t="s">
        <v>4</v>
      </c>
      <c r="AD235" s="426" t="s">
        <v>4</v>
      </c>
      <c r="AE235" s="426" t="s">
        <v>4</v>
      </c>
      <c r="AF235" s="426" t="s">
        <v>663</v>
      </c>
      <c r="AG235" s="426" t="s">
        <v>4</v>
      </c>
      <c r="AH235" s="426" t="s">
        <v>4</v>
      </c>
      <c r="AI235" s="512" t="s">
        <v>663</v>
      </c>
      <c r="AJ235" s="511" t="s">
        <v>664</v>
      </c>
      <c r="AK235" s="141" t="s">
        <v>4</v>
      </c>
      <c r="AL235" s="141"/>
      <c r="AM235" s="213"/>
      <c r="AN235" s="405"/>
      <c r="AO235" s="213"/>
      <c r="AP235" s="478"/>
      <c r="AQ235" s="479"/>
      <c r="AR235" s="315">
        <f>VLOOKUP(E235,'Monthly AMS report'!KD:KE,2,FALSE)</f>
        <v>44756</v>
      </c>
      <c r="AS235" s="3"/>
      <c r="AT235" s="3"/>
      <c r="AU235" s="5"/>
      <c r="AV235" s="5">
        <v>16</v>
      </c>
      <c r="AW235" s="5">
        <v>7</v>
      </c>
      <c r="AX235" s="5"/>
      <c r="AY235" s="5"/>
      <c r="AZ235" s="5"/>
      <c r="BA235" s="3"/>
      <c r="BB235" s="3"/>
      <c r="BC235" s="3"/>
      <c r="BD235" s="3" t="s">
        <v>716</v>
      </c>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19"/>
      <c r="EJ235" s="590" t="s">
        <v>1417</v>
      </c>
      <c r="EK235" s="591"/>
      <c r="EZ235" s="4"/>
      <c r="FA235" s="4"/>
      <c r="FB235" s="4"/>
      <c r="FC235" s="4"/>
      <c r="FD235" s="4"/>
      <c r="FE235" s="4"/>
    </row>
    <row r="236" spans="1:161" ht="16.5" customHeight="1" x14ac:dyDescent="0.2">
      <c r="A236" s="43" t="s">
        <v>1418</v>
      </c>
      <c r="B236" s="22" t="s">
        <v>1419</v>
      </c>
      <c r="C236" s="5" t="s">
        <v>2848</v>
      </c>
      <c r="D236" s="5" t="s">
        <v>1409</v>
      </c>
      <c r="E236" s="265" t="s">
        <v>338</v>
      </c>
      <c r="F236" s="231" t="s">
        <v>1420</v>
      </c>
      <c r="G236" s="193"/>
      <c r="H236" s="5" t="s">
        <v>676</v>
      </c>
      <c r="I236" s="21" t="s">
        <v>16</v>
      </c>
      <c r="J236" s="21" t="s">
        <v>663</v>
      </c>
      <c r="K236" s="21" t="s">
        <v>663</v>
      </c>
      <c r="L236" s="21" t="s">
        <v>663</v>
      </c>
      <c r="M236" s="21" t="s">
        <v>663</v>
      </c>
      <c r="N236" s="21" t="s">
        <v>663</v>
      </c>
      <c r="O236" s="21" t="s">
        <v>663</v>
      </c>
      <c r="P236" s="21" t="s">
        <v>16</v>
      </c>
      <c r="Q236" s="21" t="s">
        <v>663</v>
      </c>
      <c r="R236" s="21" t="s">
        <v>663</v>
      </c>
      <c r="S236" s="21" t="s">
        <v>4</v>
      </c>
      <c r="T236" s="21" t="s">
        <v>663</v>
      </c>
      <c r="U236" s="21" t="s">
        <v>16</v>
      </c>
      <c r="V236" s="21" t="s">
        <v>16</v>
      </c>
      <c r="W236" s="21" t="s">
        <v>4</v>
      </c>
      <c r="X236" s="21" t="s">
        <v>4</v>
      </c>
      <c r="Y236" s="21" t="s">
        <v>4</v>
      </c>
      <c r="Z236" s="21" t="s">
        <v>4</v>
      </c>
      <c r="AA236" s="21" t="s">
        <v>4</v>
      </c>
      <c r="AB236" s="21" t="s">
        <v>4</v>
      </c>
      <c r="AC236" s="426" t="s">
        <v>4</v>
      </c>
      <c r="AD236" s="426" t="s">
        <v>4</v>
      </c>
      <c r="AE236" s="426" t="s">
        <v>4</v>
      </c>
      <c r="AF236" s="426" t="s">
        <v>663</v>
      </c>
      <c r="AG236" s="426" t="s">
        <v>4</v>
      </c>
      <c r="AH236" s="426" t="s">
        <v>16</v>
      </c>
      <c r="AI236" s="141" t="s">
        <v>16</v>
      </c>
      <c r="AJ236" s="511"/>
      <c r="AK236" s="141" t="s">
        <v>16</v>
      </c>
      <c r="AL236" s="141"/>
      <c r="AM236" s="314"/>
      <c r="AN236" s="405"/>
      <c r="AO236" s="213"/>
      <c r="AP236" s="478"/>
      <c r="AQ236" s="479"/>
      <c r="AR236" s="315">
        <f>VLOOKUP(E236,'Monthly AMS report'!KD:KE,2,FALSE)</f>
        <v>44663</v>
      </c>
      <c r="AS236" s="3"/>
      <c r="AT236" s="3"/>
      <c r="AU236" s="5"/>
      <c r="AV236" s="5">
        <v>16</v>
      </c>
      <c r="AW236" s="5">
        <v>7</v>
      </c>
      <c r="AX236" s="5"/>
      <c r="AY236" s="5"/>
      <c r="AZ236" s="5"/>
      <c r="BA236" s="3"/>
      <c r="BB236" s="3"/>
      <c r="BC236" s="3"/>
      <c r="BD236" s="3" t="s">
        <v>716</v>
      </c>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19"/>
      <c r="EJ236" s="590" t="s">
        <v>1421</v>
      </c>
      <c r="EK236" s="591"/>
      <c r="EZ236" s="4"/>
      <c r="FA236" s="4"/>
      <c r="FB236" s="4"/>
      <c r="FC236" s="4"/>
      <c r="FD236" s="4"/>
      <c r="FE236" s="4"/>
    </row>
    <row r="237" spans="1:161" ht="16.5" customHeight="1" x14ac:dyDescent="0.2">
      <c r="A237" s="43" t="s">
        <v>1781</v>
      </c>
      <c r="B237" s="3" t="s">
        <v>1782</v>
      </c>
      <c r="C237" s="5" t="s">
        <v>2847</v>
      </c>
      <c r="D237" s="5" t="s">
        <v>1106</v>
      </c>
      <c r="E237" s="263" t="s">
        <v>34</v>
      </c>
      <c r="F237" s="231" t="s">
        <v>1782</v>
      </c>
      <c r="G237" s="193"/>
      <c r="H237" s="5" t="s">
        <v>813</v>
      </c>
      <c r="I237" s="25" t="s">
        <v>16</v>
      </c>
      <c r="J237" s="25" t="s">
        <v>16</v>
      </c>
      <c r="K237" s="25" t="s">
        <v>16</v>
      </c>
      <c r="L237" s="25" t="s">
        <v>16</v>
      </c>
      <c r="M237" s="25" t="s">
        <v>16</v>
      </c>
      <c r="N237" s="25" t="s">
        <v>16</v>
      </c>
      <c r="O237" s="25" t="s">
        <v>16</v>
      </c>
      <c r="P237" s="25" t="s">
        <v>16</v>
      </c>
      <c r="Q237" s="25" t="s">
        <v>16</v>
      </c>
      <c r="R237" s="25" t="s">
        <v>16</v>
      </c>
      <c r="S237" s="25" t="s">
        <v>16</v>
      </c>
      <c r="T237" s="25" t="s">
        <v>16</v>
      </c>
      <c r="U237" s="25" t="s">
        <v>16</v>
      </c>
      <c r="V237" s="25" t="s">
        <v>16</v>
      </c>
      <c r="W237" s="21" t="s">
        <v>16</v>
      </c>
      <c r="X237" s="21" t="s">
        <v>16</v>
      </c>
      <c r="Y237" s="21" t="s">
        <v>4</v>
      </c>
      <c r="Z237" s="21" t="s">
        <v>4</v>
      </c>
      <c r="AA237" s="21" t="s">
        <v>4</v>
      </c>
      <c r="AB237" s="21" t="s">
        <v>4</v>
      </c>
      <c r="AC237" s="426" t="s">
        <v>4</v>
      </c>
      <c r="AD237" s="426" t="s">
        <v>663</v>
      </c>
      <c r="AE237" s="426" t="s">
        <v>4</v>
      </c>
      <c r="AF237" s="426" t="s">
        <v>663</v>
      </c>
      <c r="AG237" s="426" t="s">
        <v>16</v>
      </c>
      <c r="AH237" s="426" t="s">
        <v>4</v>
      </c>
      <c r="AI237" s="511" t="s">
        <v>664</v>
      </c>
      <c r="AJ237" s="511" t="s">
        <v>664</v>
      </c>
      <c r="AK237" s="141" t="s">
        <v>4</v>
      </c>
      <c r="AL237" s="141"/>
      <c r="AM237" s="174"/>
      <c r="AN237" s="405"/>
      <c r="AO237" s="213"/>
      <c r="AP237" s="478"/>
      <c r="AQ237" s="496"/>
      <c r="AR237" s="315">
        <f>VLOOKUP(E237,'Monthly AMS report'!KD:KE,2,FALSE)</f>
        <v>44768</v>
      </c>
      <c r="AS237" s="22"/>
      <c r="AT237" s="22"/>
      <c r="AU237" s="5">
        <v>8</v>
      </c>
      <c r="AV237" s="5">
        <v>16</v>
      </c>
      <c r="AW237" s="5">
        <v>7</v>
      </c>
      <c r="AX237" s="5"/>
      <c r="AY237" s="5"/>
      <c r="AZ237" s="5"/>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19"/>
      <c r="EZ237" s="4"/>
      <c r="FA237" s="4"/>
      <c r="FB237" s="4"/>
      <c r="FC237" s="4"/>
      <c r="FD237" s="4"/>
      <c r="FE237" s="4"/>
    </row>
    <row r="238" spans="1:161" ht="16.5" customHeight="1" x14ac:dyDescent="0.2">
      <c r="A238" s="43" t="s">
        <v>1422</v>
      </c>
      <c r="B238" s="3" t="s">
        <v>1423</v>
      </c>
      <c r="C238" s="5" t="s">
        <v>2847</v>
      </c>
      <c r="D238" s="5" t="s">
        <v>1106</v>
      </c>
      <c r="E238" s="263" t="s">
        <v>36</v>
      </c>
      <c r="F238" s="231" t="s">
        <v>1424</v>
      </c>
      <c r="G238" s="193"/>
      <c r="H238" s="472" t="s">
        <v>813</v>
      </c>
      <c r="I238" s="21" t="s">
        <v>1425</v>
      </c>
      <c r="J238" s="21" t="s">
        <v>1425</v>
      </c>
      <c r="K238" s="21" t="s">
        <v>1425</v>
      </c>
      <c r="L238" s="21" t="s">
        <v>1425</v>
      </c>
      <c r="M238" s="21" t="s">
        <v>1425</v>
      </c>
      <c r="N238" s="21" t="s">
        <v>1425</v>
      </c>
      <c r="O238" s="21" t="s">
        <v>1425</v>
      </c>
      <c r="P238" s="21" t="s">
        <v>1425</v>
      </c>
      <c r="Q238" s="21" t="s">
        <v>1425</v>
      </c>
      <c r="R238" s="21" t="s">
        <v>1425</v>
      </c>
      <c r="S238" s="21" t="s">
        <v>1425</v>
      </c>
      <c r="T238" s="21" t="s">
        <v>1425</v>
      </c>
      <c r="U238" s="21" t="s">
        <v>1425</v>
      </c>
      <c r="V238" s="21" t="s">
        <v>1425</v>
      </c>
      <c r="W238" s="21" t="s">
        <v>1425</v>
      </c>
      <c r="X238" s="21" t="s">
        <v>1425</v>
      </c>
      <c r="Y238" s="21" t="s">
        <v>814</v>
      </c>
      <c r="Z238" s="21" t="s">
        <v>814</v>
      </c>
      <c r="AA238" s="21" t="s">
        <v>814</v>
      </c>
      <c r="AB238" s="21" t="s">
        <v>814</v>
      </c>
      <c r="AC238" s="426" t="s">
        <v>814</v>
      </c>
      <c r="AD238" s="426" t="s">
        <v>814</v>
      </c>
      <c r="AE238" s="426" t="s">
        <v>814</v>
      </c>
      <c r="AF238" s="426" t="s">
        <v>814</v>
      </c>
      <c r="AG238" s="426" t="s">
        <v>814</v>
      </c>
      <c r="AH238" s="426" t="s">
        <v>16</v>
      </c>
      <c r="AI238" s="511" t="s">
        <v>664</v>
      </c>
      <c r="AJ238" s="511" t="s">
        <v>664</v>
      </c>
      <c r="AK238" s="141">
        <v>4</v>
      </c>
      <c r="AL238" s="141" t="s">
        <v>3578</v>
      </c>
      <c r="AM238" s="174"/>
      <c r="AN238" s="405"/>
      <c r="AO238" s="314"/>
      <c r="AP238" s="478"/>
      <c r="AQ238" s="479"/>
      <c r="AR238" s="315">
        <f>VLOOKUP(E238,'Monthly AMS report'!KD:KE,2,FALSE)</f>
        <v>44768</v>
      </c>
      <c r="AS238" s="22"/>
      <c r="AT238" s="22"/>
      <c r="AU238" s="5"/>
      <c r="AW238" s="5"/>
      <c r="AX238" s="5"/>
      <c r="AY238" s="5"/>
      <c r="AZ238" s="5"/>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19"/>
      <c r="EZ238" s="4"/>
      <c r="FA238" s="4"/>
      <c r="FB238" s="4"/>
      <c r="FC238" s="4"/>
      <c r="FD238" s="4"/>
      <c r="FE238" s="4"/>
    </row>
    <row r="239" spans="1:161" ht="16.5" customHeight="1" x14ac:dyDescent="0.2">
      <c r="A239" s="43" t="s">
        <v>1438</v>
      </c>
      <c r="B239" s="22" t="s">
        <v>1439</v>
      </c>
      <c r="C239" s="5" t="s">
        <v>2848</v>
      </c>
      <c r="E239" s="265" t="s">
        <v>339</v>
      </c>
      <c r="F239" s="231" t="s">
        <v>1440</v>
      </c>
      <c r="G239" s="193"/>
      <c r="H239" s="5" t="s">
        <v>676</v>
      </c>
      <c r="I239" s="21" t="s">
        <v>16</v>
      </c>
      <c r="J239" s="21" t="s">
        <v>663</v>
      </c>
      <c r="K239" s="21" t="s">
        <v>663</v>
      </c>
      <c r="L239" s="21" t="s">
        <v>663</v>
      </c>
      <c r="M239" s="21" t="s">
        <v>663</v>
      </c>
      <c r="N239" s="21" t="s">
        <v>663</v>
      </c>
      <c r="O239" s="21" t="s">
        <v>663</v>
      </c>
      <c r="P239" s="21" t="s">
        <v>16</v>
      </c>
      <c r="Q239" s="21" t="s">
        <v>663</v>
      </c>
      <c r="R239" s="21" t="s">
        <v>663</v>
      </c>
      <c r="S239" s="21" t="s">
        <v>4</v>
      </c>
      <c r="T239" s="21" t="s">
        <v>663</v>
      </c>
      <c r="U239" s="21" t="s">
        <v>663</v>
      </c>
      <c r="V239" s="21" t="s">
        <v>16</v>
      </c>
      <c r="W239" s="21" t="s">
        <v>4</v>
      </c>
      <c r="X239" s="21" t="s">
        <v>4</v>
      </c>
      <c r="Y239" s="21" t="s">
        <v>4</v>
      </c>
      <c r="Z239" s="21" t="s">
        <v>4</v>
      </c>
      <c r="AA239" s="21" t="s">
        <v>4</v>
      </c>
      <c r="AB239" s="21" t="s">
        <v>4</v>
      </c>
      <c r="AC239" s="426" t="s">
        <v>4</v>
      </c>
      <c r="AD239" s="426" t="s">
        <v>4</v>
      </c>
      <c r="AE239" s="426" t="s">
        <v>4</v>
      </c>
      <c r="AF239" s="426" t="s">
        <v>663</v>
      </c>
      <c r="AG239" s="426" t="s">
        <v>4</v>
      </c>
      <c r="AH239" s="426" t="s">
        <v>4</v>
      </c>
      <c r="AI239" s="511" t="s">
        <v>663</v>
      </c>
      <c r="AJ239" s="511" t="s">
        <v>664</v>
      </c>
      <c r="AK239" s="141" t="s">
        <v>4</v>
      </c>
      <c r="AL239" s="141"/>
      <c r="AM239" s="174"/>
      <c r="AN239" s="405"/>
      <c r="AO239" s="602"/>
      <c r="AP239" s="478"/>
      <c r="AQ239" s="479"/>
      <c r="AR239" s="315">
        <f>VLOOKUP(E239,'Monthly AMS report'!KD:KE,2,FALSE)</f>
        <v>44756</v>
      </c>
      <c r="AS239" s="3"/>
      <c r="AT239" s="3"/>
      <c r="AU239" s="5"/>
      <c r="AW239" s="5"/>
      <c r="AX239" s="5"/>
      <c r="AY239" s="5"/>
      <c r="AZ239" s="5"/>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19"/>
      <c r="EZ239" s="4"/>
      <c r="FA239" s="4"/>
      <c r="FB239" s="4"/>
      <c r="FC239" s="4"/>
      <c r="FD239" s="4"/>
      <c r="FE239" s="4"/>
    </row>
    <row r="240" spans="1:161" ht="16.5" customHeight="1" x14ac:dyDescent="0.2">
      <c r="A240" s="43" t="s">
        <v>1435</v>
      </c>
      <c r="B240" s="22" t="s">
        <v>1436</v>
      </c>
      <c r="C240" s="5" t="s">
        <v>2848</v>
      </c>
      <c r="D240" s="5" t="s">
        <v>1409</v>
      </c>
      <c r="E240" s="265" t="s">
        <v>340</v>
      </c>
      <c r="F240" s="231" t="s">
        <v>1437</v>
      </c>
      <c r="G240" s="193"/>
      <c r="H240" s="472" t="s">
        <v>676</v>
      </c>
      <c r="I240" s="21" t="s">
        <v>16</v>
      </c>
      <c r="J240" s="21" t="s">
        <v>663</v>
      </c>
      <c r="K240" s="21" t="s">
        <v>663</v>
      </c>
      <c r="L240" s="21" t="s">
        <v>16</v>
      </c>
      <c r="M240" s="21" t="s">
        <v>16</v>
      </c>
      <c r="N240" s="21" t="s">
        <v>16</v>
      </c>
      <c r="O240" s="21" t="s">
        <v>16</v>
      </c>
      <c r="P240" s="21" t="s">
        <v>16</v>
      </c>
      <c r="Q240" s="21" t="s">
        <v>16</v>
      </c>
      <c r="R240" s="21" t="s">
        <v>16</v>
      </c>
      <c r="S240" s="21" t="s">
        <v>4</v>
      </c>
      <c r="T240" s="21" t="s">
        <v>16</v>
      </c>
      <c r="U240" s="21" t="s">
        <v>16</v>
      </c>
      <c r="V240" s="21" t="s">
        <v>4</v>
      </c>
      <c r="W240" s="21" t="s">
        <v>16</v>
      </c>
      <c r="X240" s="21" t="s">
        <v>16</v>
      </c>
      <c r="Y240" s="21" t="s">
        <v>4</v>
      </c>
      <c r="Z240" s="21" t="s">
        <v>16</v>
      </c>
      <c r="AA240" s="21" t="s">
        <v>16</v>
      </c>
      <c r="AB240" s="21" t="s">
        <v>16</v>
      </c>
      <c r="AC240" s="426" t="s">
        <v>16</v>
      </c>
      <c r="AD240" s="426" t="s">
        <v>16</v>
      </c>
      <c r="AE240" s="426" t="s">
        <v>16</v>
      </c>
      <c r="AF240" s="426" t="s">
        <v>663</v>
      </c>
      <c r="AG240" s="426" t="s">
        <v>16</v>
      </c>
      <c r="AH240" s="426" t="s">
        <v>16</v>
      </c>
      <c r="AI240" s="527" t="s">
        <v>16</v>
      </c>
      <c r="AJ240" s="511"/>
      <c r="AK240" s="141" t="s">
        <v>16</v>
      </c>
      <c r="AL240" s="141"/>
      <c r="AM240" s="602"/>
      <c r="AN240" s="405"/>
      <c r="AO240" s="213"/>
      <c r="AP240" s="478"/>
      <c r="AQ240" s="479"/>
      <c r="AR240" s="315">
        <f>VLOOKUP(E240,'Monthly AMS report'!KD:KE,2,FALSE)</f>
        <v>44438</v>
      </c>
      <c r="AS240" s="3"/>
      <c r="AT240" s="3"/>
      <c r="AU240" s="5"/>
      <c r="AW240" s="5"/>
      <c r="AX240" s="5"/>
      <c r="AY240" s="5"/>
      <c r="AZ240" s="5"/>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19"/>
      <c r="EZ240" s="4"/>
      <c r="FA240" s="4"/>
      <c r="FB240" s="4"/>
      <c r="FC240" s="4"/>
      <c r="FD240" s="4"/>
      <c r="FE240" s="4"/>
    </row>
    <row r="241" spans="1:161" ht="16.5" customHeight="1" x14ac:dyDescent="0.2">
      <c r="A241" s="43" t="s">
        <v>1444</v>
      </c>
      <c r="B241" s="22" t="s">
        <v>1445</v>
      </c>
      <c r="C241" s="5" t="s">
        <v>2848</v>
      </c>
      <c r="E241" s="265" t="s">
        <v>341</v>
      </c>
      <c r="F241" s="231" t="s">
        <v>1446</v>
      </c>
      <c r="G241" s="193"/>
      <c r="H241" s="5" t="s">
        <v>676</v>
      </c>
      <c r="I241" s="21" t="s">
        <v>663</v>
      </c>
      <c r="J241" s="21" t="s">
        <v>663</v>
      </c>
      <c r="K241" s="21" t="s">
        <v>663</v>
      </c>
      <c r="L241" s="21" t="s">
        <v>663</v>
      </c>
      <c r="M241" s="21" t="s">
        <v>16</v>
      </c>
      <c r="N241" s="21" t="s">
        <v>663</v>
      </c>
      <c r="O241" s="21" t="s">
        <v>16</v>
      </c>
      <c r="P241" s="21" t="s">
        <v>16</v>
      </c>
      <c r="Q241" s="21" t="s">
        <v>663</v>
      </c>
      <c r="R241" s="21" t="s">
        <v>663</v>
      </c>
      <c r="S241" s="21" t="s">
        <v>4</v>
      </c>
      <c r="T241" s="21" t="s">
        <v>16</v>
      </c>
      <c r="U241" s="21" t="s">
        <v>16</v>
      </c>
      <c r="V241" s="21" t="s">
        <v>4</v>
      </c>
      <c r="W241" s="21" t="s">
        <v>4</v>
      </c>
      <c r="X241" s="21" t="s">
        <v>4</v>
      </c>
      <c r="Y241" s="21" t="s">
        <v>4</v>
      </c>
      <c r="Z241" s="21" t="s">
        <v>4</v>
      </c>
      <c r="AA241" s="21" t="s">
        <v>4</v>
      </c>
      <c r="AB241" s="21" t="s">
        <v>4</v>
      </c>
      <c r="AC241" s="426" t="s">
        <v>4</v>
      </c>
      <c r="AD241" s="426" t="s">
        <v>4</v>
      </c>
      <c r="AE241" s="426" t="s">
        <v>4</v>
      </c>
      <c r="AF241" s="426" t="s">
        <v>663</v>
      </c>
      <c r="AG241" s="426" t="s">
        <v>4</v>
      </c>
      <c r="AH241" s="426" t="s">
        <v>4</v>
      </c>
      <c r="AI241" s="512" t="s">
        <v>663</v>
      </c>
      <c r="AJ241" s="511" t="s">
        <v>664</v>
      </c>
      <c r="AK241" s="141" t="s">
        <v>4</v>
      </c>
      <c r="AL241" s="141"/>
      <c r="AM241" s="314"/>
      <c r="AN241" s="405"/>
      <c r="AO241" s="213"/>
      <c r="AP241" s="478"/>
      <c r="AQ241" s="479"/>
      <c r="AR241" s="315">
        <f>VLOOKUP(E241,'Monthly AMS report'!KD:KE,2,FALSE)</f>
        <v>44756</v>
      </c>
      <c r="AS241" s="3"/>
      <c r="AT241" s="3"/>
      <c r="AU241" s="5"/>
      <c r="AW241" s="5"/>
      <c r="AX241" s="5"/>
      <c r="AY241" s="5"/>
      <c r="AZ241" s="5"/>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19"/>
      <c r="EZ241" s="4"/>
      <c r="FA241" s="4"/>
      <c r="FB241" s="4"/>
      <c r="FC241" s="4"/>
      <c r="FD241" s="4"/>
      <c r="FE241" s="4"/>
    </row>
    <row r="242" spans="1:161" ht="16.5" customHeight="1" x14ac:dyDescent="0.2">
      <c r="A242" s="43" t="s">
        <v>1447</v>
      </c>
      <c r="B242" s="22" t="s">
        <v>1448</v>
      </c>
      <c r="C242" s="5" t="s">
        <v>2848</v>
      </c>
      <c r="E242" s="265" t="s">
        <v>342</v>
      </c>
      <c r="F242" s="231" t="s">
        <v>1449</v>
      </c>
      <c r="G242" s="193"/>
      <c r="H242" s="5" t="s">
        <v>676</v>
      </c>
      <c r="I242" s="21" t="s">
        <v>16</v>
      </c>
      <c r="J242" s="21" t="s">
        <v>16</v>
      </c>
      <c r="K242" s="21" t="s">
        <v>663</v>
      </c>
      <c r="L242" s="21" t="s">
        <v>663</v>
      </c>
      <c r="M242" s="21" t="s">
        <v>663</v>
      </c>
      <c r="N242" s="21" t="s">
        <v>663</v>
      </c>
      <c r="O242" s="21" t="s">
        <v>663</v>
      </c>
      <c r="P242" s="21" t="s">
        <v>16</v>
      </c>
      <c r="Q242" s="21" t="s">
        <v>16</v>
      </c>
      <c r="R242" s="21" t="s">
        <v>663</v>
      </c>
      <c r="S242" s="21" t="s">
        <v>4</v>
      </c>
      <c r="T242" s="21" t="s">
        <v>663</v>
      </c>
      <c r="U242" s="21" t="s">
        <v>663</v>
      </c>
      <c r="V242" s="21" t="s">
        <v>4</v>
      </c>
      <c r="W242" s="21" t="s">
        <v>4</v>
      </c>
      <c r="X242" s="21" t="s">
        <v>4</v>
      </c>
      <c r="Y242" s="21" t="s">
        <v>4</v>
      </c>
      <c r="Z242" s="21" t="s">
        <v>4</v>
      </c>
      <c r="AA242" s="21" t="s">
        <v>4</v>
      </c>
      <c r="AB242" s="21" t="s">
        <v>4</v>
      </c>
      <c r="AC242" s="426" t="s">
        <v>4</v>
      </c>
      <c r="AD242" s="426" t="s">
        <v>16</v>
      </c>
      <c r="AE242" s="426" t="s">
        <v>4</v>
      </c>
      <c r="AF242" s="426" t="s">
        <v>663</v>
      </c>
      <c r="AG242" s="426" t="s">
        <v>4</v>
      </c>
      <c r="AH242" s="426" t="s">
        <v>4</v>
      </c>
      <c r="AI242" s="511" t="s">
        <v>663</v>
      </c>
      <c r="AJ242" s="511" t="s">
        <v>664</v>
      </c>
      <c r="AK242" s="141" t="s">
        <v>4</v>
      </c>
      <c r="AL242" s="141"/>
      <c r="AM242" s="174"/>
      <c r="AN242" s="405"/>
      <c r="AO242" s="213"/>
      <c r="AP242" s="478"/>
      <c r="AQ242" s="479"/>
      <c r="AR242" s="315">
        <f>VLOOKUP(E242,'Monthly AMS report'!KD:KE,2,FALSE)</f>
        <v>44756</v>
      </c>
      <c r="AS242" s="3"/>
      <c r="AT242" s="3"/>
      <c r="AU242" s="5"/>
      <c r="AV242" s="5">
        <v>16</v>
      </c>
      <c r="AW242" s="5">
        <v>4</v>
      </c>
      <c r="AX242" s="5"/>
      <c r="AY242" s="5"/>
      <c r="AZ242" s="5"/>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19"/>
      <c r="EZ242" s="4"/>
      <c r="FA242" s="4"/>
      <c r="FB242" s="4"/>
      <c r="FC242" s="4"/>
      <c r="FD242" s="4"/>
      <c r="FE242" s="4"/>
    </row>
    <row r="243" spans="1:161" ht="16.5" customHeight="1" x14ac:dyDescent="0.2">
      <c r="A243" s="43" t="s">
        <v>1450</v>
      </c>
      <c r="B243" s="22" t="s">
        <v>1451</v>
      </c>
      <c r="C243" s="5" t="s">
        <v>2848</v>
      </c>
      <c r="E243" s="265" t="s">
        <v>343</v>
      </c>
      <c r="F243" s="231" t="s">
        <v>1452</v>
      </c>
      <c r="G243" s="193"/>
      <c r="H243" s="5" t="s">
        <v>676</v>
      </c>
      <c r="I243" s="21" t="s">
        <v>663</v>
      </c>
      <c r="J243" s="21" t="s">
        <v>663</v>
      </c>
      <c r="K243" s="21" t="s">
        <v>16</v>
      </c>
      <c r="L243" s="21" t="s">
        <v>663</v>
      </c>
      <c r="M243" s="21" t="s">
        <v>663</v>
      </c>
      <c r="N243" s="21">
        <v>4</v>
      </c>
      <c r="O243" s="21" t="s">
        <v>663</v>
      </c>
      <c r="P243" s="21" t="s">
        <v>16</v>
      </c>
      <c r="Q243" s="21">
        <v>4</v>
      </c>
      <c r="R243" s="21" t="s">
        <v>663</v>
      </c>
      <c r="S243" s="21" t="s">
        <v>4</v>
      </c>
      <c r="T243" s="21" t="s">
        <v>663</v>
      </c>
      <c r="U243" s="21" t="s">
        <v>663</v>
      </c>
      <c r="V243" s="21" t="s">
        <v>4</v>
      </c>
      <c r="W243" s="21" t="s">
        <v>4</v>
      </c>
      <c r="X243" s="21" t="s">
        <v>4</v>
      </c>
      <c r="Y243" s="21" t="s">
        <v>4</v>
      </c>
      <c r="Z243" s="21" t="s">
        <v>4</v>
      </c>
      <c r="AA243" s="21" t="s">
        <v>4</v>
      </c>
      <c r="AB243" s="21" t="s">
        <v>4</v>
      </c>
      <c r="AC243" s="426" t="s">
        <v>4</v>
      </c>
      <c r="AD243" s="426" t="s">
        <v>4</v>
      </c>
      <c r="AE243" s="426" t="s">
        <v>4</v>
      </c>
      <c r="AF243" s="426" t="s">
        <v>663</v>
      </c>
      <c r="AG243" s="426" t="s">
        <v>4</v>
      </c>
      <c r="AH243" s="426" t="s">
        <v>4</v>
      </c>
      <c r="AI243" s="511" t="s">
        <v>663</v>
      </c>
      <c r="AJ243" s="511" t="s">
        <v>664</v>
      </c>
      <c r="AK243" s="141" t="s">
        <v>4</v>
      </c>
      <c r="AL243" s="141"/>
      <c r="AM243" s="174"/>
      <c r="AN243" s="405"/>
      <c r="AO243" s="213"/>
      <c r="AP243" s="478"/>
      <c r="AQ243" s="479"/>
      <c r="AR243" s="315">
        <f>VLOOKUP(E243,'Monthly AMS report'!KD:KE,2,FALSE)</f>
        <v>44756</v>
      </c>
      <c r="AS243" s="3"/>
      <c r="AT243" s="3"/>
      <c r="AU243" s="5"/>
      <c r="AV243" s="5">
        <v>8</v>
      </c>
      <c r="AW243" s="5">
        <v>25</v>
      </c>
      <c r="AX243" s="5"/>
      <c r="AY243" s="5"/>
      <c r="AZ243" s="5"/>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19"/>
    </row>
    <row r="244" spans="1:161" ht="16.5" customHeight="1" x14ac:dyDescent="0.25">
      <c r="A244" s="43" t="s">
        <v>1453</v>
      </c>
      <c r="B244" s="22" t="s">
        <v>1454</v>
      </c>
      <c r="C244" s="5" t="s">
        <v>2848</v>
      </c>
      <c r="E244" s="265" t="s">
        <v>344</v>
      </c>
      <c r="F244" s="231" t="s">
        <v>1455</v>
      </c>
      <c r="G244" s="193"/>
      <c r="H244" s="5" t="s">
        <v>676</v>
      </c>
      <c r="I244" s="21" t="s">
        <v>663</v>
      </c>
      <c r="J244" s="21" t="s">
        <v>663</v>
      </c>
      <c r="K244" s="21" t="s">
        <v>663</v>
      </c>
      <c r="L244" s="21" t="s">
        <v>663</v>
      </c>
      <c r="M244" s="21">
        <v>4</v>
      </c>
      <c r="N244" s="21">
        <v>3</v>
      </c>
      <c r="O244" s="21" t="s">
        <v>663</v>
      </c>
      <c r="P244" s="21" t="s">
        <v>16</v>
      </c>
      <c r="Q244" s="21">
        <v>3</v>
      </c>
      <c r="R244" s="21">
        <v>3</v>
      </c>
      <c r="S244" s="21">
        <v>3</v>
      </c>
      <c r="T244" s="21">
        <v>3</v>
      </c>
      <c r="U244" s="21" t="s">
        <v>663</v>
      </c>
      <c r="V244" s="21" t="s">
        <v>4</v>
      </c>
      <c r="W244" s="21" t="s">
        <v>4</v>
      </c>
      <c r="X244" s="21" t="s">
        <v>4</v>
      </c>
      <c r="Y244" s="21" t="s">
        <v>4</v>
      </c>
      <c r="Z244" s="21" t="s">
        <v>4</v>
      </c>
      <c r="AA244" s="21" t="s">
        <v>4</v>
      </c>
      <c r="AB244" s="21" t="s">
        <v>4</v>
      </c>
      <c r="AC244" s="426" t="s">
        <v>4</v>
      </c>
      <c r="AD244" s="426" t="s">
        <v>4</v>
      </c>
      <c r="AE244" s="426" t="s">
        <v>4</v>
      </c>
      <c r="AF244" s="426" t="s">
        <v>663</v>
      </c>
      <c r="AG244" s="426" t="s">
        <v>4</v>
      </c>
      <c r="AH244" s="426" t="s">
        <v>4</v>
      </c>
      <c r="AI244" s="511" t="s">
        <v>663</v>
      </c>
      <c r="AJ244" s="511" t="s">
        <v>664</v>
      </c>
      <c r="AK244" s="141" t="s">
        <v>4</v>
      </c>
      <c r="AL244" s="141"/>
      <c r="AM244" s="213"/>
      <c r="AN244" s="406"/>
      <c r="AO244" s="213"/>
      <c r="AP244" s="478"/>
      <c r="AQ244" s="479"/>
      <c r="AR244" s="315">
        <f>VLOOKUP(E244,'Monthly AMS report'!KD:KE,2,FALSE)</f>
        <v>44756</v>
      </c>
      <c r="AS244" s="3"/>
      <c r="AT244" s="3"/>
      <c r="AU244" s="5"/>
      <c r="AV244" s="5">
        <v>8</v>
      </c>
      <c r="AW244" s="5">
        <v>36</v>
      </c>
      <c r="AX244" s="5"/>
      <c r="AY244" s="5"/>
      <c r="AZ244" s="5"/>
      <c r="BA244" s="3"/>
      <c r="BB244" s="3"/>
      <c r="BC244" s="3"/>
      <c r="BD244" s="3" t="s">
        <v>716</v>
      </c>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19"/>
      <c r="EZ244" s="4"/>
      <c r="FA244" s="4"/>
      <c r="FB244" s="4"/>
      <c r="FC244" s="4"/>
      <c r="FD244" s="4"/>
      <c r="FE244" s="4"/>
    </row>
    <row r="245" spans="1:161" ht="16.5" customHeight="1" x14ac:dyDescent="0.25">
      <c r="A245" s="43" t="s">
        <v>1456</v>
      </c>
      <c r="B245" s="34" t="s">
        <v>1457</v>
      </c>
      <c r="C245" s="5" t="s">
        <v>2848</v>
      </c>
      <c r="E245" s="265" t="s">
        <v>345</v>
      </c>
      <c r="F245" s="231" t="s">
        <v>1458</v>
      </c>
      <c r="G245" s="193"/>
      <c r="H245" s="5" t="s">
        <v>676</v>
      </c>
      <c r="I245" s="21" t="s">
        <v>16</v>
      </c>
      <c r="J245" s="21" t="s">
        <v>663</v>
      </c>
      <c r="K245" s="21" t="s">
        <v>663</v>
      </c>
      <c r="L245" s="21" t="s">
        <v>663</v>
      </c>
      <c r="M245" s="21" t="s">
        <v>663</v>
      </c>
      <c r="N245" s="21" t="s">
        <v>16</v>
      </c>
      <c r="O245" s="21" t="s">
        <v>663</v>
      </c>
      <c r="P245" s="21" t="s">
        <v>16</v>
      </c>
      <c r="Q245" s="21" t="s">
        <v>663</v>
      </c>
      <c r="R245" s="21" t="s">
        <v>663</v>
      </c>
      <c r="S245" s="21" t="s">
        <v>4</v>
      </c>
      <c r="T245" s="21" t="s">
        <v>663</v>
      </c>
      <c r="U245" s="21" t="s">
        <v>663</v>
      </c>
      <c r="V245" s="21" t="s">
        <v>4</v>
      </c>
      <c r="W245" s="21" t="s">
        <v>4</v>
      </c>
      <c r="X245" s="21" t="s">
        <v>4</v>
      </c>
      <c r="Y245" s="21" t="s">
        <v>4</v>
      </c>
      <c r="Z245" s="21" t="s">
        <v>4</v>
      </c>
      <c r="AA245" s="21" t="s">
        <v>4</v>
      </c>
      <c r="AB245" s="21" t="s">
        <v>4</v>
      </c>
      <c r="AC245" s="426" t="s">
        <v>4</v>
      </c>
      <c r="AD245" s="426" t="s">
        <v>4</v>
      </c>
      <c r="AE245" s="426" t="s">
        <v>4</v>
      </c>
      <c r="AF245" s="426" t="s">
        <v>663</v>
      </c>
      <c r="AG245" s="426" t="s">
        <v>4</v>
      </c>
      <c r="AH245" s="426" t="s">
        <v>4</v>
      </c>
      <c r="AI245" s="511" t="s">
        <v>663</v>
      </c>
      <c r="AJ245" s="511" t="s">
        <v>664</v>
      </c>
      <c r="AK245" s="141" t="s">
        <v>4</v>
      </c>
      <c r="AL245" s="141"/>
      <c r="AM245" s="174"/>
      <c r="AN245" s="405"/>
      <c r="AO245" s="213"/>
      <c r="AP245" s="478"/>
      <c r="AQ245" s="479"/>
      <c r="AR245" s="315">
        <f>VLOOKUP(E245,'Monthly AMS report'!KD:KE,2,FALSE)</f>
        <v>44756</v>
      </c>
      <c r="AS245" s="3"/>
      <c r="AT245" s="3"/>
      <c r="AU245" s="5"/>
      <c r="AV245" s="5">
        <v>8</v>
      </c>
      <c r="AW245" s="5">
        <v>4</v>
      </c>
      <c r="AX245" s="5"/>
      <c r="AY245" s="5"/>
      <c r="AZ245" s="5"/>
      <c r="BA245" s="3"/>
      <c r="BB245" s="3"/>
      <c r="BC245" s="3"/>
      <c r="BD245" s="3" t="s">
        <v>716</v>
      </c>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19"/>
    </row>
    <row r="246" spans="1:161" ht="16.5" customHeight="1" x14ac:dyDescent="0.2">
      <c r="A246" s="43" t="s">
        <v>1459</v>
      </c>
      <c r="B246" s="22" t="s">
        <v>1460</v>
      </c>
      <c r="C246" s="5" t="s">
        <v>2848</v>
      </c>
      <c r="E246" s="265" t="s">
        <v>346</v>
      </c>
      <c r="F246" s="231" t="s">
        <v>1461</v>
      </c>
      <c r="G246" s="193" t="s">
        <v>987</v>
      </c>
      <c r="H246" s="5" t="s">
        <v>676</v>
      </c>
      <c r="I246" s="21" t="s">
        <v>663</v>
      </c>
      <c r="J246" s="21" t="s">
        <v>663</v>
      </c>
      <c r="K246" s="21" t="s">
        <v>663</v>
      </c>
      <c r="L246" s="21" t="s">
        <v>663</v>
      </c>
      <c r="M246" s="21" t="s">
        <v>663</v>
      </c>
      <c r="N246" s="21" t="s">
        <v>663</v>
      </c>
      <c r="O246" s="21" t="s">
        <v>663</v>
      </c>
      <c r="P246" s="21" t="s">
        <v>16</v>
      </c>
      <c r="Q246" s="21" t="s">
        <v>16</v>
      </c>
      <c r="R246" s="21" t="s">
        <v>16</v>
      </c>
      <c r="S246" s="21" t="s">
        <v>16</v>
      </c>
      <c r="T246" s="21" t="s">
        <v>663</v>
      </c>
      <c r="U246" s="21" t="s">
        <v>663</v>
      </c>
      <c r="V246" s="21" t="s">
        <v>16</v>
      </c>
      <c r="W246" s="21" t="s">
        <v>4</v>
      </c>
      <c r="X246" s="21" t="s">
        <v>4</v>
      </c>
      <c r="Y246" s="21" t="s">
        <v>4</v>
      </c>
      <c r="Z246" s="21" t="s">
        <v>4</v>
      </c>
      <c r="AA246" s="21" t="s">
        <v>4</v>
      </c>
      <c r="AB246" s="21" t="s">
        <v>4</v>
      </c>
      <c r="AC246" s="426" t="s">
        <v>4</v>
      </c>
      <c r="AD246" s="426" t="s">
        <v>4</v>
      </c>
      <c r="AE246" s="426">
        <v>3</v>
      </c>
      <c r="AF246" s="426">
        <v>3</v>
      </c>
      <c r="AG246" s="426">
        <v>3</v>
      </c>
      <c r="AH246" s="426">
        <v>3</v>
      </c>
      <c r="AI246" s="511">
        <v>3</v>
      </c>
      <c r="AJ246" s="511" t="s">
        <v>664</v>
      </c>
      <c r="AK246" s="141">
        <v>4</v>
      </c>
      <c r="AL246" s="141" t="s">
        <v>3551</v>
      </c>
      <c r="AM246" s="174"/>
      <c r="AN246" s="405">
        <v>7296890</v>
      </c>
      <c r="AO246" s="213"/>
      <c r="AP246" s="478"/>
      <c r="AQ246" s="479"/>
      <c r="AR246" s="315">
        <f>VLOOKUP(E246,'Monthly AMS report'!KD:KE,2,FALSE)</f>
        <v>44756</v>
      </c>
      <c r="AS246" s="3"/>
      <c r="AT246" s="3"/>
      <c r="AU246" s="5"/>
      <c r="AV246" s="5">
        <v>16</v>
      </c>
      <c r="AW246" s="5">
        <v>4</v>
      </c>
      <c r="AX246" s="5"/>
      <c r="AY246" s="5"/>
      <c r="AZ246" s="5"/>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19"/>
    </row>
    <row r="247" spans="1:161" ht="16.5" customHeight="1" x14ac:dyDescent="0.2">
      <c r="A247" s="43" t="s">
        <v>1462</v>
      </c>
      <c r="B247" s="22" t="s">
        <v>1463</v>
      </c>
      <c r="C247" s="5" t="s">
        <v>2848</v>
      </c>
      <c r="E247" s="265" t="s">
        <v>348</v>
      </c>
      <c r="F247" s="231" t="s">
        <v>1464</v>
      </c>
      <c r="G247" s="193"/>
      <c r="H247" s="5" t="s">
        <v>676</v>
      </c>
      <c r="I247" s="21" t="s">
        <v>663</v>
      </c>
      <c r="J247" s="21" t="s">
        <v>16</v>
      </c>
      <c r="K247" s="21" t="s">
        <v>663</v>
      </c>
      <c r="L247" s="21" t="s">
        <v>663</v>
      </c>
      <c r="M247" s="21" t="s">
        <v>663</v>
      </c>
      <c r="N247" s="21" t="s">
        <v>663</v>
      </c>
      <c r="O247" s="21" t="s">
        <v>663</v>
      </c>
      <c r="P247" s="21" t="s">
        <v>16</v>
      </c>
      <c r="Q247" s="21" t="s">
        <v>663</v>
      </c>
      <c r="R247" s="21" t="s">
        <v>663</v>
      </c>
      <c r="S247" s="21" t="s">
        <v>4</v>
      </c>
      <c r="T247" s="21" t="s">
        <v>663</v>
      </c>
      <c r="U247" s="21" t="s">
        <v>663</v>
      </c>
      <c r="V247" s="21" t="s">
        <v>16</v>
      </c>
      <c r="W247" s="21" t="s">
        <v>4</v>
      </c>
      <c r="X247" s="21" t="s">
        <v>4</v>
      </c>
      <c r="Y247" s="21" t="s">
        <v>4</v>
      </c>
      <c r="Z247" s="21" t="s">
        <v>4</v>
      </c>
      <c r="AA247" s="21" t="s">
        <v>4</v>
      </c>
      <c r="AB247" s="21" t="s">
        <v>4</v>
      </c>
      <c r="AC247" s="426" t="s">
        <v>4</v>
      </c>
      <c r="AD247" s="426" t="s">
        <v>4</v>
      </c>
      <c r="AE247" s="426" t="s">
        <v>4</v>
      </c>
      <c r="AF247" s="426" t="s">
        <v>663</v>
      </c>
      <c r="AG247" s="426">
        <v>3</v>
      </c>
      <c r="AH247" s="426">
        <v>3</v>
      </c>
      <c r="AI247" s="511">
        <v>3</v>
      </c>
      <c r="AJ247" s="511" t="s">
        <v>664</v>
      </c>
      <c r="AK247" s="141">
        <v>4</v>
      </c>
      <c r="AL247" s="141" t="s">
        <v>3550</v>
      </c>
      <c r="AM247" s="174"/>
      <c r="AN247" s="405">
        <v>7296891</v>
      </c>
      <c r="AO247" s="213"/>
      <c r="AP247" s="478"/>
      <c r="AQ247" s="479"/>
      <c r="AR247" s="315">
        <f>VLOOKUP(E247,'Monthly AMS report'!KD:KE,2,FALSE)</f>
        <v>44756</v>
      </c>
      <c r="AS247" s="3"/>
      <c r="AT247" s="3"/>
      <c r="AU247" s="5"/>
      <c r="AV247" s="5">
        <v>16</v>
      </c>
      <c r="AW247" s="5">
        <v>4</v>
      </c>
      <c r="AX247" s="5"/>
      <c r="AY247" s="5"/>
      <c r="AZ247" s="5"/>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19"/>
    </row>
    <row r="248" spans="1:161" ht="16.5" customHeight="1" x14ac:dyDescent="0.2">
      <c r="A248" s="43" t="s">
        <v>1407</v>
      </c>
      <c r="B248" s="22" t="s">
        <v>1408</v>
      </c>
      <c r="C248" s="5" t="s">
        <v>2848</v>
      </c>
      <c r="D248" s="5" t="s">
        <v>1409</v>
      </c>
      <c r="E248" s="265" t="s">
        <v>350</v>
      </c>
      <c r="F248" s="231" t="s">
        <v>1410</v>
      </c>
      <c r="G248" s="193"/>
      <c r="H248" s="5" t="s">
        <v>676</v>
      </c>
      <c r="I248" s="21" t="s">
        <v>16</v>
      </c>
      <c r="J248" s="21" t="s">
        <v>16</v>
      </c>
      <c r="K248" s="21" t="s">
        <v>663</v>
      </c>
      <c r="L248" s="21" t="s">
        <v>663</v>
      </c>
      <c r="M248" s="21" t="s">
        <v>663</v>
      </c>
      <c r="N248" s="21" t="s">
        <v>814</v>
      </c>
      <c r="O248" s="21" t="s">
        <v>814</v>
      </c>
      <c r="P248" s="21" t="s">
        <v>814</v>
      </c>
      <c r="Q248" s="21" t="s">
        <v>814</v>
      </c>
      <c r="R248" s="21" t="s">
        <v>814</v>
      </c>
      <c r="S248" s="21" t="s">
        <v>814</v>
      </c>
      <c r="T248" s="21" t="s">
        <v>814</v>
      </c>
      <c r="U248" s="21" t="s">
        <v>814</v>
      </c>
      <c r="V248" s="21" t="s">
        <v>814</v>
      </c>
      <c r="W248" s="21" t="s">
        <v>814</v>
      </c>
      <c r="X248" s="21" t="s">
        <v>814</v>
      </c>
      <c r="Y248" s="21" t="s">
        <v>814</v>
      </c>
      <c r="Z248" s="21" t="s">
        <v>814</v>
      </c>
      <c r="AA248" s="21" t="s">
        <v>814</v>
      </c>
      <c r="AB248" s="21" t="s">
        <v>814</v>
      </c>
      <c r="AC248" s="426" t="s">
        <v>814</v>
      </c>
      <c r="AD248" s="426" t="s">
        <v>814</v>
      </c>
      <c r="AE248" s="426" t="s">
        <v>814</v>
      </c>
      <c r="AF248" s="426" t="s">
        <v>814</v>
      </c>
      <c r="AG248" s="426" t="s">
        <v>814</v>
      </c>
      <c r="AH248" s="426" t="s">
        <v>814</v>
      </c>
      <c r="AI248" s="511" t="s">
        <v>16</v>
      </c>
      <c r="AJ248" s="511"/>
      <c r="AK248" s="141" t="s">
        <v>4</v>
      </c>
      <c r="AL248" s="141" t="s">
        <v>3552</v>
      </c>
      <c r="AM248" s="603"/>
      <c r="AN248" s="405"/>
      <c r="AO248" s="549"/>
      <c r="AP248" s="478"/>
      <c r="AQ248" s="496"/>
      <c r="AR248" s="315">
        <f>VLOOKUP(E248,'Monthly AMS report'!KD:KE,2,FALSE)</f>
        <v>44050</v>
      </c>
      <c r="AS248" s="3"/>
      <c r="AT248" s="3"/>
      <c r="AU248" s="5">
        <v>4</v>
      </c>
      <c r="AV248" s="5">
        <v>16</v>
      </c>
      <c r="AW248" s="5">
        <v>4</v>
      </c>
      <c r="AX248" s="5"/>
      <c r="AY248" s="5"/>
      <c r="AZ248" s="5"/>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19"/>
    </row>
    <row r="249" spans="1:161" ht="16.5" customHeight="1" x14ac:dyDescent="0.2">
      <c r="A249" s="43" t="s">
        <v>1465</v>
      </c>
      <c r="B249" s="22" t="s">
        <v>1466</v>
      </c>
      <c r="C249" s="5" t="s">
        <v>2848</v>
      </c>
      <c r="E249" s="265" t="s">
        <v>351</v>
      </c>
      <c r="F249" s="231" t="s">
        <v>1467</v>
      </c>
      <c r="G249" s="193"/>
      <c r="H249" s="5" t="s">
        <v>676</v>
      </c>
      <c r="I249" s="21" t="s">
        <v>663</v>
      </c>
      <c r="J249" s="21" t="s">
        <v>663</v>
      </c>
      <c r="K249" s="21" t="s">
        <v>663</v>
      </c>
      <c r="L249" s="21" t="s">
        <v>663</v>
      </c>
      <c r="M249" s="21" t="s">
        <v>663</v>
      </c>
      <c r="N249" s="21" t="s">
        <v>663</v>
      </c>
      <c r="O249" s="21" t="s">
        <v>663</v>
      </c>
      <c r="P249" s="21" t="s">
        <v>16</v>
      </c>
      <c r="Q249" s="21" t="s">
        <v>663</v>
      </c>
      <c r="R249" s="21" t="s">
        <v>663</v>
      </c>
      <c r="S249" s="21" t="s">
        <v>4</v>
      </c>
      <c r="T249" s="21" t="s">
        <v>663</v>
      </c>
      <c r="U249" s="21" t="s">
        <v>663</v>
      </c>
      <c r="V249" s="21" t="s">
        <v>4</v>
      </c>
      <c r="W249" s="21" t="s">
        <v>4</v>
      </c>
      <c r="X249" s="21" t="s">
        <v>4</v>
      </c>
      <c r="Y249" s="21" t="s">
        <v>4</v>
      </c>
      <c r="Z249" s="21" t="s">
        <v>4</v>
      </c>
      <c r="AA249" s="21" t="s">
        <v>4</v>
      </c>
      <c r="AB249" s="21" t="s">
        <v>4</v>
      </c>
      <c r="AC249" s="426" t="s">
        <v>4</v>
      </c>
      <c r="AD249" s="527" t="s">
        <v>663</v>
      </c>
      <c r="AE249" s="426" t="s">
        <v>4</v>
      </c>
      <c r="AF249" s="426" t="s">
        <v>663</v>
      </c>
      <c r="AG249" s="426" t="s">
        <v>4</v>
      </c>
      <c r="AH249" s="426" t="s">
        <v>4</v>
      </c>
      <c r="AI249" s="511" t="s">
        <v>663</v>
      </c>
      <c r="AJ249" s="511" t="s">
        <v>664</v>
      </c>
      <c r="AK249" s="141" t="s">
        <v>4</v>
      </c>
      <c r="AL249" s="141"/>
      <c r="AM249" s="602"/>
      <c r="AN249" s="405"/>
      <c r="AO249" s="213"/>
      <c r="AP249" s="478"/>
      <c r="AQ249" s="479"/>
      <c r="AR249" s="315">
        <f>VLOOKUP(E249,'Monthly AMS report'!KD:KE,2,FALSE)</f>
        <v>44756</v>
      </c>
      <c r="AS249" s="3"/>
      <c r="AT249" s="3"/>
      <c r="AU249" s="5"/>
      <c r="AV249" s="5">
        <v>16</v>
      </c>
      <c r="AW249" s="5">
        <v>4</v>
      </c>
      <c r="AX249" s="5"/>
      <c r="AY249" s="5"/>
      <c r="AZ249" s="5"/>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19"/>
    </row>
    <row r="250" spans="1:161" ht="16.5" customHeight="1" x14ac:dyDescent="0.2">
      <c r="A250" s="43" t="s">
        <v>1468</v>
      </c>
      <c r="B250" s="22" t="s">
        <v>1469</v>
      </c>
      <c r="C250" s="5" t="s">
        <v>2848</v>
      </c>
      <c r="E250" s="265" t="s">
        <v>352</v>
      </c>
      <c r="F250" s="231" t="s">
        <v>1470</v>
      </c>
      <c r="G250" s="193"/>
      <c r="H250" s="5" t="s">
        <v>676</v>
      </c>
      <c r="I250" s="21" t="s">
        <v>663</v>
      </c>
      <c r="J250" s="21" t="s">
        <v>663</v>
      </c>
      <c r="K250" s="21" t="s">
        <v>663</v>
      </c>
      <c r="L250" s="21" t="s">
        <v>663</v>
      </c>
      <c r="M250" s="21" t="s">
        <v>663</v>
      </c>
      <c r="N250" s="21" t="s">
        <v>663</v>
      </c>
      <c r="O250" s="21" t="s">
        <v>663</v>
      </c>
      <c r="P250" s="21" t="s">
        <v>16</v>
      </c>
      <c r="Q250" s="21" t="s">
        <v>663</v>
      </c>
      <c r="R250" s="21" t="s">
        <v>663</v>
      </c>
      <c r="S250" s="21" t="s">
        <v>4</v>
      </c>
      <c r="T250" s="21" t="s">
        <v>663</v>
      </c>
      <c r="U250" s="21" t="s">
        <v>663</v>
      </c>
      <c r="V250" s="21" t="s">
        <v>16</v>
      </c>
      <c r="W250" s="21" t="s">
        <v>4</v>
      </c>
      <c r="X250" s="21" t="s">
        <v>4</v>
      </c>
      <c r="Y250" s="21" t="s">
        <v>4</v>
      </c>
      <c r="Z250" s="21" t="s">
        <v>4</v>
      </c>
      <c r="AA250" s="21" t="s">
        <v>4</v>
      </c>
      <c r="AB250" s="21">
        <v>1</v>
      </c>
      <c r="AC250" s="21">
        <v>1</v>
      </c>
      <c r="AD250" s="141" t="s">
        <v>16</v>
      </c>
      <c r="AE250" s="21" t="s">
        <v>4</v>
      </c>
      <c r="AF250" s="21" t="s">
        <v>663</v>
      </c>
      <c r="AG250" s="426" t="s">
        <v>4</v>
      </c>
      <c r="AH250" s="426" t="s">
        <v>4</v>
      </c>
      <c r="AI250" s="511" t="s">
        <v>663</v>
      </c>
      <c r="AJ250" s="511" t="s">
        <v>664</v>
      </c>
      <c r="AK250" s="141" t="s">
        <v>4</v>
      </c>
      <c r="AL250" s="141"/>
      <c r="AM250" s="174"/>
      <c r="AN250" s="405"/>
      <c r="AO250" s="213"/>
      <c r="AP250" s="478"/>
      <c r="AQ250" s="479"/>
      <c r="AR250" s="315">
        <f>VLOOKUP(E250,'Monthly AMS report'!KD:KE,2,FALSE)</f>
        <v>44756</v>
      </c>
      <c r="AS250" s="3"/>
      <c r="AT250" s="3"/>
      <c r="AU250" s="5"/>
      <c r="AV250" s="5">
        <v>8</v>
      </c>
      <c r="AW250" s="5">
        <v>4</v>
      </c>
      <c r="AX250" s="5"/>
      <c r="AY250" s="5"/>
      <c r="AZ250" s="5"/>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19"/>
      <c r="EZ250" s="4"/>
      <c r="FA250" s="4"/>
      <c r="FB250" s="4"/>
      <c r="FC250" s="4"/>
      <c r="FD250" s="4"/>
      <c r="FE250" s="4"/>
    </row>
    <row r="251" spans="1:161" ht="16.5" customHeight="1" x14ac:dyDescent="0.25">
      <c r="A251" s="44" t="s">
        <v>1471</v>
      </c>
      <c r="B251" s="34" t="s">
        <v>1472</v>
      </c>
      <c r="C251" s="5" t="s">
        <v>2848</v>
      </c>
      <c r="E251" s="265" t="s">
        <v>353</v>
      </c>
      <c r="F251" s="231" t="s">
        <v>1473</v>
      </c>
      <c r="G251" s="193"/>
      <c r="H251" s="5" t="s">
        <v>676</v>
      </c>
      <c r="I251" s="21" t="s">
        <v>663</v>
      </c>
      <c r="J251" s="21" t="s">
        <v>663</v>
      </c>
      <c r="K251" s="21" t="s">
        <v>663</v>
      </c>
      <c r="L251" s="21" t="s">
        <v>663</v>
      </c>
      <c r="M251" s="21" t="s">
        <v>663</v>
      </c>
      <c r="N251" s="21" t="s">
        <v>663</v>
      </c>
      <c r="O251" s="21" t="s">
        <v>663</v>
      </c>
      <c r="P251" s="21" t="s">
        <v>16</v>
      </c>
      <c r="Q251" s="21" t="s">
        <v>663</v>
      </c>
      <c r="R251" s="21" t="s">
        <v>663</v>
      </c>
      <c r="S251" s="21" t="s">
        <v>16</v>
      </c>
      <c r="T251" s="21" t="s">
        <v>16</v>
      </c>
      <c r="U251" s="21" t="s">
        <v>663</v>
      </c>
      <c r="V251" s="21" t="s">
        <v>16</v>
      </c>
      <c r="W251" s="21" t="s">
        <v>4</v>
      </c>
      <c r="X251" s="21" t="s">
        <v>4</v>
      </c>
      <c r="Y251" s="21" t="s">
        <v>4</v>
      </c>
      <c r="Z251" s="21" t="s">
        <v>4</v>
      </c>
      <c r="AA251" s="21" t="s">
        <v>4</v>
      </c>
      <c r="AB251" s="21" t="s">
        <v>4</v>
      </c>
      <c r="AC251" s="426" t="s">
        <v>4</v>
      </c>
      <c r="AD251" s="141" t="s">
        <v>663</v>
      </c>
      <c r="AE251" s="426" t="s">
        <v>4</v>
      </c>
      <c r="AF251" s="426" t="s">
        <v>663</v>
      </c>
      <c r="AG251" s="426" t="s">
        <v>4</v>
      </c>
      <c r="AH251" s="426" t="s">
        <v>4</v>
      </c>
      <c r="AI251" s="511" t="s">
        <v>663</v>
      </c>
      <c r="AJ251" s="511" t="s">
        <v>664</v>
      </c>
      <c r="AK251" s="141" t="s">
        <v>4</v>
      </c>
      <c r="AL251" s="141"/>
      <c r="AM251" s="213"/>
      <c r="AN251" s="405"/>
      <c r="AO251" s="213"/>
      <c r="AP251" s="478"/>
      <c r="AQ251" s="479"/>
      <c r="AR251" s="315">
        <f>VLOOKUP(E251,'Monthly AMS report'!KD:KE,2,FALSE)</f>
        <v>44756</v>
      </c>
      <c r="AS251" s="3"/>
      <c r="AT251" s="3"/>
      <c r="AU251" s="5"/>
      <c r="AV251" s="5">
        <v>16</v>
      </c>
      <c r="AW251" s="5">
        <v>42</v>
      </c>
      <c r="AX251" s="5"/>
      <c r="AY251" s="5"/>
      <c r="AZ251" s="5"/>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19"/>
      <c r="EZ251" s="4"/>
      <c r="FA251" s="4"/>
      <c r="FB251" s="4"/>
      <c r="FC251" s="4"/>
      <c r="FD251" s="4"/>
      <c r="FE251" s="4"/>
    </row>
    <row r="252" spans="1:161" ht="16.5" customHeight="1" x14ac:dyDescent="0.2">
      <c r="A252" s="43" t="s">
        <v>1474</v>
      </c>
      <c r="B252" s="22" t="s">
        <v>1475</v>
      </c>
      <c r="C252" s="5" t="s">
        <v>2848</v>
      </c>
      <c r="E252" s="265" t="s">
        <v>354</v>
      </c>
      <c r="F252" s="231" t="s">
        <v>1476</v>
      </c>
      <c r="G252" s="193"/>
      <c r="H252" s="5" t="s">
        <v>676</v>
      </c>
      <c r="I252" s="21" t="s">
        <v>663</v>
      </c>
      <c r="J252" s="21" t="s">
        <v>663</v>
      </c>
      <c r="K252" s="21" t="s">
        <v>663</v>
      </c>
      <c r="L252" s="21" t="s">
        <v>663</v>
      </c>
      <c r="M252" s="21" t="s">
        <v>663</v>
      </c>
      <c r="N252" s="21" t="s">
        <v>663</v>
      </c>
      <c r="O252" s="21" t="s">
        <v>663</v>
      </c>
      <c r="P252" s="21" t="s">
        <v>16</v>
      </c>
      <c r="Q252" s="21" t="s">
        <v>663</v>
      </c>
      <c r="R252" s="21" t="s">
        <v>663</v>
      </c>
      <c r="S252" s="21" t="s">
        <v>4</v>
      </c>
      <c r="T252" s="21" t="s">
        <v>663</v>
      </c>
      <c r="U252" s="21" t="s">
        <v>663</v>
      </c>
      <c r="V252" s="21" t="s">
        <v>16</v>
      </c>
      <c r="W252" s="21" t="s">
        <v>4</v>
      </c>
      <c r="X252" s="21" t="s">
        <v>4</v>
      </c>
      <c r="Y252" s="21" t="s">
        <v>4</v>
      </c>
      <c r="Z252" s="21" t="s">
        <v>4</v>
      </c>
      <c r="AA252" s="21" t="s">
        <v>4</v>
      </c>
      <c r="AB252" s="21" t="s">
        <v>4</v>
      </c>
      <c r="AC252" s="426" t="s">
        <v>4</v>
      </c>
      <c r="AD252" s="141" t="s">
        <v>663</v>
      </c>
      <c r="AE252" s="426" t="s">
        <v>4</v>
      </c>
      <c r="AF252" s="426" t="s">
        <v>663</v>
      </c>
      <c r="AG252" s="426" t="s">
        <v>4</v>
      </c>
      <c r="AH252" s="426" t="s">
        <v>4</v>
      </c>
      <c r="AI252" s="511" t="s">
        <v>663</v>
      </c>
      <c r="AJ252" s="511" t="s">
        <v>664</v>
      </c>
      <c r="AK252" s="141" t="s">
        <v>4</v>
      </c>
      <c r="AL252" s="141"/>
      <c r="AM252" s="602"/>
      <c r="AN252" s="405"/>
      <c r="AO252" s="213"/>
      <c r="AP252" s="478"/>
      <c r="AQ252" s="479"/>
      <c r="AR252" s="315">
        <f>VLOOKUP(E252,'Monthly AMS report'!KD:KE,2,FALSE)</f>
        <v>44756</v>
      </c>
      <c r="AS252" s="3"/>
      <c r="AT252" s="3"/>
      <c r="AU252" s="5"/>
      <c r="AV252" s="5">
        <v>16</v>
      </c>
      <c r="AW252" s="5">
        <v>4</v>
      </c>
      <c r="AX252" s="5"/>
      <c r="AY252" s="5"/>
      <c r="AZ252" s="5"/>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19"/>
    </row>
    <row r="253" spans="1:161" ht="16.5" customHeight="1" x14ac:dyDescent="0.2">
      <c r="A253" s="43" t="s">
        <v>1413</v>
      </c>
      <c r="B253" s="22" t="s">
        <v>1414</v>
      </c>
      <c r="C253" s="5" t="s">
        <v>2848</v>
      </c>
      <c r="D253" s="5" t="s">
        <v>1409</v>
      </c>
      <c r="E253" s="265" t="s">
        <v>355</v>
      </c>
      <c r="F253" s="231" t="s">
        <v>1415</v>
      </c>
      <c r="G253" s="193"/>
      <c r="H253" s="5" t="s">
        <v>676</v>
      </c>
      <c r="I253" s="21" t="s">
        <v>16</v>
      </c>
      <c r="J253" s="21" t="s">
        <v>663</v>
      </c>
      <c r="K253" s="21" t="s">
        <v>663</v>
      </c>
      <c r="L253" s="21" t="s">
        <v>663</v>
      </c>
      <c r="M253" s="21" t="s">
        <v>663</v>
      </c>
      <c r="N253" s="21" t="s">
        <v>663</v>
      </c>
      <c r="O253" s="21" t="s">
        <v>814</v>
      </c>
      <c r="P253" s="21" t="s">
        <v>814</v>
      </c>
      <c r="Q253" s="21" t="s">
        <v>814</v>
      </c>
      <c r="R253" s="21" t="s">
        <v>814</v>
      </c>
      <c r="S253" s="21" t="s">
        <v>814</v>
      </c>
      <c r="T253" s="21" t="s">
        <v>814</v>
      </c>
      <c r="U253" s="21" t="s">
        <v>814</v>
      </c>
      <c r="V253" s="21" t="s">
        <v>814</v>
      </c>
      <c r="W253" s="21" t="s">
        <v>814</v>
      </c>
      <c r="X253" s="21" t="s">
        <v>814</v>
      </c>
      <c r="Y253" s="21" t="s">
        <v>814</v>
      </c>
      <c r="Z253" s="21" t="s">
        <v>814</v>
      </c>
      <c r="AA253" s="21" t="s">
        <v>814</v>
      </c>
      <c r="AB253" s="21" t="s">
        <v>814</v>
      </c>
      <c r="AC253" s="426" t="s">
        <v>814</v>
      </c>
      <c r="AD253" s="21" t="s">
        <v>814</v>
      </c>
      <c r="AE253" s="426" t="s">
        <v>814</v>
      </c>
      <c r="AF253" s="426" t="s">
        <v>814</v>
      </c>
      <c r="AG253" s="426" t="s">
        <v>814</v>
      </c>
      <c r="AH253" s="426" t="s">
        <v>814</v>
      </c>
      <c r="AI253" s="527" t="s">
        <v>16</v>
      </c>
      <c r="AJ253" s="511"/>
      <c r="AK253" s="141" t="s">
        <v>16</v>
      </c>
      <c r="AL253" s="141"/>
      <c r="AM253" s="213"/>
      <c r="AN253" s="405"/>
      <c r="AO253" s="213"/>
      <c r="AP253" s="478"/>
      <c r="AQ253" s="479"/>
      <c r="AR253" s="315">
        <f>VLOOKUP(E253,'Monthly AMS report'!KD:KE,2,FALSE)</f>
        <v>44075</v>
      </c>
      <c r="AS253" s="3"/>
      <c r="AT253" s="3"/>
      <c r="AU253" s="5"/>
      <c r="AV253" s="5">
        <v>16</v>
      </c>
      <c r="AW253" s="5">
        <v>4</v>
      </c>
      <c r="AX253" s="5"/>
      <c r="AY253" s="5"/>
      <c r="AZ253" s="5"/>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19"/>
    </row>
    <row r="254" spans="1:161" ht="16.5" customHeight="1" x14ac:dyDescent="0.2">
      <c r="A254" s="43" t="s">
        <v>1441</v>
      </c>
      <c r="B254" s="22" t="s">
        <v>1442</v>
      </c>
      <c r="C254" s="5" t="s">
        <v>2848</v>
      </c>
      <c r="E254" s="265" t="s">
        <v>356</v>
      </c>
      <c r="F254" s="231" t="s">
        <v>1443</v>
      </c>
      <c r="G254" s="193"/>
      <c r="H254" s="5" t="s">
        <v>676</v>
      </c>
      <c r="I254" s="21" t="s">
        <v>663</v>
      </c>
      <c r="J254" s="21" t="s">
        <v>663</v>
      </c>
      <c r="K254" s="21" t="s">
        <v>663</v>
      </c>
      <c r="L254" s="21" t="s">
        <v>663</v>
      </c>
      <c r="M254" s="21" t="s">
        <v>663</v>
      </c>
      <c r="N254" s="21" t="s">
        <v>663</v>
      </c>
      <c r="O254" s="21" t="s">
        <v>663</v>
      </c>
      <c r="P254" s="21" t="s">
        <v>16</v>
      </c>
      <c r="Q254" s="21" t="s">
        <v>663</v>
      </c>
      <c r="R254" s="21" t="s">
        <v>663</v>
      </c>
      <c r="S254" s="21" t="s">
        <v>4</v>
      </c>
      <c r="T254" s="21" t="s">
        <v>663</v>
      </c>
      <c r="U254" s="21" t="s">
        <v>663</v>
      </c>
      <c r="V254" s="21" t="s">
        <v>16</v>
      </c>
      <c r="W254" s="21" t="s">
        <v>4</v>
      </c>
      <c r="X254" s="21" t="s">
        <v>4</v>
      </c>
      <c r="Y254" s="21" t="s">
        <v>4</v>
      </c>
      <c r="Z254" s="21" t="s">
        <v>4</v>
      </c>
      <c r="AA254" s="21" t="s">
        <v>16</v>
      </c>
      <c r="AB254" s="21" t="s">
        <v>16</v>
      </c>
      <c r="AC254" s="426" t="s">
        <v>16</v>
      </c>
      <c r="AD254" s="141" t="s">
        <v>663</v>
      </c>
      <c r="AE254" s="426" t="s">
        <v>4</v>
      </c>
      <c r="AF254" s="426" t="s">
        <v>663</v>
      </c>
      <c r="AG254" s="426" t="s">
        <v>16</v>
      </c>
      <c r="AH254" s="426" t="s">
        <v>4</v>
      </c>
      <c r="AI254" s="511">
        <v>2</v>
      </c>
      <c r="AJ254" s="511"/>
      <c r="AK254" s="141"/>
      <c r="AL254" s="141"/>
      <c r="AM254" s="213"/>
      <c r="AN254" s="405">
        <v>7298395</v>
      </c>
      <c r="AO254" s="213"/>
      <c r="AP254" s="478"/>
      <c r="AQ254" s="479"/>
      <c r="AR254" s="315">
        <f>VLOOKUP(E254,'Monthly AMS report'!KD:KE,2,FALSE)</f>
        <v>44726</v>
      </c>
      <c r="AS254" s="3"/>
      <c r="AT254" s="3"/>
      <c r="AU254" s="5"/>
      <c r="AV254" s="5">
        <v>16</v>
      </c>
      <c r="AW254" s="5">
        <v>4</v>
      </c>
      <c r="AX254" s="5"/>
      <c r="AY254" s="5"/>
      <c r="AZ254" s="5"/>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19"/>
    </row>
    <row r="255" spans="1:161" ht="16.5" customHeight="1" x14ac:dyDescent="0.2">
      <c r="A255" s="43" t="s">
        <v>1480</v>
      </c>
      <c r="B255" s="22" t="s">
        <v>1481</v>
      </c>
      <c r="C255" s="5" t="s">
        <v>2848</v>
      </c>
      <c r="D255" s="5" t="s">
        <v>1409</v>
      </c>
      <c r="E255" s="265" t="s">
        <v>358</v>
      </c>
      <c r="F255" s="231" t="s">
        <v>1482</v>
      </c>
      <c r="G255" s="193"/>
      <c r="H255" s="5" t="s">
        <v>676</v>
      </c>
      <c r="I255" s="21" t="s">
        <v>16</v>
      </c>
      <c r="J255" s="21" t="s">
        <v>663</v>
      </c>
      <c r="K255" s="21" t="s">
        <v>663</v>
      </c>
      <c r="L255" s="21" t="s">
        <v>16</v>
      </c>
      <c r="M255" s="21" t="s">
        <v>663</v>
      </c>
      <c r="N255" s="21" t="s">
        <v>663</v>
      </c>
      <c r="O255" s="21" t="s">
        <v>663</v>
      </c>
      <c r="P255" s="21" t="s">
        <v>16</v>
      </c>
      <c r="Q255" s="21" t="s">
        <v>663</v>
      </c>
      <c r="R255" s="21" t="s">
        <v>663</v>
      </c>
      <c r="S255" s="21" t="s">
        <v>4</v>
      </c>
      <c r="T255" s="21" t="s">
        <v>663</v>
      </c>
      <c r="U255" s="21" t="s">
        <v>663</v>
      </c>
      <c r="V255" s="21" t="s">
        <v>16</v>
      </c>
      <c r="W255" s="21" t="s">
        <v>4</v>
      </c>
      <c r="X255" s="21" t="s">
        <v>4</v>
      </c>
      <c r="Y255" s="21" t="s">
        <v>4</v>
      </c>
      <c r="Z255" s="21" t="s">
        <v>4</v>
      </c>
      <c r="AA255" s="21" t="s">
        <v>16</v>
      </c>
      <c r="AB255" s="21" t="s">
        <v>4</v>
      </c>
      <c r="AC255" s="21" t="s">
        <v>4</v>
      </c>
      <c r="AD255" s="141" t="s">
        <v>663</v>
      </c>
      <c r="AE255" s="21" t="s">
        <v>4</v>
      </c>
      <c r="AF255" s="426" t="s">
        <v>663</v>
      </c>
      <c r="AG255" s="426" t="s">
        <v>4</v>
      </c>
      <c r="AH255" s="426" t="s">
        <v>4</v>
      </c>
      <c r="AI255" s="511" t="s">
        <v>664</v>
      </c>
      <c r="AJ255" s="511" t="s">
        <v>664</v>
      </c>
      <c r="AK255" s="141" t="s">
        <v>4</v>
      </c>
      <c r="AL255" s="141"/>
      <c r="AM255" s="314"/>
      <c r="AN255" s="405"/>
      <c r="AO255" s="174"/>
      <c r="AP255" s="478"/>
      <c r="AQ255" s="479"/>
      <c r="AR255" s="315">
        <f>VLOOKUP(E255,'Monthly AMS report'!KD:KE,2,FALSE)</f>
        <v>44756</v>
      </c>
      <c r="AS255" s="3"/>
      <c r="AT255" s="3"/>
      <c r="AU255" s="5"/>
      <c r="AV255" s="5">
        <v>8</v>
      </c>
      <c r="AW255" s="5">
        <v>4</v>
      </c>
      <c r="AX255" s="5"/>
      <c r="AY255" s="5"/>
      <c r="AZ255" s="5"/>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19"/>
    </row>
    <row r="256" spans="1:161" ht="16.5" customHeight="1" x14ac:dyDescent="0.25">
      <c r="A256" s="44" t="s">
        <v>1483</v>
      </c>
      <c r="B256" s="34" t="s">
        <v>1484</v>
      </c>
      <c r="C256" s="5" t="s">
        <v>2848</v>
      </c>
      <c r="D256" s="5" t="s">
        <v>1409</v>
      </c>
      <c r="E256" s="265" t="s">
        <v>359</v>
      </c>
      <c r="F256" s="231" t="s">
        <v>1485</v>
      </c>
      <c r="G256" s="193"/>
      <c r="H256" s="5" t="s">
        <v>676</v>
      </c>
      <c r="I256" s="21" t="s">
        <v>663</v>
      </c>
      <c r="J256" s="21" t="s">
        <v>663</v>
      </c>
      <c r="K256" s="21" t="s">
        <v>663</v>
      </c>
      <c r="L256" s="21" t="s">
        <v>16</v>
      </c>
      <c r="M256" s="21" t="s">
        <v>663</v>
      </c>
      <c r="N256" s="21" t="s">
        <v>663</v>
      </c>
      <c r="O256" s="21" t="s">
        <v>16</v>
      </c>
      <c r="P256" s="21" t="s">
        <v>16</v>
      </c>
      <c r="Q256" s="21" t="s">
        <v>663</v>
      </c>
      <c r="R256" s="21" t="s">
        <v>663</v>
      </c>
      <c r="S256" s="21" t="s">
        <v>16</v>
      </c>
      <c r="T256" s="21" t="s">
        <v>663</v>
      </c>
      <c r="U256" s="21" t="s">
        <v>663</v>
      </c>
      <c r="V256" s="21" t="s">
        <v>16</v>
      </c>
      <c r="W256" s="21" t="s">
        <v>4</v>
      </c>
      <c r="X256" s="21" t="s">
        <v>4</v>
      </c>
      <c r="Y256" s="21" t="s">
        <v>4</v>
      </c>
      <c r="Z256" s="21" t="s">
        <v>4</v>
      </c>
      <c r="AA256" s="21" t="s">
        <v>4</v>
      </c>
      <c r="AB256" s="21" t="s">
        <v>4</v>
      </c>
      <c r="AC256" s="426" t="s">
        <v>4</v>
      </c>
      <c r="AD256" s="141" t="s">
        <v>663</v>
      </c>
      <c r="AE256" s="426" t="s">
        <v>4</v>
      </c>
      <c r="AF256" s="426" t="s">
        <v>663</v>
      </c>
      <c r="AG256" s="426" t="s">
        <v>16</v>
      </c>
      <c r="AH256" s="426" t="s">
        <v>16</v>
      </c>
      <c r="AI256" s="511" t="s">
        <v>664</v>
      </c>
      <c r="AJ256" s="511" t="s">
        <v>664</v>
      </c>
      <c r="AK256" s="141" t="s">
        <v>4</v>
      </c>
      <c r="AL256" s="141"/>
      <c r="AM256" s="314"/>
      <c r="AN256" s="405"/>
      <c r="AO256" s="174"/>
      <c r="AP256" s="478"/>
      <c r="AQ256" s="479"/>
      <c r="AR256" s="315">
        <f>VLOOKUP(E256,'Monthly AMS report'!KD:KE,2,FALSE)</f>
        <v>44756</v>
      </c>
      <c r="AS256" s="3"/>
      <c r="AT256" s="3"/>
      <c r="AU256" s="5"/>
      <c r="AV256" s="5">
        <v>8</v>
      </c>
      <c r="AW256" s="5">
        <v>4</v>
      </c>
      <c r="AX256" s="5"/>
      <c r="AY256" s="5"/>
      <c r="AZ256" s="5"/>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19"/>
    </row>
    <row r="257" spans="1:161" ht="16.5" customHeight="1" x14ac:dyDescent="0.2">
      <c r="A257" s="43" t="s">
        <v>1486</v>
      </c>
      <c r="B257" s="22" t="s">
        <v>1487</v>
      </c>
      <c r="C257" s="5" t="s">
        <v>2848</v>
      </c>
      <c r="E257" s="265" t="s">
        <v>360</v>
      </c>
      <c r="F257" s="231" t="s">
        <v>1488</v>
      </c>
      <c r="G257" s="193"/>
      <c r="H257" s="5" t="s">
        <v>676</v>
      </c>
      <c r="I257" s="21" t="s">
        <v>663</v>
      </c>
      <c r="J257" s="21" t="s">
        <v>16</v>
      </c>
      <c r="K257" s="21" t="s">
        <v>16</v>
      </c>
      <c r="L257" s="21" t="s">
        <v>663</v>
      </c>
      <c r="M257" s="21" t="s">
        <v>663</v>
      </c>
      <c r="N257" s="21" t="s">
        <v>663</v>
      </c>
      <c r="O257" s="21" t="s">
        <v>16</v>
      </c>
      <c r="P257" s="21" t="s">
        <v>16</v>
      </c>
      <c r="Q257" s="21" t="s">
        <v>663</v>
      </c>
      <c r="R257" s="21" t="s">
        <v>663</v>
      </c>
      <c r="S257" s="21" t="s">
        <v>4</v>
      </c>
      <c r="T257" s="21" t="s">
        <v>663</v>
      </c>
      <c r="U257" s="21" t="s">
        <v>663</v>
      </c>
      <c r="V257" s="21" t="s">
        <v>16</v>
      </c>
      <c r="W257" s="21" t="s">
        <v>4</v>
      </c>
      <c r="X257" s="21" t="s">
        <v>4</v>
      </c>
      <c r="Y257" s="21" t="s">
        <v>16</v>
      </c>
      <c r="Z257" s="21" t="s">
        <v>16</v>
      </c>
      <c r="AA257" s="21" t="s">
        <v>4</v>
      </c>
      <c r="AB257" s="21" t="s">
        <v>4</v>
      </c>
      <c r="AC257" s="426" t="s">
        <v>4</v>
      </c>
      <c r="AD257" s="141" t="s">
        <v>663</v>
      </c>
      <c r="AE257" s="426" t="s">
        <v>4</v>
      </c>
      <c r="AF257" s="426" t="s">
        <v>663</v>
      </c>
      <c r="AG257" s="426" t="s">
        <v>4</v>
      </c>
      <c r="AH257" s="426" t="s">
        <v>4</v>
      </c>
      <c r="AI257" s="511" t="s">
        <v>663</v>
      </c>
      <c r="AJ257" s="511" t="s">
        <v>664</v>
      </c>
      <c r="AK257" s="141" t="s">
        <v>4</v>
      </c>
      <c r="AL257" s="141"/>
      <c r="AM257" s="314"/>
      <c r="AN257" s="405"/>
      <c r="AO257" s="602"/>
      <c r="AP257" s="478"/>
      <c r="AQ257" s="479"/>
      <c r="AR257" s="315">
        <f>VLOOKUP(E257,'Monthly AMS report'!KD:KE,2,FALSE)</f>
        <v>44756</v>
      </c>
      <c r="AS257" s="3"/>
      <c r="AT257" s="3"/>
      <c r="AU257" s="5"/>
      <c r="AV257" s="5">
        <v>8</v>
      </c>
      <c r="AW257" s="5">
        <v>4</v>
      </c>
      <c r="AX257" s="5"/>
      <c r="AY257" s="5"/>
      <c r="AZ257" s="5"/>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19"/>
    </row>
    <row r="258" spans="1:161" ht="16.5" customHeight="1" x14ac:dyDescent="0.2">
      <c r="A258" s="43" t="s">
        <v>1477</v>
      </c>
      <c r="B258" s="3" t="s">
        <v>1477</v>
      </c>
      <c r="C258" s="5" t="s">
        <v>2848</v>
      </c>
      <c r="E258" s="263" t="s">
        <v>361</v>
      </c>
      <c r="F258" s="231" t="s">
        <v>1478</v>
      </c>
      <c r="G258" s="193"/>
      <c r="H258" s="5" t="s">
        <v>1479</v>
      </c>
      <c r="I258" s="21" t="s">
        <v>16</v>
      </c>
      <c r="J258" s="25" t="s">
        <v>16</v>
      </c>
      <c r="K258" s="25" t="s">
        <v>16</v>
      </c>
      <c r="L258" s="25" t="s">
        <v>16</v>
      </c>
      <c r="M258" s="25" t="s">
        <v>16</v>
      </c>
      <c r="N258" s="25" t="s">
        <v>16</v>
      </c>
      <c r="O258" s="25" t="s">
        <v>16</v>
      </c>
      <c r="P258" s="25" t="s">
        <v>16</v>
      </c>
      <c r="Q258" s="25" t="s">
        <v>16</v>
      </c>
      <c r="R258" s="25" t="s">
        <v>16</v>
      </c>
      <c r="S258" s="25" t="s">
        <v>16</v>
      </c>
      <c r="T258" s="25" t="s">
        <v>16</v>
      </c>
      <c r="U258" s="25" t="s">
        <v>16</v>
      </c>
      <c r="V258" s="25" t="s">
        <v>16</v>
      </c>
      <c r="W258" s="21" t="s">
        <v>663</v>
      </c>
      <c r="X258" s="21" t="s">
        <v>4</v>
      </c>
      <c r="Y258" s="21" t="s">
        <v>4</v>
      </c>
      <c r="Z258" s="21" t="s">
        <v>4</v>
      </c>
      <c r="AA258" s="21" t="s">
        <v>4</v>
      </c>
      <c r="AB258" s="21">
        <v>3</v>
      </c>
      <c r="AC258" s="426" t="s">
        <v>16</v>
      </c>
      <c r="AD258" s="21" t="s">
        <v>16</v>
      </c>
      <c r="AE258" s="426" t="s">
        <v>16</v>
      </c>
      <c r="AF258" s="426" t="s">
        <v>16</v>
      </c>
      <c r="AG258" s="426" t="s">
        <v>4</v>
      </c>
      <c r="AH258" s="426" t="s">
        <v>4</v>
      </c>
      <c r="AI258" s="511" t="s">
        <v>663</v>
      </c>
      <c r="AJ258" s="511"/>
      <c r="AK258" s="141" t="s">
        <v>16</v>
      </c>
      <c r="AL258" s="141" t="s">
        <v>3553</v>
      </c>
      <c r="AM258" s="314"/>
      <c r="AN258" s="405"/>
      <c r="AO258" s="213"/>
      <c r="AP258" s="478"/>
      <c r="AQ258" s="479"/>
      <c r="AR258" s="315">
        <f>VLOOKUP(E258,'Monthly AMS report'!KD:KE,2,FALSE)</f>
        <v>44726</v>
      </c>
      <c r="AS258" s="22"/>
      <c r="AT258" s="22"/>
      <c r="AU258" s="5"/>
      <c r="AV258" s="5">
        <v>8</v>
      </c>
      <c r="AW258" s="5">
        <v>4</v>
      </c>
      <c r="AX258" s="5"/>
      <c r="AY258" s="5"/>
      <c r="AZ258" s="5"/>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19"/>
    </row>
    <row r="259" spans="1:161" ht="16.5" customHeight="1" x14ac:dyDescent="0.25">
      <c r="A259" s="43" t="s">
        <v>1492</v>
      </c>
      <c r="B259" s="34" t="s">
        <v>1493</v>
      </c>
      <c r="C259" s="5" t="s">
        <v>2848</v>
      </c>
      <c r="E259" s="265" t="s">
        <v>362</v>
      </c>
      <c r="F259" s="231" t="s">
        <v>1494</v>
      </c>
      <c r="G259" s="193"/>
      <c r="H259" s="5" t="s">
        <v>676</v>
      </c>
      <c r="I259" s="21" t="s">
        <v>16</v>
      </c>
      <c r="J259" s="21" t="s">
        <v>663</v>
      </c>
      <c r="K259" s="21" t="s">
        <v>663</v>
      </c>
      <c r="L259" s="21" t="s">
        <v>16</v>
      </c>
      <c r="M259" s="21" t="s">
        <v>663</v>
      </c>
      <c r="N259" s="21" t="s">
        <v>663</v>
      </c>
      <c r="O259" s="21" t="s">
        <v>663</v>
      </c>
      <c r="P259" s="21" t="s">
        <v>16</v>
      </c>
      <c r="Q259" s="21" t="s">
        <v>16</v>
      </c>
      <c r="R259" s="21" t="s">
        <v>663</v>
      </c>
      <c r="S259" s="21" t="s">
        <v>4</v>
      </c>
      <c r="T259" s="21" t="s">
        <v>663</v>
      </c>
      <c r="U259" s="21" t="s">
        <v>663</v>
      </c>
      <c r="V259" s="21" t="s">
        <v>4</v>
      </c>
      <c r="W259" s="21" t="s">
        <v>16</v>
      </c>
      <c r="X259" s="21" t="s">
        <v>663</v>
      </c>
      <c r="Y259" s="21" t="s">
        <v>663</v>
      </c>
      <c r="Z259" s="21" t="s">
        <v>663</v>
      </c>
      <c r="AA259" s="21" t="s">
        <v>4</v>
      </c>
      <c r="AB259" s="21" t="s">
        <v>4</v>
      </c>
      <c r="AC259" s="426" t="s">
        <v>4</v>
      </c>
      <c r="AD259" s="141" t="s">
        <v>663</v>
      </c>
      <c r="AE259" s="426" t="s">
        <v>4</v>
      </c>
      <c r="AF259" s="426" t="s">
        <v>663</v>
      </c>
      <c r="AG259" s="426" t="s">
        <v>4</v>
      </c>
      <c r="AH259" s="426" t="s">
        <v>4</v>
      </c>
      <c r="AI259" s="511" t="s">
        <v>663</v>
      </c>
      <c r="AJ259" s="511" t="s">
        <v>664</v>
      </c>
      <c r="AK259" s="141" t="s">
        <v>4</v>
      </c>
      <c r="AL259" s="141"/>
      <c r="AM259" s="314"/>
      <c r="AN259" s="405"/>
      <c r="AO259" s="602"/>
      <c r="AP259" s="478"/>
      <c r="AQ259" s="479"/>
      <c r="AR259" s="315">
        <f>VLOOKUP(E259,'Monthly AMS report'!KD:KE,2,FALSE)</f>
        <v>44756</v>
      </c>
      <c r="AS259" s="3"/>
      <c r="AT259" s="3"/>
      <c r="AU259" s="5"/>
      <c r="AV259" s="5">
        <v>16</v>
      </c>
      <c r="AW259" s="5">
        <v>4</v>
      </c>
      <c r="AX259" s="5"/>
      <c r="AY259" s="5"/>
      <c r="AZ259" s="5"/>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19"/>
      <c r="EZ259" s="4"/>
      <c r="FA259" s="4"/>
      <c r="FB259" s="4"/>
      <c r="FC259" s="4"/>
      <c r="FD259" s="4"/>
      <c r="FE259" s="4"/>
    </row>
    <row r="260" spans="1:161" ht="16.5" customHeight="1" x14ac:dyDescent="0.2">
      <c r="A260" s="43" t="s">
        <v>1495</v>
      </c>
      <c r="B260" s="22" t="s">
        <v>1496</v>
      </c>
      <c r="C260" s="5" t="s">
        <v>2848</v>
      </c>
      <c r="D260" s="5" t="s">
        <v>1409</v>
      </c>
      <c r="E260" s="265" t="s">
        <v>363</v>
      </c>
      <c r="F260" s="231" t="s">
        <v>1497</v>
      </c>
      <c r="G260" s="193"/>
      <c r="H260" s="5" t="s">
        <v>676</v>
      </c>
      <c r="I260" s="21" t="s">
        <v>663</v>
      </c>
      <c r="J260" s="21" t="s">
        <v>663</v>
      </c>
      <c r="K260" s="21" t="s">
        <v>16</v>
      </c>
      <c r="L260" s="21" t="s">
        <v>663</v>
      </c>
      <c r="M260" s="21" t="s">
        <v>663</v>
      </c>
      <c r="N260" s="21" t="s">
        <v>663</v>
      </c>
      <c r="O260" s="21" t="s">
        <v>663</v>
      </c>
      <c r="P260" s="21" t="s">
        <v>16</v>
      </c>
      <c r="Q260" s="21" t="s">
        <v>663</v>
      </c>
      <c r="R260" s="21" t="s">
        <v>663</v>
      </c>
      <c r="S260" s="21" t="s">
        <v>4</v>
      </c>
      <c r="T260" s="21" t="s">
        <v>663</v>
      </c>
      <c r="U260" s="21" t="s">
        <v>663</v>
      </c>
      <c r="V260" s="21" t="s">
        <v>4</v>
      </c>
      <c r="W260" s="21" t="s">
        <v>4</v>
      </c>
      <c r="X260" s="21" t="s">
        <v>4</v>
      </c>
      <c r="Y260" s="21" t="s">
        <v>16</v>
      </c>
      <c r="Z260" s="21" t="s">
        <v>4</v>
      </c>
      <c r="AA260" s="21" t="s">
        <v>4</v>
      </c>
      <c r="AB260" s="21" t="s">
        <v>4</v>
      </c>
      <c r="AC260" s="426" t="s">
        <v>4</v>
      </c>
      <c r="AD260" s="527" t="s">
        <v>663</v>
      </c>
      <c r="AE260" s="426" t="s">
        <v>4</v>
      </c>
      <c r="AF260" s="426" t="s">
        <v>663</v>
      </c>
      <c r="AG260" s="426" t="s">
        <v>16</v>
      </c>
      <c r="AH260" s="426" t="s">
        <v>16</v>
      </c>
      <c r="AI260" s="511" t="s">
        <v>664</v>
      </c>
      <c r="AJ260" s="511" t="s">
        <v>664</v>
      </c>
      <c r="AK260" s="141" t="s">
        <v>4</v>
      </c>
      <c r="AL260" s="141"/>
      <c r="AM260" s="174"/>
      <c r="AN260" s="405"/>
      <c r="AO260" s="213"/>
      <c r="AP260" s="478"/>
      <c r="AQ260" s="479"/>
      <c r="AR260" s="315">
        <f>VLOOKUP(E260,'Monthly AMS report'!KD:KE,2,FALSE)</f>
        <v>44756</v>
      </c>
      <c r="AS260" s="3"/>
      <c r="AT260" s="3"/>
      <c r="AU260" s="5"/>
      <c r="AV260" s="5">
        <v>16</v>
      </c>
      <c r="AW260" s="5">
        <v>28</v>
      </c>
      <c r="AX260" s="5"/>
      <c r="AY260" s="5"/>
      <c r="AZ260" s="5"/>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19"/>
    </row>
    <row r="261" spans="1:161" ht="16.5" customHeight="1" x14ac:dyDescent="0.2">
      <c r="A261" s="43" t="s">
        <v>1489</v>
      </c>
      <c r="B261" s="22" t="s">
        <v>1490</v>
      </c>
      <c r="C261" s="5" t="s">
        <v>2848</v>
      </c>
      <c r="E261" s="265" t="s">
        <v>364</v>
      </c>
      <c r="F261" s="231" t="s">
        <v>1491</v>
      </c>
      <c r="G261" s="193"/>
      <c r="H261" s="5" t="s">
        <v>676</v>
      </c>
      <c r="I261" s="21" t="s">
        <v>663</v>
      </c>
      <c r="J261" s="21" t="s">
        <v>663</v>
      </c>
      <c r="K261" s="21" t="s">
        <v>663</v>
      </c>
      <c r="L261" s="21" t="s">
        <v>16</v>
      </c>
      <c r="M261" s="21" t="s">
        <v>663</v>
      </c>
      <c r="N261" s="21" t="s">
        <v>663</v>
      </c>
      <c r="O261" s="21" t="s">
        <v>663</v>
      </c>
      <c r="P261" s="21" t="s">
        <v>16</v>
      </c>
      <c r="Q261" s="21" t="s">
        <v>663</v>
      </c>
      <c r="R261" s="21" t="s">
        <v>663</v>
      </c>
      <c r="S261" s="21" t="s">
        <v>4</v>
      </c>
      <c r="T261" s="21" t="s">
        <v>663</v>
      </c>
      <c r="U261" s="21" t="s">
        <v>663</v>
      </c>
      <c r="V261" s="21" t="s">
        <v>4</v>
      </c>
      <c r="W261" s="21" t="s">
        <v>4</v>
      </c>
      <c r="X261" s="21" t="s">
        <v>4</v>
      </c>
      <c r="Y261" s="21" t="s">
        <v>4</v>
      </c>
      <c r="Z261" s="21" t="s">
        <v>16</v>
      </c>
      <c r="AA261" s="21" t="s">
        <v>4</v>
      </c>
      <c r="AB261" s="21" t="s">
        <v>16</v>
      </c>
      <c r="AC261" s="426" t="s">
        <v>16</v>
      </c>
      <c r="AD261" s="21" t="s">
        <v>16</v>
      </c>
      <c r="AE261" s="426" t="s">
        <v>16</v>
      </c>
      <c r="AF261" s="426" t="s">
        <v>16</v>
      </c>
      <c r="AG261" s="426" t="s">
        <v>16</v>
      </c>
      <c r="AH261" s="426" t="s">
        <v>4</v>
      </c>
      <c r="AI261" s="511" t="s">
        <v>663</v>
      </c>
      <c r="AJ261" s="511"/>
      <c r="AK261" s="141" t="s">
        <v>16</v>
      </c>
      <c r="AL261" s="141" t="s">
        <v>3554</v>
      </c>
      <c r="AM261" s="602"/>
      <c r="AN261" s="405"/>
      <c r="AO261" s="174"/>
      <c r="AP261" s="478"/>
      <c r="AQ261" s="479"/>
      <c r="AR261" s="315">
        <f>VLOOKUP(E261,'Monthly AMS report'!KD:KE,2,FALSE)</f>
        <v>44726</v>
      </c>
      <c r="AS261" s="3"/>
      <c r="AT261" s="3"/>
      <c r="AU261" s="5"/>
      <c r="AW261" s="5"/>
      <c r="AX261" s="5"/>
      <c r="AY261" s="5"/>
      <c r="AZ261" s="5"/>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19"/>
    </row>
    <row r="262" spans="1:161" ht="16.5" customHeight="1" x14ac:dyDescent="0.2">
      <c r="A262" s="43" t="s">
        <v>1498</v>
      </c>
      <c r="B262" s="22" t="s">
        <v>1499</v>
      </c>
      <c r="C262" s="5" t="s">
        <v>2636</v>
      </c>
      <c r="D262" s="5" t="s">
        <v>1500</v>
      </c>
      <c r="E262" s="265" t="s">
        <v>10</v>
      </c>
      <c r="F262" s="231" t="s">
        <v>1501</v>
      </c>
      <c r="G262" s="193"/>
      <c r="H262" s="5" t="s">
        <v>676</v>
      </c>
      <c r="I262" s="21" t="s">
        <v>663</v>
      </c>
      <c r="J262" s="21" t="s">
        <v>16</v>
      </c>
      <c r="K262" s="21" t="s">
        <v>16</v>
      </c>
      <c r="L262" s="21" t="s">
        <v>663</v>
      </c>
      <c r="M262" s="21" t="s">
        <v>663</v>
      </c>
      <c r="N262" s="21" t="s">
        <v>663</v>
      </c>
      <c r="O262" s="21" t="s">
        <v>16</v>
      </c>
      <c r="P262" s="21" t="s">
        <v>16</v>
      </c>
      <c r="Q262" s="21" t="s">
        <v>663</v>
      </c>
      <c r="R262" s="21" t="s">
        <v>16</v>
      </c>
      <c r="S262" s="21" t="s">
        <v>4</v>
      </c>
      <c r="T262" s="21" t="s">
        <v>663</v>
      </c>
      <c r="U262" s="21" t="s">
        <v>16</v>
      </c>
      <c r="V262" s="21" t="s">
        <v>16</v>
      </c>
      <c r="W262" s="21" t="s">
        <v>16</v>
      </c>
      <c r="X262" s="21" t="s">
        <v>16</v>
      </c>
      <c r="Y262" s="21" t="s">
        <v>663</v>
      </c>
      <c r="Z262" s="21" t="s">
        <v>663</v>
      </c>
      <c r="AA262" s="21" t="s">
        <v>16</v>
      </c>
      <c r="AB262" s="21" t="s">
        <v>4</v>
      </c>
      <c r="AC262" s="426" t="s">
        <v>16</v>
      </c>
      <c r="AD262" s="21" t="s">
        <v>16</v>
      </c>
      <c r="AE262" s="426" t="s">
        <v>4</v>
      </c>
      <c r="AF262" s="426" t="s">
        <v>4</v>
      </c>
      <c r="AG262" s="426" t="s">
        <v>4</v>
      </c>
      <c r="AH262" s="426" t="s">
        <v>4</v>
      </c>
      <c r="AI262" s="511" t="s">
        <v>663</v>
      </c>
      <c r="AJ262" s="511"/>
      <c r="AK262" s="141" t="s">
        <v>16</v>
      </c>
      <c r="AL262" s="141"/>
      <c r="AM262" s="314"/>
      <c r="AN262" s="405"/>
      <c r="AO262" s="213"/>
      <c r="AP262" s="478"/>
      <c r="AQ262" s="496"/>
      <c r="AR262" s="315">
        <f>VLOOKUP(E262,'Monthly AMS report'!KD:KE,2,FALSE)</f>
        <v>44732</v>
      </c>
      <c r="AS262" s="22"/>
      <c r="AT262" s="22"/>
      <c r="AU262" s="5">
        <v>3</v>
      </c>
      <c r="AV262" s="5">
        <v>8</v>
      </c>
      <c r="AW262" s="5">
        <v>4</v>
      </c>
      <c r="AX262" s="5"/>
      <c r="AY262" s="5"/>
      <c r="AZ262" s="5"/>
      <c r="BA262" s="3"/>
      <c r="BB262" s="3"/>
      <c r="BC262" s="3"/>
      <c r="BD262" s="3" t="s">
        <v>716</v>
      </c>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19"/>
    </row>
    <row r="263" spans="1:161" ht="16.5" customHeight="1" x14ac:dyDescent="0.2">
      <c r="A263" s="43" t="s">
        <v>1502</v>
      </c>
      <c r="B263" s="22" t="s">
        <v>1503</v>
      </c>
      <c r="C263" s="5" t="s">
        <v>2848</v>
      </c>
      <c r="E263" s="265" t="s">
        <v>365</v>
      </c>
      <c r="F263" s="231" t="s">
        <v>1504</v>
      </c>
      <c r="G263" s="193"/>
      <c r="H263" s="5" t="s">
        <v>676</v>
      </c>
      <c r="I263" s="21" t="s">
        <v>663</v>
      </c>
      <c r="J263" s="21" t="s">
        <v>663</v>
      </c>
      <c r="K263" s="21" t="s">
        <v>16</v>
      </c>
      <c r="L263" s="21" t="s">
        <v>663</v>
      </c>
      <c r="M263" s="21" t="s">
        <v>663</v>
      </c>
      <c r="N263" s="21" t="s">
        <v>663</v>
      </c>
      <c r="O263" s="21" t="s">
        <v>16</v>
      </c>
      <c r="P263" s="21" t="s">
        <v>16</v>
      </c>
      <c r="Q263" s="21" t="s">
        <v>16</v>
      </c>
      <c r="R263" s="21" t="s">
        <v>16</v>
      </c>
      <c r="S263" s="21" t="s">
        <v>16</v>
      </c>
      <c r="T263" s="21" t="s">
        <v>16</v>
      </c>
      <c r="U263" s="21" t="s">
        <v>16</v>
      </c>
      <c r="V263" s="21" t="s">
        <v>16</v>
      </c>
      <c r="W263" s="21" t="s">
        <v>16</v>
      </c>
      <c r="X263" s="21" t="s">
        <v>16</v>
      </c>
      <c r="Y263" s="21" t="s">
        <v>4</v>
      </c>
      <c r="Z263" s="21" t="s">
        <v>4</v>
      </c>
      <c r="AA263" s="21" t="s">
        <v>4</v>
      </c>
      <c r="AB263" s="21" t="s">
        <v>4</v>
      </c>
      <c r="AC263" s="426" t="s">
        <v>4</v>
      </c>
      <c r="AD263" s="527" t="s">
        <v>663</v>
      </c>
      <c r="AE263" s="426" t="s">
        <v>4</v>
      </c>
      <c r="AF263" s="426" t="s">
        <v>663</v>
      </c>
      <c r="AG263" s="426" t="s">
        <v>16</v>
      </c>
      <c r="AH263" s="426" t="s">
        <v>16</v>
      </c>
      <c r="AI263" s="511" t="s">
        <v>663</v>
      </c>
      <c r="AJ263" s="511" t="s">
        <v>664</v>
      </c>
      <c r="AK263" s="141" t="s">
        <v>4</v>
      </c>
      <c r="AL263" s="141"/>
      <c r="AM263" s="174"/>
      <c r="AN263" s="405"/>
      <c r="AO263" s="213"/>
      <c r="AP263" s="478"/>
      <c r="AQ263" s="479"/>
      <c r="AR263" s="315">
        <f>VLOOKUP(E263,'Monthly AMS report'!KD:KE,2,FALSE)</f>
        <v>44756</v>
      </c>
      <c r="AS263" s="3"/>
      <c r="AT263" s="3"/>
      <c r="AU263" s="5"/>
      <c r="AV263" s="5">
        <v>8</v>
      </c>
      <c r="AW263" s="5">
        <v>5</v>
      </c>
      <c r="AX263" s="5"/>
      <c r="AY263" s="5"/>
      <c r="AZ263" s="5"/>
      <c r="BA263" s="3"/>
      <c r="BB263" s="3"/>
      <c r="BC263" s="3"/>
      <c r="BD263" s="3" t="s">
        <v>716</v>
      </c>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19"/>
    </row>
    <row r="264" spans="1:161" ht="16.5" customHeight="1" x14ac:dyDescent="0.25">
      <c r="A264" s="43" t="s">
        <v>1910</v>
      </c>
      <c r="B264" s="22" t="s">
        <v>1911</v>
      </c>
      <c r="C264" s="5" t="s">
        <v>2636</v>
      </c>
      <c r="E264" s="326" t="s">
        <v>11</v>
      </c>
      <c r="F264" s="5" t="s">
        <v>1912</v>
      </c>
      <c r="G264" s="193" t="s">
        <v>661</v>
      </c>
      <c r="H264" s="5" t="s">
        <v>676</v>
      </c>
      <c r="I264" s="21" t="s">
        <v>663</v>
      </c>
      <c r="J264" s="21" t="s">
        <v>16</v>
      </c>
      <c r="K264" s="21">
        <v>3</v>
      </c>
      <c r="L264" s="21">
        <v>3</v>
      </c>
      <c r="M264" s="21">
        <v>2</v>
      </c>
      <c r="N264" s="21">
        <v>2</v>
      </c>
      <c r="O264" s="21" t="s">
        <v>16</v>
      </c>
      <c r="P264" s="21" t="s">
        <v>16</v>
      </c>
      <c r="Q264" s="21">
        <v>1</v>
      </c>
      <c r="R264" s="21">
        <v>1</v>
      </c>
      <c r="S264" s="21">
        <v>3</v>
      </c>
      <c r="T264" s="21">
        <v>2</v>
      </c>
      <c r="U264" s="21">
        <v>2</v>
      </c>
      <c r="V264" s="21">
        <v>2</v>
      </c>
      <c r="W264" s="21">
        <v>2</v>
      </c>
      <c r="X264" s="21">
        <v>2</v>
      </c>
      <c r="Y264" s="21">
        <v>2</v>
      </c>
      <c r="Z264" s="21">
        <v>2</v>
      </c>
      <c r="AA264" s="21">
        <v>2</v>
      </c>
      <c r="AB264" s="21">
        <v>2</v>
      </c>
      <c r="AC264" s="426">
        <v>2</v>
      </c>
      <c r="AD264" s="21">
        <v>1</v>
      </c>
      <c r="AE264" s="426">
        <v>1</v>
      </c>
      <c r="AF264" s="426" t="s">
        <v>16</v>
      </c>
      <c r="AG264" s="426">
        <v>2</v>
      </c>
      <c r="AH264" s="426">
        <v>2</v>
      </c>
      <c r="AI264" s="511">
        <v>2</v>
      </c>
      <c r="AJ264" s="511" t="s">
        <v>664</v>
      </c>
      <c r="AK264" s="141">
        <v>2</v>
      </c>
      <c r="AL264" s="141" t="s">
        <v>3555</v>
      </c>
      <c r="AM264" s="213"/>
      <c r="AN264" s="401">
        <v>7267341</v>
      </c>
      <c r="AO264" s="213"/>
      <c r="AP264" s="478"/>
      <c r="AQ264" s="496" t="e">
        <f>VLOOKUP(A264,#REF!,10,FALSE)</f>
        <v>#REF!</v>
      </c>
      <c r="AR264" s="315">
        <f>VLOOKUP(E264,'Monthly AMS report'!KD:KE,2,FALSE)</f>
        <v>44768</v>
      </c>
      <c r="AS264" s="22"/>
      <c r="AT264" s="22"/>
      <c r="AU264" s="5">
        <v>4</v>
      </c>
      <c r="AV264" s="5">
        <v>24</v>
      </c>
      <c r="AW264" s="5">
        <v>4</v>
      </c>
      <c r="AX264" s="5"/>
      <c r="AY264" s="5"/>
      <c r="AZ264" s="5"/>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19"/>
    </row>
    <row r="265" spans="1:161" ht="16.5" customHeight="1" x14ac:dyDescent="0.25">
      <c r="A265" s="43" t="s">
        <v>1913</v>
      </c>
      <c r="B265" s="22" t="s">
        <v>1914</v>
      </c>
      <c r="C265" s="5" t="s">
        <v>2636</v>
      </c>
      <c r="E265" s="326" t="s">
        <v>13</v>
      </c>
      <c r="F265" s="5" t="s">
        <v>1915</v>
      </c>
      <c r="G265" s="193"/>
      <c r="H265" s="5" t="s">
        <v>676</v>
      </c>
      <c r="I265" s="21" t="s">
        <v>663</v>
      </c>
      <c r="J265" s="21" t="s">
        <v>16</v>
      </c>
      <c r="K265" s="21">
        <v>4</v>
      </c>
      <c r="L265" s="21">
        <v>3</v>
      </c>
      <c r="M265" s="21">
        <v>3</v>
      </c>
      <c r="N265" s="21">
        <v>3</v>
      </c>
      <c r="O265" s="21" t="s">
        <v>16</v>
      </c>
      <c r="P265" s="21" t="s">
        <v>16</v>
      </c>
      <c r="Q265" s="21">
        <v>4</v>
      </c>
      <c r="R265" s="21">
        <v>3</v>
      </c>
      <c r="S265" s="21">
        <v>3</v>
      </c>
      <c r="T265" s="21">
        <v>3</v>
      </c>
      <c r="U265" s="21">
        <v>3</v>
      </c>
      <c r="V265" s="21">
        <v>3</v>
      </c>
      <c r="W265" s="21">
        <v>3</v>
      </c>
      <c r="X265" s="21">
        <v>3</v>
      </c>
      <c r="Y265" s="21">
        <v>2</v>
      </c>
      <c r="Z265" s="21">
        <v>2</v>
      </c>
      <c r="AA265" s="21">
        <v>2</v>
      </c>
      <c r="AB265" s="21">
        <v>2</v>
      </c>
      <c r="AC265" s="426">
        <v>1</v>
      </c>
      <c r="AD265" s="426">
        <v>1</v>
      </c>
      <c r="AE265" s="426">
        <v>1</v>
      </c>
      <c r="AF265" s="426">
        <v>1</v>
      </c>
      <c r="AG265" s="426">
        <v>1</v>
      </c>
      <c r="AH265" s="426">
        <v>1</v>
      </c>
      <c r="AI265" s="511">
        <v>1</v>
      </c>
      <c r="AJ265" s="511" t="s">
        <v>664</v>
      </c>
      <c r="AK265" s="141">
        <v>2</v>
      </c>
      <c r="AL265" s="141" t="s">
        <v>3556</v>
      </c>
      <c r="AM265" s="213"/>
      <c r="AN265" s="401">
        <v>7267340</v>
      </c>
      <c r="AO265" s="213"/>
      <c r="AP265" s="478"/>
      <c r="AQ265" s="479" t="e">
        <f>VLOOKUP(A265,#REF!,10,FALSE)</f>
        <v>#REF!</v>
      </c>
      <c r="AR265" s="315">
        <f>VLOOKUP(E265,'Monthly AMS report'!KD:KE,2,FALSE)</f>
        <v>44768</v>
      </c>
      <c r="AS265" s="22"/>
      <c r="AT265" s="22"/>
      <c r="AU265" s="5"/>
      <c r="AV265" s="5">
        <v>8</v>
      </c>
      <c r="AW265" s="5">
        <v>5</v>
      </c>
      <c r="AX265" s="5"/>
      <c r="AY265" s="5"/>
      <c r="AZ265" s="5"/>
      <c r="BA265" s="3"/>
      <c r="BB265" s="3"/>
      <c r="BC265" s="3"/>
      <c r="BD265" s="3" t="s">
        <v>716</v>
      </c>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19"/>
      <c r="EZ265" s="4"/>
      <c r="FA265" s="4"/>
      <c r="FB265" s="4"/>
      <c r="FC265" s="4"/>
      <c r="FD265" s="4"/>
      <c r="FE265" s="4"/>
    </row>
    <row r="266" spans="1:161" ht="16.5" customHeight="1" x14ac:dyDescent="0.2">
      <c r="A266" s="43" t="s">
        <v>1584</v>
      </c>
      <c r="B266" s="3" t="s">
        <v>1585</v>
      </c>
      <c r="C266" s="5" t="s">
        <v>2636</v>
      </c>
      <c r="D266" s="5" t="s">
        <v>1500</v>
      </c>
      <c r="E266" s="327" t="s">
        <v>15</v>
      </c>
      <c r="F266" s="357" t="s">
        <v>1585</v>
      </c>
      <c r="G266" s="193"/>
      <c r="H266" s="472" t="s">
        <v>1479</v>
      </c>
      <c r="I266" s="25" t="s">
        <v>16</v>
      </c>
      <c r="J266" s="25" t="s">
        <v>16</v>
      </c>
      <c r="K266" s="25" t="s">
        <v>16</v>
      </c>
      <c r="L266" s="25" t="s">
        <v>16</v>
      </c>
      <c r="M266" s="25" t="s">
        <v>16</v>
      </c>
      <c r="N266" s="25" t="s">
        <v>16</v>
      </c>
      <c r="O266" s="25" t="s">
        <v>16</v>
      </c>
      <c r="P266" s="25" t="s">
        <v>16</v>
      </c>
      <c r="Q266" s="25" t="s">
        <v>16</v>
      </c>
      <c r="R266" s="25" t="s">
        <v>16</v>
      </c>
      <c r="S266" s="25" t="s">
        <v>16</v>
      </c>
      <c r="T266" s="25" t="s">
        <v>16</v>
      </c>
      <c r="U266" s="25" t="s">
        <v>16</v>
      </c>
      <c r="V266" s="25" t="s">
        <v>16</v>
      </c>
      <c r="W266" s="21" t="s">
        <v>16</v>
      </c>
      <c r="X266" s="21" t="s">
        <v>16</v>
      </c>
      <c r="Y266" s="21" t="s">
        <v>16</v>
      </c>
      <c r="Z266" s="21" t="s">
        <v>16</v>
      </c>
      <c r="AA266" s="21" t="s">
        <v>16</v>
      </c>
      <c r="AB266" s="21" t="s">
        <v>16</v>
      </c>
      <c r="AC266" s="426" t="s">
        <v>16</v>
      </c>
      <c r="AD266" s="426" t="s">
        <v>16</v>
      </c>
      <c r="AE266" s="426" t="s">
        <v>16</v>
      </c>
      <c r="AF266" s="426" t="s">
        <v>16</v>
      </c>
      <c r="AG266" s="426" t="s">
        <v>16</v>
      </c>
      <c r="AH266" s="426" t="s">
        <v>16</v>
      </c>
      <c r="AI266" s="511" t="s">
        <v>16</v>
      </c>
      <c r="AJ266" s="511"/>
      <c r="AK266" s="141" t="s">
        <v>16</v>
      </c>
      <c r="AL266" s="141"/>
      <c r="AM266" s="213"/>
      <c r="AN266" s="405"/>
      <c r="AO266" s="213"/>
      <c r="AP266" s="478"/>
      <c r="AQ266" s="496"/>
      <c r="AR266" s="315" t="e">
        <f>VLOOKUP(E266,'Monthly AMS report'!KD:KE,2,FALSE)</f>
        <v>#N/A</v>
      </c>
      <c r="AS266" s="22"/>
      <c r="AT266" s="22"/>
      <c r="AU266" s="5">
        <v>5</v>
      </c>
      <c r="AV266" s="5">
        <v>8</v>
      </c>
      <c r="AW266" s="5">
        <v>5</v>
      </c>
      <c r="AX266" s="5"/>
      <c r="AY266" s="5"/>
      <c r="AZ266" s="5"/>
      <c r="BA266" s="3"/>
      <c r="BB266" s="3"/>
      <c r="BC266" s="3"/>
      <c r="BD266" s="3" t="s">
        <v>716</v>
      </c>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19"/>
      <c r="EZ266" s="4"/>
      <c r="FA266" s="4"/>
      <c r="FB266" s="4"/>
      <c r="FC266" s="4"/>
      <c r="FD266" s="4"/>
      <c r="FE266" s="4"/>
    </row>
    <row r="267" spans="1:161" ht="16.5" customHeight="1" x14ac:dyDescent="0.2">
      <c r="A267" s="43" t="s">
        <v>1586</v>
      </c>
      <c r="B267" s="3" t="s">
        <v>1587</v>
      </c>
      <c r="C267" s="5" t="s">
        <v>2636</v>
      </c>
      <c r="D267" s="5" t="s">
        <v>1500</v>
      </c>
      <c r="E267" s="263" t="s">
        <v>17</v>
      </c>
      <c r="F267" s="357" t="s">
        <v>1588</v>
      </c>
      <c r="G267" s="193"/>
      <c r="H267" s="472" t="s">
        <v>1479</v>
      </c>
      <c r="I267" s="25" t="s">
        <v>16</v>
      </c>
      <c r="J267" s="25" t="s">
        <v>16</v>
      </c>
      <c r="K267" s="25" t="s">
        <v>16</v>
      </c>
      <c r="L267" s="25" t="s">
        <v>16</v>
      </c>
      <c r="M267" s="25" t="s">
        <v>16</v>
      </c>
      <c r="N267" s="25" t="s">
        <v>16</v>
      </c>
      <c r="O267" s="25" t="s">
        <v>16</v>
      </c>
      <c r="P267" s="25" t="s">
        <v>16</v>
      </c>
      <c r="Q267" s="25" t="s">
        <v>16</v>
      </c>
      <c r="R267" s="25" t="s">
        <v>16</v>
      </c>
      <c r="S267" s="25" t="s">
        <v>16</v>
      </c>
      <c r="T267" s="25" t="s">
        <v>16</v>
      </c>
      <c r="U267" s="25" t="s">
        <v>16</v>
      </c>
      <c r="V267" s="25" t="s">
        <v>16</v>
      </c>
      <c r="W267" s="21" t="s">
        <v>16</v>
      </c>
      <c r="X267" s="21" t="s">
        <v>16</v>
      </c>
      <c r="Y267" s="21" t="s">
        <v>16</v>
      </c>
      <c r="Z267" s="21" t="s">
        <v>16</v>
      </c>
      <c r="AA267" s="21" t="s">
        <v>16</v>
      </c>
      <c r="AB267" s="21" t="s">
        <v>16</v>
      </c>
      <c r="AC267" s="426" t="s">
        <v>16</v>
      </c>
      <c r="AD267" s="426" t="s">
        <v>16</v>
      </c>
      <c r="AE267" s="426" t="s">
        <v>16</v>
      </c>
      <c r="AF267" s="426" t="s">
        <v>16</v>
      </c>
      <c r="AG267" s="426" t="s">
        <v>16</v>
      </c>
      <c r="AH267" s="426" t="s">
        <v>16</v>
      </c>
      <c r="AI267" s="527" t="s">
        <v>16</v>
      </c>
      <c r="AJ267" s="511"/>
      <c r="AK267" s="141" t="s">
        <v>16</v>
      </c>
      <c r="AL267" s="141"/>
      <c r="AM267" s="314"/>
      <c r="AN267" s="405"/>
      <c r="AO267" s="314"/>
      <c r="AP267" s="478"/>
      <c r="AQ267" s="479"/>
      <c r="AR267" s="315" t="e">
        <f>VLOOKUP(E267,'Monthly AMS report'!KD:KE,2,FALSE)</f>
        <v>#N/A</v>
      </c>
      <c r="AS267" s="22"/>
      <c r="AT267" s="22"/>
      <c r="AU267" s="5"/>
      <c r="AV267" s="5">
        <v>8</v>
      </c>
      <c r="AW267" s="5">
        <v>5</v>
      </c>
      <c r="AX267" s="5"/>
      <c r="AY267" s="5"/>
      <c r="AZ267" s="5"/>
      <c r="BA267" s="3"/>
      <c r="BB267" s="3"/>
      <c r="BC267" s="3"/>
      <c r="BD267" s="3" t="s">
        <v>716</v>
      </c>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19"/>
      <c r="EZ267" s="4"/>
      <c r="FA267" s="4"/>
      <c r="FB267" s="4"/>
      <c r="FC267" s="4"/>
      <c r="FD267" s="4"/>
      <c r="FE267" s="4"/>
    </row>
    <row r="268" spans="1:161" ht="16.5" customHeight="1" x14ac:dyDescent="0.25">
      <c r="A268" s="43" t="s">
        <v>1509</v>
      </c>
      <c r="B268" s="22" t="s">
        <v>1510</v>
      </c>
      <c r="C268" s="5" t="s">
        <v>2636</v>
      </c>
      <c r="E268" s="265" t="s">
        <v>18</v>
      </c>
      <c r="F268" s="231" t="s">
        <v>1510</v>
      </c>
      <c r="G268" s="193"/>
      <c r="H268" s="5" t="s">
        <v>676</v>
      </c>
      <c r="I268" s="21" t="s">
        <v>663</v>
      </c>
      <c r="J268" s="21" t="s">
        <v>16</v>
      </c>
      <c r="K268" s="21" t="s">
        <v>16</v>
      </c>
      <c r="L268" s="21" t="s">
        <v>663</v>
      </c>
      <c r="M268" s="21" t="s">
        <v>663</v>
      </c>
      <c r="N268" s="21" t="s">
        <v>663</v>
      </c>
      <c r="O268" s="21" t="s">
        <v>16</v>
      </c>
      <c r="P268" s="21" t="s">
        <v>16</v>
      </c>
      <c r="Q268" s="21">
        <v>3</v>
      </c>
      <c r="R268" s="21" t="s">
        <v>663</v>
      </c>
      <c r="S268" s="21" t="s">
        <v>4</v>
      </c>
      <c r="T268" s="21" t="s">
        <v>663</v>
      </c>
      <c r="U268" s="21">
        <v>3</v>
      </c>
      <c r="V268" s="21" t="s">
        <v>4</v>
      </c>
      <c r="W268" s="21" t="s">
        <v>4</v>
      </c>
      <c r="X268" s="21" t="s">
        <v>4</v>
      </c>
      <c r="Y268" s="21" t="s">
        <v>4</v>
      </c>
      <c r="Z268" s="21" t="s">
        <v>4</v>
      </c>
      <c r="AA268" s="21" t="s">
        <v>4</v>
      </c>
      <c r="AB268" s="21">
        <v>3</v>
      </c>
      <c r="AC268" s="426" t="s">
        <v>4</v>
      </c>
      <c r="AD268" s="527" t="s">
        <v>663</v>
      </c>
      <c r="AE268" s="426" t="s">
        <v>4</v>
      </c>
      <c r="AF268" s="426" t="s">
        <v>4</v>
      </c>
      <c r="AG268" s="426" t="s">
        <v>4</v>
      </c>
      <c r="AH268" s="426" t="s">
        <v>4</v>
      </c>
      <c r="AI268" s="511" t="s">
        <v>663</v>
      </c>
      <c r="AJ268" s="511" t="s">
        <v>664</v>
      </c>
      <c r="AK268" s="451" t="s">
        <v>4</v>
      </c>
      <c r="AL268" s="141"/>
      <c r="AM268" s="602"/>
      <c r="AN268" s="403"/>
      <c r="AO268" s="213"/>
      <c r="AP268" s="478"/>
      <c r="AQ268" s="496"/>
      <c r="AR268" s="315">
        <f>VLOOKUP(E268,'Monthly AMS report'!KD:KE,2,FALSE)</f>
        <v>44763</v>
      </c>
      <c r="AS268" s="22" t="s">
        <v>1511</v>
      </c>
      <c r="AT268" s="22"/>
      <c r="AU268" s="5">
        <v>4</v>
      </c>
      <c r="AV268" s="5">
        <v>16</v>
      </c>
      <c r="AW268" s="5">
        <v>49</v>
      </c>
      <c r="AX268" s="5"/>
      <c r="AY268" s="5"/>
      <c r="AZ268" s="5"/>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19"/>
    </row>
    <row r="269" spans="1:161" ht="16.5" customHeight="1" x14ac:dyDescent="0.25">
      <c r="A269" s="43" t="s">
        <v>1512</v>
      </c>
      <c r="B269" s="22" t="s">
        <v>1513</v>
      </c>
      <c r="C269" s="5" t="s">
        <v>2636</v>
      </c>
      <c r="D269" s="5" t="s">
        <v>1500</v>
      </c>
      <c r="E269" s="265" t="s">
        <v>366</v>
      </c>
      <c r="F269" s="231" t="s">
        <v>1514</v>
      </c>
      <c r="G269" s="193"/>
      <c r="H269" s="5" t="s">
        <v>676</v>
      </c>
      <c r="I269" s="21" t="s">
        <v>663</v>
      </c>
      <c r="J269" s="21" t="s">
        <v>663</v>
      </c>
      <c r="K269" s="21" t="s">
        <v>16</v>
      </c>
      <c r="L269" s="21" t="s">
        <v>663</v>
      </c>
      <c r="M269" s="21">
        <v>2</v>
      </c>
      <c r="N269" s="21">
        <v>2</v>
      </c>
      <c r="O269" s="21" t="s">
        <v>16</v>
      </c>
      <c r="P269" s="21" t="s">
        <v>16</v>
      </c>
      <c r="Q269" s="21">
        <v>3</v>
      </c>
      <c r="R269" s="21">
        <v>3</v>
      </c>
      <c r="S269" s="21">
        <v>2</v>
      </c>
      <c r="T269" s="21">
        <v>2</v>
      </c>
      <c r="U269" s="21">
        <v>2</v>
      </c>
      <c r="V269" s="21">
        <v>2</v>
      </c>
      <c r="W269" s="21">
        <v>2</v>
      </c>
      <c r="X269" s="21">
        <v>2</v>
      </c>
      <c r="Y269" s="21">
        <v>3</v>
      </c>
      <c r="Z269" s="21">
        <v>2</v>
      </c>
      <c r="AA269" s="21">
        <v>2</v>
      </c>
      <c r="AB269" s="21">
        <v>3</v>
      </c>
      <c r="AC269" s="426" t="s">
        <v>4</v>
      </c>
      <c r="AD269" s="527" t="s">
        <v>663</v>
      </c>
      <c r="AE269" s="426" t="s">
        <v>4</v>
      </c>
      <c r="AF269" s="426" t="s">
        <v>16</v>
      </c>
      <c r="AG269" s="426" t="s">
        <v>16</v>
      </c>
      <c r="AH269" s="426" t="s">
        <v>4</v>
      </c>
      <c r="AI269" s="511" t="s">
        <v>663</v>
      </c>
      <c r="AJ269" s="511" t="s">
        <v>664</v>
      </c>
      <c r="AK269" s="141" t="s">
        <v>4</v>
      </c>
      <c r="AL269" s="141"/>
      <c r="AM269" s="602"/>
      <c r="AN269" s="401"/>
      <c r="AO269" s="213"/>
      <c r="AP269" s="478"/>
      <c r="AQ269" s="496"/>
      <c r="AR269" s="315">
        <f>VLOOKUP(E269,'Monthly AMS report'!KD:KE,2,FALSE)</f>
        <v>44763</v>
      </c>
      <c r="AS269" s="22"/>
      <c r="AT269" s="22"/>
      <c r="AU269" s="5">
        <v>4</v>
      </c>
      <c r="AW269" s="5"/>
      <c r="AX269" s="5"/>
      <c r="AY269" s="5"/>
      <c r="AZ269" s="5"/>
      <c r="BA269" s="3"/>
      <c r="BB269" s="3"/>
      <c r="BC269" s="3"/>
      <c r="BD269" s="3"/>
      <c r="BE269" s="3"/>
      <c r="BF269" s="3"/>
      <c r="BG269" s="3"/>
      <c r="BH269" s="3"/>
      <c r="BI269" s="3"/>
      <c r="BJ269" s="3"/>
      <c r="BK269" s="3"/>
      <c r="BL269" s="3"/>
      <c r="BM269" s="3"/>
      <c r="BN269" s="3"/>
      <c r="BO269" s="3"/>
      <c r="BP269" s="3"/>
      <c r="BQ269" s="3"/>
      <c r="BR269" s="3"/>
      <c r="BS269" s="3"/>
      <c r="BT269" s="3"/>
      <c r="BU269" s="3"/>
      <c r="BV269" s="5"/>
      <c r="BW269" s="5"/>
      <c r="BX269" s="5"/>
      <c r="BY269" s="5"/>
      <c r="BZ269" s="5"/>
      <c r="CA269" s="5"/>
      <c r="CB269" s="5"/>
      <c r="CC269" s="5"/>
      <c r="CD269" s="5"/>
      <c r="CE269" s="5"/>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19"/>
      <c r="EZ269" s="4"/>
      <c r="FA269" s="4"/>
      <c r="FB269" s="4"/>
      <c r="FC269" s="4"/>
      <c r="FD269" s="4"/>
      <c r="FE269" s="4"/>
    </row>
    <row r="270" spans="1:161" ht="16.5" customHeight="1" x14ac:dyDescent="0.2">
      <c r="A270" s="43" t="s">
        <v>1515</v>
      </c>
      <c r="B270" s="22" t="s">
        <v>1516</v>
      </c>
      <c r="C270" s="5" t="s">
        <v>2636</v>
      </c>
      <c r="D270" s="5" t="s">
        <v>1500</v>
      </c>
      <c r="E270" s="265" t="s">
        <v>367</v>
      </c>
      <c r="F270" s="231" t="s">
        <v>1517</v>
      </c>
      <c r="G270" s="193"/>
      <c r="H270" s="5" t="s">
        <v>676</v>
      </c>
      <c r="I270" s="21" t="s">
        <v>663</v>
      </c>
      <c r="J270" s="21" t="s">
        <v>663</v>
      </c>
      <c r="K270" s="21" t="s">
        <v>16</v>
      </c>
      <c r="L270" s="21">
        <v>4</v>
      </c>
      <c r="M270" s="21">
        <v>4</v>
      </c>
      <c r="N270" s="21">
        <v>4</v>
      </c>
      <c r="O270" s="21" t="s">
        <v>16</v>
      </c>
      <c r="P270" s="21" t="s">
        <v>16</v>
      </c>
      <c r="Q270" s="21">
        <v>4</v>
      </c>
      <c r="R270" s="21" t="s">
        <v>663</v>
      </c>
      <c r="S270" s="21" t="s">
        <v>4</v>
      </c>
      <c r="T270" s="21" t="s">
        <v>663</v>
      </c>
      <c r="U270" s="21" t="s">
        <v>4</v>
      </c>
      <c r="V270" s="21" t="s">
        <v>4</v>
      </c>
      <c r="W270" s="21" t="s">
        <v>4</v>
      </c>
      <c r="X270" s="21" t="s">
        <v>16</v>
      </c>
      <c r="Y270" s="21" t="s">
        <v>4</v>
      </c>
      <c r="Z270" s="21" t="s">
        <v>4</v>
      </c>
      <c r="AA270" s="21" t="s">
        <v>4</v>
      </c>
      <c r="AB270" s="21" t="s">
        <v>4</v>
      </c>
      <c r="AC270" s="426" t="s">
        <v>4</v>
      </c>
      <c r="AD270" s="141" t="s">
        <v>663</v>
      </c>
      <c r="AE270" s="426" t="s">
        <v>4</v>
      </c>
      <c r="AF270" s="426" t="s">
        <v>16</v>
      </c>
      <c r="AG270" s="426" t="s">
        <v>16</v>
      </c>
      <c r="AH270" s="426" t="s">
        <v>4</v>
      </c>
      <c r="AI270" s="511" t="s">
        <v>663</v>
      </c>
      <c r="AJ270" s="511" t="s">
        <v>664</v>
      </c>
      <c r="AK270" s="141" t="s">
        <v>4</v>
      </c>
      <c r="AL270" s="141"/>
      <c r="AM270" s="602"/>
      <c r="AN270" s="405"/>
      <c r="AO270" s="213"/>
      <c r="AP270" s="478"/>
      <c r="AQ270" s="496"/>
      <c r="AR270" s="315">
        <f>VLOOKUP(E270,'Monthly AMS report'!KD:KE,2,FALSE)</f>
        <v>44763</v>
      </c>
      <c r="AS270" s="22"/>
      <c r="AT270" s="22"/>
      <c r="AU270" s="5">
        <v>12</v>
      </c>
      <c r="AV270" s="5">
        <v>8</v>
      </c>
      <c r="AW270" s="5">
        <v>4</v>
      </c>
      <c r="AX270" s="5"/>
      <c r="AY270" s="5"/>
      <c r="AZ270" s="5"/>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19"/>
    </row>
    <row r="271" spans="1:161" ht="16.5" customHeight="1" x14ac:dyDescent="0.25">
      <c r="A271" s="44" t="s">
        <v>1518</v>
      </c>
      <c r="B271" s="34" t="s">
        <v>1519</v>
      </c>
      <c r="C271" s="5" t="s">
        <v>2636</v>
      </c>
      <c r="D271" s="5" t="s">
        <v>1500</v>
      </c>
      <c r="E271" s="265" t="s">
        <v>368</v>
      </c>
      <c r="F271" s="231" t="s">
        <v>1520</v>
      </c>
      <c r="G271" s="193"/>
      <c r="H271" s="5" t="s">
        <v>676</v>
      </c>
      <c r="I271" s="21" t="s">
        <v>663</v>
      </c>
      <c r="J271" s="21" t="s">
        <v>663</v>
      </c>
      <c r="K271" s="21" t="s">
        <v>16</v>
      </c>
      <c r="L271" s="21" t="s">
        <v>663</v>
      </c>
      <c r="M271" s="21" t="s">
        <v>663</v>
      </c>
      <c r="N271" s="21" t="s">
        <v>663</v>
      </c>
      <c r="O271" s="21" t="s">
        <v>16</v>
      </c>
      <c r="P271" s="21" t="s">
        <v>16</v>
      </c>
      <c r="Q271" s="21" t="s">
        <v>16</v>
      </c>
      <c r="R271" s="21" t="s">
        <v>663</v>
      </c>
      <c r="S271" s="21" t="s">
        <v>4</v>
      </c>
      <c r="T271" s="21" t="s">
        <v>663</v>
      </c>
      <c r="U271" s="21" t="s">
        <v>16</v>
      </c>
      <c r="V271" s="21" t="s">
        <v>4</v>
      </c>
      <c r="W271" s="21" t="s">
        <v>4</v>
      </c>
      <c r="X271" s="21" t="s">
        <v>16</v>
      </c>
      <c r="Y271" s="21" t="s">
        <v>4</v>
      </c>
      <c r="Z271" s="21" t="s">
        <v>4</v>
      </c>
      <c r="AA271" s="21" t="s">
        <v>4</v>
      </c>
      <c r="AB271" s="21" t="s">
        <v>4</v>
      </c>
      <c r="AC271" s="426" t="s">
        <v>4</v>
      </c>
      <c r="AD271" s="141" t="s">
        <v>663</v>
      </c>
      <c r="AE271" s="426" t="s">
        <v>4</v>
      </c>
      <c r="AF271" s="426" t="s">
        <v>16</v>
      </c>
      <c r="AG271" s="426" t="s">
        <v>16</v>
      </c>
      <c r="AH271" s="426">
        <v>2</v>
      </c>
      <c r="AI271" s="511">
        <v>2</v>
      </c>
      <c r="AJ271" s="511" t="s">
        <v>664</v>
      </c>
      <c r="AK271" s="141">
        <v>2</v>
      </c>
      <c r="AL271" s="141" t="s">
        <v>369</v>
      </c>
      <c r="AM271" s="213"/>
      <c r="AN271" s="606">
        <v>7294226</v>
      </c>
      <c r="AO271" s="602"/>
      <c r="AP271" s="478"/>
      <c r="AQ271" s="496"/>
      <c r="AR271" s="315">
        <f>VLOOKUP(E271,'Monthly AMS report'!KD:KE,2,FALSE)</f>
        <v>44763</v>
      </c>
      <c r="AS271" s="22"/>
      <c r="AT271" s="22"/>
      <c r="AU271" s="5">
        <v>6</v>
      </c>
      <c r="AV271" s="5">
        <v>33</v>
      </c>
      <c r="AW271" s="5">
        <v>5</v>
      </c>
      <c r="AX271" s="5"/>
      <c r="AY271" s="5" t="s">
        <v>815</v>
      </c>
      <c r="AZ271" s="5"/>
      <c r="BA271" s="3"/>
      <c r="BB271" s="3"/>
      <c r="BC271" s="3"/>
      <c r="BD271" s="3" t="s">
        <v>716</v>
      </c>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19"/>
    </row>
    <row r="272" spans="1:161" ht="16.5" customHeight="1" x14ac:dyDescent="0.2">
      <c r="A272" s="43" t="s">
        <v>1521</v>
      </c>
      <c r="B272" s="22" t="s">
        <v>1522</v>
      </c>
      <c r="C272" s="5" t="s">
        <v>2636</v>
      </c>
      <c r="D272" s="5" t="s">
        <v>1500</v>
      </c>
      <c r="E272" s="265" t="s">
        <v>370</v>
      </c>
      <c r="F272" s="231" t="s">
        <v>1522</v>
      </c>
      <c r="G272" s="193"/>
      <c r="H272" s="5" t="s">
        <v>676</v>
      </c>
      <c r="I272" s="21" t="s">
        <v>663</v>
      </c>
      <c r="J272" s="21" t="s">
        <v>663</v>
      </c>
      <c r="K272" s="21" t="s">
        <v>16</v>
      </c>
      <c r="L272" s="21" t="s">
        <v>663</v>
      </c>
      <c r="M272" s="21" t="s">
        <v>663</v>
      </c>
      <c r="N272" s="21" t="s">
        <v>663</v>
      </c>
      <c r="O272" s="21" t="s">
        <v>16</v>
      </c>
      <c r="P272" s="21" t="s">
        <v>16</v>
      </c>
      <c r="Q272" s="21" t="s">
        <v>663</v>
      </c>
      <c r="R272" s="21" t="s">
        <v>663</v>
      </c>
      <c r="S272" s="21" t="s">
        <v>4</v>
      </c>
      <c r="T272" s="21" t="s">
        <v>663</v>
      </c>
      <c r="U272" s="21" t="s">
        <v>4</v>
      </c>
      <c r="V272" s="21" t="s">
        <v>4</v>
      </c>
      <c r="W272" s="21" t="s">
        <v>4</v>
      </c>
      <c r="X272" s="21" t="s">
        <v>16</v>
      </c>
      <c r="Y272" s="21" t="s">
        <v>4</v>
      </c>
      <c r="Z272" s="21" t="s">
        <v>4</v>
      </c>
      <c r="AA272" s="21" t="s">
        <v>4</v>
      </c>
      <c r="AB272" s="21" t="s">
        <v>4</v>
      </c>
      <c r="AC272" s="426" t="s">
        <v>4</v>
      </c>
      <c r="AD272" s="141" t="s">
        <v>663</v>
      </c>
      <c r="AE272" s="426" t="s">
        <v>4</v>
      </c>
      <c r="AF272" s="426" t="s">
        <v>16</v>
      </c>
      <c r="AG272" s="426" t="s">
        <v>16</v>
      </c>
      <c r="AH272" s="426">
        <v>3</v>
      </c>
      <c r="AI272" s="511">
        <v>3</v>
      </c>
      <c r="AJ272" s="511" t="s">
        <v>664</v>
      </c>
      <c r="AK272" s="141">
        <v>3</v>
      </c>
      <c r="AL272" s="141" t="s">
        <v>3557</v>
      </c>
      <c r="AM272" s="213"/>
      <c r="AN272" s="405">
        <v>7296892</v>
      </c>
      <c r="AO272" s="213"/>
      <c r="AP272" s="478"/>
      <c r="AQ272" s="496"/>
      <c r="AR272" s="315">
        <f>VLOOKUP(E272,'Monthly AMS report'!KD:KE,2,FALSE)</f>
        <v>44763</v>
      </c>
      <c r="AS272" s="22"/>
      <c r="AT272" s="22"/>
      <c r="AU272" s="5">
        <v>6</v>
      </c>
      <c r="AV272" s="5">
        <v>16</v>
      </c>
      <c r="AW272" s="5">
        <v>5</v>
      </c>
      <c r="AX272" s="5"/>
      <c r="AY272" s="5"/>
      <c r="AZ272" s="5"/>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19"/>
    </row>
    <row r="273" spans="1:161" ht="16.5" customHeight="1" x14ac:dyDescent="0.25">
      <c r="A273" s="43" t="s">
        <v>1533</v>
      </c>
      <c r="B273" s="22" t="s">
        <v>1534</v>
      </c>
      <c r="C273" s="5" t="s">
        <v>2652</v>
      </c>
      <c r="D273" s="5" t="s">
        <v>811</v>
      </c>
      <c r="E273" s="265" t="s">
        <v>198</v>
      </c>
      <c r="F273" s="231" t="s">
        <v>1535</v>
      </c>
      <c r="G273" s="193"/>
      <c r="H273" s="5" t="s">
        <v>662</v>
      </c>
      <c r="I273" s="21" t="s">
        <v>16</v>
      </c>
      <c r="J273" s="21" t="s">
        <v>16</v>
      </c>
      <c r="K273" s="21" t="s">
        <v>16</v>
      </c>
      <c r="L273" s="21">
        <v>3</v>
      </c>
      <c r="M273" s="21">
        <v>3</v>
      </c>
      <c r="N273" s="21" t="s">
        <v>16</v>
      </c>
      <c r="O273" s="21">
        <v>4</v>
      </c>
      <c r="P273" s="21" t="s">
        <v>16</v>
      </c>
      <c r="Q273" s="21">
        <v>3</v>
      </c>
      <c r="R273" s="21">
        <v>2</v>
      </c>
      <c r="S273" s="21">
        <v>2</v>
      </c>
      <c r="T273" s="21">
        <v>2</v>
      </c>
      <c r="U273" s="21">
        <v>2</v>
      </c>
      <c r="V273" s="21">
        <v>3</v>
      </c>
      <c r="W273" s="21">
        <v>3</v>
      </c>
      <c r="X273" s="21">
        <v>2</v>
      </c>
      <c r="Y273" s="21">
        <v>2</v>
      </c>
      <c r="Z273" s="21">
        <v>2</v>
      </c>
      <c r="AA273" s="21">
        <v>2</v>
      </c>
      <c r="AB273" s="21">
        <v>2</v>
      </c>
      <c r="AC273" s="426">
        <v>2</v>
      </c>
      <c r="AD273" s="21" t="s">
        <v>16</v>
      </c>
      <c r="AE273" s="426">
        <v>2</v>
      </c>
      <c r="AF273" s="426">
        <v>2</v>
      </c>
      <c r="AG273" s="426">
        <v>2</v>
      </c>
      <c r="AH273" s="426">
        <v>2</v>
      </c>
      <c r="AI273" s="511">
        <v>2</v>
      </c>
      <c r="AJ273" s="511" t="s">
        <v>664</v>
      </c>
      <c r="AK273" s="141">
        <v>2</v>
      </c>
      <c r="AL273" s="141" t="s">
        <v>199</v>
      </c>
      <c r="AM273" s="174"/>
      <c r="AN273" s="401">
        <v>7259892</v>
      </c>
      <c r="AO273" s="213"/>
      <c r="AP273" s="478"/>
      <c r="AQ273" s="479"/>
      <c r="AR273" s="315">
        <f>VLOOKUP(E273,'Monthly AMS report'!KD:KE,2,FALSE)</f>
        <v>44754</v>
      </c>
      <c r="AS273" s="3"/>
      <c r="AT273" s="3"/>
      <c r="AU273" s="5"/>
      <c r="AV273" s="5">
        <v>16</v>
      </c>
      <c r="AW273" s="5">
        <v>5</v>
      </c>
      <c r="AX273" s="5"/>
      <c r="AY273" s="5"/>
      <c r="AZ273" s="5"/>
      <c r="BA273" s="3"/>
      <c r="BB273" s="3"/>
      <c r="BC273" s="3"/>
      <c r="BD273" s="3"/>
      <c r="BE273" s="3"/>
      <c r="BF273" s="3"/>
      <c r="BG273" s="3"/>
      <c r="BH273" s="3"/>
      <c r="BI273" s="3"/>
      <c r="BJ273" s="3"/>
      <c r="BK273" s="3"/>
      <c r="BL273" s="3"/>
      <c r="BM273" s="3"/>
      <c r="BN273" s="3"/>
      <c r="BO273" s="3"/>
      <c r="BP273" s="3"/>
      <c r="BQ273" s="3"/>
      <c r="BR273" s="3"/>
      <c r="BS273" s="3"/>
      <c r="BT273" s="3"/>
      <c r="BU273" s="3"/>
      <c r="BV273" s="5"/>
      <c r="BW273" s="5"/>
      <c r="BX273" s="5"/>
      <c r="BY273" s="5"/>
      <c r="BZ273" s="5"/>
      <c r="CA273" s="5"/>
      <c r="CB273" s="5"/>
      <c r="CC273" s="5"/>
      <c r="CD273" s="5"/>
      <c r="CE273" s="5"/>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19"/>
      <c r="EI273" s="4"/>
      <c r="EL273" s="4"/>
      <c r="EM273" s="4"/>
      <c r="EN273" s="4"/>
    </row>
    <row r="274" spans="1:161" ht="16.5" customHeight="1" x14ac:dyDescent="0.25">
      <c r="A274" s="44" t="s">
        <v>1523</v>
      </c>
      <c r="B274" s="34" t="s">
        <v>1524</v>
      </c>
      <c r="C274" s="5" t="s">
        <v>2636</v>
      </c>
      <c r="D274" s="5" t="s">
        <v>1500</v>
      </c>
      <c r="E274" s="265" t="s">
        <v>372</v>
      </c>
      <c r="F274" s="231" t="s">
        <v>1525</v>
      </c>
      <c r="G274" s="193"/>
      <c r="H274" s="5" t="s">
        <v>676</v>
      </c>
      <c r="I274" s="21" t="s">
        <v>663</v>
      </c>
      <c r="J274" s="21" t="s">
        <v>16</v>
      </c>
      <c r="K274" s="21" t="s">
        <v>663</v>
      </c>
      <c r="L274" s="21">
        <v>4</v>
      </c>
      <c r="M274" s="21">
        <v>4</v>
      </c>
      <c r="N274" s="21">
        <v>3</v>
      </c>
      <c r="O274" s="21" t="s">
        <v>16</v>
      </c>
      <c r="P274" s="21" t="s">
        <v>16</v>
      </c>
      <c r="Q274" s="21">
        <v>4</v>
      </c>
      <c r="R274" s="21">
        <v>3</v>
      </c>
      <c r="S274" s="21">
        <v>3</v>
      </c>
      <c r="T274" s="21">
        <v>2</v>
      </c>
      <c r="U274" s="21">
        <v>3</v>
      </c>
      <c r="V274" s="21" t="s">
        <v>4</v>
      </c>
      <c r="W274" s="21" t="s">
        <v>4</v>
      </c>
      <c r="X274" s="21" t="s">
        <v>16</v>
      </c>
      <c r="Y274" s="21" t="s">
        <v>814</v>
      </c>
      <c r="Z274" s="21" t="s">
        <v>814</v>
      </c>
      <c r="AA274" s="21" t="s">
        <v>4</v>
      </c>
      <c r="AB274" s="21" t="s">
        <v>4</v>
      </c>
      <c r="AC274" s="426" t="s">
        <v>4</v>
      </c>
      <c r="AD274" s="141" t="s">
        <v>663</v>
      </c>
      <c r="AE274" s="426" t="s">
        <v>16</v>
      </c>
      <c r="AF274" s="426" t="s">
        <v>16</v>
      </c>
      <c r="AG274" s="426" t="s">
        <v>4</v>
      </c>
      <c r="AH274" s="426">
        <v>3</v>
      </c>
      <c r="AI274" s="511">
        <v>3</v>
      </c>
      <c r="AJ274" s="511" t="s">
        <v>664</v>
      </c>
      <c r="AK274" s="141">
        <v>3</v>
      </c>
      <c r="AL274" s="141" t="s">
        <v>3558</v>
      </c>
      <c r="AM274" s="174"/>
      <c r="AN274" s="405">
        <v>7296893</v>
      </c>
      <c r="AO274" s="213"/>
      <c r="AP274" s="478"/>
      <c r="AQ274" s="496"/>
      <c r="AR274" s="315">
        <f>VLOOKUP(E274,'Monthly AMS report'!KD:KE,2,FALSE)</f>
        <v>44768</v>
      </c>
      <c r="AS274" s="22"/>
      <c r="AT274" s="22"/>
      <c r="AU274" s="5">
        <v>8</v>
      </c>
      <c r="AV274" s="5">
        <v>16</v>
      </c>
      <c r="AW274" s="5">
        <v>5</v>
      </c>
      <c r="AX274" s="5"/>
      <c r="AY274" s="5"/>
      <c r="AZ274" s="5"/>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19"/>
      <c r="EJ274" s="4"/>
      <c r="EK274" s="4"/>
    </row>
    <row r="275" spans="1:161" ht="16.5" customHeight="1" x14ac:dyDescent="0.25">
      <c r="A275" s="44" t="s">
        <v>1523</v>
      </c>
      <c r="B275" s="34" t="s">
        <v>1524</v>
      </c>
      <c r="C275" s="5" t="s">
        <v>2636</v>
      </c>
      <c r="D275" s="5" t="s">
        <v>1500</v>
      </c>
      <c r="E275" s="326" t="s">
        <v>374</v>
      </c>
      <c r="F275" s="5" t="s">
        <v>1916</v>
      </c>
      <c r="G275" s="193"/>
      <c r="H275" s="5" t="s">
        <v>676</v>
      </c>
      <c r="I275" s="21" t="s">
        <v>663</v>
      </c>
      <c r="J275" s="21" t="s">
        <v>16</v>
      </c>
      <c r="K275" s="21" t="s">
        <v>663</v>
      </c>
      <c r="L275" s="21" t="s">
        <v>663</v>
      </c>
      <c r="M275" s="21" t="s">
        <v>663</v>
      </c>
      <c r="N275" s="21" t="s">
        <v>663</v>
      </c>
      <c r="O275" s="21" t="s">
        <v>16</v>
      </c>
      <c r="P275" s="21" t="s">
        <v>16</v>
      </c>
      <c r="Q275" s="21" t="s">
        <v>663</v>
      </c>
      <c r="R275" s="21" t="s">
        <v>663</v>
      </c>
      <c r="S275" s="21" t="s">
        <v>4</v>
      </c>
      <c r="T275" s="21" t="s">
        <v>663</v>
      </c>
      <c r="U275" s="21" t="s">
        <v>4</v>
      </c>
      <c r="V275" s="21" t="s">
        <v>4</v>
      </c>
      <c r="W275" s="21" t="s">
        <v>4</v>
      </c>
      <c r="X275" s="21" t="s">
        <v>16</v>
      </c>
      <c r="Y275" s="21" t="s">
        <v>16</v>
      </c>
      <c r="Z275" s="21" t="s">
        <v>16</v>
      </c>
      <c r="AA275" s="21" t="s">
        <v>4</v>
      </c>
      <c r="AB275" s="21" t="s">
        <v>4</v>
      </c>
      <c r="AC275" s="426" t="s">
        <v>4</v>
      </c>
      <c r="AD275" s="141" t="s">
        <v>663</v>
      </c>
      <c r="AE275" s="426" t="s">
        <v>16</v>
      </c>
      <c r="AF275" s="426" t="s">
        <v>16</v>
      </c>
      <c r="AG275" s="426" t="s">
        <v>4</v>
      </c>
      <c r="AH275" s="426" t="s">
        <v>4</v>
      </c>
      <c r="AI275" s="511" t="s">
        <v>663</v>
      </c>
      <c r="AJ275" s="511" t="s">
        <v>664</v>
      </c>
      <c r="AK275" s="141" t="s">
        <v>4</v>
      </c>
      <c r="AL275" s="141"/>
      <c r="AM275" s="602"/>
      <c r="AN275" s="405"/>
      <c r="AO275" s="213"/>
      <c r="AP275" s="478"/>
      <c r="AQ275" s="496"/>
      <c r="AR275" s="315">
        <f>VLOOKUP(E275,'Monthly AMS report'!KD:KE,2,FALSE)</f>
        <v>44763</v>
      </c>
      <c r="AS275" s="22"/>
      <c r="AT275" s="22"/>
      <c r="AU275" s="5">
        <v>8</v>
      </c>
      <c r="AV275" s="5">
        <v>16</v>
      </c>
      <c r="AW275" s="5" t="e">
        <v>#N/A</v>
      </c>
      <c r="AX275" s="5"/>
      <c r="AY275" s="5"/>
      <c r="AZ275" s="5"/>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19"/>
    </row>
    <row r="276" spans="1:161" ht="16.5" customHeight="1" x14ac:dyDescent="0.25">
      <c r="A276" s="43" t="s">
        <v>1526</v>
      </c>
      <c r="B276" s="22" t="s">
        <v>1527</v>
      </c>
      <c r="C276" s="5" t="s">
        <v>2636</v>
      </c>
      <c r="D276" s="5" t="s">
        <v>1500</v>
      </c>
      <c r="E276" s="265" t="s">
        <v>375</v>
      </c>
      <c r="F276" s="231" t="s">
        <v>1528</v>
      </c>
      <c r="G276" s="193" t="s">
        <v>661</v>
      </c>
      <c r="H276" s="5" t="s">
        <v>676</v>
      </c>
      <c r="I276" s="21" t="s">
        <v>663</v>
      </c>
      <c r="J276" s="21" t="s">
        <v>16</v>
      </c>
      <c r="K276" s="21" t="s">
        <v>663</v>
      </c>
      <c r="L276" s="21" t="s">
        <v>663</v>
      </c>
      <c r="M276" s="21" t="s">
        <v>663</v>
      </c>
      <c r="N276" s="21">
        <v>3</v>
      </c>
      <c r="O276" s="21" t="s">
        <v>16</v>
      </c>
      <c r="P276" s="21" t="s">
        <v>16</v>
      </c>
      <c r="Q276" s="21">
        <v>4</v>
      </c>
      <c r="R276" s="21" t="s">
        <v>663</v>
      </c>
      <c r="S276" s="21" t="s">
        <v>4</v>
      </c>
      <c r="T276" s="21" t="s">
        <v>663</v>
      </c>
      <c r="U276" s="21">
        <v>2</v>
      </c>
      <c r="V276" s="21">
        <v>2</v>
      </c>
      <c r="W276" s="21">
        <v>2</v>
      </c>
      <c r="X276" s="21">
        <v>2</v>
      </c>
      <c r="Y276" s="21">
        <v>2</v>
      </c>
      <c r="Z276" s="21">
        <v>3</v>
      </c>
      <c r="AA276" s="21" t="s">
        <v>4</v>
      </c>
      <c r="AB276" s="21" t="s">
        <v>4</v>
      </c>
      <c r="AC276" s="426" t="s">
        <v>4</v>
      </c>
      <c r="AD276" s="141" t="s">
        <v>663</v>
      </c>
      <c r="AE276" s="426" t="s">
        <v>4</v>
      </c>
      <c r="AF276" s="426" t="s">
        <v>4</v>
      </c>
      <c r="AG276" s="426">
        <v>4</v>
      </c>
      <c r="AH276" s="426" t="s">
        <v>4</v>
      </c>
      <c r="AI276" s="511" t="s">
        <v>663</v>
      </c>
      <c r="AJ276" s="511" t="s">
        <v>664</v>
      </c>
      <c r="AK276" s="141">
        <v>3</v>
      </c>
      <c r="AL276" s="141" t="s">
        <v>3559</v>
      </c>
      <c r="AM276" s="602"/>
      <c r="AN276" s="422"/>
      <c r="AO276" s="438"/>
      <c r="AP276" s="478"/>
      <c r="AQ276" s="496"/>
      <c r="AR276" s="315">
        <f>VLOOKUP(E276,'Monthly AMS report'!KD:KE,2,FALSE)</f>
        <v>44768</v>
      </c>
      <c r="AS276" s="52" t="s">
        <v>1529</v>
      </c>
      <c r="AT276" s="22"/>
      <c r="AU276" s="5">
        <v>8</v>
      </c>
      <c r="AV276" s="5">
        <v>38</v>
      </c>
      <c r="AW276" s="5">
        <v>5</v>
      </c>
      <c r="AX276" s="5"/>
      <c r="AY276" s="5" t="s">
        <v>815</v>
      </c>
      <c r="AZ276" s="5"/>
      <c r="BA276" s="3"/>
      <c r="BB276" s="3"/>
      <c r="BC276" s="3"/>
      <c r="BD276" s="3" t="s">
        <v>716</v>
      </c>
      <c r="BE276" s="3"/>
      <c r="BF276" s="3"/>
      <c r="BG276" s="3"/>
      <c r="BH276" s="3"/>
      <c r="BI276" s="3"/>
      <c r="BJ276" s="3"/>
      <c r="BK276" s="3"/>
      <c r="BL276" s="3"/>
      <c r="BM276" s="3"/>
      <c r="BN276" s="3"/>
      <c r="BO276" s="3"/>
      <c r="BP276" s="3"/>
      <c r="BQ276" s="3"/>
      <c r="BR276" s="3"/>
      <c r="BS276" s="3"/>
      <c r="BT276" s="3"/>
      <c r="BU276" s="3"/>
      <c r="BV276" s="5"/>
      <c r="BW276" s="5"/>
      <c r="BX276" s="5"/>
      <c r="BY276" s="5"/>
      <c r="BZ276" s="5"/>
      <c r="CA276" s="5"/>
      <c r="CB276" s="5"/>
      <c r="CC276" s="5"/>
      <c r="CD276" s="5"/>
      <c r="CE276" s="5"/>
      <c r="CF276" s="5"/>
      <c r="CG276" s="5"/>
      <c r="CH276" s="5"/>
      <c r="CI276" s="5"/>
      <c r="CJ276" s="5"/>
      <c r="CK276" s="5"/>
      <c r="CL276" s="5"/>
      <c r="CM276" s="5"/>
      <c r="CN276" s="5"/>
      <c r="CO276" s="5"/>
      <c r="CP276" s="5"/>
      <c r="CQ276" s="5"/>
      <c r="CR276" s="5"/>
      <c r="CS276" s="5"/>
      <c r="CT276" s="5"/>
      <c r="CU276" s="5"/>
      <c r="CV276" s="5"/>
      <c r="CW276" s="5"/>
      <c r="CX276" s="5"/>
      <c r="CY276" s="5"/>
      <c r="CZ276" s="5"/>
      <c r="DA276" s="5"/>
      <c r="DB276" s="5"/>
      <c r="DC276" s="5"/>
      <c r="DD276" s="5"/>
      <c r="DE276" s="5"/>
      <c r="DF276" s="5"/>
      <c r="DG276" s="5"/>
      <c r="DH276" s="5"/>
      <c r="DI276" s="5"/>
      <c r="DJ276" s="5"/>
      <c r="DK276" s="5"/>
      <c r="DL276" s="5"/>
      <c r="DM276" s="5"/>
      <c r="DN276" s="5"/>
      <c r="DO276" s="5"/>
      <c r="DP276" s="5"/>
      <c r="DQ276" s="5"/>
      <c r="DR276" s="5"/>
      <c r="DS276" s="5"/>
      <c r="DT276" s="5"/>
      <c r="DU276" s="5"/>
      <c r="DV276" s="5"/>
      <c r="DW276" s="5"/>
      <c r="DX276" s="5"/>
      <c r="DY276" s="5"/>
      <c r="DZ276" s="5"/>
      <c r="EA276" s="5"/>
      <c r="EB276" s="334"/>
      <c r="EC276" s="4"/>
      <c r="ED276" s="4"/>
      <c r="EE276" s="4"/>
      <c r="EF276" s="4"/>
      <c r="EG276" s="4"/>
      <c r="EH276" s="4"/>
      <c r="EO276" s="4"/>
      <c r="EP276" s="4"/>
      <c r="EQ276" s="4"/>
      <c r="ER276" s="4"/>
      <c r="ES276" s="4"/>
      <c r="ET276" s="4"/>
      <c r="EU276" s="4"/>
      <c r="EV276" s="4"/>
      <c r="EW276" s="4"/>
      <c r="EX276" s="4"/>
      <c r="EY276" s="4"/>
    </row>
    <row r="277" spans="1:161" ht="16.5" customHeight="1" x14ac:dyDescent="0.2">
      <c r="A277" s="43" t="s">
        <v>1526</v>
      </c>
      <c r="B277" s="22" t="s">
        <v>1527</v>
      </c>
      <c r="C277" s="5" t="s">
        <v>2636</v>
      </c>
      <c r="D277" s="5" t="s">
        <v>1500</v>
      </c>
      <c r="E277" s="326" t="s">
        <v>376</v>
      </c>
      <c r="F277" s="5" t="s">
        <v>1917</v>
      </c>
      <c r="G277" s="193"/>
      <c r="H277" s="5" t="s">
        <v>676</v>
      </c>
      <c r="I277" s="21" t="s">
        <v>663</v>
      </c>
      <c r="J277" s="21" t="s">
        <v>16</v>
      </c>
      <c r="K277" s="21" t="s">
        <v>663</v>
      </c>
      <c r="L277" s="21" t="s">
        <v>663</v>
      </c>
      <c r="M277" s="21" t="s">
        <v>663</v>
      </c>
      <c r="N277" s="21" t="s">
        <v>663</v>
      </c>
      <c r="O277" s="21" t="s">
        <v>16</v>
      </c>
      <c r="P277" s="21" t="s">
        <v>16</v>
      </c>
      <c r="Q277" s="21" t="s">
        <v>663</v>
      </c>
      <c r="R277" s="21" t="s">
        <v>663</v>
      </c>
      <c r="S277" s="21" t="s">
        <v>4</v>
      </c>
      <c r="T277" s="21" t="s">
        <v>663</v>
      </c>
      <c r="U277" s="21" t="s">
        <v>4</v>
      </c>
      <c r="V277" s="21" t="s">
        <v>4</v>
      </c>
      <c r="W277" s="21" t="s">
        <v>4</v>
      </c>
      <c r="X277" s="21" t="s">
        <v>4</v>
      </c>
      <c r="Y277" s="21" t="s">
        <v>4</v>
      </c>
      <c r="Z277" s="21" t="s">
        <v>4</v>
      </c>
      <c r="AA277" s="21" t="s">
        <v>4</v>
      </c>
      <c r="AB277" s="21" t="s">
        <v>4</v>
      </c>
      <c r="AC277" s="426" t="s">
        <v>4</v>
      </c>
      <c r="AD277" s="141" t="s">
        <v>663</v>
      </c>
      <c r="AE277" s="426" t="s">
        <v>4</v>
      </c>
      <c r="AF277" s="426" t="s">
        <v>4</v>
      </c>
      <c r="AG277" s="426" t="s">
        <v>4</v>
      </c>
      <c r="AH277" s="426" t="s">
        <v>4</v>
      </c>
      <c r="AI277" s="511" t="s">
        <v>663</v>
      </c>
      <c r="AJ277" s="511" t="s">
        <v>664</v>
      </c>
      <c r="AK277" s="141" t="s">
        <v>4</v>
      </c>
      <c r="AL277" s="141"/>
      <c r="AM277" s="602"/>
      <c r="AN277" s="405"/>
      <c r="AO277" s="213"/>
      <c r="AP277" s="478"/>
      <c r="AQ277" s="496"/>
      <c r="AR277" s="315">
        <f>VLOOKUP(E277,'Monthly AMS report'!KD:KE,2,FALSE)</f>
        <v>44763</v>
      </c>
      <c r="AS277" s="22"/>
      <c r="AT277" s="22"/>
      <c r="AU277" s="5">
        <v>8</v>
      </c>
      <c r="AV277" s="5">
        <v>12</v>
      </c>
      <c r="AW277" s="5">
        <v>5</v>
      </c>
      <c r="AX277" s="5"/>
      <c r="AY277" s="5"/>
      <c r="AZ277" s="5"/>
      <c r="BA277" s="3"/>
      <c r="BB277" s="3"/>
      <c r="BC277" s="3"/>
      <c r="BD277" s="3" t="s">
        <v>716</v>
      </c>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19"/>
      <c r="EI277" s="4"/>
      <c r="EL277" s="4"/>
      <c r="EM277" s="4"/>
      <c r="EN277" s="4"/>
    </row>
    <row r="278" spans="1:161" ht="16.5" customHeight="1" x14ac:dyDescent="0.2">
      <c r="A278" s="43" t="s">
        <v>1530</v>
      </c>
      <c r="B278" s="22" t="s">
        <v>1531</v>
      </c>
      <c r="C278" s="5" t="s">
        <v>2636</v>
      </c>
      <c r="D278" s="5" t="s">
        <v>1500</v>
      </c>
      <c r="E278" s="265" t="s">
        <v>377</v>
      </c>
      <c r="F278" s="231" t="s">
        <v>1532</v>
      </c>
      <c r="G278" s="193"/>
      <c r="H278" s="5" t="s">
        <v>676</v>
      </c>
      <c r="I278" s="21" t="s">
        <v>663</v>
      </c>
      <c r="J278" s="21" t="s">
        <v>663</v>
      </c>
      <c r="K278" s="21" t="s">
        <v>16</v>
      </c>
      <c r="L278" s="21" t="s">
        <v>663</v>
      </c>
      <c r="M278" s="21" t="s">
        <v>663</v>
      </c>
      <c r="N278" s="21" t="s">
        <v>663</v>
      </c>
      <c r="O278" s="21" t="s">
        <v>16</v>
      </c>
      <c r="P278" s="21" t="s">
        <v>16</v>
      </c>
      <c r="Q278" s="21" t="s">
        <v>663</v>
      </c>
      <c r="R278" s="21" t="s">
        <v>16</v>
      </c>
      <c r="S278" s="21" t="s">
        <v>4</v>
      </c>
      <c r="T278" s="21" t="s">
        <v>663</v>
      </c>
      <c r="U278" s="21" t="s">
        <v>4</v>
      </c>
      <c r="V278" s="21" t="s">
        <v>4</v>
      </c>
      <c r="W278" s="21" t="s">
        <v>4</v>
      </c>
      <c r="X278" s="21" t="s">
        <v>16</v>
      </c>
      <c r="Y278" s="21" t="s">
        <v>16</v>
      </c>
      <c r="Z278" s="21" t="s">
        <v>4</v>
      </c>
      <c r="AA278" s="21" t="s">
        <v>4</v>
      </c>
      <c r="AB278" s="21" t="s">
        <v>4</v>
      </c>
      <c r="AC278" s="426" t="s">
        <v>4</v>
      </c>
      <c r="AD278" s="21" t="s">
        <v>16</v>
      </c>
      <c r="AE278" s="426" t="s">
        <v>16</v>
      </c>
      <c r="AF278" s="426" t="s">
        <v>16</v>
      </c>
      <c r="AG278" s="426" t="s">
        <v>16</v>
      </c>
      <c r="AH278" s="426" t="s">
        <v>4</v>
      </c>
      <c r="AI278" s="511" t="s">
        <v>663</v>
      </c>
      <c r="AJ278" s="511" t="s">
        <v>664</v>
      </c>
      <c r="AK278" s="141" t="s">
        <v>4</v>
      </c>
      <c r="AL278" s="141"/>
      <c r="AM278" s="602"/>
      <c r="AN278" s="405"/>
      <c r="AO278" s="213"/>
      <c r="AP278" s="478"/>
      <c r="AQ278" s="496"/>
      <c r="AR278" s="315">
        <f>VLOOKUP(E278,'Monthly AMS report'!KD:KE,2,FALSE)</f>
        <v>44763</v>
      </c>
      <c r="AS278" s="22"/>
      <c r="AT278" s="22"/>
      <c r="AU278" s="5">
        <v>6</v>
      </c>
      <c r="AV278" s="5">
        <v>12</v>
      </c>
      <c r="AW278" s="5">
        <v>5</v>
      </c>
      <c r="AX278" s="5"/>
      <c r="AY278" s="5"/>
      <c r="AZ278" s="5"/>
      <c r="BA278" s="3"/>
      <c r="BB278" s="3"/>
      <c r="BC278" s="3"/>
      <c r="BD278" s="3" t="s">
        <v>716</v>
      </c>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19"/>
      <c r="EI278" s="4"/>
      <c r="EJ278" s="4"/>
      <c r="EK278" s="4"/>
      <c r="EL278" s="4"/>
      <c r="EM278" s="4"/>
      <c r="EN278" s="4"/>
    </row>
    <row r="279" spans="1:161" ht="16.5" customHeight="1" x14ac:dyDescent="0.25">
      <c r="A279" s="43" t="s">
        <v>1795</v>
      </c>
      <c r="B279" s="22" t="s">
        <v>1796</v>
      </c>
      <c r="C279" s="5" t="s">
        <v>2636</v>
      </c>
      <c r="D279" s="5" t="s">
        <v>1500</v>
      </c>
      <c r="E279" s="265" t="s">
        <v>378</v>
      </c>
      <c r="F279" s="231" t="s">
        <v>1797</v>
      </c>
      <c r="G279" s="193"/>
      <c r="H279" s="5" t="s">
        <v>676</v>
      </c>
      <c r="I279" s="21" t="s">
        <v>663</v>
      </c>
      <c r="J279" s="21" t="s">
        <v>16</v>
      </c>
      <c r="K279" s="21" t="s">
        <v>663</v>
      </c>
      <c r="L279" s="21" t="s">
        <v>663</v>
      </c>
      <c r="M279" s="21" t="s">
        <v>663</v>
      </c>
      <c r="N279" s="21" t="s">
        <v>663</v>
      </c>
      <c r="O279" s="21" t="s">
        <v>16</v>
      </c>
      <c r="P279" s="21" t="s">
        <v>16</v>
      </c>
      <c r="Q279" s="21" t="s">
        <v>663</v>
      </c>
      <c r="R279" s="21" t="s">
        <v>663</v>
      </c>
      <c r="S279" s="21" t="s">
        <v>4</v>
      </c>
      <c r="T279" s="21">
        <v>2</v>
      </c>
      <c r="U279" s="21">
        <v>2</v>
      </c>
      <c r="V279" s="21" t="s">
        <v>4</v>
      </c>
      <c r="W279" s="21" t="s">
        <v>4</v>
      </c>
      <c r="X279" s="21" t="s">
        <v>16</v>
      </c>
      <c r="Y279" s="21" t="s">
        <v>4</v>
      </c>
      <c r="Z279" s="21" t="s">
        <v>4</v>
      </c>
      <c r="AA279" s="21" t="s">
        <v>4</v>
      </c>
      <c r="AB279" s="21">
        <v>2</v>
      </c>
      <c r="AC279" s="426">
        <v>3</v>
      </c>
      <c r="AD279" s="426">
        <v>3</v>
      </c>
      <c r="AE279" s="426">
        <v>3</v>
      </c>
      <c r="AF279" s="426" t="s">
        <v>16</v>
      </c>
      <c r="AG279" s="426">
        <v>3</v>
      </c>
      <c r="AH279" s="426">
        <v>2</v>
      </c>
      <c r="AI279" s="511">
        <v>2</v>
      </c>
      <c r="AJ279" s="511" t="s">
        <v>664</v>
      </c>
      <c r="AK279" s="141">
        <v>2</v>
      </c>
      <c r="AL279" s="141" t="s">
        <v>379</v>
      </c>
      <c r="AM279" s="314"/>
      <c r="AN279" s="403">
        <v>7269606</v>
      </c>
      <c r="AO279" s="213"/>
      <c r="AP279" s="478"/>
      <c r="AQ279" s="496" t="e">
        <f>VLOOKUP(A279,#REF!,10,FALSE)</f>
        <v>#REF!</v>
      </c>
      <c r="AR279" s="315">
        <f>VLOOKUP(E279,'Monthly AMS report'!KD:KE,2,FALSE)</f>
        <v>44763</v>
      </c>
      <c r="AS279" s="22"/>
      <c r="AT279" s="22"/>
      <c r="AU279" s="5">
        <v>4</v>
      </c>
      <c r="AV279" s="5">
        <v>16</v>
      </c>
      <c r="AW279" s="5">
        <v>5</v>
      </c>
      <c r="AX279" s="5"/>
      <c r="AY279" s="5"/>
      <c r="AZ279" s="5"/>
      <c r="BA279" s="3"/>
      <c r="BB279" s="3"/>
      <c r="BC279" s="3"/>
      <c r="BD279" s="3" t="s">
        <v>716</v>
      </c>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19"/>
      <c r="EJ279" s="4"/>
      <c r="EK279" s="4"/>
    </row>
    <row r="280" spans="1:161" ht="16.5" customHeight="1" x14ac:dyDescent="0.25">
      <c r="A280" s="43" t="s">
        <v>1536</v>
      </c>
      <c r="B280" s="22" t="s">
        <v>1537</v>
      </c>
      <c r="C280" s="5" t="s">
        <v>2636</v>
      </c>
      <c r="E280" s="265" t="s">
        <v>380</v>
      </c>
      <c r="F280" s="231" t="s">
        <v>1538</v>
      </c>
      <c r="G280" s="193"/>
      <c r="H280" s="5" t="s">
        <v>676</v>
      </c>
      <c r="I280" s="21" t="s">
        <v>16</v>
      </c>
      <c r="J280" s="21" t="s">
        <v>16</v>
      </c>
      <c r="K280" s="21" t="s">
        <v>663</v>
      </c>
      <c r="L280" s="21" t="s">
        <v>663</v>
      </c>
      <c r="M280" s="21">
        <v>4</v>
      </c>
      <c r="N280" s="21">
        <v>4</v>
      </c>
      <c r="O280" s="21" t="s">
        <v>16</v>
      </c>
      <c r="P280" s="21" t="s">
        <v>16</v>
      </c>
      <c r="Q280" s="21">
        <v>2</v>
      </c>
      <c r="R280" s="21">
        <v>3</v>
      </c>
      <c r="S280" s="21">
        <v>2</v>
      </c>
      <c r="T280" s="21">
        <v>2</v>
      </c>
      <c r="U280" s="21">
        <v>2</v>
      </c>
      <c r="V280" s="21" t="s">
        <v>4</v>
      </c>
      <c r="W280" s="21" t="s">
        <v>4</v>
      </c>
      <c r="X280" s="21" t="s">
        <v>4</v>
      </c>
      <c r="Y280" s="21" t="s">
        <v>4</v>
      </c>
      <c r="Z280" s="21" t="s">
        <v>4</v>
      </c>
      <c r="AA280" s="21" t="s">
        <v>4</v>
      </c>
      <c r="AB280" s="21" t="s">
        <v>4</v>
      </c>
      <c r="AC280" s="426" t="s">
        <v>4</v>
      </c>
      <c r="AD280" s="426" t="s">
        <v>4</v>
      </c>
      <c r="AE280" s="426" t="s">
        <v>4</v>
      </c>
      <c r="AF280" s="426" t="s">
        <v>16</v>
      </c>
      <c r="AG280" s="426" t="s">
        <v>4</v>
      </c>
      <c r="AH280" s="426" t="s">
        <v>4</v>
      </c>
      <c r="AI280" s="511" t="s">
        <v>663</v>
      </c>
      <c r="AJ280" s="511" t="s">
        <v>664</v>
      </c>
      <c r="AK280" s="141" t="s">
        <v>4</v>
      </c>
      <c r="AL280" s="141"/>
      <c r="AM280" s="213"/>
      <c r="AN280" s="406" t="s">
        <v>598</v>
      </c>
      <c r="AO280" s="213"/>
      <c r="AP280" s="478"/>
      <c r="AQ280" s="496"/>
      <c r="AR280" s="315">
        <f>VLOOKUP(E280,'Monthly AMS report'!KD:KE,2,FALSE)</f>
        <v>44763</v>
      </c>
      <c r="AS280" s="22"/>
      <c r="AT280" s="22"/>
      <c r="AU280" s="5">
        <v>4</v>
      </c>
      <c r="AV280" s="5">
        <v>33</v>
      </c>
      <c r="AW280" s="5">
        <v>5</v>
      </c>
      <c r="AX280" s="5"/>
      <c r="AY280" s="5" t="s">
        <v>815</v>
      </c>
      <c r="AZ280" s="5"/>
      <c r="BA280" s="3"/>
      <c r="BB280" s="3"/>
      <c r="BC280" s="3"/>
      <c r="BD280" s="3" t="s">
        <v>716</v>
      </c>
      <c r="BE280" s="3"/>
      <c r="BF280" s="3"/>
      <c r="BG280" s="3"/>
      <c r="BH280" s="3"/>
      <c r="BI280" s="3"/>
      <c r="BJ280" s="3"/>
      <c r="BK280" s="3"/>
      <c r="BL280" s="3"/>
      <c r="BM280" s="3"/>
      <c r="BN280" s="3"/>
      <c r="BO280" s="3"/>
      <c r="BP280" s="3"/>
      <c r="BQ280" s="3"/>
      <c r="BR280" s="3"/>
      <c r="BS280" s="3"/>
      <c r="BT280" s="3"/>
      <c r="BU280" s="3"/>
      <c r="BV280" s="5"/>
      <c r="BW280" s="5"/>
      <c r="BX280" s="5"/>
      <c r="BY280" s="5"/>
      <c r="BZ280" s="5"/>
      <c r="CA280" s="5"/>
      <c r="CB280" s="5"/>
      <c r="CC280" s="5"/>
      <c r="CD280" s="5"/>
      <c r="CE280" s="5"/>
      <c r="CF280" s="5"/>
      <c r="CG280" s="5"/>
      <c r="CH280" s="5"/>
      <c r="CI280" s="5"/>
      <c r="CJ280" s="5"/>
      <c r="CK280" s="5"/>
      <c r="CL280" s="5"/>
      <c r="CM280" s="5"/>
      <c r="CN280" s="5"/>
      <c r="CO280" s="5"/>
      <c r="CP280" s="5"/>
      <c r="CQ280" s="5"/>
      <c r="CR280" s="5"/>
      <c r="CS280" s="5"/>
      <c r="CT280" s="5"/>
      <c r="CU280" s="5"/>
      <c r="CV280" s="5"/>
      <c r="CW280" s="5"/>
      <c r="CX280" s="5"/>
      <c r="CY280" s="5"/>
      <c r="CZ280" s="5"/>
      <c r="DA280" s="5"/>
      <c r="DB280" s="5"/>
      <c r="DC280" s="5"/>
      <c r="DD280" s="5"/>
      <c r="DE280" s="5"/>
      <c r="DF280" s="5"/>
      <c r="DG280" s="5"/>
      <c r="DH280" s="5"/>
      <c r="DI280" s="5"/>
      <c r="DJ280" s="5"/>
      <c r="DK280" s="5"/>
      <c r="DL280" s="5"/>
      <c r="DM280" s="5"/>
      <c r="DN280" s="5"/>
      <c r="DO280" s="5"/>
      <c r="DP280" s="5"/>
      <c r="DQ280" s="5"/>
      <c r="DR280" s="5"/>
      <c r="DS280" s="5"/>
      <c r="DT280" s="5"/>
      <c r="DU280" s="5"/>
      <c r="DV280" s="5"/>
      <c r="DW280" s="5"/>
      <c r="DX280" s="5"/>
      <c r="DY280" s="5"/>
      <c r="DZ280" s="5"/>
      <c r="EA280" s="5"/>
      <c r="EB280" s="334"/>
      <c r="EC280" s="4"/>
      <c r="ED280" s="4"/>
      <c r="EE280" s="4"/>
      <c r="EF280" s="4"/>
      <c r="EG280" s="4"/>
      <c r="EH280" s="4"/>
      <c r="EO280" s="4"/>
      <c r="EP280" s="4"/>
      <c r="EQ280" s="4"/>
      <c r="ER280" s="4"/>
      <c r="ES280" s="4"/>
      <c r="ET280" s="4"/>
      <c r="EU280" s="4"/>
      <c r="EV280" s="4"/>
      <c r="EW280" s="4"/>
      <c r="EX280" s="4"/>
      <c r="EY280" s="4"/>
    </row>
    <row r="281" spans="1:161" ht="16.5" customHeight="1" x14ac:dyDescent="0.25">
      <c r="A281" s="44" t="s">
        <v>1539</v>
      </c>
      <c r="B281" s="6" t="s">
        <v>1540</v>
      </c>
      <c r="C281" s="5" t="s">
        <v>2636</v>
      </c>
      <c r="E281" s="265" t="s">
        <v>382</v>
      </c>
      <c r="F281" s="231" t="s">
        <v>1181</v>
      </c>
      <c r="G281" s="193"/>
      <c r="H281" s="5" t="s">
        <v>676</v>
      </c>
      <c r="I281" s="21" t="s">
        <v>663</v>
      </c>
      <c r="J281" s="21" t="s">
        <v>663</v>
      </c>
      <c r="K281" s="21" t="s">
        <v>16</v>
      </c>
      <c r="L281" s="21" t="s">
        <v>663</v>
      </c>
      <c r="M281" s="21" t="s">
        <v>663</v>
      </c>
      <c r="N281" s="21" t="s">
        <v>663</v>
      </c>
      <c r="O281" s="21" t="s">
        <v>16</v>
      </c>
      <c r="P281" s="21" t="s">
        <v>16</v>
      </c>
      <c r="Q281" s="21" t="s">
        <v>663</v>
      </c>
      <c r="R281" s="21">
        <v>3</v>
      </c>
      <c r="S281" s="21">
        <v>2</v>
      </c>
      <c r="T281" s="21">
        <v>3</v>
      </c>
      <c r="U281" s="21">
        <v>3</v>
      </c>
      <c r="V281" s="21">
        <v>3</v>
      </c>
      <c r="W281" s="21">
        <v>3</v>
      </c>
      <c r="X281" s="21">
        <v>3</v>
      </c>
      <c r="Y281" s="21" t="s">
        <v>4</v>
      </c>
      <c r="Z281" s="21" t="s">
        <v>4</v>
      </c>
      <c r="AA281" s="21" t="s">
        <v>16</v>
      </c>
      <c r="AB281" s="21" t="s">
        <v>4</v>
      </c>
      <c r="AC281" s="426" t="s">
        <v>4</v>
      </c>
      <c r="AD281" s="426">
        <v>3</v>
      </c>
      <c r="AE281" s="426" t="s">
        <v>4</v>
      </c>
      <c r="AF281" s="426" t="s">
        <v>4</v>
      </c>
      <c r="AG281" s="426" t="s">
        <v>4</v>
      </c>
      <c r="AH281" s="426" t="s">
        <v>4</v>
      </c>
      <c r="AI281" s="511">
        <v>3</v>
      </c>
      <c r="AJ281" s="511" t="s">
        <v>664</v>
      </c>
      <c r="AK281" s="141" t="s">
        <v>4</v>
      </c>
      <c r="AL281" s="141"/>
      <c r="AM281" s="213"/>
      <c r="AN281" s="404"/>
      <c r="AO281" s="213"/>
      <c r="AP281" s="478"/>
      <c r="AQ281" s="496" t="e">
        <f>VLOOKUP(A281,#REF!,10,FALSE)</f>
        <v>#REF!</v>
      </c>
      <c r="AR281" s="315">
        <f>VLOOKUP(E281,'Monthly AMS report'!KD:KE,2,FALSE)</f>
        <v>44763</v>
      </c>
      <c r="AS281" s="22"/>
      <c r="AT281" s="22"/>
      <c r="AU281" s="5">
        <v>8</v>
      </c>
      <c r="AV281" s="5">
        <v>16</v>
      </c>
      <c r="AW281" s="5">
        <v>5</v>
      </c>
      <c r="AX281" s="5"/>
      <c r="AY281" s="5"/>
      <c r="AZ281" s="5"/>
      <c r="BA281" s="3"/>
      <c r="BB281" s="3"/>
      <c r="BC281" s="3"/>
      <c r="BD281" s="3"/>
      <c r="BE281" s="3"/>
      <c r="BF281" s="3"/>
      <c r="BG281" s="3"/>
      <c r="BH281" s="3"/>
      <c r="BI281" s="3"/>
      <c r="BJ281" s="3"/>
      <c r="BK281" s="3"/>
      <c r="BL281" s="3"/>
      <c r="BM281" s="3"/>
      <c r="BN281" s="3"/>
      <c r="BO281" s="3"/>
      <c r="BP281" s="3"/>
      <c r="BQ281" s="3"/>
      <c r="BR281" s="3"/>
      <c r="BS281" s="3"/>
      <c r="BT281" s="3"/>
      <c r="BU281" s="3"/>
      <c r="BV281" s="5"/>
      <c r="BW281" s="5"/>
      <c r="BX281" s="5"/>
      <c r="BY281" s="5"/>
      <c r="BZ281" s="5"/>
      <c r="CA281" s="5"/>
      <c r="CB281" s="5"/>
      <c r="CC281" s="5"/>
      <c r="CD281" s="5"/>
      <c r="CE281" s="5"/>
      <c r="CF281" s="5"/>
      <c r="CG281" s="5"/>
      <c r="CH281" s="5"/>
      <c r="CI281" s="5"/>
      <c r="CJ281" s="5"/>
      <c r="CK281" s="5"/>
      <c r="CL281" s="5"/>
      <c r="CM281" s="5"/>
      <c r="CN281" s="5"/>
      <c r="CO281" s="5"/>
      <c r="CP281" s="5"/>
      <c r="CQ281" s="5"/>
      <c r="CR281" s="5"/>
      <c r="CS281" s="5"/>
      <c r="CT281" s="5"/>
      <c r="CU281" s="5"/>
      <c r="CV281" s="5"/>
      <c r="CW281" s="5"/>
      <c r="CX281" s="5"/>
      <c r="CY281" s="5"/>
      <c r="CZ281" s="5"/>
      <c r="DA281" s="5"/>
      <c r="DB281" s="5"/>
      <c r="DC281" s="5"/>
      <c r="DD281" s="5"/>
      <c r="DE281" s="5"/>
      <c r="DF281" s="5"/>
      <c r="DG281" s="5"/>
      <c r="DH281" s="5"/>
      <c r="DI281" s="5"/>
      <c r="DJ281" s="5"/>
      <c r="DK281" s="5"/>
      <c r="DL281" s="5"/>
      <c r="DM281" s="5"/>
      <c r="DN281" s="5"/>
      <c r="DO281" s="5"/>
      <c r="DP281" s="5"/>
      <c r="DQ281" s="5"/>
      <c r="DR281" s="5"/>
      <c r="DS281" s="5"/>
      <c r="DT281" s="5"/>
      <c r="DU281" s="5"/>
      <c r="DV281" s="5"/>
      <c r="DW281" s="5"/>
      <c r="DX281" s="5"/>
      <c r="DY281" s="5"/>
      <c r="DZ281" s="5"/>
      <c r="EA281" s="5"/>
      <c r="EB281" s="334"/>
      <c r="EC281" s="4"/>
      <c r="ED281" s="4"/>
      <c r="EE281" s="4"/>
      <c r="EF281" s="4"/>
      <c r="EG281" s="4"/>
      <c r="EH281" s="4"/>
      <c r="EO281" s="4"/>
      <c r="EP281" s="4"/>
      <c r="EQ281" s="4"/>
      <c r="ER281" s="4"/>
      <c r="ES281" s="4"/>
      <c r="ET281" s="4"/>
      <c r="EU281" s="4"/>
      <c r="EV281" s="4"/>
      <c r="EW281" s="4"/>
      <c r="EX281" s="4"/>
      <c r="EY281" s="4"/>
    </row>
    <row r="282" spans="1:161" ht="16.5" customHeight="1" x14ac:dyDescent="0.25">
      <c r="A282" s="43" t="s">
        <v>1541</v>
      </c>
      <c r="B282" s="22" t="s">
        <v>1542</v>
      </c>
      <c r="C282" s="5" t="s">
        <v>2636</v>
      </c>
      <c r="E282" s="265" t="s">
        <v>384</v>
      </c>
      <c r="F282" s="231" t="s">
        <v>1178</v>
      </c>
      <c r="G282" s="193"/>
      <c r="H282" s="5" t="s">
        <v>676</v>
      </c>
      <c r="I282" s="21" t="s">
        <v>663</v>
      </c>
      <c r="J282" s="21">
        <v>3</v>
      </c>
      <c r="K282" s="21" t="s">
        <v>16</v>
      </c>
      <c r="L282" s="21">
        <v>3</v>
      </c>
      <c r="M282" s="21" t="s">
        <v>16</v>
      </c>
      <c r="N282" s="21" t="s">
        <v>663</v>
      </c>
      <c r="O282" s="21" t="s">
        <v>16</v>
      </c>
      <c r="P282" s="21" t="s">
        <v>16</v>
      </c>
      <c r="Q282" s="21">
        <v>3</v>
      </c>
      <c r="R282" s="21">
        <v>3</v>
      </c>
      <c r="S282" s="21">
        <v>2</v>
      </c>
      <c r="T282" s="21">
        <v>3</v>
      </c>
      <c r="U282" s="21">
        <v>3</v>
      </c>
      <c r="V282" s="21" t="s">
        <v>4</v>
      </c>
      <c r="W282" s="21">
        <v>3</v>
      </c>
      <c r="X282" s="21">
        <v>3</v>
      </c>
      <c r="Y282" s="21">
        <v>3</v>
      </c>
      <c r="Z282" s="21">
        <v>1</v>
      </c>
      <c r="AA282" s="21">
        <v>2</v>
      </c>
      <c r="AB282" s="21">
        <v>3</v>
      </c>
      <c r="AC282" s="426">
        <v>3</v>
      </c>
      <c r="AD282" s="426">
        <v>3</v>
      </c>
      <c r="AE282" s="426" t="s">
        <v>4</v>
      </c>
      <c r="AF282" s="426">
        <v>3</v>
      </c>
      <c r="AG282" s="426">
        <v>3</v>
      </c>
      <c r="AH282" s="426">
        <v>3</v>
      </c>
      <c r="AI282" s="511">
        <v>3</v>
      </c>
      <c r="AJ282" s="511" t="s">
        <v>664</v>
      </c>
      <c r="AK282" s="141">
        <v>3</v>
      </c>
      <c r="AL282" s="141" t="s">
        <v>383</v>
      </c>
      <c r="AM282" s="213"/>
      <c r="AN282" s="401">
        <v>7267339</v>
      </c>
      <c r="AO282" s="213"/>
      <c r="AP282" s="478"/>
      <c r="AQ282" s="496" t="e">
        <f>VLOOKUP(A282,#REF!,10,FALSE)</f>
        <v>#REF!</v>
      </c>
      <c r="AR282" s="315">
        <f>VLOOKUP(E282,'Monthly AMS report'!KD:KE,2,FALSE)</f>
        <v>44763</v>
      </c>
      <c r="AS282" s="30" t="s">
        <v>1543</v>
      </c>
      <c r="AT282" s="30" t="s">
        <v>1544</v>
      </c>
      <c r="AU282" s="5">
        <v>8</v>
      </c>
      <c r="AV282" s="5">
        <v>8</v>
      </c>
      <c r="AW282" s="5" t="e">
        <v>#N/A</v>
      </c>
      <c r="AX282" s="5"/>
      <c r="AY282" s="5"/>
      <c r="AZ282" s="5"/>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19"/>
      <c r="EZ282" s="4"/>
      <c r="FA282" s="4"/>
      <c r="FB282" s="4"/>
      <c r="FC282" s="4"/>
      <c r="FD282" s="4"/>
      <c r="FE282" s="4"/>
    </row>
    <row r="283" spans="1:161" ht="16.5" customHeight="1" x14ac:dyDescent="0.2">
      <c r="A283" s="138" t="s">
        <v>1545</v>
      </c>
      <c r="B283" s="139" t="s">
        <v>1546</v>
      </c>
      <c r="C283" s="5" t="s">
        <v>2636</v>
      </c>
      <c r="E283" s="265" t="s">
        <v>385</v>
      </c>
      <c r="F283" s="231" t="s">
        <v>1546</v>
      </c>
      <c r="G283" s="193" t="s">
        <v>987</v>
      </c>
      <c r="H283" s="5" t="s">
        <v>676</v>
      </c>
      <c r="I283" s="21" t="s">
        <v>663</v>
      </c>
      <c r="J283" s="21" t="s">
        <v>663</v>
      </c>
      <c r="K283" s="21" t="s">
        <v>16</v>
      </c>
      <c r="L283" s="21" t="s">
        <v>663</v>
      </c>
      <c r="M283" s="21" t="s">
        <v>663</v>
      </c>
      <c r="N283" s="21" t="s">
        <v>16</v>
      </c>
      <c r="O283" s="21" t="s">
        <v>16</v>
      </c>
      <c r="P283" s="21" t="s">
        <v>16</v>
      </c>
      <c r="Q283" s="21" t="s">
        <v>663</v>
      </c>
      <c r="R283" s="21" t="s">
        <v>663</v>
      </c>
      <c r="S283" s="21" t="s">
        <v>4</v>
      </c>
      <c r="T283" s="21" t="s">
        <v>663</v>
      </c>
      <c r="U283" s="21" t="s">
        <v>4</v>
      </c>
      <c r="V283" s="21" t="s">
        <v>4</v>
      </c>
      <c r="W283" s="21" t="s">
        <v>4</v>
      </c>
      <c r="X283" s="21" t="s">
        <v>4</v>
      </c>
      <c r="Y283" s="21" t="s">
        <v>4</v>
      </c>
      <c r="Z283" s="21" t="s">
        <v>4</v>
      </c>
      <c r="AA283" s="21" t="s">
        <v>4</v>
      </c>
      <c r="AB283" s="21" t="s">
        <v>4</v>
      </c>
      <c r="AC283" s="426" t="s">
        <v>4</v>
      </c>
      <c r="AD283" s="527" t="s">
        <v>663</v>
      </c>
      <c r="AE283" s="426" t="s">
        <v>4</v>
      </c>
      <c r="AF283" s="426" t="s">
        <v>4</v>
      </c>
      <c r="AG283" s="426" t="s">
        <v>4</v>
      </c>
      <c r="AH283" s="426">
        <v>4</v>
      </c>
      <c r="AI283" s="511" t="s">
        <v>663</v>
      </c>
      <c r="AJ283" s="511" t="s">
        <v>664</v>
      </c>
      <c r="AK283" s="141" t="s">
        <v>4</v>
      </c>
      <c r="AL283" s="141"/>
      <c r="AM283" s="213"/>
      <c r="AN283" s="405"/>
      <c r="AO283" s="213"/>
      <c r="AP283" s="478"/>
      <c r="AQ283" s="496"/>
      <c r="AR283" s="315">
        <f>VLOOKUP(E283,'Monthly AMS report'!KD:KE,2,FALSE)</f>
        <v>44763</v>
      </c>
      <c r="AS283" s="22"/>
      <c r="AT283" s="22"/>
      <c r="AU283" s="5">
        <v>6</v>
      </c>
      <c r="AV283" s="5">
        <v>24</v>
      </c>
      <c r="AW283" s="5">
        <v>5</v>
      </c>
      <c r="AX283" s="5"/>
      <c r="AY283" s="5"/>
      <c r="AZ283" s="5"/>
      <c r="BA283" s="3"/>
      <c r="BB283" s="3"/>
      <c r="BC283" s="3"/>
      <c r="BD283" s="3" t="s">
        <v>716</v>
      </c>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19"/>
    </row>
    <row r="284" spans="1:161" ht="16.5" customHeight="1" x14ac:dyDescent="0.25">
      <c r="A284" s="43" t="s">
        <v>1547</v>
      </c>
      <c r="B284" s="22" t="s">
        <v>1548</v>
      </c>
      <c r="C284" s="5" t="s">
        <v>2636</v>
      </c>
      <c r="E284" s="265" t="s">
        <v>387</v>
      </c>
      <c r="F284" s="231" t="s">
        <v>1549</v>
      </c>
      <c r="G284" s="193"/>
      <c r="H284" s="5" t="s">
        <v>676</v>
      </c>
      <c r="I284" s="21" t="s">
        <v>663</v>
      </c>
      <c r="J284" s="21" t="s">
        <v>16</v>
      </c>
      <c r="K284" s="21">
        <v>4</v>
      </c>
      <c r="L284" s="21">
        <v>4</v>
      </c>
      <c r="M284" s="21" t="s">
        <v>663</v>
      </c>
      <c r="N284" s="21" t="s">
        <v>663</v>
      </c>
      <c r="O284" s="21" t="s">
        <v>16</v>
      </c>
      <c r="P284" s="21" t="s">
        <v>16</v>
      </c>
      <c r="Q284" s="21" t="s">
        <v>663</v>
      </c>
      <c r="R284" s="21">
        <v>3</v>
      </c>
      <c r="S284" s="21">
        <v>3</v>
      </c>
      <c r="T284" s="21">
        <v>2</v>
      </c>
      <c r="U284" s="21">
        <v>2</v>
      </c>
      <c r="V284" s="21">
        <v>3</v>
      </c>
      <c r="W284" s="21">
        <v>3</v>
      </c>
      <c r="X284" s="21">
        <v>3</v>
      </c>
      <c r="Y284" s="21">
        <v>3</v>
      </c>
      <c r="Z284" s="21">
        <v>2</v>
      </c>
      <c r="AA284" s="21" t="s">
        <v>4</v>
      </c>
      <c r="AB284" s="21" t="s">
        <v>4</v>
      </c>
      <c r="AC284" s="426" t="s">
        <v>4</v>
      </c>
      <c r="AD284" s="527" t="s">
        <v>663</v>
      </c>
      <c r="AE284" s="426" t="s">
        <v>4</v>
      </c>
      <c r="AF284" s="426" t="s">
        <v>4</v>
      </c>
      <c r="AG284" s="426">
        <v>3</v>
      </c>
      <c r="AH284" s="426">
        <v>2</v>
      </c>
      <c r="AI284" s="511" t="s">
        <v>663</v>
      </c>
      <c r="AJ284" s="511" t="s">
        <v>664</v>
      </c>
      <c r="AK284" s="141">
        <v>1</v>
      </c>
      <c r="AL284" s="141" t="s">
        <v>3560</v>
      </c>
      <c r="AM284" s="213"/>
      <c r="AN284" s="401"/>
      <c r="AO284" s="213"/>
      <c r="AP284" s="478"/>
      <c r="AQ284" s="496"/>
      <c r="AR284" s="315">
        <f>VLOOKUP(E284,'Monthly AMS report'!KD:KE,2,FALSE)</f>
        <v>44768</v>
      </c>
      <c r="AS284" s="22"/>
      <c r="AT284" s="22"/>
      <c r="AU284" s="5">
        <v>12</v>
      </c>
      <c r="AV284" s="5">
        <v>4</v>
      </c>
      <c r="AW284" s="5">
        <v>5</v>
      </c>
      <c r="AX284" s="5"/>
      <c r="AY284" s="5"/>
      <c r="AZ284" s="5"/>
      <c r="BA284" s="3"/>
      <c r="BB284" s="3"/>
      <c r="BC284" s="3"/>
      <c r="BD284" s="3" t="s">
        <v>716</v>
      </c>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19"/>
    </row>
    <row r="285" spans="1:161" ht="16.5" customHeight="1" x14ac:dyDescent="0.25">
      <c r="A285" s="43" t="s">
        <v>1547</v>
      </c>
      <c r="B285" s="22" t="s">
        <v>1548</v>
      </c>
      <c r="C285" s="5" t="s">
        <v>2636</v>
      </c>
      <c r="E285" s="326" t="s">
        <v>389</v>
      </c>
      <c r="F285" s="5" t="s">
        <v>1918</v>
      </c>
      <c r="G285" s="193"/>
      <c r="H285" s="5" t="s">
        <v>676</v>
      </c>
      <c r="I285" s="21" t="s">
        <v>663</v>
      </c>
      <c r="J285" s="21" t="s">
        <v>16</v>
      </c>
      <c r="K285" s="21" t="s">
        <v>663</v>
      </c>
      <c r="L285" s="21" t="s">
        <v>663</v>
      </c>
      <c r="M285" s="21" t="s">
        <v>663</v>
      </c>
      <c r="N285" s="21"/>
      <c r="O285" s="21" t="s">
        <v>16</v>
      </c>
      <c r="P285" s="21" t="s">
        <v>16</v>
      </c>
      <c r="Q285" s="21" t="s">
        <v>663</v>
      </c>
      <c r="R285" s="21" t="s">
        <v>663</v>
      </c>
      <c r="S285" s="21" t="s">
        <v>4</v>
      </c>
      <c r="T285" s="21" t="s">
        <v>663</v>
      </c>
      <c r="U285" s="21" t="s">
        <v>4</v>
      </c>
      <c r="V285" s="21" t="s">
        <v>4</v>
      </c>
      <c r="W285" s="21" t="s">
        <v>4</v>
      </c>
      <c r="X285" s="21" t="s">
        <v>4</v>
      </c>
      <c r="Y285" s="21" t="s">
        <v>4</v>
      </c>
      <c r="Z285" s="21" t="s">
        <v>4</v>
      </c>
      <c r="AA285" s="21" t="s">
        <v>4</v>
      </c>
      <c r="AB285" s="21" t="s">
        <v>4</v>
      </c>
      <c r="AC285" s="426" t="s">
        <v>4</v>
      </c>
      <c r="AD285" s="141" t="s">
        <v>663</v>
      </c>
      <c r="AE285" s="426" t="s">
        <v>4</v>
      </c>
      <c r="AF285" s="426" t="s">
        <v>4</v>
      </c>
      <c r="AG285" s="426" t="s">
        <v>4</v>
      </c>
      <c r="AH285" s="426" t="s">
        <v>4</v>
      </c>
      <c r="AI285" s="511" t="s">
        <v>663</v>
      </c>
      <c r="AJ285" s="511" t="s">
        <v>664</v>
      </c>
      <c r="AK285" s="141" t="s">
        <v>4</v>
      </c>
      <c r="AL285" s="141"/>
      <c r="AM285" s="314"/>
      <c r="AN285" s="404"/>
      <c r="AO285" s="213"/>
      <c r="AP285" s="478"/>
      <c r="AQ285" s="496"/>
      <c r="AR285" s="315">
        <f>VLOOKUP(E285,'Monthly AMS report'!KD:KE,2,FALSE)</f>
        <v>44763</v>
      </c>
      <c r="AS285" s="22"/>
      <c r="AT285" s="22"/>
      <c r="AU285" s="5">
        <v>12</v>
      </c>
      <c r="AV285" s="5">
        <v>4</v>
      </c>
      <c r="AW285" s="5">
        <v>5</v>
      </c>
      <c r="AX285" s="5"/>
      <c r="AY285" s="5"/>
      <c r="AZ285" s="5"/>
      <c r="BA285" s="3"/>
      <c r="BB285" s="3"/>
      <c r="BC285" s="3"/>
      <c r="BD285" s="3" t="s">
        <v>716</v>
      </c>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19"/>
    </row>
    <row r="286" spans="1:161" ht="16.5" customHeight="1" x14ac:dyDescent="0.25">
      <c r="A286" s="44" t="s">
        <v>1550</v>
      </c>
      <c r="B286" s="34" t="s">
        <v>1551</v>
      </c>
      <c r="C286" s="5" t="s">
        <v>2636</v>
      </c>
      <c r="D286" s="5" t="s">
        <v>1500</v>
      </c>
      <c r="E286" s="265" t="s">
        <v>390</v>
      </c>
      <c r="F286" s="231" t="s">
        <v>1552</v>
      </c>
      <c r="G286" s="193"/>
      <c r="H286" s="5" t="s">
        <v>676</v>
      </c>
      <c r="I286" s="21" t="s">
        <v>663</v>
      </c>
      <c r="J286" s="21" t="s">
        <v>16</v>
      </c>
      <c r="K286" s="21">
        <v>2</v>
      </c>
      <c r="L286" s="21">
        <v>2</v>
      </c>
      <c r="M286" s="21">
        <v>3</v>
      </c>
      <c r="N286" s="21">
        <v>3</v>
      </c>
      <c r="O286" s="21" t="s">
        <v>16</v>
      </c>
      <c r="P286" s="21" t="s">
        <v>16</v>
      </c>
      <c r="Q286" s="21">
        <v>4</v>
      </c>
      <c r="R286" s="21">
        <v>3</v>
      </c>
      <c r="S286" s="21">
        <v>3</v>
      </c>
      <c r="T286" s="21">
        <v>3</v>
      </c>
      <c r="U286" s="21">
        <v>3</v>
      </c>
      <c r="V286" s="21" t="s">
        <v>4</v>
      </c>
      <c r="W286" s="21" t="s">
        <v>4</v>
      </c>
      <c r="X286" s="21" t="s">
        <v>4</v>
      </c>
      <c r="Y286" s="21" t="s">
        <v>4</v>
      </c>
      <c r="Z286" s="21" t="s">
        <v>4</v>
      </c>
      <c r="AA286" s="21" t="s">
        <v>4</v>
      </c>
      <c r="AB286" s="21" t="s">
        <v>4</v>
      </c>
      <c r="AC286" s="426" t="s">
        <v>4</v>
      </c>
      <c r="AD286" s="141" t="s">
        <v>663</v>
      </c>
      <c r="AE286" s="426" t="s">
        <v>4</v>
      </c>
      <c r="AF286" s="426" t="s">
        <v>4</v>
      </c>
      <c r="AG286" s="426" t="s">
        <v>4</v>
      </c>
      <c r="AH286" s="426" t="s">
        <v>4</v>
      </c>
      <c r="AI286" s="511" t="s">
        <v>663</v>
      </c>
      <c r="AJ286" s="511" t="s">
        <v>664</v>
      </c>
      <c r="AK286" s="141">
        <v>3</v>
      </c>
      <c r="AL286" s="141" t="s">
        <v>3561</v>
      </c>
      <c r="AM286" s="314"/>
      <c r="AN286" s="405" t="s">
        <v>598</v>
      </c>
      <c r="AO286" s="602"/>
      <c r="AP286" s="478"/>
      <c r="AQ286" s="496"/>
      <c r="AR286" s="315">
        <f>VLOOKUP(E286,'Monthly AMS report'!KD:KE,2,FALSE)</f>
        <v>44768</v>
      </c>
      <c r="AS286" s="412" t="s">
        <v>1553</v>
      </c>
      <c r="AT286" s="22"/>
      <c r="AU286" s="5">
        <v>12</v>
      </c>
      <c r="AV286" s="5">
        <v>25</v>
      </c>
      <c r="AW286" s="5">
        <v>5</v>
      </c>
      <c r="AX286" s="5"/>
      <c r="AY286" s="5" t="s">
        <v>815</v>
      </c>
      <c r="AZ286" s="5"/>
      <c r="BA286" s="3"/>
      <c r="BB286" s="3"/>
      <c r="BC286" s="3"/>
      <c r="BD286" s="3" t="s">
        <v>716</v>
      </c>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19"/>
    </row>
    <row r="287" spans="1:161" ht="16.5" customHeight="1" x14ac:dyDescent="0.2">
      <c r="A287" s="43" t="s">
        <v>1550</v>
      </c>
      <c r="B287" s="22" t="s">
        <v>1551</v>
      </c>
      <c r="C287" s="5" t="s">
        <v>2636</v>
      </c>
      <c r="D287" s="5" t="s">
        <v>1500</v>
      </c>
      <c r="E287" s="326" t="s">
        <v>391</v>
      </c>
      <c r="F287" s="5" t="s">
        <v>1919</v>
      </c>
      <c r="G287" s="193"/>
      <c r="H287" s="5" t="s">
        <v>676</v>
      </c>
      <c r="I287" s="21" t="s">
        <v>663</v>
      </c>
      <c r="J287" s="21" t="s">
        <v>16</v>
      </c>
      <c r="K287" s="21" t="s">
        <v>663</v>
      </c>
      <c r="L287" s="21" t="s">
        <v>663</v>
      </c>
      <c r="M287" s="21" t="s">
        <v>663</v>
      </c>
      <c r="N287" s="21" t="s">
        <v>663</v>
      </c>
      <c r="O287" s="21" t="s">
        <v>16</v>
      </c>
      <c r="P287" s="21" t="s">
        <v>16</v>
      </c>
      <c r="Q287" s="21" t="s">
        <v>663</v>
      </c>
      <c r="R287" s="21" t="s">
        <v>663</v>
      </c>
      <c r="S287" s="21" t="s">
        <v>4</v>
      </c>
      <c r="T287" s="21" t="s">
        <v>663</v>
      </c>
      <c r="U287" s="21" t="s">
        <v>4</v>
      </c>
      <c r="V287" s="21" t="s">
        <v>4</v>
      </c>
      <c r="W287" s="21" t="s">
        <v>4</v>
      </c>
      <c r="X287" s="21" t="s">
        <v>4</v>
      </c>
      <c r="Y287" s="21" t="s">
        <v>4</v>
      </c>
      <c r="Z287" s="21" t="s">
        <v>4</v>
      </c>
      <c r="AA287" s="21" t="s">
        <v>4</v>
      </c>
      <c r="AB287" s="21" t="s">
        <v>4</v>
      </c>
      <c r="AC287" s="426" t="s">
        <v>4</v>
      </c>
      <c r="AD287" s="141" t="s">
        <v>663</v>
      </c>
      <c r="AE287" s="426" t="s">
        <v>4</v>
      </c>
      <c r="AF287" s="426" t="s">
        <v>4</v>
      </c>
      <c r="AG287" s="426" t="s">
        <v>4</v>
      </c>
      <c r="AH287" s="426" t="s">
        <v>4</v>
      </c>
      <c r="AI287" s="511" t="s">
        <v>663</v>
      </c>
      <c r="AJ287" s="511" t="s">
        <v>664</v>
      </c>
      <c r="AK287" s="141" t="s">
        <v>4</v>
      </c>
      <c r="AL287" s="141"/>
      <c r="AM287" s="314"/>
      <c r="AN287" s="405" t="s">
        <v>598</v>
      </c>
      <c r="AO287" s="602"/>
      <c r="AP287" s="478"/>
      <c r="AQ287" s="496"/>
      <c r="AR287" s="315">
        <f>VLOOKUP(E287,'Monthly AMS report'!KD:KE,2,FALSE)</f>
        <v>44763</v>
      </c>
      <c r="AS287" s="22"/>
      <c r="AT287" s="22"/>
      <c r="AU287" s="5">
        <v>12</v>
      </c>
      <c r="AV287" s="5">
        <v>4</v>
      </c>
      <c r="AW287" s="5">
        <v>5</v>
      </c>
      <c r="AX287" s="5"/>
      <c r="AY287" s="5" t="s">
        <v>815</v>
      </c>
      <c r="AZ287" s="5"/>
      <c r="BA287" s="3"/>
      <c r="BB287" s="3"/>
      <c r="BC287" s="3"/>
      <c r="BD287" s="3" t="s">
        <v>716</v>
      </c>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19"/>
    </row>
    <row r="288" spans="1:161" ht="16.5" customHeight="1" x14ac:dyDescent="0.25">
      <c r="A288" s="44" t="s">
        <v>1554</v>
      </c>
      <c r="B288" s="34" t="s">
        <v>1555</v>
      </c>
      <c r="C288" s="5" t="s">
        <v>2636</v>
      </c>
      <c r="E288" s="265" t="s">
        <v>392</v>
      </c>
      <c r="F288" s="231" t="s">
        <v>1556</v>
      </c>
      <c r="G288" s="193"/>
      <c r="H288" s="5" t="s">
        <v>676</v>
      </c>
      <c r="I288" s="21" t="s">
        <v>663</v>
      </c>
      <c r="J288" s="21" t="s">
        <v>663</v>
      </c>
      <c r="K288" s="21" t="s">
        <v>16</v>
      </c>
      <c r="L288" s="21" t="s">
        <v>663</v>
      </c>
      <c r="M288" s="21" t="s">
        <v>663</v>
      </c>
      <c r="N288" s="21" t="s">
        <v>663</v>
      </c>
      <c r="O288" s="21" t="s">
        <v>16</v>
      </c>
      <c r="P288" s="21" t="s">
        <v>16</v>
      </c>
      <c r="Q288" s="21" t="s">
        <v>663</v>
      </c>
      <c r="R288" s="21" t="s">
        <v>663</v>
      </c>
      <c r="S288" s="21" t="s">
        <v>4</v>
      </c>
      <c r="T288" s="21" t="s">
        <v>663</v>
      </c>
      <c r="U288" s="21" t="s">
        <v>4</v>
      </c>
      <c r="V288" s="21" t="s">
        <v>4</v>
      </c>
      <c r="W288" s="21" t="s">
        <v>4</v>
      </c>
      <c r="X288" s="21" t="s">
        <v>4</v>
      </c>
      <c r="Y288" s="21" t="s">
        <v>4</v>
      </c>
      <c r="Z288" s="21" t="s">
        <v>4</v>
      </c>
      <c r="AA288" s="21" t="s">
        <v>4</v>
      </c>
      <c r="AB288" s="21" t="s">
        <v>4</v>
      </c>
      <c r="AC288" s="426" t="s">
        <v>4</v>
      </c>
      <c r="AD288" s="141" t="s">
        <v>663</v>
      </c>
      <c r="AE288" s="426" t="s">
        <v>4</v>
      </c>
      <c r="AF288" s="426" t="s">
        <v>4</v>
      </c>
      <c r="AG288" s="426" t="s">
        <v>4</v>
      </c>
      <c r="AH288" s="426" t="s">
        <v>4</v>
      </c>
      <c r="AI288" s="511" t="s">
        <v>663</v>
      </c>
      <c r="AJ288" s="511" t="s">
        <v>664</v>
      </c>
      <c r="AK288" s="141" t="s">
        <v>4</v>
      </c>
      <c r="AL288" s="141"/>
      <c r="AM288" s="213"/>
      <c r="AN288" s="405"/>
      <c r="AO288" s="213"/>
      <c r="AP288" s="478"/>
      <c r="AQ288" s="479"/>
      <c r="AR288" s="315">
        <f>VLOOKUP(E288,'Monthly AMS report'!KD:KE,2,FALSE)</f>
        <v>44770</v>
      </c>
      <c r="AS288" s="22"/>
      <c r="AT288" s="22"/>
      <c r="AU288" s="5"/>
      <c r="AV288" s="5">
        <v>25</v>
      </c>
      <c r="AW288" s="5">
        <v>5</v>
      </c>
      <c r="AX288" s="5"/>
      <c r="AY288" s="5" t="s">
        <v>815</v>
      </c>
      <c r="AZ288" s="5"/>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19"/>
      <c r="EZ288" s="4"/>
      <c r="FA288" s="4"/>
      <c r="FB288" s="4"/>
      <c r="FC288" s="4"/>
      <c r="FD288" s="4"/>
      <c r="FE288" s="4"/>
    </row>
    <row r="289" spans="1:161" ht="16.5" customHeight="1" x14ac:dyDescent="0.25">
      <c r="A289" s="43" t="s">
        <v>1505</v>
      </c>
      <c r="B289" s="22" t="s">
        <v>1506</v>
      </c>
      <c r="C289" s="5" t="s">
        <v>2636</v>
      </c>
      <c r="E289" s="265" t="s">
        <v>393</v>
      </c>
      <c r="F289" s="231" t="s">
        <v>1507</v>
      </c>
      <c r="G289" s="193"/>
      <c r="H289" s="5" t="s">
        <v>676</v>
      </c>
      <c r="I289" s="21" t="s">
        <v>663</v>
      </c>
      <c r="J289" s="21" t="s">
        <v>663</v>
      </c>
      <c r="K289" s="21" t="s">
        <v>16</v>
      </c>
      <c r="L289" s="21" t="s">
        <v>663</v>
      </c>
      <c r="M289" s="21" t="s">
        <v>663</v>
      </c>
      <c r="N289" s="21" t="s">
        <v>663</v>
      </c>
      <c r="O289" s="21" t="s">
        <v>16</v>
      </c>
      <c r="P289" s="21" t="s">
        <v>16</v>
      </c>
      <c r="Q289" s="21" t="s">
        <v>663</v>
      </c>
      <c r="R289" s="21" t="s">
        <v>16</v>
      </c>
      <c r="S289" s="21" t="s">
        <v>4</v>
      </c>
      <c r="T289" s="21">
        <v>3</v>
      </c>
      <c r="U289" s="21">
        <v>3</v>
      </c>
      <c r="V289" s="21">
        <v>2</v>
      </c>
      <c r="W289" s="21">
        <v>1</v>
      </c>
      <c r="X289" s="21">
        <v>1</v>
      </c>
      <c r="Y289" s="21">
        <v>1</v>
      </c>
      <c r="Z289" s="21" t="s">
        <v>16</v>
      </c>
      <c r="AA289" s="21">
        <v>1</v>
      </c>
      <c r="AB289" s="21" t="s">
        <v>16</v>
      </c>
      <c r="AC289" s="426" t="s">
        <v>16</v>
      </c>
      <c r="AD289" s="21" t="s">
        <v>16</v>
      </c>
      <c r="AE289" s="426" t="s">
        <v>16</v>
      </c>
      <c r="AF289" s="426" t="s">
        <v>16</v>
      </c>
      <c r="AG289" s="426" t="s">
        <v>16</v>
      </c>
      <c r="AH289" s="426" t="s">
        <v>16</v>
      </c>
      <c r="AI289" s="511" t="s">
        <v>664</v>
      </c>
      <c r="AJ289" s="511"/>
      <c r="AK289" s="141" t="s">
        <v>16</v>
      </c>
      <c r="AL289" s="141"/>
      <c r="AM289" s="602"/>
      <c r="AN289" s="401">
        <v>7235300</v>
      </c>
      <c r="AO289" s="523"/>
      <c r="AP289" s="478"/>
      <c r="AQ289" s="479" t="e">
        <f>VLOOKUP(A289,#REF!,10,FALSE)</f>
        <v>#REF!</v>
      </c>
      <c r="AR289" s="315">
        <f>VLOOKUP(E289,'Monthly AMS report'!KD:KE,2,FALSE)</f>
        <v>44770</v>
      </c>
      <c r="AS289" s="22" t="s">
        <v>1508</v>
      </c>
      <c r="AT289" s="22"/>
      <c r="AU289" s="5"/>
      <c r="AW289" s="5"/>
      <c r="AX289" s="5"/>
      <c r="AY289" s="5"/>
      <c r="AZ289" s="5"/>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19"/>
      <c r="EZ289" s="4"/>
      <c r="FA289" s="4"/>
      <c r="FB289" s="4"/>
      <c r="FC289" s="4"/>
      <c r="FD289" s="4"/>
      <c r="FE289" s="4"/>
    </row>
    <row r="290" spans="1:161" ht="16.5" customHeight="1" x14ac:dyDescent="0.25">
      <c r="A290" s="44" t="s">
        <v>1559</v>
      </c>
      <c r="B290" s="6" t="s">
        <v>1560</v>
      </c>
      <c r="C290" s="5" t="s">
        <v>2636</v>
      </c>
      <c r="D290" s="5" t="s">
        <v>1500</v>
      </c>
      <c r="E290" s="265" t="s">
        <v>394</v>
      </c>
      <c r="F290" s="231" t="s">
        <v>1561</v>
      </c>
      <c r="G290" s="193"/>
      <c r="H290" s="5" t="s">
        <v>676</v>
      </c>
      <c r="I290" s="21" t="s">
        <v>16</v>
      </c>
      <c r="J290" s="21" t="s">
        <v>663</v>
      </c>
      <c r="K290" s="21" t="s">
        <v>663</v>
      </c>
      <c r="L290" s="21" t="s">
        <v>663</v>
      </c>
      <c r="M290" s="21" t="s">
        <v>16</v>
      </c>
      <c r="N290" s="21" t="s">
        <v>16</v>
      </c>
      <c r="O290" s="21" t="s">
        <v>16</v>
      </c>
      <c r="P290" s="21" t="s">
        <v>16</v>
      </c>
      <c r="Q290" s="21" t="s">
        <v>663</v>
      </c>
      <c r="R290" s="21" t="s">
        <v>16</v>
      </c>
      <c r="S290" s="21" t="s">
        <v>16</v>
      </c>
      <c r="T290" s="21" t="s">
        <v>16</v>
      </c>
      <c r="U290" s="21" t="s">
        <v>4</v>
      </c>
      <c r="V290" s="21" t="s">
        <v>16</v>
      </c>
      <c r="W290" s="21" t="s">
        <v>4</v>
      </c>
      <c r="X290" s="21" t="s">
        <v>16</v>
      </c>
      <c r="Y290" s="21" t="s">
        <v>663</v>
      </c>
      <c r="Z290" s="21" t="s">
        <v>16</v>
      </c>
      <c r="AA290" s="21" t="s">
        <v>16</v>
      </c>
      <c r="AB290" s="21" t="s">
        <v>4</v>
      </c>
      <c r="AC290" s="426" t="s">
        <v>4</v>
      </c>
      <c r="AD290" s="21" t="s">
        <v>16</v>
      </c>
      <c r="AE290" s="426" t="s">
        <v>16</v>
      </c>
      <c r="AF290" s="426" t="s">
        <v>16</v>
      </c>
      <c r="AG290" s="426" t="s">
        <v>16</v>
      </c>
      <c r="AH290" s="426" t="s">
        <v>16</v>
      </c>
      <c r="AI290" s="511" t="s">
        <v>664</v>
      </c>
      <c r="AJ290" s="511" t="s">
        <v>664</v>
      </c>
      <c r="AK290" s="141" t="s">
        <v>4</v>
      </c>
      <c r="AL290" s="141"/>
      <c r="AM290" s="602"/>
      <c r="AN290" s="405"/>
      <c r="AO290" s="213"/>
      <c r="AP290" s="478"/>
      <c r="AQ290" s="496"/>
      <c r="AR290" s="315">
        <f>VLOOKUP(E290,'Monthly AMS report'!KD:KE,2,FALSE)</f>
        <v>44763</v>
      </c>
      <c r="AS290" s="22"/>
      <c r="AT290" s="22"/>
      <c r="AU290" s="5">
        <v>3</v>
      </c>
      <c r="AW290" s="5"/>
      <c r="AX290" s="5"/>
      <c r="AY290" s="5"/>
      <c r="AZ290" s="5"/>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c r="DR290" s="3"/>
      <c r="DS290" s="3"/>
      <c r="DT290" s="3"/>
      <c r="DU290" s="3"/>
      <c r="DV290" s="3"/>
      <c r="DW290" s="3"/>
      <c r="DX290" s="3"/>
      <c r="DY290" s="3"/>
      <c r="DZ290" s="3"/>
      <c r="EA290" s="3"/>
      <c r="EB290" s="19"/>
      <c r="EZ290" s="4"/>
      <c r="FA290" s="4"/>
      <c r="FB290" s="4"/>
      <c r="FC290" s="4"/>
      <c r="FD290" s="4"/>
      <c r="FE290" s="4"/>
    </row>
    <row r="291" spans="1:161" ht="16.5" customHeight="1" x14ac:dyDescent="0.2">
      <c r="A291" s="43" t="s">
        <v>1562</v>
      </c>
      <c r="B291" s="22" t="s">
        <v>1563</v>
      </c>
      <c r="C291" s="5" t="s">
        <v>2636</v>
      </c>
      <c r="D291" s="5" t="s">
        <v>1500</v>
      </c>
      <c r="E291" s="265" t="s">
        <v>395</v>
      </c>
      <c r="F291" s="231" t="s">
        <v>1564</v>
      </c>
      <c r="G291" s="193"/>
      <c r="H291" s="5" t="s">
        <v>676</v>
      </c>
      <c r="I291" s="21" t="s">
        <v>663</v>
      </c>
      <c r="J291" s="21" t="s">
        <v>663</v>
      </c>
      <c r="K291" s="21" t="s">
        <v>663</v>
      </c>
      <c r="L291" s="21" t="s">
        <v>663</v>
      </c>
      <c r="M291" s="21" t="s">
        <v>663</v>
      </c>
      <c r="N291" s="21" t="s">
        <v>663</v>
      </c>
      <c r="O291" s="21" t="s">
        <v>16</v>
      </c>
      <c r="P291" s="21" t="s">
        <v>16</v>
      </c>
      <c r="Q291" s="21" t="s">
        <v>663</v>
      </c>
      <c r="R291" s="21" t="s">
        <v>16</v>
      </c>
      <c r="S291" s="21" t="s">
        <v>4</v>
      </c>
      <c r="T291" s="21" t="s">
        <v>663</v>
      </c>
      <c r="U291" s="21" t="s">
        <v>4</v>
      </c>
      <c r="V291" s="21" t="s">
        <v>16</v>
      </c>
      <c r="W291" s="21" t="s">
        <v>4</v>
      </c>
      <c r="X291" s="21" t="s">
        <v>16</v>
      </c>
      <c r="Y291" s="21" t="s">
        <v>663</v>
      </c>
      <c r="Z291" s="21" t="s">
        <v>663</v>
      </c>
      <c r="AA291" s="21" t="s">
        <v>16</v>
      </c>
      <c r="AB291" s="21" t="s">
        <v>4</v>
      </c>
      <c r="AC291" s="426" t="s">
        <v>4</v>
      </c>
      <c r="AD291" s="426" t="s">
        <v>4</v>
      </c>
      <c r="AE291" s="426" t="s">
        <v>4</v>
      </c>
      <c r="AF291" s="426" t="s">
        <v>4</v>
      </c>
      <c r="AG291" s="426" t="s">
        <v>4</v>
      </c>
      <c r="AH291" s="426" t="s">
        <v>4</v>
      </c>
      <c r="AI291" s="511" t="s">
        <v>663</v>
      </c>
      <c r="AJ291" s="511" t="s">
        <v>664</v>
      </c>
      <c r="AK291" s="141" t="s">
        <v>4</v>
      </c>
      <c r="AL291" s="141"/>
      <c r="AM291" s="213"/>
      <c r="AN291" s="405"/>
      <c r="AO291" s="213"/>
      <c r="AP291" s="478"/>
      <c r="AQ291" s="496"/>
      <c r="AR291" s="315">
        <f>VLOOKUP(E291,'Monthly AMS report'!KD:KE,2,FALSE)</f>
        <v>44770</v>
      </c>
      <c r="AS291" s="22"/>
      <c r="AT291" s="22"/>
      <c r="AU291" s="5">
        <v>5</v>
      </c>
      <c r="AW291" s="5"/>
      <c r="AX291" s="5"/>
      <c r="AY291" s="5"/>
      <c r="AZ291" s="5"/>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c r="DV291" s="3"/>
      <c r="DW291" s="3"/>
      <c r="DX291" s="3"/>
      <c r="DY291" s="3"/>
      <c r="DZ291" s="3"/>
      <c r="EA291" s="3"/>
      <c r="EB291" s="19"/>
      <c r="EZ291" s="4"/>
      <c r="FA291" s="4"/>
      <c r="FB291" s="4"/>
      <c r="FC291" s="4"/>
      <c r="FD291" s="4"/>
      <c r="FE291" s="4"/>
    </row>
    <row r="292" spans="1:161" ht="16.5" customHeight="1" x14ac:dyDescent="0.25">
      <c r="A292" s="43" t="s">
        <v>1565</v>
      </c>
      <c r="B292" s="22" t="s">
        <v>1566</v>
      </c>
      <c r="C292" s="5" t="s">
        <v>2636</v>
      </c>
      <c r="D292" s="5" t="s">
        <v>1500</v>
      </c>
      <c r="E292" s="265" t="s">
        <v>396</v>
      </c>
      <c r="F292" s="231" t="s">
        <v>1302</v>
      </c>
      <c r="G292" s="193"/>
      <c r="H292" s="5" t="s">
        <v>676</v>
      </c>
      <c r="I292" s="21" t="s">
        <v>663</v>
      </c>
      <c r="J292" s="21" t="s">
        <v>663</v>
      </c>
      <c r="K292" s="21" t="s">
        <v>663</v>
      </c>
      <c r="L292" s="21" t="s">
        <v>663</v>
      </c>
      <c r="M292" s="21" t="s">
        <v>663</v>
      </c>
      <c r="N292" s="21" t="s">
        <v>663</v>
      </c>
      <c r="O292" s="21" t="s">
        <v>16</v>
      </c>
      <c r="P292" s="21" t="s">
        <v>16</v>
      </c>
      <c r="Q292" s="21" t="s">
        <v>663</v>
      </c>
      <c r="R292" s="21" t="s">
        <v>16</v>
      </c>
      <c r="S292" s="21">
        <v>2</v>
      </c>
      <c r="T292" s="21">
        <v>2</v>
      </c>
      <c r="U292" s="21">
        <v>3</v>
      </c>
      <c r="V292" s="21" t="s">
        <v>16</v>
      </c>
      <c r="W292" s="21">
        <v>3</v>
      </c>
      <c r="X292" s="21">
        <v>3</v>
      </c>
      <c r="Y292" s="21">
        <v>3</v>
      </c>
      <c r="Z292" s="21">
        <v>1</v>
      </c>
      <c r="AA292" s="21">
        <v>1</v>
      </c>
      <c r="AB292" s="21">
        <v>1</v>
      </c>
      <c r="AC292" s="426" t="s">
        <v>16</v>
      </c>
      <c r="AD292" s="426" t="s">
        <v>4</v>
      </c>
      <c r="AE292" s="426" t="s">
        <v>4</v>
      </c>
      <c r="AF292" s="426" t="s">
        <v>4</v>
      </c>
      <c r="AG292" s="426" t="s">
        <v>4</v>
      </c>
      <c r="AH292" s="426" t="s">
        <v>4</v>
      </c>
      <c r="AI292" s="512" t="s">
        <v>663</v>
      </c>
      <c r="AJ292" s="511" t="s">
        <v>664</v>
      </c>
      <c r="AK292" s="141" t="s">
        <v>4</v>
      </c>
      <c r="AL292" s="141"/>
      <c r="AM292" s="314"/>
      <c r="AN292" s="401"/>
      <c r="AO292" s="602"/>
      <c r="AP292" s="478"/>
      <c r="AQ292" s="496"/>
      <c r="AR292" s="315">
        <f>VLOOKUP(E292,'Monthly AMS report'!KD:KE,2,FALSE)</f>
        <v>44770</v>
      </c>
      <c r="AS292" s="22"/>
      <c r="AT292" s="22"/>
      <c r="AU292" s="5">
        <v>8</v>
      </c>
      <c r="AW292" s="5"/>
      <c r="AX292" s="5"/>
      <c r="AY292" s="5"/>
      <c r="AZ292" s="5"/>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c r="DR292" s="3"/>
      <c r="DS292" s="3"/>
      <c r="DT292" s="3"/>
      <c r="DU292" s="3"/>
      <c r="DV292" s="3"/>
      <c r="DW292" s="3"/>
      <c r="DX292" s="3"/>
      <c r="DY292" s="3"/>
      <c r="DZ292" s="3"/>
      <c r="EA292" s="3"/>
      <c r="EB292" s="19"/>
    </row>
    <row r="293" spans="1:161" ht="16.5" customHeight="1" x14ac:dyDescent="0.25">
      <c r="A293" s="43" t="s">
        <v>1567</v>
      </c>
      <c r="B293" s="22" t="s">
        <v>1568</v>
      </c>
      <c r="C293" s="5" t="s">
        <v>2636</v>
      </c>
      <c r="D293" s="5" t="s">
        <v>1500</v>
      </c>
      <c r="E293" s="265" t="s">
        <v>397</v>
      </c>
      <c r="F293" s="231" t="s">
        <v>1569</v>
      </c>
      <c r="G293" s="193"/>
      <c r="H293" s="5" t="s">
        <v>676</v>
      </c>
      <c r="I293" s="21" t="s">
        <v>16</v>
      </c>
      <c r="J293" s="21" t="s">
        <v>16</v>
      </c>
      <c r="K293" s="21" t="s">
        <v>16</v>
      </c>
      <c r="L293" s="21" t="s">
        <v>663</v>
      </c>
      <c r="M293" s="21">
        <v>3</v>
      </c>
      <c r="N293" s="21">
        <v>3</v>
      </c>
      <c r="O293" s="21" t="s">
        <v>16</v>
      </c>
      <c r="P293" s="21" t="s">
        <v>16</v>
      </c>
      <c r="Q293" s="21">
        <v>4</v>
      </c>
      <c r="R293" s="21" t="s">
        <v>16</v>
      </c>
      <c r="S293" s="21" t="s">
        <v>4</v>
      </c>
      <c r="T293" s="21" t="s">
        <v>663</v>
      </c>
      <c r="U293" s="21" t="s">
        <v>4</v>
      </c>
      <c r="V293" s="21" t="s">
        <v>16</v>
      </c>
      <c r="W293" s="21" t="s">
        <v>4</v>
      </c>
      <c r="X293" s="21" t="s">
        <v>4</v>
      </c>
      <c r="Y293" s="21" t="s">
        <v>4</v>
      </c>
      <c r="Z293" s="21" t="s">
        <v>4</v>
      </c>
      <c r="AA293" s="21" t="s">
        <v>16</v>
      </c>
      <c r="AB293" s="21" t="s">
        <v>4</v>
      </c>
      <c r="AC293" s="426" t="s">
        <v>16</v>
      </c>
      <c r="AD293" s="426" t="s">
        <v>4</v>
      </c>
      <c r="AE293" s="426" t="s">
        <v>4</v>
      </c>
      <c r="AF293" s="426" t="s">
        <v>4</v>
      </c>
      <c r="AG293" s="426" t="s">
        <v>4</v>
      </c>
      <c r="AH293" s="426" t="s">
        <v>4</v>
      </c>
      <c r="AI293" s="511" t="s">
        <v>663</v>
      </c>
      <c r="AJ293" s="511" t="s">
        <v>664</v>
      </c>
      <c r="AK293" s="141" t="s">
        <v>4</v>
      </c>
      <c r="AL293" s="141"/>
      <c r="AM293" s="314"/>
      <c r="AN293" s="403"/>
      <c r="AO293" s="602"/>
      <c r="AP293" s="478"/>
      <c r="AQ293" s="496"/>
      <c r="AR293" s="315">
        <f>VLOOKUP(E293,'Monthly AMS report'!KD:KE,2,FALSE)</f>
        <v>44763</v>
      </c>
      <c r="AS293" s="22"/>
      <c r="AT293" s="22"/>
      <c r="AU293" s="5">
        <v>4</v>
      </c>
      <c r="AV293" s="5">
        <v>17</v>
      </c>
      <c r="AW293" s="5" t="e">
        <v>#N/A</v>
      </c>
      <c r="AX293" s="5"/>
      <c r="AY293" s="5"/>
      <c r="AZ293" s="5"/>
      <c r="BA293" s="3"/>
      <c r="BB293" s="3"/>
      <c r="BC293" s="3"/>
      <c r="BD293" s="3" t="s">
        <v>716</v>
      </c>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c r="DR293" s="3"/>
      <c r="DS293" s="3"/>
      <c r="DT293" s="3"/>
      <c r="DU293" s="3"/>
      <c r="DV293" s="3"/>
      <c r="DW293" s="3"/>
      <c r="DX293" s="3"/>
      <c r="DY293" s="3"/>
      <c r="DZ293" s="3"/>
      <c r="EA293" s="3"/>
      <c r="EB293" s="19"/>
      <c r="EZ293" s="4"/>
      <c r="FA293" s="4"/>
      <c r="FB293" s="4"/>
      <c r="FC293" s="4"/>
      <c r="FD293" s="4"/>
      <c r="FE293" s="4"/>
    </row>
    <row r="294" spans="1:161" ht="16.5" customHeight="1" x14ac:dyDescent="0.25">
      <c r="A294" s="43" t="s">
        <v>1570</v>
      </c>
      <c r="B294" s="22" t="s">
        <v>1571</v>
      </c>
      <c r="C294" s="5" t="s">
        <v>2636</v>
      </c>
      <c r="D294" s="5" t="s">
        <v>1500</v>
      </c>
      <c r="E294" s="265" t="s">
        <v>398</v>
      </c>
      <c r="F294" s="231" t="s">
        <v>1571</v>
      </c>
      <c r="G294" s="193" t="s">
        <v>987</v>
      </c>
      <c r="H294" s="5" t="s">
        <v>676</v>
      </c>
      <c r="I294" s="21" t="s">
        <v>663</v>
      </c>
      <c r="J294" s="21" t="s">
        <v>663</v>
      </c>
      <c r="K294" s="21" t="s">
        <v>663</v>
      </c>
      <c r="L294" s="21" t="s">
        <v>663</v>
      </c>
      <c r="M294" s="21" t="s">
        <v>663</v>
      </c>
      <c r="N294" s="21">
        <v>3</v>
      </c>
      <c r="O294" s="21" t="s">
        <v>16</v>
      </c>
      <c r="P294" s="21" t="s">
        <v>16</v>
      </c>
      <c r="Q294" s="21">
        <v>2</v>
      </c>
      <c r="R294" s="21">
        <v>4</v>
      </c>
      <c r="S294" s="21">
        <v>3</v>
      </c>
      <c r="T294" s="21" t="s">
        <v>663</v>
      </c>
      <c r="U294" s="21" t="s">
        <v>16</v>
      </c>
      <c r="V294" s="21" t="s">
        <v>16</v>
      </c>
      <c r="W294" s="21" t="s">
        <v>4</v>
      </c>
      <c r="X294" s="21" t="s">
        <v>16</v>
      </c>
      <c r="Y294" s="21" t="s">
        <v>4</v>
      </c>
      <c r="Z294" s="21" t="s">
        <v>4</v>
      </c>
      <c r="AA294" s="21" t="s">
        <v>16</v>
      </c>
      <c r="AB294" s="21" t="s">
        <v>4</v>
      </c>
      <c r="AC294" s="426" t="s">
        <v>16</v>
      </c>
      <c r="AD294" s="426">
        <v>4</v>
      </c>
      <c r="AE294" s="426" t="s">
        <v>4</v>
      </c>
      <c r="AF294" s="426" t="s">
        <v>4</v>
      </c>
      <c r="AG294" s="426">
        <v>4</v>
      </c>
      <c r="AH294" s="426" t="s">
        <v>4</v>
      </c>
      <c r="AI294" s="511" t="s">
        <v>663</v>
      </c>
      <c r="AJ294" s="511" t="s">
        <v>664</v>
      </c>
      <c r="AK294" s="141" t="s">
        <v>4</v>
      </c>
      <c r="AL294" s="141"/>
      <c r="AM294" s="602"/>
      <c r="AN294" s="406" t="s">
        <v>598</v>
      </c>
      <c r="AO294" s="314"/>
      <c r="AP294" s="478"/>
      <c r="AQ294" s="496"/>
      <c r="AR294" s="315">
        <f>VLOOKUP(E294,'Monthly AMS report'!KD:KE,2,FALSE)</f>
        <v>44770</v>
      </c>
      <c r="AS294" s="22"/>
      <c r="AT294" s="22"/>
      <c r="AU294" s="5">
        <v>8</v>
      </c>
      <c r="AV294" s="5">
        <v>16</v>
      </c>
      <c r="AW294" s="5">
        <v>5</v>
      </c>
      <c r="AX294" s="5"/>
      <c r="AY294" s="5"/>
      <c r="AZ294" s="5"/>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c r="DV294" s="3"/>
      <c r="DW294" s="3"/>
      <c r="DX294" s="3"/>
      <c r="DY294" s="3"/>
      <c r="DZ294" s="3"/>
      <c r="EA294" s="3"/>
      <c r="EB294" s="19"/>
    </row>
    <row r="295" spans="1:161" ht="16.5" customHeight="1" x14ac:dyDescent="0.2">
      <c r="A295" s="43" t="s">
        <v>1589</v>
      </c>
      <c r="B295" s="3" t="s">
        <v>1590</v>
      </c>
      <c r="C295" s="5" t="s">
        <v>2636</v>
      </c>
      <c r="D295" s="5" t="s">
        <v>1500</v>
      </c>
      <c r="E295" s="263" t="s">
        <v>399</v>
      </c>
      <c r="F295" s="357" t="s">
        <v>1590</v>
      </c>
      <c r="G295" s="193"/>
      <c r="H295" s="5" t="s">
        <v>1479</v>
      </c>
      <c r="I295" s="21" t="s">
        <v>1425</v>
      </c>
      <c r="J295" s="21" t="s">
        <v>1425</v>
      </c>
      <c r="K295" s="21" t="s">
        <v>1425</v>
      </c>
      <c r="L295" s="21" t="s">
        <v>1425</v>
      </c>
      <c r="M295" s="21" t="s">
        <v>1425</v>
      </c>
      <c r="N295" s="21" t="s">
        <v>1425</v>
      </c>
      <c r="O295" s="21" t="s">
        <v>1425</v>
      </c>
      <c r="P295" s="21" t="s">
        <v>1425</v>
      </c>
      <c r="Q295" s="21" t="s">
        <v>1425</v>
      </c>
      <c r="R295" s="21" t="s">
        <v>1425</v>
      </c>
      <c r="S295" s="21" t="s">
        <v>1425</v>
      </c>
      <c r="T295" s="21" t="s">
        <v>1425</v>
      </c>
      <c r="U295" s="21" t="s">
        <v>1425</v>
      </c>
      <c r="V295" s="21" t="s">
        <v>1425</v>
      </c>
      <c r="W295" s="21" t="s">
        <v>1425</v>
      </c>
      <c r="X295" s="21" t="s">
        <v>1425</v>
      </c>
      <c r="Y295" s="21" t="s">
        <v>814</v>
      </c>
      <c r="Z295" s="21" t="s">
        <v>1425</v>
      </c>
      <c r="AA295" s="21" t="s">
        <v>1425</v>
      </c>
      <c r="AB295" s="21" t="s">
        <v>814</v>
      </c>
      <c r="AC295" s="426" t="s">
        <v>814</v>
      </c>
      <c r="AD295" s="426" t="s">
        <v>814</v>
      </c>
      <c r="AE295" s="426" t="s">
        <v>814</v>
      </c>
      <c r="AF295" s="426" t="s">
        <v>814</v>
      </c>
      <c r="AG295" s="426" t="s">
        <v>814</v>
      </c>
      <c r="AH295" s="426" t="s">
        <v>16</v>
      </c>
      <c r="AI295" s="511" t="s">
        <v>16</v>
      </c>
      <c r="AJ295" s="511"/>
      <c r="AK295" s="141" t="s">
        <v>16</v>
      </c>
      <c r="AL295" s="141"/>
      <c r="AM295" s="602"/>
      <c r="AN295" s="405"/>
      <c r="AO295" s="213"/>
      <c r="AP295" s="478"/>
      <c r="AQ295" s="496"/>
      <c r="AR295" s="315" t="e">
        <f>VLOOKUP(E295,'Monthly AMS report'!KD:KE,2,FALSE)</f>
        <v>#N/A</v>
      </c>
      <c r="AS295" s="22"/>
      <c r="AT295" s="22"/>
      <c r="AU295" s="5">
        <v>4</v>
      </c>
      <c r="AV295" s="5">
        <v>34</v>
      </c>
      <c r="AW295" s="5">
        <v>5</v>
      </c>
      <c r="AX295" s="5"/>
      <c r="AY295" s="5" t="s">
        <v>815</v>
      </c>
      <c r="AZ295" s="5"/>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c r="DR295" s="3"/>
      <c r="DS295" s="3"/>
      <c r="DT295" s="3"/>
      <c r="DU295" s="3"/>
      <c r="DV295" s="3"/>
      <c r="DW295" s="3"/>
      <c r="DX295" s="3"/>
      <c r="DY295" s="3"/>
      <c r="DZ295" s="3"/>
      <c r="EA295" s="3"/>
      <c r="EB295" s="19"/>
    </row>
    <row r="296" spans="1:161" ht="16.5" customHeight="1" x14ac:dyDescent="0.2">
      <c r="A296" s="43" t="s">
        <v>1920</v>
      </c>
      <c r="B296" s="22" t="s">
        <v>1921</v>
      </c>
      <c r="C296" s="5" t="s">
        <v>2634</v>
      </c>
      <c r="E296" s="326" t="s">
        <v>408</v>
      </c>
      <c r="F296" s="5" t="s">
        <v>1921</v>
      </c>
      <c r="G296" s="193"/>
      <c r="H296" s="5" t="s">
        <v>676</v>
      </c>
      <c r="I296" s="21" t="s">
        <v>16</v>
      </c>
      <c r="J296" s="21" t="s">
        <v>663</v>
      </c>
      <c r="K296" s="21" t="s">
        <v>663</v>
      </c>
      <c r="L296" s="21" t="s">
        <v>663</v>
      </c>
      <c r="M296" s="21">
        <v>3</v>
      </c>
      <c r="N296" s="21" t="s">
        <v>16</v>
      </c>
      <c r="O296" s="21" t="s">
        <v>16</v>
      </c>
      <c r="P296" s="21" t="s">
        <v>16</v>
      </c>
      <c r="Q296" s="21" t="s">
        <v>663</v>
      </c>
      <c r="R296" s="21" t="s">
        <v>663</v>
      </c>
      <c r="S296" s="21" t="s">
        <v>4</v>
      </c>
      <c r="T296" s="21" t="s">
        <v>663</v>
      </c>
      <c r="U296" s="21" t="s">
        <v>4</v>
      </c>
      <c r="V296" s="21" t="s">
        <v>16</v>
      </c>
      <c r="W296" s="21" t="s">
        <v>4</v>
      </c>
      <c r="X296" s="21">
        <v>3</v>
      </c>
      <c r="Y296" s="21" t="s">
        <v>4</v>
      </c>
      <c r="Z296" s="21" t="s">
        <v>4</v>
      </c>
      <c r="AA296" s="21" t="s">
        <v>4</v>
      </c>
      <c r="AB296" s="21" t="s">
        <v>4</v>
      </c>
      <c r="AC296" s="426" t="s">
        <v>16</v>
      </c>
      <c r="AD296" s="527" t="s">
        <v>663</v>
      </c>
      <c r="AE296" s="426" t="s">
        <v>4</v>
      </c>
      <c r="AF296" s="426" t="s">
        <v>4</v>
      </c>
      <c r="AG296" s="426">
        <v>3</v>
      </c>
      <c r="AH296" s="426">
        <v>3</v>
      </c>
      <c r="AI296" s="511">
        <v>3</v>
      </c>
      <c r="AJ296" s="511" t="s">
        <v>664</v>
      </c>
      <c r="AK296" s="141">
        <v>3</v>
      </c>
      <c r="AL296" s="141" t="s">
        <v>3565</v>
      </c>
      <c r="AM296" s="174"/>
      <c r="AN296" s="405"/>
      <c r="AO296" s="213"/>
      <c r="AP296" s="478"/>
      <c r="AQ296" s="496"/>
      <c r="AR296" s="315">
        <f>VLOOKUP(E296,'Monthly AMS report'!KD:KE,2,FALSE)</f>
        <v>44767</v>
      </c>
      <c r="AS296" s="22"/>
      <c r="AT296" s="22"/>
      <c r="AU296" s="5">
        <v>6</v>
      </c>
      <c r="AV296" s="5">
        <v>16</v>
      </c>
      <c r="AW296" s="5">
        <v>5</v>
      </c>
      <c r="AX296" s="5"/>
      <c r="AY296" s="5"/>
      <c r="AZ296" s="5"/>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c r="DR296" s="3"/>
      <c r="DS296" s="3"/>
      <c r="DT296" s="3"/>
      <c r="DU296" s="3"/>
      <c r="DV296" s="3"/>
      <c r="DW296" s="3"/>
      <c r="DX296" s="3"/>
      <c r="DY296" s="3"/>
      <c r="DZ296" s="3"/>
      <c r="EA296" s="3"/>
      <c r="EB296" s="19"/>
      <c r="EI296" s="4"/>
      <c r="EL296" s="4"/>
      <c r="EM296" s="4"/>
      <c r="EN296" s="4"/>
    </row>
    <row r="297" spans="1:161" ht="16.5" customHeight="1" x14ac:dyDescent="0.25">
      <c r="A297" s="43" t="s">
        <v>1597</v>
      </c>
      <c r="B297" s="22" t="s">
        <v>1598</v>
      </c>
      <c r="C297" s="5" t="s">
        <v>2634</v>
      </c>
      <c r="D297" s="5" t="s">
        <v>1500</v>
      </c>
      <c r="E297" s="326" t="s">
        <v>410</v>
      </c>
      <c r="F297" s="5" t="s">
        <v>1599</v>
      </c>
      <c r="G297" s="193"/>
      <c r="H297" s="5" t="s">
        <v>676</v>
      </c>
      <c r="I297" s="21" t="s">
        <v>16</v>
      </c>
      <c r="J297" s="21" t="s">
        <v>663</v>
      </c>
      <c r="K297" s="21" t="s">
        <v>663</v>
      </c>
      <c r="L297" s="21" t="s">
        <v>663</v>
      </c>
      <c r="M297" s="21">
        <v>4</v>
      </c>
      <c r="N297" s="21" t="s">
        <v>663</v>
      </c>
      <c r="O297" s="21" t="s">
        <v>16</v>
      </c>
      <c r="P297" s="21" t="s">
        <v>4</v>
      </c>
      <c r="Q297" s="21" t="s">
        <v>663</v>
      </c>
      <c r="R297" s="21">
        <v>3</v>
      </c>
      <c r="S297" s="21">
        <v>3</v>
      </c>
      <c r="T297" s="21">
        <v>3</v>
      </c>
      <c r="U297" s="21">
        <v>3</v>
      </c>
      <c r="V297" s="21">
        <v>3</v>
      </c>
      <c r="W297" s="21">
        <v>3</v>
      </c>
      <c r="X297" s="21">
        <v>3</v>
      </c>
      <c r="Y297" s="21" t="s">
        <v>814</v>
      </c>
      <c r="Z297" s="21" t="s">
        <v>814</v>
      </c>
      <c r="AA297" s="21" t="s">
        <v>814</v>
      </c>
      <c r="AB297" s="21" t="s">
        <v>814</v>
      </c>
      <c r="AC297" s="21" t="s">
        <v>16</v>
      </c>
      <c r="AD297" s="21" t="s">
        <v>16</v>
      </c>
      <c r="AE297" s="21" t="s">
        <v>16</v>
      </c>
      <c r="AF297" s="426" t="s">
        <v>16</v>
      </c>
      <c r="AG297" s="426" t="s">
        <v>16</v>
      </c>
      <c r="AH297" s="426" t="s">
        <v>16</v>
      </c>
      <c r="AI297" s="511" t="s">
        <v>16</v>
      </c>
      <c r="AJ297" s="511"/>
      <c r="AK297" s="141" t="s">
        <v>16</v>
      </c>
      <c r="AL297" s="141"/>
      <c r="AM297" s="213"/>
      <c r="AN297" s="406" t="s">
        <v>598</v>
      </c>
      <c r="AO297" s="569"/>
      <c r="AP297" s="478"/>
      <c r="AQ297" s="496"/>
      <c r="AR297" s="315">
        <f>VLOOKUP(E297,'Monthly AMS report'!KD:KE,2,FALSE)</f>
        <v>44264</v>
      </c>
      <c r="AS297" s="22"/>
      <c r="AT297" s="22"/>
      <c r="AU297" s="5">
        <v>6</v>
      </c>
      <c r="AV297" s="5">
        <v>16</v>
      </c>
      <c r="AW297" s="5">
        <v>5</v>
      </c>
      <c r="AX297" s="5"/>
      <c r="AY297" s="5"/>
      <c r="AZ297" s="5"/>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c r="DT297" s="3"/>
      <c r="DU297" s="3"/>
      <c r="DV297" s="3"/>
      <c r="DW297" s="3"/>
      <c r="DX297" s="3"/>
      <c r="DY297" s="3"/>
      <c r="DZ297" s="3"/>
      <c r="EA297" s="3"/>
      <c r="EB297" s="19"/>
      <c r="EJ297" s="4"/>
      <c r="EK297" s="4"/>
    </row>
    <row r="298" spans="1:161" ht="16.5" customHeight="1" x14ac:dyDescent="0.2">
      <c r="A298" s="43" t="s">
        <v>1602</v>
      </c>
      <c r="B298" s="22" t="s">
        <v>1603</v>
      </c>
      <c r="C298" s="5" t="s">
        <v>2845</v>
      </c>
      <c r="E298" s="265" t="s">
        <v>426</v>
      </c>
      <c r="F298" s="231" t="s">
        <v>1604</v>
      </c>
      <c r="G298" s="193"/>
      <c r="H298" s="5" t="s">
        <v>676</v>
      </c>
      <c r="I298" s="21" t="s">
        <v>663</v>
      </c>
      <c r="J298" s="21" t="s">
        <v>663</v>
      </c>
      <c r="K298" s="21" t="s">
        <v>663</v>
      </c>
      <c r="L298" s="21" t="s">
        <v>663</v>
      </c>
      <c r="M298" s="21" t="s">
        <v>663</v>
      </c>
      <c r="N298" s="21" t="s">
        <v>663</v>
      </c>
      <c r="O298" s="21" t="s">
        <v>16</v>
      </c>
      <c r="P298" s="21" t="s">
        <v>16</v>
      </c>
      <c r="Q298" s="21" t="s">
        <v>663</v>
      </c>
      <c r="R298" s="21" t="s">
        <v>663</v>
      </c>
      <c r="S298" s="21" t="s">
        <v>4</v>
      </c>
      <c r="T298" s="21" t="s">
        <v>663</v>
      </c>
      <c r="U298" s="21" t="s">
        <v>4</v>
      </c>
      <c r="V298" s="21" t="s">
        <v>4</v>
      </c>
      <c r="W298" s="21" t="s">
        <v>4</v>
      </c>
      <c r="X298" s="21" t="s">
        <v>4</v>
      </c>
      <c r="Y298" s="21" t="s">
        <v>4</v>
      </c>
      <c r="Z298" s="21" t="s">
        <v>4</v>
      </c>
      <c r="AA298" s="21" t="s">
        <v>4</v>
      </c>
      <c r="AB298" s="21" t="s">
        <v>4</v>
      </c>
      <c r="AC298" s="426" t="s">
        <v>4</v>
      </c>
      <c r="AD298" s="527" t="s">
        <v>663</v>
      </c>
      <c r="AE298" s="426" t="s">
        <v>4</v>
      </c>
      <c r="AF298" s="426" t="s">
        <v>4</v>
      </c>
      <c r="AG298" s="426" t="s">
        <v>4</v>
      </c>
      <c r="AH298" s="426" t="s">
        <v>4</v>
      </c>
      <c r="AI298" s="511" t="s">
        <v>663</v>
      </c>
      <c r="AJ298" s="511" t="s">
        <v>664</v>
      </c>
      <c r="AK298" s="141" t="s">
        <v>4</v>
      </c>
      <c r="AL298" s="141"/>
      <c r="AM298" s="314"/>
      <c r="AN298" s="405"/>
      <c r="AO298" s="213"/>
      <c r="AP298" s="478"/>
      <c r="AQ298" s="479"/>
      <c r="AR298" s="315">
        <f>VLOOKUP(E298,'Monthly AMS report'!KD:KE,2,FALSE)</f>
        <v>44763</v>
      </c>
      <c r="AS298" s="3"/>
      <c r="AT298" s="3"/>
      <c r="AU298" s="5"/>
      <c r="AV298" s="5">
        <v>16</v>
      </c>
      <c r="AW298" s="5">
        <v>49</v>
      </c>
      <c r="AX298" s="5"/>
      <c r="AY298" s="5"/>
      <c r="AZ298" s="5"/>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c r="DV298" s="3"/>
      <c r="DW298" s="3"/>
      <c r="DX298" s="3"/>
      <c r="DY298" s="3"/>
      <c r="DZ298" s="3"/>
      <c r="EA298" s="3"/>
      <c r="EB298" s="19"/>
    </row>
    <row r="299" spans="1:161" ht="16.5" customHeight="1" x14ac:dyDescent="0.2">
      <c r="A299" s="43" t="s">
        <v>1605</v>
      </c>
      <c r="B299" s="3" t="s">
        <v>1606</v>
      </c>
      <c r="C299" s="5" t="s">
        <v>2845</v>
      </c>
      <c r="E299" s="263" t="s">
        <v>427</v>
      </c>
      <c r="F299" s="264" t="s">
        <v>1607</v>
      </c>
      <c r="G299" s="193"/>
      <c r="H299" s="5" t="s">
        <v>1479</v>
      </c>
      <c r="I299" s="25" t="s">
        <v>16</v>
      </c>
      <c r="J299" s="25" t="s">
        <v>16</v>
      </c>
      <c r="K299" s="25" t="s">
        <v>16</v>
      </c>
      <c r="L299" s="25" t="s">
        <v>16</v>
      </c>
      <c r="M299" s="25" t="s">
        <v>16</v>
      </c>
      <c r="N299" s="25" t="s">
        <v>16</v>
      </c>
      <c r="O299" s="25" t="s">
        <v>16</v>
      </c>
      <c r="P299" s="25" t="s">
        <v>16</v>
      </c>
      <c r="Q299" s="25" t="s">
        <v>16</v>
      </c>
      <c r="R299" s="25" t="s">
        <v>16</v>
      </c>
      <c r="S299" s="25" t="s">
        <v>16</v>
      </c>
      <c r="T299" s="25" t="s">
        <v>16</v>
      </c>
      <c r="U299" s="25" t="s">
        <v>16</v>
      </c>
      <c r="V299" s="25" t="s">
        <v>16</v>
      </c>
      <c r="W299" s="21" t="s">
        <v>663</v>
      </c>
      <c r="X299" s="21" t="s">
        <v>4</v>
      </c>
      <c r="Y299" s="21" t="s">
        <v>4</v>
      </c>
      <c r="Z299" s="21" t="s">
        <v>4</v>
      </c>
      <c r="AA299" s="21" t="s">
        <v>4</v>
      </c>
      <c r="AB299" s="21" t="s">
        <v>4</v>
      </c>
      <c r="AC299" s="426" t="s">
        <v>4</v>
      </c>
      <c r="AD299" s="527" t="s">
        <v>663</v>
      </c>
      <c r="AE299" s="426" t="s">
        <v>4</v>
      </c>
      <c r="AF299" s="426" t="s">
        <v>4</v>
      </c>
      <c r="AG299" s="426" t="s">
        <v>4</v>
      </c>
      <c r="AH299" s="426" t="s">
        <v>4</v>
      </c>
      <c r="AI299" s="511" t="s">
        <v>663</v>
      </c>
      <c r="AJ299" s="511" t="s">
        <v>664</v>
      </c>
      <c r="AK299" s="141" t="s">
        <v>4</v>
      </c>
      <c r="AL299" s="141"/>
      <c r="AM299" s="213"/>
      <c r="AN299" s="405"/>
      <c r="AO299" s="213"/>
      <c r="AP299" s="478"/>
      <c r="AQ299" s="479"/>
      <c r="AR299" s="315">
        <f>VLOOKUP(E299,'Monthly AMS report'!KD:KE,2,FALSE)</f>
        <v>44763</v>
      </c>
      <c r="AS299" s="22"/>
      <c r="AT299" s="22"/>
      <c r="AU299" s="5"/>
      <c r="AW299" s="5"/>
      <c r="AX299" s="5"/>
      <c r="AY299" s="5"/>
      <c r="AZ299" s="5"/>
      <c r="BA299" s="3"/>
      <c r="BB299" s="3"/>
      <c r="BC299" s="3"/>
      <c r="BD299" s="3"/>
      <c r="BE299" s="3"/>
      <c r="BF299" s="3"/>
      <c r="BG299" s="3"/>
      <c r="BH299" s="3"/>
      <c r="BI299" s="3"/>
      <c r="BJ299" s="3"/>
      <c r="BK299" s="3"/>
      <c r="BL299" s="3"/>
      <c r="BM299" s="3"/>
      <c r="BN299" s="3"/>
      <c r="BO299" s="3"/>
      <c r="BP299" s="3"/>
      <c r="BQ299" s="3"/>
      <c r="BR299" s="3"/>
      <c r="BS299" s="3"/>
      <c r="BT299" s="3"/>
      <c r="BU299" s="3"/>
      <c r="BV299" s="5"/>
      <c r="BW299" s="5"/>
      <c r="BX299" s="5"/>
      <c r="BY299" s="5"/>
      <c r="BZ299" s="5"/>
      <c r="CA299" s="5"/>
      <c r="CB299" s="5"/>
      <c r="CC299" s="5"/>
      <c r="CD299" s="5"/>
      <c r="CE299" s="5"/>
      <c r="CF299" s="5"/>
      <c r="CG299" s="5"/>
      <c r="CH299" s="5"/>
      <c r="CI299" s="5"/>
      <c r="CJ299" s="5"/>
      <c r="CK299" s="5"/>
      <c r="CL299" s="5"/>
      <c r="CM299" s="5"/>
      <c r="CN299" s="5"/>
      <c r="CO299" s="5"/>
      <c r="CP299" s="5"/>
      <c r="CQ299" s="5"/>
      <c r="CR299" s="5"/>
      <c r="CS299" s="5"/>
      <c r="CT299" s="5"/>
      <c r="CU299" s="5"/>
      <c r="CV299" s="5"/>
      <c r="CW299" s="5"/>
      <c r="CX299" s="5"/>
      <c r="CY299" s="5"/>
      <c r="CZ299" s="5"/>
      <c r="DA299" s="5"/>
      <c r="DB299" s="5"/>
      <c r="DC299" s="5"/>
      <c r="DD299" s="5"/>
      <c r="DE299" s="5"/>
      <c r="DF299" s="5"/>
      <c r="DG299" s="5"/>
      <c r="DH299" s="5"/>
      <c r="DI299" s="5"/>
      <c r="DJ299" s="5"/>
      <c r="DK299" s="5"/>
      <c r="DL299" s="5"/>
      <c r="DM299" s="5"/>
      <c r="DN299" s="5"/>
      <c r="DO299" s="5"/>
      <c r="DP299" s="5"/>
      <c r="DQ299" s="5"/>
      <c r="DR299" s="5"/>
      <c r="DS299" s="5"/>
      <c r="DT299" s="5"/>
      <c r="DU299" s="5"/>
      <c r="DV299" s="5"/>
      <c r="DW299" s="5"/>
      <c r="DX299" s="5"/>
      <c r="DY299" s="5"/>
      <c r="DZ299" s="5"/>
      <c r="EA299" s="5"/>
      <c r="EB299" s="334"/>
      <c r="EC299" s="4"/>
      <c r="ED299" s="4"/>
      <c r="EE299" s="4"/>
      <c r="EF299" s="4"/>
      <c r="EG299" s="4"/>
      <c r="EH299" s="4"/>
      <c r="EO299" s="4"/>
      <c r="EP299" s="4"/>
      <c r="EQ299" s="4"/>
      <c r="ER299" s="4"/>
      <c r="ES299" s="4"/>
      <c r="ET299" s="4"/>
      <c r="EU299" s="4"/>
      <c r="EV299" s="4"/>
      <c r="EW299" s="4"/>
      <c r="EX299" s="4"/>
      <c r="EY299" s="4"/>
    </row>
    <row r="300" spans="1:161" ht="16.5" customHeight="1" x14ac:dyDescent="0.25">
      <c r="A300" s="43" t="s">
        <v>1926</v>
      </c>
      <c r="B300" s="22" t="s">
        <v>1927</v>
      </c>
      <c r="C300" s="5" t="s">
        <v>2634</v>
      </c>
      <c r="E300" s="326" t="s">
        <v>411</v>
      </c>
      <c r="F300" s="5" t="s">
        <v>1927</v>
      </c>
      <c r="G300" s="193"/>
      <c r="H300" s="5" t="s">
        <v>676</v>
      </c>
      <c r="I300" s="21" t="s">
        <v>16</v>
      </c>
      <c r="J300" s="21" t="s">
        <v>663</v>
      </c>
      <c r="K300" s="21" t="s">
        <v>663</v>
      </c>
      <c r="L300" s="21" t="s">
        <v>663</v>
      </c>
      <c r="M300" s="21" t="s">
        <v>663</v>
      </c>
      <c r="N300" s="21" t="s">
        <v>663</v>
      </c>
      <c r="O300" s="21" t="s">
        <v>16</v>
      </c>
      <c r="P300" s="21" t="s">
        <v>16</v>
      </c>
      <c r="Q300" s="21" t="s">
        <v>663</v>
      </c>
      <c r="R300" s="21" t="s">
        <v>663</v>
      </c>
      <c r="S300" s="21" t="s">
        <v>4</v>
      </c>
      <c r="T300" s="21" t="s">
        <v>663</v>
      </c>
      <c r="U300" s="21" t="s">
        <v>4</v>
      </c>
      <c r="V300" s="21" t="s">
        <v>4</v>
      </c>
      <c r="W300" s="21" t="s">
        <v>4</v>
      </c>
      <c r="X300" s="21">
        <v>3</v>
      </c>
      <c r="Y300" s="21">
        <v>2</v>
      </c>
      <c r="Z300" s="21">
        <v>3</v>
      </c>
      <c r="AA300" s="21">
        <v>3</v>
      </c>
      <c r="AB300" s="21">
        <v>2</v>
      </c>
      <c r="AC300" s="426" t="s">
        <v>16</v>
      </c>
      <c r="AD300" s="527" t="s">
        <v>663</v>
      </c>
      <c r="AE300" s="426">
        <v>3</v>
      </c>
      <c r="AF300" s="426" t="s">
        <v>16</v>
      </c>
      <c r="AG300" s="426">
        <v>4</v>
      </c>
      <c r="AH300" s="426">
        <v>4</v>
      </c>
      <c r="AI300" s="511">
        <v>3</v>
      </c>
      <c r="AJ300" s="511" t="s">
        <v>664</v>
      </c>
      <c r="AK300" s="141">
        <v>4</v>
      </c>
      <c r="AL300" s="141" t="s">
        <v>3564</v>
      </c>
      <c r="AM300" s="314"/>
      <c r="AN300" s="401"/>
      <c r="AO300" s="602"/>
      <c r="AP300" s="478"/>
      <c r="AQ300" s="496"/>
      <c r="AR300" s="315">
        <f>VLOOKUP(E300,'Monthly AMS report'!KD:KE,2,FALSE)</f>
        <v>44761</v>
      </c>
      <c r="AS300" s="22"/>
      <c r="AT300" s="22"/>
      <c r="AU300" s="5">
        <v>6</v>
      </c>
      <c r="AV300" s="5">
        <v>16</v>
      </c>
      <c r="AW300" s="5">
        <v>5</v>
      </c>
      <c r="AX300" s="5"/>
      <c r="AY300" s="5"/>
      <c r="AZ300" s="5"/>
      <c r="BA300" s="3"/>
      <c r="BB300" s="3"/>
      <c r="BC300" s="3"/>
      <c r="BD300" s="3" t="s">
        <v>716</v>
      </c>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c r="DV300" s="3"/>
      <c r="DW300" s="3"/>
      <c r="DX300" s="3"/>
      <c r="DY300" s="3"/>
      <c r="DZ300" s="3"/>
      <c r="EA300" s="3"/>
      <c r="EB300" s="19"/>
      <c r="EI300" s="4"/>
      <c r="EL300" s="4"/>
      <c r="EM300" s="4"/>
      <c r="EN300" s="4"/>
    </row>
    <row r="301" spans="1:161" ht="24.75" customHeight="1" x14ac:dyDescent="0.2">
      <c r="A301" s="43" t="s">
        <v>1839</v>
      </c>
      <c r="B301" s="22" t="s">
        <v>1840</v>
      </c>
      <c r="C301" s="5" t="s">
        <v>2845</v>
      </c>
      <c r="D301" s="5" t="s">
        <v>1618</v>
      </c>
      <c r="E301" s="265" t="s">
        <v>428</v>
      </c>
      <c r="F301" s="231" t="s">
        <v>1841</v>
      </c>
      <c r="G301" s="193"/>
      <c r="H301" s="472" t="s">
        <v>676</v>
      </c>
      <c r="I301" s="21" t="s">
        <v>663</v>
      </c>
      <c r="J301" s="21" t="s">
        <v>663</v>
      </c>
      <c r="K301" s="21" t="s">
        <v>663</v>
      </c>
      <c r="L301" s="21" t="s">
        <v>663</v>
      </c>
      <c r="M301" s="21" t="s">
        <v>663</v>
      </c>
      <c r="N301" s="21" t="s">
        <v>663</v>
      </c>
      <c r="O301" s="21" t="s">
        <v>16</v>
      </c>
      <c r="P301" s="21" t="s">
        <v>16</v>
      </c>
      <c r="Q301" s="21" t="s">
        <v>663</v>
      </c>
      <c r="R301" s="21" t="s">
        <v>663</v>
      </c>
      <c r="S301" s="21" t="s">
        <v>4</v>
      </c>
      <c r="T301" s="21" t="s">
        <v>663</v>
      </c>
      <c r="U301" s="21" t="s">
        <v>4</v>
      </c>
      <c r="V301" s="21" t="s">
        <v>16</v>
      </c>
      <c r="W301" s="21" t="s">
        <v>16</v>
      </c>
      <c r="X301" s="21" t="s">
        <v>16</v>
      </c>
      <c r="Y301" s="21" t="s">
        <v>16</v>
      </c>
      <c r="Z301" s="21" t="s">
        <v>16</v>
      </c>
      <c r="AA301" s="21" t="s">
        <v>16</v>
      </c>
      <c r="AB301" s="21" t="s">
        <v>16</v>
      </c>
      <c r="AC301" s="426" t="s">
        <v>16</v>
      </c>
      <c r="AD301" s="21" t="s">
        <v>16</v>
      </c>
      <c r="AE301" s="426" t="s">
        <v>4</v>
      </c>
      <c r="AF301" s="426" t="s">
        <v>16</v>
      </c>
      <c r="AG301" s="426" t="s">
        <v>16</v>
      </c>
      <c r="AH301" s="426" t="s">
        <v>16</v>
      </c>
      <c r="AI301" s="511" t="s">
        <v>16</v>
      </c>
      <c r="AJ301" s="511" t="s">
        <v>664</v>
      </c>
      <c r="AK301" s="141" t="s">
        <v>16</v>
      </c>
      <c r="AL301" s="141"/>
      <c r="AM301" s="602"/>
      <c r="AN301" s="405"/>
      <c r="AO301" s="213"/>
      <c r="AP301" s="478"/>
      <c r="AQ301" s="479"/>
      <c r="AR301" s="315">
        <f>VLOOKUP(E301,'Monthly AMS report'!KD:KE,2,FALSE)</f>
        <v>44610</v>
      </c>
      <c r="AS301" s="3"/>
      <c r="AT301" s="3"/>
      <c r="AU301" s="5"/>
      <c r="AV301" s="5">
        <v>18</v>
      </c>
      <c r="AW301" s="5" t="e">
        <v>#N/A</v>
      </c>
      <c r="AX301" s="5"/>
      <c r="AY301" s="5"/>
      <c r="AZ301" s="5"/>
      <c r="BA301" s="3"/>
      <c r="BB301" s="3"/>
      <c r="BC301" s="3"/>
      <c r="BD301" s="3" t="s">
        <v>716</v>
      </c>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c r="DA301" s="3"/>
      <c r="DB301" s="3"/>
      <c r="DC301" s="3"/>
      <c r="DD301" s="3"/>
      <c r="DE301" s="3"/>
      <c r="DF301" s="3"/>
      <c r="DG301" s="3"/>
      <c r="DH301" s="3"/>
      <c r="DI301" s="3"/>
      <c r="DJ301" s="3"/>
      <c r="DK301" s="3"/>
      <c r="DL301" s="3"/>
      <c r="DM301" s="3"/>
      <c r="DN301" s="3"/>
      <c r="DO301" s="3"/>
      <c r="DP301" s="3"/>
      <c r="DQ301" s="3"/>
      <c r="DR301" s="3"/>
      <c r="DS301" s="3"/>
      <c r="DT301" s="3"/>
      <c r="DU301" s="3"/>
      <c r="DV301" s="3"/>
      <c r="DW301" s="3"/>
      <c r="DX301" s="3"/>
      <c r="DY301" s="3"/>
      <c r="DZ301" s="3"/>
      <c r="EA301" s="3"/>
      <c r="EB301" s="19"/>
      <c r="EJ301" s="4"/>
      <c r="EK301" s="4"/>
    </row>
    <row r="302" spans="1:161" ht="16.5" customHeight="1" x14ac:dyDescent="0.25">
      <c r="A302" s="43" t="s">
        <v>1611</v>
      </c>
      <c r="B302" s="22" t="s">
        <v>1612</v>
      </c>
      <c r="C302" s="5" t="s">
        <v>2845</v>
      </c>
      <c r="E302" s="265" t="s">
        <v>429</v>
      </c>
      <c r="F302" s="231" t="s">
        <v>1612</v>
      </c>
      <c r="G302" s="193"/>
      <c r="H302" s="5" t="s">
        <v>676</v>
      </c>
      <c r="I302" s="21" t="s">
        <v>663</v>
      </c>
      <c r="J302" s="21" t="s">
        <v>663</v>
      </c>
      <c r="K302" s="21" t="s">
        <v>663</v>
      </c>
      <c r="L302" s="21" t="s">
        <v>16</v>
      </c>
      <c r="M302" s="21" t="s">
        <v>16</v>
      </c>
      <c r="N302" s="21" t="s">
        <v>663</v>
      </c>
      <c r="O302" s="21" t="s">
        <v>16</v>
      </c>
      <c r="P302" s="21" t="s">
        <v>16</v>
      </c>
      <c r="Q302" s="21" t="s">
        <v>663</v>
      </c>
      <c r="R302" s="21">
        <v>3</v>
      </c>
      <c r="S302" s="21">
        <v>3</v>
      </c>
      <c r="T302" s="21">
        <v>3</v>
      </c>
      <c r="U302" s="21">
        <v>3</v>
      </c>
      <c r="V302" s="21" t="s">
        <v>4</v>
      </c>
      <c r="W302" s="21" t="s">
        <v>4</v>
      </c>
      <c r="X302" s="21" t="s">
        <v>4</v>
      </c>
      <c r="Y302" s="21" t="s">
        <v>4</v>
      </c>
      <c r="Z302" s="21" t="s">
        <v>4</v>
      </c>
      <c r="AA302" s="21">
        <v>3</v>
      </c>
      <c r="AB302" s="21">
        <v>3</v>
      </c>
      <c r="AC302" s="426">
        <v>3</v>
      </c>
      <c r="AD302" s="527">
        <v>3</v>
      </c>
      <c r="AE302" s="426" t="s">
        <v>4</v>
      </c>
      <c r="AF302" s="426" t="s">
        <v>4</v>
      </c>
      <c r="AG302" s="426" t="s">
        <v>4</v>
      </c>
      <c r="AH302" s="426" t="s">
        <v>16</v>
      </c>
      <c r="AI302" s="511" t="s">
        <v>663</v>
      </c>
      <c r="AJ302" s="511" t="s">
        <v>664</v>
      </c>
      <c r="AK302" s="141" t="s">
        <v>4</v>
      </c>
      <c r="AL302" s="141"/>
      <c r="AM302" s="314"/>
      <c r="AN302" s="406"/>
      <c r="AO302" s="213"/>
      <c r="AP302" s="478"/>
      <c r="AQ302" s="496"/>
      <c r="AR302" s="315">
        <f>VLOOKUP(E302,'Monthly AMS report'!KD:KE,2,FALSE)</f>
        <v>44763</v>
      </c>
      <c r="AS302" s="3"/>
      <c r="AT302" s="3"/>
      <c r="AU302" s="5">
        <v>4</v>
      </c>
      <c r="AV302" s="5">
        <v>16</v>
      </c>
      <c r="AW302" s="5">
        <v>5</v>
      </c>
      <c r="AX302" s="5"/>
      <c r="AY302" s="5"/>
      <c r="AZ302" s="5"/>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c r="DA302" s="3"/>
      <c r="DB302" s="3"/>
      <c r="DC302" s="3"/>
      <c r="DD302" s="3"/>
      <c r="DE302" s="3"/>
      <c r="DF302" s="3"/>
      <c r="DG302" s="3"/>
      <c r="DH302" s="3"/>
      <c r="DI302" s="3"/>
      <c r="DJ302" s="3"/>
      <c r="DK302" s="3"/>
      <c r="DL302" s="3"/>
      <c r="DM302" s="3"/>
      <c r="DN302" s="3"/>
      <c r="DO302" s="3"/>
      <c r="DP302" s="3"/>
      <c r="DQ302" s="3"/>
      <c r="DR302" s="3"/>
      <c r="DS302" s="3"/>
      <c r="DT302" s="3"/>
      <c r="DU302" s="3"/>
      <c r="DV302" s="3"/>
      <c r="DW302" s="3"/>
      <c r="DX302" s="3"/>
      <c r="DY302" s="3"/>
      <c r="DZ302" s="3"/>
      <c r="EA302" s="3"/>
      <c r="EB302" s="19"/>
      <c r="EI302" s="4"/>
      <c r="EL302" s="4"/>
      <c r="EM302" s="4"/>
      <c r="EN302" s="4"/>
    </row>
    <row r="303" spans="1:161" ht="16.5" customHeight="1" x14ac:dyDescent="0.2">
      <c r="A303" s="43" t="s">
        <v>1613</v>
      </c>
      <c r="B303" s="22" t="s">
        <v>1614</v>
      </c>
      <c r="C303" s="5" t="s">
        <v>2845</v>
      </c>
      <c r="E303" s="265" t="s">
        <v>430</v>
      </c>
      <c r="F303" s="231" t="s">
        <v>1615</v>
      </c>
      <c r="G303" s="193"/>
      <c r="H303" s="5" t="s">
        <v>676</v>
      </c>
      <c r="I303" s="21" t="s">
        <v>663</v>
      </c>
      <c r="J303" s="21" t="s">
        <v>663</v>
      </c>
      <c r="K303" s="21" t="s">
        <v>663</v>
      </c>
      <c r="L303" s="21" t="s">
        <v>663</v>
      </c>
      <c r="M303" s="21" t="s">
        <v>16</v>
      </c>
      <c r="N303" s="21" t="s">
        <v>663</v>
      </c>
      <c r="O303" s="21" t="s">
        <v>16</v>
      </c>
      <c r="P303" s="21" t="s">
        <v>16</v>
      </c>
      <c r="Q303" s="21" t="s">
        <v>663</v>
      </c>
      <c r="R303" s="21" t="s">
        <v>663</v>
      </c>
      <c r="S303" s="21" t="s">
        <v>4</v>
      </c>
      <c r="T303" s="21" t="s">
        <v>663</v>
      </c>
      <c r="U303" s="21" t="s">
        <v>4</v>
      </c>
      <c r="V303" s="21" t="s">
        <v>4</v>
      </c>
      <c r="W303" s="21" t="s">
        <v>4</v>
      </c>
      <c r="X303" s="21" t="s">
        <v>4</v>
      </c>
      <c r="Y303" s="21" t="s">
        <v>4</v>
      </c>
      <c r="Z303" s="21" t="s">
        <v>4</v>
      </c>
      <c r="AA303" s="21" t="s">
        <v>4</v>
      </c>
      <c r="AB303" s="21" t="s">
        <v>4</v>
      </c>
      <c r="AC303" s="426" t="s">
        <v>4</v>
      </c>
      <c r="AD303" s="21" t="s">
        <v>4</v>
      </c>
      <c r="AE303" s="426" t="s">
        <v>4</v>
      </c>
      <c r="AF303" s="426" t="s">
        <v>4</v>
      </c>
      <c r="AG303" s="426" t="s">
        <v>4</v>
      </c>
      <c r="AH303" s="426" t="s">
        <v>4</v>
      </c>
      <c r="AI303" s="511" t="s">
        <v>663</v>
      </c>
      <c r="AJ303" s="511" t="s">
        <v>664</v>
      </c>
      <c r="AK303" s="141" t="s">
        <v>4</v>
      </c>
      <c r="AL303" s="141"/>
      <c r="AM303" s="602"/>
      <c r="AN303" s="405"/>
      <c r="AO303" s="213"/>
      <c r="AP303" s="478"/>
      <c r="AQ303" s="496"/>
      <c r="AR303" s="315">
        <f>VLOOKUP(E303,'Monthly AMS report'!KD:KE,2,FALSE)</f>
        <v>44764</v>
      </c>
      <c r="AS303" s="3"/>
      <c r="AT303" s="3"/>
      <c r="AU303" s="5">
        <v>12</v>
      </c>
      <c r="AV303" s="5">
        <v>19</v>
      </c>
      <c r="AW303" s="5" t="e">
        <v>#N/A</v>
      </c>
      <c r="AX303" s="5"/>
      <c r="AY303" s="5"/>
      <c r="AZ303" s="5"/>
      <c r="BA303" s="3"/>
      <c r="BB303" s="3"/>
      <c r="BC303" s="3"/>
      <c r="BD303" s="3"/>
      <c r="BE303" s="3"/>
      <c r="BF303" s="3"/>
      <c r="BG303" s="3"/>
      <c r="BH303" s="3"/>
      <c r="BI303" s="3"/>
      <c r="BJ303" s="3"/>
      <c r="BK303" s="3"/>
      <c r="BL303" s="3"/>
      <c r="BM303" s="3"/>
      <c r="BN303" s="3"/>
      <c r="BO303" s="3"/>
      <c r="BP303" s="3"/>
      <c r="BQ303" s="3"/>
      <c r="BR303" s="3"/>
      <c r="BS303" s="3"/>
      <c r="BT303" s="3"/>
      <c r="BU303" s="3"/>
      <c r="BV303" s="5"/>
      <c r="BW303" s="5"/>
      <c r="BX303" s="5"/>
      <c r="BY303" s="5"/>
      <c r="BZ303" s="5"/>
      <c r="CA303" s="5"/>
      <c r="CB303" s="5"/>
      <c r="CC303" s="5"/>
      <c r="CD303" s="5"/>
      <c r="CE303" s="5"/>
      <c r="CF303" s="5"/>
      <c r="CG303" s="5"/>
      <c r="CH303" s="5"/>
      <c r="CI303" s="5"/>
      <c r="CJ303" s="5"/>
      <c r="CK303" s="5"/>
      <c r="CL303" s="5"/>
      <c r="CM303" s="5"/>
      <c r="CN303" s="5"/>
      <c r="CO303" s="5"/>
      <c r="CP303" s="5"/>
      <c r="CQ303" s="5"/>
      <c r="CR303" s="5"/>
      <c r="CS303" s="5"/>
      <c r="CT303" s="5"/>
      <c r="CU303" s="5"/>
      <c r="CV303" s="5"/>
      <c r="CW303" s="5"/>
      <c r="CX303" s="5"/>
      <c r="CY303" s="5"/>
      <c r="CZ303" s="5"/>
      <c r="DA303" s="5"/>
      <c r="DB303" s="5"/>
      <c r="DC303" s="5"/>
      <c r="DD303" s="5"/>
      <c r="DE303" s="5"/>
      <c r="DF303" s="5"/>
      <c r="DG303" s="5"/>
      <c r="DH303" s="5"/>
      <c r="DI303" s="5"/>
      <c r="DJ303" s="5"/>
      <c r="DK303" s="5"/>
      <c r="DL303" s="5"/>
      <c r="DM303" s="5"/>
      <c r="DN303" s="5"/>
      <c r="DO303" s="5"/>
      <c r="DP303" s="5"/>
      <c r="DQ303" s="5"/>
      <c r="DR303" s="5"/>
      <c r="DS303" s="5"/>
      <c r="DT303" s="5"/>
      <c r="DU303" s="5"/>
      <c r="DV303" s="5"/>
      <c r="DW303" s="5"/>
      <c r="DX303" s="5"/>
      <c r="DY303" s="5"/>
      <c r="DZ303" s="5"/>
      <c r="EA303" s="5"/>
      <c r="EB303" s="334"/>
      <c r="EC303" s="4"/>
      <c r="ED303" s="4"/>
      <c r="EE303" s="4"/>
      <c r="EF303" s="4"/>
      <c r="EG303" s="4"/>
      <c r="EH303" s="4"/>
      <c r="EI303" s="4"/>
      <c r="EJ303" s="4"/>
      <c r="EK303" s="4"/>
      <c r="EL303" s="4"/>
      <c r="EM303" s="4"/>
      <c r="EN303" s="4"/>
      <c r="EO303" s="4"/>
      <c r="EP303" s="4"/>
      <c r="EQ303" s="4"/>
      <c r="ER303" s="4"/>
      <c r="ES303" s="4"/>
      <c r="ET303" s="4"/>
      <c r="EU303" s="4"/>
      <c r="EV303" s="4"/>
      <c r="EW303" s="4"/>
      <c r="EX303" s="4"/>
      <c r="EY303" s="4"/>
    </row>
    <row r="304" spans="1:161" ht="16.5" customHeight="1" x14ac:dyDescent="0.2">
      <c r="A304" s="414" t="s">
        <v>1950</v>
      </c>
      <c r="B304" s="607" t="s">
        <v>1951</v>
      </c>
      <c r="C304" s="415" t="s">
        <v>2845</v>
      </c>
      <c r="D304" s="415"/>
      <c r="E304" s="543" t="s">
        <v>431</v>
      </c>
      <c r="F304" s="415" t="s">
        <v>1952</v>
      </c>
      <c r="G304" s="193"/>
      <c r="H304" s="415" t="s">
        <v>676</v>
      </c>
      <c r="I304" s="21" t="s">
        <v>663</v>
      </c>
      <c r="J304" s="21" t="s">
        <v>663</v>
      </c>
      <c r="K304" s="21">
        <v>2</v>
      </c>
      <c r="L304" s="21" t="s">
        <v>663</v>
      </c>
      <c r="M304" s="21" t="s">
        <v>663</v>
      </c>
      <c r="N304" s="21" t="s">
        <v>663</v>
      </c>
      <c r="O304" s="416" t="s">
        <v>16</v>
      </c>
      <c r="P304" s="416" t="s">
        <v>16</v>
      </c>
      <c r="Q304" s="416" t="s">
        <v>663</v>
      </c>
      <c r="R304" s="416" t="s">
        <v>663</v>
      </c>
      <c r="S304" s="416" t="s">
        <v>4</v>
      </c>
      <c r="T304" s="416" t="s">
        <v>663</v>
      </c>
      <c r="U304" s="416" t="s">
        <v>4</v>
      </c>
      <c r="V304" s="416" t="s">
        <v>4</v>
      </c>
      <c r="W304" s="416" t="s">
        <v>4</v>
      </c>
      <c r="X304" s="416" t="s">
        <v>4</v>
      </c>
      <c r="Y304" s="416" t="s">
        <v>4</v>
      </c>
      <c r="Z304" s="416" t="s">
        <v>4</v>
      </c>
      <c r="AA304" s="416" t="s">
        <v>4</v>
      </c>
      <c r="AB304" s="416" t="s">
        <v>4</v>
      </c>
      <c r="AC304" s="426" t="s">
        <v>4</v>
      </c>
      <c r="AD304" s="426" t="s">
        <v>4</v>
      </c>
      <c r="AE304" s="426" t="s">
        <v>4</v>
      </c>
      <c r="AF304" s="426" t="s">
        <v>4</v>
      </c>
      <c r="AG304" s="426">
        <v>1</v>
      </c>
      <c r="AH304" s="426" t="s">
        <v>4</v>
      </c>
      <c r="AI304" s="511" t="s">
        <v>663</v>
      </c>
      <c r="AJ304" s="511" t="s">
        <v>664</v>
      </c>
      <c r="AK304" s="141" t="s">
        <v>4</v>
      </c>
      <c r="AL304" s="141"/>
      <c r="AM304" s="602"/>
      <c r="AN304" s="417"/>
      <c r="AO304" s="213"/>
      <c r="AP304" s="478"/>
      <c r="AQ304" s="496"/>
      <c r="AR304" s="315">
        <f>VLOOKUP(E304,'Monthly AMS report'!KD:KE,2,FALSE)</f>
        <v>44763</v>
      </c>
      <c r="AS304" s="418"/>
      <c r="AT304" s="3"/>
      <c r="AU304" s="415">
        <v>6</v>
      </c>
      <c r="AV304" s="5">
        <v>16</v>
      </c>
      <c r="AW304" s="5" t="e">
        <v>#N/A</v>
      </c>
      <c r="AX304" s="5"/>
      <c r="AY304" s="5"/>
      <c r="AZ304" s="5"/>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c r="DA304" s="3"/>
      <c r="DB304" s="3"/>
      <c r="DC304" s="3"/>
      <c r="DD304" s="3"/>
      <c r="DE304" s="3"/>
      <c r="DF304" s="3"/>
      <c r="DG304" s="3"/>
      <c r="DH304" s="3"/>
      <c r="DI304" s="3"/>
      <c r="DJ304" s="3"/>
      <c r="DK304" s="3"/>
      <c r="DL304" s="3"/>
      <c r="DM304" s="3"/>
      <c r="DN304" s="3"/>
      <c r="DO304" s="3"/>
      <c r="DP304" s="3"/>
      <c r="DQ304" s="3"/>
      <c r="DR304" s="3"/>
      <c r="DS304" s="3"/>
      <c r="DT304" s="3"/>
      <c r="DU304" s="3"/>
      <c r="DV304" s="3"/>
      <c r="DW304" s="3"/>
      <c r="DX304" s="3"/>
      <c r="DY304" s="3"/>
      <c r="DZ304" s="3"/>
      <c r="EA304" s="3"/>
      <c r="EB304" s="19"/>
      <c r="EI304" s="4"/>
      <c r="EJ304" s="4"/>
      <c r="EK304" s="4"/>
      <c r="EL304" s="4"/>
      <c r="EM304" s="4"/>
      <c r="EN304" s="4"/>
    </row>
    <row r="305" spans="1:155" ht="16.5" customHeight="1" x14ac:dyDescent="0.25">
      <c r="A305" s="136" t="s">
        <v>1616</v>
      </c>
      <c r="B305" s="139" t="s">
        <v>1617</v>
      </c>
      <c r="C305" s="5" t="s">
        <v>2845</v>
      </c>
      <c r="D305" s="5" t="s">
        <v>1618</v>
      </c>
      <c r="E305" s="265" t="s">
        <v>432</v>
      </c>
      <c r="F305" s="231" t="s">
        <v>1619</v>
      </c>
      <c r="G305" s="193"/>
      <c r="H305" s="5" t="s">
        <v>676</v>
      </c>
      <c r="I305" s="21" t="s">
        <v>663</v>
      </c>
      <c r="J305" s="21" t="s">
        <v>663</v>
      </c>
      <c r="K305" s="21">
        <v>4</v>
      </c>
      <c r="L305" s="21" t="s">
        <v>663</v>
      </c>
      <c r="M305" s="21" t="s">
        <v>663</v>
      </c>
      <c r="N305" s="21" t="s">
        <v>663</v>
      </c>
      <c r="O305" s="21" t="s">
        <v>16</v>
      </c>
      <c r="P305" s="21" t="s">
        <v>16</v>
      </c>
      <c r="Q305" s="21" t="s">
        <v>663</v>
      </c>
      <c r="R305" s="21">
        <v>3</v>
      </c>
      <c r="S305" s="21">
        <v>1</v>
      </c>
      <c r="T305" s="21">
        <v>3</v>
      </c>
      <c r="U305" s="21">
        <v>3</v>
      </c>
      <c r="V305" s="21">
        <v>3</v>
      </c>
      <c r="W305" s="21" t="s">
        <v>16</v>
      </c>
      <c r="X305" s="21" t="s">
        <v>4</v>
      </c>
      <c r="Y305" s="21" t="s">
        <v>4</v>
      </c>
      <c r="Z305" s="21" t="s">
        <v>4</v>
      </c>
      <c r="AA305" s="21" t="s">
        <v>4</v>
      </c>
      <c r="AB305" s="21" t="s">
        <v>4</v>
      </c>
      <c r="AC305" s="426" t="s">
        <v>4</v>
      </c>
      <c r="AD305" s="21" t="s">
        <v>4</v>
      </c>
      <c r="AE305" s="426" t="s">
        <v>4</v>
      </c>
      <c r="AF305" s="426" t="s">
        <v>4</v>
      </c>
      <c r="AG305" s="426" t="s">
        <v>4</v>
      </c>
      <c r="AH305" s="426" t="s">
        <v>4</v>
      </c>
      <c r="AI305" s="511">
        <v>3</v>
      </c>
      <c r="AJ305" s="511" t="s">
        <v>664</v>
      </c>
      <c r="AK305" s="141">
        <v>3</v>
      </c>
      <c r="AL305" s="141" t="s">
        <v>3568</v>
      </c>
      <c r="AM305" s="174"/>
      <c r="AN305" s="405" t="s">
        <v>598</v>
      </c>
      <c r="AO305" s="213"/>
      <c r="AP305" s="478"/>
      <c r="AQ305" s="479"/>
      <c r="AR305" s="315">
        <f>VLOOKUP(E305,'Monthly AMS report'!KD:KE,2,FALSE)</f>
        <v>44764</v>
      </c>
      <c r="AS305" s="22" t="s">
        <v>1620</v>
      </c>
      <c r="AT305" s="3"/>
      <c r="AU305" s="5"/>
      <c r="AV305" s="5">
        <v>4</v>
      </c>
      <c r="AW305" s="5">
        <v>5</v>
      </c>
      <c r="AX305" s="5"/>
      <c r="AY305" s="5" t="s">
        <v>815</v>
      </c>
      <c r="AZ305" s="5"/>
      <c r="BA305" s="3"/>
      <c r="BB305" s="3"/>
      <c r="BC305" s="3"/>
      <c r="BD305" s="3"/>
      <c r="BE305" s="3"/>
      <c r="BF305" s="3"/>
      <c r="BG305" s="3"/>
      <c r="BH305" s="3"/>
      <c r="BI305" s="3"/>
      <c r="BJ305" s="3"/>
      <c r="BK305" s="3"/>
      <c r="BL305" s="3"/>
      <c r="BM305" s="3"/>
      <c r="BN305" s="3"/>
      <c r="BO305" s="3"/>
      <c r="BP305" s="3"/>
      <c r="BQ305" s="3"/>
      <c r="BR305" s="3"/>
      <c r="BS305" s="3"/>
      <c r="BT305" s="3"/>
      <c r="BU305" s="3"/>
      <c r="BV305" s="5"/>
      <c r="BW305" s="5"/>
      <c r="BX305" s="5"/>
      <c r="BY305" s="5"/>
      <c r="BZ305" s="5"/>
      <c r="CA305" s="5"/>
      <c r="CB305" s="5"/>
      <c r="CC305" s="5"/>
      <c r="CD305" s="5"/>
      <c r="CE305" s="5"/>
      <c r="CF305" s="5"/>
      <c r="CG305" s="5"/>
      <c r="CH305" s="5"/>
      <c r="CI305" s="5"/>
      <c r="CJ305" s="5"/>
      <c r="CK305" s="5"/>
      <c r="CL305" s="5"/>
      <c r="CM305" s="5"/>
      <c r="CN305" s="5"/>
      <c r="CO305" s="5"/>
      <c r="CP305" s="5"/>
      <c r="CQ305" s="5"/>
      <c r="CR305" s="5"/>
      <c r="CS305" s="5"/>
      <c r="CT305" s="5"/>
      <c r="CU305" s="5"/>
      <c r="CV305" s="5"/>
      <c r="CW305" s="5"/>
      <c r="CX305" s="5"/>
      <c r="CY305" s="5"/>
      <c r="CZ305" s="5"/>
      <c r="DA305" s="5"/>
      <c r="DB305" s="5"/>
      <c r="DC305" s="5"/>
      <c r="DD305" s="5"/>
      <c r="DE305" s="5"/>
      <c r="DF305" s="5"/>
      <c r="DG305" s="5"/>
      <c r="DH305" s="5"/>
      <c r="DI305" s="5"/>
      <c r="DJ305" s="5"/>
      <c r="DK305" s="5"/>
      <c r="DL305" s="5"/>
      <c r="DM305" s="5"/>
      <c r="DN305" s="5"/>
      <c r="DO305" s="5"/>
      <c r="DP305" s="5"/>
      <c r="DQ305" s="5"/>
      <c r="DR305" s="5"/>
      <c r="DS305" s="5"/>
      <c r="DT305" s="5"/>
      <c r="DU305" s="5"/>
      <c r="DV305" s="5"/>
      <c r="DW305" s="5"/>
      <c r="DX305" s="5"/>
      <c r="DY305" s="5"/>
      <c r="DZ305" s="5"/>
      <c r="EA305" s="5"/>
      <c r="EB305" s="334"/>
      <c r="EC305" s="4"/>
      <c r="ED305" s="4"/>
      <c r="EE305" s="4"/>
      <c r="EF305" s="4"/>
      <c r="EG305" s="4"/>
      <c r="EH305" s="4"/>
      <c r="EI305" s="4"/>
      <c r="EJ305" s="4"/>
      <c r="EK305" s="4"/>
      <c r="EL305" s="4"/>
      <c r="EM305" s="4"/>
      <c r="EN305" s="4"/>
      <c r="EO305" s="4"/>
      <c r="EP305" s="4"/>
      <c r="EQ305" s="4"/>
      <c r="ER305" s="4"/>
      <c r="ES305" s="4"/>
      <c r="ET305" s="4"/>
      <c r="EU305" s="4"/>
      <c r="EV305" s="4"/>
      <c r="EW305" s="4"/>
      <c r="EX305" s="4"/>
      <c r="EY305" s="4"/>
    </row>
    <row r="306" spans="1:155" ht="16.5" customHeight="1" x14ac:dyDescent="0.25">
      <c r="A306" s="46" t="s">
        <v>1616</v>
      </c>
      <c r="B306" s="22" t="s">
        <v>1621</v>
      </c>
      <c r="C306" s="5" t="s">
        <v>2845</v>
      </c>
      <c r="E306" s="265" t="s">
        <v>434</v>
      </c>
      <c r="F306" s="231" t="s">
        <v>1622</v>
      </c>
      <c r="G306" s="193"/>
      <c r="H306" s="5" t="s">
        <v>676</v>
      </c>
      <c r="I306" s="21" t="s">
        <v>663</v>
      </c>
      <c r="J306" s="21" t="s">
        <v>663</v>
      </c>
      <c r="K306" s="21" t="s">
        <v>663</v>
      </c>
      <c r="L306" s="21" t="s">
        <v>663</v>
      </c>
      <c r="M306" s="21" t="s">
        <v>16</v>
      </c>
      <c r="N306" s="21" t="s">
        <v>663</v>
      </c>
      <c r="O306" s="21" t="s">
        <v>16</v>
      </c>
      <c r="P306" s="21" t="s">
        <v>16</v>
      </c>
      <c r="Q306" s="21" t="s">
        <v>663</v>
      </c>
      <c r="R306" s="21" t="s">
        <v>663</v>
      </c>
      <c r="S306" s="21" t="s">
        <v>4</v>
      </c>
      <c r="T306" s="21" t="s">
        <v>663</v>
      </c>
      <c r="U306" s="21" t="s">
        <v>4</v>
      </c>
      <c r="V306" s="21" t="s">
        <v>16</v>
      </c>
      <c r="W306" s="21" t="s">
        <v>4</v>
      </c>
      <c r="X306" s="21" t="s">
        <v>4</v>
      </c>
      <c r="Y306" s="21" t="s">
        <v>4</v>
      </c>
      <c r="Z306" s="21" t="s">
        <v>4</v>
      </c>
      <c r="AA306" s="21" t="s">
        <v>4</v>
      </c>
      <c r="AB306" s="21" t="s">
        <v>4</v>
      </c>
      <c r="AC306" s="426" t="s">
        <v>4</v>
      </c>
      <c r="AD306" s="426" t="s">
        <v>4</v>
      </c>
      <c r="AE306" s="426" t="s">
        <v>4</v>
      </c>
      <c r="AF306" s="426" t="s">
        <v>4</v>
      </c>
      <c r="AG306" s="426" t="s">
        <v>4</v>
      </c>
      <c r="AH306" s="426" t="s">
        <v>4</v>
      </c>
      <c r="AI306" s="511" t="s">
        <v>663</v>
      </c>
      <c r="AJ306" s="511" t="s">
        <v>664</v>
      </c>
      <c r="AK306" s="141" t="s">
        <v>4</v>
      </c>
      <c r="AL306" s="141"/>
      <c r="AM306" s="174"/>
      <c r="AN306" s="406" t="s">
        <v>598</v>
      </c>
      <c r="AO306" s="213"/>
      <c r="AP306" s="478"/>
      <c r="AQ306" s="479"/>
      <c r="AR306" s="315">
        <f>VLOOKUP(E306,'Monthly AMS report'!KD:KE,2,FALSE)</f>
        <v>44763</v>
      </c>
      <c r="AS306" s="3"/>
      <c r="AT306" s="3"/>
      <c r="AU306" s="5"/>
      <c r="AV306" s="5">
        <v>24</v>
      </c>
      <c r="AW306" s="5">
        <v>5</v>
      </c>
      <c r="AX306" s="5"/>
      <c r="AY306" s="5"/>
      <c r="AZ306" s="5"/>
      <c r="BA306" s="3"/>
      <c r="BB306" s="3"/>
      <c r="BC306" s="3"/>
      <c r="BD306" s="3"/>
      <c r="BE306" s="3"/>
      <c r="BF306" s="3"/>
      <c r="BG306" s="3"/>
      <c r="BH306" s="3"/>
      <c r="BI306" s="3"/>
      <c r="BJ306" s="3"/>
      <c r="BK306" s="3"/>
      <c r="BL306" s="3"/>
      <c r="BM306" s="3"/>
      <c r="BN306" s="3"/>
      <c r="BO306" s="3"/>
      <c r="BP306" s="3"/>
      <c r="BQ306" s="3"/>
      <c r="BR306" s="3"/>
      <c r="BS306" s="3"/>
      <c r="BT306" s="3"/>
      <c r="BU306" s="3"/>
      <c r="BV306" s="5"/>
      <c r="BW306" s="5"/>
      <c r="BX306" s="5"/>
      <c r="BY306" s="5"/>
      <c r="BZ306" s="5"/>
      <c r="CA306" s="5"/>
      <c r="CB306" s="5"/>
      <c r="CC306" s="5"/>
      <c r="CD306" s="5"/>
      <c r="CE306" s="5"/>
      <c r="CF306" s="5"/>
      <c r="CG306" s="5"/>
      <c r="CH306" s="5"/>
      <c r="CI306" s="5"/>
      <c r="CJ306" s="5"/>
      <c r="CK306" s="5"/>
      <c r="CL306" s="5"/>
      <c r="CM306" s="5"/>
      <c r="CN306" s="5"/>
      <c r="CO306" s="5"/>
      <c r="CP306" s="5"/>
      <c r="CQ306" s="5"/>
      <c r="CR306" s="5"/>
      <c r="CS306" s="5"/>
      <c r="CT306" s="5"/>
      <c r="CU306" s="5"/>
      <c r="CV306" s="5"/>
      <c r="CW306" s="5"/>
      <c r="CX306" s="5"/>
      <c r="CY306" s="5"/>
      <c r="CZ306" s="5"/>
      <c r="DA306" s="5"/>
      <c r="DB306" s="5"/>
      <c r="DC306" s="5"/>
      <c r="DD306" s="5"/>
      <c r="DE306" s="5"/>
      <c r="DF306" s="5"/>
      <c r="DG306" s="5"/>
      <c r="DH306" s="5"/>
      <c r="DI306" s="5"/>
      <c r="DJ306" s="5"/>
      <c r="DK306" s="5"/>
      <c r="DL306" s="5"/>
      <c r="DM306" s="5"/>
      <c r="DN306" s="5"/>
      <c r="DO306" s="5"/>
      <c r="DP306" s="5"/>
      <c r="DQ306" s="5"/>
      <c r="DR306" s="5"/>
      <c r="DS306" s="5"/>
      <c r="DT306" s="5"/>
      <c r="DU306" s="5"/>
      <c r="DV306" s="5"/>
      <c r="DW306" s="5"/>
      <c r="DX306" s="5"/>
      <c r="DY306" s="5"/>
      <c r="DZ306" s="5"/>
      <c r="EA306" s="5"/>
      <c r="EB306" s="334"/>
      <c r="EC306" s="4"/>
      <c r="ED306" s="4"/>
      <c r="EE306" s="4"/>
      <c r="EF306" s="4"/>
      <c r="EG306" s="4"/>
      <c r="EH306" s="4"/>
      <c r="EI306" s="4"/>
      <c r="EJ306" s="4"/>
      <c r="EK306" s="4"/>
      <c r="EL306" s="4"/>
      <c r="EM306" s="4"/>
      <c r="EN306" s="4"/>
      <c r="EO306" s="4"/>
      <c r="EP306" s="4"/>
      <c r="EQ306" s="4"/>
      <c r="ER306" s="4"/>
      <c r="ES306" s="4"/>
      <c r="ET306" s="4"/>
      <c r="EU306" s="4"/>
      <c r="EV306" s="4"/>
      <c r="EW306" s="4"/>
      <c r="EX306" s="4"/>
      <c r="EY306" s="4"/>
    </row>
    <row r="307" spans="1:155" ht="16.5" customHeight="1" x14ac:dyDescent="0.2">
      <c r="A307" s="43" t="s">
        <v>1623</v>
      </c>
      <c r="B307" s="22" t="s">
        <v>1624</v>
      </c>
      <c r="C307" s="5" t="s">
        <v>2845</v>
      </c>
      <c r="E307" s="265" t="s">
        <v>435</v>
      </c>
      <c r="F307" s="231" t="s">
        <v>1625</v>
      </c>
      <c r="G307" s="193"/>
      <c r="H307" s="5" t="s">
        <v>676</v>
      </c>
      <c r="I307" s="21" t="s">
        <v>663</v>
      </c>
      <c r="J307" s="21" t="s">
        <v>663</v>
      </c>
      <c r="K307" s="21" t="s">
        <v>663</v>
      </c>
      <c r="L307" s="21" t="s">
        <v>16</v>
      </c>
      <c r="M307" s="21" t="s">
        <v>16</v>
      </c>
      <c r="N307" s="21" t="s">
        <v>663</v>
      </c>
      <c r="O307" s="21" t="s">
        <v>16</v>
      </c>
      <c r="P307" s="21" t="s">
        <v>16</v>
      </c>
      <c r="Q307" s="21" t="s">
        <v>663</v>
      </c>
      <c r="R307" s="21" t="s">
        <v>663</v>
      </c>
      <c r="S307" s="21" t="s">
        <v>4</v>
      </c>
      <c r="T307" s="21" t="s">
        <v>663</v>
      </c>
      <c r="U307" s="21" t="s">
        <v>4</v>
      </c>
      <c r="V307" s="21" t="s">
        <v>4</v>
      </c>
      <c r="W307" s="21" t="s">
        <v>4</v>
      </c>
      <c r="X307" s="21" t="s">
        <v>4</v>
      </c>
      <c r="Y307" s="21" t="s">
        <v>4</v>
      </c>
      <c r="Z307" s="21" t="s">
        <v>4</v>
      </c>
      <c r="AA307" s="21" t="s">
        <v>4</v>
      </c>
      <c r="AB307" s="21" t="s">
        <v>4</v>
      </c>
      <c r="AC307" s="426" t="s">
        <v>4</v>
      </c>
      <c r="AD307" s="21" t="s">
        <v>4</v>
      </c>
      <c r="AE307" s="426" t="s">
        <v>4</v>
      </c>
      <c r="AF307" s="426" t="s">
        <v>4</v>
      </c>
      <c r="AG307" s="426" t="s">
        <v>4</v>
      </c>
      <c r="AH307" s="426" t="s">
        <v>4</v>
      </c>
      <c r="AI307" s="511" t="s">
        <v>663</v>
      </c>
      <c r="AJ307" s="511" t="s">
        <v>664</v>
      </c>
      <c r="AK307" s="141" t="s">
        <v>4</v>
      </c>
      <c r="AL307" s="141"/>
      <c r="AM307" s="174"/>
      <c r="AN307" s="405"/>
      <c r="AO307" s="213"/>
      <c r="AP307" s="478"/>
      <c r="AQ307" s="496"/>
      <c r="AR307" s="315">
        <f>VLOOKUP(E307,'Monthly AMS report'!KD:KE,2,FALSE)</f>
        <v>44768</v>
      </c>
      <c r="AS307" s="3"/>
      <c r="AT307" s="3"/>
      <c r="AU307" s="5">
        <v>6</v>
      </c>
      <c r="AV307" s="5">
        <v>24</v>
      </c>
      <c r="AW307" s="5">
        <v>5</v>
      </c>
      <c r="AX307" s="5"/>
      <c r="AY307" s="5"/>
      <c r="AZ307" s="5"/>
      <c r="BA307" s="3"/>
      <c r="BB307" s="3"/>
      <c r="BC307" s="3"/>
      <c r="BD307" s="3"/>
      <c r="BE307" s="3"/>
      <c r="BF307" s="3"/>
      <c r="BG307" s="3"/>
      <c r="BH307" s="3"/>
      <c r="BI307" s="3"/>
      <c r="BJ307" s="3"/>
      <c r="BK307" s="3"/>
      <c r="BL307" s="3"/>
      <c r="BM307" s="3"/>
      <c r="BN307" s="3"/>
      <c r="BO307" s="3"/>
      <c r="BP307" s="3"/>
      <c r="BQ307" s="3"/>
      <c r="BR307" s="3"/>
      <c r="BS307" s="3"/>
      <c r="BT307" s="3"/>
      <c r="BU307" s="3"/>
      <c r="BV307" s="5"/>
      <c r="BW307" s="5"/>
      <c r="BX307" s="5"/>
      <c r="BY307" s="5"/>
      <c r="BZ307" s="5"/>
      <c r="CA307" s="5"/>
      <c r="CB307" s="5"/>
      <c r="CC307" s="5"/>
      <c r="CD307" s="5"/>
      <c r="CE307" s="5"/>
      <c r="CF307" s="5"/>
      <c r="CG307" s="5"/>
      <c r="CH307" s="5"/>
      <c r="CI307" s="5"/>
      <c r="CJ307" s="5"/>
      <c r="CK307" s="5"/>
      <c r="CL307" s="5"/>
      <c r="CM307" s="5"/>
      <c r="CN307" s="5"/>
      <c r="CO307" s="5"/>
      <c r="CP307" s="5"/>
      <c r="CQ307" s="5"/>
      <c r="CR307" s="5"/>
      <c r="CS307" s="5"/>
      <c r="CT307" s="5"/>
      <c r="CU307" s="5"/>
      <c r="CV307" s="5"/>
      <c r="CW307" s="5"/>
      <c r="CX307" s="5"/>
      <c r="CY307" s="5"/>
      <c r="CZ307" s="5"/>
      <c r="DA307" s="5"/>
      <c r="DB307" s="5"/>
      <c r="DC307" s="5"/>
      <c r="DD307" s="5"/>
      <c r="DE307" s="5"/>
      <c r="DF307" s="5"/>
      <c r="DG307" s="5"/>
      <c r="DH307" s="5"/>
      <c r="DI307" s="5"/>
      <c r="DJ307" s="5"/>
      <c r="DK307" s="5"/>
      <c r="DL307" s="5"/>
      <c r="DM307" s="5"/>
      <c r="DN307" s="5"/>
      <c r="DO307" s="5"/>
      <c r="DP307" s="5"/>
      <c r="DQ307" s="5"/>
      <c r="DR307" s="5"/>
      <c r="DS307" s="5"/>
      <c r="DT307" s="5"/>
      <c r="DU307" s="5"/>
      <c r="DV307" s="5"/>
      <c r="DW307" s="5"/>
      <c r="DX307" s="5"/>
      <c r="DY307" s="5"/>
      <c r="DZ307" s="5"/>
      <c r="EA307" s="5"/>
      <c r="EB307" s="334"/>
      <c r="EC307" s="4"/>
      <c r="ED307" s="4"/>
      <c r="EE307" s="4"/>
      <c r="EF307" s="4"/>
      <c r="EG307" s="4"/>
      <c r="EH307" s="4"/>
      <c r="EI307" s="4"/>
      <c r="EJ307" s="4"/>
      <c r="EK307" s="4"/>
      <c r="EL307" s="4"/>
      <c r="EM307" s="4"/>
      <c r="EN307" s="4"/>
      <c r="EO307" s="4"/>
      <c r="EP307" s="4"/>
      <c r="EQ307" s="4"/>
      <c r="ER307" s="4"/>
      <c r="ES307" s="4"/>
      <c r="ET307" s="4"/>
      <c r="EU307" s="4"/>
      <c r="EV307" s="4"/>
      <c r="EW307" s="4"/>
      <c r="EX307" s="4"/>
      <c r="EY307" s="4"/>
    </row>
    <row r="308" spans="1:155" ht="16.5" customHeight="1" x14ac:dyDescent="0.25">
      <c r="A308" s="138" t="s">
        <v>1626</v>
      </c>
      <c r="B308" s="139" t="s">
        <v>1627</v>
      </c>
      <c r="C308" s="5" t="s">
        <v>2845</v>
      </c>
      <c r="E308" s="265" t="s">
        <v>436</v>
      </c>
      <c r="F308" s="231" t="s">
        <v>1628</v>
      </c>
      <c r="G308" s="193"/>
      <c r="H308" s="5" t="s">
        <v>676</v>
      </c>
      <c r="I308" s="21" t="s">
        <v>663</v>
      </c>
      <c r="J308" s="21" t="s">
        <v>663</v>
      </c>
      <c r="K308" s="21" t="s">
        <v>663</v>
      </c>
      <c r="L308" s="21" t="s">
        <v>16</v>
      </c>
      <c r="M308" s="21" t="s">
        <v>16</v>
      </c>
      <c r="N308" s="21" t="s">
        <v>663</v>
      </c>
      <c r="O308" s="21" t="s">
        <v>16</v>
      </c>
      <c r="P308" s="21" t="s">
        <v>16</v>
      </c>
      <c r="Q308" s="21" t="s">
        <v>663</v>
      </c>
      <c r="R308" s="21" t="s">
        <v>663</v>
      </c>
      <c r="S308" s="21" t="s">
        <v>4</v>
      </c>
      <c r="T308" s="21" t="s">
        <v>663</v>
      </c>
      <c r="U308" s="21" t="s">
        <v>4</v>
      </c>
      <c r="V308" s="21" t="s">
        <v>4</v>
      </c>
      <c r="W308" s="21" t="s">
        <v>4</v>
      </c>
      <c r="X308" s="21" t="s">
        <v>4</v>
      </c>
      <c r="Y308" s="21" t="s">
        <v>4</v>
      </c>
      <c r="Z308" s="21" t="s">
        <v>4</v>
      </c>
      <c r="AA308" s="21">
        <v>3</v>
      </c>
      <c r="AB308" s="21">
        <v>3</v>
      </c>
      <c r="AC308" s="426" t="s">
        <v>4</v>
      </c>
      <c r="AD308" s="21" t="s">
        <v>4</v>
      </c>
      <c r="AE308" s="426" t="s">
        <v>4</v>
      </c>
      <c r="AF308" s="426" t="s">
        <v>4</v>
      </c>
      <c r="AG308" s="426" t="s">
        <v>4</v>
      </c>
      <c r="AH308" s="426" t="s">
        <v>4</v>
      </c>
      <c r="AI308" s="511" t="s">
        <v>663</v>
      </c>
      <c r="AJ308" s="511" t="s">
        <v>664</v>
      </c>
      <c r="AK308" s="141" t="s">
        <v>4</v>
      </c>
      <c r="AL308" s="141"/>
      <c r="AM308" s="213"/>
      <c r="AN308" s="404"/>
      <c r="AO308" s="213"/>
      <c r="AP308" s="478"/>
      <c r="AQ308" s="496" t="e">
        <f>VLOOKUP(A308,#REF!,10,FALSE)</f>
        <v>#REF!</v>
      </c>
      <c r="AR308" s="315">
        <f>VLOOKUP(E308,'Monthly AMS report'!KD:KE,2,FALSE)</f>
        <v>44768</v>
      </c>
      <c r="AS308" s="3"/>
      <c r="AT308" s="3"/>
      <c r="AU308" s="5">
        <v>6</v>
      </c>
      <c r="AV308" s="5">
        <v>6</v>
      </c>
      <c r="AW308" s="5">
        <v>38</v>
      </c>
      <c r="AX308" s="5"/>
      <c r="AY308" s="5"/>
      <c r="AZ308" s="5"/>
      <c r="BA308" s="3"/>
      <c r="BB308" s="3"/>
      <c r="BC308" s="3"/>
      <c r="BD308" s="3"/>
      <c r="BE308" s="3"/>
      <c r="BF308" s="3"/>
      <c r="BG308" s="3"/>
      <c r="BH308" s="3"/>
      <c r="BI308" s="3"/>
      <c r="BJ308" s="3"/>
      <c r="BK308" s="3"/>
      <c r="BL308" s="3"/>
      <c r="BM308" s="3"/>
      <c r="BN308" s="3"/>
      <c r="BO308" s="3"/>
      <c r="BP308" s="3"/>
      <c r="BQ308" s="3"/>
      <c r="BR308" s="3"/>
      <c r="BS308" s="3"/>
      <c r="BT308" s="3"/>
      <c r="BU308" s="3"/>
      <c r="BV308" s="5"/>
      <c r="BW308" s="5"/>
      <c r="BX308" s="5"/>
      <c r="BY308" s="5"/>
      <c r="BZ308" s="5"/>
      <c r="CA308" s="5"/>
      <c r="CB308" s="5"/>
      <c r="CC308" s="5"/>
      <c r="CD308" s="5"/>
      <c r="CE308" s="5"/>
      <c r="CF308" s="5"/>
      <c r="CG308" s="5"/>
      <c r="CH308" s="5"/>
      <c r="CI308" s="5"/>
      <c r="CJ308" s="5"/>
      <c r="CK308" s="5"/>
      <c r="CL308" s="5"/>
      <c r="CM308" s="5"/>
      <c r="CN308" s="5"/>
      <c r="CO308" s="5"/>
      <c r="CP308" s="5"/>
      <c r="CQ308" s="5"/>
      <c r="CR308" s="5"/>
      <c r="CS308" s="5"/>
      <c r="CT308" s="5"/>
      <c r="CU308" s="5"/>
      <c r="CV308" s="5"/>
      <c r="CW308" s="5"/>
      <c r="CX308" s="5"/>
      <c r="CY308" s="5"/>
      <c r="CZ308" s="5"/>
      <c r="DA308" s="5"/>
      <c r="DB308" s="5"/>
      <c r="DC308" s="5"/>
      <c r="DD308" s="5"/>
      <c r="DE308" s="5"/>
      <c r="DF308" s="5"/>
      <c r="DG308" s="5"/>
      <c r="DH308" s="5"/>
      <c r="DI308" s="5"/>
      <c r="DJ308" s="5"/>
      <c r="DK308" s="5"/>
      <c r="DL308" s="5"/>
      <c r="DM308" s="5"/>
      <c r="DN308" s="5"/>
      <c r="DO308" s="5"/>
      <c r="DP308" s="5"/>
      <c r="DQ308" s="5"/>
      <c r="DR308" s="5"/>
      <c r="DS308" s="5"/>
      <c r="DT308" s="5"/>
      <c r="DU308" s="5"/>
      <c r="DV308" s="5"/>
      <c r="DW308" s="5"/>
      <c r="DX308" s="5"/>
      <c r="DY308" s="5"/>
      <c r="DZ308" s="5"/>
      <c r="EA308" s="5"/>
      <c r="EB308" s="334"/>
      <c r="EC308" s="4"/>
      <c r="ED308" s="4"/>
      <c r="EE308" s="4"/>
      <c r="EF308" s="4"/>
      <c r="EG308" s="4"/>
      <c r="EH308" s="4"/>
      <c r="EI308" s="4"/>
      <c r="EJ308" s="4"/>
      <c r="EK308" s="4"/>
      <c r="EL308" s="4"/>
      <c r="EM308" s="4"/>
      <c r="EN308" s="4"/>
      <c r="EO308" s="4"/>
      <c r="EP308" s="4"/>
      <c r="EQ308" s="4"/>
      <c r="ER308" s="4"/>
      <c r="ES308" s="4"/>
      <c r="ET308" s="4"/>
      <c r="EU308" s="4"/>
      <c r="EV308" s="4"/>
      <c r="EW308" s="4"/>
      <c r="EX308" s="4"/>
      <c r="EY308" s="4"/>
    </row>
    <row r="309" spans="1:155" ht="16.5" customHeight="1" x14ac:dyDescent="0.25">
      <c r="A309" s="43" t="s">
        <v>1629</v>
      </c>
      <c r="B309" s="22" t="s">
        <v>1630</v>
      </c>
      <c r="C309" s="5" t="s">
        <v>2845</v>
      </c>
      <c r="D309" s="5" t="s">
        <v>1618</v>
      </c>
      <c r="E309" s="265" t="s">
        <v>437</v>
      </c>
      <c r="F309" s="231" t="s">
        <v>1178</v>
      </c>
      <c r="G309" s="193"/>
      <c r="H309" s="5" t="s">
        <v>676</v>
      </c>
      <c r="I309" s="21" t="s">
        <v>663</v>
      </c>
      <c r="J309" s="21" t="s">
        <v>663</v>
      </c>
      <c r="K309" s="21">
        <v>4</v>
      </c>
      <c r="L309" s="21" t="s">
        <v>663</v>
      </c>
      <c r="M309" s="21" t="s">
        <v>663</v>
      </c>
      <c r="N309" s="21" t="s">
        <v>663</v>
      </c>
      <c r="O309" s="21" t="s">
        <v>16</v>
      </c>
      <c r="P309" s="21" t="s">
        <v>16</v>
      </c>
      <c r="Q309" s="21">
        <v>1</v>
      </c>
      <c r="R309" s="21">
        <v>3</v>
      </c>
      <c r="S309" s="21">
        <v>3</v>
      </c>
      <c r="T309" s="21">
        <v>3</v>
      </c>
      <c r="U309" s="21">
        <v>3</v>
      </c>
      <c r="V309" s="21">
        <v>3</v>
      </c>
      <c r="W309" s="21">
        <v>3</v>
      </c>
      <c r="X309" s="21">
        <v>3</v>
      </c>
      <c r="Y309" s="21">
        <v>2</v>
      </c>
      <c r="Z309" s="21" t="s">
        <v>4</v>
      </c>
      <c r="AA309" s="21" t="s">
        <v>4</v>
      </c>
      <c r="AB309" s="21" t="s">
        <v>4</v>
      </c>
      <c r="AC309" s="426" t="s">
        <v>4</v>
      </c>
      <c r="AD309" s="21" t="s">
        <v>4</v>
      </c>
      <c r="AE309" s="426" t="s">
        <v>4</v>
      </c>
      <c r="AF309" s="426" t="s">
        <v>4</v>
      </c>
      <c r="AG309" s="426">
        <v>3</v>
      </c>
      <c r="AH309" s="426">
        <v>3</v>
      </c>
      <c r="AI309" s="511">
        <v>3</v>
      </c>
      <c r="AJ309" s="511" t="s">
        <v>664</v>
      </c>
      <c r="AK309" s="141">
        <v>3</v>
      </c>
      <c r="AL309" s="141" t="s">
        <v>3569</v>
      </c>
      <c r="AM309" s="174"/>
      <c r="AN309" s="401"/>
      <c r="AO309" s="213"/>
      <c r="AP309" s="478"/>
      <c r="AQ309" s="479"/>
      <c r="AR309" s="315">
        <f>VLOOKUP(E309,'Monthly AMS report'!KD:KE,2,FALSE)</f>
        <v>44763</v>
      </c>
      <c r="AS309" s="3"/>
      <c r="AT309" s="3"/>
      <c r="AU309" s="5"/>
      <c r="AV309" s="5">
        <v>8</v>
      </c>
      <c r="AW309" s="5">
        <v>5</v>
      </c>
      <c r="AX309" s="5"/>
      <c r="AY309" s="5"/>
      <c r="AZ309" s="5" t="s">
        <v>1267</v>
      </c>
      <c r="BA309" s="3" t="s">
        <v>1268</v>
      </c>
      <c r="BB309" s="3"/>
      <c r="BC309" s="3"/>
      <c r="BD309" s="3"/>
      <c r="BE309" s="3"/>
      <c r="BF309" s="3"/>
      <c r="BG309" s="3"/>
      <c r="BH309" s="3"/>
      <c r="BI309" s="3"/>
      <c r="BJ309" s="3"/>
      <c r="BK309" s="3"/>
      <c r="BL309" s="3"/>
      <c r="BM309" s="3"/>
      <c r="BN309" s="3"/>
      <c r="BO309" s="3"/>
      <c r="BP309" s="3"/>
      <c r="BQ309" s="3"/>
      <c r="BR309" s="3"/>
      <c r="BS309" s="3"/>
      <c r="BT309" s="3"/>
      <c r="BU309" s="3"/>
      <c r="BV309" s="5"/>
      <c r="BW309" s="5"/>
      <c r="BX309" s="5"/>
      <c r="BY309" s="5"/>
      <c r="BZ309" s="5"/>
      <c r="CA309" s="5"/>
      <c r="CB309" s="5"/>
      <c r="CC309" s="5"/>
      <c r="CD309" s="5"/>
      <c r="CE309" s="5"/>
      <c r="CF309" s="5"/>
      <c r="CG309" s="5"/>
      <c r="CH309" s="5"/>
      <c r="CI309" s="5"/>
      <c r="CJ309" s="5"/>
      <c r="CK309" s="5"/>
      <c r="CL309" s="5"/>
      <c r="CM309" s="5"/>
      <c r="CN309" s="5"/>
      <c r="CO309" s="5"/>
      <c r="CP309" s="5"/>
      <c r="CQ309" s="5"/>
      <c r="CR309" s="5"/>
      <c r="CS309" s="5"/>
      <c r="CT309" s="5"/>
      <c r="CU309" s="5"/>
      <c r="CV309" s="5"/>
      <c r="CW309" s="5"/>
      <c r="CX309" s="5"/>
      <c r="CY309" s="5"/>
      <c r="CZ309" s="5"/>
      <c r="DA309" s="5"/>
      <c r="DB309" s="5"/>
      <c r="DC309" s="5"/>
      <c r="DD309" s="5"/>
      <c r="DE309" s="5"/>
      <c r="DF309" s="5"/>
      <c r="DG309" s="5"/>
      <c r="DH309" s="5"/>
      <c r="DI309" s="5"/>
      <c r="DJ309" s="5"/>
      <c r="DK309" s="5"/>
      <c r="DL309" s="5"/>
      <c r="DM309" s="5"/>
      <c r="DN309" s="5"/>
      <c r="DO309" s="5"/>
      <c r="DP309" s="5"/>
      <c r="DQ309" s="5"/>
      <c r="DR309" s="5"/>
      <c r="DS309" s="5"/>
      <c r="DT309" s="5"/>
      <c r="DU309" s="5"/>
      <c r="DV309" s="5"/>
      <c r="DW309" s="5"/>
      <c r="DX309" s="5"/>
      <c r="DY309" s="5"/>
      <c r="DZ309" s="5"/>
      <c r="EA309" s="5"/>
      <c r="EB309" s="334"/>
      <c r="EC309" s="4"/>
      <c r="ED309" s="4"/>
      <c r="EE309" s="4"/>
      <c r="EF309" s="4"/>
      <c r="EG309" s="4"/>
      <c r="EH309" s="4"/>
      <c r="EJ309" s="4"/>
      <c r="EK309" s="4"/>
      <c r="EO309" s="4"/>
      <c r="EP309" s="4"/>
      <c r="EQ309" s="4"/>
      <c r="ER309" s="4"/>
      <c r="ES309" s="4"/>
      <c r="ET309" s="4"/>
      <c r="EU309" s="4"/>
      <c r="EV309" s="4"/>
      <c r="EW309" s="4"/>
      <c r="EX309" s="4"/>
      <c r="EY309" s="4"/>
    </row>
    <row r="310" spans="1:155" ht="16.5" customHeight="1" x14ac:dyDescent="0.2">
      <c r="A310" s="46" t="s">
        <v>1631</v>
      </c>
      <c r="B310" s="22" t="s">
        <v>1632</v>
      </c>
      <c r="C310" s="5" t="s">
        <v>2845</v>
      </c>
      <c r="D310" s="5" t="s">
        <v>1618</v>
      </c>
      <c r="E310" s="265" t="s">
        <v>439</v>
      </c>
      <c r="F310" s="231" t="s">
        <v>1181</v>
      </c>
      <c r="G310" s="193"/>
      <c r="H310" s="5" t="s">
        <v>676</v>
      </c>
      <c r="I310" s="21" t="s">
        <v>663</v>
      </c>
      <c r="J310" s="21" t="s">
        <v>663</v>
      </c>
      <c r="K310" s="21">
        <v>4</v>
      </c>
      <c r="L310" s="21" t="s">
        <v>663</v>
      </c>
      <c r="M310" s="21">
        <v>1</v>
      </c>
      <c r="N310" s="21" t="s">
        <v>663</v>
      </c>
      <c r="O310" s="21" t="s">
        <v>16</v>
      </c>
      <c r="P310" s="21" t="s">
        <v>16</v>
      </c>
      <c r="Q310" s="21" t="s">
        <v>663</v>
      </c>
      <c r="R310" s="21" t="s">
        <v>663</v>
      </c>
      <c r="S310" s="21" t="s">
        <v>4</v>
      </c>
      <c r="T310" s="21" t="s">
        <v>663</v>
      </c>
      <c r="U310" s="21" t="s">
        <v>4</v>
      </c>
      <c r="V310" s="21" t="s">
        <v>4</v>
      </c>
      <c r="W310" s="21" t="s">
        <v>4</v>
      </c>
      <c r="X310" s="21">
        <v>3</v>
      </c>
      <c r="Y310" s="21" t="s">
        <v>4</v>
      </c>
      <c r="Z310" s="21" t="s">
        <v>4</v>
      </c>
      <c r="AA310" s="21" t="s">
        <v>4</v>
      </c>
      <c r="AB310" s="21" t="s">
        <v>4</v>
      </c>
      <c r="AC310" s="426" t="s">
        <v>4</v>
      </c>
      <c r="AD310" s="21" t="s">
        <v>4</v>
      </c>
      <c r="AE310" s="426" t="s">
        <v>4</v>
      </c>
      <c r="AF310" s="426" t="s">
        <v>4</v>
      </c>
      <c r="AG310" s="426" t="s">
        <v>4</v>
      </c>
      <c r="AH310" s="426" t="s">
        <v>4</v>
      </c>
      <c r="AI310" s="511" t="s">
        <v>663</v>
      </c>
      <c r="AJ310" s="511" t="s">
        <v>664</v>
      </c>
      <c r="AK310" s="141" t="s">
        <v>4</v>
      </c>
      <c r="AL310" s="141"/>
      <c r="AM310" s="602"/>
      <c r="AN310" s="405"/>
      <c r="AO310" s="213"/>
      <c r="AP310" s="478"/>
      <c r="AQ310" s="479" t="e">
        <f>VLOOKUP(A310,#REF!,10,FALSE)</f>
        <v>#REF!</v>
      </c>
      <c r="AR310" s="315">
        <f>VLOOKUP(E310,'Monthly AMS report'!KD:KE,2,FALSE)</f>
        <v>44763</v>
      </c>
      <c r="AS310" s="3"/>
      <c r="AT310" s="3"/>
      <c r="AU310" s="5"/>
      <c r="AV310" s="5">
        <v>16</v>
      </c>
      <c r="AW310" s="5">
        <v>5</v>
      </c>
      <c r="AX310" s="5"/>
      <c r="AY310" s="5"/>
      <c r="AZ310" s="5" t="s">
        <v>1267</v>
      </c>
      <c r="BA310" s="3" t="s">
        <v>1268</v>
      </c>
      <c r="BB310" s="3"/>
      <c r="BC310" s="3"/>
      <c r="BD310" s="3"/>
      <c r="BE310" s="3"/>
      <c r="BF310" s="3"/>
      <c r="BG310" s="3"/>
      <c r="BH310" s="3"/>
      <c r="BI310" s="3"/>
      <c r="BJ310" s="3"/>
      <c r="BK310" s="3"/>
      <c r="BL310" s="3"/>
      <c r="BM310" s="3"/>
      <c r="BN310" s="3"/>
      <c r="BO310" s="3"/>
      <c r="BP310" s="3"/>
      <c r="BQ310" s="3"/>
      <c r="BR310" s="3"/>
      <c r="BS310" s="3"/>
      <c r="BT310" s="3"/>
      <c r="BU310" s="3"/>
      <c r="BV310" s="5"/>
      <c r="BW310" s="5"/>
      <c r="BX310" s="5"/>
      <c r="BY310" s="5"/>
      <c r="BZ310" s="5"/>
      <c r="CA310" s="5"/>
      <c r="CB310" s="5"/>
      <c r="CC310" s="5"/>
      <c r="CD310" s="5"/>
      <c r="CE310" s="5"/>
      <c r="CF310" s="5"/>
      <c r="CG310" s="5"/>
      <c r="CH310" s="5"/>
      <c r="CI310" s="5"/>
      <c r="CJ310" s="5"/>
      <c r="CK310" s="5"/>
      <c r="CL310" s="5"/>
      <c r="CM310" s="5"/>
      <c r="CN310" s="5"/>
      <c r="CO310" s="5"/>
      <c r="CP310" s="5"/>
      <c r="CQ310" s="5"/>
      <c r="CR310" s="5"/>
      <c r="CS310" s="5"/>
      <c r="CT310" s="5"/>
      <c r="CU310" s="5"/>
      <c r="CV310" s="5"/>
      <c r="CW310" s="5"/>
      <c r="CX310" s="5"/>
      <c r="CY310" s="5"/>
      <c r="CZ310" s="5"/>
      <c r="DA310" s="5"/>
      <c r="DB310" s="5"/>
      <c r="DC310" s="5"/>
      <c r="DD310" s="5"/>
      <c r="DE310" s="5"/>
      <c r="DF310" s="5"/>
      <c r="DG310" s="5"/>
      <c r="DH310" s="5"/>
      <c r="DI310" s="5"/>
      <c r="DJ310" s="5"/>
      <c r="DK310" s="5"/>
      <c r="DL310" s="5"/>
      <c r="DM310" s="5"/>
      <c r="DN310" s="5"/>
      <c r="DO310" s="5"/>
      <c r="DP310" s="5"/>
      <c r="DQ310" s="5"/>
      <c r="DR310" s="5"/>
      <c r="DS310" s="5"/>
      <c r="DT310" s="5"/>
      <c r="DU310" s="5"/>
      <c r="DV310" s="5"/>
      <c r="DW310" s="5"/>
      <c r="DX310" s="5"/>
      <c r="DY310" s="5"/>
      <c r="DZ310" s="5"/>
      <c r="EA310" s="5"/>
      <c r="EB310" s="334"/>
      <c r="EC310" s="4"/>
      <c r="ED310" s="4"/>
      <c r="EE310" s="4"/>
      <c r="EF310" s="4"/>
      <c r="EG310" s="4"/>
      <c r="EH310" s="4"/>
      <c r="EO310" s="4"/>
      <c r="EP310" s="4"/>
      <c r="EQ310" s="4"/>
      <c r="ER310" s="4"/>
      <c r="ES310" s="4"/>
      <c r="ET310" s="4"/>
      <c r="EU310" s="4"/>
      <c r="EV310" s="4"/>
      <c r="EW310" s="4"/>
      <c r="EX310" s="4"/>
      <c r="EY310" s="4"/>
    </row>
    <row r="311" spans="1:155" ht="16.5" customHeight="1" x14ac:dyDescent="0.25">
      <c r="A311" s="46" t="s">
        <v>1633</v>
      </c>
      <c r="B311" s="22" t="s">
        <v>1634</v>
      </c>
      <c r="C311" s="5" t="s">
        <v>2845</v>
      </c>
      <c r="D311" s="5" t="s">
        <v>1618</v>
      </c>
      <c r="E311" s="265" t="s">
        <v>440</v>
      </c>
      <c r="F311" s="231" t="s">
        <v>1185</v>
      </c>
      <c r="G311" s="193"/>
      <c r="H311" s="5" t="s">
        <v>676</v>
      </c>
      <c r="I311" s="21" t="s">
        <v>663</v>
      </c>
      <c r="J311" s="21" t="s">
        <v>663</v>
      </c>
      <c r="K311" s="21" t="s">
        <v>663</v>
      </c>
      <c r="L311" s="21" t="s">
        <v>663</v>
      </c>
      <c r="M311" s="21" t="s">
        <v>663</v>
      </c>
      <c r="N311" s="21" t="s">
        <v>663</v>
      </c>
      <c r="O311" s="21" t="s">
        <v>16</v>
      </c>
      <c r="P311" s="21" t="s">
        <v>16</v>
      </c>
      <c r="Q311" s="21" t="s">
        <v>663</v>
      </c>
      <c r="R311" s="21" t="s">
        <v>663</v>
      </c>
      <c r="S311" s="21" t="s">
        <v>4</v>
      </c>
      <c r="T311" s="21" t="s">
        <v>663</v>
      </c>
      <c r="U311" s="21" t="s">
        <v>4</v>
      </c>
      <c r="V311" s="21">
        <v>3</v>
      </c>
      <c r="W311" s="21">
        <v>2</v>
      </c>
      <c r="X311" s="21">
        <v>2</v>
      </c>
      <c r="Y311" s="21">
        <v>2</v>
      </c>
      <c r="Z311" s="21">
        <v>2</v>
      </c>
      <c r="AA311" s="21" t="s">
        <v>4</v>
      </c>
      <c r="AB311" s="21" t="s">
        <v>4</v>
      </c>
      <c r="AC311" s="426" t="s">
        <v>4</v>
      </c>
      <c r="AD311" s="21" t="s">
        <v>4</v>
      </c>
      <c r="AE311" s="426" t="s">
        <v>4</v>
      </c>
      <c r="AF311" s="426">
        <v>2</v>
      </c>
      <c r="AG311" s="426" t="s">
        <v>4</v>
      </c>
      <c r="AH311" s="426" t="s">
        <v>4</v>
      </c>
      <c r="AI311" s="511">
        <v>2</v>
      </c>
      <c r="AJ311" s="511" t="s">
        <v>664</v>
      </c>
      <c r="AK311" s="141">
        <v>3</v>
      </c>
      <c r="AL311" s="141" t="s">
        <v>3570</v>
      </c>
      <c r="AM311" s="314"/>
      <c r="AN311" s="401"/>
      <c r="AO311" s="314"/>
      <c r="AP311" s="478"/>
      <c r="AQ311" s="479"/>
      <c r="AR311" s="315">
        <f>VLOOKUP(E311,'Monthly AMS report'!KD:KE,2,FALSE)</f>
        <v>44763</v>
      </c>
      <c r="AS311" s="3"/>
      <c r="AT311" s="3"/>
      <c r="AU311" s="5"/>
      <c r="AV311" s="5">
        <v>16</v>
      </c>
      <c r="AW311" s="5">
        <v>5</v>
      </c>
      <c r="AX311" s="5"/>
      <c r="AY311" s="5"/>
      <c r="AZ311" s="5" t="s">
        <v>1267</v>
      </c>
      <c r="BA311" s="3" t="s">
        <v>1268</v>
      </c>
      <c r="BB311" s="3"/>
      <c r="BC311" s="3"/>
      <c r="BD311" s="3" t="s">
        <v>716</v>
      </c>
      <c r="BE311" s="3"/>
      <c r="BF311" s="3"/>
      <c r="BG311" s="3"/>
      <c r="BH311" s="3"/>
      <c r="BI311" s="3"/>
      <c r="BJ311" s="3"/>
      <c r="BK311" s="3"/>
      <c r="BL311" s="3"/>
      <c r="BM311" s="3"/>
      <c r="BN311" s="3"/>
      <c r="BO311" s="3"/>
      <c r="BP311" s="3"/>
      <c r="BQ311" s="3"/>
      <c r="BR311" s="3"/>
      <c r="BS311" s="3"/>
      <c r="BT311" s="3"/>
      <c r="BU311" s="3"/>
      <c r="BV311" s="5"/>
      <c r="BW311" s="5"/>
      <c r="BX311" s="5"/>
      <c r="BY311" s="5"/>
      <c r="BZ311" s="5"/>
      <c r="CA311" s="5"/>
      <c r="CB311" s="5"/>
      <c r="CC311" s="5"/>
      <c r="CD311" s="5"/>
      <c r="CE311" s="5"/>
      <c r="CF311" s="5"/>
      <c r="CG311" s="5"/>
      <c r="CH311" s="5"/>
      <c r="CI311" s="5"/>
      <c r="CJ311" s="5"/>
      <c r="CK311" s="5"/>
      <c r="CL311" s="5"/>
      <c r="CM311" s="5"/>
      <c r="CN311" s="5"/>
      <c r="CO311" s="5"/>
      <c r="CP311" s="5"/>
      <c r="CQ311" s="5"/>
      <c r="CR311" s="5"/>
      <c r="CS311" s="5"/>
      <c r="CT311" s="5"/>
      <c r="CU311" s="5"/>
      <c r="CV311" s="5"/>
      <c r="CW311" s="5"/>
      <c r="CX311" s="5"/>
      <c r="CY311" s="5"/>
      <c r="CZ311" s="5"/>
      <c r="DA311" s="5"/>
      <c r="DB311" s="5"/>
      <c r="DC311" s="5"/>
      <c r="DD311" s="5"/>
      <c r="DE311" s="5"/>
      <c r="DF311" s="5"/>
      <c r="DG311" s="5"/>
      <c r="DH311" s="5"/>
      <c r="DI311" s="5"/>
      <c r="DJ311" s="5"/>
      <c r="DK311" s="5"/>
      <c r="DL311" s="5"/>
      <c r="DM311" s="5"/>
      <c r="DN311" s="5"/>
      <c r="DO311" s="5"/>
      <c r="DP311" s="5"/>
      <c r="DQ311" s="5"/>
      <c r="DR311" s="5"/>
      <c r="DS311" s="5"/>
      <c r="DT311" s="5"/>
      <c r="DU311" s="5"/>
      <c r="DV311" s="5"/>
      <c r="DW311" s="5"/>
      <c r="DX311" s="5"/>
      <c r="DY311" s="5"/>
      <c r="DZ311" s="5"/>
      <c r="EA311" s="5"/>
      <c r="EB311" s="334"/>
      <c r="EC311" s="4"/>
      <c r="ED311" s="4"/>
      <c r="EE311" s="4"/>
      <c r="EF311" s="4"/>
      <c r="EG311" s="4"/>
      <c r="EH311" s="4"/>
      <c r="EO311" s="4"/>
      <c r="EP311" s="4"/>
      <c r="EQ311" s="4"/>
      <c r="ER311" s="4"/>
      <c r="ES311" s="4"/>
      <c r="ET311" s="4"/>
      <c r="EU311" s="4"/>
      <c r="EV311" s="4"/>
      <c r="EW311" s="4"/>
      <c r="EX311" s="4"/>
      <c r="EY311" s="4"/>
    </row>
    <row r="312" spans="1:155" ht="16.5" customHeight="1" x14ac:dyDescent="0.25">
      <c r="A312" s="44" t="s">
        <v>1600</v>
      </c>
      <c r="B312" s="34" t="s">
        <v>1601</v>
      </c>
      <c r="C312" s="5" t="s">
        <v>2634</v>
      </c>
      <c r="E312" s="326" t="s">
        <v>413</v>
      </c>
      <c r="F312" s="5" t="s">
        <v>1601</v>
      </c>
      <c r="G312" s="193"/>
      <c r="H312" s="5" t="s">
        <v>676</v>
      </c>
      <c r="I312" s="21" t="s">
        <v>16</v>
      </c>
      <c r="J312" s="21" t="s">
        <v>663</v>
      </c>
      <c r="K312" s="21" t="s">
        <v>663</v>
      </c>
      <c r="L312" s="21" t="s">
        <v>663</v>
      </c>
      <c r="M312" s="21">
        <v>4</v>
      </c>
      <c r="N312" s="21" t="s">
        <v>663</v>
      </c>
      <c r="O312" s="21" t="s">
        <v>16</v>
      </c>
      <c r="P312" s="21" t="s">
        <v>4</v>
      </c>
      <c r="Q312" s="21">
        <v>3</v>
      </c>
      <c r="R312" s="21">
        <v>1</v>
      </c>
      <c r="S312" s="21">
        <v>3</v>
      </c>
      <c r="T312" s="21">
        <v>3</v>
      </c>
      <c r="U312" s="21">
        <v>3</v>
      </c>
      <c r="V312" s="21">
        <v>3</v>
      </c>
      <c r="W312" s="21" t="s">
        <v>4</v>
      </c>
      <c r="X312" s="21" t="s">
        <v>4</v>
      </c>
      <c r="Y312" s="21" t="s">
        <v>4</v>
      </c>
      <c r="Z312" s="21" t="s">
        <v>4</v>
      </c>
      <c r="AA312" s="21" t="s">
        <v>4</v>
      </c>
      <c r="AB312" s="21" t="s">
        <v>4</v>
      </c>
      <c r="AC312" s="426" t="s">
        <v>16</v>
      </c>
      <c r="AD312" s="141" t="s">
        <v>663</v>
      </c>
      <c r="AE312" s="426" t="s">
        <v>4</v>
      </c>
      <c r="AF312" s="426" t="s">
        <v>16</v>
      </c>
      <c r="AG312" s="426" t="s">
        <v>4</v>
      </c>
      <c r="AH312" s="426" t="s">
        <v>16</v>
      </c>
      <c r="AI312" s="511" t="s">
        <v>664</v>
      </c>
      <c r="AJ312" s="511"/>
      <c r="AK312" s="141" t="s">
        <v>4</v>
      </c>
      <c r="AL312" s="141"/>
      <c r="AM312" s="314"/>
      <c r="AN312" s="401"/>
      <c r="AO312" s="602"/>
      <c r="AP312" s="478"/>
      <c r="AQ312" s="479"/>
      <c r="AR312" s="315">
        <f>VLOOKUP(E312,'Monthly AMS report'!KD:KE,2,FALSE)</f>
        <v>44770</v>
      </c>
      <c r="AS312" s="22"/>
      <c r="AT312" s="22"/>
      <c r="AU312" s="5"/>
      <c r="AV312" s="5">
        <v>16</v>
      </c>
      <c r="AW312" s="5">
        <v>5</v>
      </c>
      <c r="AX312" s="5"/>
      <c r="AY312" s="5"/>
      <c r="AZ312" s="5" t="s">
        <v>1267</v>
      </c>
      <c r="BA312" s="3" t="s">
        <v>1268</v>
      </c>
      <c r="BB312" s="3"/>
      <c r="BC312" s="3"/>
      <c r="BD312" s="3" t="s">
        <v>716</v>
      </c>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c r="DA312" s="3"/>
      <c r="DB312" s="3"/>
      <c r="DC312" s="3"/>
      <c r="DD312" s="3"/>
      <c r="DE312" s="3"/>
      <c r="DF312" s="3"/>
      <c r="DG312" s="3"/>
      <c r="DH312" s="3"/>
      <c r="DI312" s="3"/>
      <c r="DJ312" s="3"/>
      <c r="DK312" s="3"/>
      <c r="DL312" s="3"/>
      <c r="DM312" s="3"/>
      <c r="DN312" s="3"/>
      <c r="DO312" s="3"/>
      <c r="DP312" s="3"/>
      <c r="DQ312" s="3"/>
      <c r="DR312" s="3"/>
      <c r="DS312" s="3"/>
      <c r="DT312" s="3"/>
      <c r="DU312" s="3"/>
      <c r="DV312" s="3"/>
      <c r="DW312" s="3"/>
      <c r="DX312" s="3"/>
      <c r="DY312" s="3"/>
      <c r="DZ312" s="3"/>
      <c r="EA312" s="3"/>
      <c r="EB312" s="19"/>
    </row>
    <row r="313" spans="1:155" ht="16.5" customHeight="1" x14ac:dyDescent="0.25">
      <c r="A313" s="44" t="s">
        <v>1641</v>
      </c>
      <c r="B313" s="6" t="s">
        <v>1642</v>
      </c>
      <c r="C313" s="5" t="s">
        <v>2844</v>
      </c>
      <c r="D313" s="5" t="s">
        <v>1618</v>
      </c>
      <c r="E313" s="265" t="s">
        <v>21</v>
      </c>
      <c r="F313" s="231" t="s">
        <v>1643</v>
      </c>
      <c r="G313" s="193"/>
      <c r="H313" s="5" t="s">
        <v>676</v>
      </c>
      <c r="I313" s="21" t="s">
        <v>16</v>
      </c>
      <c r="J313" s="21" t="s">
        <v>663</v>
      </c>
      <c r="K313" s="21" t="s">
        <v>663</v>
      </c>
      <c r="L313" s="21" t="s">
        <v>663</v>
      </c>
      <c r="M313" s="21" t="s">
        <v>663</v>
      </c>
      <c r="N313" s="21" t="s">
        <v>663</v>
      </c>
      <c r="O313" s="21" t="s">
        <v>16</v>
      </c>
      <c r="P313" s="21" t="s">
        <v>16</v>
      </c>
      <c r="Q313" s="21" t="s">
        <v>16</v>
      </c>
      <c r="R313" s="21" t="s">
        <v>16</v>
      </c>
      <c r="S313" s="21">
        <v>3</v>
      </c>
      <c r="T313" s="21">
        <v>2</v>
      </c>
      <c r="U313" s="21">
        <v>2</v>
      </c>
      <c r="V313" s="21">
        <v>2</v>
      </c>
      <c r="W313" s="21">
        <v>2</v>
      </c>
      <c r="X313" s="21">
        <v>2</v>
      </c>
      <c r="Y313" s="21">
        <v>3</v>
      </c>
      <c r="Z313" s="21">
        <v>3</v>
      </c>
      <c r="AA313" s="21" t="s">
        <v>16</v>
      </c>
      <c r="AB313" s="21">
        <v>3</v>
      </c>
      <c r="AC313" s="426">
        <v>2</v>
      </c>
      <c r="AD313" s="21">
        <v>2</v>
      </c>
      <c r="AE313" s="426">
        <v>2</v>
      </c>
      <c r="AF313" s="426">
        <v>3</v>
      </c>
      <c r="AG313" s="426">
        <v>3</v>
      </c>
      <c r="AH313" s="426">
        <v>3</v>
      </c>
      <c r="AI313" s="141" t="s">
        <v>16</v>
      </c>
      <c r="AJ313" s="511" t="s">
        <v>16</v>
      </c>
      <c r="AK313" s="141" t="s">
        <v>16</v>
      </c>
      <c r="AL313" s="141"/>
      <c r="AN313" s="413">
        <v>7281249</v>
      </c>
      <c r="AO313" s="213"/>
      <c r="AP313" s="478"/>
      <c r="AQ313" s="479" t="e">
        <f>VLOOKUP(A313,#REF!,10,FALSE)</f>
        <v>#REF!</v>
      </c>
      <c r="AR313" s="315">
        <f>VLOOKUP(E313,'Monthly AMS report'!KD:KE,2,FALSE)</f>
        <v>44694</v>
      </c>
      <c r="AS313" s="3"/>
      <c r="AT313" s="3"/>
      <c r="AU313" s="5"/>
      <c r="AV313" s="5">
        <v>16</v>
      </c>
      <c r="AW313" s="5" t="e">
        <v>#N/A</v>
      </c>
      <c r="AX313" s="5"/>
      <c r="AY313" s="5"/>
      <c r="AZ313" s="5"/>
      <c r="BA313" s="3"/>
      <c r="BB313" s="3"/>
      <c r="BC313" s="3"/>
      <c r="BD313" s="3" t="s">
        <v>716</v>
      </c>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c r="DA313" s="3"/>
      <c r="DB313" s="3"/>
      <c r="DC313" s="3"/>
      <c r="DD313" s="3"/>
      <c r="DE313" s="3"/>
      <c r="DF313" s="3"/>
      <c r="DG313" s="3"/>
      <c r="DH313" s="3"/>
      <c r="DI313" s="3"/>
      <c r="DJ313" s="3"/>
      <c r="DK313" s="3"/>
      <c r="DL313" s="3"/>
      <c r="DM313" s="3"/>
      <c r="DN313" s="3"/>
      <c r="DO313" s="3"/>
      <c r="DP313" s="3"/>
      <c r="DQ313" s="3"/>
      <c r="DR313" s="3"/>
      <c r="DS313" s="3"/>
      <c r="DT313" s="3"/>
      <c r="DU313" s="3"/>
      <c r="DV313" s="3"/>
      <c r="DW313" s="3"/>
      <c r="DX313" s="3"/>
      <c r="DY313" s="3"/>
      <c r="DZ313" s="3"/>
      <c r="EA313" s="3"/>
      <c r="EB313" s="19"/>
    </row>
    <row r="314" spans="1:155" ht="16.5" customHeight="1" x14ac:dyDescent="0.25">
      <c r="A314" s="46" t="s">
        <v>1635</v>
      </c>
      <c r="B314" s="22" t="s">
        <v>1636</v>
      </c>
      <c r="C314" s="5" t="s">
        <v>2845</v>
      </c>
      <c r="D314" s="5" t="s">
        <v>1618</v>
      </c>
      <c r="E314" s="265" t="s">
        <v>442</v>
      </c>
      <c r="F314" s="231" t="s">
        <v>1637</v>
      </c>
      <c r="G314" s="193" t="s">
        <v>715</v>
      </c>
      <c r="H314" s="5" t="s">
        <v>676</v>
      </c>
      <c r="I314" s="21" t="s">
        <v>663</v>
      </c>
      <c r="J314" s="21" t="s">
        <v>663</v>
      </c>
      <c r="K314" s="21" t="s">
        <v>663</v>
      </c>
      <c r="L314" s="21" t="s">
        <v>663</v>
      </c>
      <c r="M314" s="21" t="s">
        <v>663</v>
      </c>
      <c r="N314" s="21" t="s">
        <v>663</v>
      </c>
      <c r="O314" s="21" t="s">
        <v>16</v>
      </c>
      <c r="P314" s="21" t="s">
        <v>16</v>
      </c>
      <c r="Q314" s="21" t="s">
        <v>663</v>
      </c>
      <c r="R314" s="21">
        <v>3</v>
      </c>
      <c r="S314" s="21">
        <v>3</v>
      </c>
      <c r="T314" s="21">
        <v>2</v>
      </c>
      <c r="U314" s="21">
        <v>2</v>
      </c>
      <c r="V314" s="21">
        <v>2</v>
      </c>
      <c r="W314" s="21">
        <v>2</v>
      </c>
      <c r="X314" s="21">
        <v>3</v>
      </c>
      <c r="Y314" s="21">
        <v>3</v>
      </c>
      <c r="Z314" s="21">
        <v>3</v>
      </c>
      <c r="AA314" s="21">
        <v>3</v>
      </c>
      <c r="AB314" s="21">
        <v>3</v>
      </c>
      <c r="AC314" s="426">
        <v>3</v>
      </c>
      <c r="AD314" s="21">
        <v>1</v>
      </c>
      <c r="AE314" s="426">
        <v>1</v>
      </c>
      <c r="AF314" s="426">
        <v>2</v>
      </c>
      <c r="AG314" s="426">
        <v>2</v>
      </c>
      <c r="AH314" s="426">
        <v>2</v>
      </c>
      <c r="AI314" s="511">
        <v>2</v>
      </c>
      <c r="AJ314" s="511" t="s">
        <v>664</v>
      </c>
      <c r="AK314" s="141">
        <v>3</v>
      </c>
      <c r="AL314" s="141"/>
      <c r="AM314" s="213"/>
      <c r="AN314" s="404">
        <v>7274552</v>
      </c>
      <c r="AO314" s="550">
        <v>7271708</v>
      </c>
      <c r="AP314" s="478"/>
      <c r="AQ314" s="479" t="e">
        <f>VLOOKUP(A314,#REF!,10,FALSE)</f>
        <v>#REF!</v>
      </c>
      <c r="AR314" s="315">
        <f>VLOOKUP(E314,'Monthly AMS report'!KD:KE,2,FALSE)</f>
        <v>44764</v>
      </c>
      <c r="AS314" s="3"/>
      <c r="AT314" s="3"/>
      <c r="AU314" s="5"/>
      <c r="AV314" s="5">
        <v>8</v>
      </c>
      <c r="AW314" s="5">
        <v>5</v>
      </c>
      <c r="AX314" s="5"/>
      <c r="AY314" s="5"/>
      <c r="AZ314" s="5"/>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c r="DA314" s="3"/>
      <c r="DB314" s="3"/>
      <c r="DC314" s="3"/>
      <c r="DD314" s="3"/>
      <c r="DE314" s="3"/>
      <c r="DF314" s="3"/>
      <c r="DG314" s="3"/>
      <c r="DH314" s="3"/>
      <c r="DI314" s="3"/>
      <c r="DJ314" s="3"/>
      <c r="DK314" s="3"/>
      <c r="DL314" s="3"/>
      <c r="DM314" s="3"/>
      <c r="DN314" s="3"/>
      <c r="DO314" s="3"/>
      <c r="DP314" s="3"/>
      <c r="DQ314" s="3"/>
      <c r="DR314" s="3"/>
      <c r="DS314" s="3"/>
      <c r="DT314" s="3"/>
      <c r="DU314" s="3"/>
      <c r="DV314" s="3"/>
      <c r="DW314" s="3"/>
      <c r="DX314" s="3"/>
      <c r="DY314" s="3"/>
      <c r="DZ314" s="3"/>
      <c r="EA314" s="3"/>
      <c r="EB314" s="19"/>
    </row>
    <row r="315" spans="1:155" ht="16.5" customHeight="1" x14ac:dyDescent="0.2">
      <c r="A315" s="46" t="s">
        <v>1635</v>
      </c>
      <c r="B315" s="22" t="s">
        <v>1636</v>
      </c>
      <c r="C315" s="5" t="s">
        <v>2845</v>
      </c>
      <c r="E315" s="265" t="s">
        <v>444</v>
      </c>
      <c r="F315" s="231" t="s">
        <v>1638</v>
      </c>
      <c r="G315" s="193"/>
      <c r="H315" s="5" t="s">
        <v>676</v>
      </c>
      <c r="I315" s="21" t="s">
        <v>16</v>
      </c>
      <c r="J315" s="21" t="s">
        <v>663</v>
      </c>
      <c r="K315" s="21" t="s">
        <v>663</v>
      </c>
      <c r="L315" s="21">
        <v>3</v>
      </c>
      <c r="M315" s="21" t="s">
        <v>663</v>
      </c>
      <c r="N315" s="21" t="s">
        <v>663</v>
      </c>
      <c r="O315" s="21" t="s">
        <v>16</v>
      </c>
      <c r="P315" s="21" t="s">
        <v>16</v>
      </c>
      <c r="Q315" s="21" t="s">
        <v>663</v>
      </c>
      <c r="R315" s="21" t="s">
        <v>663</v>
      </c>
      <c r="S315" s="21" t="s">
        <v>4</v>
      </c>
      <c r="T315" s="21" t="s">
        <v>663</v>
      </c>
      <c r="U315" s="21" t="s">
        <v>4</v>
      </c>
      <c r="V315" s="21" t="s">
        <v>4</v>
      </c>
      <c r="W315" s="21" t="s">
        <v>663</v>
      </c>
      <c r="X315" s="21" t="s">
        <v>663</v>
      </c>
      <c r="Y315" s="21" t="s">
        <v>663</v>
      </c>
      <c r="Z315" s="21" t="s">
        <v>663</v>
      </c>
      <c r="AA315" s="21" t="s">
        <v>663</v>
      </c>
      <c r="AB315" s="21" t="s">
        <v>663</v>
      </c>
      <c r="AC315" s="426" t="s">
        <v>4</v>
      </c>
      <c r="AD315" s="426" t="s">
        <v>4</v>
      </c>
      <c r="AE315" s="426" t="s">
        <v>4</v>
      </c>
      <c r="AF315" s="426" t="s">
        <v>4</v>
      </c>
      <c r="AG315" s="426" t="s">
        <v>4</v>
      </c>
      <c r="AH315" s="426" t="s">
        <v>4</v>
      </c>
      <c r="AI315" s="511" t="s">
        <v>663</v>
      </c>
      <c r="AJ315" s="511" t="s">
        <v>664</v>
      </c>
      <c r="AK315" s="141" t="s">
        <v>4</v>
      </c>
      <c r="AL315" s="141"/>
      <c r="AM315" s="213"/>
      <c r="AN315" s="410"/>
      <c r="AO315" s="213"/>
      <c r="AP315" s="478"/>
      <c r="AQ315" s="479" t="e">
        <f>VLOOKUP(A315,#REF!,10,FALSE)</f>
        <v>#REF!</v>
      </c>
      <c r="AR315" s="315">
        <f>VLOOKUP(E315,'Monthly AMS report'!KD:KE,2,FALSE)</f>
        <v>44763</v>
      </c>
      <c r="AS315" s="3"/>
      <c r="AT315" s="3"/>
      <c r="AU315" s="5"/>
      <c r="AV315" s="5">
        <v>8</v>
      </c>
      <c r="AW315" s="5">
        <v>5</v>
      </c>
      <c r="AX315" s="5"/>
      <c r="AY315" s="5"/>
      <c r="AZ315" s="5"/>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c r="DA315" s="3"/>
      <c r="DB315" s="3"/>
      <c r="DC315" s="3"/>
      <c r="DD315" s="3"/>
      <c r="DE315" s="3"/>
      <c r="DF315" s="3"/>
      <c r="DG315" s="3"/>
      <c r="DH315" s="3"/>
      <c r="DI315" s="3"/>
      <c r="DJ315" s="3"/>
      <c r="DK315" s="3"/>
      <c r="DL315" s="3"/>
      <c r="DM315" s="3"/>
      <c r="DN315" s="3"/>
      <c r="DO315" s="3"/>
      <c r="DP315" s="3"/>
      <c r="DQ315" s="3"/>
      <c r="DR315" s="3"/>
      <c r="DS315" s="3"/>
      <c r="DT315" s="3"/>
      <c r="DU315" s="3"/>
      <c r="DV315" s="3"/>
      <c r="DW315" s="3"/>
      <c r="DX315" s="3"/>
      <c r="DY315" s="3"/>
      <c r="DZ315" s="3"/>
      <c r="EA315" s="3"/>
      <c r="EB315" s="19"/>
    </row>
    <row r="316" spans="1:155" ht="16.5" customHeight="1" x14ac:dyDescent="0.25">
      <c r="A316" s="45" t="s">
        <v>1842</v>
      </c>
      <c r="B316" s="22" t="s">
        <v>1843</v>
      </c>
      <c r="C316" s="5" t="s">
        <v>2845</v>
      </c>
      <c r="D316" s="5" t="s">
        <v>1618</v>
      </c>
      <c r="E316" s="265" t="s">
        <v>445</v>
      </c>
      <c r="F316" s="231" t="s">
        <v>1844</v>
      </c>
      <c r="G316" s="193" t="s">
        <v>1845</v>
      </c>
      <c r="H316" s="5" t="s">
        <v>676</v>
      </c>
      <c r="I316" s="21">
        <v>2</v>
      </c>
      <c r="J316" s="21" t="s">
        <v>663</v>
      </c>
      <c r="K316" s="21">
        <v>4</v>
      </c>
      <c r="L316" s="21" t="s">
        <v>663</v>
      </c>
      <c r="M316" s="21" t="s">
        <v>663</v>
      </c>
      <c r="N316" s="21" t="s">
        <v>663</v>
      </c>
      <c r="O316" s="21" t="s">
        <v>16</v>
      </c>
      <c r="P316" s="21" t="s">
        <v>16</v>
      </c>
      <c r="Q316" s="21">
        <v>3</v>
      </c>
      <c r="R316" s="21">
        <v>3</v>
      </c>
      <c r="S316" s="21">
        <v>3</v>
      </c>
      <c r="T316" s="21" t="s">
        <v>663</v>
      </c>
      <c r="U316" s="21" t="s">
        <v>4</v>
      </c>
      <c r="V316" s="21">
        <v>2</v>
      </c>
      <c r="W316" s="21">
        <v>3</v>
      </c>
      <c r="X316" s="21">
        <v>2</v>
      </c>
      <c r="Y316" s="21">
        <v>2</v>
      </c>
      <c r="Z316" s="21">
        <v>2</v>
      </c>
      <c r="AA316" s="21" t="s">
        <v>4</v>
      </c>
      <c r="AB316" s="21" t="s">
        <v>4</v>
      </c>
      <c r="AC316" s="426" t="s">
        <v>4</v>
      </c>
      <c r="AD316" s="426">
        <v>2</v>
      </c>
      <c r="AE316" s="426">
        <v>3</v>
      </c>
      <c r="AF316" s="426">
        <v>3</v>
      </c>
      <c r="AG316" s="426" t="s">
        <v>16</v>
      </c>
      <c r="AH316" s="426" t="s">
        <v>16</v>
      </c>
      <c r="AI316" s="511" t="s">
        <v>16</v>
      </c>
      <c r="AJ316" s="511" t="s">
        <v>664</v>
      </c>
      <c r="AK316" s="141" t="s">
        <v>16</v>
      </c>
      <c r="AL316" s="141"/>
      <c r="AM316" s="314"/>
      <c r="AN316" s="405"/>
      <c r="AO316" s="213"/>
      <c r="AP316" s="478"/>
      <c r="AQ316" s="479" t="e">
        <f>VLOOKUP(A316,#REF!,10,FALSE)</f>
        <v>#REF!</v>
      </c>
      <c r="AR316" s="315">
        <f>VLOOKUP(E316,'Monthly AMS report'!KD:KE,2,FALSE)</f>
        <v>44642</v>
      </c>
      <c r="AS316" s="3" t="e">
        <v>#N/A</v>
      </c>
      <c r="AT316" s="3"/>
      <c r="AU316" s="5"/>
      <c r="AV316" s="5">
        <v>8</v>
      </c>
      <c r="AW316" s="5">
        <v>5</v>
      </c>
      <c r="AX316" s="5"/>
      <c r="AY316" s="5"/>
      <c r="AZ316" s="5" t="s">
        <v>1267</v>
      </c>
      <c r="BA316" s="3" t="s">
        <v>1268</v>
      </c>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c r="DA316" s="3"/>
      <c r="DB316" s="3"/>
      <c r="DC316" s="3"/>
      <c r="DD316" s="3"/>
      <c r="DE316" s="3"/>
      <c r="DF316" s="3"/>
      <c r="DG316" s="3"/>
      <c r="DH316" s="3"/>
      <c r="DI316" s="3"/>
      <c r="DJ316" s="3"/>
      <c r="DK316" s="3"/>
      <c r="DL316" s="3"/>
      <c r="DM316" s="3"/>
      <c r="DN316" s="3"/>
      <c r="DO316" s="3"/>
      <c r="DP316" s="3"/>
      <c r="DQ316" s="3"/>
      <c r="DR316" s="3"/>
      <c r="DS316" s="3"/>
      <c r="DT316" s="3"/>
      <c r="DU316" s="3"/>
      <c r="DV316" s="3"/>
      <c r="DW316" s="3"/>
      <c r="DX316" s="3"/>
      <c r="DY316" s="3"/>
      <c r="DZ316" s="3"/>
      <c r="EA316" s="3"/>
      <c r="EB316" s="19"/>
    </row>
    <row r="317" spans="1:155" ht="16.5" customHeight="1" x14ac:dyDescent="0.2">
      <c r="A317" s="46" t="s">
        <v>1842</v>
      </c>
      <c r="B317" s="22" t="s">
        <v>1843</v>
      </c>
      <c r="C317" s="5" t="s">
        <v>2845</v>
      </c>
      <c r="D317" s="5" t="s">
        <v>1618</v>
      </c>
      <c r="E317" s="265" t="s">
        <v>446</v>
      </c>
      <c r="F317" s="231" t="s">
        <v>1846</v>
      </c>
      <c r="G317" s="193"/>
      <c r="H317" s="5" t="s">
        <v>676</v>
      </c>
      <c r="I317" s="21" t="s">
        <v>16</v>
      </c>
      <c r="J317" s="21" t="s">
        <v>663</v>
      </c>
      <c r="K317" s="21" t="s">
        <v>663</v>
      </c>
      <c r="L317" s="21" t="s">
        <v>663</v>
      </c>
      <c r="M317" s="21" t="s">
        <v>16</v>
      </c>
      <c r="N317" s="21" t="s">
        <v>663</v>
      </c>
      <c r="O317" s="21" t="s">
        <v>16</v>
      </c>
      <c r="P317" s="21" t="s">
        <v>16</v>
      </c>
      <c r="Q317" s="21" t="s">
        <v>663</v>
      </c>
      <c r="R317" s="21" t="s">
        <v>663</v>
      </c>
      <c r="S317" s="21" t="s">
        <v>4</v>
      </c>
      <c r="T317" s="21" t="s">
        <v>663</v>
      </c>
      <c r="U317" s="21" t="s">
        <v>4</v>
      </c>
      <c r="V317" s="21" t="s">
        <v>4</v>
      </c>
      <c r="W317" s="21" t="s">
        <v>4</v>
      </c>
      <c r="X317" s="21" t="s">
        <v>4</v>
      </c>
      <c r="Y317" s="21" t="s">
        <v>4</v>
      </c>
      <c r="Z317" s="21" t="s">
        <v>4</v>
      </c>
      <c r="AA317" s="21" t="s">
        <v>4</v>
      </c>
      <c r="AB317" s="21" t="s">
        <v>4</v>
      </c>
      <c r="AC317" s="426" t="s">
        <v>4</v>
      </c>
      <c r="AD317" s="426" t="s">
        <v>4</v>
      </c>
      <c r="AE317" s="426" t="s">
        <v>4</v>
      </c>
      <c r="AF317" s="426" t="s">
        <v>4</v>
      </c>
      <c r="AG317" s="426" t="s">
        <v>4</v>
      </c>
      <c r="AH317" s="426" t="s">
        <v>16</v>
      </c>
      <c r="AI317" s="511" t="s">
        <v>16</v>
      </c>
      <c r="AJ317" s="511" t="s">
        <v>664</v>
      </c>
      <c r="AK317" s="141" t="s">
        <v>4</v>
      </c>
      <c r="AL317" s="141"/>
      <c r="AM317" s="314"/>
      <c r="AN317" s="405"/>
      <c r="AO317" s="314"/>
      <c r="AP317" s="478"/>
      <c r="AQ317" s="479" t="e">
        <f>VLOOKUP(A317,#REF!,10,FALSE)</f>
        <v>#REF!</v>
      </c>
      <c r="AR317" s="315">
        <f>VLOOKUP(E317,'Monthly AMS report'!KD:KE,2,FALSE)</f>
        <v>44662</v>
      </c>
      <c r="AS317" s="3"/>
      <c r="AT317" s="3"/>
      <c r="AU317" s="5"/>
      <c r="AW317" s="5"/>
      <c r="AX317" s="5"/>
      <c r="AY317" s="5"/>
      <c r="AZ317" s="5"/>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19"/>
    </row>
    <row r="318" spans="1:155" ht="16.5" customHeight="1" x14ac:dyDescent="0.25">
      <c r="A318" s="44" t="s">
        <v>1644</v>
      </c>
      <c r="B318" s="22" t="s">
        <v>1645</v>
      </c>
      <c r="C318" s="5" t="s">
        <v>2845</v>
      </c>
      <c r="D318" s="5" t="s">
        <v>1618</v>
      </c>
      <c r="E318" s="265" t="s">
        <v>447</v>
      </c>
      <c r="F318" s="231" t="s">
        <v>1646</v>
      </c>
      <c r="G318" s="193"/>
      <c r="H318" s="5" t="s">
        <v>676</v>
      </c>
      <c r="I318" s="21" t="s">
        <v>663</v>
      </c>
      <c r="J318" s="21" t="s">
        <v>663</v>
      </c>
      <c r="K318" s="21" t="s">
        <v>663</v>
      </c>
      <c r="L318" s="21" t="s">
        <v>663</v>
      </c>
      <c r="M318" s="21" t="s">
        <v>663</v>
      </c>
      <c r="N318" s="21" t="s">
        <v>663</v>
      </c>
      <c r="O318" s="21" t="s">
        <v>16</v>
      </c>
      <c r="P318" s="21" t="s">
        <v>16</v>
      </c>
      <c r="Q318" s="21" t="s">
        <v>663</v>
      </c>
      <c r="R318" s="21">
        <v>3</v>
      </c>
      <c r="S318" s="21">
        <v>3</v>
      </c>
      <c r="T318" s="21">
        <v>3</v>
      </c>
      <c r="U318" s="21">
        <v>3</v>
      </c>
      <c r="V318" s="21">
        <v>3</v>
      </c>
      <c r="W318" s="21">
        <v>3</v>
      </c>
      <c r="X318" s="21">
        <v>2</v>
      </c>
      <c r="Y318" s="21">
        <v>3</v>
      </c>
      <c r="Z318" s="21">
        <v>3</v>
      </c>
      <c r="AA318" s="21">
        <v>3</v>
      </c>
      <c r="AB318" s="21">
        <v>3</v>
      </c>
      <c r="AC318" s="426" t="s">
        <v>4</v>
      </c>
      <c r="AD318" s="426">
        <v>4</v>
      </c>
      <c r="AE318" s="426">
        <v>2</v>
      </c>
      <c r="AF318" s="426">
        <v>3</v>
      </c>
      <c r="AG318" s="426">
        <v>3</v>
      </c>
      <c r="AH318" s="426">
        <v>2</v>
      </c>
      <c r="AI318" s="511">
        <v>2</v>
      </c>
      <c r="AJ318" s="511" t="s">
        <v>664</v>
      </c>
      <c r="AK318" s="141">
        <v>2</v>
      </c>
      <c r="AL318" s="141" t="s">
        <v>3571</v>
      </c>
      <c r="AM318" s="174"/>
      <c r="AN318" s="405">
        <v>7282499</v>
      </c>
      <c r="AO318" s="602"/>
      <c r="AP318" s="478"/>
      <c r="AQ318" s="479"/>
      <c r="AR318" s="315">
        <f>VLOOKUP(E318,'Monthly AMS report'!KD:KE,2,FALSE)</f>
        <v>44764</v>
      </c>
      <c r="AS318" s="3"/>
      <c r="AT318" s="3"/>
      <c r="AU318" s="5"/>
      <c r="AV318" s="5">
        <v>8</v>
      </c>
      <c r="AW318" s="5">
        <v>5</v>
      </c>
      <c r="AX318" s="5"/>
      <c r="AY318" s="5"/>
      <c r="AZ318" s="5"/>
      <c r="BA318" s="3"/>
      <c r="BB318" s="3"/>
      <c r="BC318" s="3"/>
      <c r="BD318" s="3" t="s">
        <v>716</v>
      </c>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19"/>
    </row>
    <row r="319" spans="1:155" ht="16.5" customHeight="1" x14ac:dyDescent="0.2">
      <c r="A319" s="46" t="s">
        <v>1644</v>
      </c>
      <c r="B319" s="22" t="s">
        <v>1645</v>
      </c>
      <c r="C319" s="5" t="s">
        <v>2845</v>
      </c>
      <c r="E319" s="265" t="s">
        <v>449</v>
      </c>
      <c r="F319" s="231" t="s">
        <v>922</v>
      </c>
      <c r="G319" s="193"/>
      <c r="H319" s="5" t="s">
        <v>676</v>
      </c>
      <c r="I319" s="21" t="s">
        <v>16</v>
      </c>
      <c r="J319" s="21" t="s">
        <v>663</v>
      </c>
      <c r="K319" s="21" t="s">
        <v>663</v>
      </c>
      <c r="L319" s="21" t="s">
        <v>663</v>
      </c>
      <c r="M319" s="21" t="s">
        <v>663</v>
      </c>
      <c r="N319" s="21" t="s">
        <v>663</v>
      </c>
      <c r="O319" s="21" t="s">
        <v>16</v>
      </c>
      <c r="P319" s="21" t="s">
        <v>16</v>
      </c>
      <c r="Q319" s="21" t="s">
        <v>663</v>
      </c>
      <c r="R319" s="21" t="s">
        <v>663</v>
      </c>
      <c r="S319" s="21" t="s">
        <v>4</v>
      </c>
      <c r="T319" s="21" t="s">
        <v>663</v>
      </c>
      <c r="U319" s="21" t="s">
        <v>4</v>
      </c>
      <c r="V319" s="21" t="s">
        <v>16</v>
      </c>
      <c r="W319" s="21" t="s">
        <v>4</v>
      </c>
      <c r="X319" s="21" t="s">
        <v>4</v>
      </c>
      <c r="Y319" s="21" t="s">
        <v>4</v>
      </c>
      <c r="Z319" s="21" t="s">
        <v>4</v>
      </c>
      <c r="AA319" s="21" t="s">
        <v>4</v>
      </c>
      <c r="AB319" s="21" t="s">
        <v>4</v>
      </c>
      <c r="AC319" s="426" t="s">
        <v>4</v>
      </c>
      <c r="AD319" s="426" t="s">
        <v>4</v>
      </c>
      <c r="AE319" s="426" t="s">
        <v>4</v>
      </c>
      <c r="AF319" s="426" t="s">
        <v>4</v>
      </c>
      <c r="AG319" s="426" t="s">
        <v>4</v>
      </c>
      <c r="AH319" s="426" t="s">
        <v>4</v>
      </c>
      <c r="AI319" s="511" t="s">
        <v>663</v>
      </c>
      <c r="AJ319" s="511" t="s">
        <v>664</v>
      </c>
      <c r="AK319" s="141" t="s">
        <v>4</v>
      </c>
      <c r="AL319" s="141"/>
      <c r="AM319" s="213"/>
      <c r="AN319" s="405"/>
      <c r="AO319" s="213"/>
      <c r="AP319" s="478"/>
      <c r="AQ319" s="479"/>
      <c r="AR319" s="315">
        <f>VLOOKUP(E319,'Monthly AMS report'!KD:KE,2,FALSE)</f>
        <v>44763</v>
      </c>
      <c r="AS319" s="3"/>
      <c r="AT319" s="3"/>
      <c r="AU319" s="5"/>
      <c r="AV319" s="5">
        <v>16</v>
      </c>
      <c r="AW319" s="5">
        <v>5</v>
      </c>
      <c r="AX319" s="5"/>
      <c r="AY319" s="5"/>
      <c r="AZ319" s="5" t="s">
        <v>1267</v>
      </c>
      <c r="BA319" s="3" t="s">
        <v>1268</v>
      </c>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c r="DR319" s="3"/>
      <c r="DS319" s="3"/>
      <c r="DT319" s="3"/>
      <c r="DU319" s="3"/>
      <c r="DV319" s="3"/>
      <c r="DW319" s="3"/>
      <c r="DX319" s="3"/>
      <c r="DY319" s="3"/>
      <c r="DZ319" s="3"/>
      <c r="EA319" s="3"/>
      <c r="EB319" s="19"/>
    </row>
    <row r="320" spans="1:155" ht="16.5" customHeight="1" x14ac:dyDescent="0.25">
      <c r="A320" s="44" t="s">
        <v>1647</v>
      </c>
      <c r="B320" s="563" t="s">
        <v>1648</v>
      </c>
      <c r="C320" s="5" t="s">
        <v>2845</v>
      </c>
      <c r="D320" s="5" t="s">
        <v>1618</v>
      </c>
      <c r="E320" s="265" t="s">
        <v>450</v>
      </c>
      <c r="F320" s="231" t="s">
        <v>1649</v>
      </c>
      <c r="G320" s="193"/>
      <c r="H320" s="5" t="s">
        <v>676</v>
      </c>
      <c r="I320" s="21" t="s">
        <v>663</v>
      </c>
      <c r="J320" s="21" t="s">
        <v>663</v>
      </c>
      <c r="K320" s="21" t="s">
        <v>663</v>
      </c>
      <c r="L320" s="21" t="s">
        <v>663</v>
      </c>
      <c r="M320" s="21">
        <v>3</v>
      </c>
      <c r="N320" s="21">
        <v>4</v>
      </c>
      <c r="O320" s="21" t="s">
        <v>16</v>
      </c>
      <c r="P320" s="21" t="s">
        <v>16</v>
      </c>
      <c r="Q320" s="21">
        <v>4</v>
      </c>
      <c r="R320" s="21">
        <v>3</v>
      </c>
      <c r="S320" s="21" t="s">
        <v>4</v>
      </c>
      <c r="T320" s="21" t="s">
        <v>663</v>
      </c>
      <c r="U320" s="21" t="s">
        <v>4</v>
      </c>
      <c r="V320" s="21" t="s">
        <v>4</v>
      </c>
      <c r="W320" s="21" t="s">
        <v>4</v>
      </c>
      <c r="X320" s="21" t="s">
        <v>4</v>
      </c>
      <c r="Y320" s="21" t="s">
        <v>4</v>
      </c>
      <c r="Z320" s="21" t="s">
        <v>4</v>
      </c>
      <c r="AA320" s="21" t="s">
        <v>4</v>
      </c>
      <c r="AB320" s="21" t="s">
        <v>4</v>
      </c>
      <c r="AC320" s="426" t="s">
        <v>4</v>
      </c>
      <c r="AD320" s="426" t="s">
        <v>4</v>
      </c>
      <c r="AE320" s="426" t="s">
        <v>4</v>
      </c>
      <c r="AF320" s="426" t="s">
        <v>4</v>
      </c>
      <c r="AG320" s="426" t="s">
        <v>4</v>
      </c>
      <c r="AH320" s="426" t="s">
        <v>4</v>
      </c>
      <c r="AI320" s="511" t="s">
        <v>663</v>
      </c>
      <c r="AJ320" s="511" t="s">
        <v>664</v>
      </c>
      <c r="AK320" s="141" t="s">
        <v>4</v>
      </c>
      <c r="AL320" s="141"/>
      <c r="AM320" s="602"/>
      <c r="AN320" s="405" t="s">
        <v>598</v>
      </c>
      <c r="AO320" s="602"/>
      <c r="AP320" s="478"/>
      <c r="AQ320" s="496"/>
      <c r="AR320" s="315">
        <f>VLOOKUP(E320,'Monthly AMS report'!KD:KE,2,FALSE)</f>
        <v>44763</v>
      </c>
      <c r="AS320" s="3"/>
      <c r="AT320" s="3"/>
      <c r="AU320" s="5">
        <v>4</v>
      </c>
      <c r="AV320" s="5">
        <v>16</v>
      </c>
      <c r="AW320" s="5">
        <v>5</v>
      </c>
      <c r="AX320" s="5"/>
      <c r="AY320" s="5"/>
      <c r="AZ320" s="5" t="s">
        <v>1267</v>
      </c>
      <c r="BA320" s="3" t="s">
        <v>1268</v>
      </c>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c r="DP320" s="3"/>
      <c r="DQ320" s="3"/>
      <c r="DR320" s="3"/>
      <c r="DS320" s="3"/>
      <c r="DT320" s="3"/>
      <c r="DU320" s="3"/>
      <c r="DV320" s="3"/>
      <c r="DW320" s="3"/>
      <c r="DX320" s="3"/>
      <c r="DY320" s="3"/>
      <c r="DZ320" s="3"/>
      <c r="EA320" s="3"/>
      <c r="EB320" s="19"/>
    </row>
    <row r="321" spans="1:161" ht="16.5" customHeight="1" x14ac:dyDescent="0.2">
      <c r="A321" s="43" t="s">
        <v>1650</v>
      </c>
      <c r="B321" s="22" t="s">
        <v>1651</v>
      </c>
      <c r="C321" s="5" t="s">
        <v>2845</v>
      </c>
      <c r="E321" s="265" t="s">
        <v>451</v>
      </c>
      <c r="F321" s="231" t="s">
        <v>1652</v>
      </c>
      <c r="G321" s="193"/>
      <c r="H321" s="5" t="s">
        <v>676</v>
      </c>
      <c r="I321" s="21" t="s">
        <v>663</v>
      </c>
      <c r="J321" s="21" t="s">
        <v>663</v>
      </c>
      <c r="K321" s="21" t="s">
        <v>663</v>
      </c>
      <c r="L321" s="21" t="s">
        <v>663</v>
      </c>
      <c r="M321" s="21" t="s">
        <v>663</v>
      </c>
      <c r="N321" s="21" t="s">
        <v>663</v>
      </c>
      <c r="O321" s="21" t="s">
        <v>16</v>
      </c>
      <c r="P321" s="21" t="s">
        <v>16</v>
      </c>
      <c r="Q321" s="21" t="s">
        <v>16</v>
      </c>
      <c r="R321" s="21" t="s">
        <v>663</v>
      </c>
      <c r="S321" s="21" t="s">
        <v>4</v>
      </c>
      <c r="T321" s="21" t="s">
        <v>663</v>
      </c>
      <c r="U321" s="21" t="s">
        <v>4</v>
      </c>
      <c r="V321" s="21" t="s">
        <v>16</v>
      </c>
      <c r="W321" s="21" t="s">
        <v>16</v>
      </c>
      <c r="X321" s="21" t="s">
        <v>16</v>
      </c>
      <c r="Y321" s="21" t="s">
        <v>4</v>
      </c>
      <c r="Z321" s="21" t="s">
        <v>4</v>
      </c>
      <c r="AA321" s="21" t="s">
        <v>4</v>
      </c>
      <c r="AB321" s="21" t="s">
        <v>4</v>
      </c>
      <c r="AC321" s="426" t="s">
        <v>4</v>
      </c>
      <c r="AD321" s="21" t="s">
        <v>4</v>
      </c>
      <c r="AE321" s="426" t="s">
        <v>4</v>
      </c>
      <c r="AF321" s="426" t="s">
        <v>4</v>
      </c>
      <c r="AG321" s="426" t="s">
        <v>4</v>
      </c>
      <c r="AH321" s="426" t="s">
        <v>4</v>
      </c>
      <c r="AI321" s="511" t="s">
        <v>663</v>
      </c>
      <c r="AJ321" s="511" t="s">
        <v>664</v>
      </c>
      <c r="AK321" s="141" t="s">
        <v>4</v>
      </c>
      <c r="AL321" s="141"/>
      <c r="AM321" s="602"/>
      <c r="AN321" s="405"/>
      <c r="AO321" s="213"/>
      <c r="AP321" s="478"/>
      <c r="AQ321" s="479"/>
      <c r="AR321" s="315">
        <f>VLOOKUP(E321,'Monthly AMS report'!KD:KE,2,FALSE)</f>
        <v>44763</v>
      </c>
      <c r="AS321" s="3"/>
      <c r="AT321" s="3"/>
      <c r="AU321" s="5"/>
      <c r="AV321" s="5">
        <v>16</v>
      </c>
      <c r="AW321" s="5">
        <v>37</v>
      </c>
      <c r="AX321" s="5"/>
      <c r="AY321" s="5"/>
      <c r="AZ321" s="5"/>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c r="DA321" s="3"/>
      <c r="DB321" s="3"/>
      <c r="DC321" s="3"/>
      <c r="DD321" s="3"/>
      <c r="DE321" s="3"/>
      <c r="DF321" s="3"/>
      <c r="DG321" s="3"/>
      <c r="DH321" s="3"/>
      <c r="DI321" s="3"/>
      <c r="DJ321" s="3"/>
      <c r="DK321" s="3"/>
      <c r="DL321" s="3"/>
      <c r="DM321" s="3"/>
      <c r="DN321" s="3"/>
      <c r="DO321" s="3"/>
      <c r="DP321" s="3"/>
      <c r="DQ321" s="3"/>
      <c r="DR321" s="3"/>
      <c r="DS321" s="3"/>
      <c r="DT321" s="3"/>
      <c r="DU321" s="3"/>
      <c r="DV321" s="3"/>
      <c r="DW321" s="3"/>
      <c r="DX321" s="3"/>
      <c r="DY321" s="3"/>
      <c r="DZ321" s="3"/>
      <c r="EA321" s="3"/>
      <c r="EB321" s="19"/>
    </row>
    <row r="322" spans="1:161" ht="16.5" customHeight="1" x14ac:dyDescent="0.25">
      <c r="A322" s="46" t="s">
        <v>1653</v>
      </c>
      <c r="B322" s="22" t="s">
        <v>1654</v>
      </c>
      <c r="C322" s="5" t="s">
        <v>2845</v>
      </c>
      <c r="D322" s="5" t="s">
        <v>1618</v>
      </c>
      <c r="E322" s="265" t="s">
        <v>452</v>
      </c>
      <c r="F322" s="231" t="s">
        <v>1655</v>
      </c>
      <c r="G322" s="193" t="s">
        <v>661</v>
      </c>
      <c r="H322" s="5" t="s">
        <v>676</v>
      </c>
      <c r="I322" s="21" t="s">
        <v>663</v>
      </c>
      <c r="J322" s="21" t="s">
        <v>663</v>
      </c>
      <c r="K322" s="21" t="s">
        <v>663</v>
      </c>
      <c r="L322" s="21" t="s">
        <v>663</v>
      </c>
      <c r="M322" s="21" t="s">
        <v>663</v>
      </c>
      <c r="N322" s="21" t="s">
        <v>663</v>
      </c>
      <c r="O322" s="21" t="s">
        <v>16</v>
      </c>
      <c r="P322" s="21" t="s">
        <v>16</v>
      </c>
      <c r="Q322" s="21" t="s">
        <v>663</v>
      </c>
      <c r="R322" s="21" t="s">
        <v>663</v>
      </c>
      <c r="S322" s="21" t="s">
        <v>4</v>
      </c>
      <c r="T322" s="21" t="s">
        <v>663</v>
      </c>
      <c r="U322" s="21" t="s">
        <v>4</v>
      </c>
      <c r="V322" s="21" t="s">
        <v>4</v>
      </c>
      <c r="W322" s="21" t="s">
        <v>4</v>
      </c>
      <c r="X322" s="21" t="s">
        <v>4</v>
      </c>
      <c r="Y322" s="21" t="s">
        <v>4</v>
      </c>
      <c r="Z322" s="21" t="s">
        <v>4</v>
      </c>
      <c r="AA322" s="21">
        <v>2</v>
      </c>
      <c r="AB322" s="21">
        <v>1</v>
      </c>
      <c r="AC322" s="426">
        <v>1</v>
      </c>
      <c r="AD322" s="426">
        <v>1</v>
      </c>
      <c r="AE322" s="426">
        <v>4</v>
      </c>
      <c r="AF322" s="426">
        <v>4</v>
      </c>
      <c r="AG322" s="426">
        <v>4</v>
      </c>
      <c r="AH322" s="426">
        <v>4</v>
      </c>
      <c r="AI322" s="511">
        <v>4</v>
      </c>
      <c r="AJ322" s="511" t="s">
        <v>664</v>
      </c>
      <c r="AK322" s="141">
        <v>2</v>
      </c>
      <c r="AL322" s="141" t="s">
        <v>3572</v>
      </c>
      <c r="AM322" s="174"/>
      <c r="AN322" s="404"/>
      <c r="AO322" s="213"/>
      <c r="AP322" s="478"/>
      <c r="AQ322" s="479" t="s">
        <v>1656</v>
      </c>
      <c r="AR322" s="315">
        <f>VLOOKUP(E322,'Monthly AMS report'!KD:KE,2,FALSE)</f>
        <v>44763</v>
      </c>
      <c r="AS322" s="3"/>
      <c r="AT322" s="3"/>
      <c r="AU322" s="5"/>
      <c r="AV322" s="5">
        <v>16</v>
      </c>
      <c r="AW322" s="5">
        <v>5</v>
      </c>
      <c r="AX322" s="5"/>
      <c r="AY322" s="5"/>
      <c r="AZ322" s="5" t="s">
        <v>1267</v>
      </c>
      <c r="BA322" s="3" t="s">
        <v>1268</v>
      </c>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c r="DA322" s="3"/>
      <c r="DB322" s="3"/>
      <c r="DC322" s="3"/>
      <c r="DD322" s="3"/>
      <c r="DE322" s="3"/>
      <c r="DF322" s="3"/>
      <c r="DG322" s="3"/>
      <c r="DH322" s="3"/>
      <c r="DI322" s="3"/>
      <c r="DJ322" s="3"/>
      <c r="DK322" s="3"/>
      <c r="DL322" s="3"/>
      <c r="DM322" s="3"/>
      <c r="DN322" s="3"/>
      <c r="DO322" s="3"/>
      <c r="DP322" s="3"/>
      <c r="DQ322" s="3"/>
      <c r="DR322" s="3"/>
      <c r="DS322" s="3"/>
      <c r="DT322" s="3"/>
      <c r="DU322" s="3"/>
      <c r="DV322" s="3"/>
      <c r="DW322" s="3"/>
      <c r="DX322" s="3"/>
      <c r="DY322" s="3"/>
      <c r="DZ322" s="3"/>
      <c r="EA322" s="3"/>
      <c r="EB322" s="19"/>
    </row>
    <row r="323" spans="1:161" ht="16.5" customHeight="1" x14ac:dyDescent="0.2">
      <c r="A323" s="43" t="s">
        <v>1657</v>
      </c>
      <c r="B323" s="22" t="s">
        <v>1658</v>
      </c>
      <c r="C323" s="5" t="s">
        <v>2845</v>
      </c>
      <c r="E323" s="265" t="s">
        <v>454</v>
      </c>
      <c r="F323" s="231" t="s">
        <v>1659</v>
      </c>
      <c r="G323" s="193"/>
      <c r="H323" s="5" t="s">
        <v>676</v>
      </c>
      <c r="I323" s="21" t="s">
        <v>663</v>
      </c>
      <c r="J323" s="21" t="s">
        <v>663</v>
      </c>
      <c r="K323" s="21" t="s">
        <v>663</v>
      </c>
      <c r="L323" s="21" t="s">
        <v>663</v>
      </c>
      <c r="M323" s="21" t="s">
        <v>663</v>
      </c>
      <c r="N323" s="21" t="s">
        <v>663</v>
      </c>
      <c r="O323" s="21" t="s">
        <v>16</v>
      </c>
      <c r="P323" s="21" t="s">
        <v>16</v>
      </c>
      <c r="Q323" s="21" t="s">
        <v>663</v>
      </c>
      <c r="R323" s="21">
        <v>1</v>
      </c>
      <c r="S323" s="21" t="s">
        <v>4</v>
      </c>
      <c r="T323" s="21" t="s">
        <v>663</v>
      </c>
      <c r="U323" s="21" t="s">
        <v>4</v>
      </c>
      <c r="V323" s="21" t="s">
        <v>16</v>
      </c>
      <c r="W323" s="21" t="s">
        <v>16</v>
      </c>
      <c r="X323" s="21" t="s">
        <v>16</v>
      </c>
      <c r="Y323" s="21" t="s">
        <v>4</v>
      </c>
      <c r="Z323" s="21" t="s">
        <v>4</v>
      </c>
      <c r="AA323" s="21" t="s">
        <v>4</v>
      </c>
      <c r="AB323" s="21" t="s">
        <v>4</v>
      </c>
      <c r="AC323" s="426" t="s">
        <v>4</v>
      </c>
      <c r="AD323" s="21" t="s">
        <v>4</v>
      </c>
      <c r="AE323" s="426" t="s">
        <v>4</v>
      </c>
      <c r="AF323" s="426" t="s">
        <v>4</v>
      </c>
      <c r="AG323" s="426" t="s">
        <v>4</v>
      </c>
      <c r="AH323" s="426" t="s">
        <v>4</v>
      </c>
      <c r="AI323" s="511" t="s">
        <v>663</v>
      </c>
      <c r="AJ323" s="511" t="s">
        <v>664</v>
      </c>
      <c r="AK323" s="141" t="s">
        <v>4</v>
      </c>
      <c r="AL323" s="141"/>
      <c r="AM323" s="314"/>
      <c r="AN323" s="405" t="s">
        <v>598</v>
      </c>
      <c r="AO323" s="602"/>
      <c r="AP323" s="478"/>
      <c r="AQ323" s="479"/>
      <c r="AR323" s="315">
        <f>VLOOKUP(E323,'Monthly AMS report'!KD:KE,2,FALSE)</f>
        <v>44763</v>
      </c>
      <c r="AS323" s="3"/>
      <c r="AT323" s="3"/>
      <c r="AU323" s="5"/>
      <c r="AV323" s="5">
        <v>16</v>
      </c>
      <c r="AW323" s="5">
        <v>5</v>
      </c>
      <c r="AX323" s="5"/>
      <c r="AY323" s="5"/>
      <c r="AZ323" s="5" t="s">
        <v>1267</v>
      </c>
      <c r="BA323" s="3" t="s">
        <v>1268</v>
      </c>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c r="DA323" s="3"/>
      <c r="DB323" s="3"/>
      <c r="DC323" s="3"/>
      <c r="DD323" s="3"/>
      <c r="DE323" s="3"/>
      <c r="DF323" s="3"/>
      <c r="DG323" s="3"/>
      <c r="DH323" s="3"/>
      <c r="DI323" s="3"/>
      <c r="DJ323" s="3"/>
      <c r="DK323" s="3"/>
      <c r="DL323" s="3"/>
      <c r="DM323" s="3"/>
      <c r="DN323" s="3"/>
      <c r="DO323" s="3"/>
      <c r="DP323" s="3"/>
      <c r="DQ323" s="3"/>
      <c r="DR323" s="3"/>
      <c r="DS323" s="3"/>
      <c r="DT323" s="3"/>
      <c r="DU323" s="3"/>
      <c r="DV323" s="3"/>
      <c r="DW323" s="3"/>
      <c r="DX323" s="3"/>
      <c r="DY323" s="3"/>
      <c r="DZ323" s="3"/>
      <c r="EA323" s="3"/>
      <c r="EB323" s="19"/>
      <c r="EI323" s="4"/>
      <c r="EL323" s="4"/>
      <c r="EM323" s="4"/>
      <c r="EN323" s="4"/>
    </row>
    <row r="324" spans="1:161" ht="16.5" customHeight="1" x14ac:dyDescent="0.2">
      <c r="A324" s="46" t="s">
        <v>1660</v>
      </c>
      <c r="B324" s="22" t="s">
        <v>1661</v>
      </c>
      <c r="C324" s="5" t="s">
        <v>2845</v>
      </c>
      <c r="D324" s="5" t="s">
        <v>1618</v>
      </c>
      <c r="E324" s="265" t="s">
        <v>455</v>
      </c>
      <c r="F324" s="231" t="s">
        <v>1188</v>
      </c>
      <c r="G324" s="193"/>
      <c r="H324" s="5" t="s">
        <v>676</v>
      </c>
      <c r="I324" s="21" t="s">
        <v>663</v>
      </c>
      <c r="J324" s="21" t="s">
        <v>663</v>
      </c>
      <c r="K324" s="21" t="s">
        <v>663</v>
      </c>
      <c r="L324" s="21" t="s">
        <v>663</v>
      </c>
      <c r="M324" s="21" t="s">
        <v>663</v>
      </c>
      <c r="N324" s="21" t="s">
        <v>663</v>
      </c>
      <c r="O324" s="21" t="s">
        <v>16</v>
      </c>
      <c r="P324" s="21" t="s">
        <v>16</v>
      </c>
      <c r="Q324" s="21" t="s">
        <v>663</v>
      </c>
      <c r="R324" s="21" t="s">
        <v>663</v>
      </c>
      <c r="S324" s="21" t="s">
        <v>4</v>
      </c>
      <c r="T324" s="21" t="s">
        <v>663</v>
      </c>
      <c r="U324" s="21" t="s">
        <v>4</v>
      </c>
      <c r="V324" s="21">
        <v>2</v>
      </c>
      <c r="W324" s="21">
        <v>2</v>
      </c>
      <c r="X324" s="21">
        <v>2</v>
      </c>
      <c r="Y324" s="21">
        <v>2</v>
      </c>
      <c r="Z324" s="21">
        <v>3</v>
      </c>
      <c r="AA324" s="21">
        <v>3</v>
      </c>
      <c r="AB324" s="21">
        <v>2</v>
      </c>
      <c r="AC324" s="426">
        <v>2</v>
      </c>
      <c r="AD324" s="21">
        <v>4</v>
      </c>
      <c r="AE324" s="426" t="s">
        <v>4</v>
      </c>
      <c r="AF324" s="426">
        <v>3</v>
      </c>
      <c r="AG324" s="426">
        <v>3</v>
      </c>
      <c r="AH324" s="426">
        <v>3</v>
      </c>
      <c r="AI324" s="511">
        <v>3</v>
      </c>
      <c r="AJ324" s="511" t="s">
        <v>664</v>
      </c>
      <c r="AK324" s="141">
        <v>3</v>
      </c>
      <c r="AL324" s="141" t="s">
        <v>456</v>
      </c>
      <c r="AM324" s="174"/>
      <c r="AN324" s="405"/>
      <c r="AO324" s="213"/>
      <c r="AP324" s="478"/>
      <c r="AQ324" s="479"/>
      <c r="AR324" s="315">
        <f>VLOOKUP(E324,'Monthly AMS report'!KD:KE,2,FALSE)</f>
        <v>44763</v>
      </c>
      <c r="AS324" s="3"/>
      <c r="AT324" s="3"/>
      <c r="AU324" s="5"/>
      <c r="AW324" s="5"/>
      <c r="AX324" s="5"/>
      <c r="AY324" s="5"/>
      <c r="AZ324" s="5"/>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c r="DA324" s="3"/>
      <c r="DB324" s="3"/>
      <c r="DC324" s="3"/>
      <c r="DD324" s="3"/>
      <c r="DE324" s="3"/>
      <c r="DF324" s="3"/>
      <c r="DG324" s="3"/>
      <c r="DH324" s="3"/>
      <c r="DI324" s="3"/>
      <c r="DJ324" s="3"/>
      <c r="DK324" s="3"/>
      <c r="DL324" s="3"/>
      <c r="DM324" s="3"/>
      <c r="DN324" s="3"/>
      <c r="DO324" s="3"/>
      <c r="DP324" s="3"/>
      <c r="DQ324" s="3"/>
      <c r="DR324" s="3"/>
      <c r="DS324" s="3"/>
      <c r="DT324" s="3"/>
      <c r="DU324" s="3"/>
      <c r="DV324" s="3"/>
      <c r="DW324" s="3"/>
      <c r="DX324" s="3"/>
      <c r="DY324" s="3"/>
      <c r="DZ324" s="3"/>
      <c r="EA324" s="3"/>
      <c r="EB324" s="19"/>
      <c r="EI324" s="4"/>
      <c r="EJ324" s="4"/>
      <c r="EK324" s="4"/>
      <c r="EL324" s="4"/>
      <c r="EM324" s="4"/>
      <c r="EN324" s="4"/>
      <c r="EZ324" s="4"/>
      <c r="FA324" s="4"/>
      <c r="FB324" s="4"/>
      <c r="FC324" s="4"/>
      <c r="FD324" s="4"/>
      <c r="FE324" s="4"/>
    </row>
    <row r="325" spans="1:161" ht="16.5" customHeight="1" x14ac:dyDescent="0.25">
      <c r="A325" s="46" t="s">
        <v>1662</v>
      </c>
      <c r="B325" s="22" t="s">
        <v>1663</v>
      </c>
      <c r="C325" s="5" t="s">
        <v>2845</v>
      </c>
      <c r="D325" s="5" t="s">
        <v>1618</v>
      </c>
      <c r="E325" s="265" t="s">
        <v>457</v>
      </c>
      <c r="F325" s="231" t="s">
        <v>1664</v>
      </c>
      <c r="G325" s="193" t="s">
        <v>661</v>
      </c>
      <c r="H325" s="5" t="s">
        <v>676</v>
      </c>
      <c r="I325" s="21" t="s">
        <v>663</v>
      </c>
      <c r="J325" s="21" t="s">
        <v>663</v>
      </c>
      <c r="K325" s="21" t="s">
        <v>16</v>
      </c>
      <c r="L325" s="21" t="s">
        <v>663</v>
      </c>
      <c r="M325" s="21">
        <v>1</v>
      </c>
      <c r="N325" s="21" t="s">
        <v>663</v>
      </c>
      <c r="O325" s="21" t="s">
        <v>16</v>
      </c>
      <c r="P325" s="21" t="s">
        <v>16</v>
      </c>
      <c r="Q325" s="21">
        <v>2</v>
      </c>
      <c r="R325" s="21">
        <v>2</v>
      </c>
      <c r="S325" s="21">
        <v>2</v>
      </c>
      <c r="T325" s="21">
        <v>3</v>
      </c>
      <c r="U325" s="21">
        <v>3</v>
      </c>
      <c r="V325" s="21" t="s">
        <v>4</v>
      </c>
      <c r="W325" s="21" t="s">
        <v>4</v>
      </c>
      <c r="X325" s="21">
        <v>3</v>
      </c>
      <c r="Y325" s="21">
        <v>2</v>
      </c>
      <c r="Z325" s="21">
        <v>1</v>
      </c>
      <c r="AA325" s="21">
        <v>1</v>
      </c>
      <c r="AB325" s="21" t="s">
        <v>4</v>
      </c>
      <c r="AC325" s="426">
        <v>2</v>
      </c>
      <c r="AD325" s="426">
        <v>3</v>
      </c>
      <c r="AE325" s="426">
        <v>3</v>
      </c>
      <c r="AF325" s="426">
        <v>2</v>
      </c>
      <c r="AG325" s="426">
        <v>2</v>
      </c>
      <c r="AH325" s="426">
        <v>2</v>
      </c>
      <c r="AI325" s="511">
        <v>2</v>
      </c>
      <c r="AJ325" s="511" t="s">
        <v>664</v>
      </c>
      <c r="AK325" s="141">
        <v>2</v>
      </c>
      <c r="AL325" s="141" t="s">
        <v>458</v>
      </c>
      <c r="AM325" s="213"/>
      <c r="AN325" s="386">
        <v>7274553</v>
      </c>
      <c r="AO325" s="213"/>
      <c r="AP325" s="478"/>
      <c r="AQ325" s="479" t="e">
        <f>VLOOKUP(A325,#REF!,10,FALSE)</f>
        <v>#REF!</v>
      </c>
      <c r="AR325" s="315">
        <f>VLOOKUP(E325,'Monthly AMS report'!KD:KE,2,FALSE)</f>
        <v>44764</v>
      </c>
      <c r="AS325" s="3"/>
      <c r="AT325" s="3"/>
      <c r="AU325" s="5"/>
      <c r="AW325" s="5"/>
      <c r="AX325" s="5"/>
      <c r="AY325" s="5"/>
      <c r="AZ325" s="5"/>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c r="DA325" s="3"/>
      <c r="DB325" s="3"/>
      <c r="DC325" s="3"/>
      <c r="DD325" s="3"/>
      <c r="DE325" s="3"/>
      <c r="DF325" s="3"/>
      <c r="DG325" s="3"/>
      <c r="DH325" s="3"/>
      <c r="DI325" s="3"/>
      <c r="DJ325" s="3"/>
      <c r="DK325" s="3"/>
      <c r="DL325" s="3"/>
      <c r="DM325" s="3"/>
      <c r="DN325" s="3"/>
      <c r="DO325" s="3"/>
      <c r="DP325" s="3"/>
      <c r="DQ325" s="3"/>
      <c r="DR325" s="3"/>
      <c r="DS325" s="3"/>
      <c r="DT325" s="3"/>
      <c r="DU325" s="3"/>
      <c r="DV325" s="3"/>
      <c r="DW325" s="3"/>
      <c r="DX325" s="3"/>
      <c r="DY325" s="3"/>
      <c r="DZ325" s="3"/>
      <c r="EA325" s="3"/>
      <c r="EB325" s="19"/>
      <c r="EI325" s="4"/>
      <c r="EJ325" s="4"/>
      <c r="EK325" s="4"/>
      <c r="EL325" s="4"/>
      <c r="EM325" s="4"/>
      <c r="EN325" s="4"/>
    </row>
    <row r="326" spans="1:161" ht="16.5" customHeight="1" x14ac:dyDescent="0.2">
      <c r="A326" s="46" t="s">
        <v>1662</v>
      </c>
      <c r="B326" s="22" t="s">
        <v>1663</v>
      </c>
      <c r="C326" s="5" t="s">
        <v>2845</v>
      </c>
      <c r="E326" s="265" t="s">
        <v>459</v>
      </c>
      <c r="F326" s="231" t="s">
        <v>1665</v>
      </c>
      <c r="G326" s="193"/>
      <c r="H326" s="5" t="s">
        <v>676</v>
      </c>
      <c r="I326" s="21" t="s">
        <v>16</v>
      </c>
      <c r="J326" s="21" t="s">
        <v>663</v>
      </c>
      <c r="K326" s="21" t="s">
        <v>16</v>
      </c>
      <c r="L326" s="21">
        <v>3</v>
      </c>
      <c r="M326" s="21" t="s">
        <v>16</v>
      </c>
      <c r="N326" s="21" t="s">
        <v>663</v>
      </c>
      <c r="O326" s="21" t="s">
        <v>16</v>
      </c>
      <c r="P326" s="21" t="s">
        <v>16</v>
      </c>
      <c r="Q326" s="21" t="s">
        <v>663</v>
      </c>
      <c r="R326" s="21" t="s">
        <v>663</v>
      </c>
      <c r="S326" s="21" t="s">
        <v>4</v>
      </c>
      <c r="T326" s="21" t="s">
        <v>663</v>
      </c>
      <c r="U326" s="21" t="s">
        <v>4</v>
      </c>
      <c r="V326" s="21" t="s">
        <v>4</v>
      </c>
      <c r="W326" s="21" t="s">
        <v>4</v>
      </c>
      <c r="X326" s="21" t="s">
        <v>4</v>
      </c>
      <c r="Y326" s="21" t="s">
        <v>4</v>
      </c>
      <c r="Z326" s="21" t="s">
        <v>4</v>
      </c>
      <c r="AA326" s="21" t="s">
        <v>4</v>
      </c>
      <c r="AB326" s="21" t="s">
        <v>4</v>
      </c>
      <c r="AC326" s="426" t="s">
        <v>4</v>
      </c>
      <c r="AD326" s="426" t="s">
        <v>4</v>
      </c>
      <c r="AE326" s="426" t="s">
        <v>4</v>
      </c>
      <c r="AF326" s="426" t="s">
        <v>4</v>
      </c>
      <c r="AG326" s="426" t="s">
        <v>4</v>
      </c>
      <c r="AH326" s="426" t="s">
        <v>4</v>
      </c>
      <c r="AI326" s="511" t="s">
        <v>663</v>
      </c>
      <c r="AJ326" s="511" t="s">
        <v>664</v>
      </c>
      <c r="AK326" s="141" t="s">
        <v>4</v>
      </c>
      <c r="AL326" s="141"/>
      <c r="AM326" s="174"/>
      <c r="AN326" s="405"/>
      <c r="AO326" s="213"/>
      <c r="AP326" s="478"/>
      <c r="AQ326" s="479" t="e">
        <f>VLOOKUP(A326,#REF!,10,FALSE)</f>
        <v>#REF!</v>
      </c>
      <c r="AR326" s="315">
        <f>VLOOKUP(E326,'Monthly AMS report'!KD:KE,2,FALSE)</f>
        <v>44763</v>
      </c>
      <c r="AS326" s="3"/>
      <c r="AT326" s="3"/>
      <c r="AU326" s="5"/>
      <c r="AW326" s="5"/>
      <c r="AX326" s="5"/>
      <c r="AY326" s="5"/>
      <c r="AZ326" s="5"/>
      <c r="BA326" s="3"/>
      <c r="BB326" s="3"/>
      <c r="BC326" s="3"/>
      <c r="BD326" s="3"/>
      <c r="BE326" s="3"/>
      <c r="BF326" s="3"/>
      <c r="BG326" s="3"/>
      <c r="BH326" s="3"/>
      <c r="BI326" s="3"/>
      <c r="BJ326" s="3"/>
      <c r="BK326" s="3"/>
      <c r="BL326" s="3"/>
      <c r="BM326" s="3"/>
      <c r="BN326" s="3"/>
      <c r="BO326" s="3"/>
      <c r="BP326" s="3"/>
      <c r="BQ326" s="3"/>
      <c r="BR326" s="3"/>
      <c r="BS326" s="3"/>
      <c r="BT326" s="3"/>
      <c r="BU326" s="3"/>
      <c r="BV326" s="5"/>
      <c r="BW326" s="5"/>
      <c r="BX326" s="5"/>
      <c r="BY326" s="5"/>
      <c r="BZ326" s="5"/>
      <c r="CA326" s="5"/>
      <c r="CB326" s="5"/>
      <c r="CC326" s="5"/>
      <c r="CD326" s="5"/>
      <c r="CE326" s="5"/>
      <c r="CF326" s="5"/>
      <c r="CG326" s="5"/>
      <c r="CH326" s="5"/>
      <c r="CI326" s="5"/>
      <c r="CJ326" s="5"/>
      <c r="CK326" s="5"/>
      <c r="CL326" s="5"/>
      <c r="CM326" s="5"/>
      <c r="CN326" s="5"/>
      <c r="CO326" s="5"/>
      <c r="CP326" s="5"/>
      <c r="CQ326" s="5"/>
      <c r="CR326" s="5"/>
      <c r="CS326" s="5"/>
      <c r="CT326" s="5"/>
      <c r="CU326" s="5"/>
      <c r="CV326" s="5"/>
      <c r="CW326" s="5"/>
      <c r="CX326" s="5"/>
      <c r="CY326" s="5"/>
      <c r="CZ326" s="5"/>
      <c r="DA326" s="5"/>
      <c r="DB326" s="5"/>
      <c r="DC326" s="5"/>
      <c r="DD326" s="5"/>
      <c r="DE326" s="5"/>
      <c r="DF326" s="5"/>
      <c r="DG326" s="5"/>
      <c r="DH326" s="5"/>
      <c r="DI326" s="5"/>
      <c r="DJ326" s="5"/>
      <c r="DK326" s="5"/>
      <c r="DL326" s="5"/>
      <c r="DM326" s="5"/>
      <c r="DN326" s="5"/>
      <c r="DO326" s="5"/>
      <c r="DP326" s="5"/>
      <c r="DQ326" s="5"/>
      <c r="DR326" s="5"/>
      <c r="DS326" s="5"/>
      <c r="DT326" s="5"/>
      <c r="DU326" s="5"/>
      <c r="DV326" s="5"/>
      <c r="DW326" s="5"/>
      <c r="DX326" s="5"/>
      <c r="DY326" s="5"/>
      <c r="DZ326" s="5"/>
      <c r="EA326" s="5"/>
      <c r="EB326" s="334"/>
      <c r="EC326" s="4"/>
      <c r="ED326" s="4"/>
      <c r="EE326" s="4"/>
      <c r="EF326" s="4"/>
      <c r="EG326" s="4"/>
      <c r="EH326" s="4"/>
      <c r="EI326" s="4"/>
      <c r="EJ326" s="4"/>
      <c r="EK326" s="4"/>
      <c r="EL326" s="4"/>
      <c r="EM326" s="4"/>
      <c r="EN326" s="4"/>
      <c r="EO326" s="4"/>
      <c r="EP326" s="4"/>
      <c r="EQ326" s="4"/>
      <c r="ER326" s="4"/>
      <c r="ES326" s="4"/>
      <c r="ET326" s="4"/>
      <c r="EU326" s="4"/>
      <c r="EV326" s="4"/>
      <c r="EW326" s="4"/>
      <c r="EX326" s="4"/>
      <c r="EY326" s="4"/>
    </row>
    <row r="327" spans="1:161" ht="16.5" customHeight="1" x14ac:dyDescent="0.25">
      <c r="A327" s="43" t="s">
        <v>1666</v>
      </c>
      <c r="B327" s="22" t="s">
        <v>1667</v>
      </c>
      <c r="C327" s="5" t="s">
        <v>2845</v>
      </c>
      <c r="E327" s="265" t="s">
        <v>460</v>
      </c>
      <c r="F327" s="231" t="s">
        <v>1668</v>
      </c>
      <c r="G327" s="193"/>
      <c r="H327" s="5" t="s">
        <v>676</v>
      </c>
      <c r="I327" s="21" t="s">
        <v>663</v>
      </c>
      <c r="J327" s="21" t="s">
        <v>663</v>
      </c>
      <c r="K327" s="21" t="s">
        <v>663</v>
      </c>
      <c r="L327" s="21" t="s">
        <v>16</v>
      </c>
      <c r="M327" s="21" t="s">
        <v>663</v>
      </c>
      <c r="N327" s="21" t="s">
        <v>663</v>
      </c>
      <c r="O327" s="21" t="s">
        <v>16</v>
      </c>
      <c r="P327" s="21" t="s">
        <v>16</v>
      </c>
      <c r="Q327" s="21" t="s">
        <v>16</v>
      </c>
      <c r="R327" s="21" t="s">
        <v>663</v>
      </c>
      <c r="S327" s="21" t="s">
        <v>4</v>
      </c>
      <c r="T327" s="21" t="s">
        <v>663</v>
      </c>
      <c r="U327" s="21">
        <v>2</v>
      </c>
      <c r="V327" s="21">
        <v>2</v>
      </c>
      <c r="W327" s="21">
        <v>2</v>
      </c>
      <c r="X327" s="21">
        <v>2</v>
      </c>
      <c r="Y327" s="21">
        <v>2</v>
      </c>
      <c r="Z327" s="21">
        <v>2</v>
      </c>
      <c r="AA327" s="21">
        <v>2</v>
      </c>
      <c r="AB327" s="21">
        <v>2</v>
      </c>
      <c r="AC327" s="426">
        <v>2</v>
      </c>
      <c r="AD327" s="21">
        <v>2</v>
      </c>
      <c r="AE327" s="426" t="s">
        <v>4</v>
      </c>
      <c r="AF327" s="426" t="s">
        <v>4</v>
      </c>
      <c r="AG327" s="426" t="s">
        <v>4</v>
      </c>
      <c r="AH327" s="426" t="s">
        <v>4</v>
      </c>
      <c r="AI327" s="511" t="s">
        <v>663</v>
      </c>
      <c r="AJ327" s="511" t="s">
        <v>664</v>
      </c>
      <c r="AK327" s="141" t="s">
        <v>4</v>
      </c>
      <c r="AL327" s="141"/>
      <c r="AM327" s="602"/>
      <c r="AN327" s="404"/>
      <c r="AO327" s="213"/>
      <c r="AP327" s="478"/>
      <c r="AQ327" s="479" t="e">
        <f>VLOOKUP(A327,#REF!,10,FALSE)</f>
        <v>#REF!</v>
      </c>
      <c r="AR327" s="315">
        <f>VLOOKUP(E327,'Monthly AMS report'!KD:KE,2,FALSE)</f>
        <v>44764</v>
      </c>
      <c r="AS327" s="3"/>
      <c r="AT327" s="3"/>
      <c r="AU327" s="5"/>
      <c r="AW327" s="5"/>
      <c r="AX327" s="5"/>
      <c r="AY327" s="5"/>
      <c r="AZ327" s="5"/>
      <c r="BA327" s="3"/>
      <c r="BB327" s="3"/>
      <c r="BC327" s="3"/>
      <c r="BD327" s="3"/>
      <c r="BE327" s="3"/>
      <c r="BF327" s="3"/>
      <c r="BG327" s="3"/>
      <c r="BH327" s="3"/>
      <c r="BI327" s="3"/>
      <c r="BJ327" s="3"/>
      <c r="BK327" s="3"/>
      <c r="BL327" s="3"/>
      <c r="BM327" s="3"/>
      <c r="BN327" s="3"/>
      <c r="BO327" s="3"/>
      <c r="BP327" s="3"/>
      <c r="BQ327" s="3"/>
      <c r="BR327" s="3"/>
      <c r="BS327" s="3"/>
      <c r="BT327" s="3"/>
      <c r="BU327" s="3"/>
      <c r="BV327" s="5"/>
      <c r="BW327" s="5"/>
      <c r="BX327" s="5"/>
      <c r="BY327" s="5"/>
      <c r="BZ327" s="5"/>
      <c r="CA327" s="5"/>
      <c r="CB327" s="5"/>
      <c r="CC327" s="5"/>
      <c r="CD327" s="5"/>
      <c r="CE327" s="5"/>
      <c r="CF327" s="5"/>
      <c r="CG327" s="5"/>
      <c r="CH327" s="5"/>
      <c r="CI327" s="5"/>
      <c r="CJ327" s="5"/>
      <c r="CK327" s="5"/>
      <c r="CL327" s="5"/>
      <c r="CM327" s="5"/>
      <c r="CN327" s="5"/>
      <c r="CO327" s="5"/>
      <c r="CP327" s="5"/>
      <c r="CQ327" s="5"/>
      <c r="CR327" s="5"/>
      <c r="CS327" s="5"/>
      <c r="CT327" s="5"/>
      <c r="CU327" s="5"/>
      <c r="CV327" s="5"/>
      <c r="CW327" s="5"/>
      <c r="CX327" s="5"/>
      <c r="CY327" s="5"/>
      <c r="CZ327" s="5"/>
      <c r="DA327" s="5"/>
      <c r="DB327" s="5"/>
      <c r="DC327" s="5"/>
      <c r="DD327" s="5"/>
      <c r="DE327" s="5"/>
      <c r="DF327" s="5"/>
      <c r="DG327" s="5"/>
      <c r="DH327" s="5"/>
      <c r="DI327" s="5"/>
      <c r="DJ327" s="5"/>
      <c r="DK327" s="5"/>
      <c r="DL327" s="5"/>
      <c r="DM327" s="5"/>
      <c r="DN327" s="5"/>
      <c r="DO327" s="5"/>
      <c r="DP327" s="5"/>
      <c r="DQ327" s="5"/>
      <c r="DR327" s="5"/>
      <c r="DS327" s="5"/>
      <c r="DT327" s="5"/>
      <c r="DU327" s="5"/>
      <c r="DV327" s="5"/>
      <c r="DW327" s="5"/>
      <c r="DX327" s="5"/>
      <c r="DY327" s="5"/>
      <c r="DZ327" s="5"/>
      <c r="EA327" s="5"/>
      <c r="EB327" s="334"/>
      <c r="EC327" s="4"/>
      <c r="ED327" s="4"/>
      <c r="EE327" s="4"/>
      <c r="EF327" s="4"/>
      <c r="EG327" s="4"/>
      <c r="EH327" s="4"/>
      <c r="EI327" s="4"/>
      <c r="EJ327" s="4"/>
      <c r="EK327" s="4"/>
      <c r="EL327" s="4"/>
      <c r="EM327" s="4"/>
      <c r="EN327" s="4"/>
      <c r="EO327" s="4"/>
      <c r="EP327" s="4"/>
      <c r="EQ327" s="4"/>
      <c r="ER327" s="4"/>
      <c r="ES327" s="4"/>
      <c r="ET327" s="4"/>
      <c r="EU327" s="4"/>
      <c r="EV327" s="4"/>
      <c r="EW327" s="4"/>
      <c r="EX327" s="4"/>
      <c r="EY327" s="4"/>
    </row>
    <row r="328" spans="1:161" ht="16.5" customHeight="1" x14ac:dyDescent="0.25">
      <c r="A328" s="46" t="s">
        <v>1669</v>
      </c>
      <c r="B328" s="22" t="s">
        <v>1670</v>
      </c>
      <c r="C328" s="5" t="s">
        <v>2845</v>
      </c>
      <c r="D328" s="5" t="s">
        <v>1618</v>
      </c>
      <c r="E328" s="326" t="s">
        <v>461</v>
      </c>
      <c r="F328" s="231" t="s">
        <v>1671</v>
      </c>
      <c r="G328" s="193" t="s">
        <v>661</v>
      </c>
      <c r="H328" s="5" t="s">
        <v>676</v>
      </c>
      <c r="I328" s="21" t="s">
        <v>663</v>
      </c>
      <c r="J328" s="21" t="s">
        <v>663</v>
      </c>
      <c r="K328" s="21">
        <v>4</v>
      </c>
      <c r="L328" s="21" t="s">
        <v>663</v>
      </c>
      <c r="M328" s="21">
        <v>1</v>
      </c>
      <c r="N328" s="21" t="s">
        <v>663</v>
      </c>
      <c r="O328" s="21" t="s">
        <v>16</v>
      </c>
      <c r="P328" s="21" t="s">
        <v>16</v>
      </c>
      <c r="Q328" s="21" t="s">
        <v>663</v>
      </c>
      <c r="R328" s="21" t="s">
        <v>663</v>
      </c>
      <c r="S328" s="21" t="s">
        <v>4</v>
      </c>
      <c r="T328" s="21" t="s">
        <v>663</v>
      </c>
      <c r="U328" s="21">
        <v>3</v>
      </c>
      <c r="V328" s="21">
        <v>2</v>
      </c>
      <c r="W328" s="21" t="s">
        <v>4</v>
      </c>
      <c r="X328" s="21">
        <v>3</v>
      </c>
      <c r="Y328" s="21">
        <v>3</v>
      </c>
      <c r="Z328" s="21">
        <v>3</v>
      </c>
      <c r="AA328" s="21">
        <v>3</v>
      </c>
      <c r="AB328" s="21">
        <v>3</v>
      </c>
      <c r="AC328" s="426">
        <v>1</v>
      </c>
      <c r="AD328" s="21">
        <v>3</v>
      </c>
      <c r="AE328" s="426">
        <v>3</v>
      </c>
      <c r="AF328" s="426">
        <v>3</v>
      </c>
      <c r="AG328" s="426">
        <v>3</v>
      </c>
      <c r="AH328" s="426">
        <v>2</v>
      </c>
      <c r="AI328" s="511">
        <v>2</v>
      </c>
      <c r="AJ328" s="511" t="s">
        <v>664</v>
      </c>
      <c r="AK328" s="141">
        <v>2</v>
      </c>
      <c r="AL328" s="141" t="s">
        <v>3573</v>
      </c>
      <c r="AM328" s="213"/>
      <c r="AN328" s="401">
        <v>7274555</v>
      </c>
      <c r="AO328" s="213"/>
      <c r="AP328" s="478"/>
      <c r="AQ328" s="479"/>
      <c r="AR328" s="315">
        <f>VLOOKUP(E328,'Monthly AMS report'!KD:KE,2,FALSE)</f>
        <v>44764</v>
      </c>
      <c r="AS328" s="3"/>
      <c r="AT328" s="3"/>
      <c r="AU328" s="5"/>
      <c r="AW328" s="5"/>
      <c r="AX328" s="5"/>
      <c r="AY328" s="5"/>
      <c r="AZ328" s="5"/>
      <c r="BA328" s="3"/>
      <c r="BB328" s="3"/>
      <c r="BC328" s="3"/>
      <c r="BD328" s="3"/>
      <c r="BE328" s="3"/>
      <c r="BF328" s="3"/>
      <c r="BG328" s="3"/>
      <c r="BH328" s="3"/>
      <c r="BI328" s="3"/>
      <c r="BJ328" s="3"/>
      <c r="BK328" s="3"/>
      <c r="BL328" s="3"/>
      <c r="BM328" s="3"/>
      <c r="BN328" s="3"/>
      <c r="BO328" s="3"/>
      <c r="BP328" s="3"/>
      <c r="BQ328" s="3"/>
      <c r="BR328" s="3"/>
      <c r="BS328" s="3"/>
      <c r="BT328" s="3"/>
      <c r="BU328" s="3"/>
      <c r="BV328" s="5"/>
      <c r="BW328" s="5"/>
      <c r="BX328" s="5"/>
      <c r="BY328" s="5"/>
      <c r="BZ328" s="5"/>
      <c r="CA328" s="5"/>
      <c r="CB328" s="5"/>
      <c r="CC328" s="5"/>
      <c r="CD328" s="5"/>
      <c r="CE328" s="5"/>
      <c r="CF328" s="5"/>
      <c r="CG328" s="5"/>
      <c r="CH328" s="5"/>
      <c r="CI328" s="5"/>
      <c r="CJ328" s="5"/>
      <c r="CK328" s="5"/>
      <c r="CL328" s="5"/>
      <c r="CM328" s="5"/>
      <c r="CN328" s="5"/>
      <c r="CO328" s="5"/>
      <c r="CP328" s="5"/>
      <c r="CQ328" s="5"/>
      <c r="CR328" s="5"/>
      <c r="CS328" s="5"/>
      <c r="CT328" s="5"/>
      <c r="CU328" s="5"/>
      <c r="CV328" s="5"/>
      <c r="CW328" s="5"/>
      <c r="CX328" s="5"/>
      <c r="CY328" s="5"/>
      <c r="CZ328" s="5"/>
      <c r="DA328" s="5"/>
      <c r="DB328" s="5"/>
      <c r="DC328" s="5"/>
      <c r="DD328" s="5"/>
      <c r="DE328" s="5"/>
      <c r="DF328" s="5"/>
      <c r="DG328" s="5"/>
      <c r="DH328" s="5"/>
      <c r="DI328" s="5"/>
      <c r="DJ328" s="5"/>
      <c r="DK328" s="5"/>
      <c r="DL328" s="5"/>
      <c r="DM328" s="5"/>
      <c r="DN328" s="5"/>
      <c r="DO328" s="5"/>
      <c r="DP328" s="5"/>
      <c r="DQ328" s="5"/>
      <c r="DR328" s="5"/>
      <c r="DS328" s="5"/>
      <c r="DT328" s="5"/>
      <c r="DU328" s="5"/>
      <c r="DV328" s="5"/>
      <c r="DW328" s="5"/>
      <c r="DX328" s="5"/>
      <c r="DY328" s="5"/>
      <c r="DZ328" s="5"/>
      <c r="EA328" s="5"/>
      <c r="EB328" s="334"/>
      <c r="EC328" s="4"/>
      <c r="ED328" s="4"/>
      <c r="EE328" s="4"/>
      <c r="EF328" s="4"/>
      <c r="EG328" s="4"/>
      <c r="EH328" s="4"/>
      <c r="EJ328" s="4"/>
      <c r="EK328" s="4"/>
      <c r="EO328" s="4"/>
      <c r="EP328" s="4"/>
      <c r="EQ328" s="4"/>
      <c r="ER328" s="4"/>
      <c r="ES328" s="4"/>
      <c r="ET328" s="4"/>
      <c r="EU328" s="4"/>
      <c r="EV328" s="4"/>
      <c r="EW328" s="4"/>
      <c r="EX328" s="4"/>
      <c r="EY328" s="4"/>
    </row>
    <row r="329" spans="1:161" ht="16.5" customHeight="1" x14ac:dyDescent="0.2">
      <c r="A329" s="43" t="s">
        <v>1669</v>
      </c>
      <c r="B329" s="22" t="s">
        <v>1670</v>
      </c>
      <c r="C329" s="5" t="s">
        <v>2845</v>
      </c>
      <c r="E329" s="265" t="s">
        <v>463</v>
      </c>
      <c r="F329" s="231" t="s">
        <v>1672</v>
      </c>
      <c r="G329" s="193"/>
      <c r="H329" s="5" t="s">
        <v>676</v>
      </c>
      <c r="I329" s="21" t="s">
        <v>663</v>
      </c>
      <c r="J329" s="21" t="s">
        <v>16</v>
      </c>
      <c r="K329" s="21" t="s">
        <v>663</v>
      </c>
      <c r="L329" s="21" t="s">
        <v>663</v>
      </c>
      <c r="M329" s="21" t="s">
        <v>16</v>
      </c>
      <c r="N329" s="21" t="s">
        <v>663</v>
      </c>
      <c r="O329" s="21" t="s">
        <v>16</v>
      </c>
      <c r="P329" s="21" t="s">
        <v>16</v>
      </c>
      <c r="Q329" s="21" t="s">
        <v>663</v>
      </c>
      <c r="R329" s="21" t="s">
        <v>663</v>
      </c>
      <c r="S329" s="21" t="s">
        <v>4</v>
      </c>
      <c r="T329" s="21" t="s">
        <v>663</v>
      </c>
      <c r="U329" s="21" t="s">
        <v>4</v>
      </c>
      <c r="V329" s="21" t="s">
        <v>4</v>
      </c>
      <c r="W329" s="21" t="s">
        <v>4</v>
      </c>
      <c r="X329" s="21" t="s">
        <v>4</v>
      </c>
      <c r="Y329" s="21" t="s">
        <v>4</v>
      </c>
      <c r="Z329" s="21" t="s">
        <v>4</v>
      </c>
      <c r="AA329" s="21" t="s">
        <v>4</v>
      </c>
      <c r="AB329" s="21" t="s">
        <v>663</v>
      </c>
      <c r="AC329" s="426" t="s">
        <v>4</v>
      </c>
      <c r="AD329" s="426" t="s">
        <v>4</v>
      </c>
      <c r="AE329" s="426" t="s">
        <v>4</v>
      </c>
      <c r="AF329" s="426" t="s">
        <v>4</v>
      </c>
      <c r="AG329" s="426" t="s">
        <v>4</v>
      </c>
      <c r="AH329" s="426" t="s">
        <v>4</v>
      </c>
      <c r="AI329" s="511" t="s">
        <v>663</v>
      </c>
      <c r="AJ329" s="511" t="s">
        <v>664</v>
      </c>
      <c r="AK329" s="141" t="s">
        <v>4</v>
      </c>
      <c r="AL329" s="141"/>
      <c r="AM329" s="213"/>
      <c r="AN329" s="405"/>
      <c r="AO329" s="213"/>
      <c r="AP329" s="478"/>
      <c r="AQ329" s="479"/>
      <c r="AR329" s="315">
        <f>VLOOKUP(E329,'Monthly AMS report'!KD:KE,2,FALSE)</f>
        <v>44763</v>
      </c>
      <c r="AS329" s="3"/>
      <c r="AT329" s="3"/>
      <c r="AU329" s="5"/>
      <c r="AW329" s="5"/>
      <c r="AX329" s="5"/>
      <c r="AY329" s="5"/>
      <c r="AZ329" s="5"/>
      <c r="BA329" s="3"/>
      <c r="BB329" s="3"/>
      <c r="BC329" s="3"/>
      <c r="BD329" s="3"/>
      <c r="BE329" s="3"/>
      <c r="BF329" s="3"/>
      <c r="BG329" s="3"/>
      <c r="BH329" s="3"/>
      <c r="BI329" s="3"/>
      <c r="BJ329" s="3"/>
      <c r="BK329" s="3"/>
      <c r="BL329" s="3"/>
      <c r="BM329" s="3"/>
      <c r="BN329" s="3"/>
      <c r="BO329" s="3"/>
      <c r="BP329" s="3"/>
      <c r="BQ329" s="3"/>
      <c r="BR329" s="3"/>
      <c r="BS329" s="3"/>
      <c r="BT329" s="3"/>
      <c r="BU329" s="3"/>
      <c r="BV329" s="5"/>
      <c r="BW329" s="5"/>
      <c r="BX329" s="5"/>
      <c r="BY329" s="5"/>
      <c r="BZ329" s="5"/>
      <c r="CA329" s="5"/>
      <c r="CB329" s="5"/>
      <c r="CC329" s="5"/>
      <c r="CD329" s="5"/>
      <c r="CE329" s="5"/>
      <c r="CF329" s="5"/>
      <c r="CG329" s="5"/>
      <c r="CH329" s="5"/>
      <c r="CI329" s="5"/>
      <c r="CJ329" s="5"/>
      <c r="CK329" s="5"/>
      <c r="CL329" s="5"/>
      <c r="CM329" s="5"/>
      <c r="CN329" s="5"/>
      <c r="CO329" s="5"/>
      <c r="CP329" s="5"/>
      <c r="CQ329" s="5"/>
      <c r="CR329" s="5"/>
      <c r="CS329" s="5"/>
      <c r="CT329" s="5"/>
      <c r="CU329" s="5"/>
      <c r="CV329" s="5"/>
      <c r="CW329" s="5"/>
      <c r="CX329" s="5"/>
      <c r="CY329" s="5"/>
      <c r="CZ329" s="5"/>
      <c r="DA329" s="5"/>
      <c r="DB329" s="5"/>
      <c r="DC329" s="5"/>
      <c r="DD329" s="5"/>
      <c r="DE329" s="5"/>
      <c r="DF329" s="5"/>
      <c r="DG329" s="5"/>
      <c r="DH329" s="5"/>
      <c r="DI329" s="5"/>
      <c r="DJ329" s="5"/>
      <c r="DK329" s="5"/>
      <c r="DL329" s="5"/>
      <c r="DM329" s="5"/>
      <c r="DN329" s="5"/>
      <c r="DO329" s="5"/>
      <c r="DP329" s="5"/>
      <c r="DQ329" s="5"/>
      <c r="DR329" s="5"/>
      <c r="DS329" s="5"/>
      <c r="DT329" s="5"/>
      <c r="DU329" s="5"/>
      <c r="DV329" s="5"/>
      <c r="DW329" s="5"/>
      <c r="DX329" s="5"/>
      <c r="DY329" s="5"/>
      <c r="DZ329" s="5"/>
      <c r="EA329" s="5"/>
      <c r="EB329" s="334"/>
      <c r="EC329" s="4"/>
      <c r="ED329" s="4"/>
      <c r="EE329" s="4"/>
      <c r="EF329" s="4"/>
      <c r="EG329" s="4"/>
      <c r="EH329" s="4"/>
      <c r="EO329" s="4"/>
      <c r="EP329" s="4"/>
      <c r="EQ329" s="4"/>
      <c r="ER329" s="4"/>
      <c r="ES329" s="4"/>
      <c r="ET329" s="4"/>
      <c r="EU329" s="4"/>
      <c r="EV329" s="4"/>
      <c r="EW329" s="4"/>
      <c r="EX329" s="4"/>
      <c r="EY329" s="4"/>
    </row>
    <row r="330" spans="1:161" ht="16.5" customHeight="1" x14ac:dyDescent="0.2">
      <c r="A330" s="46" t="s">
        <v>1673</v>
      </c>
      <c r="B330" s="22" t="s">
        <v>1674</v>
      </c>
      <c r="C330" s="5" t="s">
        <v>2845</v>
      </c>
      <c r="D330" s="5" t="s">
        <v>1618</v>
      </c>
      <c r="E330" s="265" t="s">
        <v>464</v>
      </c>
      <c r="F330" s="231" t="s">
        <v>1675</v>
      </c>
      <c r="G330" s="193"/>
      <c r="H330" s="5" t="s">
        <v>676</v>
      </c>
      <c r="I330" s="21" t="s">
        <v>663</v>
      </c>
      <c r="J330" s="21" t="s">
        <v>663</v>
      </c>
      <c r="K330" s="21" t="s">
        <v>663</v>
      </c>
      <c r="L330" s="21">
        <v>3</v>
      </c>
      <c r="M330" s="21" t="s">
        <v>663</v>
      </c>
      <c r="N330" s="21" t="s">
        <v>663</v>
      </c>
      <c r="O330" s="21" t="s">
        <v>16</v>
      </c>
      <c r="P330" s="21" t="s">
        <v>16</v>
      </c>
      <c r="Q330" s="21" t="s">
        <v>16</v>
      </c>
      <c r="R330" s="21" t="s">
        <v>663</v>
      </c>
      <c r="S330" s="21" t="s">
        <v>4</v>
      </c>
      <c r="T330" s="21" t="s">
        <v>663</v>
      </c>
      <c r="U330" s="21" t="s">
        <v>4</v>
      </c>
      <c r="V330" s="21" t="s">
        <v>4</v>
      </c>
      <c r="W330" s="21">
        <v>3</v>
      </c>
      <c r="X330" s="21" t="s">
        <v>4</v>
      </c>
      <c r="Y330" s="21">
        <v>2</v>
      </c>
      <c r="Z330" s="21" t="s">
        <v>4</v>
      </c>
      <c r="AA330" s="21" t="s">
        <v>4</v>
      </c>
      <c r="AB330" s="21" t="s">
        <v>4</v>
      </c>
      <c r="AC330" s="426" t="s">
        <v>4</v>
      </c>
      <c r="AD330" s="21">
        <v>3</v>
      </c>
      <c r="AE330" s="426" t="s">
        <v>4</v>
      </c>
      <c r="AF330" s="426">
        <v>3</v>
      </c>
      <c r="AG330" s="426" t="s">
        <v>4</v>
      </c>
      <c r="AH330" s="426" t="s">
        <v>4</v>
      </c>
      <c r="AI330" s="511">
        <v>3</v>
      </c>
      <c r="AJ330" s="511" t="s">
        <v>664</v>
      </c>
      <c r="AK330" s="141" t="s">
        <v>4</v>
      </c>
      <c r="AL330" s="141"/>
      <c r="AM330" s="213"/>
      <c r="AN330" s="405"/>
      <c r="AO330" s="213"/>
      <c r="AP330" s="478"/>
      <c r="AQ330" s="479" t="e">
        <f>VLOOKUP(A330,#REF!,10,FALSE)</f>
        <v>#REF!</v>
      </c>
      <c r="AR330" s="315">
        <f>VLOOKUP(E330,'Monthly AMS report'!KD:KE,2,FALSE)</f>
        <v>44764</v>
      </c>
      <c r="AS330" s="3"/>
      <c r="AT330" s="3"/>
      <c r="AU330" s="5"/>
      <c r="AW330" s="5"/>
      <c r="AX330" s="5"/>
      <c r="AY330" s="5"/>
      <c r="AZ330" s="5"/>
      <c r="BA330" s="3"/>
      <c r="BB330" s="3"/>
      <c r="BC330" s="3"/>
      <c r="BD330" s="3"/>
      <c r="BE330" s="3"/>
      <c r="BF330" s="3"/>
      <c r="BG330" s="3"/>
      <c r="BH330" s="3"/>
      <c r="BI330" s="3"/>
      <c r="BJ330" s="3"/>
      <c r="BK330" s="3"/>
      <c r="BL330" s="3"/>
      <c r="BM330" s="3"/>
      <c r="BN330" s="3"/>
      <c r="BO330" s="3"/>
      <c r="BP330" s="3"/>
      <c r="BQ330" s="3"/>
      <c r="BR330" s="3"/>
      <c r="BS330" s="3"/>
      <c r="BT330" s="3"/>
      <c r="BU330" s="3"/>
      <c r="BV330" s="5"/>
      <c r="BW330" s="5"/>
      <c r="BX330" s="5"/>
      <c r="BY330" s="5"/>
      <c r="BZ330" s="5"/>
      <c r="CA330" s="5"/>
      <c r="CB330" s="5"/>
      <c r="CC330" s="5"/>
      <c r="CD330" s="5"/>
      <c r="CE330" s="5"/>
      <c r="CF330" s="5"/>
      <c r="CG330" s="5"/>
      <c r="CH330" s="5"/>
      <c r="CI330" s="5"/>
      <c r="CJ330" s="5"/>
      <c r="CK330" s="5"/>
      <c r="CL330" s="5"/>
      <c r="CM330" s="5"/>
      <c r="CN330" s="5"/>
      <c r="CO330" s="5"/>
      <c r="CP330" s="5"/>
      <c r="CQ330" s="5"/>
      <c r="CR330" s="5"/>
      <c r="CS330" s="5"/>
      <c r="CT330" s="5"/>
      <c r="CU330" s="5"/>
      <c r="CV330" s="5"/>
      <c r="CW330" s="5"/>
      <c r="CX330" s="5"/>
      <c r="CY330" s="5"/>
      <c r="CZ330" s="5"/>
      <c r="DA330" s="5"/>
      <c r="DB330" s="5"/>
      <c r="DC330" s="5"/>
      <c r="DD330" s="5"/>
      <c r="DE330" s="5"/>
      <c r="DF330" s="5"/>
      <c r="DG330" s="5"/>
      <c r="DH330" s="5"/>
      <c r="DI330" s="5"/>
      <c r="DJ330" s="5"/>
      <c r="DK330" s="5"/>
      <c r="DL330" s="5"/>
      <c r="DM330" s="5"/>
      <c r="DN330" s="5"/>
      <c r="DO330" s="5"/>
      <c r="DP330" s="5"/>
      <c r="DQ330" s="5"/>
      <c r="DR330" s="5"/>
      <c r="DS330" s="5"/>
      <c r="DT330" s="5"/>
      <c r="DU330" s="5"/>
      <c r="DV330" s="5"/>
      <c r="DW330" s="5"/>
      <c r="DX330" s="5"/>
      <c r="DY330" s="5"/>
      <c r="DZ330" s="5"/>
      <c r="EA330" s="5"/>
      <c r="EB330" s="334"/>
      <c r="EC330" s="4"/>
      <c r="ED330" s="4"/>
      <c r="EE330" s="4"/>
      <c r="EF330" s="4"/>
      <c r="EG330" s="4"/>
      <c r="EH330" s="4"/>
      <c r="EI330" s="4"/>
      <c r="EL330" s="4"/>
      <c r="EM330" s="4"/>
      <c r="EN330" s="4"/>
      <c r="EO330" s="4"/>
      <c r="EP330" s="4"/>
      <c r="EQ330" s="4"/>
      <c r="ER330" s="4"/>
      <c r="ES330" s="4"/>
      <c r="ET330" s="4"/>
      <c r="EU330" s="4"/>
      <c r="EV330" s="4"/>
      <c r="EW330" s="4"/>
      <c r="EX330" s="4"/>
      <c r="EY330" s="4"/>
    </row>
    <row r="331" spans="1:161" ht="16.5" customHeight="1" x14ac:dyDescent="0.2">
      <c r="A331" s="43" t="s">
        <v>1673</v>
      </c>
      <c r="B331" s="22" t="s">
        <v>1674</v>
      </c>
      <c r="C331" s="5" t="s">
        <v>2845</v>
      </c>
      <c r="E331" s="265" t="s">
        <v>466</v>
      </c>
      <c r="F331" s="231" t="s">
        <v>1676</v>
      </c>
      <c r="G331" s="193"/>
      <c r="H331" s="5" t="s">
        <v>676</v>
      </c>
      <c r="I331" s="21" t="s">
        <v>16</v>
      </c>
      <c r="J331" s="21" t="s">
        <v>663</v>
      </c>
      <c r="K331" s="21" t="s">
        <v>663</v>
      </c>
      <c r="L331" s="21" t="s">
        <v>663</v>
      </c>
      <c r="M331" s="21" t="s">
        <v>663</v>
      </c>
      <c r="N331" s="21" t="s">
        <v>663</v>
      </c>
      <c r="O331" s="21" t="s">
        <v>16</v>
      </c>
      <c r="P331" s="21" t="s">
        <v>16</v>
      </c>
      <c r="Q331" s="21" t="s">
        <v>16</v>
      </c>
      <c r="R331" s="21" t="s">
        <v>663</v>
      </c>
      <c r="S331" s="21" t="s">
        <v>4</v>
      </c>
      <c r="T331" s="21" t="s">
        <v>663</v>
      </c>
      <c r="U331" s="21" t="s">
        <v>4</v>
      </c>
      <c r="V331" s="21" t="s">
        <v>4</v>
      </c>
      <c r="W331" s="21" t="s">
        <v>4</v>
      </c>
      <c r="X331" s="21" t="s">
        <v>4</v>
      </c>
      <c r="Y331" s="21" t="s">
        <v>4</v>
      </c>
      <c r="Z331" s="21" t="s">
        <v>4</v>
      </c>
      <c r="AA331" s="21" t="s">
        <v>4</v>
      </c>
      <c r="AB331" s="21" t="s">
        <v>4</v>
      </c>
      <c r="AC331" s="426" t="s">
        <v>4</v>
      </c>
      <c r="AD331" s="426" t="s">
        <v>4</v>
      </c>
      <c r="AE331" s="426" t="s">
        <v>4</v>
      </c>
      <c r="AF331" s="426" t="s">
        <v>4</v>
      </c>
      <c r="AG331" s="426" t="s">
        <v>4</v>
      </c>
      <c r="AH331" s="426" t="s">
        <v>4</v>
      </c>
      <c r="AI331" s="511" t="s">
        <v>663</v>
      </c>
      <c r="AJ331" s="511" t="s">
        <v>664</v>
      </c>
      <c r="AK331" s="141" t="s">
        <v>4</v>
      </c>
      <c r="AL331" s="141"/>
      <c r="AM331" s="174"/>
      <c r="AN331" s="405"/>
      <c r="AO331" s="213"/>
      <c r="AP331" s="478"/>
      <c r="AQ331" s="479" t="e">
        <f>VLOOKUP(A331,#REF!,10,FALSE)</f>
        <v>#REF!</v>
      </c>
      <c r="AR331" s="315">
        <f>VLOOKUP(E331,'Monthly AMS report'!KD:KE,2,FALSE)</f>
        <v>44763</v>
      </c>
      <c r="AS331" s="3"/>
      <c r="AT331" s="3"/>
      <c r="AU331" s="5"/>
      <c r="AV331" s="5">
        <v>16</v>
      </c>
      <c r="AW331" s="5" t="e">
        <v>#N/A</v>
      </c>
      <c r="AX331" s="5"/>
      <c r="AY331" s="5"/>
      <c r="AZ331" s="5"/>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c r="DA331" s="3"/>
      <c r="DB331" s="3"/>
      <c r="DC331" s="3"/>
      <c r="DD331" s="3"/>
      <c r="DE331" s="3"/>
      <c r="DF331" s="3"/>
      <c r="DG331" s="3"/>
      <c r="DH331" s="3"/>
      <c r="DI331" s="3"/>
      <c r="DJ331" s="3"/>
      <c r="DK331" s="3"/>
      <c r="DL331" s="3"/>
      <c r="DM331" s="3"/>
      <c r="DN331" s="3"/>
      <c r="DO331" s="3"/>
      <c r="DP331" s="3"/>
      <c r="DQ331" s="3"/>
      <c r="DR331" s="3"/>
      <c r="DS331" s="3"/>
      <c r="DT331" s="3"/>
      <c r="DU331" s="3"/>
      <c r="DV331" s="3"/>
      <c r="DW331" s="3"/>
      <c r="DX331" s="3"/>
      <c r="DY331" s="3"/>
      <c r="DZ331" s="3"/>
      <c r="EA331" s="3"/>
      <c r="EB331" s="19"/>
      <c r="EI331" s="4"/>
      <c r="EJ331" s="4"/>
      <c r="EK331" s="4"/>
      <c r="EL331" s="4"/>
      <c r="EM331" s="4"/>
      <c r="EN331" s="4"/>
    </row>
    <row r="332" spans="1:161" ht="16.5" customHeight="1" x14ac:dyDescent="0.2">
      <c r="A332" s="43" t="s">
        <v>1677</v>
      </c>
      <c r="B332" s="22" t="s">
        <v>1678</v>
      </c>
      <c r="C332" s="5" t="s">
        <v>2845</v>
      </c>
      <c r="E332" s="265" t="s">
        <v>467</v>
      </c>
      <c r="F332" s="231" t="s">
        <v>1679</v>
      </c>
      <c r="G332" s="193"/>
      <c r="H332" s="5" t="s">
        <v>676</v>
      </c>
      <c r="I332" s="21" t="s">
        <v>663</v>
      </c>
      <c r="J332" s="21" t="s">
        <v>663</v>
      </c>
      <c r="K332" s="21" t="s">
        <v>663</v>
      </c>
      <c r="L332" s="21" t="s">
        <v>663</v>
      </c>
      <c r="M332" s="21" t="s">
        <v>16</v>
      </c>
      <c r="N332" s="21" t="s">
        <v>663</v>
      </c>
      <c r="O332" s="21" t="s">
        <v>16</v>
      </c>
      <c r="P332" s="21" t="s">
        <v>16</v>
      </c>
      <c r="Q332" s="21" t="s">
        <v>663</v>
      </c>
      <c r="R332" s="21" t="s">
        <v>663</v>
      </c>
      <c r="S332" s="21" t="s">
        <v>4</v>
      </c>
      <c r="T332" s="21" t="s">
        <v>663</v>
      </c>
      <c r="U332" s="21" t="s">
        <v>4</v>
      </c>
      <c r="V332" s="21" t="s">
        <v>4</v>
      </c>
      <c r="W332" s="21" t="s">
        <v>4</v>
      </c>
      <c r="X332" s="21" t="s">
        <v>4</v>
      </c>
      <c r="Y332" s="21" t="s">
        <v>4</v>
      </c>
      <c r="Z332" s="21" t="s">
        <v>4</v>
      </c>
      <c r="AA332" s="21" t="s">
        <v>4</v>
      </c>
      <c r="AB332" s="21" t="s">
        <v>4</v>
      </c>
      <c r="AC332" s="426" t="s">
        <v>4</v>
      </c>
      <c r="AD332" s="426" t="s">
        <v>4</v>
      </c>
      <c r="AE332" s="426" t="s">
        <v>4</v>
      </c>
      <c r="AF332" s="426" t="s">
        <v>4</v>
      </c>
      <c r="AG332" s="426" t="s">
        <v>4</v>
      </c>
      <c r="AH332" s="426" t="s">
        <v>4</v>
      </c>
      <c r="AI332" s="511" t="s">
        <v>663</v>
      </c>
      <c r="AJ332" s="511" t="s">
        <v>664</v>
      </c>
      <c r="AK332" s="141" t="s">
        <v>4</v>
      </c>
      <c r="AL332" s="141"/>
      <c r="AM332" s="602"/>
      <c r="AN332" s="405"/>
      <c r="AO332" s="213"/>
      <c r="AP332" s="478"/>
      <c r="AQ332" s="479"/>
      <c r="AR332" s="315">
        <f>VLOOKUP(E332,'Monthly AMS report'!KD:KE,2,FALSE)</f>
        <v>44764</v>
      </c>
      <c r="AS332" s="3"/>
      <c r="AT332" s="3"/>
      <c r="AU332" s="5"/>
      <c r="AV332" s="5">
        <v>27</v>
      </c>
      <c r="AW332" s="5" t="e">
        <v>#N/A</v>
      </c>
      <c r="AX332" s="5"/>
      <c r="AY332" s="5" t="s">
        <v>815</v>
      </c>
      <c r="AZ332" s="5"/>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c r="DA332" s="3"/>
      <c r="DB332" s="3"/>
      <c r="DC332" s="3"/>
      <c r="DD332" s="3"/>
      <c r="DE332" s="3"/>
      <c r="DF332" s="3"/>
      <c r="DG332" s="3"/>
      <c r="DH332" s="3"/>
      <c r="DI332" s="3"/>
      <c r="DJ332" s="3"/>
      <c r="DK332" s="3"/>
      <c r="DL332" s="3"/>
      <c r="DM332" s="3"/>
      <c r="DN332" s="3"/>
      <c r="DO332" s="3"/>
      <c r="DP332" s="3"/>
      <c r="DQ332" s="3"/>
      <c r="DR332" s="3"/>
      <c r="DS332" s="3"/>
      <c r="DT332" s="3"/>
      <c r="DU332" s="3"/>
      <c r="DV332" s="3"/>
      <c r="DW332" s="3"/>
      <c r="DX332" s="3"/>
      <c r="DY332" s="3"/>
      <c r="DZ332" s="3"/>
      <c r="EA332" s="3"/>
      <c r="EB332" s="19"/>
      <c r="EI332" s="4"/>
      <c r="EJ332" s="4"/>
      <c r="EK332" s="4"/>
      <c r="EL332" s="4"/>
      <c r="EM332" s="4"/>
      <c r="EN332" s="4"/>
    </row>
    <row r="333" spans="1:161" ht="16.5" customHeight="1" x14ac:dyDescent="0.2">
      <c r="A333" s="43" t="s">
        <v>1680</v>
      </c>
      <c r="B333" s="22" t="s">
        <v>1681</v>
      </c>
      <c r="C333" s="5" t="s">
        <v>2845</v>
      </c>
      <c r="E333" s="265" t="s">
        <v>468</v>
      </c>
      <c r="F333" s="231" t="s">
        <v>1682</v>
      </c>
      <c r="G333" s="193"/>
      <c r="H333" s="5" t="s">
        <v>676</v>
      </c>
      <c r="I333" s="21" t="s">
        <v>663</v>
      </c>
      <c r="J333" s="21" t="s">
        <v>663</v>
      </c>
      <c r="K333" s="21" t="s">
        <v>663</v>
      </c>
      <c r="L333" s="21" t="s">
        <v>16</v>
      </c>
      <c r="M333" s="21" t="s">
        <v>663</v>
      </c>
      <c r="N333" s="21" t="s">
        <v>663</v>
      </c>
      <c r="O333" s="21" t="s">
        <v>16</v>
      </c>
      <c r="P333" s="21" t="s">
        <v>16</v>
      </c>
      <c r="Q333" s="21" t="s">
        <v>16</v>
      </c>
      <c r="R333" s="21" t="s">
        <v>663</v>
      </c>
      <c r="S333" s="21" t="s">
        <v>4</v>
      </c>
      <c r="T333" s="21" t="s">
        <v>663</v>
      </c>
      <c r="U333" s="21" t="s">
        <v>4</v>
      </c>
      <c r="V333" s="21" t="s">
        <v>16</v>
      </c>
      <c r="W333" s="21" t="s">
        <v>16</v>
      </c>
      <c r="X333" s="21" t="s">
        <v>4</v>
      </c>
      <c r="Y333" s="21" t="s">
        <v>4</v>
      </c>
      <c r="Z333" s="21" t="s">
        <v>4</v>
      </c>
      <c r="AA333" s="21" t="s">
        <v>4</v>
      </c>
      <c r="AB333" s="21" t="s">
        <v>4</v>
      </c>
      <c r="AC333" s="426" t="s">
        <v>4</v>
      </c>
      <c r="AD333" s="426" t="s">
        <v>4</v>
      </c>
      <c r="AE333" s="426" t="s">
        <v>4</v>
      </c>
      <c r="AF333" s="426" t="s">
        <v>4</v>
      </c>
      <c r="AG333" s="426" t="s">
        <v>4</v>
      </c>
      <c r="AH333" s="426" t="s">
        <v>4</v>
      </c>
      <c r="AI333" s="511" t="s">
        <v>663</v>
      </c>
      <c r="AJ333" s="511" t="s">
        <v>664</v>
      </c>
      <c r="AK333" s="141" t="s">
        <v>4</v>
      </c>
      <c r="AL333" s="141"/>
      <c r="AM333" s="213"/>
      <c r="AN333" s="405"/>
      <c r="AO333" s="213"/>
      <c r="AP333" s="478"/>
      <c r="AQ333" s="479"/>
      <c r="AR333" s="315">
        <f>VLOOKUP(E333,'Monthly AMS report'!KD:KE,2,FALSE)</f>
        <v>44763</v>
      </c>
      <c r="AS333" s="3"/>
      <c r="AT333" s="3"/>
      <c r="AU333" s="5"/>
      <c r="AV333" s="5">
        <v>16</v>
      </c>
      <c r="AW333" s="5" t="e">
        <v>#N/A</v>
      </c>
      <c r="AX333" s="5"/>
      <c r="AY333" s="5"/>
      <c r="AZ333" s="5"/>
      <c r="BA333" s="3"/>
      <c r="BB333" s="3"/>
      <c r="BC333" s="3"/>
      <c r="BD333" s="3"/>
      <c r="BE333" s="3"/>
      <c r="BF333" s="3"/>
      <c r="BG333" s="3"/>
      <c r="BH333" s="3"/>
      <c r="BI333" s="3"/>
      <c r="BJ333" s="3"/>
      <c r="BK333" s="3"/>
      <c r="BL333" s="3"/>
      <c r="BM333" s="3"/>
      <c r="BN333" s="3"/>
      <c r="BO333" s="3"/>
      <c r="BP333" s="3"/>
      <c r="BQ333" s="3"/>
      <c r="BR333" s="3"/>
      <c r="BS333" s="3"/>
      <c r="BT333" s="3"/>
      <c r="BU333" s="3"/>
      <c r="BV333" s="5"/>
      <c r="BW333" s="5"/>
      <c r="BX333" s="5"/>
      <c r="BY333" s="5"/>
      <c r="BZ333" s="5"/>
      <c r="CA333" s="5"/>
      <c r="CB333" s="5"/>
      <c r="CC333" s="5"/>
      <c r="CD333" s="5"/>
      <c r="CE333" s="5"/>
      <c r="CF333" s="5"/>
      <c r="CG333" s="5"/>
      <c r="CH333" s="5"/>
      <c r="CI333" s="5"/>
      <c r="CJ333" s="5"/>
      <c r="CK333" s="5"/>
      <c r="CL333" s="5"/>
      <c r="CM333" s="5"/>
      <c r="CN333" s="5"/>
      <c r="CO333" s="5"/>
      <c r="CP333" s="5"/>
      <c r="CQ333" s="5"/>
      <c r="CR333" s="5"/>
      <c r="CS333" s="5"/>
      <c r="CT333" s="5"/>
      <c r="CU333" s="5"/>
      <c r="CV333" s="5"/>
      <c r="CW333" s="5"/>
      <c r="CX333" s="5"/>
      <c r="CY333" s="5"/>
      <c r="CZ333" s="5"/>
      <c r="DA333" s="5"/>
      <c r="DB333" s="5"/>
      <c r="DC333" s="5"/>
      <c r="DD333" s="5"/>
      <c r="DE333" s="5"/>
      <c r="DF333" s="5"/>
      <c r="DG333" s="5"/>
      <c r="DH333" s="5"/>
      <c r="DI333" s="5"/>
      <c r="DJ333" s="5"/>
      <c r="DK333" s="5"/>
      <c r="DL333" s="5"/>
      <c r="DM333" s="5"/>
      <c r="DN333" s="5"/>
      <c r="DO333" s="5"/>
      <c r="DP333" s="5"/>
      <c r="DQ333" s="5"/>
      <c r="DR333" s="5"/>
      <c r="DS333" s="5"/>
      <c r="DT333" s="5"/>
      <c r="DU333" s="5"/>
      <c r="DV333" s="5"/>
      <c r="DW333" s="5"/>
      <c r="DX333" s="5"/>
      <c r="DY333" s="5"/>
      <c r="DZ333" s="5"/>
      <c r="EA333" s="5"/>
      <c r="EB333" s="334"/>
      <c r="EC333" s="4"/>
      <c r="ED333" s="4"/>
      <c r="EE333" s="4"/>
      <c r="EF333" s="4"/>
      <c r="EG333" s="4"/>
      <c r="EH333" s="4"/>
      <c r="EI333" s="4"/>
      <c r="EJ333" s="4"/>
      <c r="EK333" s="4"/>
      <c r="EL333" s="4"/>
      <c r="EM333" s="4"/>
      <c r="EN333" s="4"/>
      <c r="EO333" s="4"/>
      <c r="EP333" s="4"/>
      <c r="EQ333" s="4"/>
      <c r="ER333" s="4"/>
      <c r="ES333" s="4"/>
      <c r="ET333" s="4"/>
      <c r="EU333" s="4"/>
      <c r="EV333" s="4"/>
      <c r="EW333" s="4"/>
      <c r="EX333" s="4"/>
      <c r="EY333" s="4"/>
    </row>
    <row r="334" spans="1:161" ht="16.5" customHeight="1" x14ac:dyDescent="0.2">
      <c r="A334" s="43" t="s">
        <v>1683</v>
      </c>
      <c r="B334" s="22" t="s">
        <v>1684</v>
      </c>
      <c r="C334" s="5" t="s">
        <v>2845</v>
      </c>
      <c r="E334" s="265" t="s">
        <v>469</v>
      </c>
      <c r="F334" s="231" t="s">
        <v>1685</v>
      </c>
      <c r="G334" s="193"/>
      <c r="H334" s="5" t="s">
        <v>676</v>
      </c>
      <c r="I334" s="21" t="s">
        <v>663</v>
      </c>
      <c r="J334" s="21" t="s">
        <v>663</v>
      </c>
      <c r="K334" s="21" t="s">
        <v>663</v>
      </c>
      <c r="L334" s="21" t="s">
        <v>16</v>
      </c>
      <c r="M334" s="21" t="s">
        <v>16</v>
      </c>
      <c r="N334" s="21" t="s">
        <v>663</v>
      </c>
      <c r="O334" s="21" t="s">
        <v>16</v>
      </c>
      <c r="P334" s="21" t="s">
        <v>16</v>
      </c>
      <c r="Q334" s="21" t="s">
        <v>16</v>
      </c>
      <c r="R334" s="21" t="s">
        <v>663</v>
      </c>
      <c r="S334" s="21" t="s">
        <v>4</v>
      </c>
      <c r="T334" s="21" t="s">
        <v>663</v>
      </c>
      <c r="U334" s="21" t="s">
        <v>4</v>
      </c>
      <c r="V334" s="21" t="s">
        <v>16</v>
      </c>
      <c r="W334" s="21" t="s">
        <v>16</v>
      </c>
      <c r="X334" s="21" t="s">
        <v>4</v>
      </c>
      <c r="Y334" s="21" t="s">
        <v>4</v>
      </c>
      <c r="Z334" s="21" t="s">
        <v>4</v>
      </c>
      <c r="AA334" s="21" t="s">
        <v>4</v>
      </c>
      <c r="AB334" s="21" t="s">
        <v>4</v>
      </c>
      <c r="AC334" s="426" t="s">
        <v>4</v>
      </c>
      <c r="AD334" s="426" t="s">
        <v>4</v>
      </c>
      <c r="AE334" s="426" t="s">
        <v>4</v>
      </c>
      <c r="AF334" s="426" t="s">
        <v>16</v>
      </c>
      <c r="AG334" s="426" t="s">
        <v>4</v>
      </c>
      <c r="AH334" s="426" t="s">
        <v>4</v>
      </c>
      <c r="AI334" s="511" t="s">
        <v>663</v>
      </c>
      <c r="AJ334" s="511" t="s">
        <v>664</v>
      </c>
      <c r="AK334" s="141" t="s">
        <v>4</v>
      </c>
      <c r="AL334" s="141"/>
      <c r="AM334" s="602"/>
      <c r="AN334" s="405"/>
      <c r="AO334" s="213"/>
      <c r="AP334" s="478"/>
      <c r="AQ334" s="479"/>
      <c r="AR334" s="315">
        <f>VLOOKUP(E334,'Monthly AMS report'!KD:KE,2,FALSE)</f>
        <v>44763</v>
      </c>
      <c r="AS334" s="3"/>
      <c r="AT334" s="3"/>
      <c r="AU334" s="5"/>
      <c r="AW334" s="5"/>
      <c r="AX334" s="5"/>
      <c r="AY334" s="5"/>
      <c r="AZ334" s="5"/>
      <c r="BA334" s="3"/>
      <c r="BB334" s="3"/>
      <c r="BC334" s="3"/>
      <c r="BD334" s="3"/>
      <c r="BE334" s="3"/>
      <c r="BF334" s="3"/>
      <c r="BG334" s="3"/>
      <c r="BH334" s="3"/>
      <c r="BI334" s="3"/>
      <c r="BJ334" s="3"/>
      <c r="BK334" s="3"/>
      <c r="BL334" s="3"/>
      <c r="BM334" s="3"/>
      <c r="BN334" s="3"/>
      <c r="BO334" s="3"/>
      <c r="BP334" s="3"/>
      <c r="BQ334" s="3"/>
      <c r="BR334" s="3"/>
      <c r="BS334" s="3"/>
      <c r="BT334" s="3"/>
      <c r="BU334" s="3"/>
      <c r="BV334" s="5"/>
      <c r="BW334" s="5"/>
      <c r="BX334" s="5"/>
      <c r="BY334" s="5"/>
      <c r="BZ334" s="5"/>
      <c r="CA334" s="5"/>
      <c r="CB334" s="5"/>
      <c r="CC334" s="5"/>
      <c r="CD334" s="5"/>
      <c r="CE334" s="5"/>
      <c r="CF334" s="5"/>
      <c r="CG334" s="5"/>
      <c r="CH334" s="5"/>
      <c r="CI334" s="5"/>
      <c r="CJ334" s="5"/>
      <c r="CK334" s="5"/>
      <c r="CL334" s="5"/>
      <c r="CM334" s="5"/>
      <c r="CN334" s="5"/>
      <c r="CO334" s="5"/>
      <c r="CP334" s="5"/>
      <c r="CQ334" s="5"/>
      <c r="CR334" s="5"/>
      <c r="CS334" s="5"/>
      <c r="CT334" s="5"/>
      <c r="CU334" s="5"/>
      <c r="CV334" s="5"/>
      <c r="CW334" s="5"/>
      <c r="CX334" s="5"/>
      <c r="CY334" s="5"/>
      <c r="CZ334" s="5"/>
      <c r="DA334" s="5"/>
      <c r="DB334" s="5"/>
      <c r="DC334" s="5"/>
      <c r="DD334" s="5"/>
      <c r="DE334" s="5"/>
      <c r="DF334" s="5"/>
      <c r="DG334" s="5"/>
      <c r="DH334" s="5"/>
      <c r="DI334" s="5"/>
      <c r="DJ334" s="5"/>
      <c r="DK334" s="5"/>
      <c r="DL334" s="5"/>
      <c r="DM334" s="5"/>
      <c r="DN334" s="5"/>
      <c r="DO334" s="5"/>
      <c r="DP334" s="5"/>
      <c r="DQ334" s="5"/>
      <c r="DR334" s="5"/>
      <c r="DS334" s="5"/>
      <c r="DT334" s="5"/>
      <c r="DU334" s="5"/>
      <c r="DV334" s="5"/>
      <c r="DW334" s="5"/>
      <c r="DX334" s="5"/>
      <c r="DY334" s="5"/>
      <c r="DZ334" s="5"/>
      <c r="EA334" s="5"/>
      <c r="EB334" s="334"/>
      <c r="EC334" s="4"/>
      <c r="ED334" s="4"/>
      <c r="EE334" s="4"/>
      <c r="EF334" s="4"/>
      <c r="EG334" s="4"/>
      <c r="EH334" s="4"/>
      <c r="EI334" s="4"/>
      <c r="EJ334" s="4"/>
      <c r="EK334" s="4"/>
      <c r="EL334" s="4"/>
      <c r="EM334" s="4"/>
      <c r="EN334" s="4"/>
      <c r="EO334" s="4"/>
      <c r="EP334" s="4"/>
      <c r="EQ334" s="4"/>
      <c r="ER334" s="4"/>
      <c r="ES334" s="4"/>
      <c r="ET334" s="4"/>
      <c r="EU334" s="4"/>
      <c r="EV334" s="4"/>
      <c r="EW334" s="4"/>
      <c r="EX334" s="4"/>
      <c r="EY334" s="4"/>
    </row>
    <row r="335" spans="1:161" ht="16.5" customHeight="1" x14ac:dyDescent="0.25">
      <c r="A335" s="44" t="s">
        <v>1686</v>
      </c>
      <c r="B335" s="6" t="s">
        <v>1687</v>
      </c>
      <c r="C335" s="5" t="s">
        <v>2845</v>
      </c>
      <c r="D335" s="5" t="s">
        <v>1618</v>
      </c>
      <c r="E335" s="265" t="s">
        <v>470</v>
      </c>
      <c r="F335" s="231" t="s">
        <v>1688</v>
      </c>
      <c r="G335" s="193"/>
      <c r="H335" s="5" t="s">
        <v>676</v>
      </c>
      <c r="I335" s="21" t="s">
        <v>663</v>
      </c>
      <c r="J335" s="21" t="s">
        <v>663</v>
      </c>
      <c r="K335" s="21" t="s">
        <v>663</v>
      </c>
      <c r="L335" s="21" t="s">
        <v>663</v>
      </c>
      <c r="M335" s="21">
        <v>2</v>
      </c>
      <c r="N335" s="21" t="s">
        <v>663</v>
      </c>
      <c r="O335" s="21" t="s">
        <v>16</v>
      </c>
      <c r="P335" s="21" t="s">
        <v>16</v>
      </c>
      <c r="Q335" s="21" t="s">
        <v>663</v>
      </c>
      <c r="R335" s="21" t="s">
        <v>16</v>
      </c>
      <c r="S335" s="21" t="s">
        <v>16</v>
      </c>
      <c r="T335" s="21">
        <v>2</v>
      </c>
      <c r="U335" s="21" t="s">
        <v>663</v>
      </c>
      <c r="V335" s="21" t="s">
        <v>4</v>
      </c>
      <c r="W335" s="21">
        <v>3</v>
      </c>
      <c r="X335" s="21">
        <v>2</v>
      </c>
      <c r="Y335" s="21">
        <v>2</v>
      </c>
      <c r="Z335" s="21">
        <v>2</v>
      </c>
      <c r="AA335" s="21">
        <v>2</v>
      </c>
      <c r="AB335" s="21">
        <v>2</v>
      </c>
      <c r="AC335" s="426">
        <v>2</v>
      </c>
      <c r="AD335" s="426">
        <v>1</v>
      </c>
      <c r="AE335" s="426">
        <v>1</v>
      </c>
      <c r="AF335" s="426">
        <v>2</v>
      </c>
      <c r="AG335" s="426">
        <v>2</v>
      </c>
      <c r="AH335" s="426">
        <v>3</v>
      </c>
      <c r="AI335" s="511">
        <v>3</v>
      </c>
      <c r="AJ335" s="511" t="s">
        <v>664</v>
      </c>
      <c r="AK335" s="141">
        <v>3</v>
      </c>
      <c r="AL335" s="141" t="s">
        <v>3575</v>
      </c>
      <c r="AM335" s="174"/>
      <c r="AN335" s="404"/>
      <c r="AO335" s="213"/>
      <c r="AP335" s="478"/>
      <c r="AQ335" s="479" t="e">
        <f>VLOOKUP(A335,#REF!,10,FALSE)</f>
        <v>#REF!</v>
      </c>
      <c r="AR335" s="315">
        <f>VLOOKUP(E335,'Monthly AMS report'!KD:KE,2,FALSE)</f>
        <v>44764</v>
      </c>
      <c r="AS335" s="3"/>
      <c r="AT335" s="3"/>
      <c r="AU335" s="5"/>
      <c r="AV335" s="5">
        <v>33</v>
      </c>
      <c r="AW335" s="5" t="e">
        <v>#N/A</v>
      </c>
      <c r="AX335" s="5"/>
      <c r="AY335" s="5"/>
      <c r="AZ335" s="5"/>
      <c r="BA335" s="3"/>
      <c r="BB335" s="3"/>
      <c r="BC335" s="3"/>
      <c r="BD335" s="3"/>
      <c r="BE335" s="3"/>
      <c r="BF335" s="3"/>
      <c r="BG335" s="3"/>
      <c r="BH335" s="3"/>
      <c r="BI335" s="3"/>
      <c r="BJ335" s="3"/>
      <c r="BK335" s="3"/>
      <c r="BL335" s="3"/>
      <c r="BM335" s="3"/>
      <c r="BN335" s="3"/>
      <c r="BO335" s="3"/>
      <c r="BP335" s="3"/>
      <c r="BQ335" s="3"/>
      <c r="BR335" s="3"/>
      <c r="BS335" s="3"/>
      <c r="BT335" s="3"/>
      <c r="BU335" s="3"/>
      <c r="BV335" s="5"/>
      <c r="BW335" s="5"/>
      <c r="BX335" s="5"/>
      <c r="BY335" s="5"/>
      <c r="BZ335" s="5"/>
      <c r="CA335" s="5"/>
      <c r="CB335" s="5"/>
      <c r="CC335" s="5"/>
      <c r="CD335" s="5"/>
      <c r="CE335" s="5"/>
      <c r="CF335" s="5"/>
      <c r="CG335" s="5"/>
      <c r="CH335" s="5"/>
      <c r="CI335" s="5"/>
      <c r="CJ335" s="5"/>
      <c r="CK335" s="5"/>
      <c r="CL335" s="5"/>
      <c r="CM335" s="5"/>
      <c r="CN335" s="5"/>
      <c r="CO335" s="5"/>
      <c r="CP335" s="5"/>
      <c r="CQ335" s="5"/>
      <c r="CR335" s="5"/>
      <c r="CS335" s="5"/>
      <c r="CT335" s="5"/>
      <c r="CU335" s="5"/>
      <c r="CV335" s="5"/>
      <c r="CW335" s="5"/>
      <c r="CX335" s="5"/>
      <c r="CY335" s="5"/>
      <c r="CZ335" s="5"/>
      <c r="DA335" s="5"/>
      <c r="DB335" s="5"/>
      <c r="DC335" s="5"/>
      <c r="DD335" s="5"/>
      <c r="DE335" s="5"/>
      <c r="DF335" s="5"/>
      <c r="DG335" s="5"/>
      <c r="DH335" s="5"/>
      <c r="DI335" s="5"/>
      <c r="DJ335" s="5"/>
      <c r="DK335" s="5"/>
      <c r="DL335" s="5"/>
      <c r="DM335" s="5"/>
      <c r="DN335" s="5"/>
      <c r="DO335" s="5"/>
      <c r="DP335" s="5"/>
      <c r="DQ335" s="5"/>
      <c r="DR335" s="5"/>
      <c r="DS335" s="5"/>
      <c r="DT335" s="5"/>
      <c r="DU335" s="5"/>
      <c r="DV335" s="5"/>
      <c r="DW335" s="5"/>
      <c r="DX335" s="5"/>
      <c r="DY335" s="5"/>
      <c r="DZ335" s="5"/>
      <c r="EA335" s="5"/>
      <c r="EB335" s="334"/>
      <c r="EC335" s="4"/>
      <c r="ED335" s="4"/>
      <c r="EE335" s="4"/>
      <c r="EF335" s="4"/>
      <c r="EG335" s="4"/>
      <c r="EH335" s="4"/>
      <c r="EI335" s="4"/>
      <c r="EJ335" s="4"/>
      <c r="EK335" s="4"/>
      <c r="EL335" s="4"/>
      <c r="EM335" s="4"/>
      <c r="EN335" s="4"/>
      <c r="EO335" s="4"/>
      <c r="EP335" s="4"/>
      <c r="EQ335" s="4"/>
      <c r="ER335" s="4"/>
      <c r="ES335" s="4"/>
      <c r="ET335" s="4"/>
      <c r="EU335" s="4"/>
      <c r="EV335" s="4"/>
      <c r="EW335" s="4"/>
      <c r="EX335" s="4"/>
      <c r="EY335" s="4"/>
    </row>
    <row r="336" spans="1:161" ht="16.5" customHeight="1" x14ac:dyDescent="0.2">
      <c r="A336" s="46" t="s">
        <v>1686</v>
      </c>
      <c r="B336" s="22" t="s">
        <v>1687</v>
      </c>
      <c r="C336" s="5" t="s">
        <v>2845</v>
      </c>
      <c r="D336" s="5" t="s">
        <v>1618</v>
      </c>
      <c r="E336" s="265" t="s">
        <v>472</v>
      </c>
      <c r="F336" s="231" t="s">
        <v>1167</v>
      </c>
      <c r="G336" s="193"/>
      <c r="H336" s="5" t="s">
        <v>676</v>
      </c>
      <c r="I336" s="21" t="s">
        <v>663</v>
      </c>
      <c r="J336" s="21" t="s">
        <v>663</v>
      </c>
      <c r="K336" s="21" t="s">
        <v>663</v>
      </c>
      <c r="L336" s="21" t="s">
        <v>663</v>
      </c>
      <c r="M336" s="21" t="s">
        <v>663</v>
      </c>
      <c r="N336" s="21" t="s">
        <v>663</v>
      </c>
      <c r="O336" s="21" t="s">
        <v>16</v>
      </c>
      <c r="P336" s="21" t="s">
        <v>16</v>
      </c>
      <c r="Q336" s="21" t="s">
        <v>663</v>
      </c>
      <c r="R336" s="21" t="s">
        <v>663</v>
      </c>
      <c r="S336" s="21" t="s">
        <v>4</v>
      </c>
      <c r="T336" s="21" t="s">
        <v>663</v>
      </c>
      <c r="U336" s="21" t="s">
        <v>4</v>
      </c>
      <c r="V336" s="21" t="s">
        <v>4</v>
      </c>
      <c r="W336" s="21" t="s">
        <v>4</v>
      </c>
      <c r="X336" s="21" t="s">
        <v>4</v>
      </c>
      <c r="Y336" s="21" t="s">
        <v>4</v>
      </c>
      <c r="Z336" s="21" t="s">
        <v>4</v>
      </c>
      <c r="AA336" s="21" t="s">
        <v>4</v>
      </c>
      <c r="AB336" s="21" t="s">
        <v>4</v>
      </c>
      <c r="AC336" s="426" t="s">
        <v>4</v>
      </c>
      <c r="AD336" s="426" t="s">
        <v>4</v>
      </c>
      <c r="AE336" s="426" t="s">
        <v>4</v>
      </c>
      <c r="AF336" s="426" t="s">
        <v>4</v>
      </c>
      <c r="AG336" s="426" t="s">
        <v>4</v>
      </c>
      <c r="AH336" s="426" t="s">
        <v>4</v>
      </c>
      <c r="AI336" s="511" t="s">
        <v>664</v>
      </c>
      <c r="AJ336" s="511" t="s">
        <v>664</v>
      </c>
      <c r="AK336" s="141" t="s">
        <v>4</v>
      </c>
      <c r="AL336" s="141"/>
      <c r="AM336" s="213"/>
      <c r="AN336" s="405"/>
      <c r="AO336" s="213"/>
      <c r="AP336" s="478"/>
      <c r="AQ336" s="479" t="e">
        <f>VLOOKUP(A336,#REF!,10,FALSE)</f>
        <v>#REF!</v>
      </c>
      <c r="AR336" s="315">
        <f>VLOOKUP(E336,'Monthly AMS report'!KD:KE,2,FALSE)</f>
        <v>44763</v>
      </c>
      <c r="AS336" s="3"/>
      <c r="AT336" s="3"/>
      <c r="AU336" s="5"/>
      <c r="AV336" s="5">
        <v>4</v>
      </c>
      <c r="AW336" s="5" t="e">
        <v>#N/A</v>
      </c>
      <c r="AX336" s="5"/>
      <c r="AY336" s="5" t="s">
        <v>815</v>
      </c>
      <c r="AZ336" s="5"/>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5"/>
      <c r="CG336" s="5"/>
      <c r="CH336" s="5"/>
      <c r="CI336" s="5"/>
      <c r="CJ336" s="5"/>
      <c r="CK336" s="5"/>
      <c r="CL336" s="5"/>
      <c r="CM336" s="5"/>
      <c r="CN336" s="5"/>
      <c r="CO336" s="5"/>
      <c r="CP336" s="5"/>
      <c r="CQ336" s="5"/>
      <c r="CR336" s="5"/>
      <c r="CS336" s="5"/>
      <c r="CT336" s="5"/>
      <c r="CU336" s="5"/>
      <c r="CV336" s="5"/>
      <c r="CW336" s="5"/>
      <c r="CX336" s="5"/>
      <c r="CY336" s="5"/>
      <c r="CZ336" s="5"/>
      <c r="DA336" s="5"/>
      <c r="DB336" s="5"/>
      <c r="DC336" s="5"/>
      <c r="DD336" s="5"/>
      <c r="DE336" s="5"/>
      <c r="DF336" s="5"/>
      <c r="DG336" s="5"/>
      <c r="DH336" s="5"/>
      <c r="DI336" s="5"/>
      <c r="DJ336" s="5"/>
      <c r="DK336" s="5"/>
      <c r="DL336" s="5"/>
      <c r="DM336" s="5"/>
      <c r="DN336" s="5"/>
      <c r="DO336" s="5"/>
      <c r="DP336" s="5"/>
      <c r="DQ336" s="5"/>
      <c r="DR336" s="5"/>
      <c r="DS336" s="5"/>
      <c r="DT336" s="5"/>
      <c r="DU336" s="5"/>
      <c r="DV336" s="5"/>
      <c r="DW336" s="5"/>
      <c r="DX336" s="5"/>
      <c r="DY336" s="5"/>
      <c r="DZ336" s="5"/>
      <c r="EA336" s="5"/>
      <c r="EB336" s="334"/>
      <c r="EC336" s="4"/>
      <c r="ED336" s="4"/>
      <c r="EE336" s="4"/>
      <c r="EF336" s="4"/>
      <c r="EG336" s="4"/>
      <c r="EH336" s="4"/>
      <c r="EI336" s="4"/>
      <c r="EJ336" s="4"/>
      <c r="EK336" s="4"/>
      <c r="EL336" s="4"/>
      <c r="EM336" s="4"/>
      <c r="EN336" s="4"/>
      <c r="EO336" s="4"/>
      <c r="EP336" s="4"/>
      <c r="EQ336" s="4"/>
      <c r="ER336" s="4"/>
      <c r="ES336" s="4"/>
      <c r="ET336" s="4"/>
      <c r="EU336" s="4"/>
      <c r="EV336" s="4"/>
      <c r="EW336" s="4"/>
      <c r="EX336" s="4"/>
      <c r="EY336" s="4"/>
    </row>
    <row r="337" spans="1:161" ht="16.5" customHeight="1" x14ac:dyDescent="0.2">
      <c r="A337" s="46" t="s">
        <v>1689</v>
      </c>
      <c r="B337" s="22" t="s">
        <v>1690</v>
      </c>
      <c r="C337" s="5" t="s">
        <v>2845</v>
      </c>
      <c r="E337" s="265" t="s">
        <v>473</v>
      </c>
      <c r="F337" s="231" t="s">
        <v>1691</v>
      </c>
      <c r="G337" s="193"/>
      <c r="H337" s="5" t="s">
        <v>676</v>
      </c>
      <c r="I337" s="21" t="s">
        <v>663</v>
      </c>
      <c r="J337" s="21" t="s">
        <v>663</v>
      </c>
      <c r="K337" s="21">
        <v>2</v>
      </c>
      <c r="L337" s="21" t="s">
        <v>16</v>
      </c>
      <c r="M337" s="21" t="s">
        <v>663</v>
      </c>
      <c r="N337" s="21" t="s">
        <v>663</v>
      </c>
      <c r="O337" s="21" t="s">
        <v>16</v>
      </c>
      <c r="P337" s="21" t="s">
        <v>16</v>
      </c>
      <c r="Q337" s="21" t="s">
        <v>663</v>
      </c>
      <c r="R337" s="21" t="s">
        <v>663</v>
      </c>
      <c r="S337" s="21" t="s">
        <v>4</v>
      </c>
      <c r="T337" s="21" t="s">
        <v>663</v>
      </c>
      <c r="U337" s="21" t="s">
        <v>4</v>
      </c>
      <c r="V337" s="21" t="s">
        <v>4</v>
      </c>
      <c r="W337" s="21" t="s">
        <v>4</v>
      </c>
      <c r="X337" s="21" t="s">
        <v>4</v>
      </c>
      <c r="Y337" s="21" t="s">
        <v>4</v>
      </c>
      <c r="Z337" s="21" t="s">
        <v>4</v>
      </c>
      <c r="AA337" s="21" t="s">
        <v>4</v>
      </c>
      <c r="AB337" s="21" t="s">
        <v>16</v>
      </c>
      <c r="AC337" s="426" t="s">
        <v>4</v>
      </c>
      <c r="AD337" s="426" t="s">
        <v>4</v>
      </c>
      <c r="AE337" s="426" t="s">
        <v>4</v>
      </c>
      <c r="AF337" s="426" t="s">
        <v>4</v>
      </c>
      <c r="AG337" s="426" t="s">
        <v>4</v>
      </c>
      <c r="AH337" s="426" t="s">
        <v>4</v>
      </c>
      <c r="AI337" s="511" t="s">
        <v>663</v>
      </c>
      <c r="AJ337" s="511" t="s">
        <v>664</v>
      </c>
      <c r="AK337" s="141" t="s">
        <v>4</v>
      </c>
      <c r="AL337" s="141"/>
      <c r="AM337" s="213"/>
      <c r="AN337" s="411"/>
      <c r="AO337" s="213"/>
      <c r="AP337" s="478"/>
      <c r="AQ337" s="479"/>
      <c r="AR337" s="315">
        <f>VLOOKUP(E337,'Monthly AMS report'!KD:KE,2,FALSE)</f>
        <v>44764</v>
      </c>
      <c r="AS337" s="3"/>
      <c r="AT337" s="3"/>
      <c r="AU337" s="5"/>
      <c r="AV337" s="5">
        <v>33</v>
      </c>
      <c r="AW337" s="5" t="e">
        <v>#N/A</v>
      </c>
      <c r="AX337" s="5"/>
      <c r="AY337" s="5"/>
      <c r="AZ337" s="5"/>
      <c r="BA337" s="3"/>
      <c r="BB337" s="3"/>
      <c r="BC337" s="3"/>
      <c r="BD337" s="3"/>
      <c r="BE337" s="3"/>
      <c r="BF337" s="3"/>
      <c r="BG337" s="3"/>
      <c r="BH337" s="3"/>
      <c r="BI337" s="3"/>
      <c r="BJ337" s="3"/>
      <c r="BK337" s="3"/>
      <c r="BL337" s="3"/>
      <c r="BM337" s="3"/>
      <c r="BN337" s="3"/>
      <c r="BO337" s="3"/>
      <c r="BP337" s="3"/>
      <c r="BQ337" s="3"/>
      <c r="BR337" s="3"/>
      <c r="BS337" s="3"/>
      <c r="BT337" s="3"/>
      <c r="BU337" s="3"/>
      <c r="BV337" s="5"/>
      <c r="BW337" s="5"/>
      <c r="BX337" s="5"/>
      <c r="BY337" s="5"/>
      <c r="BZ337" s="5"/>
      <c r="CA337" s="5"/>
      <c r="CB337" s="5"/>
      <c r="CC337" s="5"/>
      <c r="CD337" s="5"/>
      <c r="CE337" s="5"/>
      <c r="CF337" s="5"/>
      <c r="CG337" s="5"/>
      <c r="CH337" s="5"/>
      <c r="CI337" s="5"/>
      <c r="CJ337" s="5"/>
      <c r="CK337" s="5"/>
      <c r="CL337" s="5"/>
      <c r="CM337" s="5"/>
      <c r="CN337" s="5"/>
      <c r="CO337" s="5"/>
      <c r="CP337" s="5"/>
      <c r="CQ337" s="5"/>
      <c r="CR337" s="5"/>
      <c r="CS337" s="5"/>
      <c r="CT337" s="5"/>
      <c r="CU337" s="5"/>
      <c r="CV337" s="5"/>
      <c r="CW337" s="5"/>
      <c r="CX337" s="5"/>
      <c r="CY337" s="5"/>
      <c r="CZ337" s="5"/>
      <c r="DA337" s="5"/>
      <c r="DB337" s="5"/>
      <c r="DC337" s="5"/>
      <c r="DD337" s="5"/>
      <c r="DE337" s="5"/>
      <c r="DF337" s="5"/>
      <c r="DG337" s="5"/>
      <c r="DH337" s="5"/>
      <c r="DI337" s="5"/>
      <c r="DJ337" s="5"/>
      <c r="DK337" s="5"/>
      <c r="DL337" s="5"/>
      <c r="DM337" s="5"/>
      <c r="DN337" s="5"/>
      <c r="DO337" s="5"/>
      <c r="DP337" s="5"/>
      <c r="DQ337" s="5"/>
      <c r="DR337" s="5"/>
      <c r="DS337" s="5"/>
      <c r="DT337" s="5"/>
      <c r="DU337" s="5"/>
      <c r="DV337" s="5"/>
      <c r="DW337" s="5"/>
      <c r="DX337" s="5"/>
      <c r="DY337" s="5"/>
      <c r="DZ337" s="5"/>
      <c r="EA337" s="5"/>
      <c r="EB337" s="334"/>
      <c r="EC337" s="4"/>
      <c r="ED337" s="4"/>
      <c r="EE337" s="4"/>
      <c r="EF337" s="4"/>
      <c r="EG337" s="4"/>
      <c r="EH337" s="4"/>
      <c r="EJ337" s="4"/>
      <c r="EK337" s="4"/>
      <c r="EO337" s="4"/>
      <c r="EP337" s="4"/>
      <c r="EQ337" s="4"/>
      <c r="ER337" s="4"/>
      <c r="ES337" s="4"/>
      <c r="ET337" s="4"/>
      <c r="EU337" s="4"/>
      <c r="EV337" s="4"/>
      <c r="EW337" s="4"/>
      <c r="EX337" s="4"/>
      <c r="EY337" s="4"/>
    </row>
    <row r="338" spans="1:161" ht="16.5" customHeight="1" x14ac:dyDescent="0.2">
      <c r="A338" s="43" t="s">
        <v>1689</v>
      </c>
      <c r="B338" s="323" t="s">
        <v>1690</v>
      </c>
      <c r="C338" s="5" t="s">
        <v>2845</v>
      </c>
      <c r="E338" s="265" t="s">
        <v>474</v>
      </c>
      <c r="F338" s="231" t="s">
        <v>1692</v>
      </c>
      <c r="G338" s="193"/>
      <c r="H338" s="5" t="s">
        <v>676</v>
      </c>
      <c r="I338" s="21" t="s">
        <v>663</v>
      </c>
      <c r="J338" s="21" t="s">
        <v>663</v>
      </c>
      <c r="K338" s="21" t="s">
        <v>663</v>
      </c>
      <c r="L338" s="21" t="s">
        <v>16</v>
      </c>
      <c r="M338" s="21" t="s">
        <v>663</v>
      </c>
      <c r="N338" s="21" t="s">
        <v>663</v>
      </c>
      <c r="O338" s="21" t="s">
        <v>16</v>
      </c>
      <c r="P338" s="21" t="s">
        <v>16</v>
      </c>
      <c r="Q338" s="21" t="s">
        <v>663</v>
      </c>
      <c r="R338" s="21" t="s">
        <v>663</v>
      </c>
      <c r="S338" s="21" t="s">
        <v>4</v>
      </c>
      <c r="T338" s="21" t="s">
        <v>663</v>
      </c>
      <c r="U338" s="21" t="s">
        <v>4</v>
      </c>
      <c r="V338" s="21" t="s">
        <v>4</v>
      </c>
      <c r="W338" s="21" t="s">
        <v>4</v>
      </c>
      <c r="X338" s="21" t="s">
        <v>4</v>
      </c>
      <c r="Y338" s="21" t="s">
        <v>4</v>
      </c>
      <c r="Z338" s="21" t="s">
        <v>4</v>
      </c>
      <c r="AA338" s="21" t="s">
        <v>4</v>
      </c>
      <c r="AB338" s="21" t="s">
        <v>4</v>
      </c>
      <c r="AC338" s="426" t="s">
        <v>4</v>
      </c>
      <c r="AD338" s="426" t="s">
        <v>4</v>
      </c>
      <c r="AE338" s="426" t="s">
        <v>4</v>
      </c>
      <c r="AF338" s="426" t="s">
        <v>4</v>
      </c>
      <c r="AG338" s="426">
        <v>3</v>
      </c>
      <c r="AH338" s="426">
        <v>3</v>
      </c>
      <c r="AI338" s="511" t="s">
        <v>663</v>
      </c>
      <c r="AJ338" s="511" t="s">
        <v>664</v>
      </c>
      <c r="AK338" s="141" t="s">
        <v>4</v>
      </c>
      <c r="AL338" s="141"/>
      <c r="AM338" s="213"/>
      <c r="AN338" s="405"/>
      <c r="AO338" s="213"/>
      <c r="AP338" s="478"/>
      <c r="AQ338" s="479"/>
      <c r="AR338" s="315">
        <f>VLOOKUP(E338,'Monthly AMS report'!KD:KE,2,FALSE)</f>
        <v>44763</v>
      </c>
      <c r="AS338" s="3"/>
      <c r="AT338" s="3"/>
      <c r="AU338" s="5"/>
      <c r="AV338" s="5">
        <v>4</v>
      </c>
      <c r="AW338" s="5" t="e">
        <v>#N/A</v>
      </c>
      <c r="AX338" s="5"/>
      <c r="AY338" s="5" t="s">
        <v>815</v>
      </c>
      <c r="AZ338" s="5"/>
      <c r="BA338" s="3"/>
      <c r="BB338" s="3"/>
      <c r="BC338" s="3"/>
      <c r="BD338" s="3"/>
      <c r="BE338" s="3"/>
      <c r="BF338" s="3"/>
      <c r="BG338" s="3"/>
      <c r="BH338" s="3"/>
      <c r="BI338" s="3"/>
      <c r="BJ338" s="3"/>
      <c r="BK338" s="3"/>
      <c r="BL338" s="3"/>
      <c r="BM338" s="3"/>
      <c r="BN338" s="3"/>
      <c r="BO338" s="3"/>
      <c r="BP338" s="3"/>
      <c r="BQ338" s="3"/>
      <c r="BR338" s="3"/>
      <c r="BS338" s="3"/>
      <c r="BT338" s="3"/>
      <c r="BU338" s="3"/>
      <c r="BV338" s="5"/>
      <c r="BW338" s="5"/>
      <c r="BX338" s="5"/>
      <c r="BY338" s="5"/>
      <c r="BZ338" s="5"/>
      <c r="CA338" s="5"/>
      <c r="CB338" s="5"/>
      <c r="CC338" s="5"/>
      <c r="CD338" s="5"/>
      <c r="CE338" s="5"/>
      <c r="CF338" s="5"/>
      <c r="CG338" s="5"/>
      <c r="CH338" s="5"/>
      <c r="CI338" s="5"/>
      <c r="CJ338" s="5"/>
      <c r="CK338" s="5"/>
      <c r="CL338" s="5"/>
      <c r="CM338" s="5"/>
      <c r="CN338" s="5"/>
      <c r="CO338" s="5"/>
      <c r="CP338" s="5"/>
      <c r="CQ338" s="5"/>
      <c r="CR338" s="5"/>
      <c r="CS338" s="5"/>
      <c r="CT338" s="5"/>
      <c r="CU338" s="5"/>
      <c r="CV338" s="5"/>
      <c r="CW338" s="5"/>
      <c r="CX338" s="5"/>
      <c r="CY338" s="5"/>
      <c r="CZ338" s="5"/>
      <c r="DA338" s="5"/>
      <c r="DB338" s="5"/>
      <c r="DC338" s="5"/>
      <c r="DD338" s="5"/>
      <c r="DE338" s="5"/>
      <c r="DF338" s="5"/>
      <c r="DG338" s="5"/>
      <c r="DH338" s="5"/>
      <c r="DI338" s="5"/>
      <c r="DJ338" s="5"/>
      <c r="DK338" s="5"/>
      <c r="DL338" s="5"/>
      <c r="DM338" s="5"/>
      <c r="DN338" s="5"/>
      <c r="DO338" s="5"/>
      <c r="DP338" s="5"/>
      <c r="DQ338" s="5"/>
      <c r="DR338" s="5"/>
      <c r="DS338" s="5"/>
      <c r="DT338" s="5"/>
      <c r="DU338" s="5"/>
      <c r="DV338" s="5"/>
      <c r="DW338" s="5"/>
      <c r="DX338" s="5"/>
      <c r="DY338" s="5"/>
      <c r="DZ338" s="5"/>
      <c r="EA338" s="5"/>
      <c r="EB338" s="334"/>
      <c r="EC338" s="4"/>
      <c r="ED338" s="4"/>
      <c r="EE338" s="4"/>
      <c r="EF338" s="4"/>
      <c r="EG338" s="4"/>
      <c r="EH338" s="4"/>
      <c r="EO338" s="4"/>
      <c r="EP338" s="4"/>
      <c r="EQ338" s="4"/>
      <c r="ER338" s="4"/>
      <c r="ES338" s="4"/>
      <c r="ET338" s="4"/>
      <c r="EU338" s="4"/>
      <c r="EV338" s="4"/>
      <c r="EW338" s="4"/>
      <c r="EX338" s="4"/>
      <c r="EY338" s="4"/>
    </row>
    <row r="339" spans="1:161" ht="16.5" customHeight="1" x14ac:dyDescent="0.2">
      <c r="A339" s="43" t="s">
        <v>1693</v>
      </c>
      <c r="B339" s="323" t="s">
        <v>1694</v>
      </c>
      <c r="C339" s="5" t="s">
        <v>2845</v>
      </c>
      <c r="D339" s="5" t="s">
        <v>1618</v>
      </c>
      <c r="E339" s="265" t="s">
        <v>475</v>
      </c>
      <c r="F339" s="231" t="s">
        <v>1695</v>
      </c>
      <c r="G339" s="193"/>
      <c r="H339" s="5" t="s">
        <v>676</v>
      </c>
      <c r="I339" s="21" t="s">
        <v>663</v>
      </c>
      <c r="J339" s="21" t="s">
        <v>663</v>
      </c>
      <c r="K339" s="21" t="s">
        <v>663</v>
      </c>
      <c r="L339" s="21" t="s">
        <v>663</v>
      </c>
      <c r="M339" s="21" t="s">
        <v>663</v>
      </c>
      <c r="N339" s="21" t="s">
        <v>663</v>
      </c>
      <c r="O339" s="21" t="s">
        <v>16</v>
      </c>
      <c r="P339" s="21" t="s">
        <v>16</v>
      </c>
      <c r="Q339" s="21" t="s">
        <v>663</v>
      </c>
      <c r="R339" s="21" t="s">
        <v>663</v>
      </c>
      <c r="S339" s="21" t="s">
        <v>16</v>
      </c>
      <c r="T339" s="21" t="s">
        <v>663</v>
      </c>
      <c r="U339" s="21" t="s">
        <v>4</v>
      </c>
      <c r="V339" s="21" t="s">
        <v>4</v>
      </c>
      <c r="W339" s="21" t="s">
        <v>4</v>
      </c>
      <c r="X339" s="21" t="s">
        <v>4</v>
      </c>
      <c r="Y339" s="21" t="s">
        <v>4</v>
      </c>
      <c r="Z339" s="21" t="s">
        <v>4</v>
      </c>
      <c r="AA339" s="21" t="s">
        <v>4</v>
      </c>
      <c r="AB339" s="21" t="s">
        <v>4</v>
      </c>
      <c r="AC339" s="426" t="s">
        <v>4</v>
      </c>
      <c r="AD339" s="426" t="s">
        <v>4</v>
      </c>
      <c r="AE339" s="426" t="s">
        <v>4</v>
      </c>
      <c r="AF339" s="426" t="s">
        <v>4</v>
      </c>
      <c r="AG339" s="426" t="s">
        <v>4</v>
      </c>
      <c r="AH339" s="426">
        <v>1</v>
      </c>
      <c r="AI339" s="511">
        <v>2</v>
      </c>
      <c r="AJ339" s="511" t="s">
        <v>664</v>
      </c>
      <c r="AK339" s="141">
        <v>3</v>
      </c>
      <c r="AL339" s="141" t="s">
        <v>3574</v>
      </c>
      <c r="AM339" s="213"/>
      <c r="AN339" s="405"/>
      <c r="AO339" s="213"/>
      <c r="AP339" s="478"/>
      <c r="AQ339" s="479"/>
      <c r="AR339" s="315">
        <f>VLOOKUP(E339,'Monthly AMS report'!KD:KE,2,FALSE)</f>
        <v>44763</v>
      </c>
      <c r="AS339" s="3"/>
      <c r="AT339" s="3"/>
      <c r="AU339" s="5"/>
      <c r="AV339" s="5">
        <v>33</v>
      </c>
      <c r="AW339" s="5" t="e">
        <v>#N/A</v>
      </c>
      <c r="AX339" s="5"/>
      <c r="AY339" s="5" t="s">
        <v>815</v>
      </c>
      <c r="AZ339" s="5"/>
      <c r="BA339" s="3"/>
      <c r="BB339" s="3"/>
      <c r="BC339" s="3"/>
      <c r="BD339" s="3"/>
      <c r="BE339" s="3"/>
      <c r="BF339" s="3"/>
      <c r="BG339" s="3"/>
      <c r="BH339" s="3"/>
      <c r="BI339" s="3"/>
      <c r="BJ339" s="3"/>
      <c r="BK339" s="3"/>
      <c r="BL339" s="3"/>
      <c r="BM339" s="3"/>
      <c r="BN339" s="3"/>
      <c r="BO339" s="3"/>
      <c r="BP339" s="3"/>
      <c r="BQ339" s="3"/>
      <c r="BR339" s="3"/>
      <c r="BS339" s="3"/>
      <c r="BT339" s="3"/>
      <c r="BU339" s="3"/>
      <c r="BV339" s="5"/>
      <c r="BW339" s="5"/>
      <c r="BX339" s="5"/>
      <c r="BY339" s="5"/>
      <c r="BZ339" s="5"/>
      <c r="CA339" s="5"/>
      <c r="CB339" s="5"/>
      <c r="CC339" s="5"/>
      <c r="CD339" s="5"/>
      <c r="CE339" s="5"/>
      <c r="CF339" s="5"/>
      <c r="CG339" s="5"/>
      <c r="CH339" s="5"/>
      <c r="CI339" s="5"/>
      <c r="CJ339" s="5"/>
      <c r="CK339" s="5"/>
      <c r="CL339" s="5"/>
      <c r="CM339" s="5"/>
      <c r="CN339" s="5"/>
      <c r="CO339" s="5"/>
      <c r="CP339" s="5"/>
      <c r="CQ339" s="5"/>
      <c r="CR339" s="5"/>
      <c r="CS339" s="5"/>
      <c r="CT339" s="5"/>
      <c r="CU339" s="5"/>
      <c r="CV339" s="5"/>
      <c r="CW339" s="5"/>
      <c r="CX339" s="5"/>
      <c r="CY339" s="5"/>
      <c r="CZ339" s="5"/>
      <c r="DA339" s="5"/>
      <c r="DB339" s="5"/>
      <c r="DC339" s="5"/>
      <c r="DD339" s="5"/>
      <c r="DE339" s="5"/>
      <c r="DF339" s="5"/>
      <c r="DG339" s="5"/>
      <c r="DH339" s="5"/>
      <c r="DI339" s="5"/>
      <c r="DJ339" s="5"/>
      <c r="DK339" s="5"/>
      <c r="DL339" s="5"/>
      <c r="DM339" s="5"/>
      <c r="DN339" s="5"/>
      <c r="DO339" s="5"/>
      <c r="DP339" s="5"/>
      <c r="DQ339" s="5"/>
      <c r="DR339" s="5"/>
      <c r="DS339" s="5"/>
      <c r="DT339" s="5"/>
      <c r="DU339" s="5"/>
      <c r="DV339" s="5"/>
      <c r="DW339" s="5"/>
      <c r="DX339" s="5"/>
      <c r="DY339" s="5"/>
      <c r="DZ339" s="5"/>
      <c r="EA339" s="5"/>
      <c r="EB339" s="334"/>
      <c r="EC339" s="4"/>
      <c r="ED339" s="4"/>
      <c r="EE339" s="4"/>
      <c r="EF339" s="4"/>
      <c r="EG339" s="4"/>
      <c r="EH339" s="4"/>
      <c r="EO339" s="4"/>
      <c r="EP339" s="4"/>
      <c r="EQ339" s="4"/>
      <c r="ER339" s="4"/>
      <c r="ES339" s="4"/>
      <c r="ET339" s="4"/>
      <c r="EU339" s="4"/>
      <c r="EV339" s="4"/>
      <c r="EW339" s="4"/>
      <c r="EX339" s="4"/>
      <c r="EY339" s="4"/>
    </row>
    <row r="340" spans="1:161" ht="16.5" customHeight="1" x14ac:dyDescent="0.2">
      <c r="A340" s="43" t="s">
        <v>1696</v>
      </c>
      <c r="B340" s="323" t="s">
        <v>1697</v>
      </c>
      <c r="C340" s="5" t="s">
        <v>2845</v>
      </c>
      <c r="D340" s="5" t="s">
        <v>1618</v>
      </c>
      <c r="E340" s="265" t="s">
        <v>477</v>
      </c>
      <c r="F340" s="231" t="s">
        <v>1698</v>
      </c>
      <c r="G340" s="193"/>
      <c r="H340" s="5" t="s">
        <v>676</v>
      </c>
      <c r="I340" s="21" t="s">
        <v>663</v>
      </c>
      <c r="J340" s="21" t="s">
        <v>663</v>
      </c>
      <c r="K340" s="21" t="s">
        <v>663</v>
      </c>
      <c r="L340" s="21" t="s">
        <v>16</v>
      </c>
      <c r="M340" s="21" t="s">
        <v>663</v>
      </c>
      <c r="N340" s="21" t="s">
        <v>663</v>
      </c>
      <c r="O340" s="21" t="s">
        <v>16</v>
      </c>
      <c r="P340" s="21" t="s">
        <v>16</v>
      </c>
      <c r="Q340" s="21" t="s">
        <v>663</v>
      </c>
      <c r="R340" s="21" t="s">
        <v>663</v>
      </c>
      <c r="S340" s="21" t="s">
        <v>16</v>
      </c>
      <c r="T340" s="21" t="s">
        <v>663</v>
      </c>
      <c r="U340" s="21" t="s">
        <v>4</v>
      </c>
      <c r="V340" s="21" t="s">
        <v>4</v>
      </c>
      <c r="W340" s="21" t="s">
        <v>4</v>
      </c>
      <c r="X340" s="21" t="s">
        <v>4</v>
      </c>
      <c r="Y340" s="21" t="s">
        <v>4</v>
      </c>
      <c r="Z340" s="21" t="s">
        <v>4</v>
      </c>
      <c r="AA340" s="21" t="s">
        <v>4</v>
      </c>
      <c r="AB340" s="21" t="s">
        <v>4</v>
      </c>
      <c r="AC340" s="426">
        <v>2</v>
      </c>
      <c r="AD340" s="426" t="s">
        <v>4</v>
      </c>
      <c r="AE340" s="426" t="s">
        <v>16</v>
      </c>
      <c r="AF340" s="426" t="s">
        <v>4</v>
      </c>
      <c r="AG340" s="426" t="s">
        <v>4</v>
      </c>
      <c r="AH340" s="426" t="s">
        <v>4</v>
      </c>
      <c r="AI340" s="511" t="s">
        <v>663</v>
      </c>
      <c r="AJ340" s="511" t="s">
        <v>664</v>
      </c>
      <c r="AK340" s="141" t="s">
        <v>4</v>
      </c>
      <c r="AL340" s="141"/>
      <c r="AM340" s="314"/>
      <c r="AN340" s="405"/>
      <c r="AO340" s="314"/>
      <c r="AP340" s="478"/>
      <c r="AQ340" s="479"/>
      <c r="AR340" s="315">
        <f>VLOOKUP(E340,'Monthly AMS report'!KD:KE,2,FALSE)</f>
        <v>44763</v>
      </c>
      <c r="AS340" s="3"/>
      <c r="AT340" s="3"/>
      <c r="AU340" s="5"/>
      <c r="AV340" s="5">
        <v>4</v>
      </c>
      <c r="AW340" s="5" t="e">
        <v>#N/A</v>
      </c>
      <c r="AX340" s="5"/>
      <c r="AY340" s="5" t="s">
        <v>815</v>
      </c>
      <c r="AZ340" s="5"/>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c r="DA340" s="3"/>
      <c r="DB340" s="3"/>
      <c r="DC340" s="3"/>
      <c r="DD340" s="3"/>
      <c r="DE340" s="3"/>
      <c r="DF340" s="3"/>
      <c r="DG340" s="3"/>
      <c r="DH340" s="3"/>
      <c r="DI340" s="3"/>
      <c r="DJ340" s="3"/>
      <c r="DK340" s="3"/>
      <c r="DL340" s="3"/>
      <c r="DM340" s="3"/>
      <c r="DN340" s="3"/>
      <c r="DO340" s="3"/>
      <c r="DP340" s="3"/>
      <c r="DQ340" s="3"/>
      <c r="DR340" s="3"/>
      <c r="DS340" s="3"/>
      <c r="DT340" s="3"/>
      <c r="DU340" s="3"/>
      <c r="DV340" s="3"/>
      <c r="DW340" s="3"/>
      <c r="DX340" s="3"/>
      <c r="DY340" s="3"/>
      <c r="DZ340" s="3"/>
      <c r="EA340" s="3"/>
      <c r="EB340" s="19"/>
    </row>
    <row r="341" spans="1:161" ht="16.5" customHeight="1" x14ac:dyDescent="0.2">
      <c r="A341" s="43" t="s">
        <v>1856</v>
      </c>
      <c r="B341" s="43" t="s">
        <v>1857</v>
      </c>
      <c r="C341" s="5" t="s">
        <v>2846</v>
      </c>
      <c r="D341" s="5" t="s">
        <v>1618</v>
      </c>
      <c r="E341" s="263" t="s">
        <v>25</v>
      </c>
      <c r="F341" s="357" t="s">
        <v>1857</v>
      </c>
      <c r="G341" s="193"/>
      <c r="H341" s="472" t="s">
        <v>1479</v>
      </c>
      <c r="I341" s="25" t="s">
        <v>16</v>
      </c>
      <c r="J341" s="25" t="s">
        <v>16</v>
      </c>
      <c r="K341" s="25" t="s">
        <v>16</v>
      </c>
      <c r="L341" s="25" t="s">
        <v>16</v>
      </c>
      <c r="M341" s="25" t="s">
        <v>16</v>
      </c>
      <c r="N341" s="25" t="s">
        <v>16</v>
      </c>
      <c r="O341" s="25" t="s">
        <v>16</v>
      </c>
      <c r="P341" s="25" t="s">
        <v>16</v>
      </c>
      <c r="Q341" s="25" t="s">
        <v>16</v>
      </c>
      <c r="R341" s="25" t="s">
        <v>16</v>
      </c>
      <c r="S341" s="25" t="s">
        <v>16</v>
      </c>
      <c r="T341" s="25" t="s">
        <v>16</v>
      </c>
      <c r="U341" s="25" t="s">
        <v>16</v>
      </c>
      <c r="V341" s="25" t="s">
        <v>16</v>
      </c>
      <c r="W341" s="21" t="s">
        <v>16</v>
      </c>
      <c r="X341" s="21" t="s">
        <v>16</v>
      </c>
      <c r="Y341" s="21" t="s">
        <v>16</v>
      </c>
      <c r="Z341" s="21" t="s">
        <v>4</v>
      </c>
      <c r="AA341" s="21" t="s">
        <v>16</v>
      </c>
      <c r="AB341" s="21" t="s">
        <v>16</v>
      </c>
      <c r="AC341" s="426" t="s">
        <v>4</v>
      </c>
      <c r="AD341" s="426" t="s">
        <v>16</v>
      </c>
      <c r="AE341" s="426" t="s">
        <v>16</v>
      </c>
      <c r="AF341" s="426" t="s">
        <v>16</v>
      </c>
      <c r="AG341" s="426" t="s">
        <v>16</v>
      </c>
      <c r="AH341" s="426" t="s">
        <v>16</v>
      </c>
      <c r="AI341" s="511" t="s">
        <v>16</v>
      </c>
      <c r="AJ341" s="511"/>
      <c r="AK341" s="141" t="s">
        <v>16</v>
      </c>
      <c r="AL341" s="141"/>
      <c r="AM341" s="213"/>
      <c r="AN341" s="405"/>
      <c r="AO341" s="213"/>
      <c r="AP341" s="478"/>
      <c r="AQ341" s="496"/>
      <c r="AR341" s="315">
        <f>VLOOKUP(E341,'Monthly AMS report'!KD:KE,2,FALSE)</f>
        <v>44545</v>
      </c>
      <c r="AS341" s="22"/>
      <c r="AT341" s="22"/>
      <c r="AU341" s="5">
        <v>4</v>
      </c>
      <c r="AV341" s="5">
        <v>33</v>
      </c>
      <c r="AW341" s="5" t="e">
        <v>#N/A</v>
      </c>
      <c r="AX341" s="5"/>
      <c r="AY341" s="5" t="s">
        <v>815</v>
      </c>
      <c r="AZ341" s="5"/>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c r="DA341" s="3"/>
      <c r="DB341" s="3"/>
      <c r="DC341" s="3"/>
      <c r="DD341" s="3"/>
      <c r="DE341" s="3"/>
      <c r="DF341" s="3"/>
      <c r="DG341" s="3"/>
      <c r="DH341" s="3"/>
      <c r="DI341" s="3"/>
      <c r="DJ341" s="3"/>
      <c r="DK341" s="3"/>
      <c r="DL341" s="3"/>
      <c r="DM341" s="3"/>
      <c r="DN341" s="3"/>
      <c r="DO341" s="3"/>
      <c r="DP341" s="3"/>
      <c r="DQ341" s="3"/>
      <c r="DR341" s="3"/>
      <c r="DS341" s="3"/>
      <c r="DT341" s="3"/>
      <c r="DU341" s="3"/>
      <c r="DV341" s="3"/>
      <c r="DW341" s="3"/>
      <c r="DX341" s="3"/>
      <c r="DY341" s="3"/>
      <c r="DZ341" s="3"/>
      <c r="EA341" s="3"/>
      <c r="EB341" s="19"/>
    </row>
    <row r="342" spans="1:161" ht="16.5" customHeight="1" x14ac:dyDescent="0.2">
      <c r="A342" s="43" t="s">
        <v>1711</v>
      </c>
      <c r="B342" s="43" t="s">
        <v>1712</v>
      </c>
      <c r="C342" s="5" t="s">
        <v>2846</v>
      </c>
      <c r="D342" s="5" t="s">
        <v>1618</v>
      </c>
      <c r="E342" s="263" t="s">
        <v>482</v>
      </c>
      <c r="F342" s="231" t="s">
        <v>1712</v>
      </c>
      <c r="G342" s="193"/>
      <c r="H342" s="5" t="s">
        <v>1479</v>
      </c>
      <c r="I342" s="25" t="s">
        <v>16</v>
      </c>
      <c r="J342" s="25" t="s">
        <v>16</v>
      </c>
      <c r="K342" s="25" t="s">
        <v>16</v>
      </c>
      <c r="L342" s="25" t="s">
        <v>16</v>
      </c>
      <c r="M342" s="25" t="s">
        <v>16</v>
      </c>
      <c r="N342" s="25" t="s">
        <v>16</v>
      </c>
      <c r="O342" s="25" t="s">
        <v>16</v>
      </c>
      <c r="P342" s="25" t="s">
        <v>16</v>
      </c>
      <c r="Q342" s="25" t="s">
        <v>16</v>
      </c>
      <c r="R342" s="25" t="s">
        <v>16</v>
      </c>
      <c r="S342" s="25" t="s">
        <v>16</v>
      </c>
      <c r="T342" s="25" t="s">
        <v>16</v>
      </c>
      <c r="U342" s="25" t="s">
        <v>16</v>
      </c>
      <c r="V342" s="25" t="s">
        <v>16</v>
      </c>
      <c r="W342" s="21" t="s">
        <v>16</v>
      </c>
      <c r="X342" s="21" t="s">
        <v>4</v>
      </c>
      <c r="Y342" s="21" t="s">
        <v>4</v>
      </c>
      <c r="Z342" s="21" t="s">
        <v>4</v>
      </c>
      <c r="AA342" s="21" t="s">
        <v>4</v>
      </c>
      <c r="AB342" s="21" t="s">
        <v>4</v>
      </c>
      <c r="AC342" s="426" t="s">
        <v>4</v>
      </c>
      <c r="AD342" s="426" t="s">
        <v>4</v>
      </c>
      <c r="AE342" s="426" t="s">
        <v>4</v>
      </c>
      <c r="AF342" s="426" t="s">
        <v>4</v>
      </c>
      <c r="AG342" s="426" t="s">
        <v>4</v>
      </c>
      <c r="AH342" s="426" t="s">
        <v>4</v>
      </c>
      <c r="AI342" s="511" t="s">
        <v>663</v>
      </c>
      <c r="AJ342" s="511" t="s">
        <v>664</v>
      </c>
      <c r="AK342" s="141" t="s">
        <v>4</v>
      </c>
      <c r="AL342" s="141"/>
      <c r="AM342" s="213"/>
      <c r="AN342" s="405"/>
      <c r="AO342" s="213"/>
      <c r="AP342" s="478"/>
      <c r="AQ342" s="496"/>
      <c r="AR342" s="315">
        <f>VLOOKUP(E342,'Monthly AMS report'!KD:KE,2,FALSE)</f>
        <v>44768</v>
      </c>
      <c r="AS342" s="22"/>
      <c r="AT342" s="22"/>
      <c r="AU342" s="5">
        <v>3</v>
      </c>
      <c r="AV342" s="5">
        <v>4</v>
      </c>
      <c r="AW342" s="5" t="e">
        <v>#N/A</v>
      </c>
      <c r="AX342" s="5"/>
      <c r="AY342" s="5" t="s">
        <v>815</v>
      </c>
      <c r="AZ342" s="5"/>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c r="DA342" s="3"/>
      <c r="DB342" s="3"/>
      <c r="DC342" s="3"/>
      <c r="DD342" s="3"/>
      <c r="DE342" s="3"/>
      <c r="DF342" s="3"/>
      <c r="DG342" s="3"/>
      <c r="DH342" s="3"/>
      <c r="DI342" s="3"/>
      <c r="DJ342" s="3"/>
      <c r="DK342" s="3"/>
      <c r="DL342" s="3"/>
      <c r="DM342" s="3"/>
      <c r="DN342" s="3"/>
      <c r="DO342" s="3"/>
      <c r="DP342" s="3"/>
      <c r="DQ342" s="3"/>
      <c r="DR342" s="3"/>
      <c r="DS342" s="3"/>
      <c r="DT342" s="3"/>
      <c r="DU342" s="3"/>
      <c r="DV342" s="3"/>
      <c r="DW342" s="3"/>
      <c r="DX342" s="3"/>
      <c r="DY342" s="3"/>
      <c r="DZ342" s="3"/>
      <c r="EA342" s="3"/>
      <c r="EB342" s="19"/>
    </row>
    <row r="343" spans="1:161" ht="16.5" customHeight="1" x14ac:dyDescent="0.25">
      <c r="A343" s="43" t="s">
        <v>1713</v>
      </c>
      <c r="B343" s="323" t="s">
        <v>1714</v>
      </c>
      <c r="C343" s="5" t="s">
        <v>2846</v>
      </c>
      <c r="D343" s="5" t="s">
        <v>1618</v>
      </c>
      <c r="E343" s="265" t="s">
        <v>483</v>
      </c>
      <c r="F343" s="231" t="s">
        <v>1714</v>
      </c>
      <c r="G343" s="193"/>
      <c r="H343" s="5" t="s">
        <v>676</v>
      </c>
      <c r="I343" s="21" t="s">
        <v>16</v>
      </c>
      <c r="J343" s="21" t="s">
        <v>16</v>
      </c>
      <c r="K343" s="21" t="s">
        <v>663</v>
      </c>
      <c r="L343" s="21" t="s">
        <v>663</v>
      </c>
      <c r="M343" s="21" t="s">
        <v>16</v>
      </c>
      <c r="N343" s="21" t="s">
        <v>663</v>
      </c>
      <c r="O343" s="21" t="s">
        <v>16</v>
      </c>
      <c r="P343" s="21" t="s">
        <v>16</v>
      </c>
      <c r="Q343" s="21" t="s">
        <v>663</v>
      </c>
      <c r="R343" s="21" t="s">
        <v>663</v>
      </c>
      <c r="S343" s="21" t="s">
        <v>4</v>
      </c>
      <c r="T343" s="21" t="s">
        <v>663</v>
      </c>
      <c r="U343" s="21">
        <v>2</v>
      </c>
      <c r="V343" s="21">
        <v>3</v>
      </c>
      <c r="W343" s="21">
        <v>2</v>
      </c>
      <c r="X343" s="21">
        <v>2</v>
      </c>
      <c r="Y343" s="21">
        <v>2</v>
      </c>
      <c r="Z343" s="21">
        <v>2</v>
      </c>
      <c r="AA343" s="21">
        <v>2</v>
      </c>
      <c r="AB343" s="21">
        <v>2</v>
      </c>
      <c r="AC343" s="426">
        <v>2</v>
      </c>
      <c r="AD343" s="426">
        <v>2</v>
      </c>
      <c r="AE343" s="426" t="s">
        <v>4</v>
      </c>
      <c r="AF343" s="426" t="s">
        <v>4</v>
      </c>
      <c r="AG343" s="426" t="s">
        <v>4</v>
      </c>
      <c r="AH343" s="426" t="s">
        <v>4</v>
      </c>
      <c r="AI343" s="511" t="s">
        <v>663</v>
      </c>
      <c r="AJ343" s="511" t="s">
        <v>664</v>
      </c>
      <c r="AK343" s="141" t="s">
        <v>4</v>
      </c>
      <c r="AL343" s="141"/>
      <c r="AM343" s="314"/>
      <c r="AN343" s="404"/>
      <c r="AO343" s="213"/>
      <c r="AP343" s="478"/>
      <c r="AQ343" s="479" t="e">
        <f>VLOOKUP(A343,#REF!,10,FALSE)</f>
        <v>#REF!</v>
      </c>
      <c r="AR343" s="315">
        <f>VLOOKUP(E343,'Monthly AMS report'!KD:KE,2,FALSE)</f>
        <v>44768</v>
      </c>
      <c r="AS343" s="3"/>
      <c r="AT343" s="3"/>
      <c r="AU343" s="5"/>
      <c r="AV343" s="5">
        <v>33</v>
      </c>
      <c r="AW343" s="5" t="e">
        <v>#N/A</v>
      </c>
      <c r="AX343" s="5"/>
      <c r="AY343" s="5" t="s">
        <v>815</v>
      </c>
      <c r="AZ343" s="5"/>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c r="DA343" s="3"/>
      <c r="DB343" s="3"/>
      <c r="DC343" s="3"/>
      <c r="DD343" s="3"/>
      <c r="DE343" s="3"/>
      <c r="DF343" s="3"/>
      <c r="DG343" s="3"/>
      <c r="DH343" s="3"/>
      <c r="DI343" s="3"/>
      <c r="DJ343" s="3"/>
      <c r="DK343" s="3"/>
      <c r="DL343" s="3"/>
      <c r="DM343" s="3"/>
      <c r="DN343" s="3"/>
      <c r="DO343" s="3"/>
      <c r="DP343" s="3"/>
      <c r="DQ343" s="3"/>
      <c r="DR343" s="3"/>
      <c r="DS343" s="3"/>
      <c r="DT343" s="3"/>
      <c r="DU343" s="3"/>
      <c r="DV343" s="3"/>
      <c r="DW343" s="3"/>
      <c r="DX343" s="3"/>
      <c r="DY343" s="3"/>
      <c r="DZ343" s="3"/>
      <c r="EA343" s="3"/>
      <c r="EB343" s="19"/>
    </row>
    <row r="344" spans="1:161" ht="16.5" customHeight="1" x14ac:dyDescent="0.2">
      <c r="A344" s="43" t="s">
        <v>1715</v>
      </c>
      <c r="B344" s="323" t="s">
        <v>1716</v>
      </c>
      <c r="C344" s="5" t="s">
        <v>2846</v>
      </c>
      <c r="D344" s="5" t="s">
        <v>1618</v>
      </c>
      <c r="E344" s="265" t="s">
        <v>484</v>
      </c>
      <c r="F344" s="231" t="s">
        <v>1717</v>
      </c>
      <c r="G344" s="193"/>
      <c r="H344" s="5" t="s">
        <v>676</v>
      </c>
      <c r="I344" s="21" t="s">
        <v>663</v>
      </c>
      <c r="J344" s="21" t="s">
        <v>16</v>
      </c>
      <c r="K344" s="21" t="s">
        <v>663</v>
      </c>
      <c r="L344" s="21" t="s">
        <v>663</v>
      </c>
      <c r="M344" s="21" t="s">
        <v>663</v>
      </c>
      <c r="N344" s="21" t="s">
        <v>663</v>
      </c>
      <c r="O344" s="21" t="s">
        <v>663</v>
      </c>
      <c r="P344" s="21" t="s">
        <v>16</v>
      </c>
      <c r="Q344" s="21" t="s">
        <v>663</v>
      </c>
      <c r="R344" s="21" t="s">
        <v>663</v>
      </c>
      <c r="S344" s="21">
        <v>2</v>
      </c>
      <c r="T344" s="21" t="s">
        <v>663</v>
      </c>
      <c r="U344" s="21" t="s">
        <v>4</v>
      </c>
      <c r="V344" s="21" t="s">
        <v>16</v>
      </c>
      <c r="W344" s="21" t="s">
        <v>4</v>
      </c>
      <c r="X344" s="21" t="s">
        <v>4</v>
      </c>
      <c r="Y344" s="21" t="s">
        <v>4</v>
      </c>
      <c r="Z344" s="21" t="s">
        <v>4</v>
      </c>
      <c r="AA344" s="21" t="s">
        <v>4</v>
      </c>
      <c r="AB344" s="21" t="s">
        <v>4</v>
      </c>
      <c r="AC344" s="426" t="s">
        <v>4</v>
      </c>
      <c r="AD344" s="426" t="s">
        <v>4</v>
      </c>
      <c r="AE344" s="426" t="s">
        <v>4</v>
      </c>
      <c r="AF344" s="426" t="s">
        <v>4</v>
      </c>
      <c r="AG344" s="426" t="s">
        <v>4</v>
      </c>
      <c r="AH344" s="426" t="s">
        <v>4</v>
      </c>
      <c r="AI344" s="511" t="s">
        <v>664</v>
      </c>
      <c r="AJ344" s="511" t="s">
        <v>664</v>
      </c>
      <c r="AK344" s="141" t="s">
        <v>4</v>
      </c>
      <c r="AL344" s="141"/>
      <c r="AM344" s="602"/>
      <c r="AN344" s="405" t="s">
        <v>598</v>
      </c>
      <c r="AO344" s="213"/>
      <c r="AP344" s="478"/>
      <c r="AQ344" s="496"/>
      <c r="AR344" s="315">
        <f>VLOOKUP(E344,'Monthly AMS report'!KD:KE,2,FALSE)</f>
        <v>44768</v>
      </c>
      <c r="AS344" s="3"/>
      <c r="AT344" s="3"/>
      <c r="AU344" s="5">
        <v>8</v>
      </c>
      <c r="AV344" s="5">
        <v>4</v>
      </c>
      <c r="AW344" s="5" t="e">
        <v>#N/A</v>
      </c>
      <c r="AX344" s="5"/>
      <c r="AY344" s="5" t="s">
        <v>815</v>
      </c>
      <c r="AZ344" s="5"/>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c r="DA344" s="3"/>
      <c r="DB344" s="3"/>
      <c r="DC344" s="3"/>
      <c r="DD344" s="3"/>
      <c r="DE344" s="3"/>
      <c r="DF344" s="3"/>
      <c r="DG344" s="3"/>
      <c r="DH344" s="3"/>
      <c r="DI344" s="3"/>
      <c r="DJ344" s="3"/>
      <c r="DK344" s="3"/>
      <c r="DL344" s="3"/>
      <c r="DM344" s="3"/>
      <c r="DN344" s="3"/>
      <c r="DO344" s="3"/>
      <c r="DP344" s="3"/>
      <c r="DQ344" s="3"/>
      <c r="DR344" s="3"/>
      <c r="DS344" s="3"/>
      <c r="DT344" s="3"/>
      <c r="DU344" s="3"/>
      <c r="DV344" s="3"/>
      <c r="DW344" s="3"/>
      <c r="DX344" s="3"/>
      <c r="DY344" s="3"/>
      <c r="DZ344" s="3"/>
      <c r="EA344" s="3"/>
      <c r="EB344" s="19"/>
      <c r="EZ344" s="4"/>
      <c r="FA344" s="4"/>
      <c r="FB344" s="4"/>
      <c r="FC344" s="4"/>
      <c r="FD344" s="4"/>
      <c r="FE344" s="4"/>
    </row>
    <row r="345" spans="1:161" ht="16.5" customHeight="1" x14ac:dyDescent="0.2">
      <c r="A345" s="43" t="s">
        <v>1718</v>
      </c>
      <c r="B345" s="323" t="s">
        <v>1719</v>
      </c>
      <c r="C345" s="5" t="s">
        <v>2846</v>
      </c>
      <c r="D345" s="5" t="s">
        <v>1618</v>
      </c>
      <c r="E345" s="265" t="s">
        <v>485</v>
      </c>
      <c r="F345" s="231" t="s">
        <v>1720</v>
      </c>
      <c r="G345" s="193"/>
      <c r="H345" s="5" t="s">
        <v>676</v>
      </c>
      <c r="I345" s="21" t="s">
        <v>663</v>
      </c>
      <c r="J345" s="21" t="s">
        <v>16</v>
      </c>
      <c r="K345" s="21">
        <v>4</v>
      </c>
      <c r="L345" s="21" t="s">
        <v>663</v>
      </c>
      <c r="M345" s="21" t="s">
        <v>663</v>
      </c>
      <c r="N345" s="21" t="s">
        <v>663</v>
      </c>
      <c r="O345" s="21" t="s">
        <v>663</v>
      </c>
      <c r="P345" s="21" t="s">
        <v>16</v>
      </c>
      <c r="Q345" s="21" t="s">
        <v>663</v>
      </c>
      <c r="R345" s="21">
        <v>3</v>
      </c>
      <c r="S345" s="21">
        <v>3</v>
      </c>
      <c r="T345" s="21">
        <v>3</v>
      </c>
      <c r="U345" s="21">
        <v>3</v>
      </c>
      <c r="V345" s="21" t="s">
        <v>16</v>
      </c>
      <c r="W345" s="21" t="s">
        <v>4</v>
      </c>
      <c r="X345" s="21" t="s">
        <v>4</v>
      </c>
      <c r="Y345" s="21" t="s">
        <v>4</v>
      </c>
      <c r="Z345" s="21" t="s">
        <v>4</v>
      </c>
      <c r="AA345" s="21" t="s">
        <v>4</v>
      </c>
      <c r="AB345" s="21" t="s">
        <v>4</v>
      </c>
      <c r="AC345" s="426" t="s">
        <v>4</v>
      </c>
      <c r="AD345" s="426" t="s">
        <v>4</v>
      </c>
      <c r="AE345" s="426" t="s">
        <v>4</v>
      </c>
      <c r="AF345" s="426" t="s">
        <v>4</v>
      </c>
      <c r="AG345" s="426" t="s">
        <v>4</v>
      </c>
      <c r="AH345" s="426">
        <v>3</v>
      </c>
      <c r="AI345" s="511" t="s">
        <v>664</v>
      </c>
      <c r="AJ345" s="511" t="s">
        <v>664</v>
      </c>
      <c r="AK345" s="141" t="s">
        <v>4</v>
      </c>
      <c r="AL345" s="141"/>
      <c r="AM345" s="213"/>
      <c r="AN345" s="405" t="s">
        <v>598</v>
      </c>
      <c r="AO345" s="213"/>
      <c r="AP345" s="478"/>
      <c r="AQ345" s="496"/>
      <c r="AR345" s="315">
        <f>VLOOKUP(E345,'Monthly AMS report'!KD:KE,2,FALSE)</f>
        <v>44768</v>
      </c>
      <c r="AS345" s="3"/>
      <c r="AT345" s="3"/>
      <c r="AU345" s="5">
        <v>6</v>
      </c>
      <c r="AV345" s="5">
        <v>33</v>
      </c>
      <c r="AW345" s="5" t="e">
        <v>#N/A</v>
      </c>
      <c r="AX345" s="5"/>
      <c r="AY345" s="5" t="s">
        <v>815</v>
      </c>
      <c r="AZ345" s="5"/>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c r="DA345" s="3"/>
      <c r="DB345" s="3"/>
      <c r="DC345" s="3"/>
      <c r="DD345" s="3"/>
      <c r="DE345" s="3"/>
      <c r="DF345" s="3"/>
      <c r="DG345" s="3"/>
      <c r="DH345" s="3"/>
      <c r="DI345" s="3"/>
      <c r="DJ345" s="3"/>
      <c r="DK345" s="3"/>
      <c r="DL345" s="3"/>
      <c r="DM345" s="3"/>
      <c r="DN345" s="3"/>
      <c r="DO345" s="3"/>
      <c r="DP345" s="3"/>
      <c r="DQ345" s="3"/>
      <c r="DR345" s="3"/>
      <c r="DS345" s="3"/>
      <c r="DT345" s="3"/>
      <c r="DU345" s="3"/>
      <c r="DV345" s="3"/>
      <c r="DW345" s="3"/>
      <c r="DX345" s="3"/>
      <c r="DY345" s="3"/>
      <c r="DZ345" s="3"/>
      <c r="EA345" s="3"/>
      <c r="EB345" s="19"/>
    </row>
    <row r="346" spans="1:161" ht="16.5" customHeight="1" x14ac:dyDescent="0.2">
      <c r="A346" s="43" t="s">
        <v>1426</v>
      </c>
      <c r="B346" s="43" t="s">
        <v>1427</v>
      </c>
      <c r="C346" s="5" t="s">
        <v>2847</v>
      </c>
      <c r="D346" s="5" t="s">
        <v>1106</v>
      </c>
      <c r="E346" s="263" t="s">
        <v>37</v>
      </c>
      <c r="F346" s="264" t="s">
        <v>1428</v>
      </c>
      <c r="G346" s="193"/>
      <c r="H346" s="472" t="s">
        <v>813</v>
      </c>
      <c r="I346" s="21" t="s">
        <v>1425</v>
      </c>
      <c r="J346" s="21" t="s">
        <v>1425</v>
      </c>
      <c r="K346" s="21" t="s">
        <v>1425</v>
      </c>
      <c r="L346" s="21" t="s">
        <v>1425</v>
      </c>
      <c r="M346" s="21" t="s">
        <v>1425</v>
      </c>
      <c r="N346" s="21" t="s">
        <v>1425</v>
      </c>
      <c r="O346" s="21" t="s">
        <v>1425</v>
      </c>
      <c r="P346" s="21" t="s">
        <v>1425</v>
      </c>
      <c r="Q346" s="21" t="s">
        <v>1425</v>
      </c>
      <c r="R346" s="21" t="s">
        <v>1425</v>
      </c>
      <c r="S346" s="21" t="s">
        <v>1425</v>
      </c>
      <c r="T346" s="21" t="s">
        <v>1425</v>
      </c>
      <c r="U346" s="21" t="s">
        <v>1425</v>
      </c>
      <c r="V346" s="21" t="s">
        <v>1425</v>
      </c>
      <c r="W346" s="21" t="s">
        <v>1425</v>
      </c>
      <c r="X346" s="21" t="s">
        <v>1425</v>
      </c>
      <c r="Y346" s="21" t="s">
        <v>814</v>
      </c>
      <c r="Z346" s="21" t="s">
        <v>814</v>
      </c>
      <c r="AA346" s="21" t="s">
        <v>814</v>
      </c>
      <c r="AB346" s="21" t="s">
        <v>814</v>
      </c>
      <c r="AC346" s="426" t="s">
        <v>814</v>
      </c>
      <c r="AD346" s="426" t="s">
        <v>814</v>
      </c>
      <c r="AE346" s="426" t="s">
        <v>814</v>
      </c>
      <c r="AF346" s="426" t="s">
        <v>814</v>
      </c>
      <c r="AG346" s="426" t="s">
        <v>814</v>
      </c>
      <c r="AH346" s="426" t="s">
        <v>16</v>
      </c>
      <c r="AI346" s="511" t="s">
        <v>664</v>
      </c>
      <c r="AJ346" s="511" t="s">
        <v>664</v>
      </c>
      <c r="AK346" s="141" t="s">
        <v>4</v>
      </c>
      <c r="AL346" s="141"/>
      <c r="AM346" s="174"/>
      <c r="AN346" s="405"/>
      <c r="AO346" s="213"/>
      <c r="AP346" s="478"/>
      <c r="AQ346" s="479"/>
      <c r="AR346" s="315">
        <f>VLOOKUP(E346,'Monthly AMS report'!KD:KE,2,FALSE)</f>
        <v>44768</v>
      </c>
      <c r="AS346" s="22"/>
      <c r="AT346" s="22"/>
      <c r="AU346" s="5"/>
      <c r="AV346" s="5">
        <v>4</v>
      </c>
      <c r="AW346" s="5" t="e">
        <v>#N/A</v>
      </c>
      <c r="AX346" s="5"/>
      <c r="AY346" s="5" t="s">
        <v>815</v>
      </c>
      <c r="AZ346" s="5"/>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c r="DA346" s="3"/>
      <c r="DB346" s="3"/>
      <c r="DC346" s="3"/>
      <c r="DD346" s="3"/>
      <c r="DE346" s="3"/>
      <c r="DF346" s="3"/>
      <c r="DG346" s="3"/>
      <c r="DH346" s="3"/>
      <c r="DI346" s="3"/>
      <c r="DJ346" s="3"/>
      <c r="DK346" s="3"/>
      <c r="DL346" s="3"/>
      <c r="DM346" s="3"/>
      <c r="DN346" s="3"/>
      <c r="DO346" s="3"/>
      <c r="DP346" s="3"/>
      <c r="DQ346" s="3"/>
      <c r="DR346" s="3"/>
      <c r="DS346" s="3"/>
      <c r="DT346" s="3"/>
      <c r="DU346" s="3"/>
      <c r="DV346" s="3"/>
      <c r="DW346" s="3"/>
      <c r="DX346" s="3"/>
      <c r="DY346" s="3"/>
      <c r="DZ346" s="3"/>
      <c r="EA346" s="3"/>
      <c r="EB346" s="19"/>
    </row>
    <row r="347" spans="1:161" ht="16.5" customHeight="1" x14ac:dyDescent="0.2">
      <c r="A347" s="43" t="s">
        <v>1727</v>
      </c>
      <c r="B347" s="43" t="s">
        <v>1728</v>
      </c>
      <c r="C347" s="5" t="s">
        <v>2844</v>
      </c>
      <c r="D347" s="5" t="s">
        <v>1618</v>
      </c>
      <c r="E347" s="263" t="s">
        <v>22</v>
      </c>
      <c r="F347" s="231" t="s">
        <v>1729</v>
      </c>
      <c r="G347" s="193"/>
      <c r="H347" s="5" t="s">
        <v>1479</v>
      </c>
      <c r="I347" s="25" t="s">
        <v>16</v>
      </c>
      <c r="J347" s="25" t="s">
        <v>16</v>
      </c>
      <c r="K347" s="25" t="s">
        <v>16</v>
      </c>
      <c r="L347" s="25" t="s">
        <v>16</v>
      </c>
      <c r="M347" s="25" t="s">
        <v>16</v>
      </c>
      <c r="N347" s="25" t="s">
        <v>16</v>
      </c>
      <c r="O347" s="25" t="s">
        <v>16</v>
      </c>
      <c r="P347" s="25" t="s">
        <v>16</v>
      </c>
      <c r="Q347" s="25" t="s">
        <v>16</v>
      </c>
      <c r="R347" s="25" t="s">
        <v>16</v>
      </c>
      <c r="S347" s="25" t="s">
        <v>16</v>
      </c>
      <c r="T347" s="25" t="s">
        <v>16</v>
      </c>
      <c r="U347" s="25" t="s">
        <v>16</v>
      </c>
      <c r="V347" s="25" t="s">
        <v>16</v>
      </c>
      <c r="W347" s="21" t="s">
        <v>663</v>
      </c>
      <c r="X347" s="21" t="s">
        <v>16</v>
      </c>
      <c r="Y347" s="21" t="s">
        <v>663</v>
      </c>
      <c r="Z347" s="21" t="s">
        <v>16</v>
      </c>
      <c r="AA347" s="21" t="s">
        <v>16</v>
      </c>
      <c r="AB347" s="21" t="s">
        <v>4</v>
      </c>
      <c r="AC347" s="426" t="s">
        <v>4</v>
      </c>
      <c r="AD347" s="426" t="s">
        <v>4</v>
      </c>
      <c r="AE347" s="426" t="s">
        <v>4</v>
      </c>
      <c r="AF347" s="426" t="s">
        <v>4</v>
      </c>
      <c r="AG347" s="426" t="s">
        <v>4</v>
      </c>
      <c r="AH347" s="426" t="s">
        <v>4</v>
      </c>
      <c r="AI347" s="511" t="s">
        <v>16</v>
      </c>
      <c r="AJ347" s="511" t="s">
        <v>16</v>
      </c>
      <c r="AK347" s="141" t="s">
        <v>16</v>
      </c>
      <c r="AL347" s="141"/>
      <c r="AM347" s="213"/>
      <c r="AN347" s="405"/>
      <c r="AO347" s="213"/>
      <c r="AP347" s="478"/>
      <c r="AQ347" s="496"/>
      <c r="AR347" s="315">
        <f>VLOOKUP(E347,'Monthly AMS report'!KD:KE,2,FALSE)</f>
        <v>44697</v>
      </c>
      <c r="AS347" s="22"/>
      <c r="AT347" s="22"/>
      <c r="AU347" s="5">
        <v>4</v>
      </c>
      <c r="AV347" s="5">
        <v>16</v>
      </c>
      <c r="AW347" s="5" t="e">
        <v>#N/A</v>
      </c>
      <c r="AX347" s="5"/>
      <c r="AY347" s="5"/>
      <c r="AZ347" s="5"/>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c r="DA347" s="3"/>
      <c r="DB347" s="3"/>
      <c r="DC347" s="3"/>
      <c r="DD347" s="3"/>
      <c r="DE347" s="3"/>
      <c r="DF347" s="3"/>
      <c r="DG347" s="3"/>
      <c r="DH347" s="3"/>
      <c r="DI347" s="3"/>
      <c r="DJ347" s="3"/>
      <c r="DK347" s="3"/>
      <c r="DL347" s="3"/>
      <c r="DM347" s="3"/>
      <c r="DN347" s="3"/>
      <c r="DO347" s="3"/>
      <c r="DP347" s="3"/>
      <c r="DQ347" s="3"/>
      <c r="DR347" s="3"/>
      <c r="DS347" s="3"/>
      <c r="DT347" s="3"/>
      <c r="DU347" s="3"/>
      <c r="DV347" s="3"/>
      <c r="DW347" s="3"/>
      <c r="DX347" s="3"/>
      <c r="DY347" s="3"/>
      <c r="DZ347" s="3"/>
      <c r="EA347" s="3"/>
      <c r="EB347" s="19"/>
    </row>
    <row r="348" spans="1:161" ht="16.5" customHeight="1" x14ac:dyDescent="0.25">
      <c r="A348" s="43" t="s">
        <v>1730</v>
      </c>
      <c r="B348" s="323" t="s">
        <v>1731</v>
      </c>
      <c r="C348" s="5" t="s">
        <v>2844</v>
      </c>
      <c r="D348" s="5" t="s">
        <v>1618</v>
      </c>
      <c r="E348" s="265" t="s">
        <v>23</v>
      </c>
      <c r="F348" s="231" t="s">
        <v>1732</v>
      </c>
      <c r="G348" s="193"/>
      <c r="H348" s="5" t="s">
        <v>676</v>
      </c>
      <c r="I348" s="21" t="s">
        <v>16</v>
      </c>
      <c r="J348" s="21" t="s">
        <v>663</v>
      </c>
      <c r="K348" s="21" t="s">
        <v>663</v>
      </c>
      <c r="L348" s="21" t="s">
        <v>663</v>
      </c>
      <c r="M348" s="21" t="s">
        <v>663</v>
      </c>
      <c r="N348" s="21" t="s">
        <v>663</v>
      </c>
      <c r="O348" s="21" t="s">
        <v>16</v>
      </c>
      <c r="P348" s="21" t="s">
        <v>16</v>
      </c>
      <c r="Q348" s="21" t="s">
        <v>16</v>
      </c>
      <c r="R348" s="21" t="s">
        <v>663</v>
      </c>
      <c r="S348" s="21" t="s">
        <v>4</v>
      </c>
      <c r="T348" s="21" t="s">
        <v>663</v>
      </c>
      <c r="U348" s="21" t="s">
        <v>4</v>
      </c>
      <c r="V348" s="21" t="s">
        <v>16</v>
      </c>
      <c r="W348" s="21">
        <v>3</v>
      </c>
      <c r="X348" s="21">
        <v>3</v>
      </c>
      <c r="Y348" s="21">
        <v>3</v>
      </c>
      <c r="Z348" s="21" t="s">
        <v>16</v>
      </c>
      <c r="AA348" s="21" t="s">
        <v>16</v>
      </c>
      <c r="AB348" s="21">
        <v>3</v>
      </c>
      <c r="AC348" s="426">
        <v>3</v>
      </c>
      <c r="AD348" s="426">
        <v>3</v>
      </c>
      <c r="AE348" s="426">
        <v>3</v>
      </c>
      <c r="AF348" s="426">
        <v>3</v>
      </c>
      <c r="AG348" s="426">
        <v>3</v>
      </c>
      <c r="AH348" s="426">
        <v>3</v>
      </c>
      <c r="AI348" s="511" t="s">
        <v>16</v>
      </c>
      <c r="AJ348" s="511" t="s">
        <v>16</v>
      </c>
      <c r="AK348" s="141" t="s">
        <v>16</v>
      </c>
      <c r="AL348" s="141"/>
      <c r="AM348" s="174"/>
      <c r="AN348" s="401">
        <v>7279950</v>
      </c>
      <c r="AO348" s="213"/>
      <c r="AP348" s="478"/>
      <c r="AQ348" s="496" t="e">
        <f>VLOOKUP(A348,#REF!,10,FALSE)</f>
        <v>#REF!</v>
      </c>
      <c r="AR348" s="315">
        <f>VLOOKUP(E348,'Monthly AMS report'!KD:KE,2,FALSE)</f>
        <v>44697</v>
      </c>
      <c r="AS348" s="3"/>
      <c r="AT348" s="3"/>
      <c r="AU348" s="5">
        <v>6</v>
      </c>
      <c r="AV348" s="5">
        <v>8</v>
      </c>
      <c r="AW348" s="5" t="e">
        <v>#N/A</v>
      </c>
      <c r="AX348" s="5"/>
      <c r="AY348" s="5"/>
      <c r="AZ348" s="5"/>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c r="DA348" s="3"/>
      <c r="DB348" s="3"/>
      <c r="DC348" s="3"/>
      <c r="DD348" s="3"/>
      <c r="DE348" s="3"/>
      <c r="DF348" s="3"/>
      <c r="DG348" s="3"/>
      <c r="DH348" s="3"/>
      <c r="DI348" s="3"/>
      <c r="DJ348" s="3"/>
      <c r="DK348" s="3"/>
      <c r="DL348" s="3"/>
      <c r="DM348" s="3"/>
      <c r="DN348" s="3"/>
      <c r="DO348" s="3"/>
      <c r="DP348" s="3"/>
      <c r="DQ348" s="3"/>
      <c r="DR348" s="3"/>
      <c r="DS348" s="3"/>
      <c r="DT348" s="3"/>
      <c r="DU348" s="3"/>
      <c r="DV348" s="3"/>
      <c r="DW348" s="3"/>
      <c r="DX348" s="3"/>
      <c r="DY348" s="3"/>
      <c r="DZ348" s="3"/>
      <c r="EA348" s="3"/>
      <c r="EB348" s="19"/>
    </row>
    <row r="349" spans="1:161" ht="16.5" customHeight="1" x14ac:dyDescent="0.2">
      <c r="A349" s="43" t="s">
        <v>1953</v>
      </c>
      <c r="B349" s="323" t="s">
        <v>1954</v>
      </c>
      <c r="C349" s="5" t="s">
        <v>2846</v>
      </c>
      <c r="D349" s="5" t="s">
        <v>1618</v>
      </c>
      <c r="E349" s="326" t="s">
        <v>486</v>
      </c>
      <c r="F349" s="5" t="s">
        <v>1955</v>
      </c>
      <c r="G349" s="193"/>
      <c r="H349" s="5" t="s">
        <v>676</v>
      </c>
      <c r="I349" s="21" t="s">
        <v>663</v>
      </c>
      <c r="J349" s="21" t="s">
        <v>16</v>
      </c>
      <c r="K349" s="21" t="s">
        <v>663</v>
      </c>
      <c r="L349" s="21" t="s">
        <v>663</v>
      </c>
      <c r="M349" s="21" t="s">
        <v>663</v>
      </c>
      <c r="N349" s="21" t="s">
        <v>16</v>
      </c>
      <c r="O349" s="21" t="s">
        <v>663</v>
      </c>
      <c r="P349" s="21" t="s">
        <v>16</v>
      </c>
      <c r="Q349" s="21" t="s">
        <v>16</v>
      </c>
      <c r="R349" s="21" t="s">
        <v>16</v>
      </c>
      <c r="S349" s="21" t="s">
        <v>4</v>
      </c>
      <c r="T349" s="21" t="s">
        <v>663</v>
      </c>
      <c r="U349" s="21" t="s">
        <v>4</v>
      </c>
      <c r="V349" s="21" t="s">
        <v>16</v>
      </c>
      <c r="W349" s="21" t="s">
        <v>4</v>
      </c>
      <c r="X349" s="21" t="s">
        <v>4</v>
      </c>
      <c r="Y349" s="21" t="s">
        <v>4</v>
      </c>
      <c r="Z349" s="21" t="s">
        <v>4</v>
      </c>
      <c r="AA349" s="21" t="s">
        <v>4</v>
      </c>
      <c r="AB349" s="21" t="s">
        <v>16</v>
      </c>
      <c r="AC349" s="426" t="s">
        <v>4</v>
      </c>
      <c r="AD349" s="426" t="s">
        <v>4</v>
      </c>
      <c r="AE349" s="426" t="s">
        <v>4</v>
      </c>
      <c r="AF349" s="426" t="s">
        <v>4</v>
      </c>
      <c r="AG349" s="426" t="s">
        <v>4</v>
      </c>
      <c r="AH349" s="426" t="s">
        <v>4</v>
      </c>
      <c r="AI349" s="511" t="s">
        <v>664</v>
      </c>
      <c r="AJ349" s="511" t="s">
        <v>664</v>
      </c>
      <c r="AK349" s="141" t="s">
        <v>4</v>
      </c>
      <c r="AL349" s="141"/>
      <c r="AM349" s="213"/>
      <c r="AN349" s="405"/>
      <c r="AO349" s="213"/>
      <c r="AP349" s="478"/>
      <c r="AQ349" s="496"/>
      <c r="AR349" s="315">
        <f>VLOOKUP(E349,'Monthly AMS report'!KD:KE,2,FALSE)</f>
        <v>44768</v>
      </c>
      <c r="AS349" s="3"/>
      <c r="AT349" s="3"/>
      <c r="AU349" s="5">
        <v>4</v>
      </c>
      <c r="AV349" s="5">
        <v>8</v>
      </c>
      <c r="AW349" s="5" t="e">
        <v>#N/A</v>
      </c>
      <c r="AX349" s="5"/>
      <c r="AY349" s="5"/>
      <c r="AZ349" s="5"/>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c r="DI349" s="3"/>
      <c r="DJ349" s="3"/>
      <c r="DK349" s="3"/>
      <c r="DL349" s="3"/>
      <c r="DM349" s="3"/>
      <c r="DN349" s="3"/>
      <c r="DO349" s="3"/>
      <c r="DP349" s="3"/>
      <c r="DQ349" s="3"/>
      <c r="DR349" s="3"/>
      <c r="DS349" s="3"/>
      <c r="DT349" s="3"/>
      <c r="DU349" s="3"/>
      <c r="DV349" s="3"/>
      <c r="DW349" s="3"/>
      <c r="DX349" s="3"/>
      <c r="DY349" s="3"/>
      <c r="DZ349" s="3"/>
      <c r="EA349" s="3"/>
      <c r="EB349" s="19"/>
    </row>
    <row r="350" spans="1:161" ht="16.5" customHeight="1" x14ac:dyDescent="0.2">
      <c r="A350" s="43" t="s">
        <v>1956</v>
      </c>
      <c r="B350" s="323" t="s">
        <v>1957</v>
      </c>
      <c r="C350" s="5" t="s">
        <v>2846</v>
      </c>
      <c r="D350" s="5" t="s">
        <v>1618</v>
      </c>
      <c r="E350" s="326" t="s">
        <v>487</v>
      </c>
      <c r="F350" s="5" t="s">
        <v>1958</v>
      </c>
      <c r="G350" s="193"/>
      <c r="H350" s="5" t="s">
        <v>676</v>
      </c>
      <c r="I350" s="21" t="s">
        <v>663</v>
      </c>
      <c r="J350" s="21" t="s">
        <v>16</v>
      </c>
      <c r="K350" s="21" t="s">
        <v>663</v>
      </c>
      <c r="L350" s="21" t="s">
        <v>663</v>
      </c>
      <c r="M350" s="21" t="s">
        <v>663</v>
      </c>
      <c r="N350" s="21" t="s">
        <v>16</v>
      </c>
      <c r="O350" s="21" t="s">
        <v>663</v>
      </c>
      <c r="P350" s="21" t="s">
        <v>16</v>
      </c>
      <c r="Q350" s="21" t="s">
        <v>16</v>
      </c>
      <c r="R350" s="21" t="s">
        <v>16</v>
      </c>
      <c r="S350" s="21" t="s">
        <v>4</v>
      </c>
      <c r="T350" s="21" t="s">
        <v>663</v>
      </c>
      <c r="U350" s="21" t="s">
        <v>4</v>
      </c>
      <c r="V350" s="21" t="s">
        <v>16</v>
      </c>
      <c r="W350" s="21" t="s">
        <v>4</v>
      </c>
      <c r="X350" s="21" t="s">
        <v>4</v>
      </c>
      <c r="Y350" s="21" t="s">
        <v>4</v>
      </c>
      <c r="Z350" s="21" t="s">
        <v>4</v>
      </c>
      <c r="AA350" s="21" t="s">
        <v>4</v>
      </c>
      <c r="AB350" s="21" t="s">
        <v>4</v>
      </c>
      <c r="AC350" s="426" t="s">
        <v>4</v>
      </c>
      <c r="AD350" s="426" t="s">
        <v>4</v>
      </c>
      <c r="AE350" s="426" t="s">
        <v>4</v>
      </c>
      <c r="AF350" s="426" t="s">
        <v>4</v>
      </c>
      <c r="AG350" s="426" t="s">
        <v>4</v>
      </c>
      <c r="AH350" s="426" t="s">
        <v>4</v>
      </c>
      <c r="AI350" s="511" t="s">
        <v>664</v>
      </c>
      <c r="AJ350" s="511" t="s">
        <v>664</v>
      </c>
      <c r="AK350" s="141" t="s">
        <v>4</v>
      </c>
      <c r="AL350" s="141"/>
      <c r="AM350" s="314"/>
      <c r="AN350" s="405"/>
      <c r="AO350" s="213"/>
      <c r="AP350" s="478"/>
      <c r="AQ350" s="496"/>
      <c r="AR350" s="315">
        <f>VLOOKUP(E350,'Monthly AMS report'!KD:KE,2,FALSE)</f>
        <v>44768</v>
      </c>
      <c r="AS350" s="3"/>
      <c r="AT350" s="3"/>
      <c r="AU350" s="5">
        <v>12</v>
      </c>
      <c r="AV350" s="5">
        <v>16</v>
      </c>
      <c r="AW350" s="5" t="e">
        <v>#N/A</v>
      </c>
      <c r="AX350" s="5"/>
      <c r="AY350" s="5"/>
      <c r="AZ350" s="5"/>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c r="DA350" s="3"/>
      <c r="DB350" s="3"/>
      <c r="DC350" s="3"/>
      <c r="DD350" s="3"/>
      <c r="DE350" s="3"/>
      <c r="DF350" s="3"/>
      <c r="DG350" s="3"/>
      <c r="DH350" s="3"/>
      <c r="DI350" s="3"/>
      <c r="DJ350" s="3"/>
      <c r="DK350" s="3"/>
      <c r="DL350" s="3"/>
      <c r="DM350" s="3"/>
      <c r="DN350" s="3"/>
      <c r="DO350" s="3"/>
      <c r="DP350" s="3"/>
      <c r="DQ350" s="3"/>
      <c r="DR350" s="3"/>
      <c r="DS350" s="3"/>
      <c r="DT350" s="3"/>
      <c r="DU350" s="3"/>
      <c r="DV350" s="3"/>
      <c r="DW350" s="3"/>
      <c r="DX350" s="3"/>
      <c r="DY350" s="3"/>
      <c r="DZ350" s="3"/>
      <c r="EA350" s="3"/>
      <c r="EB350" s="19"/>
    </row>
    <row r="351" spans="1:161" ht="16.5" customHeight="1" x14ac:dyDescent="0.2">
      <c r="A351" s="43" t="s">
        <v>1959</v>
      </c>
      <c r="B351" s="323" t="s">
        <v>1960</v>
      </c>
      <c r="C351" s="5" t="s">
        <v>2846</v>
      </c>
      <c r="D351" s="5" t="s">
        <v>1618</v>
      </c>
      <c r="E351" s="326" t="s">
        <v>488</v>
      </c>
      <c r="F351" s="5" t="s">
        <v>1961</v>
      </c>
      <c r="G351" s="193"/>
      <c r="H351" s="5" t="s">
        <v>676</v>
      </c>
      <c r="I351" s="21" t="s">
        <v>663</v>
      </c>
      <c r="J351" s="21" t="s">
        <v>16</v>
      </c>
      <c r="K351" s="21" t="s">
        <v>663</v>
      </c>
      <c r="L351" s="21" t="s">
        <v>663</v>
      </c>
      <c r="M351" s="21" t="s">
        <v>663</v>
      </c>
      <c r="N351" s="21" t="s">
        <v>16</v>
      </c>
      <c r="O351" s="21" t="s">
        <v>663</v>
      </c>
      <c r="P351" s="21" t="s">
        <v>16</v>
      </c>
      <c r="Q351" s="21" t="s">
        <v>663</v>
      </c>
      <c r="R351" s="21" t="s">
        <v>663</v>
      </c>
      <c r="S351" s="21" t="s">
        <v>4</v>
      </c>
      <c r="T351" s="21" t="s">
        <v>663</v>
      </c>
      <c r="U351" s="21" t="s">
        <v>4</v>
      </c>
      <c r="V351" s="21" t="s">
        <v>16</v>
      </c>
      <c r="W351" s="21" t="s">
        <v>4</v>
      </c>
      <c r="X351" s="21" t="s">
        <v>4</v>
      </c>
      <c r="Y351" s="21" t="s">
        <v>4</v>
      </c>
      <c r="Z351" s="21" t="s">
        <v>4</v>
      </c>
      <c r="AA351" s="21" t="s">
        <v>4</v>
      </c>
      <c r="AB351" s="21" t="s">
        <v>16</v>
      </c>
      <c r="AC351" s="426" t="s">
        <v>4</v>
      </c>
      <c r="AD351" s="426" t="s">
        <v>4</v>
      </c>
      <c r="AE351" s="426" t="s">
        <v>4</v>
      </c>
      <c r="AF351" s="426" t="s">
        <v>4</v>
      </c>
      <c r="AG351" s="426" t="s">
        <v>4</v>
      </c>
      <c r="AH351" s="426" t="s">
        <v>4</v>
      </c>
      <c r="AI351" s="511" t="s">
        <v>664</v>
      </c>
      <c r="AJ351" s="511" t="s">
        <v>664</v>
      </c>
      <c r="AK351" s="141" t="s">
        <v>4</v>
      </c>
      <c r="AL351" s="141"/>
      <c r="AM351" s="602"/>
      <c r="AN351" s="405"/>
      <c r="AO351" s="602"/>
      <c r="AP351" s="478"/>
      <c r="AQ351" s="496"/>
      <c r="AR351" s="315">
        <f>VLOOKUP(E351,'Monthly AMS report'!KD:KE,2,FALSE)</f>
        <v>44768</v>
      </c>
      <c r="AS351" s="3"/>
      <c r="AT351" s="3"/>
      <c r="AU351" s="5">
        <v>8</v>
      </c>
      <c r="AW351" s="5"/>
      <c r="AX351" s="5"/>
      <c r="AY351" s="5"/>
      <c r="AZ351" s="5"/>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c r="DA351" s="3"/>
      <c r="DB351" s="3"/>
      <c r="DC351" s="3"/>
      <c r="DD351" s="3"/>
      <c r="DE351" s="3"/>
      <c r="DF351" s="3"/>
      <c r="DG351" s="3"/>
      <c r="DH351" s="3"/>
      <c r="DI351" s="3"/>
      <c r="DJ351" s="3"/>
      <c r="DK351" s="3"/>
      <c r="DL351" s="3"/>
      <c r="DM351" s="3"/>
      <c r="DN351" s="3"/>
      <c r="DO351" s="3"/>
      <c r="DP351" s="3"/>
      <c r="DQ351" s="3"/>
      <c r="DR351" s="3"/>
      <c r="DS351" s="3"/>
      <c r="DT351" s="3"/>
      <c r="DU351" s="3"/>
      <c r="DV351" s="3"/>
      <c r="DW351" s="3"/>
      <c r="DX351" s="3"/>
      <c r="DY351" s="3"/>
      <c r="DZ351" s="3"/>
      <c r="EA351" s="3"/>
      <c r="EB351" s="19"/>
    </row>
    <row r="352" spans="1:161" ht="16.5" customHeight="1" x14ac:dyDescent="0.2">
      <c r="A352" s="43" t="s">
        <v>1858</v>
      </c>
      <c r="B352" s="323" t="s">
        <v>1859</v>
      </c>
      <c r="C352" s="5" t="s">
        <v>2846</v>
      </c>
      <c r="D352" s="5" t="s">
        <v>1618</v>
      </c>
      <c r="E352" s="326" t="s">
        <v>489</v>
      </c>
      <c r="F352" s="5" t="s">
        <v>1860</v>
      </c>
      <c r="G352" s="193"/>
      <c r="H352" s="5" t="s">
        <v>676</v>
      </c>
      <c r="I352" s="21" t="s">
        <v>663</v>
      </c>
      <c r="J352" s="21" t="s">
        <v>16</v>
      </c>
      <c r="K352" s="21" t="s">
        <v>663</v>
      </c>
      <c r="L352" s="21" t="s">
        <v>663</v>
      </c>
      <c r="M352" s="21" t="s">
        <v>663</v>
      </c>
      <c r="N352" s="21" t="s">
        <v>663</v>
      </c>
      <c r="O352" s="21" t="s">
        <v>663</v>
      </c>
      <c r="P352" s="21" t="s">
        <v>16</v>
      </c>
      <c r="Q352" s="21" t="s">
        <v>16</v>
      </c>
      <c r="R352" s="21" t="s">
        <v>16</v>
      </c>
      <c r="S352" s="21">
        <v>3</v>
      </c>
      <c r="T352" s="21">
        <v>3</v>
      </c>
      <c r="U352" s="21">
        <v>2</v>
      </c>
      <c r="V352" s="21">
        <v>2</v>
      </c>
      <c r="W352" s="21" t="s">
        <v>4</v>
      </c>
      <c r="X352" s="21" t="s">
        <v>4</v>
      </c>
      <c r="Y352" s="21" t="s">
        <v>4</v>
      </c>
      <c r="Z352" s="21" t="s">
        <v>4</v>
      </c>
      <c r="AA352" s="21" t="s">
        <v>4</v>
      </c>
      <c r="AB352" s="21" t="s">
        <v>16</v>
      </c>
      <c r="AC352" s="426" t="s">
        <v>4</v>
      </c>
      <c r="AD352" s="426" t="s">
        <v>4</v>
      </c>
      <c r="AE352" s="426">
        <v>2</v>
      </c>
      <c r="AF352" s="426" t="s">
        <v>4</v>
      </c>
      <c r="AG352" s="426" t="s">
        <v>4</v>
      </c>
      <c r="AH352" s="426" t="s">
        <v>4</v>
      </c>
      <c r="AI352" s="511" t="s">
        <v>16</v>
      </c>
      <c r="AJ352" s="511"/>
      <c r="AK352" s="141" t="s">
        <v>16</v>
      </c>
      <c r="AL352" s="141"/>
      <c r="AM352" s="213"/>
      <c r="AN352" s="405"/>
      <c r="AO352" s="213"/>
      <c r="AP352" s="478"/>
      <c r="AQ352" s="496"/>
      <c r="AR352" s="315">
        <f>VLOOKUP(E352,'Monthly AMS report'!KD:KE,2,FALSE)</f>
        <v>44697</v>
      </c>
      <c r="AS352" s="3"/>
      <c r="AT352" s="3"/>
      <c r="AU352" s="5">
        <v>8</v>
      </c>
      <c r="AV352" s="5">
        <v>16</v>
      </c>
      <c r="AW352" s="5" t="e">
        <v>#N/A</v>
      </c>
      <c r="AX352" s="5"/>
      <c r="AY352" s="5"/>
      <c r="AZ352" s="5"/>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c r="DA352" s="3"/>
      <c r="DB352" s="3"/>
      <c r="DC352" s="3"/>
      <c r="DD352" s="3"/>
      <c r="DE352" s="3"/>
      <c r="DF352" s="3"/>
      <c r="DG352" s="3"/>
      <c r="DH352" s="3"/>
      <c r="DI352" s="3"/>
      <c r="DJ352" s="3"/>
      <c r="DK352" s="3"/>
      <c r="DL352" s="3"/>
      <c r="DM352" s="3"/>
      <c r="DN352" s="3"/>
      <c r="DO352" s="3"/>
      <c r="DP352" s="3"/>
      <c r="DQ352" s="3"/>
      <c r="DR352" s="3"/>
      <c r="DS352" s="3"/>
      <c r="DT352" s="3"/>
      <c r="DU352" s="3"/>
      <c r="DV352" s="3"/>
      <c r="DW352" s="3"/>
      <c r="DX352" s="3"/>
      <c r="DY352" s="3"/>
      <c r="DZ352" s="3"/>
      <c r="EA352" s="3"/>
      <c r="EB352" s="19"/>
    </row>
    <row r="353" spans="1:155" ht="16.5" customHeight="1" x14ac:dyDescent="0.2">
      <c r="A353" s="43" t="s">
        <v>1744</v>
      </c>
      <c r="B353" s="323" t="s">
        <v>1745</v>
      </c>
      <c r="C353" s="5" t="s">
        <v>2624</v>
      </c>
      <c r="E353" s="265" t="s">
        <v>26</v>
      </c>
      <c r="F353" s="231" t="s">
        <v>1746</v>
      </c>
      <c r="G353" s="193"/>
      <c r="H353" s="5" t="s">
        <v>676</v>
      </c>
      <c r="I353" s="21" t="s">
        <v>16</v>
      </c>
      <c r="J353" s="21" t="s">
        <v>663</v>
      </c>
      <c r="K353" s="21" t="s">
        <v>16</v>
      </c>
      <c r="L353" s="21" t="s">
        <v>663</v>
      </c>
      <c r="M353" s="21" t="s">
        <v>16</v>
      </c>
      <c r="N353" s="21" t="s">
        <v>16</v>
      </c>
      <c r="O353" s="21" t="s">
        <v>663</v>
      </c>
      <c r="P353" s="21" t="s">
        <v>16</v>
      </c>
      <c r="Q353" s="21" t="s">
        <v>663</v>
      </c>
      <c r="R353" s="21" t="s">
        <v>16</v>
      </c>
      <c r="S353" s="21" t="s">
        <v>4</v>
      </c>
      <c r="T353" s="21" t="s">
        <v>663</v>
      </c>
      <c r="U353" s="21" t="s">
        <v>4</v>
      </c>
      <c r="V353" s="21" t="s">
        <v>16</v>
      </c>
      <c r="W353" s="21" t="s">
        <v>4</v>
      </c>
      <c r="X353" s="21" t="s">
        <v>4</v>
      </c>
      <c r="Y353" s="21" t="s">
        <v>4</v>
      </c>
      <c r="Z353" s="21" t="s">
        <v>4</v>
      </c>
      <c r="AA353" s="21" t="s">
        <v>4</v>
      </c>
      <c r="AB353" s="21" t="s">
        <v>4</v>
      </c>
      <c r="AC353" s="426" t="s">
        <v>4</v>
      </c>
      <c r="AD353" s="426" t="s">
        <v>4</v>
      </c>
      <c r="AE353" s="426" t="s">
        <v>4</v>
      </c>
      <c r="AF353" s="426" t="s">
        <v>4</v>
      </c>
      <c r="AG353" s="426" t="s">
        <v>4</v>
      </c>
      <c r="AH353" s="426" t="s">
        <v>16</v>
      </c>
      <c r="AI353" s="511" t="s">
        <v>663</v>
      </c>
      <c r="AJ353" s="511" t="s">
        <v>664</v>
      </c>
      <c r="AK353" s="141" t="s">
        <v>4</v>
      </c>
      <c r="AL353" s="141"/>
      <c r="AM353" s="314">
        <v>0</v>
      </c>
      <c r="AN353" s="405"/>
      <c r="AO353" s="314"/>
      <c r="AP353" s="478"/>
      <c r="AQ353" s="479"/>
      <c r="AR353" s="315">
        <f>VLOOKUP(E353,'Monthly AMS report'!KD:KE,2,FALSE)</f>
        <v>44761</v>
      </c>
      <c r="AS353" s="3"/>
      <c r="AT353" s="3"/>
      <c r="AU353" s="5"/>
      <c r="AV353" s="5">
        <v>32</v>
      </c>
      <c r="AW353" s="5" t="e">
        <v>#N/A</v>
      </c>
      <c r="AX353" s="5"/>
      <c r="AY353" s="5"/>
      <c r="AZ353" s="5"/>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c r="DA353" s="3"/>
      <c r="DB353" s="3"/>
      <c r="DC353" s="3"/>
      <c r="DD353" s="3"/>
      <c r="DE353" s="3"/>
      <c r="DF353" s="3"/>
      <c r="DG353" s="3"/>
      <c r="DH353" s="3"/>
      <c r="DI353" s="3"/>
      <c r="DJ353" s="3"/>
      <c r="DK353" s="3"/>
      <c r="DL353" s="3"/>
      <c r="DM353" s="3"/>
      <c r="DN353" s="3"/>
      <c r="DO353" s="3"/>
      <c r="DP353" s="3"/>
      <c r="DQ353" s="3"/>
      <c r="DR353" s="3"/>
      <c r="DS353" s="3"/>
      <c r="DT353" s="3"/>
      <c r="DU353" s="3"/>
      <c r="DV353" s="3"/>
      <c r="DW353" s="3"/>
      <c r="DX353" s="3"/>
      <c r="DY353" s="3"/>
      <c r="DZ353" s="3"/>
      <c r="EA353" s="3"/>
      <c r="EB353" s="19"/>
    </row>
    <row r="354" spans="1:155" ht="16.5" customHeight="1" x14ac:dyDescent="0.2">
      <c r="A354" s="43" t="s">
        <v>1747</v>
      </c>
      <c r="B354" s="323" t="s">
        <v>1748</v>
      </c>
      <c r="C354" s="5" t="s">
        <v>2624</v>
      </c>
      <c r="E354" s="265" t="s">
        <v>27</v>
      </c>
      <c r="F354" s="231" t="s">
        <v>1748</v>
      </c>
      <c r="G354" s="193"/>
      <c r="H354" s="5" t="s">
        <v>676</v>
      </c>
      <c r="I354" s="21" t="s">
        <v>663</v>
      </c>
      <c r="J354" s="21" t="s">
        <v>663</v>
      </c>
      <c r="K354" s="21" t="s">
        <v>663</v>
      </c>
      <c r="L354" s="21" t="s">
        <v>663</v>
      </c>
      <c r="M354" s="21" t="s">
        <v>16</v>
      </c>
      <c r="N354" s="21" t="s">
        <v>16</v>
      </c>
      <c r="O354" s="21" t="s">
        <v>663</v>
      </c>
      <c r="P354" s="21" t="s">
        <v>16</v>
      </c>
      <c r="Q354" s="21">
        <v>3</v>
      </c>
      <c r="R354" s="21">
        <v>3</v>
      </c>
      <c r="S354" s="21">
        <v>3</v>
      </c>
      <c r="T354" s="21">
        <v>2</v>
      </c>
      <c r="U354" s="21">
        <v>2</v>
      </c>
      <c r="V354" s="21">
        <v>1</v>
      </c>
      <c r="W354" s="21">
        <v>2</v>
      </c>
      <c r="X354" s="21">
        <v>2</v>
      </c>
      <c r="Y354" s="21">
        <v>2</v>
      </c>
      <c r="Z354" s="21" t="s">
        <v>4</v>
      </c>
      <c r="AA354" s="21" t="s">
        <v>4</v>
      </c>
      <c r="AB354" s="21" t="s">
        <v>4</v>
      </c>
      <c r="AC354" s="426" t="s">
        <v>4</v>
      </c>
      <c r="AD354" s="426" t="s">
        <v>4</v>
      </c>
      <c r="AE354" s="426" t="s">
        <v>4</v>
      </c>
      <c r="AF354" s="426" t="s">
        <v>4</v>
      </c>
      <c r="AG354" s="426">
        <v>4</v>
      </c>
      <c r="AH354" s="426">
        <v>3</v>
      </c>
      <c r="AI354" s="511">
        <v>3</v>
      </c>
      <c r="AJ354" s="511" t="s">
        <v>664</v>
      </c>
      <c r="AK354" s="141">
        <v>3</v>
      </c>
      <c r="AL354" s="141" t="s">
        <v>28</v>
      </c>
      <c r="AM354" s="174"/>
      <c r="AN354" s="405"/>
      <c r="AO354" s="213"/>
      <c r="AP354" s="478"/>
      <c r="AQ354" s="496"/>
      <c r="AR354" s="315">
        <f>VLOOKUP(E354,'Monthly AMS report'!KD:KE,2,FALSE)</f>
        <v>44761</v>
      </c>
      <c r="AS354" s="3"/>
      <c r="AT354" s="3"/>
      <c r="AU354" s="5">
        <v>12</v>
      </c>
      <c r="AV354" s="5">
        <v>16</v>
      </c>
      <c r="AW354" s="5" t="e">
        <v>#N/A</v>
      </c>
      <c r="AX354" s="5"/>
      <c r="AY354" s="5"/>
      <c r="AZ354" s="5"/>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c r="DI354" s="3"/>
      <c r="DJ354" s="3"/>
      <c r="DK354" s="3"/>
      <c r="DL354" s="3"/>
      <c r="DM354" s="3"/>
      <c r="DN354" s="3"/>
      <c r="DO354" s="3"/>
      <c r="DP354" s="3"/>
      <c r="DQ354" s="3"/>
      <c r="DR354" s="3"/>
      <c r="DS354" s="3"/>
      <c r="DT354" s="3"/>
      <c r="DU354" s="3"/>
      <c r="DV354" s="3"/>
      <c r="DW354" s="3"/>
      <c r="DX354" s="3"/>
      <c r="DY354" s="3"/>
      <c r="DZ354" s="3"/>
      <c r="EA354" s="3"/>
      <c r="EB354" s="19"/>
    </row>
    <row r="355" spans="1:155" ht="16.5" customHeight="1" x14ac:dyDescent="0.25">
      <c r="A355" s="44" t="s">
        <v>1749</v>
      </c>
      <c r="B355" s="44" t="s">
        <v>1750</v>
      </c>
      <c r="C355" s="5" t="s">
        <v>2624</v>
      </c>
      <c r="E355" s="265" t="s">
        <v>29</v>
      </c>
      <c r="F355" s="231" t="s">
        <v>1751</v>
      </c>
      <c r="G355" s="193"/>
      <c r="H355" s="5" t="s">
        <v>676</v>
      </c>
      <c r="I355" s="21" t="s">
        <v>663</v>
      </c>
      <c r="J355" s="21" t="s">
        <v>663</v>
      </c>
      <c r="K355" s="21" t="s">
        <v>16</v>
      </c>
      <c r="L355" s="21" t="s">
        <v>663</v>
      </c>
      <c r="M355" s="21" t="s">
        <v>16</v>
      </c>
      <c r="N355" s="21" t="s">
        <v>16</v>
      </c>
      <c r="O355" s="21" t="s">
        <v>663</v>
      </c>
      <c r="P355" s="21" t="s">
        <v>16</v>
      </c>
      <c r="Q355" s="21" t="s">
        <v>663</v>
      </c>
      <c r="R355" s="21" t="s">
        <v>16</v>
      </c>
      <c r="S355" s="21">
        <v>2</v>
      </c>
      <c r="T355" s="21">
        <v>2</v>
      </c>
      <c r="U355" s="21">
        <v>2</v>
      </c>
      <c r="V355" s="21" t="s">
        <v>16</v>
      </c>
      <c r="W355" s="21" t="s">
        <v>4</v>
      </c>
      <c r="X355" s="21" t="s">
        <v>16</v>
      </c>
      <c r="Y355" s="21" t="s">
        <v>16</v>
      </c>
      <c r="Z355" s="21" t="s">
        <v>4</v>
      </c>
      <c r="AA355" s="21" t="s">
        <v>4</v>
      </c>
      <c r="AB355" s="21" t="s">
        <v>4</v>
      </c>
      <c r="AC355" s="426" t="s">
        <v>4</v>
      </c>
      <c r="AD355" s="426" t="s">
        <v>4</v>
      </c>
      <c r="AE355" s="426" t="s">
        <v>16</v>
      </c>
      <c r="AF355" s="426" t="s">
        <v>4</v>
      </c>
      <c r="AG355" s="426" t="s">
        <v>4</v>
      </c>
      <c r="AH355" s="426" t="s">
        <v>4</v>
      </c>
      <c r="AI355" s="511" t="s">
        <v>663</v>
      </c>
      <c r="AJ355" s="511" t="s">
        <v>664</v>
      </c>
      <c r="AK355" s="141" t="s">
        <v>4</v>
      </c>
      <c r="AL355" s="141"/>
      <c r="AM355" s="174"/>
      <c r="AN355" s="405"/>
      <c r="AO355" s="213"/>
      <c r="AP355" s="478"/>
      <c r="AQ355" s="496"/>
      <c r="AR355" s="315">
        <f>VLOOKUP(E355,'Monthly AMS report'!KD:KE,2,FALSE)</f>
        <v>44761</v>
      </c>
      <c r="AS355" s="3"/>
      <c r="AT355" s="3"/>
      <c r="AU355" s="5">
        <v>4</v>
      </c>
      <c r="AV355" s="5">
        <v>12</v>
      </c>
      <c r="AW355" s="5" t="e">
        <v>#N/A</v>
      </c>
      <c r="AX355" s="5"/>
      <c r="AY355" s="5"/>
      <c r="AZ355" s="5"/>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c r="DA355" s="3"/>
      <c r="DB355" s="3"/>
      <c r="DC355" s="3"/>
      <c r="DD355" s="3"/>
      <c r="DE355" s="3"/>
      <c r="DF355" s="3"/>
      <c r="DG355" s="3"/>
      <c r="DH355" s="3"/>
      <c r="DI355" s="3"/>
      <c r="DJ355" s="3"/>
      <c r="DK355" s="3"/>
      <c r="DL355" s="3"/>
      <c r="DM355" s="3"/>
      <c r="DN355" s="3"/>
      <c r="DO355" s="3"/>
      <c r="DP355" s="3"/>
      <c r="DQ355" s="3"/>
      <c r="DR355" s="3"/>
      <c r="DS355" s="3"/>
      <c r="DT355" s="3"/>
      <c r="DU355" s="3"/>
      <c r="DV355" s="3"/>
      <c r="DW355" s="3"/>
      <c r="DX355" s="3"/>
      <c r="DY355" s="3"/>
      <c r="DZ355" s="3"/>
      <c r="EA355" s="3"/>
      <c r="EB355" s="19"/>
    </row>
    <row r="356" spans="1:155" ht="16.5" customHeight="1" x14ac:dyDescent="0.25">
      <c r="A356" s="43" t="s">
        <v>1752</v>
      </c>
      <c r="B356" s="323" t="s">
        <v>1753</v>
      </c>
      <c r="C356" s="5" t="s">
        <v>2624</v>
      </c>
      <c r="E356" s="265" t="s">
        <v>30</v>
      </c>
      <c r="F356" s="231" t="s">
        <v>1754</v>
      </c>
      <c r="G356" s="193"/>
      <c r="H356" s="5" t="s">
        <v>676</v>
      </c>
      <c r="I356" s="21" t="s">
        <v>663</v>
      </c>
      <c r="J356" s="21" t="s">
        <v>663</v>
      </c>
      <c r="K356" s="21" t="s">
        <v>16</v>
      </c>
      <c r="L356" s="21">
        <v>4</v>
      </c>
      <c r="M356" s="21">
        <v>4</v>
      </c>
      <c r="N356" s="21" t="s">
        <v>16</v>
      </c>
      <c r="O356" s="21">
        <v>3</v>
      </c>
      <c r="P356" s="21" t="s">
        <v>16</v>
      </c>
      <c r="Q356" s="21" t="s">
        <v>663</v>
      </c>
      <c r="R356" s="21" t="s">
        <v>16</v>
      </c>
      <c r="S356" s="21">
        <v>2</v>
      </c>
      <c r="T356" s="21">
        <v>3</v>
      </c>
      <c r="U356" s="21">
        <v>3</v>
      </c>
      <c r="V356" s="21">
        <v>3</v>
      </c>
      <c r="W356" s="21">
        <v>3</v>
      </c>
      <c r="X356" s="21">
        <v>3</v>
      </c>
      <c r="Y356" s="21">
        <v>3</v>
      </c>
      <c r="Z356" s="21">
        <v>4</v>
      </c>
      <c r="AA356" s="21" t="s">
        <v>4</v>
      </c>
      <c r="AB356" s="21" t="s">
        <v>4</v>
      </c>
      <c r="AC356" s="426" t="s">
        <v>16</v>
      </c>
      <c r="AD356" s="426">
        <v>4</v>
      </c>
      <c r="AE356" s="426">
        <v>4</v>
      </c>
      <c r="AF356" s="426">
        <v>4</v>
      </c>
      <c r="AG356" s="426">
        <v>4</v>
      </c>
      <c r="AH356" s="426">
        <v>4</v>
      </c>
      <c r="AI356" s="511">
        <v>4</v>
      </c>
      <c r="AJ356" s="511" t="s">
        <v>664</v>
      </c>
      <c r="AK356" s="141">
        <v>4</v>
      </c>
      <c r="AL356" s="141"/>
      <c r="AM356" s="174"/>
      <c r="AN356" s="401"/>
      <c r="AO356" s="213"/>
      <c r="AP356" s="478"/>
      <c r="AQ356" s="496"/>
      <c r="AR356" s="315">
        <f>VLOOKUP(E356,'Monthly AMS report'!KD:KE,2,FALSE)</f>
        <v>44761</v>
      </c>
      <c r="AS356" s="3"/>
      <c r="AT356" s="3"/>
      <c r="AU356" s="5">
        <v>8</v>
      </c>
      <c r="AV356" s="5">
        <v>12</v>
      </c>
      <c r="AW356" s="5" t="e">
        <v>#N/A</v>
      </c>
      <c r="AX356" s="5"/>
      <c r="AY356" s="5"/>
      <c r="AZ356" s="5"/>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c r="DA356" s="3"/>
      <c r="DB356" s="3"/>
      <c r="DC356" s="3"/>
      <c r="DD356" s="3"/>
      <c r="DE356" s="3"/>
      <c r="DF356" s="3"/>
      <c r="DG356" s="3"/>
      <c r="DH356" s="3"/>
      <c r="DI356" s="3"/>
      <c r="DJ356" s="3"/>
      <c r="DK356" s="3"/>
      <c r="DL356" s="3"/>
      <c r="DM356" s="3"/>
      <c r="DN356" s="3"/>
      <c r="DO356" s="3"/>
      <c r="DP356" s="3"/>
      <c r="DQ356" s="3"/>
      <c r="DR356" s="3"/>
      <c r="DS356" s="3"/>
      <c r="DT356" s="3"/>
      <c r="DU356" s="3"/>
      <c r="DV356" s="3"/>
      <c r="DW356" s="3"/>
      <c r="DX356" s="3"/>
      <c r="DY356" s="3"/>
      <c r="DZ356" s="3"/>
      <c r="EA356" s="3"/>
      <c r="EB356" s="19"/>
    </row>
    <row r="357" spans="1:155" ht="16.5" customHeight="1" x14ac:dyDescent="0.2">
      <c r="A357" s="43" t="s">
        <v>1755</v>
      </c>
      <c r="B357" s="323" t="s">
        <v>1756</v>
      </c>
      <c r="C357" s="5" t="s">
        <v>2624</v>
      </c>
      <c r="E357" s="265" t="s">
        <v>505</v>
      </c>
      <c r="F357" s="231" t="s">
        <v>1756</v>
      </c>
      <c r="G357" s="193"/>
      <c r="H357" s="5" t="s">
        <v>676</v>
      </c>
      <c r="I357" s="21" t="s">
        <v>663</v>
      </c>
      <c r="J357" s="21" t="s">
        <v>663</v>
      </c>
      <c r="K357" s="21" t="s">
        <v>16</v>
      </c>
      <c r="L357" s="21" t="s">
        <v>663</v>
      </c>
      <c r="M357" s="21" t="s">
        <v>663</v>
      </c>
      <c r="N357" s="21" t="s">
        <v>663</v>
      </c>
      <c r="O357" s="21" t="s">
        <v>663</v>
      </c>
      <c r="P357" s="21" t="s">
        <v>16</v>
      </c>
      <c r="Q357" s="21" t="s">
        <v>663</v>
      </c>
      <c r="R357" s="21" t="s">
        <v>663</v>
      </c>
      <c r="S357" s="21" t="s">
        <v>4</v>
      </c>
      <c r="T357" s="21" t="s">
        <v>663</v>
      </c>
      <c r="U357" s="21" t="s">
        <v>4</v>
      </c>
      <c r="V357" s="21" t="s">
        <v>4</v>
      </c>
      <c r="W357" s="21" t="s">
        <v>4</v>
      </c>
      <c r="X357" s="21" t="s">
        <v>4</v>
      </c>
      <c r="Y357" s="21" t="s">
        <v>4</v>
      </c>
      <c r="Z357" s="21" t="s">
        <v>4</v>
      </c>
      <c r="AA357" s="21" t="s">
        <v>4</v>
      </c>
      <c r="AB357" s="21" t="s">
        <v>4</v>
      </c>
      <c r="AC357" s="426" t="s">
        <v>4</v>
      </c>
      <c r="AD357" s="426" t="s">
        <v>4</v>
      </c>
      <c r="AE357" s="426" t="s">
        <v>4</v>
      </c>
      <c r="AF357" s="426" t="s">
        <v>4</v>
      </c>
      <c r="AG357" s="426" t="s">
        <v>4</v>
      </c>
      <c r="AH357" s="426" t="s">
        <v>4</v>
      </c>
      <c r="AI357" s="511" t="s">
        <v>663</v>
      </c>
      <c r="AJ357" s="511" t="s">
        <v>664</v>
      </c>
      <c r="AK357" s="141" t="s">
        <v>4</v>
      </c>
      <c r="AL357" s="141"/>
      <c r="AM357" s="213"/>
      <c r="AN357" s="405"/>
      <c r="AO357" s="213"/>
      <c r="AP357" s="478"/>
      <c r="AQ357" s="496"/>
      <c r="AR357" s="315">
        <f>VLOOKUP(E357,'Monthly AMS report'!KD:KE,2,FALSE)</f>
        <v>44761</v>
      </c>
      <c r="AS357" s="3"/>
      <c r="AT357" s="3"/>
      <c r="AU357" s="5">
        <v>16</v>
      </c>
      <c r="AV357" s="5">
        <v>12</v>
      </c>
      <c r="AW357" s="5" t="e">
        <v>#N/A</v>
      </c>
      <c r="AX357" s="5"/>
      <c r="AY357" s="5"/>
      <c r="AZ357" s="5"/>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c r="DA357" s="3"/>
      <c r="DB357" s="3"/>
      <c r="DC357" s="3"/>
      <c r="DD357" s="3"/>
      <c r="DE357" s="3"/>
      <c r="DF357" s="3"/>
      <c r="DG357" s="3"/>
      <c r="DH357" s="3"/>
      <c r="DI357" s="3"/>
      <c r="DJ357" s="3"/>
      <c r="DK357" s="3"/>
      <c r="DL357" s="3"/>
      <c r="DM357" s="3"/>
      <c r="DN357" s="3"/>
      <c r="DO357" s="3"/>
      <c r="DP357" s="3"/>
      <c r="DQ357" s="3"/>
      <c r="DR357" s="3"/>
      <c r="DS357" s="3"/>
      <c r="DT357" s="3"/>
      <c r="DU357" s="3"/>
      <c r="DV357" s="3"/>
      <c r="DW357" s="3"/>
      <c r="DX357" s="3"/>
      <c r="DY357" s="3"/>
      <c r="DZ357" s="3"/>
      <c r="EA357" s="3"/>
      <c r="EB357" s="19"/>
      <c r="EI357" s="419"/>
      <c r="EL357" s="419"/>
      <c r="EM357" s="419"/>
      <c r="EN357" s="419"/>
    </row>
    <row r="358" spans="1:155" ht="16.5" customHeight="1" x14ac:dyDescent="0.2">
      <c r="A358" s="43" t="s">
        <v>1757</v>
      </c>
      <c r="B358" s="323" t="s">
        <v>1758</v>
      </c>
      <c r="C358" s="5" t="s">
        <v>2624</v>
      </c>
      <c r="E358" s="265" t="s">
        <v>506</v>
      </c>
      <c r="F358" s="231" t="s">
        <v>1758</v>
      </c>
      <c r="G358" s="193"/>
      <c r="H358" s="5" t="s">
        <v>676</v>
      </c>
      <c r="I358" s="21" t="s">
        <v>663</v>
      </c>
      <c r="J358" s="21" t="s">
        <v>663</v>
      </c>
      <c r="K358" s="21" t="s">
        <v>663</v>
      </c>
      <c r="L358" s="21" t="s">
        <v>663</v>
      </c>
      <c r="M358" s="21" t="s">
        <v>663</v>
      </c>
      <c r="N358" s="21" t="s">
        <v>663</v>
      </c>
      <c r="O358" s="21" t="s">
        <v>663</v>
      </c>
      <c r="P358" s="21" t="s">
        <v>16</v>
      </c>
      <c r="Q358" s="21" t="s">
        <v>663</v>
      </c>
      <c r="R358" s="21">
        <v>3</v>
      </c>
      <c r="S358" s="21">
        <v>3</v>
      </c>
      <c r="T358" s="21">
        <v>3</v>
      </c>
      <c r="U358" s="21">
        <v>3</v>
      </c>
      <c r="V358" s="21">
        <v>3</v>
      </c>
      <c r="W358" s="21" t="s">
        <v>4</v>
      </c>
      <c r="X358" s="21" t="s">
        <v>4</v>
      </c>
      <c r="Y358" s="21" t="s">
        <v>4</v>
      </c>
      <c r="Z358" s="21" t="s">
        <v>4</v>
      </c>
      <c r="AA358" s="21" t="s">
        <v>4</v>
      </c>
      <c r="AB358" s="21" t="s">
        <v>4</v>
      </c>
      <c r="AC358" s="426" t="s">
        <v>4</v>
      </c>
      <c r="AD358" s="426" t="s">
        <v>4</v>
      </c>
      <c r="AE358" s="426" t="s">
        <v>4</v>
      </c>
      <c r="AF358" s="426" t="s">
        <v>4</v>
      </c>
      <c r="AG358" s="426" t="s">
        <v>4</v>
      </c>
      <c r="AH358" s="426" t="s">
        <v>4</v>
      </c>
      <c r="AI358" s="511" t="s">
        <v>663</v>
      </c>
      <c r="AJ358" s="511" t="s">
        <v>664</v>
      </c>
      <c r="AK358" s="141" t="s">
        <v>4</v>
      </c>
      <c r="AL358" s="141"/>
      <c r="AM358" s="213"/>
      <c r="AN358" s="405"/>
      <c r="AO358" s="213"/>
      <c r="AP358" s="478"/>
      <c r="AQ358" s="496"/>
      <c r="AR358" s="315">
        <f>VLOOKUP(E358,'Monthly AMS report'!KD:KE,2,FALSE)</f>
        <v>44761</v>
      </c>
      <c r="AS358" s="3"/>
      <c r="AT358" s="3"/>
      <c r="AU358" s="5">
        <v>8</v>
      </c>
      <c r="AV358" s="5">
        <v>12</v>
      </c>
      <c r="AW358" s="5" t="e">
        <v>#N/A</v>
      </c>
      <c r="AX358" s="5"/>
      <c r="AY358" s="5"/>
      <c r="AZ358" s="5"/>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c r="DA358" s="3"/>
      <c r="DB358" s="3"/>
      <c r="DC358" s="3"/>
      <c r="DD358" s="3"/>
      <c r="DE358" s="3"/>
      <c r="DF358" s="3"/>
      <c r="DG358" s="3"/>
      <c r="DH358" s="3"/>
      <c r="DI358" s="3"/>
      <c r="DJ358" s="3"/>
      <c r="DK358" s="3"/>
      <c r="DL358" s="3"/>
      <c r="DM358" s="3"/>
      <c r="DN358" s="3"/>
      <c r="DO358" s="3"/>
      <c r="DP358" s="3"/>
      <c r="DQ358" s="3"/>
      <c r="DR358" s="3"/>
      <c r="DS358" s="3"/>
      <c r="DT358" s="3"/>
      <c r="DU358" s="3"/>
      <c r="DV358" s="3"/>
      <c r="DW358" s="3"/>
      <c r="DX358" s="3"/>
      <c r="DY358" s="3"/>
      <c r="DZ358" s="3"/>
      <c r="EA358" s="3"/>
      <c r="EB358" s="19"/>
      <c r="EJ358" s="419"/>
      <c r="EK358" s="419"/>
    </row>
    <row r="359" spans="1:155" ht="16.5" customHeight="1" x14ac:dyDescent="0.2">
      <c r="A359" s="43" t="s">
        <v>1759</v>
      </c>
      <c r="B359" s="323" t="s">
        <v>1760</v>
      </c>
      <c r="C359" s="5" t="s">
        <v>2624</v>
      </c>
      <c r="E359" s="265" t="s">
        <v>507</v>
      </c>
      <c r="F359" s="231" t="s">
        <v>1761</v>
      </c>
      <c r="G359" s="193"/>
      <c r="H359" s="5" t="s">
        <v>676</v>
      </c>
      <c r="I359" s="21" t="s">
        <v>663</v>
      </c>
      <c r="J359" s="21" t="s">
        <v>663</v>
      </c>
      <c r="K359" s="21" t="s">
        <v>16</v>
      </c>
      <c r="L359" s="21" t="s">
        <v>663</v>
      </c>
      <c r="M359" s="21" t="s">
        <v>663</v>
      </c>
      <c r="N359" s="21" t="s">
        <v>663</v>
      </c>
      <c r="O359" s="21" t="s">
        <v>663</v>
      </c>
      <c r="P359" s="21" t="s">
        <v>16</v>
      </c>
      <c r="Q359" s="21" t="s">
        <v>663</v>
      </c>
      <c r="R359" s="21" t="s">
        <v>663</v>
      </c>
      <c r="S359" s="21" t="s">
        <v>4</v>
      </c>
      <c r="T359" s="21" t="s">
        <v>663</v>
      </c>
      <c r="U359" s="21" t="s">
        <v>4</v>
      </c>
      <c r="V359" s="21" t="s">
        <v>4</v>
      </c>
      <c r="W359" s="21" t="s">
        <v>4</v>
      </c>
      <c r="X359" s="21" t="s">
        <v>4</v>
      </c>
      <c r="Y359" s="21" t="s">
        <v>4</v>
      </c>
      <c r="Z359" s="21" t="s">
        <v>4</v>
      </c>
      <c r="AA359" s="21" t="s">
        <v>4</v>
      </c>
      <c r="AB359" s="21" t="s">
        <v>4</v>
      </c>
      <c r="AC359" s="426" t="s">
        <v>4</v>
      </c>
      <c r="AD359" s="426" t="s">
        <v>4</v>
      </c>
      <c r="AE359" s="426" t="s">
        <v>4</v>
      </c>
      <c r="AF359" s="426" t="s">
        <v>4</v>
      </c>
      <c r="AG359" s="426" t="s">
        <v>4</v>
      </c>
      <c r="AH359" s="426" t="s">
        <v>4</v>
      </c>
      <c r="AI359" s="511" t="s">
        <v>663</v>
      </c>
      <c r="AJ359" s="511" t="s">
        <v>664</v>
      </c>
      <c r="AK359" s="141" t="s">
        <v>4</v>
      </c>
      <c r="AL359" s="141"/>
      <c r="AM359" s="174"/>
      <c r="AN359" s="405"/>
      <c r="AO359" s="213"/>
      <c r="AP359" s="478"/>
      <c r="AQ359" s="479"/>
      <c r="AR359" s="315">
        <f>VLOOKUP(E359,'Monthly AMS report'!KD:KE,2,FALSE)</f>
        <v>44761</v>
      </c>
      <c r="AS359" s="3"/>
      <c r="AT359" s="3"/>
      <c r="AU359" s="5"/>
      <c r="AV359" s="5">
        <v>12</v>
      </c>
      <c r="AW359" s="5" t="e">
        <v>#N/A</v>
      </c>
      <c r="AX359" s="5"/>
      <c r="AY359" s="5"/>
      <c r="AZ359" s="5"/>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c r="DA359" s="3"/>
      <c r="DB359" s="3"/>
      <c r="DC359" s="3"/>
      <c r="DD359" s="3"/>
      <c r="DE359" s="3"/>
      <c r="DF359" s="3"/>
      <c r="DG359" s="3"/>
      <c r="DH359" s="3"/>
      <c r="DI359" s="3"/>
      <c r="DJ359" s="3"/>
      <c r="DK359" s="3"/>
      <c r="DL359" s="3"/>
      <c r="DM359" s="3"/>
      <c r="DN359" s="3"/>
      <c r="DO359" s="3"/>
      <c r="DP359" s="3"/>
      <c r="DQ359" s="3"/>
      <c r="DR359" s="3"/>
      <c r="DS359" s="3"/>
      <c r="DT359" s="3"/>
      <c r="DU359" s="3"/>
      <c r="DV359" s="3"/>
      <c r="DW359" s="3"/>
      <c r="DX359" s="3"/>
      <c r="DY359" s="3"/>
      <c r="DZ359" s="3"/>
      <c r="EA359" s="3"/>
      <c r="EB359" s="19"/>
    </row>
    <row r="360" spans="1:155" s="419" customFormat="1" ht="16.5" customHeight="1" x14ac:dyDescent="0.2">
      <c r="A360" s="43" t="s">
        <v>1762</v>
      </c>
      <c r="B360" s="323" t="s">
        <v>1763</v>
      </c>
      <c r="C360" s="5" t="s">
        <v>2624</v>
      </c>
      <c r="D360" s="5"/>
      <c r="E360" s="265" t="s">
        <v>508</v>
      </c>
      <c r="F360" s="231" t="s">
        <v>1763</v>
      </c>
      <c r="G360" s="193"/>
      <c r="H360" s="5" t="s">
        <v>676</v>
      </c>
      <c r="I360" s="21" t="s">
        <v>663</v>
      </c>
      <c r="J360" s="21" t="s">
        <v>663</v>
      </c>
      <c r="K360" s="21" t="s">
        <v>16</v>
      </c>
      <c r="L360" s="21" t="s">
        <v>663</v>
      </c>
      <c r="M360" s="21" t="s">
        <v>663</v>
      </c>
      <c r="N360" s="21" t="s">
        <v>663</v>
      </c>
      <c r="O360" s="21" t="s">
        <v>663</v>
      </c>
      <c r="P360" s="21" t="s">
        <v>16</v>
      </c>
      <c r="Q360" s="21" t="s">
        <v>663</v>
      </c>
      <c r="R360" s="21">
        <v>3</v>
      </c>
      <c r="S360" s="21">
        <v>3</v>
      </c>
      <c r="T360" s="21">
        <v>3</v>
      </c>
      <c r="U360" s="21">
        <v>3</v>
      </c>
      <c r="V360" s="21" t="s">
        <v>4</v>
      </c>
      <c r="W360" s="21" t="s">
        <v>4</v>
      </c>
      <c r="X360" s="21" t="s">
        <v>4</v>
      </c>
      <c r="Y360" s="21" t="s">
        <v>4</v>
      </c>
      <c r="Z360" s="21" t="s">
        <v>4</v>
      </c>
      <c r="AA360" s="21" t="s">
        <v>4</v>
      </c>
      <c r="AB360" s="21" t="s">
        <v>4</v>
      </c>
      <c r="AC360" s="426" t="s">
        <v>4</v>
      </c>
      <c r="AD360" s="426">
        <v>4</v>
      </c>
      <c r="AE360" s="426">
        <v>4</v>
      </c>
      <c r="AF360" s="426">
        <v>4</v>
      </c>
      <c r="AG360" s="426">
        <v>3</v>
      </c>
      <c r="AH360" s="426" t="s">
        <v>4</v>
      </c>
      <c r="AI360" s="511">
        <v>3</v>
      </c>
      <c r="AJ360" s="511" t="s">
        <v>664</v>
      </c>
      <c r="AK360" s="141">
        <v>3</v>
      </c>
      <c r="AL360" s="141" t="s">
        <v>3566</v>
      </c>
      <c r="AM360" s="174"/>
      <c r="AN360" s="405">
        <v>7290040</v>
      </c>
      <c r="AO360" s="213"/>
      <c r="AP360" s="478"/>
      <c r="AQ360" s="496"/>
      <c r="AR360" s="315">
        <f>VLOOKUP(E360,'Monthly AMS report'!KD:KE,2,FALSE)</f>
        <v>44761</v>
      </c>
      <c r="AS360" s="3"/>
      <c r="AT360" s="3"/>
      <c r="AU360" s="5">
        <v>16</v>
      </c>
      <c r="AV360" s="5">
        <v>16</v>
      </c>
      <c r="AW360" s="5" t="e">
        <v>#N/A</v>
      </c>
      <c r="AX360" s="5"/>
      <c r="AY360" s="5"/>
      <c r="AZ360" s="5"/>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c r="DA360" s="3"/>
      <c r="DB360" s="3"/>
      <c r="DC360" s="3"/>
      <c r="DD360" s="3"/>
      <c r="DE360" s="3"/>
      <c r="DF360" s="3"/>
      <c r="DG360" s="3"/>
      <c r="DH360" s="3"/>
      <c r="DI360" s="3"/>
      <c r="DJ360" s="3"/>
      <c r="DK360" s="3"/>
      <c r="DL360" s="3"/>
      <c r="DM360" s="3"/>
      <c r="DN360" s="3"/>
      <c r="DO360" s="3"/>
      <c r="DP360" s="3"/>
      <c r="DQ360" s="3"/>
      <c r="DR360" s="3"/>
      <c r="DS360" s="3"/>
      <c r="DT360" s="3"/>
      <c r="DU360" s="3"/>
      <c r="DV360" s="3"/>
      <c r="DW360" s="3"/>
      <c r="DX360" s="3"/>
      <c r="DY360" s="3"/>
      <c r="DZ360" s="3"/>
      <c r="EA360" s="3"/>
      <c r="EB360" s="19"/>
      <c r="EI360" s="1"/>
      <c r="EJ360" s="1"/>
      <c r="EK360" s="1"/>
      <c r="EL360" s="1"/>
      <c r="EM360" s="1"/>
      <c r="EN360" s="1"/>
    </row>
    <row r="361" spans="1:155" ht="16.5" customHeight="1" x14ac:dyDescent="0.2">
      <c r="A361" s="43" t="s">
        <v>1764</v>
      </c>
      <c r="B361" s="323" t="s">
        <v>1765</v>
      </c>
      <c r="C361" s="5" t="s">
        <v>2624</v>
      </c>
      <c r="E361" s="265" t="s">
        <v>510</v>
      </c>
      <c r="F361" s="231" t="s">
        <v>1765</v>
      </c>
      <c r="G361" s="193"/>
      <c r="H361" s="5" t="s">
        <v>676</v>
      </c>
      <c r="I361" s="21" t="s">
        <v>663</v>
      </c>
      <c r="J361" s="21" t="s">
        <v>663</v>
      </c>
      <c r="K361" s="21" t="s">
        <v>16</v>
      </c>
      <c r="L361" s="21" t="s">
        <v>663</v>
      </c>
      <c r="M361" s="21" t="s">
        <v>663</v>
      </c>
      <c r="N361" s="21" t="s">
        <v>663</v>
      </c>
      <c r="O361" s="21" t="s">
        <v>663</v>
      </c>
      <c r="P361" s="21" t="s">
        <v>16</v>
      </c>
      <c r="Q361" s="21" t="s">
        <v>663</v>
      </c>
      <c r="R361" s="21" t="s">
        <v>663</v>
      </c>
      <c r="S361" s="21" t="s">
        <v>4</v>
      </c>
      <c r="T361" s="21" t="s">
        <v>663</v>
      </c>
      <c r="U361" s="21" t="s">
        <v>4</v>
      </c>
      <c r="V361" s="21" t="s">
        <v>4</v>
      </c>
      <c r="W361" s="21" t="s">
        <v>4</v>
      </c>
      <c r="X361" s="21" t="s">
        <v>4</v>
      </c>
      <c r="Y361" s="21" t="s">
        <v>4</v>
      </c>
      <c r="Z361" s="21" t="s">
        <v>4</v>
      </c>
      <c r="AA361" s="21" t="s">
        <v>4</v>
      </c>
      <c r="AB361" s="21" t="s">
        <v>4</v>
      </c>
      <c r="AC361" s="426" t="s">
        <v>4</v>
      </c>
      <c r="AD361" s="426" t="s">
        <v>4</v>
      </c>
      <c r="AE361" s="426" t="s">
        <v>4</v>
      </c>
      <c r="AF361" s="426" t="s">
        <v>4</v>
      </c>
      <c r="AG361" s="426" t="s">
        <v>4</v>
      </c>
      <c r="AH361" s="426" t="s">
        <v>4</v>
      </c>
      <c r="AI361" s="511" t="s">
        <v>663</v>
      </c>
      <c r="AJ361" s="511" t="s">
        <v>664</v>
      </c>
      <c r="AK361" s="141" t="s">
        <v>4</v>
      </c>
      <c r="AL361" s="141"/>
      <c r="AM361" s="174"/>
      <c r="AN361" s="405"/>
      <c r="AO361" s="213"/>
      <c r="AP361" s="478"/>
      <c r="AQ361" s="496"/>
      <c r="AR361" s="315">
        <f>VLOOKUP(E361,'Monthly AMS report'!KD:KE,2,FALSE)</f>
        <v>44761</v>
      </c>
      <c r="AS361" s="3"/>
      <c r="AT361" s="3"/>
      <c r="AU361" s="5">
        <v>16</v>
      </c>
      <c r="AV361" s="5">
        <v>16</v>
      </c>
      <c r="AW361" s="5" t="e">
        <v>#N/A</v>
      </c>
      <c r="AX361" s="5"/>
      <c r="AY361" s="5"/>
      <c r="AZ361" s="5"/>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c r="DA361" s="3"/>
      <c r="DB361" s="3"/>
      <c r="DC361" s="3"/>
      <c r="DD361" s="3"/>
      <c r="DE361" s="3"/>
      <c r="DF361" s="3"/>
      <c r="DG361" s="3"/>
      <c r="DH361" s="3"/>
      <c r="DI361" s="3"/>
      <c r="DJ361" s="3"/>
      <c r="DK361" s="3"/>
      <c r="DL361" s="3"/>
      <c r="DM361" s="3"/>
      <c r="DN361" s="3"/>
      <c r="DO361" s="3"/>
      <c r="DP361" s="3"/>
      <c r="DQ361" s="3"/>
      <c r="DR361" s="3"/>
      <c r="DS361" s="3"/>
      <c r="DT361" s="3"/>
      <c r="DU361" s="3"/>
      <c r="DV361" s="3"/>
      <c r="DW361" s="3"/>
      <c r="DX361" s="3"/>
      <c r="DY361" s="3"/>
      <c r="DZ361" s="3"/>
      <c r="EA361" s="3"/>
      <c r="EB361" s="19"/>
    </row>
    <row r="362" spans="1:155" ht="16.5" customHeight="1" x14ac:dyDescent="0.25">
      <c r="A362" s="43" t="s">
        <v>1766</v>
      </c>
      <c r="B362" s="323" t="s">
        <v>1767</v>
      </c>
      <c r="C362" s="5" t="s">
        <v>2624</v>
      </c>
      <c r="E362" s="265" t="s">
        <v>511</v>
      </c>
      <c r="F362" s="231" t="s">
        <v>1767</v>
      </c>
      <c r="G362" s="193"/>
      <c r="H362" s="5" t="s">
        <v>676</v>
      </c>
      <c r="I362" s="21" t="s">
        <v>663</v>
      </c>
      <c r="J362" s="21" t="s">
        <v>663</v>
      </c>
      <c r="K362" s="21" t="s">
        <v>16</v>
      </c>
      <c r="L362" s="21" t="s">
        <v>663</v>
      </c>
      <c r="M362" s="21">
        <v>4</v>
      </c>
      <c r="N362" s="21" t="s">
        <v>663</v>
      </c>
      <c r="O362" s="21" t="s">
        <v>663</v>
      </c>
      <c r="P362" s="21" t="s">
        <v>16</v>
      </c>
      <c r="Q362" s="21" t="s">
        <v>663</v>
      </c>
      <c r="R362" s="21" t="s">
        <v>663</v>
      </c>
      <c r="S362" s="21" t="s">
        <v>4</v>
      </c>
      <c r="T362" s="21" t="s">
        <v>663</v>
      </c>
      <c r="U362" s="21" t="s">
        <v>4</v>
      </c>
      <c r="V362" s="21" t="s">
        <v>16</v>
      </c>
      <c r="W362" s="21" t="s">
        <v>4</v>
      </c>
      <c r="X362" s="21" t="s">
        <v>663</v>
      </c>
      <c r="Y362" s="21">
        <v>3</v>
      </c>
      <c r="Z362" s="21">
        <v>3</v>
      </c>
      <c r="AA362" s="21">
        <v>3</v>
      </c>
      <c r="AB362" s="21">
        <v>3</v>
      </c>
      <c r="AC362" s="426">
        <v>3</v>
      </c>
      <c r="AD362" s="426">
        <v>3</v>
      </c>
      <c r="AE362" s="426">
        <v>3</v>
      </c>
      <c r="AF362" s="426">
        <v>3</v>
      </c>
      <c r="AG362" s="426">
        <v>2</v>
      </c>
      <c r="AH362" s="426">
        <v>2</v>
      </c>
      <c r="AI362" s="511">
        <v>2</v>
      </c>
      <c r="AJ362" s="511" t="s">
        <v>664</v>
      </c>
      <c r="AK362" s="141">
        <v>2</v>
      </c>
      <c r="AL362" s="141" t="s">
        <v>3567</v>
      </c>
      <c r="AM362" s="174"/>
      <c r="AN362" s="404">
        <v>7279961</v>
      </c>
      <c r="AO362" s="213"/>
      <c r="AP362" s="478"/>
      <c r="AQ362" s="496" t="e">
        <f>VLOOKUP(A362,#REF!,10,FALSE)</f>
        <v>#REF!</v>
      </c>
      <c r="AR362" s="315">
        <f>VLOOKUP(E362,'Monthly AMS report'!KD:KE,2,FALSE)</f>
        <v>44761</v>
      </c>
      <c r="AS362" s="3"/>
      <c r="AT362" s="3"/>
      <c r="AU362" s="5">
        <v>8</v>
      </c>
      <c r="AV362" s="5">
        <v>16</v>
      </c>
      <c r="AW362" s="5" t="e">
        <v>#N/A</v>
      </c>
      <c r="AX362" s="5"/>
      <c r="AY362" s="5"/>
      <c r="AZ362" s="5"/>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c r="DA362" s="3"/>
      <c r="DB362" s="3"/>
      <c r="DC362" s="3"/>
      <c r="DD362" s="3"/>
      <c r="DE362" s="3"/>
      <c r="DF362" s="3"/>
      <c r="DG362" s="3"/>
      <c r="DH362" s="3"/>
      <c r="DI362" s="3"/>
      <c r="DJ362" s="3"/>
      <c r="DK362" s="3"/>
      <c r="DL362" s="3"/>
      <c r="DM362" s="3"/>
      <c r="DN362" s="3"/>
      <c r="DO362" s="3"/>
      <c r="DP362" s="3"/>
      <c r="DQ362" s="3"/>
      <c r="DR362" s="3"/>
      <c r="DS362" s="3"/>
      <c r="DT362" s="3"/>
      <c r="DU362" s="3"/>
      <c r="DV362" s="3"/>
      <c r="DW362" s="3"/>
      <c r="DX362" s="3"/>
      <c r="DY362" s="3"/>
      <c r="DZ362" s="3"/>
      <c r="EA362" s="3"/>
      <c r="EB362" s="19"/>
    </row>
    <row r="363" spans="1:155" ht="16.5" customHeight="1" x14ac:dyDescent="0.25">
      <c r="A363" s="44" t="s">
        <v>1768</v>
      </c>
      <c r="B363" s="180" t="s">
        <v>1769</v>
      </c>
      <c r="C363" s="5" t="s">
        <v>2624</v>
      </c>
      <c r="E363" s="265" t="s">
        <v>513</v>
      </c>
      <c r="F363" s="231" t="s">
        <v>1770</v>
      </c>
      <c r="G363" s="193"/>
      <c r="H363" s="5" t="s">
        <v>676</v>
      </c>
      <c r="I363" s="21" t="s">
        <v>663</v>
      </c>
      <c r="J363" s="21" t="s">
        <v>663</v>
      </c>
      <c r="K363" s="21" t="s">
        <v>16</v>
      </c>
      <c r="L363" s="21" t="s">
        <v>663</v>
      </c>
      <c r="M363" s="21" t="s">
        <v>663</v>
      </c>
      <c r="N363" s="21" t="s">
        <v>16</v>
      </c>
      <c r="O363" s="21" t="s">
        <v>663</v>
      </c>
      <c r="P363" s="21" t="s">
        <v>16</v>
      </c>
      <c r="Q363" s="21" t="s">
        <v>663</v>
      </c>
      <c r="R363" s="21" t="s">
        <v>663</v>
      </c>
      <c r="S363" s="21">
        <v>2</v>
      </c>
      <c r="T363" s="21">
        <v>2</v>
      </c>
      <c r="U363" s="21">
        <v>2</v>
      </c>
      <c r="V363" s="21">
        <v>2</v>
      </c>
      <c r="W363" s="21" t="s">
        <v>4</v>
      </c>
      <c r="X363" s="21" t="s">
        <v>4</v>
      </c>
      <c r="Y363" s="21" t="s">
        <v>4</v>
      </c>
      <c r="Z363" s="21" t="s">
        <v>4</v>
      </c>
      <c r="AA363" s="21" t="s">
        <v>4</v>
      </c>
      <c r="AB363" s="21" t="s">
        <v>4</v>
      </c>
      <c r="AC363" s="426" t="s">
        <v>4</v>
      </c>
      <c r="AD363" s="426" t="s">
        <v>4</v>
      </c>
      <c r="AE363" s="426" t="s">
        <v>4</v>
      </c>
      <c r="AF363" s="426" t="s">
        <v>4</v>
      </c>
      <c r="AG363" s="426" t="s">
        <v>4</v>
      </c>
      <c r="AH363" s="426" t="s">
        <v>4</v>
      </c>
      <c r="AI363" s="511" t="s">
        <v>663</v>
      </c>
      <c r="AJ363" s="511" t="s">
        <v>664</v>
      </c>
      <c r="AK363" s="141" t="s">
        <v>4</v>
      </c>
      <c r="AL363" s="141"/>
      <c r="AM363" s="213"/>
      <c r="AN363" s="405"/>
      <c r="AO363" s="213"/>
      <c r="AP363" s="478"/>
      <c r="AQ363" s="496"/>
      <c r="AR363" s="315">
        <f>VLOOKUP(E363,'Monthly AMS report'!KD:KE,2,FALSE)</f>
        <v>44761</v>
      </c>
      <c r="AS363" s="3"/>
      <c r="AT363" s="3"/>
      <c r="AU363" s="5">
        <v>8</v>
      </c>
      <c r="AV363" s="5">
        <v>16</v>
      </c>
      <c r="AW363" s="5" t="e">
        <v>#N/A</v>
      </c>
      <c r="AX363" s="5"/>
      <c r="AY363" s="5"/>
      <c r="AZ363" s="5"/>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c r="DA363" s="3"/>
      <c r="DB363" s="3"/>
      <c r="DC363" s="3"/>
      <c r="DD363" s="3"/>
      <c r="DE363" s="3"/>
      <c r="DF363" s="3"/>
      <c r="DG363" s="3"/>
      <c r="DH363" s="3"/>
      <c r="DI363" s="3"/>
      <c r="DJ363" s="3"/>
      <c r="DK363" s="3"/>
      <c r="DL363" s="3"/>
      <c r="DM363" s="3"/>
      <c r="DN363" s="3"/>
      <c r="DO363" s="3"/>
      <c r="DP363" s="3"/>
      <c r="DQ363" s="3"/>
      <c r="DR363" s="3"/>
      <c r="DS363" s="3"/>
      <c r="DT363" s="3"/>
      <c r="DU363" s="3"/>
      <c r="DV363" s="3"/>
      <c r="DW363" s="3"/>
      <c r="DX363" s="3"/>
      <c r="DY363" s="3"/>
      <c r="DZ363" s="3"/>
      <c r="EA363" s="3"/>
      <c r="EB363" s="19"/>
    </row>
    <row r="364" spans="1:155" ht="16.5" customHeight="1" x14ac:dyDescent="0.25">
      <c r="A364" s="43" t="s">
        <v>1771</v>
      </c>
      <c r="B364" s="323" t="s">
        <v>1772</v>
      </c>
      <c r="C364" s="5" t="s">
        <v>2624</v>
      </c>
      <c r="E364" s="265" t="s">
        <v>514</v>
      </c>
      <c r="F364" s="231" t="s">
        <v>1773</v>
      </c>
      <c r="G364" s="193"/>
      <c r="H364" s="5" t="s">
        <v>676</v>
      </c>
      <c r="I364" s="21" t="s">
        <v>663</v>
      </c>
      <c r="J364" s="21" t="s">
        <v>663</v>
      </c>
      <c r="K364" s="21" t="s">
        <v>16</v>
      </c>
      <c r="L364" s="21" t="s">
        <v>663</v>
      </c>
      <c r="M364" s="21" t="s">
        <v>663</v>
      </c>
      <c r="N364" s="21" t="s">
        <v>663</v>
      </c>
      <c r="O364" s="21" t="s">
        <v>663</v>
      </c>
      <c r="P364" s="21" t="s">
        <v>16</v>
      </c>
      <c r="Q364" s="21" t="s">
        <v>663</v>
      </c>
      <c r="R364" s="21" t="s">
        <v>663</v>
      </c>
      <c r="S364" s="21" t="s">
        <v>4</v>
      </c>
      <c r="T364" s="21" t="s">
        <v>663</v>
      </c>
      <c r="U364" s="21">
        <v>2</v>
      </c>
      <c r="V364" s="21">
        <v>3</v>
      </c>
      <c r="W364" s="21">
        <v>3</v>
      </c>
      <c r="X364" s="21">
        <v>3</v>
      </c>
      <c r="Y364" s="21">
        <v>3</v>
      </c>
      <c r="Z364" s="21">
        <v>3</v>
      </c>
      <c r="AA364" s="21">
        <v>3</v>
      </c>
      <c r="AB364" s="21">
        <v>3</v>
      </c>
      <c r="AC364" s="426">
        <v>3</v>
      </c>
      <c r="AD364" s="426">
        <v>3</v>
      </c>
      <c r="AE364" s="426">
        <v>3</v>
      </c>
      <c r="AF364" s="426">
        <v>3</v>
      </c>
      <c r="AG364" s="426">
        <v>2</v>
      </c>
      <c r="AH364" s="426" t="s">
        <v>4</v>
      </c>
      <c r="AI364" s="511" t="s">
        <v>663</v>
      </c>
      <c r="AJ364" s="511" t="s">
        <v>664</v>
      </c>
      <c r="AK364" s="141" t="s">
        <v>4</v>
      </c>
      <c r="AL364" s="141"/>
      <c r="AM364" s="213"/>
      <c r="AN364" s="401"/>
      <c r="AO364" s="213"/>
      <c r="AP364" s="478"/>
      <c r="AQ364" s="479" t="e">
        <f>VLOOKUP(A364,#REF!,10,FALSE)</f>
        <v>#REF!</v>
      </c>
      <c r="AR364" s="315">
        <f>VLOOKUP(E364,'Monthly AMS report'!KD:KE,2,FALSE)</f>
        <v>44761</v>
      </c>
      <c r="AS364" s="3"/>
      <c r="AT364" s="3"/>
      <c r="AU364" s="5"/>
      <c r="AV364" s="5">
        <v>16</v>
      </c>
      <c r="AW364" s="5">
        <v>5</v>
      </c>
      <c r="AX364" s="5"/>
      <c r="AY364" s="5"/>
      <c r="AZ364" s="5"/>
      <c r="BA364" s="3"/>
      <c r="BB364" s="3"/>
      <c r="BC364" s="3"/>
      <c r="BD364" s="3" t="s">
        <v>716</v>
      </c>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c r="DA364" s="3"/>
      <c r="DB364" s="3"/>
      <c r="DC364" s="3"/>
      <c r="DD364" s="3"/>
      <c r="DE364" s="3"/>
      <c r="DF364" s="3"/>
      <c r="DG364" s="3"/>
      <c r="DH364" s="3"/>
      <c r="DI364" s="3"/>
      <c r="DJ364" s="3"/>
      <c r="DK364" s="3"/>
      <c r="DL364" s="3"/>
      <c r="DM364" s="3"/>
      <c r="DN364" s="3"/>
      <c r="DO364" s="3"/>
      <c r="DP364" s="3"/>
      <c r="DQ364" s="3"/>
      <c r="DR364" s="3"/>
      <c r="DS364" s="3"/>
      <c r="DT364" s="3"/>
      <c r="DU364" s="3"/>
      <c r="DV364" s="3"/>
      <c r="DW364" s="3"/>
      <c r="DX364" s="3"/>
      <c r="DY364" s="3"/>
      <c r="DZ364" s="3"/>
      <c r="EA364" s="3"/>
      <c r="EB364" s="19"/>
    </row>
    <row r="365" spans="1:155" ht="16.5" customHeight="1" x14ac:dyDescent="0.25">
      <c r="A365" s="44" t="s">
        <v>1872</v>
      </c>
      <c r="B365" s="180" t="s">
        <v>1789</v>
      </c>
      <c r="C365" s="5" t="s">
        <v>2847</v>
      </c>
      <c r="D365" s="5" t="s">
        <v>1106</v>
      </c>
      <c r="E365" s="265" t="s">
        <v>38</v>
      </c>
      <c r="F365" s="231" t="s">
        <v>1873</v>
      </c>
      <c r="G365" s="193"/>
      <c r="H365" s="5" t="s">
        <v>662</v>
      </c>
      <c r="I365" s="21" t="s">
        <v>16</v>
      </c>
      <c r="J365" s="21" t="s">
        <v>16</v>
      </c>
      <c r="K365" s="21" t="s">
        <v>16</v>
      </c>
      <c r="L365" s="21" t="s">
        <v>16</v>
      </c>
      <c r="M365" s="21" t="s">
        <v>16</v>
      </c>
      <c r="N365" s="21" t="s">
        <v>16</v>
      </c>
      <c r="O365" s="21" t="s">
        <v>663</v>
      </c>
      <c r="P365" s="21" t="s">
        <v>16</v>
      </c>
      <c r="Q365" s="21" t="s">
        <v>16</v>
      </c>
      <c r="R365" s="21" t="s">
        <v>663</v>
      </c>
      <c r="S365" s="21" t="s">
        <v>16</v>
      </c>
      <c r="T365" s="21" t="s">
        <v>16</v>
      </c>
      <c r="U365" s="21" t="s">
        <v>16</v>
      </c>
      <c r="V365" s="21" t="s">
        <v>4</v>
      </c>
      <c r="W365" s="21" t="s">
        <v>663</v>
      </c>
      <c r="X365" s="21" t="s">
        <v>4</v>
      </c>
      <c r="Y365" s="21" t="s">
        <v>16</v>
      </c>
      <c r="Z365" s="21" t="s">
        <v>4</v>
      </c>
      <c r="AA365" s="21" t="s">
        <v>4</v>
      </c>
      <c r="AB365" s="21" t="s">
        <v>4</v>
      </c>
      <c r="AC365" s="426" t="s">
        <v>4</v>
      </c>
      <c r="AD365" s="426" t="s">
        <v>663</v>
      </c>
      <c r="AE365" s="426" t="s">
        <v>4</v>
      </c>
      <c r="AF365" s="426" t="s">
        <v>16</v>
      </c>
      <c r="AG365" s="426" t="s">
        <v>16</v>
      </c>
      <c r="AH365" s="426" t="s">
        <v>4</v>
      </c>
      <c r="AI365" s="511" t="s">
        <v>16</v>
      </c>
      <c r="AJ365" s="511"/>
      <c r="AK365" s="141" t="s">
        <v>16</v>
      </c>
      <c r="AL365" s="141"/>
      <c r="AM365" s="174"/>
      <c r="AN365" s="405"/>
      <c r="AO365" s="549"/>
      <c r="AP365" s="478"/>
      <c r="AQ365" s="479"/>
      <c r="AR365" s="315">
        <f>VLOOKUP(E365,'Monthly AMS report'!KD:KE,2,FALSE)</f>
        <v>44697</v>
      </c>
      <c r="AS365" s="3"/>
      <c r="AT365" s="3"/>
      <c r="AU365" s="5"/>
      <c r="AV365" s="5">
        <v>4</v>
      </c>
      <c r="AW365" s="5" t="e">
        <v>#N/A</v>
      </c>
      <c r="AX365" s="5"/>
      <c r="AY365" s="5" t="s">
        <v>815</v>
      </c>
      <c r="AZ365" s="5"/>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c r="DA365" s="3"/>
      <c r="DB365" s="3"/>
      <c r="DC365" s="3"/>
      <c r="DD365" s="3"/>
      <c r="DE365" s="3"/>
      <c r="DF365" s="3"/>
      <c r="DG365" s="3"/>
      <c r="DH365" s="3"/>
      <c r="DI365" s="3"/>
      <c r="DJ365" s="3"/>
      <c r="DK365" s="3"/>
      <c r="DL365" s="3"/>
      <c r="DM365" s="3"/>
      <c r="DN365" s="3"/>
      <c r="DO365" s="3"/>
      <c r="DP365" s="3"/>
      <c r="DQ365" s="3"/>
      <c r="DR365" s="3"/>
      <c r="DS365" s="3"/>
      <c r="DT365" s="3"/>
      <c r="DU365" s="3"/>
      <c r="DV365" s="3"/>
      <c r="DW365" s="3"/>
      <c r="DX365" s="3"/>
      <c r="DY365" s="3"/>
      <c r="DZ365" s="3"/>
      <c r="EA365" s="3"/>
      <c r="EB365" s="19"/>
      <c r="EI365" s="4"/>
      <c r="EL365" s="4"/>
      <c r="EM365" s="4"/>
      <c r="EN365" s="4"/>
    </row>
    <row r="366" spans="1:155" ht="16.5" customHeight="1" x14ac:dyDescent="0.2">
      <c r="A366" s="43" t="s">
        <v>1874</v>
      </c>
      <c r="B366" s="43" t="s">
        <v>1875</v>
      </c>
      <c r="C366" s="5" t="s">
        <v>2847</v>
      </c>
      <c r="D366" s="5" t="s">
        <v>1106</v>
      </c>
      <c r="E366" s="263" t="s">
        <v>515</v>
      </c>
      <c r="F366" s="264" t="s">
        <v>1876</v>
      </c>
      <c r="G366" s="193"/>
      <c r="H366" s="5" t="s">
        <v>813</v>
      </c>
      <c r="I366" s="25" t="s">
        <v>16</v>
      </c>
      <c r="J366" s="25" t="s">
        <v>16</v>
      </c>
      <c r="K366" s="25" t="s">
        <v>16</v>
      </c>
      <c r="L366" s="25" t="s">
        <v>16</v>
      </c>
      <c r="M366" s="25" t="s">
        <v>16</v>
      </c>
      <c r="N366" s="25" t="s">
        <v>16</v>
      </c>
      <c r="O366" s="25" t="s">
        <v>16</v>
      </c>
      <c r="P366" s="25" t="s">
        <v>16</v>
      </c>
      <c r="Q366" s="25" t="s">
        <v>16</v>
      </c>
      <c r="R366" s="25" t="s">
        <v>16</v>
      </c>
      <c r="S366" s="25" t="s">
        <v>16</v>
      </c>
      <c r="T366" s="25" t="s">
        <v>16</v>
      </c>
      <c r="U366" s="25" t="s">
        <v>16</v>
      </c>
      <c r="V366" s="25" t="s">
        <v>16</v>
      </c>
      <c r="W366" s="21" t="s">
        <v>663</v>
      </c>
      <c r="X366" s="21" t="s">
        <v>4</v>
      </c>
      <c r="Y366" s="21" t="s">
        <v>16</v>
      </c>
      <c r="Z366" s="21" t="s">
        <v>4</v>
      </c>
      <c r="AA366" s="21" t="s">
        <v>4</v>
      </c>
      <c r="AB366" s="21" t="s">
        <v>4</v>
      </c>
      <c r="AC366" s="426" t="s">
        <v>4</v>
      </c>
      <c r="AD366" s="426" t="s">
        <v>663</v>
      </c>
      <c r="AE366" s="426" t="s">
        <v>4</v>
      </c>
      <c r="AF366" s="426" t="s">
        <v>16</v>
      </c>
      <c r="AG366" s="426" t="s">
        <v>16</v>
      </c>
      <c r="AH366" s="426" t="s">
        <v>4</v>
      </c>
      <c r="AI366" s="511" t="s">
        <v>16</v>
      </c>
      <c r="AJ366" s="511"/>
      <c r="AK366" s="141" t="s">
        <v>16</v>
      </c>
      <c r="AL366" s="141"/>
      <c r="AM366" s="174"/>
      <c r="AN366" s="405"/>
      <c r="AO366" s="213"/>
      <c r="AP366" s="478"/>
      <c r="AQ366" s="479"/>
      <c r="AR366" s="315">
        <f>VLOOKUP(E366,'Monthly AMS report'!KD:KE,2,FALSE)</f>
        <v>44697</v>
      </c>
      <c r="AS366" s="22"/>
      <c r="AT366" s="22"/>
      <c r="AU366" s="5"/>
      <c r="AV366" s="5">
        <v>25</v>
      </c>
      <c r="AW366" s="5" t="e">
        <v>#N/A</v>
      </c>
      <c r="AX366" s="5"/>
      <c r="AY366" s="5" t="s">
        <v>1780</v>
      </c>
      <c r="AZ366" s="5"/>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c r="DA366" s="3"/>
      <c r="DB366" s="3"/>
      <c r="DC366" s="3"/>
      <c r="DD366" s="3"/>
      <c r="DE366" s="3"/>
      <c r="DF366" s="3"/>
      <c r="DG366" s="3"/>
      <c r="DH366" s="3"/>
      <c r="DI366" s="3"/>
      <c r="DJ366" s="3"/>
      <c r="DK366" s="3"/>
      <c r="DL366" s="3"/>
      <c r="DM366" s="3"/>
      <c r="DN366" s="3"/>
      <c r="DO366" s="3"/>
      <c r="DP366" s="3"/>
      <c r="DQ366" s="3"/>
      <c r="DR366" s="3"/>
      <c r="DS366" s="3"/>
      <c r="DT366" s="3"/>
      <c r="DU366" s="3"/>
      <c r="DV366" s="3"/>
      <c r="DW366" s="3"/>
      <c r="DX366" s="3"/>
      <c r="DY366" s="3"/>
      <c r="DZ366" s="3"/>
      <c r="EA366" s="3"/>
      <c r="EB366" s="19"/>
      <c r="EJ366" s="4"/>
      <c r="EK366" s="4"/>
    </row>
    <row r="367" spans="1:155" ht="16.5" customHeight="1" x14ac:dyDescent="0.25">
      <c r="A367" s="44" t="s">
        <v>1788</v>
      </c>
      <c r="B367" s="180" t="s">
        <v>1789</v>
      </c>
      <c r="C367" s="5" t="s">
        <v>2847</v>
      </c>
      <c r="E367" s="265" t="s">
        <v>516</v>
      </c>
      <c r="F367" s="231" t="s">
        <v>1790</v>
      </c>
      <c r="G367" s="193"/>
      <c r="H367" s="5" t="s">
        <v>662</v>
      </c>
      <c r="I367" s="21" t="s">
        <v>663</v>
      </c>
      <c r="J367" s="21" t="s">
        <v>663</v>
      </c>
      <c r="K367" s="21" t="s">
        <v>16</v>
      </c>
      <c r="L367" s="21" t="s">
        <v>663</v>
      </c>
      <c r="M367" s="21" t="s">
        <v>663</v>
      </c>
      <c r="N367" s="21" t="s">
        <v>663</v>
      </c>
      <c r="O367" s="21" t="s">
        <v>16</v>
      </c>
      <c r="P367" s="21" t="s">
        <v>16</v>
      </c>
      <c r="Q367" s="21" t="s">
        <v>16</v>
      </c>
      <c r="R367" s="21" t="s">
        <v>16</v>
      </c>
      <c r="S367" s="21" t="s">
        <v>16</v>
      </c>
      <c r="T367" s="21" t="s">
        <v>16</v>
      </c>
      <c r="U367" s="21">
        <v>4</v>
      </c>
      <c r="V367" s="21">
        <v>4</v>
      </c>
      <c r="W367" s="21" t="s">
        <v>663</v>
      </c>
      <c r="X367" s="21" t="s">
        <v>4</v>
      </c>
      <c r="Y367" s="21" t="s">
        <v>4</v>
      </c>
      <c r="Z367" s="21" t="s">
        <v>4</v>
      </c>
      <c r="AA367" s="21" t="s">
        <v>4</v>
      </c>
      <c r="AB367" s="21" t="s">
        <v>4</v>
      </c>
      <c r="AC367" s="426" t="s">
        <v>4</v>
      </c>
      <c r="AD367" s="426" t="s">
        <v>663</v>
      </c>
      <c r="AE367" s="426" t="s">
        <v>4</v>
      </c>
      <c r="AF367" s="426" t="s">
        <v>16</v>
      </c>
      <c r="AG367" s="426" t="s">
        <v>16</v>
      </c>
      <c r="AH367" s="426" t="s">
        <v>4</v>
      </c>
      <c r="AI367" s="511" t="s">
        <v>663</v>
      </c>
      <c r="AJ367" s="511" t="s">
        <v>664</v>
      </c>
      <c r="AK367" s="141" t="s">
        <v>4</v>
      </c>
      <c r="AL367" s="141"/>
      <c r="AM367" s="616"/>
      <c r="AN367" s="405"/>
      <c r="AO367" s="523"/>
      <c r="AP367" s="478"/>
      <c r="AQ367" s="479"/>
      <c r="AR367" s="315">
        <f>VLOOKUP(E367,'Monthly AMS report'!KD:KE,2,FALSE)</f>
        <v>44768</v>
      </c>
      <c r="AS367" s="3"/>
      <c r="AT367" s="3"/>
      <c r="AU367" s="5"/>
      <c r="AV367" s="5">
        <v>16</v>
      </c>
      <c r="AW367" s="5" t="e">
        <v>#N/A</v>
      </c>
      <c r="AX367" s="5"/>
      <c r="AY367" s="5"/>
      <c r="AZ367" s="5"/>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c r="DA367" s="3"/>
      <c r="DB367" s="3"/>
      <c r="DC367" s="3"/>
      <c r="DD367" s="3"/>
      <c r="DE367" s="3"/>
      <c r="DF367" s="3"/>
      <c r="DG367" s="3"/>
      <c r="DH367" s="3"/>
      <c r="DI367" s="3"/>
      <c r="DJ367" s="3"/>
      <c r="DK367" s="3"/>
      <c r="DL367" s="3"/>
      <c r="DM367" s="3"/>
      <c r="DN367" s="3"/>
      <c r="DO367" s="3"/>
      <c r="DP367" s="3"/>
      <c r="DQ367" s="3"/>
      <c r="DR367" s="3"/>
      <c r="DS367" s="3"/>
      <c r="DT367" s="3"/>
      <c r="DU367" s="3"/>
      <c r="DV367" s="3"/>
      <c r="DW367" s="3"/>
      <c r="DX367" s="3"/>
      <c r="DY367" s="3"/>
      <c r="DZ367" s="3"/>
      <c r="EA367" s="3"/>
      <c r="EB367" s="19"/>
      <c r="EI367" s="4"/>
      <c r="EL367" s="4"/>
      <c r="EM367" s="4"/>
      <c r="EN367" s="4"/>
    </row>
    <row r="368" spans="1:155" ht="16.5" customHeight="1" x14ac:dyDescent="0.25">
      <c r="A368" s="43" t="s">
        <v>1783</v>
      </c>
      <c r="B368" s="323" t="s">
        <v>1784</v>
      </c>
      <c r="C368" s="5" t="s">
        <v>2844</v>
      </c>
      <c r="D368" s="5" t="s">
        <v>1618</v>
      </c>
      <c r="E368" s="265" t="s">
        <v>420</v>
      </c>
      <c r="F368" s="231" t="s">
        <v>1784</v>
      </c>
      <c r="G368" s="193"/>
      <c r="H368" s="5" t="s">
        <v>676</v>
      </c>
      <c r="I368" s="21" t="s">
        <v>16</v>
      </c>
      <c r="J368" s="21" t="s">
        <v>663</v>
      </c>
      <c r="K368" s="21" t="s">
        <v>663</v>
      </c>
      <c r="L368" s="21" t="s">
        <v>663</v>
      </c>
      <c r="M368" s="21" t="s">
        <v>663</v>
      </c>
      <c r="N368" s="21" t="s">
        <v>663</v>
      </c>
      <c r="O368" s="21" t="s">
        <v>16</v>
      </c>
      <c r="P368" s="21" t="s">
        <v>16</v>
      </c>
      <c r="Q368" s="21" t="s">
        <v>663</v>
      </c>
      <c r="R368" s="21" t="s">
        <v>663</v>
      </c>
      <c r="S368" s="21" t="s">
        <v>4</v>
      </c>
      <c r="T368" s="21" t="s">
        <v>663</v>
      </c>
      <c r="U368" s="21" t="s">
        <v>4</v>
      </c>
      <c r="V368" s="21" t="s">
        <v>4</v>
      </c>
      <c r="W368" s="21">
        <v>3</v>
      </c>
      <c r="X368" s="21" t="s">
        <v>4</v>
      </c>
      <c r="Y368" s="21" t="s">
        <v>4</v>
      </c>
      <c r="Z368" s="21" t="s">
        <v>4</v>
      </c>
      <c r="AA368" s="21" t="s">
        <v>16</v>
      </c>
      <c r="AB368" s="21" t="s">
        <v>4</v>
      </c>
      <c r="AC368" s="426" t="s">
        <v>4</v>
      </c>
      <c r="AD368" s="527" t="s">
        <v>663</v>
      </c>
      <c r="AE368" s="426" t="s">
        <v>4</v>
      </c>
      <c r="AF368" s="426" t="s">
        <v>4</v>
      </c>
      <c r="AG368" s="426" t="s">
        <v>4</v>
      </c>
      <c r="AH368" s="426" t="s">
        <v>4</v>
      </c>
      <c r="AI368" s="511" t="s">
        <v>16</v>
      </c>
      <c r="AJ368" s="511" t="s">
        <v>16</v>
      </c>
      <c r="AK368" s="141" t="s">
        <v>16</v>
      </c>
      <c r="AL368" s="141"/>
      <c r="AM368" s="213"/>
      <c r="AN368" s="401"/>
      <c r="AO368" s="213"/>
      <c r="AP368" s="478"/>
      <c r="AQ368" s="508" t="e">
        <f>VLOOKUP(A368,#REF!,10,FALSE)</f>
        <v>#REF!</v>
      </c>
      <c r="AR368" s="315">
        <f>VLOOKUP(E368,'Monthly AMS report'!KD:KE,2,FALSE)</f>
        <v>44694</v>
      </c>
      <c r="AS368" s="3"/>
      <c r="AT368" s="3"/>
      <c r="AU368" s="5">
        <v>16</v>
      </c>
      <c r="AV368" s="5">
        <v>16</v>
      </c>
      <c r="AW368" s="5" t="e">
        <v>#N/A</v>
      </c>
      <c r="AX368" s="5"/>
      <c r="AY368" s="5"/>
      <c r="AZ368" s="5"/>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5"/>
      <c r="CG368" s="5"/>
      <c r="CH368" s="5"/>
      <c r="CI368" s="5"/>
      <c r="CJ368" s="5"/>
      <c r="CK368" s="5"/>
      <c r="CL368" s="5"/>
      <c r="CM368" s="5"/>
      <c r="CN368" s="5"/>
      <c r="CO368" s="5"/>
      <c r="CP368" s="5"/>
      <c r="CQ368" s="5"/>
      <c r="CR368" s="5"/>
      <c r="CS368" s="5"/>
      <c r="CT368" s="5"/>
      <c r="CU368" s="5"/>
      <c r="CV368" s="5"/>
      <c r="CW368" s="5"/>
      <c r="CX368" s="5"/>
      <c r="CY368" s="5"/>
      <c r="CZ368" s="5"/>
      <c r="DA368" s="5"/>
      <c r="DB368" s="5"/>
      <c r="DC368" s="5"/>
      <c r="DD368" s="5"/>
      <c r="DE368" s="5"/>
      <c r="DF368" s="5"/>
      <c r="DG368" s="5"/>
      <c r="DH368" s="5"/>
      <c r="DI368" s="5"/>
      <c r="DJ368" s="5"/>
      <c r="DK368" s="5"/>
      <c r="DL368" s="5"/>
      <c r="DM368" s="5"/>
      <c r="DN368" s="5"/>
      <c r="DO368" s="5"/>
      <c r="DP368" s="5"/>
      <c r="DQ368" s="5"/>
      <c r="DR368" s="5"/>
      <c r="DS368" s="5"/>
      <c r="DT368" s="5"/>
      <c r="DU368" s="5"/>
      <c r="DV368" s="5"/>
      <c r="DW368" s="5"/>
      <c r="DX368" s="5"/>
      <c r="DY368" s="5"/>
      <c r="DZ368" s="5"/>
      <c r="EA368" s="5"/>
      <c r="EB368" s="334"/>
      <c r="EC368" s="4"/>
      <c r="ED368" s="4"/>
      <c r="EE368" s="4"/>
      <c r="EF368" s="4"/>
      <c r="EG368" s="4"/>
      <c r="EH368" s="4"/>
      <c r="EI368" s="4"/>
      <c r="EJ368" s="4"/>
      <c r="EK368" s="4"/>
      <c r="EL368" s="4"/>
      <c r="EM368" s="4"/>
      <c r="EN368" s="4"/>
      <c r="EO368" s="4"/>
      <c r="EP368" s="4"/>
      <c r="EQ368" s="4"/>
      <c r="ER368" s="4"/>
      <c r="ES368" s="4"/>
      <c r="ET368" s="4"/>
      <c r="EU368" s="4"/>
      <c r="EV368" s="4"/>
      <c r="EW368" s="4"/>
      <c r="EX368" s="4"/>
      <c r="EY368" s="4"/>
    </row>
    <row r="369" spans="1:155" ht="16.5" customHeight="1" x14ac:dyDescent="0.2">
      <c r="A369" s="43" t="s">
        <v>1785</v>
      </c>
      <c r="B369" s="323" t="s">
        <v>1786</v>
      </c>
      <c r="C369" s="5" t="s">
        <v>2844</v>
      </c>
      <c r="D369" s="5" t="s">
        <v>1618</v>
      </c>
      <c r="E369" s="265" t="s">
        <v>422</v>
      </c>
      <c r="F369" s="231" t="s">
        <v>1787</v>
      </c>
      <c r="G369" s="193"/>
      <c r="H369" s="5" t="s">
        <v>676</v>
      </c>
      <c r="I369" s="21" t="s">
        <v>16</v>
      </c>
      <c r="J369" s="21" t="s">
        <v>663</v>
      </c>
      <c r="K369" s="21" t="s">
        <v>663</v>
      </c>
      <c r="L369" s="21" t="s">
        <v>663</v>
      </c>
      <c r="M369" s="21" t="s">
        <v>663</v>
      </c>
      <c r="N369" s="21" t="s">
        <v>663</v>
      </c>
      <c r="O369" s="21" t="s">
        <v>16</v>
      </c>
      <c r="P369" s="21" t="s">
        <v>16</v>
      </c>
      <c r="Q369" s="21" t="s">
        <v>16</v>
      </c>
      <c r="R369" s="21" t="s">
        <v>663</v>
      </c>
      <c r="S369" s="21" t="s">
        <v>4</v>
      </c>
      <c r="T369" s="21" t="s">
        <v>663</v>
      </c>
      <c r="U369" s="21" t="s">
        <v>4</v>
      </c>
      <c r="V369" s="21" t="s">
        <v>16</v>
      </c>
      <c r="W369" s="21">
        <v>3</v>
      </c>
      <c r="X369" s="21">
        <v>3</v>
      </c>
      <c r="Y369" s="21">
        <v>3</v>
      </c>
      <c r="Z369" s="21" t="s">
        <v>16</v>
      </c>
      <c r="AA369" s="21" t="s">
        <v>16</v>
      </c>
      <c r="AB369" s="21" t="s">
        <v>4</v>
      </c>
      <c r="AC369" s="426" t="s">
        <v>4</v>
      </c>
      <c r="AD369" s="527" t="s">
        <v>663</v>
      </c>
      <c r="AE369" s="426" t="s">
        <v>4</v>
      </c>
      <c r="AF369" s="426" t="s">
        <v>4</v>
      </c>
      <c r="AG369" s="426" t="s">
        <v>4</v>
      </c>
      <c r="AH369" s="426" t="s">
        <v>4</v>
      </c>
      <c r="AI369" s="511" t="s">
        <v>16</v>
      </c>
      <c r="AJ369" s="511" t="s">
        <v>16</v>
      </c>
      <c r="AK369" s="141" t="s">
        <v>16</v>
      </c>
      <c r="AL369" s="141"/>
      <c r="AM369" s="213"/>
      <c r="AN369" s="405" t="s">
        <v>598</v>
      </c>
      <c r="AO369" s="213"/>
      <c r="AP369" s="478"/>
      <c r="AQ369" s="496"/>
      <c r="AR369" s="315">
        <f>VLOOKUP(E369,'Monthly AMS report'!KD:KE,2,FALSE)</f>
        <v>44697</v>
      </c>
      <c r="AS369" s="3"/>
      <c r="AT369" s="3"/>
      <c r="AU369" s="5">
        <v>6</v>
      </c>
      <c r="AV369" s="5">
        <v>16</v>
      </c>
      <c r="AW369" s="5" t="e">
        <v>#N/A</v>
      </c>
      <c r="AX369" s="5"/>
      <c r="AY369" s="5"/>
      <c r="AZ369" s="5"/>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c r="DA369" s="3"/>
      <c r="DB369" s="3"/>
      <c r="DC369" s="3"/>
      <c r="DD369" s="3"/>
      <c r="DE369" s="3"/>
      <c r="DF369" s="3"/>
      <c r="DG369" s="3"/>
      <c r="DH369" s="3"/>
      <c r="DI369" s="3"/>
      <c r="DJ369" s="3"/>
      <c r="DK369" s="3"/>
      <c r="DL369" s="3"/>
      <c r="DM369" s="3"/>
      <c r="DN369" s="3"/>
      <c r="DO369" s="3"/>
      <c r="DP369" s="3"/>
      <c r="DQ369" s="3"/>
      <c r="DR369" s="3"/>
      <c r="DS369" s="3"/>
      <c r="DT369" s="3"/>
      <c r="DU369" s="3"/>
      <c r="DV369" s="3"/>
      <c r="DW369" s="3"/>
      <c r="DX369" s="3"/>
      <c r="DY369" s="3"/>
      <c r="DZ369" s="3"/>
      <c r="EA369" s="3"/>
      <c r="EB369" s="19"/>
      <c r="EI369" s="4"/>
      <c r="EJ369" s="4"/>
      <c r="EK369" s="4"/>
      <c r="EL369" s="4"/>
      <c r="EM369" s="4"/>
      <c r="EN369" s="4"/>
    </row>
    <row r="370" spans="1:155" ht="16.5" customHeight="1" x14ac:dyDescent="0.2">
      <c r="A370" s="43" t="s">
        <v>1792</v>
      </c>
      <c r="B370" s="323" t="s">
        <v>1793</v>
      </c>
      <c r="C370" s="5" t="s">
        <v>2847</v>
      </c>
      <c r="E370" s="265" t="s">
        <v>517</v>
      </c>
      <c r="F370" s="231" t="s">
        <v>1794</v>
      </c>
      <c r="G370" s="193"/>
      <c r="H370" s="5" t="s">
        <v>662</v>
      </c>
      <c r="I370" s="21" t="s">
        <v>663</v>
      </c>
      <c r="J370" s="21" t="s">
        <v>663</v>
      </c>
      <c r="K370" s="21" t="s">
        <v>16</v>
      </c>
      <c r="L370" s="21" t="s">
        <v>663</v>
      </c>
      <c r="M370" s="21" t="s">
        <v>663</v>
      </c>
      <c r="N370" s="21" t="s">
        <v>663</v>
      </c>
      <c r="O370" s="21" t="s">
        <v>663</v>
      </c>
      <c r="P370" s="21" t="s">
        <v>16</v>
      </c>
      <c r="Q370" s="21" t="s">
        <v>16</v>
      </c>
      <c r="R370" s="21" t="s">
        <v>663</v>
      </c>
      <c r="S370" s="21" t="s">
        <v>4</v>
      </c>
      <c r="T370" s="21" t="s">
        <v>663</v>
      </c>
      <c r="U370" s="21" t="s">
        <v>663</v>
      </c>
      <c r="V370" s="21" t="s">
        <v>4</v>
      </c>
      <c r="W370" s="21" t="s">
        <v>663</v>
      </c>
      <c r="X370" s="21" t="s">
        <v>4</v>
      </c>
      <c r="Y370" s="21" t="s">
        <v>4</v>
      </c>
      <c r="Z370" s="21" t="s">
        <v>4</v>
      </c>
      <c r="AA370" s="21" t="s">
        <v>4</v>
      </c>
      <c r="AB370" s="21" t="s">
        <v>4</v>
      </c>
      <c r="AC370" s="426" t="s">
        <v>4</v>
      </c>
      <c r="AD370" s="426" t="s">
        <v>663</v>
      </c>
      <c r="AE370" s="426" t="s">
        <v>4</v>
      </c>
      <c r="AF370" s="426" t="s">
        <v>663</v>
      </c>
      <c r="AG370" s="426" t="s">
        <v>16</v>
      </c>
      <c r="AH370" s="426" t="s">
        <v>4</v>
      </c>
      <c r="AI370" s="511" t="s">
        <v>663</v>
      </c>
      <c r="AJ370" s="511" t="s">
        <v>664</v>
      </c>
      <c r="AK370" s="141" t="s">
        <v>4</v>
      </c>
      <c r="AL370" s="141"/>
      <c r="AM370" s="213"/>
      <c r="AN370" s="405"/>
      <c r="AO370" s="213"/>
      <c r="AP370" s="478"/>
      <c r="AQ370" s="479"/>
      <c r="AR370" s="315">
        <f>VLOOKUP(E370,'Monthly AMS report'!KD:KE,2,FALSE)</f>
        <v>44768</v>
      </c>
      <c r="AS370" s="3"/>
      <c r="AT370" s="3"/>
      <c r="AU370" s="5"/>
      <c r="AV370" s="5">
        <v>33</v>
      </c>
      <c r="AW370" s="5" t="e">
        <v>#N/A</v>
      </c>
      <c r="AX370" s="5"/>
      <c r="AY370" s="5" t="s">
        <v>815</v>
      </c>
      <c r="AZ370" s="5"/>
      <c r="BA370" s="3"/>
      <c r="BB370" s="3"/>
      <c r="BC370" s="3"/>
      <c r="BD370" s="3"/>
      <c r="BE370" s="3"/>
      <c r="BF370" s="3"/>
      <c r="BG370" s="3"/>
      <c r="BH370" s="3"/>
      <c r="BI370" s="3"/>
      <c r="BJ370" s="3"/>
      <c r="BK370" s="3"/>
      <c r="BL370" s="3"/>
      <c r="BM370" s="3"/>
      <c r="BN370" s="3"/>
      <c r="BO370" s="3"/>
      <c r="BP370" s="3"/>
      <c r="BQ370" s="3"/>
      <c r="BR370" s="3"/>
      <c r="BS370" s="3"/>
      <c r="BT370" s="3"/>
      <c r="BU370" s="3"/>
      <c r="BV370" s="5"/>
      <c r="BW370" s="5"/>
      <c r="BX370" s="5"/>
      <c r="BY370" s="5"/>
      <c r="BZ370" s="5"/>
      <c r="CA370" s="5"/>
      <c r="CB370" s="5"/>
      <c r="CC370" s="5"/>
      <c r="CD370" s="5"/>
      <c r="CE370" s="5"/>
      <c r="CF370" s="5"/>
      <c r="CG370" s="5"/>
      <c r="CH370" s="5"/>
      <c r="CI370" s="5"/>
      <c r="CJ370" s="5"/>
      <c r="CK370" s="5"/>
      <c r="CL370" s="5"/>
      <c r="CM370" s="5"/>
      <c r="CN370" s="5"/>
      <c r="CO370" s="5"/>
      <c r="CP370" s="5"/>
      <c r="CQ370" s="5"/>
      <c r="CR370" s="5"/>
      <c r="CS370" s="5"/>
      <c r="CT370" s="5"/>
      <c r="CU370" s="5"/>
      <c r="CV370" s="5"/>
      <c r="CW370" s="5"/>
      <c r="CX370" s="5"/>
      <c r="CY370" s="5"/>
      <c r="CZ370" s="5"/>
      <c r="DA370" s="5"/>
      <c r="DB370" s="5"/>
      <c r="DC370" s="5"/>
      <c r="DD370" s="5"/>
      <c r="DE370" s="5"/>
      <c r="DF370" s="5"/>
      <c r="DG370" s="5"/>
      <c r="DH370" s="5"/>
      <c r="DI370" s="5"/>
      <c r="DJ370" s="5"/>
      <c r="DK370" s="5"/>
      <c r="DL370" s="5"/>
      <c r="DM370" s="5"/>
      <c r="DN370" s="5"/>
      <c r="DO370" s="5"/>
      <c r="DP370" s="5"/>
      <c r="DQ370" s="5"/>
      <c r="DR370" s="5"/>
      <c r="DS370" s="5"/>
      <c r="DT370" s="5"/>
      <c r="DU370" s="5"/>
      <c r="DV370" s="5"/>
      <c r="DW370" s="5"/>
      <c r="DX370" s="5"/>
      <c r="DY370" s="5"/>
      <c r="DZ370" s="5"/>
      <c r="EA370" s="5"/>
      <c r="EB370" s="334"/>
      <c r="EC370" s="4"/>
      <c r="ED370" s="4"/>
      <c r="EE370" s="4"/>
      <c r="EF370" s="4"/>
      <c r="EG370" s="4"/>
      <c r="EH370" s="4"/>
      <c r="EI370" s="4"/>
      <c r="EJ370" s="4"/>
      <c r="EK370" s="4"/>
      <c r="EL370" s="4"/>
      <c r="EM370" s="4"/>
      <c r="EN370" s="4"/>
      <c r="EO370" s="4"/>
      <c r="EP370" s="4"/>
      <c r="EQ370" s="4"/>
      <c r="ER370" s="4"/>
      <c r="ES370" s="4"/>
      <c r="ET370" s="4"/>
      <c r="EU370" s="4"/>
      <c r="EV370" s="4"/>
      <c r="EW370" s="4"/>
      <c r="EX370" s="4"/>
      <c r="EY370" s="4"/>
    </row>
    <row r="371" spans="1:155" ht="16.5" customHeight="1" x14ac:dyDescent="0.25">
      <c r="A371" s="44" t="s">
        <v>1798</v>
      </c>
      <c r="B371" s="180" t="s">
        <v>1799</v>
      </c>
      <c r="C371" s="5" t="s">
        <v>2847</v>
      </c>
      <c r="E371" s="265" t="s">
        <v>518</v>
      </c>
      <c r="F371" s="231" t="s">
        <v>1800</v>
      </c>
      <c r="G371" s="193"/>
      <c r="H371" s="5" t="s">
        <v>662</v>
      </c>
      <c r="I371" s="21" t="s">
        <v>663</v>
      </c>
      <c r="J371" s="21" t="s">
        <v>663</v>
      </c>
      <c r="K371" s="21" t="s">
        <v>16</v>
      </c>
      <c r="L371" s="21" t="s">
        <v>663</v>
      </c>
      <c r="M371" s="21" t="s">
        <v>663</v>
      </c>
      <c r="N371" s="21" t="s">
        <v>663</v>
      </c>
      <c r="O371" s="21" t="s">
        <v>663</v>
      </c>
      <c r="P371" s="21" t="s">
        <v>16</v>
      </c>
      <c r="Q371" s="21" t="s">
        <v>16</v>
      </c>
      <c r="R371" s="21" t="s">
        <v>663</v>
      </c>
      <c r="S371" s="21" t="s">
        <v>4</v>
      </c>
      <c r="T371" s="21" t="s">
        <v>663</v>
      </c>
      <c r="U371" s="21">
        <v>4</v>
      </c>
      <c r="V371" s="21" t="s">
        <v>4</v>
      </c>
      <c r="W371" s="21" t="s">
        <v>663</v>
      </c>
      <c r="X371" s="21" t="s">
        <v>4</v>
      </c>
      <c r="Y371" s="21" t="s">
        <v>4</v>
      </c>
      <c r="Z371" s="21" t="s">
        <v>4</v>
      </c>
      <c r="AA371" s="21" t="s">
        <v>4</v>
      </c>
      <c r="AB371" s="21" t="s">
        <v>4</v>
      </c>
      <c r="AC371" s="426" t="s">
        <v>4</v>
      </c>
      <c r="AD371" s="426" t="s">
        <v>663</v>
      </c>
      <c r="AE371" s="426" t="s">
        <v>4</v>
      </c>
      <c r="AF371" s="426">
        <v>4</v>
      </c>
      <c r="AG371" s="426" t="s">
        <v>16</v>
      </c>
      <c r="AH371" s="426" t="s">
        <v>4</v>
      </c>
      <c r="AI371" s="511" t="s">
        <v>663</v>
      </c>
      <c r="AJ371" s="511" t="s">
        <v>664</v>
      </c>
      <c r="AK371" s="141">
        <v>4</v>
      </c>
      <c r="AL371" s="141" t="s">
        <v>3579</v>
      </c>
      <c r="AM371" s="213"/>
      <c r="AN371" s="405"/>
      <c r="AO371" s="213"/>
      <c r="AP371" s="478"/>
      <c r="AQ371" s="479"/>
      <c r="AR371" s="315">
        <f>VLOOKUP(E371,'Monthly AMS report'!KD:KE,2,FALSE)</f>
        <v>44768</v>
      </c>
      <c r="AS371" s="3"/>
      <c r="AT371" s="3"/>
      <c r="AU371" s="5"/>
      <c r="AV371" s="5">
        <v>4</v>
      </c>
      <c r="AW371" s="5" t="e">
        <v>#N/A</v>
      </c>
      <c r="AX371" s="5"/>
      <c r="AY371" s="5" t="s">
        <v>815</v>
      </c>
      <c r="AZ371" s="5"/>
      <c r="BA371" s="3"/>
      <c r="BB371" s="3"/>
      <c r="BC371" s="3"/>
      <c r="BD371" s="3"/>
      <c r="BE371" s="3"/>
      <c r="BF371" s="3"/>
      <c r="BG371" s="3"/>
      <c r="BH371" s="3"/>
      <c r="BI371" s="3"/>
      <c r="BJ371" s="3"/>
      <c r="BK371" s="3"/>
      <c r="BL371" s="3"/>
      <c r="BM371" s="3"/>
      <c r="BN371" s="3"/>
      <c r="BO371" s="3"/>
      <c r="BP371" s="3"/>
      <c r="BQ371" s="3"/>
      <c r="BR371" s="3"/>
      <c r="BS371" s="3"/>
      <c r="BT371" s="3"/>
      <c r="BU371" s="3"/>
      <c r="BV371" s="5"/>
      <c r="BW371" s="5"/>
      <c r="BX371" s="5"/>
      <c r="BY371" s="5"/>
      <c r="BZ371" s="5"/>
      <c r="CA371" s="5"/>
      <c r="CB371" s="5"/>
      <c r="CC371" s="5"/>
      <c r="CD371" s="5"/>
      <c r="CE371" s="5"/>
      <c r="CF371" s="5"/>
      <c r="CG371" s="5"/>
      <c r="CH371" s="5"/>
      <c r="CI371" s="5"/>
      <c r="CJ371" s="5"/>
      <c r="CK371" s="5"/>
      <c r="CL371" s="5"/>
      <c r="CM371" s="5"/>
      <c r="CN371" s="5"/>
      <c r="CO371" s="5"/>
      <c r="CP371" s="5"/>
      <c r="CQ371" s="5"/>
      <c r="CR371" s="5"/>
      <c r="CS371" s="5"/>
      <c r="CT371" s="5"/>
      <c r="CU371" s="5"/>
      <c r="CV371" s="5"/>
      <c r="CW371" s="5"/>
      <c r="CX371" s="5"/>
      <c r="CY371" s="5"/>
      <c r="CZ371" s="5"/>
      <c r="DA371" s="5"/>
      <c r="DB371" s="5"/>
      <c r="DC371" s="5"/>
      <c r="DD371" s="5"/>
      <c r="DE371" s="5"/>
      <c r="DF371" s="5"/>
      <c r="DG371" s="5"/>
      <c r="DH371" s="5"/>
      <c r="DI371" s="5"/>
      <c r="DJ371" s="5"/>
      <c r="DK371" s="5"/>
      <c r="DL371" s="5"/>
      <c r="DM371" s="5"/>
      <c r="DN371" s="5"/>
      <c r="DO371" s="5"/>
      <c r="DP371" s="5"/>
      <c r="DQ371" s="5"/>
      <c r="DR371" s="5"/>
      <c r="DS371" s="5"/>
      <c r="DT371" s="5"/>
      <c r="DU371" s="5"/>
      <c r="DV371" s="5"/>
      <c r="DW371" s="5"/>
      <c r="DX371" s="5"/>
      <c r="DY371" s="5"/>
      <c r="DZ371" s="5"/>
      <c r="EA371" s="5"/>
      <c r="EB371" s="334"/>
      <c r="EC371" s="4"/>
      <c r="ED371" s="4"/>
      <c r="EE371" s="4"/>
      <c r="EF371" s="4"/>
      <c r="EG371" s="4"/>
      <c r="EH371" s="4"/>
      <c r="EI371" s="4"/>
      <c r="EJ371" s="4"/>
      <c r="EK371" s="4"/>
      <c r="EL371" s="4"/>
      <c r="EM371" s="4"/>
      <c r="EN371" s="4"/>
      <c r="EO371" s="4"/>
      <c r="EP371" s="4"/>
      <c r="EQ371" s="4"/>
      <c r="ER371" s="4"/>
      <c r="ES371" s="4"/>
      <c r="ET371" s="4"/>
      <c r="EU371" s="4"/>
      <c r="EV371" s="4"/>
      <c r="EW371" s="4"/>
      <c r="EX371" s="4"/>
      <c r="EY371" s="4"/>
    </row>
    <row r="372" spans="1:155" ht="16.5" customHeight="1" x14ac:dyDescent="0.2">
      <c r="A372" s="43" t="s">
        <v>1592</v>
      </c>
      <c r="B372" s="43" t="s">
        <v>1593</v>
      </c>
      <c r="C372" s="5" t="s">
        <v>2636</v>
      </c>
      <c r="D372" s="5" t="s">
        <v>1500</v>
      </c>
      <c r="E372" s="263" t="s">
        <v>400</v>
      </c>
      <c r="F372" s="357" t="s">
        <v>1593</v>
      </c>
      <c r="G372" s="193"/>
      <c r="H372" s="472" t="s">
        <v>1479</v>
      </c>
      <c r="I372" s="25" t="s">
        <v>16</v>
      </c>
      <c r="J372" s="25" t="s">
        <v>16</v>
      </c>
      <c r="K372" s="25" t="s">
        <v>16</v>
      </c>
      <c r="L372" s="25" t="s">
        <v>16</v>
      </c>
      <c r="M372" s="25" t="s">
        <v>16</v>
      </c>
      <c r="N372" s="25" t="s">
        <v>16</v>
      </c>
      <c r="O372" s="25" t="s">
        <v>16</v>
      </c>
      <c r="P372" s="25" t="s">
        <v>16</v>
      </c>
      <c r="Q372" s="25" t="s">
        <v>16</v>
      </c>
      <c r="R372" s="25" t="s">
        <v>16</v>
      </c>
      <c r="S372" s="25" t="s">
        <v>16</v>
      </c>
      <c r="T372" s="25" t="s">
        <v>16</v>
      </c>
      <c r="U372" s="25" t="s">
        <v>16</v>
      </c>
      <c r="V372" s="25" t="s">
        <v>16</v>
      </c>
      <c r="W372" s="21" t="s">
        <v>16</v>
      </c>
      <c r="X372" s="21" t="s">
        <v>16</v>
      </c>
      <c r="Y372" s="21" t="s">
        <v>16</v>
      </c>
      <c r="Z372" s="21" t="s">
        <v>16</v>
      </c>
      <c r="AA372" s="21" t="s">
        <v>16</v>
      </c>
      <c r="AB372" s="21" t="s">
        <v>16</v>
      </c>
      <c r="AC372" s="426" t="s">
        <v>16</v>
      </c>
      <c r="AD372" s="426" t="s">
        <v>16</v>
      </c>
      <c r="AE372" s="426" t="s">
        <v>16</v>
      </c>
      <c r="AF372" s="426" t="s">
        <v>16</v>
      </c>
      <c r="AG372" s="426" t="s">
        <v>16</v>
      </c>
      <c r="AH372" s="426" t="s">
        <v>16</v>
      </c>
      <c r="AI372" s="511" t="s">
        <v>16</v>
      </c>
      <c r="AJ372" s="511"/>
      <c r="AK372" s="141" t="s">
        <v>16</v>
      </c>
      <c r="AL372" s="141"/>
      <c r="AM372" s="174"/>
      <c r="AN372" s="405"/>
      <c r="AO372" s="213"/>
      <c r="AP372" s="478"/>
      <c r="AQ372" s="496"/>
      <c r="AR372" s="315" t="e">
        <f>VLOOKUP(E372,'Monthly AMS report'!KD:KE,2,FALSE)</f>
        <v>#N/A</v>
      </c>
      <c r="AS372" s="22"/>
      <c r="AT372" s="22"/>
      <c r="AU372" s="5">
        <v>2</v>
      </c>
      <c r="AV372" s="5">
        <v>25</v>
      </c>
      <c r="AW372" s="5" t="e">
        <v>#N/A</v>
      </c>
      <c r="AX372" s="5"/>
      <c r="AY372" s="5" t="s">
        <v>815</v>
      </c>
      <c r="AZ372" s="5"/>
      <c r="BA372" s="3"/>
      <c r="BB372" s="3"/>
      <c r="BC372" s="3"/>
      <c r="BD372" s="3"/>
      <c r="BE372" s="3"/>
      <c r="BF372" s="3"/>
      <c r="BG372" s="3"/>
      <c r="BH372" s="3"/>
      <c r="BI372" s="3"/>
      <c r="BJ372" s="3"/>
      <c r="BK372" s="3"/>
      <c r="BL372" s="3"/>
      <c r="BM372" s="3"/>
      <c r="BN372" s="3"/>
      <c r="BO372" s="3"/>
      <c r="BP372" s="3"/>
      <c r="BQ372" s="3"/>
      <c r="BR372" s="3"/>
      <c r="BS372" s="3"/>
      <c r="BT372" s="3"/>
      <c r="BU372" s="3"/>
      <c r="BV372" s="5"/>
      <c r="BW372" s="5"/>
      <c r="BX372" s="5"/>
      <c r="BY372" s="5"/>
      <c r="BZ372" s="5"/>
      <c r="CA372" s="5"/>
      <c r="CB372" s="5"/>
      <c r="CC372" s="5"/>
      <c r="CD372" s="5"/>
      <c r="CE372" s="5"/>
      <c r="CF372" s="5"/>
      <c r="CG372" s="5"/>
      <c r="CH372" s="5"/>
      <c r="CI372" s="5"/>
      <c r="CJ372" s="5"/>
      <c r="CK372" s="5"/>
      <c r="CL372" s="5"/>
      <c r="CM372" s="5"/>
      <c r="CN372" s="5"/>
      <c r="CO372" s="5"/>
      <c r="CP372" s="5"/>
      <c r="CQ372" s="5"/>
      <c r="CR372" s="5"/>
      <c r="CS372" s="5"/>
      <c r="CT372" s="5"/>
      <c r="CU372" s="5"/>
      <c r="CV372" s="5"/>
      <c r="CW372" s="5"/>
      <c r="CX372" s="5"/>
      <c r="CY372" s="5"/>
      <c r="CZ372" s="5"/>
      <c r="DA372" s="5"/>
      <c r="DB372" s="5"/>
      <c r="DC372" s="5"/>
      <c r="DD372" s="5"/>
      <c r="DE372" s="5"/>
      <c r="DF372" s="5"/>
      <c r="DG372" s="5"/>
      <c r="DH372" s="5"/>
      <c r="DI372" s="5"/>
      <c r="DJ372" s="5"/>
      <c r="DK372" s="5"/>
      <c r="DL372" s="5"/>
      <c r="DM372" s="5"/>
      <c r="DN372" s="5"/>
      <c r="DO372" s="5"/>
      <c r="DP372" s="5"/>
      <c r="DQ372" s="5"/>
      <c r="DR372" s="5"/>
      <c r="DS372" s="5"/>
      <c r="DT372" s="5"/>
      <c r="DU372" s="5"/>
      <c r="DV372" s="5"/>
      <c r="DW372" s="5"/>
      <c r="DX372" s="5"/>
      <c r="DY372" s="5"/>
      <c r="DZ372" s="5"/>
      <c r="EA372" s="5"/>
      <c r="EB372" s="334"/>
      <c r="EC372" s="4"/>
      <c r="ED372" s="4"/>
      <c r="EE372" s="4"/>
      <c r="EF372" s="4"/>
      <c r="EG372" s="4"/>
      <c r="EH372" s="4"/>
      <c r="EI372" s="4"/>
      <c r="EJ372" s="4"/>
      <c r="EK372" s="4"/>
      <c r="EL372" s="4"/>
      <c r="EM372" s="4"/>
      <c r="EN372" s="4"/>
      <c r="EO372" s="4"/>
      <c r="EP372" s="4"/>
      <c r="EQ372" s="4"/>
      <c r="ER372" s="4"/>
      <c r="ES372" s="4"/>
      <c r="ET372" s="4"/>
      <c r="EU372" s="4"/>
      <c r="EV372" s="4"/>
      <c r="EW372" s="4"/>
      <c r="EX372" s="4"/>
      <c r="EY372" s="4"/>
    </row>
    <row r="373" spans="1:155" ht="16.5" customHeight="1" x14ac:dyDescent="0.25">
      <c r="A373" s="44" t="s">
        <v>1881</v>
      </c>
      <c r="B373" s="180" t="s">
        <v>1882</v>
      </c>
      <c r="C373" s="5" t="s">
        <v>2847</v>
      </c>
      <c r="D373" s="5" t="s">
        <v>1106</v>
      </c>
      <c r="E373" s="326" t="s">
        <v>519</v>
      </c>
      <c r="F373" s="231" t="s">
        <v>1882</v>
      </c>
      <c r="G373" s="193"/>
      <c r="H373" s="5" t="s">
        <v>662</v>
      </c>
      <c r="I373" s="21" t="s">
        <v>663</v>
      </c>
      <c r="J373" s="21" t="s">
        <v>663</v>
      </c>
      <c r="K373" s="21" t="s">
        <v>16</v>
      </c>
      <c r="L373" s="21">
        <v>3</v>
      </c>
      <c r="M373" s="21">
        <v>3</v>
      </c>
      <c r="N373" s="21" t="s">
        <v>663</v>
      </c>
      <c r="O373" s="21" t="s">
        <v>663</v>
      </c>
      <c r="P373" s="21" t="s">
        <v>16</v>
      </c>
      <c r="Q373" s="21" t="s">
        <v>16</v>
      </c>
      <c r="R373" s="21" t="s">
        <v>663</v>
      </c>
      <c r="S373" s="21" t="s">
        <v>16</v>
      </c>
      <c r="T373" s="21" t="s">
        <v>16</v>
      </c>
      <c r="U373" s="21" t="s">
        <v>663</v>
      </c>
      <c r="V373" s="21" t="s">
        <v>16</v>
      </c>
      <c r="W373" s="21">
        <v>2</v>
      </c>
      <c r="X373" s="21">
        <v>2</v>
      </c>
      <c r="Y373" s="21">
        <v>2</v>
      </c>
      <c r="Z373" s="21" t="s">
        <v>664</v>
      </c>
      <c r="AA373" s="21" t="s">
        <v>664</v>
      </c>
      <c r="AB373" s="21">
        <v>1</v>
      </c>
      <c r="AC373" s="426">
        <v>4</v>
      </c>
      <c r="AD373" s="426" t="s">
        <v>663</v>
      </c>
      <c r="AE373" s="426" t="s">
        <v>4</v>
      </c>
      <c r="AF373" s="426">
        <v>1</v>
      </c>
      <c r="AG373" s="426" t="s">
        <v>16</v>
      </c>
      <c r="AH373" s="426" t="s">
        <v>4</v>
      </c>
      <c r="AI373" s="511" t="s">
        <v>664</v>
      </c>
      <c r="AJ373" s="511"/>
      <c r="AK373" s="141">
        <v>4</v>
      </c>
      <c r="AL373" s="141" t="s">
        <v>3580</v>
      </c>
      <c r="AM373" s="213"/>
      <c r="AN373" s="401">
        <v>7302951</v>
      </c>
      <c r="AO373" s="213"/>
      <c r="AP373" s="478"/>
      <c r="AQ373" s="496"/>
      <c r="AR373" s="315">
        <f>VLOOKUP(E373,'Monthly AMS report'!KD:KE,2,FALSE)</f>
        <v>44769</v>
      </c>
      <c r="AS373" s="3"/>
      <c r="AT373" s="3"/>
      <c r="AU373" s="5">
        <v>6</v>
      </c>
      <c r="AV373" s="5">
        <v>4</v>
      </c>
      <c r="AW373" s="5" t="e">
        <v>#N/A</v>
      </c>
      <c r="AX373" s="5"/>
      <c r="AY373" s="5" t="s">
        <v>815</v>
      </c>
      <c r="AZ373" s="5"/>
      <c r="BA373" s="3"/>
      <c r="BB373" s="3"/>
      <c r="BC373" s="3"/>
      <c r="BD373" s="3"/>
      <c r="BE373" s="3"/>
      <c r="BF373" s="3"/>
      <c r="BG373" s="3"/>
      <c r="BH373" s="3"/>
      <c r="BI373" s="3"/>
      <c r="BJ373" s="3"/>
      <c r="BK373" s="3"/>
      <c r="BL373" s="3"/>
      <c r="BM373" s="3"/>
      <c r="BN373" s="3"/>
      <c r="BO373" s="3"/>
      <c r="BP373" s="3"/>
      <c r="BQ373" s="3"/>
      <c r="BR373" s="3"/>
      <c r="BS373" s="3"/>
      <c r="BT373" s="3"/>
      <c r="BU373" s="3"/>
      <c r="BV373" s="5"/>
      <c r="BW373" s="5"/>
      <c r="BX373" s="5"/>
      <c r="BY373" s="5"/>
      <c r="BZ373" s="5"/>
      <c r="CA373" s="5"/>
      <c r="CB373" s="5"/>
      <c r="CC373" s="5"/>
      <c r="CD373" s="5"/>
      <c r="CE373" s="5"/>
      <c r="CF373" s="5"/>
      <c r="CG373" s="5"/>
      <c r="CH373" s="5"/>
      <c r="CI373" s="5"/>
      <c r="CJ373" s="5"/>
      <c r="CK373" s="5"/>
      <c r="CL373" s="5"/>
      <c r="CM373" s="5"/>
      <c r="CN373" s="5"/>
      <c r="CO373" s="5"/>
      <c r="CP373" s="5"/>
      <c r="CQ373" s="5"/>
      <c r="CR373" s="5"/>
      <c r="CS373" s="5"/>
      <c r="CT373" s="5"/>
      <c r="CU373" s="5"/>
      <c r="CV373" s="5"/>
      <c r="CW373" s="5"/>
      <c r="CX373" s="5"/>
      <c r="CY373" s="5"/>
      <c r="CZ373" s="5"/>
      <c r="DA373" s="5"/>
      <c r="DB373" s="5"/>
      <c r="DC373" s="5"/>
      <c r="DD373" s="5"/>
      <c r="DE373" s="5"/>
      <c r="DF373" s="5"/>
      <c r="DG373" s="5"/>
      <c r="DH373" s="5"/>
      <c r="DI373" s="5"/>
      <c r="DJ373" s="5"/>
      <c r="DK373" s="5"/>
      <c r="DL373" s="5"/>
      <c r="DM373" s="5"/>
      <c r="DN373" s="5"/>
      <c r="DO373" s="5"/>
      <c r="DP373" s="5"/>
      <c r="DQ373" s="5"/>
      <c r="DR373" s="5"/>
      <c r="DS373" s="5"/>
      <c r="DT373" s="5"/>
      <c r="DU373" s="5"/>
      <c r="DV373" s="5"/>
      <c r="DW373" s="5"/>
      <c r="DX373" s="5"/>
      <c r="DY373" s="5"/>
      <c r="DZ373" s="5"/>
      <c r="EA373" s="5"/>
      <c r="EB373" s="334"/>
      <c r="EC373" s="4"/>
      <c r="ED373" s="4"/>
      <c r="EE373" s="4"/>
      <c r="EF373" s="4"/>
      <c r="EG373" s="4"/>
      <c r="EH373" s="4"/>
      <c r="EJ373" s="4"/>
      <c r="EK373" s="4"/>
      <c r="EO373" s="4"/>
      <c r="EP373" s="4"/>
      <c r="EQ373" s="4"/>
      <c r="ER373" s="4"/>
      <c r="ES373" s="4"/>
      <c r="ET373" s="4"/>
      <c r="EU373" s="4"/>
      <c r="EV373" s="4"/>
      <c r="EW373" s="4"/>
      <c r="EX373" s="4"/>
      <c r="EY373" s="4"/>
    </row>
    <row r="374" spans="1:155" ht="16.5" customHeight="1" x14ac:dyDescent="0.25">
      <c r="A374" s="43" t="s">
        <v>1801</v>
      </c>
      <c r="B374" s="323" t="s">
        <v>1802</v>
      </c>
      <c r="C374" s="5" t="s">
        <v>2844</v>
      </c>
      <c r="D374" s="5" t="s">
        <v>1618</v>
      </c>
      <c r="E374" s="265" t="s">
        <v>423</v>
      </c>
      <c r="F374" s="231" t="s">
        <v>1802</v>
      </c>
      <c r="G374" s="193"/>
      <c r="H374" s="5" t="s">
        <v>676</v>
      </c>
      <c r="I374" s="21" t="s">
        <v>16</v>
      </c>
      <c r="J374" s="21" t="s">
        <v>663</v>
      </c>
      <c r="K374" s="21" t="s">
        <v>663</v>
      </c>
      <c r="L374" s="21">
        <v>4</v>
      </c>
      <c r="M374" s="21" t="s">
        <v>663</v>
      </c>
      <c r="N374" s="21" t="s">
        <v>663</v>
      </c>
      <c r="O374" s="21" t="s">
        <v>16</v>
      </c>
      <c r="P374" s="21" t="s">
        <v>16</v>
      </c>
      <c r="Q374" s="21" t="s">
        <v>16</v>
      </c>
      <c r="R374" s="21" t="s">
        <v>663</v>
      </c>
      <c r="S374" s="21" t="s">
        <v>4</v>
      </c>
      <c r="T374" s="21" t="s">
        <v>663</v>
      </c>
      <c r="U374" s="21">
        <v>3</v>
      </c>
      <c r="V374" s="21" t="s">
        <v>4</v>
      </c>
      <c r="W374" s="21">
        <v>3</v>
      </c>
      <c r="X374" s="21">
        <v>3</v>
      </c>
      <c r="Y374" s="21">
        <v>3</v>
      </c>
      <c r="Z374" s="21">
        <v>3</v>
      </c>
      <c r="AA374" s="21" t="s">
        <v>16</v>
      </c>
      <c r="AB374" s="21" t="s">
        <v>4</v>
      </c>
      <c r="AC374" s="426" t="s">
        <v>4</v>
      </c>
      <c r="AD374" s="527" t="s">
        <v>663</v>
      </c>
      <c r="AE374" s="426" t="s">
        <v>4</v>
      </c>
      <c r="AF374" s="426" t="s">
        <v>4</v>
      </c>
      <c r="AG374" s="426" t="s">
        <v>4</v>
      </c>
      <c r="AH374" s="426" t="s">
        <v>4</v>
      </c>
      <c r="AI374" s="511" t="s">
        <v>16</v>
      </c>
      <c r="AJ374" s="511" t="s">
        <v>16</v>
      </c>
      <c r="AK374" s="141" t="s">
        <v>16</v>
      </c>
      <c r="AL374" s="141"/>
      <c r="AM374" s="213"/>
      <c r="AN374" s="401"/>
      <c r="AO374" s="213"/>
      <c r="AP374" s="478"/>
      <c r="AQ374" s="496"/>
      <c r="AR374" s="315">
        <f>VLOOKUP(E374,'Monthly AMS report'!KD:KE,2,FALSE)</f>
        <v>44694</v>
      </c>
      <c r="AS374" s="3"/>
      <c r="AT374" s="3"/>
      <c r="AU374" s="5">
        <v>8</v>
      </c>
      <c r="AV374" s="5">
        <v>16</v>
      </c>
      <c r="AW374" s="5" t="e">
        <v>#N/A</v>
      </c>
      <c r="AX374" s="5"/>
      <c r="AY374" s="5"/>
      <c r="AZ374" s="5"/>
      <c r="BA374" s="3"/>
      <c r="BB374" s="3"/>
      <c r="BC374" s="3"/>
      <c r="BD374" s="3"/>
      <c r="BE374" s="3"/>
      <c r="BF374" s="3"/>
      <c r="BG374" s="3"/>
      <c r="BH374" s="3"/>
      <c r="BI374" s="3"/>
      <c r="BJ374" s="3"/>
      <c r="BK374" s="3"/>
      <c r="BL374" s="3"/>
      <c r="BM374" s="3"/>
      <c r="BN374" s="3"/>
      <c r="BO374" s="3"/>
      <c r="BP374" s="3"/>
      <c r="BQ374" s="3"/>
      <c r="BR374" s="3"/>
      <c r="BS374" s="3"/>
      <c r="BT374" s="3"/>
      <c r="BU374" s="3"/>
      <c r="BV374" s="5"/>
      <c r="BW374" s="5"/>
      <c r="BX374" s="5"/>
      <c r="BY374" s="5"/>
      <c r="BZ374" s="5"/>
      <c r="CA374" s="5"/>
      <c r="CB374" s="5"/>
      <c r="CC374" s="5"/>
      <c r="CD374" s="5"/>
      <c r="CE374" s="5"/>
      <c r="CF374" s="5"/>
      <c r="CG374" s="5"/>
      <c r="CH374" s="5"/>
      <c r="CI374" s="5"/>
      <c r="CJ374" s="5"/>
      <c r="CK374" s="5"/>
      <c r="CL374" s="5"/>
      <c r="CM374" s="5"/>
      <c r="CN374" s="5"/>
      <c r="CO374" s="5"/>
      <c r="CP374" s="5"/>
      <c r="CQ374" s="5"/>
      <c r="CR374" s="5"/>
      <c r="CS374" s="5"/>
      <c r="CT374" s="5"/>
      <c r="CU374" s="5"/>
      <c r="CV374" s="5"/>
      <c r="CW374" s="5"/>
      <c r="CX374" s="5"/>
      <c r="CY374" s="5"/>
      <c r="CZ374" s="5"/>
      <c r="DA374" s="5"/>
      <c r="DB374" s="5"/>
      <c r="DC374" s="5"/>
      <c r="DD374" s="5"/>
      <c r="DE374" s="5"/>
      <c r="DF374" s="5"/>
      <c r="DG374" s="5"/>
      <c r="DH374" s="5"/>
      <c r="DI374" s="5"/>
      <c r="DJ374" s="5"/>
      <c r="DK374" s="5"/>
      <c r="DL374" s="5"/>
      <c r="DM374" s="5"/>
      <c r="DN374" s="5"/>
      <c r="DO374" s="5"/>
      <c r="DP374" s="5"/>
      <c r="DQ374" s="5"/>
      <c r="DR374" s="5"/>
      <c r="DS374" s="5"/>
      <c r="DT374" s="5"/>
      <c r="DU374" s="5"/>
      <c r="DV374" s="5"/>
      <c r="DW374" s="5"/>
      <c r="DX374" s="5"/>
      <c r="DY374" s="5"/>
      <c r="DZ374" s="5"/>
      <c r="EA374" s="5"/>
      <c r="EB374" s="334"/>
      <c r="EC374" s="4"/>
      <c r="ED374" s="4"/>
      <c r="EE374" s="4"/>
      <c r="EF374" s="4"/>
      <c r="EG374" s="4"/>
      <c r="EH374" s="4"/>
      <c r="EO374" s="4"/>
      <c r="EP374" s="4"/>
      <c r="EQ374" s="4"/>
      <c r="ER374" s="4"/>
      <c r="ES374" s="4"/>
      <c r="ET374" s="4"/>
      <c r="EU374" s="4"/>
      <c r="EV374" s="4"/>
      <c r="EW374" s="4"/>
      <c r="EX374" s="4"/>
      <c r="EY374" s="4"/>
    </row>
    <row r="375" spans="1:155" ht="16.5" customHeight="1" x14ac:dyDescent="0.25">
      <c r="A375" s="44" t="s">
        <v>1777</v>
      </c>
      <c r="B375" s="180" t="s">
        <v>1778</v>
      </c>
      <c r="C375" s="5" t="s">
        <v>2847</v>
      </c>
      <c r="E375" s="265" t="s">
        <v>520</v>
      </c>
      <c r="F375" s="231" t="s">
        <v>1779</v>
      </c>
      <c r="G375" s="193"/>
      <c r="H375" s="5" t="s">
        <v>662</v>
      </c>
      <c r="I375" s="21" t="s">
        <v>663</v>
      </c>
      <c r="J375" s="21" t="s">
        <v>663</v>
      </c>
      <c r="K375" s="21" t="s">
        <v>16</v>
      </c>
      <c r="L375" s="21" t="s">
        <v>663</v>
      </c>
      <c r="M375" s="21" t="s">
        <v>663</v>
      </c>
      <c r="N375" s="21" t="s">
        <v>663</v>
      </c>
      <c r="O375" s="21" t="s">
        <v>663</v>
      </c>
      <c r="P375" s="21" t="s">
        <v>16</v>
      </c>
      <c r="Q375" s="21" t="s">
        <v>16</v>
      </c>
      <c r="R375" s="21">
        <v>2</v>
      </c>
      <c r="S375" s="21">
        <v>3</v>
      </c>
      <c r="T375" s="21">
        <v>3</v>
      </c>
      <c r="U375" s="21">
        <v>3</v>
      </c>
      <c r="V375" s="21">
        <v>1</v>
      </c>
      <c r="W375" s="21">
        <v>3</v>
      </c>
      <c r="X375" s="21">
        <v>3</v>
      </c>
      <c r="Y375" s="21">
        <v>3</v>
      </c>
      <c r="Z375" s="21" t="s">
        <v>4</v>
      </c>
      <c r="AA375" s="21" t="s">
        <v>4</v>
      </c>
      <c r="AB375" s="21" t="s">
        <v>4</v>
      </c>
      <c r="AC375" s="426">
        <v>4</v>
      </c>
      <c r="AD375" s="426">
        <v>2</v>
      </c>
      <c r="AE375" s="426">
        <v>3</v>
      </c>
      <c r="AF375" s="426">
        <v>3</v>
      </c>
      <c r="AG375" s="426" t="s">
        <v>16</v>
      </c>
      <c r="AH375" s="426">
        <v>2</v>
      </c>
      <c r="AI375" s="511">
        <v>1</v>
      </c>
      <c r="AJ375" s="511" t="s">
        <v>664</v>
      </c>
      <c r="AK375" s="141" t="s">
        <v>4</v>
      </c>
      <c r="AL375" s="141"/>
      <c r="AM375" s="174"/>
      <c r="AN375" s="386">
        <v>7280955</v>
      </c>
      <c r="AO375" s="213"/>
      <c r="AP375" s="478"/>
      <c r="AQ375" s="496"/>
      <c r="AR375" s="315">
        <f>VLOOKUP(E375,'Monthly AMS report'!KD:KE,2,FALSE)</f>
        <v>44768</v>
      </c>
      <c r="AS375" s="3"/>
      <c r="AT375" s="3"/>
      <c r="AU375" s="5">
        <v>6</v>
      </c>
      <c r="AV375" s="5">
        <v>16</v>
      </c>
      <c r="AW375" s="5" t="e">
        <v>#N/A</v>
      </c>
      <c r="AX375" s="5"/>
      <c r="AY375" s="5"/>
      <c r="AZ375" s="5"/>
      <c r="BA375" s="3"/>
      <c r="BB375" s="3"/>
      <c r="BC375" s="3"/>
      <c r="BD375" s="3"/>
      <c r="BE375" s="3"/>
      <c r="BF375" s="3"/>
      <c r="BG375" s="3"/>
      <c r="BH375" s="3"/>
      <c r="BI375" s="3"/>
      <c r="BJ375" s="3"/>
      <c r="BK375" s="3"/>
      <c r="BL375" s="3"/>
      <c r="BM375" s="3"/>
      <c r="BN375" s="3"/>
      <c r="BO375" s="3"/>
      <c r="BP375" s="3"/>
      <c r="BQ375" s="3"/>
      <c r="BR375" s="3"/>
      <c r="BS375" s="3"/>
      <c r="BT375" s="3"/>
      <c r="BU375" s="3"/>
      <c r="BV375" s="5"/>
      <c r="BW375" s="5"/>
      <c r="BX375" s="5"/>
      <c r="BY375" s="5"/>
      <c r="BZ375" s="5"/>
      <c r="CA375" s="5"/>
      <c r="CB375" s="5"/>
      <c r="CC375" s="5"/>
      <c r="CD375" s="5"/>
      <c r="CE375" s="5"/>
      <c r="CF375" s="5"/>
      <c r="CG375" s="5"/>
      <c r="CH375" s="5"/>
      <c r="CI375" s="5"/>
      <c r="CJ375" s="5"/>
      <c r="CK375" s="5"/>
      <c r="CL375" s="5"/>
      <c r="CM375" s="5"/>
      <c r="CN375" s="5"/>
      <c r="CO375" s="5"/>
      <c r="CP375" s="5"/>
      <c r="CQ375" s="5"/>
      <c r="CR375" s="5"/>
      <c r="CS375" s="5"/>
      <c r="CT375" s="5"/>
      <c r="CU375" s="5"/>
      <c r="CV375" s="5"/>
      <c r="CW375" s="5"/>
      <c r="CX375" s="5"/>
      <c r="CY375" s="5"/>
      <c r="CZ375" s="5"/>
      <c r="DA375" s="5"/>
      <c r="DB375" s="5"/>
      <c r="DC375" s="5"/>
      <c r="DD375" s="5"/>
      <c r="DE375" s="5"/>
      <c r="DF375" s="5"/>
      <c r="DG375" s="5"/>
      <c r="DH375" s="5"/>
      <c r="DI375" s="5"/>
      <c r="DJ375" s="5"/>
      <c r="DK375" s="5"/>
      <c r="DL375" s="5"/>
      <c r="DM375" s="5"/>
      <c r="DN375" s="5"/>
      <c r="DO375" s="5"/>
      <c r="DP375" s="5"/>
      <c r="DQ375" s="5"/>
      <c r="DR375" s="5"/>
      <c r="DS375" s="5"/>
      <c r="DT375" s="5"/>
      <c r="DU375" s="5"/>
      <c r="DV375" s="5"/>
      <c r="DW375" s="5"/>
      <c r="DX375" s="5"/>
      <c r="DY375" s="5"/>
      <c r="DZ375" s="5"/>
      <c r="EA375" s="5"/>
      <c r="EB375" s="334"/>
      <c r="EC375" s="4"/>
      <c r="ED375" s="4"/>
      <c r="EE375" s="4"/>
      <c r="EF375" s="4"/>
      <c r="EG375" s="4"/>
      <c r="EH375" s="4"/>
      <c r="EO375" s="4"/>
      <c r="EP375" s="4"/>
      <c r="EQ375" s="4"/>
      <c r="ER375" s="4"/>
      <c r="ES375" s="4"/>
      <c r="ET375" s="4"/>
      <c r="EU375" s="4"/>
      <c r="EV375" s="4"/>
      <c r="EW375" s="4"/>
      <c r="EX375" s="4"/>
      <c r="EY375" s="4"/>
    </row>
    <row r="376" spans="1:155" ht="16.5" customHeight="1" x14ac:dyDescent="0.2">
      <c r="A376" s="43" t="s">
        <v>1806</v>
      </c>
      <c r="B376" s="43" t="s">
        <v>1807</v>
      </c>
      <c r="C376" s="5" t="s">
        <v>2844</v>
      </c>
      <c r="D376" s="5" t="s">
        <v>1618</v>
      </c>
      <c r="E376" s="263" t="s">
        <v>19</v>
      </c>
      <c r="F376" s="357" t="s">
        <v>1808</v>
      </c>
      <c r="G376" s="193"/>
      <c r="H376" s="472" t="s">
        <v>1479</v>
      </c>
      <c r="I376" s="25" t="s">
        <v>16</v>
      </c>
      <c r="J376" s="25" t="s">
        <v>16</v>
      </c>
      <c r="K376" s="25" t="s">
        <v>16</v>
      </c>
      <c r="L376" s="25" t="s">
        <v>16</v>
      </c>
      <c r="M376" s="25" t="s">
        <v>16</v>
      </c>
      <c r="N376" s="25" t="s">
        <v>16</v>
      </c>
      <c r="O376" s="25" t="s">
        <v>16</v>
      </c>
      <c r="P376" s="25" t="s">
        <v>16</v>
      </c>
      <c r="Q376" s="25" t="s">
        <v>16</v>
      </c>
      <c r="R376" s="25" t="s">
        <v>16</v>
      </c>
      <c r="S376" s="25" t="s">
        <v>16</v>
      </c>
      <c r="T376" s="25" t="s">
        <v>16</v>
      </c>
      <c r="U376" s="25" t="s">
        <v>16</v>
      </c>
      <c r="V376" s="25" t="s">
        <v>16</v>
      </c>
      <c r="W376" s="21" t="s">
        <v>16</v>
      </c>
      <c r="X376" s="21" t="s">
        <v>16</v>
      </c>
      <c r="Y376" s="21" t="s">
        <v>663</v>
      </c>
      <c r="Z376" s="21" t="s">
        <v>16</v>
      </c>
      <c r="AA376" s="21" t="s">
        <v>16</v>
      </c>
      <c r="AB376" s="21" t="s">
        <v>16</v>
      </c>
      <c r="AC376" s="426" t="s">
        <v>16</v>
      </c>
      <c r="AD376" s="426" t="s">
        <v>16</v>
      </c>
      <c r="AE376" s="426" t="s">
        <v>4</v>
      </c>
      <c r="AF376" s="426" t="s">
        <v>16</v>
      </c>
      <c r="AG376" s="426" t="s">
        <v>16</v>
      </c>
      <c r="AH376" s="426" t="s">
        <v>16</v>
      </c>
      <c r="AI376" s="511" t="s">
        <v>16</v>
      </c>
      <c r="AJ376" s="511" t="s">
        <v>16</v>
      </c>
      <c r="AK376" s="141" t="s">
        <v>16</v>
      </c>
      <c r="AL376" s="141"/>
      <c r="AM376" s="174"/>
      <c r="AN376" s="405"/>
      <c r="AO376" s="213"/>
      <c r="AP376" s="478"/>
      <c r="AQ376" s="496"/>
      <c r="AR376" s="315">
        <f>VLOOKUP(E376,'Monthly AMS report'!KD:KE,2,FALSE)</f>
        <v>44610</v>
      </c>
      <c r="AS376" s="22"/>
      <c r="AT376" s="22"/>
      <c r="AU376" s="5">
        <v>6</v>
      </c>
      <c r="AV376" s="5">
        <v>16</v>
      </c>
      <c r="AW376" s="5" t="e">
        <v>#N/A</v>
      </c>
      <c r="AX376" s="5"/>
      <c r="AY376" s="5"/>
      <c r="AZ376" s="5"/>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c r="DA376" s="3"/>
      <c r="DB376" s="3"/>
      <c r="DC376" s="3"/>
      <c r="DD376" s="3"/>
      <c r="DE376" s="3"/>
      <c r="DF376" s="3"/>
      <c r="DG376" s="3"/>
      <c r="DH376" s="3"/>
      <c r="DI376" s="3"/>
      <c r="DJ376" s="3"/>
      <c r="DK376" s="3"/>
      <c r="DL376" s="3"/>
      <c r="DM376" s="3"/>
      <c r="DN376" s="3"/>
      <c r="DO376" s="3"/>
      <c r="DP376" s="3"/>
      <c r="DQ376" s="3"/>
      <c r="DR376" s="3"/>
      <c r="DS376" s="3"/>
      <c r="DT376" s="3"/>
      <c r="DU376" s="3"/>
      <c r="DV376" s="3"/>
      <c r="DW376" s="3"/>
      <c r="DX376" s="3"/>
      <c r="DY376" s="3"/>
      <c r="DZ376" s="3"/>
      <c r="EA376" s="3"/>
      <c r="EB376" s="19"/>
      <c r="EI376" s="4"/>
      <c r="EL376" s="4"/>
      <c r="EM376" s="4"/>
      <c r="EN376" s="4"/>
    </row>
    <row r="377" spans="1:155" ht="16.5" customHeight="1" x14ac:dyDescent="0.2">
      <c r="A377" s="43" t="s">
        <v>1809</v>
      </c>
      <c r="B377" s="43" t="s">
        <v>1810</v>
      </c>
      <c r="C377" s="5" t="s">
        <v>2844</v>
      </c>
      <c r="D377" s="5" t="s">
        <v>1618</v>
      </c>
      <c r="E377" s="263" t="s">
        <v>20</v>
      </c>
      <c r="F377" s="357" t="s">
        <v>1811</v>
      </c>
      <c r="G377" s="193"/>
      <c r="H377" s="472" t="s">
        <v>1479</v>
      </c>
      <c r="I377" s="25" t="s">
        <v>16</v>
      </c>
      <c r="J377" s="25" t="s">
        <v>16</v>
      </c>
      <c r="K377" s="25" t="s">
        <v>16</v>
      </c>
      <c r="L377" s="25" t="s">
        <v>16</v>
      </c>
      <c r="M377" s="25" t="s">
        <v>16</v>
      </c>
      <c r="N377" s="25" t="s">
        <v>16</v>
      </c>
      <c r="O377" s="25" t="s">
        <v>16</v>
      </c>
      <c r="P377" s="25" t="s">
        <v>16</v>
      </c>
      <c r="Q377" s="25" t="s">
        <v>16</v>
      </c>
      <c r="R377" s="25" t="s">
        <v>16</v>
      </c>
      <c r="S377" s="25" t="s">
        <v>16</v>
      </c>
      <c r="T377" s="25" t="s">
        <v>16</v>
      </c>
      <c r="U377" s="25" t="s">
        <v>16</v>
      </c>
      <c r="V377" s="25" t="s">
        <v>16</v>
      </c>
      <c r="W377" s="21" t="s">
        <v>16</v>
      </c>
      <c r="X377" s="21" t="s">
        <v>16</v>
      </c>
      <c r="Y377" s="21" t="s">
        <v>663</v>
      </c>
      <c r="Z377" s="21" t="s">
        <v>16</v>
      </c>
      <c r="AA377" s="21" t="s">
        <v>16</v>
      </c>
      <c r="AB377" s="21" t="s">
        <v>16</v>
      </c>
      <c r="AC377" s="426" t="s">
        <v>16</v>
      </c>
      <c r="AD377" s="426" t="s">
        <v>16</v>
      </c>
      <c r="AE377" s="426" t="s">
        <v>4</v>
      </c>
      <c r="AF377" s="426" t="s">
        <v>16</v>
      </c>
      <c r="AG377" s="426" t="s">
        <v>16</v>
      </c>
      <c r="AH377" s="426" t="s">
        <v>16</v>
      </c>
      <c r="AI377" s="511" t="s">
        <v>16</v>
      </c>
      <c r="AJ377" s="511" t="s">
        <v>16</v>
      </c>
      <c r="AK377" s="141" t="s">
        <v>16</v>
      </c>
      <c r="AL377" s="141"/>
      <c r="AM377" s="213"/>
      <c r="AN377" s="405"/>
      <c r="AO377" s="213"/>
      <c r="AP377" s="478"/>
      <c r="AQ377" s="496"/>
      <c r="AR377" s="315">
        <f>VLOOKUP(E377,'Monthly AMS report'!KD:KE,2,FALSE)</f>
        <v>44610</v>
      </c>
      <c r="AS377" s="22"/>
      <c r="AT377" s="22"/>
      <c r="AU377" s="5">
        <v>6</v>
      </c>
      <c r="AV377" s="5">
        <v>8</v>
      </c>
      <c r="AW377" s="5">
        <v>43</v>
      </c>
      <c r="AX377" s="5"/>
      <c r="AY377" s="5"/>
      <c r="AZ377" s="5"/>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c r="DA377" s="3"/>
      <c r="DB377" s="3"/>
      <c r="DC377" s="3"/>
      <c r="DD377" s="3"/>
      <c r="DE377" s="3"/>
      <c r="DF377" s="3"/>
      <c r="DG377" s="3"/>
      <c r="DH377" s="3"/>
      <c r="DI377" s="3"/>
      <c r="DJ377" s="3"/>
      <c r="DK377" s="3"/>
      <c r="DL377" s="3"/>
      <c r="DM377" s="3"/>
      <c r="DN377" s="3"/>
      <c r="DO377" s="3"/>
      <c r="DP377" s="3"/>
      <c r="DQ377" s="3"/>
      <c r="DR377" s="3"/>
      <c r="DS377" s="3"/>
      <c r="DT377" s="3"/>
      <c r="DU377" s="3"/>
      <c r="DV377" s="3"/>
      <c r="DW377" s="3"/>
      <c r="DX377" s="3"/>
      <c r="DY377" s="3"/>
      <c r="DZ377" s="3"/>
      <c r="EA377" s="3"/>
      <c r="EB377" s="19"/>
      <c r="EJ377" s="4"/>
      <c r="EK377" s="4"/>
    </row>
    <row r="378" spans="1:155" ht="16.5" customHeight="1" x14ac:dyDescent="0.2">
      <c r="A378" s="43" t="s">
        <v>1812</v>
      </c>
      <c r="B378" s="43" t="s">
        <v>1813</v>
      </c>
      <c r="C378" s="5" t="s">
        <v>2844</v>
      </c>
      <c r="D378" s="5" t="s">
        <v>1618</v>
      </c>
      <c r="E378" s="263" t="s">
        <v>24</v>
      </c>
      <c r="F378" s="357" t="s">
        <v>1814</v>
      </c>
      <c r="G378" s="193"/>
      <c r="H378" s="472" t="s">
        <v>1479</v>
      </c>
      <c r="I378" s="25" t="s">
        <v>16</v>
      </c>
      <c r="J378" s="25" t="s">
        <v>16</v>
      </c>
      <c r="K378" s="25" t="s">
        <v>16</v>
      </c>
      <c r="L378" s="25" t="s">
        <v>16</v>
      </c>
      <c r="M378" s="25" t="s">
        <v>16</v>
      </c>
      <c r="N378" s="25" t="s">
        <v>16</v>
      </c>
      <c r="O378" s="25" t="s">
        <v>16</v>
      </c>
      <c r="P378" s="25" t="s">
        <v>16</v>
      </c>
      <c r="Q378" s="25" t="s">
        <v>16</v>
      </c>
      <c r="R378" s="25" t="s">
        <v>16</v>
      </c>
      <c r="S378" s="25" t="s">
        <v>16</v>
      </c>
      <c r="T378" s="25" t="s">
        <v>16</v>
      </c>
      <c r="U378" s="25" t="s">
        <v>16</v>
      </c>
      <c r="V378" s="25" t="s">
        <v>16</v>
      </c>
      <c r="W378" s="21" t="s">
        <v>16</v>
      </c>
      <c r="X378" s="21" t="s">
        <v>16</v>
      </c>
      <c r="Y378" s="21" t="s">
        <v>663</v>
      </c>
      <c r="Z378" s="21" t="s">
        <v>16</v>
      </c>
      <c r="AA378" s="21" t="s">
        <v>16</v>
      </c>
      <c r="AB378" s="21" t="s">
        <v>4</v>
      </c>
      <c r="AC378" s="426" t="s">
        <v>16</v>
      </c>
      <c r="AD378" s="426" t="s">
        <v>16</v>
      </c>
      <c r="AE378" s="426" t="s">
        <v>132</v>
      </c>
      <c r="AF378" s="426" t="s">
        <v>16</v>
      </c>
      <c r="AG378" s="426" t="s">
        <v>4</v>
      </c>
      <c r="AH378" s="426" t="s">
        <v>4</v>
      </c>
      <c r="AI378" s="511" t="s">
        <v>16</v>
      </c>
      <c r="AJ378" s="511" t="s">
        <v>16</v>
      </c>
      <c r="AK378" s="141" t="s">
        <v>16</v>
      </c>
      <c r="AL378" s="141"/>
      <c r="AM378" s="213"/>
      <c r="AN378" s="405"/>
      <c r="AO378" s="213"/>
      <c r="AP378" s="478"/>
      <c r="AQ378" s="496"/>
      <c r="AR378" s="315">
        <f>VLOOKUP(E378,'Monthly AMS report'!KD:KE,2,FALSE)</f>
        <v>44697</v>
      </c>
      <c r="AS378" s="22"/>
      <c r="AT378" s="22"/>
      <c r="AU378" s="5">
        <v>6</v>
      </c>
      <c r="AV378" s="5">
        <v>16</v>
      </c>
      <c r="AW378" s="5">
        <v>43</v>
      </c>
      <c r="AX378" s="5"/>
      <c r="AY378" s="5"/>
      <c r="AZ378" s="5"/>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c r="DA378" s="3"/>
      <c r="DB378" s="3"/>
      <c r="DC378" s="3"/>
      <c r="DD378" s="3"/>
      <c r="DE378" s="3"/>
      <c r="DF378" s="3"/>
      <c r="DG378" s="3"/>
      <c r="DH378" s="3"/>
      <c r="DI378" s="3"/>
      <c r="DJ378" s="3"/>
      <c r="DK378" s="3"/>
      <c r="DL378" s="3"/>
      <c r="DM378" s="3"/>
      <c r="DN378" s="3"/>
      <c r="DO378" s="3"/>
      <c r="DP378" s="3"/>
      <c r="DQ378" s="3"/>
      <c r="DR378" s="3"/>
      <c r="DS378" s="3"/>
      <c r="DT378" s="3"/>
      <c r="DU378" s="3"/>
      <c r="DV378" s="3"/>
      <c r="DW378" s="3"/>
      <c r="DX378" s="3"/>
      <c r="DY378" s="3"/>
      <c r="DZ378" s="3"/>
      <c r="EA378" s="3"/>
      <c r="EB378" s="19"/>
    </row>
    <row r="379" spans="1:155" ht="16.5" customHeight="1" x14ac:dyDescent="0.2">
      <c r="A379" s="43" t="s">
        <v>1803</v>
      </c>
      <c r="B379" s="323" t="s">
        <v>1804</v>
      </c>
      <c r="C379" s="5" t="s">
        <v>2847</v>
      </c>
      <c r="E379" s="265" t="s">
        <v>522</v>
      </c>
      <c r="F379" s="231" t="s">
        <v>1805</v>
      </c>
      <c r="G379" s="193"/>
      <c r="H379" s="5" t="s">
        <v>662</v>
      </c>
      <c r="I379" s="21" t="s">
        <v>663</v>
      </c>
      <c r="J379" s="21" t="s">
        <v>663</v>
      </c>
      <c r="K379" s="21" t="s">
        <v>16</v>
      </c>
      <c r="L379" s="21" t="s">
        <v>663</v>
      </c>
      <c r="M379" s="21" t="s">
        <v>663</v>
      </c>
      <c r="N379" s="21" t="s">
        <v>663</v>
      </c>
      <c r="O379" s="21" t="s">
        <v>663</v>
      </c>
      <c r="P379" s="21" t="s">
        <v>16</v>
      </c>
      <c r="Q379" s="21" t="s">
        <v>16</v>
      </c>
      <c r="R379" s="21" t="s">
        <v>663</v>
      </c>
      <c r="S379" s="21" t="s">
        <v>4</v>
      </c>
      <c r="T379" s="21" t="s">
        <v>663</v>
      </c>
      <c r="U379" s="21" t="s">
        <v>663</v>
      </c>
      <c r="V379" s="21" t="s">
        <v>4</v>
      </c>
      <c r="W379" s="21" t="s">
        <v>663</v>
      </c>
      <c r="X379" s="21">
        <v>4</v>
      </c>
      <c r="Y379" s="21">
        <v>4</v>
      </c>
      <c r="Z379" s="21" t="s">
        <v>4</v>
      </c>
      <c r="AA379" s="21" t="s">
        <v>4</v>
      </c>
      <c r="AB379" s="21" t="s">
        <v>4</v>
      </c>
      <c r="AC379" s="426" t="s">
        <v>4</v>
      </c>
      <c r="AD379" s="426">
        <v>4</v>
      </c>
      <c r="AE379" s="426">
        <v>3</v>
      </c>
      <c r="AF379" s="426">
        <v>3</v>
      </c>
      <c r="AG379" s="426" t="s">
        <v>16</v>
      </c>
      <c r="AH379" s="426">
        <v>3</v>
      </c>
      <c r="AI379" s="511">
        <v>3</v>
      </c>
      <c r="AJ379" s="511" t="s">
        <v>664</v>
      </c>
      <c r="AK379" s="141" t="s">
        <v>4</v>
      </c>
      <c r="AL379" s="141"/>
      <c r="AM379" s="174"/>
      <c r="AN379" s="405">
        <v>7287545</v>
      </c>
      <c r="AO379" s="213"/>
      <c r="AP379" s="478"/>
      <c r="AQ379" s="496"/>
      <c r="AR379" s="315">
        <f>VLOOKUP(E379,'Monthly AMS report'!KD:KE,2,FALSE)</f>
        <v>44768</v>
      </c>
      <c r="AS379" s="3"/>
      <c r="AT379" s="3"/>
      <c r="AU379" s="5">
        <v>6</v>
      </c>
      <c r="AV379" s="5">
        <v>16</v>
      </c>
      <c r="AW379" s="5">
        <v>5</v>
      </c>
      <c r="AX379" s="5"/>
      <c r="AY379" s="5"/>
      <c r="AZ379" s="5"/>
      <c r="BA379" s="3"/>
      <c r="BB379" s="3"/>
      <c r="BC379" s="3"/>
      <c r="BD379" s="3"/>
      <c r="BE379" s="3"/>
      <c r="BF379" s="3"/>
      <c r="BG379" s="3"/>
      <c r="BH379" s="3"/>
      <c r="BI379" s="3"/>
      <c r="BJ379" s="3"/>
      <c r="BK379" s="3"/>
      <c r="BL379" s="3"/>
      <c r="BM379" s="3"/>
      <c r="BN379" s="3"/>
      <c r="BO379" s="3"/>
      <c r="BP379" s="3"/>
      <c r="BQ379" s="3"/>
      <c r="BR379" s="3"/>
      <c r="BS379" s="3"/>
      <c r="BT379" s="3"/>
      <c r="BU379" s="3"/>
      <c r="BV379" s="5"/>
      <c r="BW379" s="5"/>
      <c r="BX379" s="5"/>
      <c r="BY379" s="5"/>
      <c r="BZ379" s="5"/>
      <c r="CA379" s="5"/>
      <c r="CB379" s="5"/>
      <c r="CC379" s="5"/>
      <c r="CD379" s="5"/>
      <c r="CE379" s="5"/>
      <c r="CF379" s="5"/>
      <c r="CG379" s="5"/>
      <c r="CH379" s="5"/>
      <c r="CI379" s="5"/>
      <c r="CJ379" s="5"/>
      <c r="CK379" s="5"/>
      <c r="CL379" s="5"/>
      <c r="CM379" s="5"/>
      <c r="CN379" s="5"/>
      <c r="CO379" s="5"/>
      <c r="CP379" s="5"/>
      <c r="CQ379" s="5"/>
      <c r="CR379" s="5"/>
      <c r="CS379" s="5"/>
      <c r="CT379" s="5"/>
      <c r="CU379" s="5"/>
      <c r="CV379" s="5"/>
      <c r="CW379" s="5"/>
      <c r="CX379" s="5"/>
      <c r="CY379" s="5"/>
      <c r="CZ379" s="5"/>
      <c r="DA379" s="5"/>
      <c r="DB379" s="5"/>
      <c r="DC379" s="5"/>
      <c r="DD379" s="5"/>
      <c r="DE379" s="5"/>
      <c r="DF379" s="5"/>
      <c r="DG379" s="5"/>
      <c r="DH379" s="5"/>
      <c r="DI379" s="5"/>
      <c r="DJ379" s="5"/>
      <c r="DK379" s="5"/>
      <c r="DL379" s="5"/>
      <c r="DM379" s="5"/>
      <c r="DN379" s="5"/>
      <c r="DO379" s="5"/>
      <c r="DP379" s="5"/>
      <c r="DQ379" s="5"/>
      <c r="DR379" s="5"/>
      <c r="DS379" s="5"/>
      <c r="DT379" s="5"/>
      <c r="DU379" s="5"/>
      <c r="DV379" s="5"/>
      <c r="DW379" s="5"/>
      <c r="DX379" s="5"/>
      <c r="DY379" s="5"/>
      <c r="DZ379" s="5"/>
      <c r="EA379" s="5"/>
      <c r="EB379" s="334"/>
      <c r="EC379" s="4"/>
      <c r="ED379" s="4"/>
      <c r="EE379" s="4"/>
      <c r="EF379" s="4"/>
      <c r="EG379" s="4"/>
      <c r="EH379" s="4"/>
      <c r="EO379" s="4"/>
      <c r="EP379" s="4"/>
      <c r="EQ379" s="4"/>
      <c r="ER379" s="4"/>
      <c r="ES379" s="4"/>
      <c r="ET379" s="4"/>
      <c r="EU379" s="4"/>
      <c r="EV379" s="4"/>
      <c r="EW379" s="4"/>
      <c r="EX379" s="4"/>
      <c r="EY379" s="4"/>
    </row>
    <row r="380" spans="1:155" ht="16.5" customHeight="1" x14ac:dyDescent="0.2">
      <c r="A380" s="43" t="s">
        <v>1889</v>
      </c>
      <c r="B380" s="43" t="s">
        <v>1890</v>
      </c>
      <c r="C380" s="5" t="s">
        <v>2847</v>
      </c>
      <c r="D380" s="5" t="s">
        <v>1409</v>
      </c>
      <c r="E380" s="263" t="s">
        <v>524</v>
      </c>
      <c r="F380" s="231" t="s">
        <v>1891</v>
      </c>
      <c r="G380" s="193"/>
      <c r="H380" s="5" t="s">
        <v>813</v>
      </c>
      <c r="I380" s="25" t="s">
        <v>16</v>
      </c>
      <c r="J380" s="25" t="s">
        <v>16</v>
      </c>
      <c r="K380" s="25" t="s">
        <v>16</v>
      </c>
      <c r="L380" s="25" t="s">
        <v>16</v>
      </c>
      <c r="M380" s="25" t="s">
        <v>16</v>
      </c>
      <c r="N380" s="25" t="s">
        <v>16</v>
      </c>
      <c r="O380" s="25" t="s">
        <v>16</v>
      </c>
      <c r="P380" s="25" t="s">
        <v>16</v>
      </c>
      <c r="Q380" s="25" t="s">
        <v>16</v>
      </c>
      <c r="R380" s="25" t="s">
        <v>16</v>
      </c>
      <c r="S380" s="25" t="s">
        <v>16</v>
      </c>
      <c r="T380" s="25" t="s">
        <v>16</v>
      </c>
      <c r="U380" s="25" t="s">
        <v>16</v>
      </c>
      <c r="V380" s="25" t="s">
        <v>16</v>
      </c>
      <c r="W380" s="21" t="s">
        <v>16</v>
      </c>
      <c r="X380" s="21" t="s">
        <v>4</v>
      </c>
      <c r="Y380" s="21" t="s">
        <v>4</v>
      </c>
      <c r="Z380" s="21" t="s">
        <v>4</v>
      </c>
      <c r="AA380" s="21" t="s">
        <v>4</v>
      </c>
      <c r="AB380" s="21" t="s">
        <v>4</v>
      </c>
      <c r="AC380" s="426" t="s">
        <v>4</v>
      </c>
      <c r="AD380" s="426" t="s">
        <v>663</v>
      </c>
      <c r="AE380" s="426" t="s">
        <v>132</v>
      </c>
      <c r="AF380" s="426" t="s">
        <v>16</v>
      </c>
      <c r="AG380" s="426" t="s">
        <v>16</v>
      </c>
      <c r="AH380" s="426" t="s">
        <v>4</v>
      </c>
      <c r="AI380" s="511" t="s">
        <v>16</v>
      </c>
      <c r="AJ380" s="511"/>
      <c r="AK380" s="141" t="s">
        <v>16</v>
      </c>
      <c r="AL380" s="141" t="s">
        <v>3581</v>
      </c>
      <c r="AM380" s="213"/>
      <c r="AN380" s="405"/>
      <c r="AO380" s="213"/>
      <c r="AP380" s="478"/>
      <c r="AQ380" s="496"/>
      <c r="AR380" s="315">
        <f>VLOOKUP(E380,'Monthly AMS report'!KD:KE,2,FALSE)</f>
        <v>44697</v>
      </c>
      <c r="AS380" s="22"/>
      <c r="AT380" s="22"/>
      <c r="AU380" s="5">
        <v>4</v>
      </c>
      <c r="AV380" s="5">
        <v>16</v>
      </c>
      <c r="AW380" s="5">
        <v>43</v>
      </c>
      <c r="AX380" s="5"/>
      <c r="AY380" s="5"/>
      <c r="AZ380" s="5"/>
      <c r="BA380" s="3"/>
      <c r="BB380" s="3"/>
      <c r="BC380" s="3"/>
      <c r="BD380" s="3" t="s">
        <v>716</v>
      </c>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c r="DA380" s="3"/>
      <c r="DB380" s="3"/>
      <c r="DC380" s="3"/>
      <c r="DD380" s="3"/>
      <c r="DE380" s="3"/>
      <c r="DF380" s="3"/>
      <c r="DG380" s="3"/>
      <c r="DH380" s="3"/>
      <c r="DI380" s="3"/>
      <c r="DJ380" s="3"/>
      <c r="DK380" s="3"/>
      <c r="DL380" s="3"/>
      <c r="DM380" s="3"/>
      <c r="DN380" s="3"/>
      <c r="DO380" s="3"/>
      <c r="DP380" s="3"/>
      <c r="DQ380" s="3"/>
      <c r="DR380" s="3"/>
      <c r="DS380" s="3"/>
      <c r="DT380" s="3"/>
      <c r="DU380" s="3"/>
      <c r="DV380" s="3"/>
      <c r="DW380" s="3"/>
      <c r="DX380" s="3"/>
      <c r="DY380" s="3"/>
      <c r="DZ380" s="3"/>
      <c r="EA380" s="3"/>
      <c r="EB380" s="19"/>
      <c r="EI380" s="4"/>
      <c r="EL380" s="4"/>
      <c r="EM380" s="4"/>
      <c r="EN380" s="4"/>
    </row>
    <row r="381" spans="1:155" ht="16.5" customHeight="1" x14ac:dyDescent="0.2">
      <c r="A381" s="43" t="s">
        <v>1821</v>
      </c>
      <c r="B381" s="43" t="s">
        <v>1822</v>
      </c>
      <c r="C381" s="5" t="s">
        <v>2844</v>
      </c>
      <c r="D381" s="5" t="s">
        <v>1618</v>
      </c>
      <c r="E381" s="263" t="s">
        <v>421</v>
      </c>
      <c r="F381" s="357" t="s">
        <v>1823</v>
      </c>
      <c r="G381" s="193"/>
      <c r="H381" s="472" t="s">
        <v>1479</v>
      </c>
      <c r="I381" s="25" t="s">
        <v>16</v>
      </c>
      <c r="J381" s="25" t="s">
        <v>16</v>
      </c>
      <c r="K381" s="25" t="s">
        <v>16</v>
      </c>
      <c r="L381" s="25" t="s">
        <v>16</v>
      </c>
      <c r="M381" s="25" t="s">
        <v>16</v>
      </c>
      <c r="N381" s="25" t="s">
        <v>16</v>
      </c>
      <c r="O381" s="25" t="s">
        <v>16</v>
      </c>
      <c r="P381" s="25" t="s">
        <v>16</v>
      </c>
      <c r="Q381" s="25" t="s">
        <v>16</v>
      </c>
      <c r="R381" s="25" t="s">
        <v>16</v>
      </c>
      <c r="S381" s="25" t="s">
        <v>16</v>
      </c>
      <c r="T381" s="25" t="s">
        <v>16</v>
      </c>
      <c r="U381" s="25" t="s">
        <v>16</v>
      </c>
      <c r="V381" s="25" t="s">
        <v>16</v>
      </c>
      <c r="W381" s="21" t="s">
        <v>16</v>
      </c>
      <c r="X381" s="21" t="s">
        <v>16</v>
      </c>
      <c r="Y381" s="21" t="s">
        <v>663</v>
      </c>
      <c r="Z381" s="21" t="s">
        <v>16</v>
      </c>
      <c r="AA381" s="21" t="s">
        <v>16</v>
      </c>
      <c r="AB381" s="21" t="s">
        <v>16</v>
      </c>
      <c r="AC381" s="426" t="s">
        <v>16</v>
      </c>
      <c r="AD381" s="426" t="s">
        <v>16</v>
      </c>
      <c r="AE381" s="426" t="s">
        <v>4</v>
      </c>
      <c r="AF381" s="426" t="s">
        <v>16</v>
      </c>
      <c r="AG381" s="426" t="s">
        <v>16</v>
      </c>
      <c r="AH381" s="426" t="s">
        <v>16</v>
      </c>
      <c r="AI381" s="511" t="s">
        <v>16</v>
      </c>
      <c r="AJ381" s="511" t="s">
        <v>16</v>
      </c>
      <c r="AK381" s="141" t="s">
        <v>16</v>
      </c>
      <c r="AL381" s="141"/>
      <c r="AM381" s="213"/>
      <c r="AN381" s="405"/>
      <c r="AO381" s="213"/>
      <c r="AP381" s="478"/>
      <c r="AQ381" s="496"/>
      <c r="AR381" s="315">
        <f>VLOOKUP(E381,'Monthly AMS report'!KD:KE,2,FALSE)</f>
        <v>44610</v>
      </c>
      <c r="AS381" s="22"/>
      <c r="AT381" s="22"/>
      <c r="AU381" s="5">
        <v>6</v>
      </c>
      <c r="AV381" s="5">
        <v>16</v>
      </c>
      <c r="AW381" s="5">
        <v>43</v>
      </c>
      <c r="AX381" s="5"/>
      <c r="AY381" s="5"/>
      <c r="AZ381" s="5"/>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c r="DA381" s="3"/>
      <c r="DB381" s="3"/>
      <c r="DC381" s="3"/>
      <c r="DD381" s="3"/>
      <c r="DE381" s="3"/>
      <c r="DF381" s="3"/>
      <c r="DG381" s="3"/>
      <c r="DH381" s="3"/>
      <c r="DI381" s="3"/>
      <c r="DJ381" s="3"/>
      <c r="DK381" s="3"/>
      <c r="DL381" s="3"/>
      <c r="DM381" s="3"/>
      <c r="DN381" s="3"/>
      <c r="DO381" s="3"/>
      <c r="DP381" s="3"/>
      <c r="DQ381" s="3"/>
      <c r="DR381" s="3"/>
      <c r="DS381" s="3"/>
      <c r="DT381" s="3"/>
      <c r="DU381" s="3"/>
      <c r="DV381" s="3"/>
      <c r="DW381" s="3"/>
      <c r="DX381" s="3"/>
      <c r="DY381" s="3"/>
      <c r="DZ381" s="3"/>
      <c r="EA381" s="3"/>
      <c r="EB381" s="19"/>
      <c r="EJ381" s="4"/>
      <c r="EK381" s="4"/>
    </row>
    <row r="382" spans="1:155" ht="16.5" customHeight="1" x14ac:dyDescent="0.2">
      <c r="A382" s="43" t="s">
        <v>1892</v>
      </c>
      <c r="B382" s="43" t="s">
        <v>1893</v>
      </c>
      <c r="C382" s="5" t="s">
        <v>2847</v>
      </c>
      <c r="D382" s="5" t="s">
        <v>1106</v>
      </c>
      <c r="E382" s="263" t="s">
        <v>525</v>
      </c>
      <c r="F382" s="231" t="s">
        <v>1894</v>
      </c>
      <c r="G382" s="193"/>
      <c r="H382" s="5" t="s">
        <v>813</v>
      </c>
      <c r="I382" s="21" t="s">
        <v>1425</v>
      </c>
      <c r="J382" s="21" t="s">
        <v>1425</v>
      </c>
      <c r="K382" s="21" t="s">
        <v>1425</v>
      </c>
      <c r="L382" s="21" t="s">
        <v>1425</v>
      </c>
      <c r="M382" s="21" t="s">
        <v>1425</v>
      </c>
      <c r="N382" s="21" t="s">
        <v>1425</v>
      </c>
      <c r="O382" s="21" t="s">
        <v>1425</v>
      </c>
      <c r="P382" s="21" t="s">
        <v>1425</v>
      </c>
      <c r="Q382" s="21" t="s">
        <v>1425</v>
      </c>
      <c r="R382" s="21" t="s">
        <v>1425</v>
      </c>
      <c r="S382" s="21" t="s">
        <v>1425</v>
      </c>
      <c r="T382" s="21" t="s">
        <v>1425</v>
      </c>
      <c r="U382" s="21" t="s">
        <v>1425</v>
      </c>
      <c r="V382" s="21" t="s">
        <v>1425</v>
      </c>
      <c r="W382" s="21" t="s">
        <v>1425</v>
      </c>
      <c r="X382" s="21" t="s">
        <v>1425</v>
      </c>
      <c r="Y382" s="21" t="s">
        <v>814</v>
      </c>
      <c r="Z382" s="21" t="s">
        <v>814</v>
      </c>
      <c r="AA382" s="21" t="s">
        <v>814</v>
      </c>
      <c r="AB382" s="21" t="s">
        <v>814</v>
      </c>
      <c r="AC382" s="426" t="s">
        <v>4</v>
      </c>
      <c r="AD382" s="426" t="s">
        <v>663</v>
      </c>
      <c r="AE382" s="426" t="s">
        <v>4</v>
      </c>
      <c r="AF382" s="426" t="s">
        <v>16</v>
      </c>
      <c r="AG382" s="426" t="s">
        <v>16</v>
      </c>
      <c r="AH382" s="426" t="s">
        <v>16</v>
      </c>
      <c r="AI382" s="511" t="s">
        <v>16</v>
      </c>
      <c r="AJ382" s="511"/>
      <c r="AK382" s="141" t="s">
        <v>16</v>
      </c>
      <c r="AL382" s="141"/>
      <c r="AM382" s="174"/>
      <c r="AN382" s="405"/>
      <c r="AO382" s="213"/>
      <c r="AP382" s="478"/>
      <c r="AQ382" s="496"/>
      <c r="AR382" s="315">
        <f>VLOOKUP(E382,'Monthly AMS report'!KD:KE,2,FALSE)</f>
        <v>44610</v>
      </c>
      <c r="AS382" s="22"/>
      <c r="AT382" s="22"/>
      <c r="AU382" s="5">
        <v>6</v>
      </c>
      <c r="AV382" s="5">
        <v>16</v>
      </c>
      <c r="AW382" s="5">
        <v>5</v>
      </c>
      <c r="AX382" s="5"/>
      <c r="AY382" s="5"/>
      <c r="AZ382" s="5"/>
      <c r="BA382" s="3"/>
      <c r="BB382" s="3"/>
      <c r="BC382" s="3"/>
      <c r="BD382" s="3" t="s">
        <v>716</v>
      </c>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c r="DA382" s="3"/>
      <c r="DB382" s="3"/>
      <c r="DC382" s="3"/>
      <c r="DD382" s="3"/>
      <c r="DE382" s="3"/>
      <c r="DF382" s="3"/>
      <c r="DG382" s="3"/>
      <c r="DH382" s="3"/>
      <c r="DI382" s="3"/>
      <c r="DJ382" s="3"/>
      <c r="DK382" s="3"/>
      <c r="DL382" s="3"/>
      <c r="DM382" s="3"/>
      <c r="DN382" s="3"/>
      <c r="DO382" s="3"/>
      <c r="DP382" s="3"/>
      <c r="DQ382" s="3"/>
      <c r="DR382" s="3"/>
      <c r="DS382" s="3"/>
      <c r="DT382" s="3"/>
      <c r="DU382" s="3"/>
      <c r="DV382" s="3"/>
      <c r="DW382" s="3"/>
      <c r="DX382" s="3"/>
      <c r="DY382" s="3"/>
      <c r="DZ382" s="3"/>
      <c r="EA382" s="3"/>
      <c r="EB382" s="19"/>
    </row>
    <row r="383" spans="1:155" ht="16.5" customHeight="1" x14ac:dyDescent="0.2">
      <c r="A383" s="43" t="s">
        <v>1724</v>
      </c>
      <c r="B383" s="43" t="s">
        <v>1725</v>
      </c>
      <c r="C383" s="5" t="s">
        <v>2847</v>
      </c>
      <c r="D383" s="5" t="s">
        <v>811</v>
      </c>
      <c r="E383" s="263" t="s">
        <v>527</v>
      </c>
      <c r="F383" s="264" t="s">
        <v>1726</v>
      </c>
      <c r="G383" s="193"/>
      <c r="H383" s="472" t="s">
        <v>813</v>
      </c>
      <c r="I383" s="21" t="s">
        <v>1425</v>
      </c>
      <c r="J383" s="21" t="s">
        <v>1425</v>
      </c>
      <c r="K383" s="21" t="s">
        <v>1425</v>
      </c>
      <c r="L383" s="21" t="s">
        <v>1425</v>
      </c>
      <c r="M383" s="21" t="s">
        <v>1425</v>
      </c>
      <c r="N383" s="21" t="s">
        <v>1425</v>
      </c>
      <c r="O383" s="21" t="s">
        <v>1425</v>
      </c>
      <c r="P383" s="21" t="s">
        <v>1425</v>
      </c>
      <c r="Q383" s="21" t="s">
        <v>1425</v>
      </c>
      <c r="R383" s="21" t="s">
        <v>1425</v>
      </c>
      <c r="S383" s="21" t="s">
        <v>1425</v>
      </c>
      <c r="T383" s="21" t="s">
        <v>1425</v>
      </c>
      <c r="U383" s="21" t="s">
        <v>1425</v>
      </c>
      <c r="V383" s="21" t="s">
        <v>1425</v>
      </c>
      <c r="W383" s="21" t="s">
        <v>1425</v>
      </c>
      <c r="X383" s="21" t="s">
        <v>1425</v>
      </c>
      <c r="Y383" s="21" t="s">
        <v>814</v>
      </c>
      <c r="Z383" s="21" t="s">
        <v>814</v>
      </c>
      <c r="AA383" s="21" t="s">
        <v>814</v>
      </c>
      <c r="AB383" s="21" t="s">
        <v>814</v>
      </c>
      <c r="AC383" s="426" t="s">
        <v>814</v>
      </c>
      <c r="AD383" s="426" t="s">
        <v>814</v>
      </c>
      <c r="AE383" s="426" t="s">
        <v>814</v>
      </c>
      <c r="AF383" s="426" t="s">
        <v>814</v>
      </c>
      <c r="AG383" s="426" t="s">
        <v>814</v>
      </c>
      <c r="AH383" s="426" t="s">
        <v>16</v>
      </c>
      <c r="AI383" s="511" t="s">
        <v>664</v>
      </c>
      <c r="AJ383" s="511" t="s">
        <v>664</v>
      </c>
      <c r="AK383" s="141">
        <v>2</v>
      </c>
      <c r="AL383" s="141" t="s">
        <v>3582</v>
      </c>
      <c r="AM383" s="174"/>
      <c r="AN383" s="405"/>
      <c r="AO383" s="213"/>
      <c r="AP383" s="478"/>
      <c r="AQ383" s="479"/>
      <c r="AR383" s="315">
        <f>VLOOKUP(E383,'Monthly AMS report'!KD:KE,2,FALSE)</f>
        <v>44768</v>
      </c>
      <c r="AS383" s="22"/>
      <c r="AT383" s="22"/>
      <c r="AU383" s="5"/>
      <c r="AV383" s="5">
        <v>14</v>
      </c>
      <c r="AW383" s="5">
        <v>5</v>
      </c>
      <c r="AX383" s="5"/>
      <c r="AY383" s="5"/>
      <c r="AZ383" s="5"/>
      <c r="BA383" s="3"/>
      <c r="BB383" s="3"/>
      <c r="BC383" s="3"/>
      <c r="BD383" s="3" t="s">
        <v>716</v>
      </c>
      <c r="BE383" s="3"/>
      <c r="BF383" s="3"/>
      <c r="BG383" s="3"/>
      <c r="BH383" s="3"/>
      <c r="BI383" s="3"/>
      <c r="BJ383" s="3"/>
      <c r="BK383" s="3"/>
      <c r="BL383" s="3"/>
      <c r="BM383" s="3"/>
      <c r="BN383" s="3"/>
      <c r="BO383" s="3"/>
      <c r="BP383" s="3"/>
      <c r="BQ383" s="3"/>
      <c r="BR383" s="3"/>
      <c r="BS383" s="3"/>
      <c r="BT383" s="3"/>
      <c r="BU383" s="3"/>
      <c r="BV383" s="5"/>
      <c r="BW383" s="5"/>
      <c r="BX383" s="5"/>
      <c r="BY383" s="5"/>
      <c r="BZ383" s="5"/>
      <c r="CA383" s="5"/>
      <c r="CB383" s="5"/>
      <c r="CC383" s="5"/>
      <c r="CD383" s="5"/>
      <c r="CE383" s="5"/>
      <c r="CF383" s="5"/>
      <c r="CG383" s="5"/>
      <c r="CH383" s="5"/>
      <c r="CI383" s="5"/>
      <c r="CJ383" s="5"/>
      <c r="CK383" s="5"/>
      <c r="CL383" s="5"/>
      <c r="CM383" s="5"/>
      <c r="CN383" s="5"/>
      <c r="CO383" s="5"/>
      <c r="CP383" s="5"/>
      <c r="CQ383" s="5"/>
      <c r="CR383" s="5"/>
      <c r="CS383" s="5"/>
      <c r="CT383" s="5"/>
      <c r="CU383" s="5"/>
      <c r="CV383" s="5"/>
      <c r="CW383" s="5"/>
      <c r="CX383" s="5"/>
      <c r="CY383" s="5"/>
      <c r="CZ383" s="5"/>
      <c r="DA383" s="5"/>
      <c r="DB383" s="5"/>
      <c r="DC383" s="5"/>
      <c r="DD383" s="5"/>
      <c r="DE383" s="5"/>
      <c r="DF383" s="5"/>
      <c r="DG383" s="5"/>
      <c r="DH383" s="5"/>
      <c r="DI383" s="5"/>
      <c r="DJ383" s="5"/>
      <c r="DK383" s="5"/>
      <c r="DL383" s="5"/>
      <c r="DM383" s="5"/>
      <c r="DN383" s="5"/>
      <c r="DO383" s="5"/>
      <c r="DP383" s="5"/>
      <c r="DQ383" s="5"/>
      <c r="DR383" s="5"/>
      <c r="DS383" s="5"/>
      <c r="DT383" s="5"/>
      <c r="DU383" s="5"/>
      <c r="DV383" s="5"/>
      <c r="DW383" s="5"/>
      <c r="DX383" s="5"/>
      <c r="DY383" s="5"/>
      <c r="DZ383" s="5"/>
      <c r="EA383" s="5"/>
      <c r="EB383" s="334"/>
      <c r="EC383" s="4"/>
      <c r="ED383" s="4"/>
      <c r="EE383" s="4"/>
      <c r="EF383" s="4"/>
      <c r="EG383" s="4"/>
      <c r="EH383" s="4"/>
      <c r="EO383" s="4"/>
      <c r="EP383" s="4"/>
      <c r="EQ383" s="4"/>
      <c r="ER383" s="4"/>
      <c r="ES383" s="4"/>
      <c r="ET383" s="4"/>
      <c r="EU383" s="4"/>
      <c r="EV383" s="4"/>
      <c r="EW383" s="4"/>
      <c r="EX383" s="4"/>
      <c r="EY383" s="4"/>
    </row>
    <row r="384" spans="1:155" ht="16.5" customHeight="1" x14ac:dyDescent="0.2">
      <c r="A384" s="43" t="s">
        <v>1774</v>
      </c>
      <c r="B384" s="43" t="s">
        <v>1775</v>
      </c>
      <c r="C384" s="5" t="s">
        <v>2847</v>
      </c>
      <c r="D384" s="5" t="s">
        <v>811</v>
      </c>
      <c r="E384" s="263" t="s">
        <v>529</v>
      </c>
      <c r="F384" s="264" t="s">
        <v>1776</v>
      </c>
      <c r="G384" s="193"/>
      <c r="H384" s="472" t="s">
        <v>813</v>
      </c>
      <c r="I384" s="21" t="s">
        <v>1425</v>
      </c>
      <c r="J384" s="21" t="s">
        <v>1425</v>
      </c>
      <c r="K384" s="21" t="s">
        <v>1425</v>
      </c>
      <c r="L384" s="21" t="s">
        <v>1425</v>
      </c>
      <c r="M384" s="21" t="s">
        <v>1425</v>
      </c>
      <c r="N384" s="21" t="s">
        <v>1425</v>
      </c>
      <c r="O384" s="21" t="s">
        <v>1425</v>
      </c>
      <c r="P384" s="21" t="s">
        <v>1425</v>
      </c>
      <c r="Q384" s="21" t="s">
        <v>1425</v>
      </c>
      <c r="R384" s="21" t="s">
        <v>1425</v>
      </c>
      <c r="S384" s="21" t="s">
        <v>1425</v>
      </c>
      <c r="T384" s="21" t="s">
        <v>1425</v>
      </c>
      <c r="U384" s="21" t="s">
        <v>1425</v>
      </c>
      <c r="V384" s="21" t="s">
        <v>1425</v>
      </c>
      <c r="W384" s="21" t="s">
        <v>1425</v>
      </c>
      <c r="X384" s="21" t="s">
        <v>1425</v>
      </c>
      <c r="Y384" s="21" t="s">
        <v>814</v>
      </c>
      <c r="Z384" s="21" t="s">
        <v>814</v>
      </c>
      <c r="AA384" s="21" t="s">
        <v>814</v>
      </c>
      <c r="AB384" s="21" t="s">
        <v>814</v>
      </c>
      <c r="AC384" s="426" t="s">
        <v>814</v>
      </c>
      <c r="AD384" s="426" t="s">
        <v>814</v>
      </c>
      <c r="AE384" s="426" t="s">
        <v>814</v>
      </c>
      <c r="AF384" s="426" t="s">
        <v>814</v>
      </c>
      <c r="AG384" s="426" t="s">
        <v>814</v>
      </c>
      <c r="AH384" s="426" t="s">
        <v>16</v>
      </c>
      <c r="AI384" s="511" t="s">
        <v>664</v>
      </c>
      <c r="AJ384" s="511" t="s">
        <v>664</v>
      </c>
      <c r="AK384" s="141" t="s">
        <v>4</v>
      </c>
      <c r="AL384" s="141"/>
      <c r="AM384" s="174"/>
      <c r="AN384" s="405"/>
      <c r="AO384" s="213"/>
      <c r="AP384" s="478"/>
      <c r="AQ384" s="479"/>
      <c r="AR384" s="315">
        <f>VLOOKUP(E384,'Monthly AMS report'!KD:KE,2,FALSE)</f>
        <v>44768</v>
      </c>
      <c r="AS384" s="22"/>
      <c r="AT384" s="22"/>
      <c r="AU384" s="5"/>
      <c r="AV384" s="5">
        <v>32</v>
      </c>
      <c r="AW384" s="5">
        <v>5</v>
      </c>
      <c r="AX384" s="5"/>
      <c r="AY384" s="5"/>
      <c r="AZ384" s="5"/>
      <c r="BA384" s="3"/>
      <c r="BB384" s="3"/>
      <c r="BC384" s="3"/>
      <c r="BD384" s="3" t="s">
        <v>716</v>
      </c>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c r="DA384" s="3"/>
      <c r="DB384" s="3"/>
      <c r="DC384" s="3"/>
      <c r="DD384" s="3"/>
      <c r="DE384" s="3"/>
      <c r="DF384" s="3"/>
      <c r="DG384" s="3"/>
      <c r="DH384" s="3"/>
      <c r="DI384" s="3"/>
      <c r="DJ384" s="3"/>
      <c r="DK384" s="3"/>
      <c r="DL384" s="3"/>
      <c r="DM384" s="3"/>
      <c r="DN384" s="3"/>
      <c r="DO384" s="3"/>
      <c r="DP384" s="3"/>
      <c r="DQ384" s="3"/>
      <c r="DR384" s="3"/>
      <c r="DS384" s="3"/>
      <c r="DT384" s="3"/>
      <c r="DU384" s="3"/>
      <c r="DV384" s="3"/>
      <c r="DW384" s="3"/>
      <c r="DX384" s="3"/>
      <c r="DY384" s="3"/>
      <c r="DZ384" s="3"/>
      <c r="EA384" s="3"/>
      <c r="EB384" s="19"/>
    </row>
    <row r="385" spans="1:161" ht="16.5" customHeight="1" x14ac:dyDescent="0.2">
      <c r="A385" s="43" t="s">
        <v>1833</v>
      </c>
      <c r="B385" s="43" t="s">
        <v>1834</v>
      </c>
      <c r="C385" s="5" t="s">
        <v>2844</v>
      </c>
      <c r="D385" s="5" t="s">
        <v>1618</v>
      </c>
      <c r="E385" s="263" t="s">
        <v>424</v>
      </c>
      <c r="F385" s="357" t="s">
        <v>1835</v>
      </c>
      <c r="G385" s="193"/>
      <c r="H385" s="472" t="s">
        <v>1479</v>
      </c>
      <c r="I385" s="25" t="s">
        <v>16</v>
      </c>
      <c r="J385" s="25" t="s">
        <v>16</v>
      </c>
      <c r="K385" s="25" t="s">
        <v>16</v>
      </c>
      <c r="L385" s="25" t="s">
        <v>16</v>
      </c>
      <c r="M385" s="25" t="s">
        <v>16</v>
      </c>
      <c r="N385" s="25" t="s">
        <v>16</v>
      </c>
      <c r="O385" s="25" t="s">
        <v>16</v>
      </c>
      <c r="P385" s="25" t="s">
        <v>16</v>
      </c>
      <c r="Q385" s="25" t="s">
        <v>16</v>
      </c>
      <c r="R385" s="25" t="s">
        <v>16</v>
      </c>
      <c r="S385" s="25" t="s">
        <v>16</v>
      </c>
      <c r="T385" s="25" t="s">
        <v>16</v>
      </c>
      <c r="U385" s="25" t="s">
        <v>16</v>
      </c>
      <c r="V385" s="25" t="s">
        <v>16</v>
      </c>
      <c r="W385" s="21" t="s">
        <v>16</v>
      </c>
      <c r="X385" s="21" t="s">
        <v>16</v>
      </c>
      <c r="Y385" s="21" t="s">
        <v>663</v>
      </c>
      <c r="Z385" s="21" t="s">
        <v>16</v>
      </c>
      <c r="AA385" s="21" t="s">
        <v>16</v>
      </c>
      <c r="AB385" s="21" t="s">
        <v>16</v>
      </c>
      <c r="AC385" s="426" t="s">
        <v>16</v>
      </c>
      <c r="AD385" s="426" t="s">
        <v>16</v>
      </c>
      <c r="AE385" s="426" t="s">
        <v>4</v>
      </c>
      <c r="AF385" s="426" t="s">
        <v>16</v>
      </c>
      <c r="AG385" s="426" t="s">
        <v>16</v>
      </c>
      <c r="AH385" s="426" t="s">
        <v>16</v>
      </c>
      <c r="AI385" s="511" t="s">
        <v>16</v>
      </c>
      <c r="AJ385" s="511" t="s">
        <v>16</v>
      </c>
      <c r="AK385" s="141" t="s">
        <v>16</v>
      </c>
      <c r="AL385" s="141"/>
      <c r="AM385" s="174"/>
      <c r="AN385" s="405"/>
      <c r="AO385" s="213"/>
      <c r="AP385" s="478"/>
      <c r="AQ385" s="496"/>
      <c r="AR385" s="315">
        <f>VLOOKUP(E385,'Monthly AMS report'!KD:KE,2,FALSE)</f>
        <v>44610</v>
      </c>
      <c r="AS385" s="22"/>
      <c r="AT385" s="22"/>
      <c r="AU385" s="5">
        <v>6</v>
      </c>
      <c r="AV385" s="5">
        <v>28</v>
      </c>
      <c r="AW385" s="5">
        <v>5</v>
      </c>
      <c r="AX385" s="5"/>
      <c r="AY385" s="5"/>
      <c r="AZ385" s="5"/>
      <c r="BA385" s="3"/>
      <c r="BB385" s="3"/>
      <c r="BC385" s="3"/>
      <c r="BD385" s="3" t="s">
        <v>716</v>
      </c>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c r="DA385" s="3"/>
      <c r="DB385" s="3"/>
      <c r="DC385" s="3"/>
      <c r="DD385" s="3"/>
      <c r="DE385" s="3"/>
      <c r="DF385" s="3"/>
      <c r="DG385" s="3"/>
      <c r="DH385" s="3"/>
      <c r="DI385" s="3"/>
      <c r="DJ385" s="3"/>
      <c r="DK385" s="3"/>
      <c r="DL385" s="3"/>
      <c r="DM385" s="3"/>
      <c r="DN385" s="3"/>
      <c r="DO385" s="3"/>
      <c r="DP385" s="3"/>
      <c r="DQ385" s="3"/>
      <c r="DR385" s="3"/>
      <c r="DS385" s="3"/>
      <c r="DT385" s="3"/>
      <c r="DU385" s="3"/>
      <c r="DV385" s="3"/>
      <c r="DW385" s="3"/>
      <c r="DX385" s="3"/>
      <c r="DY385" s="3"/>
      <c r="DZ385" s="3"/>
      <c r="EA385" s="3"/>
      <c r="EB385" s="19"/>
    </row>
    <row r="386" spans="1:161" ht="16.5" customHeight="1" x14ac:dyDescent="0.2">
      <c r="A386" s="43" t="s">
        <v>1836</v>
      </c>
      <c r="B386" s="43" t="s">
        <v>1837</v>
      </c>
      <c r="C386" s="5" t="s">
        <v>2844</v>
      </c>
      <c r="D386" s="5" t="s">
        <v>1618</v>
      </c>
      <c r="E386" s="263" t="s">
        <v>425</v>
      </c>
      <c r="F386" s="357" t="s">
        <v>1838</v>
      </c>
      <c r="G386" s="193"/>
      <c r="H386" s="472" t="s">
        <v>1479</v>
      </c>
      <c r="I386" s="25" t="s">
        <v>16</v>
      </c>
      <c r="J386" s="25" t="s">
        <v>16</v>
      </c>
      <c r="K386" s="25" t="s">
        <v>16</v>
      </c>
      <c r="L386" s="25" t="s">
        <v>16</v>
      </c>
      <c r="M386" s="25" t="s">
        <v>16</v>
      </c>
      <c r="N386" s="25" t="s">
        <v>16</v>
      </c>
      <c r="O386" s="25" t="s">
        <v>16</v>
      </c>
      <c r="P386" s="25" t="s">
        <v>16</v>
      </c>
      <c r="Q386" s="25" t="s">
        <v>16</v>
      </c>
      <c r="R386" s="25" t="s">
        <v>16</v>
      </c>
      <c r="S386" s="25" t="s">
        <v>16</v>
      </c>
      <c r="T386" s="25" t="s">
        <v>16</v>
      </c>
      <c r="U386" s="25" t="s">
        <v>16</v>
      </c>
      <c r="V386" s="25" t="s">
        <v>16</v>
      </c>
      <c r="W386" s="21" t="s">
        <v>16</v>
      </c>
      <c r="X386" s="21" t="s">
        <v>16</v>
      </c>
      <c r="Y386" s="21" t="s">
        <v>663</v>
      </c>
      <c r="Z386" s="21" t="s">
        <v>16</v>
      </c>
      <c r="AA386" s="426" t="s">
        <v>16</v>
      </c>
      <c r="AB386" s="426" t="s">
        <v>16</v>
      </c>
      <c r="AC386" s="426" t="s">
        <v>16</v>
      </c>
      <c r="AD386" s="426" t="s">
        <v>16</v>
      </c>
      <c r="AE386" s="426" t="s">
        <v>4</v>
      </c>
      <c r="AF386" s="426" t="s">
        <v>16</v>
      </c>
      <c r="AG386" s="426" t="s">
        <v>16</v>
      </c>
      <c r="AH386" s="426" t="s">
        <v>16</v>
      </c>
      <c r="AI386" s="511" t="s">
        <v>16</v>
      </c>
      <c r="AJ386" s="511" t="s">
        <v>16</v>
      </c>
      <c r="AK386" s="141" t="s">
        <v>16</v>
      </c>
      <c r="AL386" s="141"/>
      <c r="AM386" s="213"/>
      <c r="AN386" s="405"/>
      <c r="AO386" s="213"/>
      <c r="AP386" s="478"/>
      <c r="AQ386" s="496"/>
      <c r="AR386" s="315">
        <f>VLOOKUP(E386,'Monthly AMS report'!KD:KE,2,FALSE)</f>
        <v>44610</v>
      </c>
      <c r="AS386" s="22"/>
      <c r="AT386" s="22"/>
      <c r="AU386" s="5">
        <v>6</v>
      </c>
      <c r="AW386" s="5"/>
      <c r="AX386" s="5"/>
      <c r="AY386" s="5"/>
      <c r="AZ386" s="5"/>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c r="DA386" s="3"/>
      <c r="DB386" s="3"/>
      <c r="DC386" s="3"/>
      <c r="DD386" s="3"/>
      <c r="DE386" s="3"/>
      <c r="DF386" s="3"/>
      <c r="DG386" s="3"/>
      <c r="DH386" s="3"/>
      <c r="DI386" s="3"/>
      <c r="DJ386" s="3"/>
      <c r="DK386" s="3"/>
      <c r="DL386" s="3"/>
      <c r="DM386" s="3"/>
      <c r="DN386" s="3"/>
      <c r="DO386" s="3"/>
      <c r="DP386" s="3"/>
      <c r="DQ386" s="3"/>
      <c r="DR386" s="3"/>
      <c r="DS386" s="3"/>
      <c r="DT386" s="3"/>
      <c r="DU386" s="3"/>
      <c r="DV386" s="3"/>
      <c r="DW386" s="3"/>
      <c r="DX386" s="3"/>
      <c r="DY386" s="3"/>
      <c r="DZ386" s="3"/>
      <c r="EA386" s="3"/>
      <c r="EB386" s="19"/>
    </row>
    <row r="387" spans="1:161" ht="16.5" customHeight="1" x14ac:dyDescent="0.2">
      <c r="A387" s="43" t="s">
        <v>1699</v>
      </c>
      <c r="B387" s="323" t="s">
        <v>1700</v>
      </c>
      <c r="C387" s="5" t="s">
        <v>2845</v>
      </c>
      <c r="E387" s="265" t="s">
        <v>478</v>
      </c>
      <c r="F387" s="231" t="s">
        <v>1701</v>
      </c>
      <c r="G387" s="193"/>
      <c r="H387" s="5" t="s">
        <v>676</v>
      </c>
      <c r="I387" s="21" t="s">
        <v>663</v>
      </c>
      <c r="J387" s="21" t="s">
        <v>663</v>
      </c>
      <c r="K387" s="21" t="s">
        <v>663</v>
      </c>
      <c r="L387" s="21" t="s">
        <v>16</v>
      </c>
      <c r="M387" s="21" t="s">
        <v>663</v>
      </c>
      <c r="N387" s="21" t="s">
        <v>16</v>
      </c>
      <c r="O387" s="21" t="s">
        <v>16</v>
      </c>
      <c r="P387" s="21" t="s">
        <v>16</v>
      </c>
      <c r="Q387" s="21" t="s">
        <v>663</v>
      </c>
      <c r="R387" s="21" t="s">
        <v>663</v>
      </c>
      <c r="S387" s="21" t="s">
        <v>4</v>
      </c>
      <c r="T387" s="21" t="s">
        <v>663</v>
      </c>
      <c r="U387" s="21" t="s">
        <v>4</v>
      </c>
      <c r="V387" s="21" t="s">
        <v>4</v>
      </c>
      <c r="W387" s="21" t="s">
        <v>4</v>
      </c>
      <c r="X387" s="21" t="s">
        <v>4</v>
      </c>
      <c r="Y387" s="21" t="s">
        <v>4</v>
      </c>
      <c r="Z387" s="21" t="s">
        <v>4</v>
      </c>
      <c r="AA387" s="426" t="s">
        <v>4</v>
      </c>
      <c r="AB387" s="426" t="s">
        <v>4</v>
      </c>
      <c r="AC387" s="426" t="s">
        <v>4</v>
      </c>
      <c r="AD387" s="426" t="s">
        <v>4</v>
      </c>
      <c r="AE387" s="426" t="s">
        <v>4</v>
      </c>
      <c r="AF387" s="426" t="s">
        <v>4</v>
      </c>
      <c r="AG387" s="426" t="s">
        <v>4</v>
      </c>
      <c r="AH387" s="426" t="s">
        <v>4</v>
      </c>
      <c r="AI387" s="511" t="s">
        <v>663</v>
      </c>
      <c r="AJ387" s="511" t="s">
        <v>664</v>
      </c>
      <c r="AK387" s="141" t="s">
        <v>4</v>
      </c>
      <c r="AL387" s="141"/>
      <c r="AM387" s="213"/>
      <c r="AN387" s="405"/>
      <c r="AO387" s="213"/>
      <c r="AP387" s="478"/>
      <c r="AQ387" s="479" t="e">
        <f>VLOOKUP(A387,#REF!,10,FALSE)</f>
        <v>#REF!</v>
      </c>
      <c r="AR387" s="315">
        <f>VLOOKUP(E387,'Monthly AMS report'!KD:KE,2,FALSE)</f>
        <v>44764</v>
      </c>
      <c r="AS387" s="3"/>
      <c r="AT387" s="3"/>
      <c r="AU387" s="5"/>
      <c r="AV387" s="5">
        <v>16</v>
      </c>
      <c r="AW387" s="5" t="e">
        <v>#N/A</v>
      </c>
      <c r="AX387" s="5"/>
      <c r="AY387" s="5"/>
      <c r="AZ387" s="5"/>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c r="DA387" s="3"/>
      <c r="DB387" s="3"/>
      <c r="DC387" s="3"/>
      <c r="DD387" s="3"/>
      <c r="DE387" s="3"/>
      <c r="DF387" s="3"/>
      <c r="DG387" s="3"/>
      <c r="DH387" s="3"/>
      <c r="DI387" s="3"/>
      <c r="DJ387" s="3"/>
      <c r="DK387" s="3"/>
      <c r="DL387" s="3"/>
      <c r="DM387" s="3"/>
      <c r="DN387" s="3"/>
      <c r="DO387" s="3"/>
      <c r="DP387" s="3"/>
      <c r="DQ387" s="3"/>
      <c r="DR387" s="3"/>
      <c r="DS387" s="3"/>
      <c r="DT387" s="3"/>
      <c r="DU387" s="3"/>
      <c r="DV387" s="3"/>
      <c r="DW387" s="3"/>
      <c r="DX387" s="3"/>
      <c r="DY387" s="3"/>
      <c r="DZ387" s="3"/>
      <c r="EA387" s="3"/>
      <c r="EB387" s="19"/>
    </row>
    <row r="388" spans="1:161" ht="16.5" customHeight="1" x14ac:dyDescent="0.2">
      <c r="A388" s="43" t="s">
        <v>1702</v>
      </c>
      <c r="B388" s="323" t="s">
        <v>1703</v>
      </c>
      <c r="C388" s="5" t="s">
        <v>2845</v>
      </c>
      <c r="E388" s="265" t="s">
        <v>479</v>
      </c>
      <c r="F388" s="231" t="s">
        <v>1704</v>
      </c>
      <c r="G388" s="193"/>
      <c r="H388" s="5" t="s">
        <v>676</v>
      </c>
      <c r="I388" s="21" t="s">
        <v>663</v>
      </c>
      <c r="J388" s="21" t="s">
        <v>663</v>
      </c>
      <c r="K388" s="21" t="s">
        <v>663</v>
      </c>
      <c r="L388" s="21" t="s">
        <v>16</v>
      </c>
      <c r="M388" s="21" t="s">
        <v>663</v>
      </c>
      <c r="N388" s="21" t="s">
        <v>663</v>
      </c>
      <c r="O388" s="21" t="s">
        <v>16</v>
      </c>
      <c r="P388" s="21" t="s">
        <v>16</v>
      </c>
      <c r="Q388" s="21" t="s">
        <v>663</v>
      </c>
      <c r="R388" s="21" t="s">
        <v>663</v>
      </c>
      <c r="S388" s="21" t="s">
        <v>4</v>
      </c>
      <c r="T388" s="21" t="s">
        <v>663</v>
      </c>
      <c r="U388" s="21" t="s">
        <v>4</v>
      </c>
      <c r="V388" s="21" t="s">
        <v>4</v>
      </c>
      <c r="W388" s="21" t="s">
        <v>4</v>
      </c>
      <c r="X388" s="21" t="s">
        <v>4</v>
      </c>
      <c r="Y388" s="21" t="s">
        <v>4</v>
      </c>
      <c r="Z388" s="21" t="s">
        <v>4</v>
      </c>
      <c r="AA388" s="21" t="s">
        <v>4</v>
      </c>
      <c r="AB388" s="21" t="s">
        <v>4</v>
      </c>
      <c r="AC388" s="426" t="s">
        <v>4</v>
      </c>
      <c r="AD388" s="426" t="s">
        <v>4</v>
      </c>
      <c r="AE388" s="426" t="s">
        <v>4</v>
      </c>
      <c r="AF388" s="426" t="s">
        <v>4</v>
      </c>
      <c r="AG388" s="426" t="s">
        <v>4</v>
      </c>
      <c r="AH388" s="426" t="s">
        <v>4</v>
      </c>
      <c r="AI388" s="511" t="s">
        <v>663</v>
      </c>
      <c r="AJ388" s="511" t="s">
        <v>664</v>
      </c>
      <c r="AK388" s="141" t="s">
        <v>4</v>
      </c>
      <c r="AL388" s="141"/>
      <c r="AM388" s="213"/>
      <c r="AN388" s="405"/>
      <c r="AO388" s="213"/>
      <c r="AP388" s="478"/>
      <c r="AQ388" s="496"/>
      <c r="AR388" s="315">
        <f>VLOOKUP(E388,'Monthly AMS report'!KD:KE,2,FALSE)</f>
        <v>44764</v>
      </c>
      <c r="AS388" s="3"/>
      <c r="AT388" s="3"/>
      <c r="AU388" s="5">
        <v>6</v>
      </c>
      <c r="AV388" s="5">
        <v>16</v>
      </c>
      <c r="AW388" s="5" t="e">
        <v>#N/A</v>
      </c>
      <c r="AX388" s="5"/>
      <c r="AY388" s="5"/>
      <c r="AZ388" s="5"/>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c r="DA388" s="3"/>
      <c r="DB388" s="3"/>
      <c r="DC388" s="3"/>
      <c r="DD388" s="3"/>
      <c r="DE388" s="3"/>
      <c r="DF388" s="3"/>
      <c r="DG388" s="3"/>
      <c r="DH388" s="3"/>
      <c r="DI388" s="3"/>
      <c r="DJ388" s="3"/>
      <c r="DK388" s="3"/>
      <c r="DL388" s="3"/>
      <c r="DM388" s="3"/>
      <c r="DN388" s="3"/>
      <c r="DO388" s="3"/>
      <c r="DP388" s="3"/>
      <c r="DQ388" s="3"/>
      <c r="DR388" s="3"/>
      <c r="DS388" s="3"/>
      <c r="DT388" s="3"/>
      <c r="DU388" s="3"/>
      <c r="DV388" s="3"/>
      <c r="DW388" s="3"/>
      <c r="DX388" s="3"/>
      <c r="DY388" s="3"/>
      <c r="DZ388" s="3"/>
      <c r="EA388" s="3"/>
      <c r="EB388" s="19"/>
    </row>
    <row r="389" spans="1:161" ht="16.5" customHeight="1" x14ac:dyDescent="0.2">
      <c r="A389" s="43" t="s">
        <v>1705</v>
      </c>
      <c r="B389" s="323" t="s">
        <v>1706</v>
      </c>
      <c r="C389" s="5" t="s">
        <v>2845</v>
      </c>
      <c r="E389" s="265" t="s">
        <v>480</v>
      </c>
      <c r="F389" s="231" t="s">
        <v>1707</v>
      </c>
      <c r="G389" s="193"/>
      <c r="H389" s="5" t="s">
        <v>676</v>
      </c>
      <c r="I389" s="21" t="s">
        <v>663</v>
      </c>
      <c r="J389" s="21" t="s">
        <v>663</v>
      </c>
      <c r="K389" s="21" t="s">
        <v>663</v>
      </c>
      <c r="L389" s="21" t="s">
        <v>16</v>
      </c>
      <c r="M389" s="21" t="s">
        <v>663</v>
      </c>
      <c r="N389" s="21" t="s">
        <v>663</v>
      </c>
      <c r="O389" s="21" t="s">
        <v>16</v>
      </c>
      <c r="P389" s="21" t="s">
        <v>16</v>
      </c>
      <c r="Q389" s="21" t="s">
        <v>663</v>
      </c>
      <c r="R389" s="21" t="s">
        <v>4</v>
      </c>
      <c r="S389" s="21" t="s">
        <v>4</v>
      </c>
      <c r="T389" s="21" t="s">
        <v>663</v>
      </c>
      <c r="U389" s="21" t="s">
        <v>4</v>
      </c>
      <c r="V389" s="21" t="s">
        <v>4</v>
      </c>
      <c r="W389" s="21" t="s">
        <v>4</v>
      </c>
      <c r="X389" s="21" t="s">
        <v>4</v>
      </c>
      <c r="Y389" s="21" t="s">
        <v>4</v>
      </c>
      <c r="Z389" s="21" t="s">
        <v>4</v>
      </c>
      <c r="AA389" s="21" t="s">
        <v>4</v>
      </c>
      <c r="AB389" s="21" t="s">
        <v>4</v>
      </c>
      <c r="AC389" s="426" t="s">
        <v>4</v>
      </c>
      <c r="AD389" s="426" t="s">
        <v>4</v>
      </c>
      <c r="AE389" s="426" t="s">
        <v>4</v>
      </c>
      <c r="AF389" s="426" t="s">
        <v>4</v>
      </c>
      <c r="AG389" s="426" t="s">
        <v>4</v>
      </c>
      <c r="AH389" s="426" t="s">
        <v>4</v>
      </c>
      <c r="AI389" s="511" t="s">
        <v>663</v>
      </c>
      <c r="AJ389" s="511" t="s">
        <v>664</v>
      </c>
      <c r="AK389" s="141" t="s">
        <v>4</v>
      </c>
      <c r="AL389" s="141"/>
      <c r="AM389" s="314"/>
      <c r="AN389" s="405"/>
      <c r="AO389" s="213"/>
      <c r="AP389" s="478"/>
      <c r="AQ389" s="496"/>
      <c r="AR389" s="315">
        <f>VLOOKUP(E389,'Monthly AMS report'!KD:KE,2,FALSE)</f>
        <v>44763</v>
      </c>
      <c r="AS389" s="3"/>
      <c r="AT389" s="3"/>
      <c r="AU389" s="5">
        <v>4</v>
      </c>
      <c r="AV389" s="5">
        <v>25</v>
      </c>
      <c r="AW389" s="5" t="e">
        <v>#N/A</v>
      </c>
      <c r="AX389" s="5"/>
      <c r="AY389" s="5" t="s">
        <v>1780</v>
      </c>
      <c r="AZ389" s="5"/>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c r="DA389" s="3"/>
      <c r="DB389" s="3"/>
      <c r="DC389" s="3"/>
      <c r="DD389" s="3"/>
      <c r="DE389" s="3"/>
      <c r="DF389" s="3"/>
      <c r="DG389" s="3"/>
      <c r="DH389" s="3"/>
      <c r="DI389" s="3"/>
      <c r="DJ389" s="3"/>
      <c r="DK389" s="3"/>
      <c r="DL389" s="3"/>
      <c r="DM389" s="3"/>
      <c r="DN389" s="3"/>
      <c r="DO389" s="3"/>
      <c r="DP389" s="3"/>
      <c r="DQ389" s="3"/>
      <c r="DR389" s="3"/>
      <c r="DS389" s="3"/>
      <c r="DT389" s="3"/>
      <c r="DU389" s="3"/>
      <c r="DV389" s="3"/>
      <c r="DW389" s="3"/>
      <c r="DX389" s="3"/>
      <c r="DY389" s="3"/>
      <c r="DZ389" s="3"/>
      <c r="EA389" s="3"/>
      <c r="EB389" s="19"/>
    </row>
    <row r="390" spans="1:161" ht="24.75" customHeight="1" x14ac:dyDescent="0.2">
      <c r="A390" s="43" t="s">
        <v>1721</v>
      </c>
      <c r="B390" s="323" t="s">
        <v>1722</v>
      </c>
      <c r="C390" s="5" t="s">
        <v>2846</v>
      </c>
      <c r="D390" s="5" t="s">
        <v>1618</v>
      </c>
      <c r="E390" s="265" t="s">
        <v>490</v>
      </c>
      <c r="F390" s="231" t="s">
        <v>1723</v>
      </c>
      <c r="G390" s="193"/>
      <c r="H390" s="5" t="s">
        <v>676</v>
      </c>
      <c r="I390" s="21" t="s">
        <v>663</v>
      </c>
      <c r="J390" s="21" t="s">
        <v>16</v>
      </c>
      <c r="K390" s="21" t="s">
        <v>663</v>
      </c>
      <c r="L390" s="21" t="s">
        <v>663</v>
      </c>
      <c r="M390" s="21" t="s">
        <v>663</v>
      </c>
      <c r="N390" s="21" t="s">
        <v>663</v>
      </c>
      <c r="O390" s="21" t="s">
        <v>663</v>
      </c>
      <c r="P390" s="21" t="s">
        <v>16</v>
      </c>
      <c r="Q390" s="21" t="s">
        <v>663</v>
      </c>
      <c r="R390" s="21" t="s">
        <v>663</v>
      </c>
      <c r="S390" s="21" t="s">
        <v>4</v>
      </c>
      <c r="T390" s="21" t="s">
        <v>663</v>
      </c>
      <c r="U390" s="21" t="s">
        <v>4</v>
      </c>
      <c r="V390" s="21" t="s">
        <v>16</v>
      </c>
      <c r="W390" s="21" t="s">
        <v>4</v>
      </c>
      <c r="X390" s="21" t="s">
        <v>4</v>
      </c>
      <c r="Y390" s="21" t="s">
        <v>4</v>
      </c>
      <c r="Z390" s="21" t="s">
        <v>4</v>
      </c>
      <c r="AA390" s="21" t="s">
        <v>4</v>
      </c>
      <c r="AB390" s="21" t="s">
        <v>4</v>
      </c>
      <c r="AC390" s="426" t="s">
        <v>4</v>
      </c>
      <c r="AD390" s="426" t="s">
        <v>4</v>
      </c>
      <c r="AE390" s="426" t="s">
        <v>4</v>
      </c>
      <c r="AF390" s="426" t="s">
        <v>4</v>
      </c>
      <c r="AG390" s="426" t="s">
        <v>4</v>
      </c>
      <c r="AH390" s="426" t="s">
        <v>4</v>
      </c>
      <c r="AI390" s="511" t="s">
        <v>664</v>
      </c>
      <c r="AJ390" s="511" t="s">
        <v>664</v>
      </c>
      <c r="AK390" s="141" t="s">
        <v>4</v>
      </c>
      <c r="AL390" s="141"/>
      <c r="AM390" s="602"/>
      <c r="AN390" s="405"/>
      <c r="AO390" s="213"/>
      <c r="AP390" s="478"/>
      <c r="AQ390" s="496"/>
      <c r="AR390" s="315">
        <f>VLOOKUP(E390,'Monthly AMS report'!KD:KE,2,FALSE)</f>
        <v>44768</v>
      </c>
      <c r="AS390" s="3"/>
      <c r="AT390" s="3"/>
      <c r="AU390" s="5">
        <v>4</v>
      </c>
      <c r="AV390" s="5">
        <v>33</v>
      </c>
      <c r="AW390" s="5" t="e">
        <v>#N/A</v>
      </c>
      <c r="AX390" s="5"/>
      <c r="AY390" s="5" t="s">
        <v>1780</v>
      </c>
      <c r="AZ390" s="5"/>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c r="DA390" s="3"/>
      <c r="DB390" s="3"/>
      <c r="DC390" s="3"/>
      <c r="DD390" s="3"/>
      <c r="DE390" s="3"/>
      <c r="DF390" s="3"/>
      <c r="DG390" s="3"/>
      <c r="DH390" s="3"/>
      <c r="DI390" s="3"/>
      <c r="DJ390" s="3"/>
      <c r="DK390" s="3"/>
      <c r="DL390" s="3"/>
      <c r="DM390" s="3"/>
      <c r="DN390" s="3"/>
      <c r="DO390" s="3"/>
      <c r="DP390" s="3"/>
      <c r="DQ390" s="3"/>
      <c r="DR390" s="3"/>
      <c r="DS390" s="3"/>
      <c r="DT390" s="3"/>
      <c r="DU390" s="3"/>
      <c r="DV390" s="3"/>
      <c r="DW390" s="3"/>
      <c r="DX390" s="3"/>
      <c r="DY390" s="3"/>
      <c r="DZ390" s="3"/>
      <c r="EA390" s="3"/>
      <c r="EB390" s="19"/>
    </row>
    <row r="391" spans="1:161" ht="16.5" customHeight="1" x14ac:dyDescent="0.25">
      <c r="A391" s="43" t="s">
        <v>1847</v>
      </c>
      <c r="B391" s="323" t="s">
        <v>1848</v>
      </c>
      <c r="C391" s="5" t="s">
        <v>2846</v>
      </c>
      <c r="D391" s="5" t="s">
        <v>1618</v>
      </c>
      <c r="E391" s="265" t="s">
        <v>491</v>
      </c>
      <c r="F391" s="231" t="s">
        <v>1849</v>
      </c>
      <c r="G391" s="193" t="s">
        <v>987</v>
      </c>
      <c r="H391" s="5" t="s">
        <v>676</v>
      </c>
      <c r="I391" s="21" t="s">
        <v>663</v>
      </c>
      <c r="J391" s="21" t="s">
        <v>16</v>
      </c>
      <c r="K391" s="21">
        <v>4</v>
      </c>
      <c r="L391" s="21" t="s">
        <v>663</v>
      </c>
      <c r="M391" s="21">
        <v>4</v>
      </c>
      <c r="N391" s="21">
        <v>4</v>
      </c>
      <c r="O391" s="21" t="s">
        <v>663</v>
      </c>
      <c r="P391" s="21" t="s">
        <v>16</v>
      </c>
      <c r="Q391" s="21">
        <v>4</v>
      </c>
      <c r="R391" s="21" t="s">
        <v>16</v>
      </c>
      <c r="S391" s="21" t="s">
        <v>4</v>
      </c>
      <c r="T391" s="21" t="s">
        <v>663</v>
      </c>
      <c r="U391" s="21">
        <v>2</v>
      </c>
      <c r="V391" s="21">
        <v>2</v>
      </c>
      <c r="W391" s="21">
        <v>2</v>
      </c>
      <c r="X391" s="21">
        <v>2</v>
      </c>
      <c r="Y391" s="21">
        <v>2</v>
      </c>
      <c r="Z391" s="21">
        <v>2</v>
      </c>
      <c r="AA391" s="21">
        <v>2</v>
      </c>
      <c r="AB391" s="21" t="s">
        <v>16</v>
      </c>
      <c r="AC391" s="426" t="s">
        <v>4</v>
      </c>
      <c r="AD391" s="426">
        <v>3</v>
      </c>
      <c r="AE391" s="426">
        <v>3</v>
      </c>
      <c r="AF391" s="426">
        <v>3</v>
      </c>
      <c r="AG391" s="426">
        <v>3</v>
      </c>
      <c r="AH391" s="426">
        <v>1</v>
      </c>
      <c r="AI391" s="511" t="s">
        <v>16</v>
      </c>
      <c r="AJ391" s="511"/>
      <c r="AK391" s="141" t="s">
        <v>16</v>
      </c>
      <c r="AL391" s="141"/>
      <c r="AM391" s="314"/>
      <c r="AN391" s="386">
        <v>7279956</v>
      </c>
      <c r="AO391" s="314"/>
      <c r="AP391" s="478"/>
      <c r="AQ391" s="496" t="e">
        <f>VLOOKUP(A391,#REF!,10,FALSE)</f>
        <v>#REF!</v>
      </c>
      <c r="AR391" s="315">
        <f>VLOOKUP(E391,'Monthly AMS report'!KD:KE,2,FALSE)</f>
        <v>44697</v>
      </c>
      <c r="AS391" s="3"/>
      <c r="AT391" s="3"/>
      <c r="AU391" s="5">
        <v>12</v>
      </c>
      <c r="AV391" s="5">
        <v>16</v>
      </c>
      <c r="AW391" s="5" t="e">
        <v>#N/A</v>
      </c>
      <c r="AX391" s="5"/>
      <c r="AY391" s="5"/>
      <c r="AZ391" s="5"/>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c r="DA391" s="3"/>
      <c r="DB391" s="3"/>
      <c r="DC391" s="3"/>
      <c r="DD391" s="3"/>
      <c r="DE391" s="3"/>
      <c r="DF391" s="3"/>
      <c r="DG391" s="3"/>
      <c r="DH391" s="3"/>
      <c r="DI391" s="3"/>
      <c r="DJ391" s="3"/>
      <c r="DK391" s="3"/>
      <c r="DL391" s="3"/>
      <c r="DM391" s="3"/>
      <c r="DN391" s="3"/>
      <c r="DO391" s="3"/>
      <c r="DP391" s="3"/>
      <c r="DQ391" s="3"/>
      <c r="DR391" s="3"/>
      <c r="DS391" s="3"/>
      <c r="DT391" s="3"/>
      <c r="DU391" s="3"/>
      <c r="DV391" s="3"/>
      <c r="DW391" s="3"/>
      <c r="DX391" s="3"/>
      <c r="DY391" s="3"/>
      <c r="DZ391" s="3"/>
      <c r="EA391" s="3"/>
      <c r="EB391" s="19"/>
    </row>
    <row r="392" spans="1:161" ht="16.5" customHeight="1" x14ac:dyDescent="0.2">
      <c r="A392" s="43" t="s">
        <v>1850</v>
      </c>
      <c r="B392" s="323" t="s">
        <v>1851</v>
      </c>
      <c r="C392" s="5" t="s">
        <v>2846</v>
      </c>
      <c r="D392" s="5" t="s">
        <v>1618</v>
      </c>
      <c r="E392" s="265" t="s">
        <v>493</v>
      </c>
      <c r="F392" s="231" t="s">
        <v>1852</v>
      </c>
      <c r="G392" s="193"/>
      <c r="H392" s="5" t="s">
        <v>676</v>
      </c>
      <c r="I392" s="21" t="s">
        <v>16</v>
      </c>
      <c r="J392" s="21" t="s">
        <v>16</v>
      </c>
      <c r="K392" s="21" t="s">
        <v>16</v>
      </c>
      <c r="L392" s="21" t="s">
        <v>16</v>
      </c>
      <c r="M392" s="21" t="s">
        <v>16</v>
      </c>
      <c r="N392" s="21" t="s">
        <v>663</v>
      </c>
      <c r="O392" s="21" t="s">
        <v>16</v>
      </c>
      <c r="P392" s="21" t="s">
        <v>16</v>
      </c>
      <c r="Q392" s="21" t="s">
        <v>16</v>
      </c>
      <c r="R392" s="21" t="s">
        <v>663</v>
      </c>
      <c r="S392" s="21" t="s">
        <v>4</v>
      </c>
      <c r="T392" s="21">
        <v>2</v>
      </c>
      <c r="U392" s="21" t="s">
        <v>663</v>
      </c>
      <c r="V392" s="21" t="s">
        <v>16</v>
      </c>
      <c r="W392" s="21" t="s">
        <v>4</v>
      </c>
      <c r="X392" s="21" t="s">
        <v>16</v>
      </c>
      <c r="Y392" s="21" t="s">
        <v>4</v>
      </c>
      <c r="Z392" s="21" t="s">
        <v>16</v>
      </c>
      <c r="AA392" s="21" t="s">
        <v>4</v>
      </c>
      <c r="AB392" s="21" t="s">
        <v>16</v>
      </c>
      <c r="AC392" s="426" t="s">
        <v>4</v>
      </c>
      <c r="AD392" s="426" t="s">
        <v>4</v>
      </c>
      <c r="AE392" s="426" t="s">
        <v>16</v>
      </c>
      <c r="AF392" s="426" t="s">
        <v>4</v>
      </c>
      <c r="AG392" s="426" t="s">
        <v>16</v>
      </c>
      <c r="AH392" s="426" t="s">
        <v>4</v>
      </c>
      <c r="AI392" s="511" t="s">
        <v>16</v>
      </c>
      <c r="AJ392" s="511"/>
      <c r="AK392" s="141" t="s">
        <v>16</v>
      </c>
      <c r="AL392" s="141"/>
      <c r="AM392" s="213"/>
      <c r="AN392" s="405"/>
      <c r="AO392" s="523"/>
      <c r="AP392" s="478"/>
      <c r="AQ392" s="496"/>
      <c r="AR392" s="315">
        <f>VLOOKUP(E392,'Monthly AMS report'!KD:KE,2,FALSE)</f>
        <v>44697</v>
      </c>
      <c r="AS392" s="3"/>
      <c r="AT392" s="3"/>
      <c r="AU392" s="5">
        <v>6</v>
      </c>
      <c r="AV392" s="5">
        <v>8</v>
      </c>
      <c r="AW392" s="5">
        <v>33</v>
      </c>
      <c r="AX392" s="5"/>
      <c r="AY392" s="5"/>
      <c r="AZ392" s="5"/>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c r="DA392" s="3"/>
      <c r="DB392" s="3"/>
      <c r="DC392" s="3"/>
      <c r="DD392" s="3"/>
      <c r="DE392" s="3"/>
      <c r="DF392" s="3"/>
      <c r="DG392" s="3"/>
      <c r="DH392" s="3"/>
      <c r="DI392" s="3"/>
      <c r="DJ392" s="3"/>
      <c r="DK392" s="3"/>
      <c r="DL392" s="3"/>
      <c r="DM392" s="3"/>
      <c r="DN392" s="3"/>
      <c r="DO392" s="3"/>
      <c r="DP392" s="3"/>
      <c r="DQ392" s="3"/>
      <c r="DR392" s="3"/>
      <c r="DS392" s="3"/>
      <c r="DT392" s="3"/>
      <c r="DU392" s="3"/>
      <c r="DV392" s="3"/>
      <c r="DW392" s="3"/>
      <c r="DX392" s="3"/>
      <c r="DY392" s="3"/>
      <c r="DZ392" s="3"/>
      <c r="EA392" s="3"/>
      <c r="EB392" s="19"/>
      <c r="EZ392" s="4"/>
      <c r="FA392" s="4"/>
      <c r="FB392" s="4"/>
      <c r="FC392" s="4"/>
      <c r="FD392" s="4"/>
      <c r="FE392" s="4"/>
    </row>
    <row r="393" spans="1:161" ht="16.5" customHeight="1" x14ac:dyDescent="0.2">
      <c r="A393" s="43" t="s">
        <v>1853</v>
      </c>
      <c r="B393" s="323" t="s">
        <v>1854</v>
      </c>
      <c r="C393" s="5" t="s">
        <v>2846</v>
      </c>
      <c r="D393" s="5" t="s">
        <v>1618</v>
      </c>
      <c r="E393" s="265" t="s">
        <v>494</v>
      </c>
      <c r="F393" s="231" t="s">
        <v>1855</v>
      </c>
      <c r="G393" s="193"/>
      <c r="H393" s="5" t="s">
        <v>676</v>
      </c>
      <c r="I393" s="21" t="s">
        <v>663</v>
      </c>
      <c r="J393" s="21" t="s">
        <v>16</v>
      </c>
      <c r="K393" s="21">
        <v>4</v>
      </c>
      <c r="L393" s="21">
        <v>4</v>
      </c>
      <c r="M393" s="21">
        <v>4</v>
      </c>
      <c r="N393" s="21">
        <v>1</v>
      </c>
      <c r="O393" s="21" t="s">
        <v>663</v>
      </c>
      <c r="P393" s="21" t="s">
        <v>16</v>
      </c>
      <c r="Q393" s="21">
        <v>3</v>
      </c>
      <c r="R393" s="21" t="s">
        <v>663</v>
      </c>
      <c r="S393" s="21" t="s">
        <v>4</v>
      </c>
      <c r="T393" s="21" t="s">
        <v>663</v>
      </c>
      <c r="U393" s="21" t="s">
        <v>4</v>
      </c>
      <c r="V393" s="21" t="s">
        <v>16</v>
      </c>
      <c r="W393" s="21" t="s">
        <v>16</v>
      </c>
      <c r="X393" s="21" t="s">
        <v>4</v>
      </c>
      <c r="Y393" s="21" t="s">
        <v>4</v>
      </c>
      <c r="Z393" s="21" t="s">
        <v>4</v>
      </c>
      <c r="AA393" s="21" t="s">
        <v>4</v>
      </c>
      <c r="AB393" s="21" t="s">
        <v>16</v>
      </c>
      <c r="AC393" s="426" t="s">
        <v>16</v>
      </c>
      <c r="AD393" s="426" t="s">
        <v>16</v>
      </c>
      <c r="AE393" s="426" t="s">
        <v>4</v>
      </c>
      <c r="AF393" s="426" t="s">
        <v>16</v>
      </c>
      <c r="AG393" s="426" t="s">
        <v>4</v>
      </c>
      <c r="AH393" s="426" t="s">
        <v>16</v>
      </c>
      <c r="AI393" s="511" t="s">
        <v>16</v>
      </c>
      <c r="AJ393" s="511"/>
      <c r="AK393" s="141" t="s">
        <v>16</v>
      </c>
      <c r="AL393" s="141"/>
      <c r="AM393" s="213"/>
      <c r="AN393" s="405" t="s">
        <v>598</v>
      </c>
      <c r="AO393" s="213"/>
      <c r="AP393" s="478"/>
      <c r="AQ393" s="496"/>
      <c r="AR393" s="315">
        <f>VLOOKUP(E393,'Monthly AMS report'!KD:KE,2,FALSE)</f>
        <v>44662</v>
      </c>
      <c r="AS393" s="3"/>
      <c r="AT393" s="3"/>
      <c r="AU393" s="5">
        <v>6</v>
      </c>
      <c r="AV393" s="5">
        <v>16</v>
      </c>
      <c r="AW393" s="5">
        <v>28</v>
      </c>
      <c r="AX393" s="5"/>
      <c r="AY393" s="5"/>
      <c r="AZ393" s="5"/>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c r="DA393" s="3"/>
      <c r="DB393" s="3"/>
      <c r="DC393" s="3"/>
      <c r="DD393" s="3"/>
      <c r="DE393" s="3"/>
      <c r="DF393" s="3"/>
      <c r="DG393" s="3"/>
      <c r="DH393" s="3"/>
      <c r="DI393" s="3"/>
      <c r="DJ393" s="3"/>
      <c r="DK393" s="3"/>
      <c r="DL393" s="3"/>
      <c r="DM393" s="3"/>
      <c r="DN393" s="3"/>
      <c r="DO393" s="3"/>
      <c r="DP393" s="3"/>
      <c r="DQ393" s="3"/>
      <c r="DR393" s="3"/>
      <c r="DS393" s="3"/>
      <c r="DT393" s="3"/>
      <c r="DU393" s="3"/>
      <c r="DV393" s="3"/>
      <c r="DW393" s="3"/>
      <c r="DX393" s="3"/>
      <c r="DY393" s="3"/>
      <c r="DZ393" s="3"/>
      <c r="EA393" s="3"/>
      <c r="EB393" s="19"/>
      <c r="EZ393" s="4"/>
      <c r="FA393" s="4"/>
      <c r="FB393" s="4"/>
      <c r="FC393" s="4"/>
      <c r="FD393" s="4"/>
      <c r="FE393" s="4"/>
    </row>
    <row r="394" spans="1:161" ht="16.5" customHeight="1" x14ac:dyDescent="0.25">
      <c r="A394" s="44" t="s">
        <v>1733</v>
      </c>
      <c r="B394" s="180" t="s">
        <v>1734</v>
      </c>
      <c r="C394" s="5" t="s">
        <v>2846</v>
      </c>
      <c r="D394" s="5" t="s">
        <v>1618</v>
      </c>
      <c r="E394" s="265" t="s">
        <v>495</v>
      </c>
      <c r="F394" s="231" t="s">
        <v>1734</v>
      </c>
      <c r="G394" s="193"/>
      <c r="H394" s="5" t="s">
        <v>676</v>
      </c>
      <c r="I394" s="21" t="s">
        <v>16</v>
      </c>
      <c r="J394" s="21" t="s">
        <v>16</v>
      </c>
      <c r="K394" s="21" t="s">
        <v>663</v>
      </c>
      <c r="L394" s="21" t="s">
        <v>663</v>
      </c>
      <c r="M394" s="21" t="s">
        <v>16</v>
      </c>
      <c r="N394" s="21" t="s">
        <v>663</v>
      </c>
      <c r="O394" s="21" t="s">
        <v>16</v>
      </c>
      <c r="P394" s="21" t="s">
        <v>16</v>
      </c>
      <c r="Q394" s="21" t="s">
        <v>663</v>
      </c>
      <c r="R394" s="21" t="s">
        <v>663</v>
      </c>
      <c r="S394" s="21" t="s">
        <v>4</v>
      </c>
      <c r="T394" s="21" t="s">
        <v>663</v>
      </c>
      <c r="U394" s="21" t="s">
        <v>4</v>
      </c>
      <c r="V394" s="21" t="s">
        <v>4</v>
      </c>
      <c r="W394" s="21" t="s">
        <v>4</v>
      </c>
      <c r="X394" s="21" t="s">
        <v>4</v>
      </c>
      <c r="Y394" s="21" t="s">
        <v>4</v>
      </c>
      <c r="Z394" s="21" t="s">
        <v>4</v>
      </c>
      <c r="AA394" s="21" t="s">
        <v>4</v>
      </c>
      <c r="AB394" s="21" t="s">
        <v>16</v>
      </c>
      <c r="AC394" s="426" t="s">
        <v>4</v>
      </c>
      <c r="AD394" s="426" t="s">
        <v>4</v>
      </c>
      <c r="AE394" s="426" t="s">
        <v>4</v>
      </c>
      <c r="AF394" s="426" t="s">
        <v>4</v>
      </c>
      <c r="AG394" s="426" t="s">
        <v>4</v>
      </c>
      <c r="AH394" s="426" t="s">
        <v>4</v>
      </c>
      <c r="AI394" s="511" t="s">
        <v>663</v>
      </c>
      <c r="AJ394" s="511" t="s">
        <v>664</v>
      </c>
      <c r="AK394" s="141" t="s">
        <v>4</v>
      </c>
      <c r="AL394" s="141"/>
      <c r="AM394" s="602"/>
      <c r="AN394" s="405"/>
      <c r="AO394" s="213"/>
      <c r="AP394" s="478"/>
      <c r="AQ394" s="479"/>
      <c r="AR394" s="315">
        <f>VLOOKUP(E394,'Monthly AMS report'!KD:KE,2,FALSE)</f>
        <v>44768</v>
      </c>
      <c r="AS394" s="3"/>
      <c r="AT394" s="3"/>
      <c r="AU394" s="5"/>
      <c r="AV394" s="5">
        <v>16</v>
      </c>
      <c r="AW394" s="5">
        <v>51</v>
      </c>
      <c r="AX394" s="5"/>
      <c r="AY394" s="5"/>
      <c r="AZ394" s="5"/>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c r="DA394" s="3"/>
      <c r="DB394" s="3"/>
      <c r="DC394" s="3"/>
      <c r="DD394" s="3"/>
      <c r="DE394" s="3"/>
      <c r="DF394" s="3"/>
      <c r="DG394" s="3"/>
      <c r="DH394" s="3"/>
      <c r="DI394" s="3"/>
      <c r="DJ394" s="3"/>
      <c r="DK394" s="3"/>
      <c r="DL394" s="3"/>
      <c r="DM394" s="3"/>
      <c r="DN394" s="3"/>
      <c r="DO394" s="3"/>
      <c r="DP394" s="3"/>
      <c r="DQ394" s="3"/>
      <c r="DR394" s="3"/>
      <c r="DS394" s="3"/>
      <c r="DT394" s="3"/>
      <c r="DU394" s="3"/>
      <c r="DV394" s="3"/>
      <c r="DW394" s="3"/>
      <c r="DX394" s="3"/>
      <c r="DY394" s="3"/>
      <c r="DZ394" s="3"/>
      <c r="EA394" s="3"/>
      <c r="EB394" s="19"/>
    </row>
    <row r="395" spans="1:161" ht="16.5" customHeight="1" x14ac:dyDescent="0.2">
      <c r="A395" s="43" t="s">
        <v>1861</v>
      </c>
      <c r="B395" s="323" t="s">
        <v>1862</v>
      </c>
      <c r="C395" s="5" t="s">
        <v>2624</v>
      </c>
      <c r="D395" s="5" t="s">
        <v>1618</v>
      </c>
      <c r="E395" s="265" t="s">
        <v>33</v>
      </c>
      <c r="F395" s="357" t="s">
        <v>1862</v>
      </c>
      <c r="G395" s="193"/>
      <c r="H395" s="472" t="s">
        <v>676</v>
      </c>
      <c r="I395" s="21" t="s">
        <v>16</v>
      </c>
      <c r="J395" s="21" t="s">
        <v>16</v>
      </c>
      <c r="K395" s="21" t="s">
        <v>16</v>
      </c>
      <c r="L395" s="21" t="s">
        <v>663</v>
      </c>
      <c r="M395" s="21" t="s">
        <v>16</v>
      </c>
      <c r="N395" s="21" t="s">
        <v>16</v>
      </c>
      <c r="O395" s="21" t="s">
        <v>16</v>
      </c>
      <c r="P395" s="21" t="s">
        <v>16</v>
      </c>
      <c r="Q395" s="21" t="s">
        <v>16</v>
      </c>
      <c r="R395" s="21" t="s">
        <v>16</v>
      </c>
      <c r="S395" s="21" t="s">
        <v>16</v>
      </c>
      <c r="T395" s="21" t="s">
        <v>16</v>
      </c>
      <c r="U395" s="21" t="s">
        <v>16</v>
      </c>
      <c r="V395" s="21" t="s">
        <v>16</v>
      </c>
      <c r="W395" s="21" t="s">
        <v>16</v>
      </c>
      <c r="X395" s="21" t="s">
        <v>16</v>
      </c>
      <c r="Y395" s="21" t="s">
        <v>663</v>
      </c>
      <c r="Z395" s="21" t="s">
        <v>16</v>
      </c>
      <c r="AA395" s="21" t="s">
        <v>16</v>
      </c>
      <c r="AB395" s="21" t="s">
        <v>16</v>
      </c>
      <c r="AC395" s="426" t="s">
        <v>16</v>
      </c>
      <c r="AD395" s="426" t="s">
        <v>16</v>
      </c>
      <c r="AE395" s="426" t="s">
        <v>16</v>
      </c>
      <c r="AF395" s="426" t="s">
        <v>16</v>
      </c>
      <c r="AG395" s="426" t="s">
        <v>16</v>
      </c>
      <c r="AH395" s="426" t="s">
        <v>16</v>
      </c>
      <c r="AI395" s="511" t="s">
        <v>16</v>
      </c>
      <c r="AJ395" s="511"/>
      <c r="AK395" s="141" t="s">
        <v>16</v>
      </c>
      <c r="AL395" s="141"/>
      <c r="AM395" s="549" t="s">
        <v>1863</v>
      </c>
      <c r="AN395" s="405"/>
      <c r="AO395" s="549"/>
      <c r="AP395" s="478"/>
      <c r="AQ395" s="496"/>
      <c r="AR395" s="315">
        <f>VLOOKUP(E395,'Monthly AMS report'!KD:KE,2,FALSE)</f>
        <v>44439</v>
      </c>
      <c r="AS395" s="3"/>
      <c r="AT395" s="3"/>
      <c r="AU395" s="5">
        <v>1</v>
      </c>
      <c r="AV395" s="5">
        <v>32</v>
      </c>
      <c r="AW395" s="5">
        <v>4</v>
      </c>
      <c r="AX395" s="5"/>
      <c r="AY395" s="5"/>
      <c r="AZ395" s="5"/>
      <c r="BA395" s="3"/>
      <c r="BB395" s="3"/>
      <c r="BC395" s="3"/>
      <c r="BD395" s="3" t="s">
        <v>716</v>
      </c>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c r="DA395" s="3"/>
      <c r="DB395" s="3"/>
      <c r="DC395" s="3"/>
      <c r="DD395" s="3"/>
      <c r="DE395" s="3"/>
      <c r="DF395" s="3"/>
      <c r="DG395" s="3"/>
      <c r="DH395" s="3"/>
      <c r="DI395" s="3"/>
      <c r="DJ395" s="3"/>
      <c r="DK395" s="3"/>
      <c r="DL395" s="3"/>
      <c r="DM395" s="3"/>
      <c r="DN395" s="3"/>
      <c r="DO395" s="3"/>
      <c r="DP395" s="3"/>
      <c r="DQ395" s="3"/>
      <c r="DR395" s="3"/>
      <c r="DS395" s="3"/>
      <c r="DT395" s="3"/>
      <c r="DU395" s="3"/>
      <c r="DV395" s="3"/>
      <c r="DW395" s="3"/>
      <c r="DX395" s="3"/>
      <c r="DY395" s="3"/>
      <c r="DZ395" s="3"/>
      <c r="EA395" s="3"/>
      <c r="EB395" s="19"/>
    </row>
    <row r="396" spans="1:161" ht="16.5" customHeight="1" x14ac:dyDescent="0.2">
      <c r="A396" s="43" t="s">
        <v>1864</v>
      </c>
      <c r="B396" s="323" t="s">
        <v>1865</v>
      </c>
      <c r="C396" s="5" t="s">
        <v>2624</v>
      </c>
      <c r="D396" s="5" t="s">
        <v>1618</v>
      </c>
      <c r="E396" s="265" t="s">
        <v>503</v>
      </c>
      <c r="F396" s="357" t="s">
        <v>1866</v>
      </c>
      <c r="G396" s="193"/>
      <c r="H396" s="472" t="s">
        <v>676</v>
      </c>
      <c r="I396" s="21" t="s">
        <v>663</v>
      </c>
      <c r="J396" s="21" t="s">
        <v>663</v>
      </c>
      <c r="K396" s="21" t="s">
        <v>16</v>
      </c>
      <c r="L396" s="21" t="s">
        <v>663</v>
      </c>
      <c r="M396" s="21" t="s">
        <v>16</v>
      </c>
      <c r="N396" s="21" t="s">
        <v>16</v>
      </c>
      <c r="O396" s="21" t="s">
        <v>16</v>
      </c>
      <c r="P396" s="21" t="s">
        <v>16</v>
      </c>
      <c r="Q396" s="21" t="s">
        <v>16</v>
      </c>
      <c r="R396" s="21" t="s">
        <v>16</v>
      </c>
      <c r="S396" s="21">
        <v>2</v>
      </c>
      <c r="T396" s="21" t="s">
        <v>16</v>
      </c>
      <c r="U396" s="21" t="s">
        <v>16</v>
      </c>
      <c r="V396" s="21" t="s">
        <v>16</v>
      </c>
      <c r="W396" s="21" t="s">
        <v>16</v>
      </c>
      <c r="X396" s="21" t="s">
        <v>16</v>
      </c>
      <c r="Y396" s="21" t="s">
        <v>4</v>
      </c>
      <c r="Z396" s="21" t="s">
        <v>4</v>
      </c>
      <c r="AA396" s="21" t="s">
        <v>16</v>
      </c>
      <c r="AB396" s="21" t="s">
        <v>16</v>
      </c>
      <c r="AC396" s="426" t="s">
        <v>16</v>
      </c>
      <c r="AD396" s="426" t="s">
        <v>16</v>
      </c>
      <c r="AE396" s="426" t="s">
        <v>16</v>
      </c>
      <c r="AF396" s="426" t="s">
        <v>16</v>
      </c>
      <c r="AG396" s="426" t="s">
        <v>16</v>
      </c>
      <c r="AH396" s="426" t="s">
        <v>16</v>
      </c>
      <c r="AI396" s="511" t="s">
        <v>16</v>
      </c>
      <c r="AJ396" s="511"/>
      <c r="AK396" s="141" t="s">
        <v>16</v>
      </c>
      <c r="AL396" s="141"/>
      <c r="AM396" s="174" t="s">
        <v>1867</v>
      </c>
      <c r="AN396" s="405"/>
      <c r="AO396" s="213"/>
      <c r="AP396" s="478"/>
      <c r="AQ396" s="496"/>
      <c r="AR396" s="315">
        <f>VLOOKUP(E396,'Monthly AMS report'!KD:KE,2,FALSE)</f>
        <v>44469</v>
      </c>
      <c r="AS396" s="3"/>
      <c r="AT396" s="3"/>
      <c r="AU396" s="5">
        <v>1</v>
      </c>
      <c r="AV396" s="5">
        <v>16</v>
      </c>
      <c r="AW396" s="5">
        <v>4</v>
      </c>
      <c r="AX396" s="5"/>
      <c r="AY396" s="5"/>
      <c r="AZ396" s="5"/>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c r="DA396" s="3"/>
      <c r="DB396" s="3"/>
      <c r="DC396" s="3"/>
      <c r="DD396" s="3"/>
      <c r="DE396" s="3"/>
      <c r="DF396" s="3"/>
      <c r="DG396" s="3"/>
      <c r="DH396" s="3"/>
      <c r="DI396" s="3"/>
      <c r="DJ396" s="3"/>
      <c r="DK396" s="3"/>
      <c r="DL396" s="3"/>
      <c r="DM396" s="3"/>
      <c r="DN396" s="3"/>
      <c r="DO396" s="3"/>
      <c r="DP396" s="3"/>
      <c r="DQ396" s="3"/>
      <c r="DR396" s="3"/>
      <c r="DS396" s="3"/>
      <c r="DT396" s="3"/>
      <c r="DU396" s="3"/>
      <c r="DV396" s="3"/>
      <c r="DW396" s="3"/>
      <c r="DX396" s="3"/>
      <c r="DY396" s="3"/>
      <c r="DZ396" s="3"/>
      <c r="EA396" s="3"/>
      <c r="EB396" s="19"/>
    </row>
    <row r="397" spans="1:161" ht="16.5" customHeight="1" x14ac:dyDescent="0.25">
      <c r="A397" s="136" t="s">
        <v>1868</v>
      </c>
      <c r="B397" s="325" t="s">
        <v>1869</v>
      </c>
      <c r="C397" s="5" t="s">
        <v>2624</v>
      </c>
      <c r="D397" s="5" t="s">
        <v>1618</v>
      </c>
      <c r="E397" s="265" t="s">
        <v>504</v>
      </c>
      <c r="F397" s="357" t="s">
        <v>1870</v>
      </c>
      <c r="G397" s="193"/>
      <c r="H397" s="472" t="s">
        <v>676</v>
      </c>
      <c r="I397" s="21" t="s">
        <v>663</v>
      </c>
      <c r="J397" s="21" t="s">
        <v>16</v>
      </c>
      <c r="K397" s="21" t="s">
        <v>16</v>
      </c>
      <c r="L397" s="21" t="s">
        <v>663</v>
      </c>
      <c r="M397" s="21" t="s">
        <v>16</v>
      </c>
      <c r="N397" s="21" t="s">
        <v>16</v>
      </c>
      <c r="O397" s="21" t="s">
        <v>16</v>
      </c>
      <c r="P397" s="21" t="s">
        <v>16</v>
      </c>
      <c r="Q397" s="21" t="s">
        <v>16</v>
      </c>
      <c r="R397" s="21" t="s">
        <v>16</v>
      </c>
      <c r="S397" s="21">
        <v>3</v>
      </c>
      <c r="T397" s="21" t="s">
        <v>16</v>
      </c>
      <c r="U397" s="21" t="s">
        <v>16</v>
      </c>
      <c r="V397" s="21" t="s">
        <v>16</v>
      </c>
      <c r="W397" s="21" t="s">
        <v>16</v>
      </c>
      <c r="X397" s="21" t="s">
        <v>16</v>
      </c>
      <c r="Y397" s="21" t="s">
        <v>4</v>
      </c>
      <c r="Z397" s="21" t="s">
        <v>16</v>
      </c>
      <c r="AA397" s="21" t="s">
        <v>16</v>
      </c>
      <c r="AB397" s="21" t="s">
        <v>16</v>
      </c>
      <c r="AC397" s="426" t="s">
        <v>16</v>
      </c>
      <c r="AD397" s="426" t="s">
        <v>16</v>
      </c>
      <c r="AE397" s="426" t="s">
        <v>16</v>
      </c>
      <c r="AF397" s="426" t="s">
        <v>16</v>
      </c>
      <c r="AG397" s="426" t="s">
        <v>16</v>
      </c>
      <c r="AH397" s="426" t="s">
        <v>16</v>
      </c>
      <c r="AI397" s="511" t="s">
        <v>16</v>
      </c>
      <c r="AJ397" s="511"/>
      <c r="AK397" s="141" t="s">
        <v>16</v>
      </c>
      <c r="AL397" s="141"/>
      <c r="AM397" s="549" t="s">
        <v>1871</v>
      </c>
      <c r="AN397" s="405"/>
      <c r="AO397" s="549"/>
      <c r="AP397" s="478"/>
      <c r="AQ397" s="496"/>
      <c r="AR397" s="315">
        <f>VLOOKUP(E397,'Monthly AMS report'!KD:KE,2,FALSE)</f>
        <v>44439</v>
      </c>
      <c r="AS397" s="3"/>
      <c r="AT397" s="3"/>
      <c r="AU397" s="5">
        <v>1</v>
      </c>
      <c r="AV397" s="5">
        <v>16</v>
      </c>
      <c r="AW397" s="5">
        <v>49</v>
      </c>
      <c r="AX397" s="5"/>
      <c r="AY397" s="5"/>
      <c r="AZ397" s="5"/>
      <c r="BA397" s="3"/>
      <c r="BB397" s="3"/>
      <c r="BC397" s="3"/>
      <c r="BD397" s="3" t="s">
        <v>716</v>
      </c>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19"/>
    </row>
    <row r="398" spans="1:161" ht="16.5" customHeight="1" x14ac:dyDescent="0.25">
      <c r="A398" s="44" t="s">
        <v>1905</v>
      </c>
      <c r="B398" s="180" t="s">
        <v>1906</v>
      </c>
      <c r="C398" s="5" t="s">
        <v>2847</v>
      </c>
      <c r="D398" s="5" t="s">
        <v>811</v>
      </c>
      <c r="E398" s="265" t="s">
        <v>530</v>
      </c>
      <c r="F398" s="231" t="s">
        <v>1907</v>
      </c>
      <c r="G398" s="193"/>
      <c r="H398" s="5" t="s">
        <v>662</v>
      </c>
      <c r="I398" s="21" t="s">
        <v>16</v>
      </c>
      <c r="J398" s="21" t="s">
        <v>663</v>
      </c>
      <c r="K398" s="21" t="s">
        <v>16</v>
      </c>
      <c r="L398" s="21">
        <v>3</v>
      </c>
      <c r="M398" s="21">
        <v>3</v>
      </c>
      <c r="N398" s="21" t="s">
        <v>16</v>
      </c>
      <c r="O398" s="21" t="s">
        <v>663</v>
      </c>
      <c r="P398" s="21" t="s">
        <v>16</v>
      </c>
      <c r="Q398" s="21" t="s">
        <v>16</v>
      </c>
      <c r="R398" s="21" t="s">
        <v>663</v>
      </c>
      <c r="S398" s="21">
        <v>4</v>
      </c>
      <c r="T398" s="21">
        <v>4</v>
      </c>
      <c r="U398" s="21" t="s">
        <v>16</v>
      </c>
      <c r="V398" s="21" t="s">
        <v>16</v>
      </c>
      <c r="W398" s="21" t="s">
        <v>663</v>
      </c>
      <c r="X398" s="21">
        <v>4</v>
      </c>
      <c r="Y398" s="21">
        <v>3</v>
      </c>
      <c r="Z398" s="21" t="s">
        <v>132</v>
      </c>
      <c r="AA398" s="21" t="s">
        <v>132</v>
      </c>
      <c r="AB398" s="21">
        <v>3</v>
      </c>
      <c r="AC398" s="426">
        <v>3</v>
      </c>
      <c r="AD398" s="426">
        <v>3</v>
      </c>
      <c r="AE398" s="426">
        <v>3</v>
      </c>
      <c r="AF398" s="426">
        <v>2</v>
      </c>
      <c r="AG398" s="426" t="s">
        <v>16</v>
      </c>
      <c r="AH398" s="426" t="s">
        <v>4</v>
      </c>
      <c r="AI398" s="527" t="s">
        <v>16</v>
      </c>
      <c r="AJ398" s="511"/>
      <c r="AK398" s="141" t="s">
        <v>16</v>
      </c>
      <c r="AL398" s="141"/>
      <c r="AM398" s="174"/>
      <c r="AN398" s="401"/>
      <c r="AO398" s="213"/>
      <c r="AP398" s="478"/>
      <c r="AQ398" s="479"/>
      <c r="AR398" s="315">
        <f>VLOOKUP(E398,'Monthly AMS report'!KD:KE,2,FALSE)</f>
        <v>44697</v>
      </c>
      <c r="AS398" s="3"/>
      <c r="AT398" s="3"/>
      <c r="AU398" s="5"/>
      <c r="AV398" s="5">
        <v>16</v>
      </c>
      <c r="AW398" s="5">
        <v>28</v>
      </c>
      <c r="AX398" s="5"/>
      <c r="AY398" s="5"/>
      <c r="AZ398" s="5"/>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19"/>
    </row>
    <row r="399" spans="1:161" ht="16.5" customHeight="1" x14ac:dyDescent="0.25">
      <c r="A399" s="136" t="s">
        <v>1815</v>
      </c>
      <c r="B399" s="325" t="s">
        <v>1816</v>
      </c>
      <c r="C399" s="5" t="s">
        <v>2847</v>
      </c>
      <c r="E399" s="265" t="s">
        <v>531</v>
      </c>
      <c r="F399" s="231" t="s">
        <v>1817</v>
      </c>
      <c r="G399" s="193"/>
      <c r="H399" s="5" t="s">
        <v>662</v>
      </c>
      <c r="I399" s="21" t="s">
        <v>16</v>
      </c>
      <c r="J399" s="21" t="s">
        <v>16</v>
      </c>
      <c r="K399" s="21" t="s">
        <v>16</v>
      </c>
      <c r="L399" s="21" t="s">
        <v>16</v>
      </c>
      <c r="M399" s="21" t="s">
        <v>16</v>
      </c>
      <c r="N399" s="21" t="s">
        <v>663</v>
      </c>
      <c r="O399" s="21" t="s">
        <v>16</v>
      </c>
      <c r="P399" s="21" t="s">
        <v>16</v>
      </c>
      <c r="Q399" s="21" t="s">
        <v>16</v>
      </c>
      <c r="R399" s="21" t="s">
        <v>663</v>
      </c>
      <c r="S399" s="21">
        <v>3</v>
      </c>
      <c r="T399" s="21">
        <v>2</v>
      </c>
      <c r="U399" s="21">
        <v>2</v>
      </c>
      <c r="V399" s="21">
        <v>3</v>
      </c>
      <c r="W399" s="21">
        <v>3</v>
      </c>
      <c r="X399" s="21" t="s">
        <v>16</v>
      </c>
      <c r="Y399" s="21" t="s">
        <v>4</v>
      </c>
      <c r="Z399" s="21" t="s">
        <v>4</v>
      </c>
      <c r="AA399" s="21" t="s">
        <v>4</v>
      </c>
      <c r="AB399" s="21" t="s">
        <v>4</v>
      </c>
      <c r="AC399" s="614" t="s">
        <v>4</v>
      </c>
      <c r="AD399" s="426" t="s">
        <v>663</v>
      </c>
      <c r="AE399" s="426" t="s">
        <v>4</v>
      </c>
      <c r="AF399" s="426" t="s">
        <v>663</v>
      </c>
      <c r="AG399" s="426" t="s">
        <v>16</v>
      </c>
      <c r="AH399" s="426">
        <v>3</v>
      </c>
      <c r="AI399" s="511">
        <v>3</v>
      </c>
      <c r="AJ399" s="511" t="s">
        <v>664</v>
      </c>
      <c r="AK399" s="141">
        <v>3</v>
      </c>
      <c r="AL399" s="141" t="s">
        <v>3583</v>
      </c>
      <c r="AM399" s="174"/>
      <c r="AN399" s="401">
        <v>7284027</v>
      </c>
      <c r="AO399" s="523"/>
      <c r="AP399" s="478"/>
      <c r="AQ399" s="479"/>
      <c r="AR399" s="315">
        <f>VLOOKUP(E399,'Monthly AMS report'!KD:KE,2,FALSE)</f>
        <v>44768</v>
      </c>
      <c r="AS399" s="3"/>
      <c r="AT399" s="3"/>
      <c r="AU399" s="5"/>
      <c r="AV399" s="5">
        <v>16</v>
      </c>
      <c r="AW399" s="5">
        <v>4</v>
      </c>
      <c r="AX399" s="5"/>
      <c r="AY399" s="5"/>
      <c r="AZ399" s="5"/>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c r="DA399" s="3"/>
      <c r="DB399" s="3"/>
      <c r="DC399" s="3"/>
      <c r="DD399" s="3"/>
      <c r="DE399" s="3"/>
      <c r="DF399" s="3"/>
      <c r="DG399" s="3"/>
      <c r="DH399" s="3"/>
      <c r="DI399" s="3"/>
      <c r="DJ399" s="3"/>
      <c r="DK399" s="3"/>
      <c r="DL399" s="3"/>
      <c r="DM399" s="3"/>
      <c r="DN399" s="3"/>
      <c r="DO399" s="3"/>
      <c r="DP399" s="3"/>
      <c r="DQ399" s="3"/>
      <c r="DR399" s="3"/>
      <c r="DS399" s="3"/>
      <c r="DT399" s="3"/>
      <c r="DU399" s="3"/>
      <c r="DV399" s="3"/>
      <c r="DW399" s="3"/>
      <c r="DX399" s="3"/>
      <c r="DY399" s="3"/>
      <c r="DZ399" s="3"/>
      <c r="EA399" s="3"/>
      <c r="EB399" s="19"/>
    </row>
    <row r="400" spans="1:161" ht="16.5" customHeight="1" x14ac:dyDescent="0.2">
      <c r="A400" s="43" t="s">
        <v>1877</v>
      </c>
      <c r="B400" s="323" t="s">
        <v>1878</v>
      </c>
      <c r="C400" s="5" t="s">
        <v>2624</v>
      </c>
      <c r="E400" s="265" t="s">
        <v>32</v>
      </c>
      <c r="F400" s="357" t="s">
        <v>1879</v>
      </c>
      <c r="G400" s="193"/>
      <c r="H400" s="472" t="s">
        <v>676</v>
      </c>
      <c r="I400" s="21" t="s">
        <v>663</v>
      </c>
      <c r="J400" s="21" t="s">
        <v>16</v>
      </c>
      <c r="K400" s="21" t="s">
        <v>16</v>
      </c>
      <c r="L400" s="21" t="s">
        <v>16</v>
      </c>
      <c r="M400" s="21" t="s">
        <v>16</v>
      </c>
      <c r="N400" s="21" t="s">
        <v>16</v>
      </c>
      <c r="O400" s="21" t="s">
        <v>16</v>
      </c>
      <c r="P400" s="21" t="s">
        <v>16</v>
      </c>
      <c r="Q400" s="21" t="s">
        <v>16</v>
      </c>
      <c r="R400" s="21" t="s">
        <v>16</v>
      </c>
      <c r="S400" s="21" t="s">
        <v>16</v>
      </c>
      <c r="T400" s="21" t="s">
        <v>16</v>
      </c>
      <c r="U400" s="21" t="s">
        <v>16</v>
      </c>
      <c r="V400" s="21" t="s">
        <v>16</v>
      </c>
      <c r="W400" s="21" t="s">
        <v>4</v>
      </c>
      <c r="X400" s="21" t="s">
        <v>16</v>
      </c>
      <c r="Y400" s="21" t="s">
        <v>16</v>
      </c>
      <c r="Z400" s="21" t="s">
        <v>16</v>
      </c>
      <c r="AA400" s="21" t="s">
        <v>16</v>
      </c>
      <c r="AB400" s="21" t="s">
        <v>16</v>
      </c>
      <c r="AC400" s="420" t="s">
        <v>16</v>
      </c>
      <c r="AD400" s="426" t="s">
        <v>16</v>
      </c>
      <c r="AE400" s="426" t="s">
        <v>4</v>
      </c>
      <c r="AF400" s="426" t="s">
        <v>16</v>
      </c>
      <c r="AG400" s="426" t="s">
        <v>16</v>
      </c>
      <c r="AH400" s="426" t="s">
        <v>16</v>
      </c>
      <c r="AI400" s="511" t="s">
        <v>664</v>
      </c>
      <c r="AJ400" s="511" t="s">
        <v>664</v>
      </c>
      <c r="AK400" s="141" t="s">
        <v>16</v>
      </c>
      <c r="AL400" s="141"/>
      <c r="AM400" s="549" t="s">
        <v>1880</v>
      </c>
      <c r="AN400" s="405"/>
      <c r="AO400" s="549"/>
      <c r="AP400" s="478"/>
      <c r="AQ400" s="496"/>
      <c r="AR400" s="315">
        <f>VLOOKUP(E400,'Monthly AMS report'!KD:KE,2,FALSE)</f>
        <v>44761</v>
      </c>
      <c r="AS400" s="3"/>
      <c r="AT400" s="3"/>
      <c r="AU400" s="5">
        <v>1</v>
      </c>
      <c r="AV400" s="5">
        <v>16</v>
      </c>
      <c r="AW400" s="5">
        <v>4</v>
      </c>
      <c r="AX400" s="5"/>
      <c r="AY400" s="5"/>
      <c r="AZ400" s="5"/>
      <c r="BA400" s="3"/>
      <c r="BB400" s="3"/>
      <c r="BC400" s="3"/>
      <c r="BD400" s="3" t="s">
        <v>716</v>
      </c>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c r="DA400" s="3"/>
      <c r="DB400" s="3"/>
      <c r="DC400" s="3"/>
      <c r="DD400" s="3"/>
      <c r="DE400" s="3"/>
      <c r="DF400" s="3"/>
      <c r="DG400" s="3"/>
      <c r="DH400" s="3"/>
      <c r="DI400" s="3"/>
      <c r="DJ400" s="3"/>
      <c r="DK400" s="3"/>
      <c r="DL400" s="3"/>
      <c r="DM400" s="3"/>
      <c r="DN400" s="3"/>
      <c r="DO400" s="3"/>
      <c r="DP400" s="3"/>
      <c r="DQ400" s="3"/>
      <c r="DR400" s="3"/>
      <c r="DS400" s="3"/>
      <c r="DT400" s="3"/>
      <c r="DU400" s="3"/>
      <c r="DV400" s="3"/>
      <c r="DW400" s="3"/>
      <c r="DX400" s="3"/>
      <c r="DY400" s="3"/>
      <c r="DZ400" s="3"/>
      <c r="EA400" s="3"/>
      <c r="EB400" s="19"/>
    </row>
    <row r="401" spans="1:132" ht="16.5" customHeight="1" x14ac:dyDescent="0.25">
      <c r="A401" s="44" t="s">
        <v>1818</v>
      </c>
      <c r="B401" s="180" t="s">
        <v>1819</v>
      </c>
      <c r="C401" s="5" t="s">
        <v>2847</v>
      </c>
      <c r="E401" s="265" t="s">
        <v>533</v>
      </c>
      <c r="F401" s="231" t="s">
        <v>1820</v>
      </c>
      <c r="G401" s="193"/>
      <c r="H401" s="5" t="s">
        <v>662</v>
      </c>
      <c r="I401" s="21" t="s">
        <v>663</v>
      </c>
      <c r="J401" s="21" t="s">
        <v>16</v>
      </c>
      <c r="K401" s="21" t="s">
        <v>16</v>
      </c>
      <c r="L401" s="21" t="s">
        <v>16</v>
      </c>
      <c r="M401" s="21" t="s">
        <v>16</v>
      </c>
      <c r="N401" s="21" t="s">
        <v>663</v>
      </c>
      <c r="O401" s="21" t="s">
        <v>663</v>
      </c>
      <c r="P401" s="21" t="s">
        <v>16</v>
      </c>
      <c r="Q401" s="21" t="s">
        <v>16</v>
      </c>
      <c r="R401" s="21" t="s">
        <v>663</v>
      </c>
      <c r="S401" s="21" t="s">
        <v>4</v>
      </c>
      <c r="T401" s="21" t="s">
        <v>16</v>
      </c>
      <c r="U401" s="21" t="s">
        <v>663</v>
      </c>
      <c r="V401" s="21" t="s">
        <v>4</v>
      </c>
      <c r="W401" s="21" t="s">
        <v>663</v>
      </c>
      <c r="X401" s="21" t="s">
        <v>663</v>
      </c>
      <c r="Y401" s="21" t="s">
        <v>663</v>
      </c>
      <c r="Z401" s="21" t="s">
        <v>663</v>
      </c>
      <c r="AA401" s="21" t="s">
        <v>4</v>
      </c>
      <c r="AB401" s="21" t="s">
        <v>4</v>
      </c>
      <c r="AC401" s="614" t="s">
        <v>4</v>
      </c>
      <c r="AD401" s="426" t="s">
        <v>663</v>
      </c>
      <c r="AE401" s="426" t="s">
        <v>4</v>
      </c>
      <c r="AF401" s="426" t="s">
        <v>16</v>
      </c>
      <c r="AG401" s="426" t="s">
        <v>16</v>
      </c>
      <c r="AH401" s="426" t="s">
        <v>4</v>
      </c>
      <c r="AI401" s="511" t="s">
        <v>663</v>
      </c>
      <c r="AJ401" s="511" t="s">
        <v>664</v>
      </c>
      <c r="AK401" s="141" t="s">
        <v>4</v>
      </c>
      <c r="AL401" s="141"/>
      <c r="AM401" s="602"/>
      <c r="AN401" s="405"/>
      <c r="AO401" s="549"/>
      <c r="AP401" s="478"/>
      <c r="AQ401" s="479"/>
      <c r="AR401" s="315">
        <f>VLOOKUP(E401,'Monthly AMS report'!KD:KE,2,FALSE)</f>
        <v>44768</v>
      </c>
      <c r="AS401" s="3"/>
      <c r="AT401" s="3"/>
      <c r="AU401" s="5"/>
      <c r="AV401" s="5">
        <v>16</v>
      </c>
      <c r="AW401" s="5">
        <v>4</v>
      </c>
      <c r="AX401" s="5"/>
      <c r="AY401" s="5"/>
      <c r="AZ401" s="5" t="s">
        <v>1267</v>
      </c>
      <c r="BA401" s="3" t="s">
        <v>1268</v>
      </c>
      <c r="BB401" s="3"/>
      <c r="BC401" s="3"/>
      <c r="BD401" s="3" t="s">
        <v>716</v>
      </c>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c r="DA401" s="3"/>
      <c r="DB401" s="3"/>
      <c r="DC401" s="3"/>
      <c r="DD401" s="3"/>
      <c r="DE401" s="3"/>
      <c r="DF401" s="3"/>
      <c r="DG401" s="3"/>
      <c r="DH401" s="3"/>
      <c r="DI401" s="3"/>
      <c r="DJ401" s="3"/>
      <c r="DK401" s="3"/>
      <c r="DL401" s="3"/>
      <c r="DM401" s="3"/>
      <c r="DN401" s="3"/>
      <c r="DO401" s="3"/>
      <c r="DP401" s="3"/>
      <c r="DQ401" s="3"/>
      <c r="DR401" s="3"/>
      <c r="DS401" s="3"/>
      <c r="DT401" s="3"/>
      <c r="DU401" s="3"/>
      <c r="DV401" s="3"/>
      <c r="DW401" s="3"/>
      <c r="DX401" s="3"/>
      <c r="DY401" s="3"/>
      <c r="DZ401" s="3"/>
      <c r="EA401" s="3"/>
      <c r="EB401" s="19"/>
    </row>
    <row r="402" spans="1:132" ht="16.5" customHeight="1" x14ac:dyDescent="0.2">
      <c r="A402" s="43" t="s">
        <v>1883</v>
      </c>
      <c r="B402" s="323" t="s">
        <v>1884</v>
      </c>
      <c r="C402" s="5" t="s">
        <v>2624</v>
      </c>
      <c r="E402" s="265" t="s">
        <v>501</v>
      </c>
      <c r="F402" s="357" t="s">
        <v>1885</v>
      </c>
      <c r="G402" s="193"/>
      <c r="H402" s="5" t="s">
        <v>676</v>
      </c>
      <c r="I402" s="21" t="s">
        <v>16</v>
      </c>
      <c r="J402" s="21" t="s">
        <v>16</v>
      </c>
      <c r="K402" s="21" t="s">
        <v>16</v>
      </c>
      <c r="L402" s="21" t="s">
        <v>663</v>
      </c>
      <c r="M402" s="21" t="s">
        <v>663</v>
      </c>
      <c r="N402" s="21" t="s">
        <v>16</v>
      </c>
      <c r="O402" s="21" t="s">
        <v>16</v>
      </c>
      <c r="P402" s="21" t="s">
        <v>16</v>
      </c>
      <c r="Q402" s="21" t="s">
        <v>16</v>
      </c>
      <c r="R402" s="21" t="s">
        <v>16</v>
      </c>
      <c r="S402" s="21" t="s">
        <v>16</v>
      </c>
      <c r="T402" s="21" t="s">
        <v>16</v>
      </c>
      <c r="U402" s="21" t="s">
        <v>16</v>
      </c>
      <c r="V402" s="21" t="s">
        <v>16</v>
      </c>
      <c r="W402" s="21" t="s">
        <v>16</v>
      </c>
      <c r="X402" s="21" t="s">
        <v>16</v>
      </c>
      <c r="Y402" s="21" t="s">
        <v>663</v>
      </c>
      <c r="Z402" s="21" t="s">
        <v>663</v>
      </c>
      <c r="AA402" s="21" t="s">
        <v>16</v>
      </c>
      <c r="AB402" s="21" t="s">
        <v>16</v>
      </c>
      <c r="AC402" s="426" t="s">
        <v>16</v>
      </c>
      <c r="AD402" s="426" t="s">
        <v>4</v>
      </c>
      <c r="AE402" s="426" t="s">
        <v>4</v>
      </c>
      <c r="AF402" s="426" t="s">
        <v>16</v>
      </c>
      <c r="AG402" s="426" t="s">
        <v>4</v>
      </c>
      <c r="AH402" s="426" t="s">
        <v>16</v>
      </c>
      <c r="AI402" s="511" t="s">
        <v>664</v>
      </c>
      <c r="AJ402" s="511" t="s">
        <v>664</v>
      </c>
      <c r="AK402" s="141" t="s">
        <v>16</v>
      </c>
      <c r="AL402" s="141"/>
      <c r="AM402" s="213">
        <v>0</v>
      </c>
      <c r="AN402" s="405"/>
      <c r="AO402" s="213"/>
      <c r="AP402" s="478"/>
      <c r="AQ402" s="496"/>
      <c r="AR402" s="315">
        <f>VLOOKUP(E402,'Monthly AMS report'!KD:KE,2,FALSE)</f>
        <v>44761</v>
      </c>
      <c r="AS402" s="3"/>
      <c r="AT402" s="3"/>
      <c r="AU402" s="5">
        <v>1</v>
      </c>
      <c r="AV402" s="5">
        <v>16</v>
      </c>
      <c r="AW402" s="5">
        <v>7</v>
      </c>
      <c r="AX402" s="5"/>
      <c r="AY402" s="5"/>
      <c r="AZ402" s="5" t="s">
        <v>1267</v>
      </c>
      <c r="BA402" s="3" t="s">
        <v>1268</v>
      </c>
      <c r="BB402" s="3"/>
      <c r="BC402" s="3"/>
      <c r="BD402" s="3" t="s">
        <v>716</v>
      </c>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c r="DA402" s="3"/>
      <c r="DB402" s="3"/>
      <c r="DC402" s="3"/>
      <c r="DD402" s="3"/>
      <c r="DE402" s="3"/>
      <c r="DF402" s="3"/>
      <c r="DG402" s="3"/>
      <c r="DH402" s="3"/>
      <c r="DI402" s="3"/>
      <c r="DJ402" s="3"/>
      <c r="DK402" s="3"/>
      <c r="DL402" s="3"/>
      <c r="DM402" s="3"/>
      <c r="DN402" s="3"/>
      <c r="DO402" s="3"/>
      <c r="DP402" s="3"/>
      <c r="DQ402" s="3"/>
      <c r="DR402" s="3"/>
      <c r="DS402" s="3"/>
      <c r="DT402" s="3"/>
      <c r="DU402" s="3"/>
      <c r="DV402" s="3"/>
      <c r="DW402" s="3"/>
      <c r="DX402" s="3"/>
      <c r="DY402" s="3"/>
      <c r="DZ402" s="3"/>
      <c r="EA402" s="3"/>
      <c r="EB402" s="19"/>
    </row>
    <row r="403" spans="1:132" ht="16.5" customHeight="1" x14ac:dyDescent="0.2">
      <c r="A403" s="43" t="s">
        <v>1886</v>
      </c>
      <c r="B403" s="323" t="s">
        <v>1887</v>
      </c>
      <c r="C403" s="5" t="s">
        <v>2624</v>
      </c>
      <c r="E403" s="265" t="s">
        <v>502</v>
      </c>
      <c r="F403" s="357" t="s">
        <v>1888</v>
      </c>
      <c r="G403" s="193"/>
      <c r="H403" s="5" t="s">
        <v>676</v>
      </c>
      <c r="I403" s="21" t="s">
        <v>16</v>
      </c>
      <c r="J403" s="21" t="s">
        <v>16</v>
      </c>
      <c r="K403" s="21" t="s">
        <v>16</v>
      </c>
      <c r="L403" s="21" t="s">
        <v>663</v>
      </c>
      <c r="M403" s="21" t="s">
        <v>16</v>
      </c>
      <c r="N403" s="21" t="s">
        <v>16</v>
      </c>
      <c r="O403" s="21" t="s">
        <v>16</v>
      </c>
      <c r="P403" s="21" t="s">
        <v>16</v>
      </c>
      <c r="Q403" s="21" t="s">
        <v>16</v>
      </c>
      <c r="R403" s="21" t="s">
        <v>16</v>
      </c>
      <c r="S403" s="21" t="s">
        <v>16</v>
      </c>
      <c r="T403" s="21" t="s">
        <v>16</v>
      </c>
      <c r="U403" s="21" t="s">
        <v>16</v>
      </c>
      <c r="V403" s="21" t="s">
        <v>16</v>
      </c>
      <c r="W403" s="21" t="s">
        <v>16</v>
      </c>
      <c r="X403" s="21" t="s">
        <v>663</v>
      </c>
      <c r="Y403" s="21" t="s">
        <v>663</v>
      </c>
      <c r="Z403" s="21" t="s">
        <v>663</v>
      </c>
      <c r="AA403" s="21" t="s">
        <v>16</v>
      </c>
      <c r="AB403" s="21" t="s">
        <v>16</v>
      </c>
      <c r="AC403" s="420" t="s">
        <v>16</v>
      </c>
      <c r="AD403" s="426" t="s">
        <v>4</v>
      </c>
      <c r="AE403" s="426" t="s">
        <v>4</v>
      </c>
      <c r="AF403" s="426" t="s">
        <v>16</v>
      </c>
      <c r="AG403" s="426" t="s">
        <v>4</v>
      </c>
      <c r="AH403" s="426" t="s">
        <v>16</v>
      </c>
      <c r="AI403" s="511" t="s">
        <v>664</v>
      </c>
      <c r="AJ403" s="511" t="s">
        <v>664</v>
      </c>
      <c r="AK403" s="141" t="s">
        <v>16</v>
      </c>
      <c r="AL403" s="141"/>
      <c r="AM403" s="213">
        <v>0</v>
      </c>
      <c r="AN403" s="405"/>
      <c r="AO403" s="213"/>
      <c r="AP403" s="478"/>
      <c r="AQ403" s="496"/>
      <c r="AR403" s="315">
        <f>VLOOKUP(E403,'Monthly AMS report'!KD:KE,2,FALSE)</f>
        <v>44761</v>
      </c>
      <c r="AS403" s="3"/>
      <c r="AT403" s="3"/>
      <c r="AU403" s="5">
        <v>1</v>
      </c>
      <c r="AV403" s="5">
        <v>16</v>
      </c>
      <c r="AW403" s="5">
        <v>4</v>
      </c>
      <c r="AX403" s="5"/>
      <c r="AY403" s="5"/>
      <c r="AZ403" s="5" t="s">
        <v>1267</v>
      </c>
      <c r="BA403" s="3" t="s">
        <v>1268</v>
      </c>
      <c r="BB403" s="3"/>
      <c r="BC403" s="3"/>
      <c r="BD403" s="3" t="s">
        <v>716</v>
      </c>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c r="DA403" s="3"/>
      <c r="DB403" s="3"/>
      <c r="DC403" s="3"/>
      <c r="DD403" s="3"/>
      <c r="DE403" s="3"/>
      <c r="DF403" s="3"/>
      <c r="DG403" s="3"/>
      <c r="DH403" s="3"/>
      <c r="DI403" s="3"/>
      <c r="DJ403" s="3"/>
      <c r="DK403" s="3"/>
      <c r="DL403" s="3"/>
      <c r="DM403" s="3"/>
      <c r="DN403" s="3"/>
      <c r="DO403" s="3"/>
      <c r="DP403" s="3"/>
      <c r="DQ403" s="3"/>
      <c r="DR403" s="3"/>
      <c r="DS403" s="3"/>
      <c r="DT403" s="3"/>
      <c r="DU403" s="3"/>
      <c r="DV403" s="3"/>
      <c r="DW403" s="3"/>
      <c r="DX403" s="3"/>
      <c r="DY403" s="3"/>
      <c r="DZ403" s="3"/>
      <c r="EA403" s="3"/>
      <c r="EB403" s="19"/>
    </row>
    <row r="404" spans="1:132" ht="16.5" customHeight="1" x14ac:dyDescent="0.2">
      <c r="A404" s="43" t="s">
        <v>1908</v>
      </c>
      <c r="B404" s="43" t="s">
        <v>1908</v>
      </c>
      <c r="C404" s="5" t="s">
        <v>2847</v>
      </c>
      <c r="D404" s="5" t="s">
        <v>811</v>
      </c>
      <c r="E404" s="263" t="s">
        <v>534</v>
      </c>
      <c r="F404" s="264" t="s">
        <v>1909</v>
      </c>
      <c r="G404" s="193"/>
      <c r="H404" s="5" t="s">
        <v>813</v>
      </c>
      <c r="I404" s="21" t="s">
        <v>16</v>
      </c>
      <c r="J404" s="25" t="s">
        <v>16</v>
      </c>
      <c r="K404" s="25" t="s">
        <v>16</v>
      </c>
      <c r="L404" s="25" t="s">
        <v>16</v>
      </c>
      <c r="M404" s="25" t="s">
        <v>16</v>
      </c>
      <c r="N404" s="25" t="s">
        <v>16</v>
      </c>
      <c r="O404" s="25" t="s">
        <v>16</v>
      </c>
      <c r="P404" s="25" t="s">
        <v>16</v>
      </c>
      <c r="Q404" s="25" t="s">
        <v>16</v>
      </c>
      <c r="R404" s="25" t="s">
        <v>16</v>
      </c>
      <c r="S404" s="25" t="s">
        <v>16</v>
      </c>
      <c r="T404" s="25" t="s">
        <v>16</v>
      </c>
      <c r="U404" s="25" t="s">
        <v>16</v>
      </c>
      <c r="V404" s="25" t="s">
        <v>16</v>
      </c>
      <c r="W404" s="21" t="s">
        <v>16</v>
      </c>
      <c r="X404" s="21" t="s">
        <v>663</v>
      </c>
      <c r="Y404" s="21" t="s">
        <v>814</v>
      </c>
      <c r="Z404" s="21" t="s">
        <v>814</v>
      </c>
      <c r="AA404" s="21" t="s">
        <v>814</v>
      </c>
      <c r="AB404" s="21" t="s">
        <v>814</v>
      </c>
      <c r="AC404" s="426" t="s">
        <v>16</v>
      </c>
      <c r="AD404" s="426" t="s">
        <v>663</v>
      </c>
      <c r="AE404" s="426" t="s">
        <v>4</v>
      </c>
      <c r="AF404" s="426" t="s">
        <v>132</v>
      </c>
      <c r="AG404" s="426" t="s">
        <v>132</v>
      </c>
      <c r="AH404" s="426" t="s">
        <v>4</v>
      </c>
      <c r="AI404" s="527" t="s">
        <v>16</v>
      </c>
      <c r="AJ404" s="511"/>
      <c r="AK404" s="141" t="s">
        <v>16</v>
      </c>
      <c r="AL404" s="141"/>
      <c r="AM404" s="213"/>
      <c r="AN404" s="405"/>
      <c r="AO404" s="213"/>
      <c r="AP404" s="478"/>
      <c r="AQ404" s="479"/>
      <c r="AR404" s="315">
        <f>VLOOKUP(E404,'Monthly AMS report'!KD:KE,2,FALSE)</f>
        <v>44697</v>
      </c>
      <c r="AS404" s="22"/>
      <c r="AT404" s="22"/>
      <c r="AU404" s="5"/>
      <c r="AV404" s="5">
        <v>16</v>
      </c>
      <c r="AW404" s="5">
        <v>5</v>
      </c>
      <c r="AX404" s="5"/>
      <c r="AY404" s="5"/>
      <c r="AZ404" s="5"/>
      <c r="BA404" s="3"/>
      <c r="BB404" s="3"/>
      <c r="BC404" s="3"/>
      <c r="BD404" s="3" t="s">
        <v>716</v>
      </c>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c r="DA404" s="3"/>
      <c r="DB404" s="3"/>
      <c r="DC404" s="3"/>
      <c r="DD404" s="3"/>
      <c r="DE404" s="3"/>
      <c r="DF404" s="3"/>
      <c r="DG404" s="3"/>
      <c r="DH404" s="3"/>
      <c r="DI404" s="3"/>
      <c r="DJ404" s="3"/>
      <c r="DK404" s="3"/>
      <c r="DL404" s="3"/>
      <c r="DM404" s="3"/>
      <c r="DN404" s="3"/>
      <c r="DO404" s="3"/>
      <c r="DP404" s="3"/>
      <c r="DQ404" s="3"/>
      <c r="DR404" s="3"/>
      <c r="DS404" s="3"/>
      <c r="DT404" s="3"/>
      <c r="DU404" s="3"/>
      <c r="DV404" s="3"/>
      <c r="DW404" s="3"/>
      <c r="DX404" s="3"/>
      <c r="DY404" s="3"/>
      <c r="DZ404" s="3"/>
      <c r="EA404" s="3"/>
      <c r="EB404" s="19"/>
    </row>
    <row r="405" spans="1:132" ht="16.5" customHeight="1" x14ac:dyDescent="0.25">
      <c r="A405" s="44" t="s">
        <v>1824</v>
      </c>
      <c r="B405" s="180" t="s">
        <v>1825</v>
      </c>
      <c r="C405" s="5" t="s">
        <v>2847</v>
      </c>
      <c r="E405" s="265" t="s">
        <v>535</v>
      </c>
      <c r="F405" s="231" t="s">
        <v>1826</v>
      </c>
      <c r="G405" s="193" t="s">
        <v>661</v>
      </c>
      <c r="H405" s="5" t="s">
        <v>662</v>
      </c>
      <c r="I405" s="21" t="s">
        <v>663</v>
      </c>
      <c r="J405" s="21" t="s">
        <v>663</v>
      </c>
      <c r="K405" s="21" t="s">
        <v>16</v>
      </c>
      <c r="L405" s="21" t="s">
        <v>663</v>
      </c>
      <c r="M405" s="21" t="s">
        <v>4</v>
      </c>
      <c r="N405" s="21" t="s">
        <v>663</v>
      </c>
      <c r="O405" s="21" t="s">
        <v>663</v>
      </c>
      <c r="P405" s="21" t="s">
        <v>16</v>
      </c>
      <c r="Q405" s="21" t="s">
        <v>16</v>
      </c>
      <c r="R405" s="21" t="s">
        <v>663</v>
      </c>
      <c r="S405" s="21" t="s">
        <v>4</v>
      </c>
      <c r="T405" s="21" t="s">
        <v>663</v>
      </c>
      <c r="U405" s="21" t="s">
        <v>663</v>
      </c>
      <c r="V405" s="21" t="s">
        <v>4</v>
      </c>
      <c r="W405" s="21" t="s">
        <v>663</v>
      </c>
      <c r="X405" s="21" t="s">
        <v>663</v>
      </c>
      <c r="Y405" s="21" t="s">
        <v>663</v>
      </c>
      <c r="Z405" s="21" t="s">
        <v>663</v>
      </c>
      <c r="AA405" s="21" t="s">
        <v>663</v>
      </c>
      <c r="AB405" s="21" t="s">
        <v>4</v>
      </c>
      <c r="AC405" s="426" t="s">
        <v>4</v>
      </c>
      <c r="AD405" s="426" t="s">
        <v>663</v>
      </c>
      <c r="AE405" s="426" t="s">
        <v>4</v>
      </c>
      <c r="AF405" s="426">
        <v>3</v>
      </c>
      <c r="AG405" s="426" t="s">
        <v>16</v>
      </c>
      <c r="AH405" s="426">
        <v>3</v>
      </c>
      <c r="AI405" s="511">
        <v>3</v>
      </c>
      <c r="AJ405" s="511" t="s">
        <v>664</v>
      </c>
      <c r="AK405" s="141">
        <v>4</v>
      </c>
      <c r="AL405" s="141" t="s">
        <v>3584</v>
      </c>
      <c r="AM405" s="174"/>
      <c r="AN405" s="405"/>
      <c r="AO405" s="213"/>
      <c r="AP405" s="478"/>
      <c r="AQ405" s="479"/>
      <c r="AR405" s="315">
        <f>VLOOKUP(E405,'Monthly AMS report'!KD:KE,2,FALSE)</f>
        <v>44768</v>
      </c>
      <c r="AS405" s="3"/>
      <c r="AT405" s="3"/>
      <c r="AU405" s="5"/>
      <c r="AV405" s="5">
        <v>16</v>
      </c>
      <c r="AW405" s="5">
        <v>4</v>
      </c>
      <c r="AX405" s="5"/>
      <c r="AY405" s="5"/>
      <c r="AZ405" s="5"/>
      <c r="BA405" s="3"/>
      <c r="BB405" s="3"/>
      <c r="BC405" s="3"/>
      <c r="BD405" s="3" t="s">
        <v>716</v>
      </c>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c r="DA405" s="3"/>
      <c r="DB405" s="3"/>
      <c r="DC405" s="3"/>
      <c r="DD405" s="3"/>
      <c r="DE405" s="3"/>
      <c r="DF405" s="3"/>
      <c r="DG405" s="3"/>
      <c r="DH405" s="3"/>
      <c r="DI405" s="3"/>
      <c r="DJ405" s="3"/>
      <c r="DK405" s="3"/>
      <c r="DL405" s="3"/>
      <c r="DM405" s="3"/>
      <c r="DN405" s="3"/>
      <c r="DO405" s="3"/>
      <c r="DP405" s="3"/>
      <c r="DQ405" s="3"/>
      <c r="DR405" s="3"/>
      <c r="DS405" s="3"/>
      <c r="DT405" s="3"/>
      <c r="DU405" s="3"/>
      <c r="DV405" s="3"/>
      <c r="DW405" s="3"/>
      <c r="DX405" s="3"/>
      <c r="DY405" s="3"/>
      <c r="DZ405" s="3"/>
      <c r="EA405" s="3"/>
      <c r="EB405" s="19"/>
    </row>
    <row r="406" spans="1:132" ht="16.5" customHeight="1" x14ac:dyDescent="0.25">
      <c r="A406" s="44" t="s">
        <v>1895</v>
      </c>
      <c r="B406" s="180" t="s">
        <v>1896</v>
      </c>
      <c r="C406" s="5" t="s">
        <v>1897</v>
      </c>
      <c r="E406" s="326" t="s">
        <v>119</v>
      </c>
      <c r="F406" s="5" t="s">
        <v>1898</v>
      </c>
      <c r="G406" s="193"/>
      <c r="H406" s="5" t="s">
        <v>662</v>
      </c>
      <c r="I406" s="21" t="s">
        <v>16</v>
      </c>
      <c r="J406" s="21">
        <v>2</v>
      </c>
      <c r="K406" s="21" t="s">
        <v>663</v>
      </c>
      <c r="L406" s="21" t="s">
        <v>663</v>
      </c>
      <c r="M406" s="21" t="s">
        <v>664</v>
      </c>
      <c r="N406" s="21" t="s">
        <v>16</v>
      </c>
      <c r="O406" s="21">
        <v>2</v>
      </c>
      <c r="P406" s="21" t="s">
        <v>16</v>
      </c>
      <c r="Q406" s="21">
        <v>2</v>
      </c>
      <c r="R406" s="21" t="s">
        <v>663</v>
      </c>
      <c r="S406" s="21">
        <v>4</v>
      </c>
      <c r="T406" s="21">
        <v>3</v>
      </c>
      <c r="U406" s="21">
        <v>3</v>
      </c>
      <c r="V406" s="21">
        <v>3</v>
      </c>
      <c r="W406" s="21">
        <v>3</v>
      </c>
      <c r="X406" s="21">
        <v>3</v>
      </c>
      <c r="Y406" s="21">
        <v>3</v>
      </c>
      <c r="Z406" s="21" t="s">
        <v>132</v>
      </c>
      <c r="AA406" s="21">
        <v>4</v>
      </c>
      <c r="AB406" s="21" t="s">
        <v>819</v>
      </c>
      <c r="AC406" s="420">
        <v>2</v>
      </c>
      <c r="AD406" s="426">
        <v>4</v>
      </c>
      <c r="AE406" s="426" t="s">
        <v>4</v>
      </c>
      <c r="AF406" s="426">
        <v>3</v>
      </c>
      <c r="AG406" s="426">
        <v>3</v>
      </c>
      <c r="AH406" s="426">
        <v>1</v>
      </c>
      <c r="AI406" s="511">
        <v>1</v>
      </c>
      <c r="AJ406" s="511" t="s">
        <v>664</v>
      </c>
      <c r="AK406" s="141">
        <v>2</v>
      </c>
      <c r="AL406" s="141" t="s">
        <v>3600</v>
      </c>
      <c r="AM406" s="174"/>
      <c r="AN406" s="402">
        <v>7287374</v>
      </c>
      <c r="AO406" s="213"/>
      <c r="AP406" s="478"/>
      <c r="AQ406" s="479"/>
      <c r="AR406" s="315">
        <f>VLOOKUP(E406,'Monthly AMS report'!KD:KE,2,FALSE)</f>
        <v>44768</v>
      </c>
      <c r="AS406" s="5"/>
      <c r="AT406" s="5"/>
      <c r="AU406" s="5"/>
      <c r="AV406" s="5">
        <v>8</v>
      </c>
      <c r="AW406" s="5">
        <v>28</v>
      </c>
      <c r="AX406" s="5"/>
      <c r="AY406" s="5"/>
      <c r="AZ406" s="5"/>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c r="DA406" s="3"/>
      <c r="DB406" s="3"/>
      <c r="DC406" s="3"/>
      <c r="DD406" s="3"/>
      <c r="DE406" s="3"/>
      <c r="DF406" s="3"/>
      <c r="DG406" s="3"/>
      <c r="DH406" s="3"/>
      <c r="DI406" s="3"/>
      <c r="DJ406" s="3"/>
      <c r="DK406" s="3"/>
      <c r="DL406" s="3"/>
      <c r="DM406" s="3"/>
      <c r="DN406" s="3"/>
      <c r="DO406" s="3"/>
      <c r="DP406" s="3"/>
      <c r="DQ406" s="3"/>
      <c r="DR406" s="3"/>
      <c r="DS406" s="3"/>
      <c r="DT406" s="3"/>
      <c r="DU406" s="3"/>
      <c r="DV406" s="3"/>
      <c r="DW406" s="3"/>
      <c r="DX406" s="3"/>
      <c r="DY406" s="3"/>
      <c r="DZ406" s="3"/>
      <c r="EA406" s="3"/>
      <c r="EB406" s="19"/>
    </row>
    <row r="407" spans="1:132" ht="16.5" customHeight="1" x14ac:dyDescent="0.2">
      <c r="A407" s="43" t="s">
        <v>1045</v>
      </c>
      <c r="B407" s="323" t="s">
        <v>1046</v>
      </c>
      <c r="C407" s="5" t="s">
        <v>2652</v>
      </c>
      <c r="D407" s="5" t="s">
        <v>811</v>
      </c>
      <c r="E407" s="265" t="s">
        <v>200</v>
      </c>
      <c r="F407" s="231" t="s">
        <v>1047</v>
      </c>
      <c r="G407" s="193"/>
      <c r="H407" s="5" t="s">
        <v>662</v>
      </c>
      <c r="I407" s="21" t="s">
        <v>16</v>
      </c>
      <c r="J407" s="21" t="s">
        <v>16</v>
      </c>
      <c r="K407" s="21" t="s">
        <v>16</v>
      </c>
      <c r="L407" s="21" t="s">
        <v>663</v>
      </c>
      <c r="M407" s="21"/>
      <c r="N407" s="21" t="s">
        <v>16</v>
      </c>
      <c r="O407" s="21" t="s">
        <v>663</v>
      </c>
      <c r="P407" s="21" t="s">
        <v>16</v>
      </c>
      <c r="Q407" s="21">
        <v>3</v>
      </c>
      <c r="R407" s="21" t="s">
        <v>663</v>
      </c>
      <c r="S407" s="21" t="s">
        <v>16</v>
      </c>
      <c r="T407" s="21">
        <v>3</v>
      </c>
      <c r="U407" s="21">
        <v>4</v>
      </c>
      <c r="V407" s="21" t="s">
        <v>16</v>
      </c>
      <c r="W407" s="21" t="s">
        <v>16</v>
      </c>
      <c r="X407" s="21" t="s">
        <v>16</v>
      </c>
      <c r="Y407" s="21">
        <v>3</v>
      </c>
      <c r="Z407" s="21" t="s">
        <v>16</v>
      </c>
      <c r="AA407" s="21" t="s">
        <v>16</v>
      </c>
      <c r="AB407" s="21">
        <v>4</v>
      </c>
      <c r="AC407" s="21">
        <v>4</v>
      </c>
      <c r="AD407" s="21" t="s">
        <v>16</v>
      </c>
      <c r="AE407" s="21">
        <v>3</v>
      </c>
      <c r="AF407" s="21" t="s">
        <v>663</v>
      </c>
      <c r="AG407" s="426" t="s">
        <v>4</v>
      </c>
      <c r="AH407" s="426" t="s">
        <v>4</v>
      </c>
      <c r="AI407" s="511" t="s">
        <v>16</v>
      </c>
      <c r="AJ407" s="511"/>
      <c r="AK407" s="141" t="s">
        <v>16</v>
      </c>
      <c r="AL407" s="141"/>
      <c r="AM407" s="602"/>
      <c r="AN407" s="405"/>
      <c r="AO407" s="213"/>
      <c r="AP407" s="478"/>
      <c r="AQ407" s="479"/>
      <c r="AR407" s="315">
        <f>VLOOKUP(E407,'Monthly AMS report'!KD:KE,2,FALSE)</f>
        <v>44685</v>
      </c>
      <c r="AS407" s="3"/>
      <c r="AT407" s="3"/>
      <c r="AU407" s="5"/>
      <c r="AV407" s="5">
        <v>8</v>
      </c>
      <c r="AW407" s="5">
        <v>28</v>
      </c>
      <c r="AX407" s="5"/>
      <c r="AY407" s="5"/>
      <c r="AZ407" s="5"/>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c r="DA407" s="3"/>
      <c r="DB407" s="3"/>
      <c r="DC407" s="3"/>
      <c r="DD407" s="3"/>
      <c r="DE407" s="3"/>
      <c r="DF407" s="3"/>
      <c r="DG407" s="3"/>
      <c r="DH407" s="3"/>
      <c r="DI407" s="3"/>
      <c r="DJ407" s="3"/>
      <c r="DK407" s="3"/>
      <c r="DL407" s="3"/>
      <c r="DM407" s="3"/>
      <c r="DN407" s="3"/>
      <c r="DO407" s="3"/>
      <c r="DP407" s="3"/>
      <c r="DQ407" s="3"/>
      <c r="DR407" s="3"/>
      <c r="DS407" s="3"/>
      <c r="DT407" s="3"/>
      <c r="DU407" s="3"/>
      <c r="DV407" s="3"/>
      <c r="DW407" s="3"/>
      <c r="DX407" s="3"/>
      <c r="DY407" s="3"/>
      <c r="DZ407" s="3"/>
      <c r="EA407" s="3"/>
      <c r="EB407" s="19"/>
    </row>
    <row r="408" spans="1:132" ht="16.5" customHeight="1" x14ac:dyDescent="0.25">
      <c r="A408" s="44" t="s">
        <v>1827</v>
      </c>
      <c r="B408" s="180" t="s">
        <v>1828</v>
      </c>
      <c r="C408" s="5" t="s">
        <v>2847</v>
      </c>
      <c r="E408" s="265" t="s">
        <v>537</v>
      </c>
      <c r="F408" s="231" t="s">
        <v>1829</v>
      </c>
      <c r="G408" s="193"/>
      <c r="H408" s="5" t="s">
        <v>662</v>
      </c>
      <c r="I408" s="21" t="s">
        <v>663</v>
      </c>
      <c r="J408" s="21" t="s">
        <v>16</v>
      </c>
      <c r="K408" s="21" t="s">
        <v>16</v>
      </c>
      <c r="L408" s="21" t="s">
        <v>663</v>
      </c>
      <c r="M408" s="21" t="s">
        <v>663</v>
      </c>
      <c r="N408" s="21" t="s">
        <v>663</v>
      </c>
      <c r="O408" s="21">
        <v>1</v>
      </c>
      <c r="P408" s="21" t="s">
        <v>16</v>
      </c>
      <c r="Q408" s="21" t="s">
        <v>16</v>
      </c>
      <c r="R408" s="21" t="s">
        <v>663</v>
      </c>
      <c r="S408" s="21" t="s">
        <v>4</v>
      </c>
      <c r="T408" s="21" t="s">
        <v>663</v>
      </c>
      <c r="U408" s="21" t="s">
        <v>663</v>
      </c>
      <c r="V408" s="21" t="s">
        <v>16</v>
      </c>
      <c r="W408" s="21" t="s">
        <v>16</v>
      </c>
      <c r="X408" s="21" t="s">
        <v>663</v>
      </c>
      <c r="Y408" s="21" t="s">
        <v>663</v>
      </c>
      <c r="Z408" s="21" t="s">
        <v>663</v>
      </c>
      <c r="AA408" s="21" t="s">
        <v>663</v>
      </c>
      <c r="AB408" s="21" t="s">
        <v>4</v>
      </c>
      <c r="AC408" s="21" t="s">
        <v>4</v>
      </c>
      <c r="AD408" s="21" t="s">
        <v>663</v>
      </c>
      <c r="AE408" s="21" t="s">
        <v>4</v>
      </c>
      <c r="AF408" s="21">
        <v>4</v>
      </c>
      <c r="AG408" s="426" t="s">
        <v>16</v>
      </c>
      <c r="AH408" s="426">
        <v>3</v>
      </c>
      <c r="AI408" s="511">
        <v>3</v>
      </c>
      <c r="AJ408" s="511" t="s">
        <v>664</v>
      </c>
      <c r="AK408" s="141">
        <v>4</v>
      </c>
      <c r="AL408" s="141" t="s">
        <v>3585</v>
      </c>
      <c r="AM408" s="174"/>
      <c r="AN408" s="405"/>
      <c r="AO408" s="213"/>
      <c r="AP408" s="478"/>
      <c r="AQ408" s="479"/>
      <c r="AR408" s="315">
        <f>VLOOKUP(E408,'Monthly AMS report'!KD:KE,2,FALSE)</f>
        <v>44768</v>
      </c>
      <c r="AS408" s="3"/>
      <c r="AT408" s="3"/>
      <c r="AU408" s="5"/>
      <c r="AV408" s="5">
        <v>16</v>
      </c>
      <c r="AW408" s="5">
        <v>51</v>
      </c>
      <c r="AX408" s="5"/>
      <c r="AY408" s="5"/>
      <c r="AZ408" s="5"/>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c r="DA408" s="3"/>
      <c r="DB408" s="3"/>
      <c r="DC408" s="3"/>
      <c r="DD408" s="3"/>
      <c r="DE408" s="3"/>
      <c r="DF408" s="3"/>
      <c r="DG408" s="3"/>
      <c r="DH408" s="3"/>
      <c r="DI408" s="3"/>
      <c r="DJ408" s="3"/>
      <c r="DK408" s="3"/>
      <c r="DL408" s="3"/>
      <c r="DM408" s="3"/>
      <c r="DN408" s="3"/>
      <c r="DO408" s="3"/>
      <c r="DP408" s="3"/>
      <c r="DQ408" s="3"/>
      <c r="DR408" s="3"/>
      <c r="DS408" s="3"/>
      <c r="DT408" s="3"/>
      <c r="DU408" s="3"/>
      <c r="DV408" s="3"/>
      <c r="DW408" s="3"/>
      <c r="DX408" s="3"/>
      <c r="DY408" s="3"/>
      <c r="DZ408" s="3"/>
      <c r="EA408" s="3"/>
      <c r="EB408" s="19"/>
    </row>
    <row r="409" spans="1:132" ht="16.5" customHeight="1" x14ac:dyDescent="0.25">
      <c r="A409" s="44" t="s">
        <v>1830</v>
      </c>
      <c r="B409" s="180" t="s">
        <v>1831</v>
      </c>
      <c r="C409" s="5" t="s">
        <v>2847</v>
      </c>
      <c r="D409" s="5" t="s">
        <v>811</v>
      </c>
      <c r="E409" s="265" t="s">
        <v>539</v>
      </c>
      <c r="F409" s="231" t="s">
        <v>1832</v>
      </c>
      <c r="G409" s="193"/>
      <c r="H409" s="5" t="s">
        <v>662</v>
      </c>
      <c r="I409" s="21" t="s">
        <v>16</v>
      </c>
      <c r="J409" s="21" t="s">
        <v>663</v>
      </c>
      <c r="K409" s="21" t="s">
        <v>16</v>
      </c>
      <c r="L409" s="21" t="s">
        <v>663</v>
      </c>
      <c r="M409" s="21">
        <v>3</v>
      </c>
      <c r="N409" s="21" t="s">
        <v>664</v>
      </c>
      <c r="O409" s="21" t="s">
        <v>663</v>
      </c>
      <c r="P409" s="21" t="s">
        <v>16</v>
      </c>
      <c r="Q409" s="21" t="s">
        <v>16</v>
      </c>
      <c r="R409" s="21" t="s">
        <v>663</v>
      </c>
      <c r="S409" s="21" t="s">
        <v>16</v>
      </c>
      <c r="T409" s="21" t="s">
        <v>663</v>
      </c>
      <c r="U409" s="21" t="s">
        <v>663</v>
      </c>
      <c r="V409" s="21" t="s">
        <v>16</v>
      </c>
      <c r="W409" s="21" t="s">
        <v>663</v>
      </c>
      <c r="X409" s="21" t="s">
        <v>663</v>
      </c>
      <c r="Y409" s="21" t="s">
        <v>663</v>
      </c>
      <c r="Z409" s="21" t="s">
        <v>663</v>
      </c>
      <c r="AA409" s="426" t="s">
        <v>663</v>
      </c>
      <c r="AB409" s="426" t="s">
        <v>4</v>
      </c>
      <c r="AC409" s="426" t="s">
        <v>4</v>
      </c>
      <c r="AD409" s="426" t="s">
        <v>663</v>
      </c>
      <c r="AE409" s="426" t="s">
        <v>4</v>
      </c>
      <c r="AF409" s="426" t="s">
        <v>16</v>
      </c>
      <c r="AG409" s="426" t="s">
        <v>16</v>
      </c>
      <c r="AH409" s="426" t="s">
        <v>4</v>
      </c>
      <c r="AI409" s="512" t="s">
        <v>664</v>
      </c>
      <c r="AJ409" s="511" t="s">
        <v>664</v>
      </c>
      <c r="AK409" s="141">
        <v>1</v>
      </c>
      <c r="AL409" s="141" t="s">
        <v>3586</v>
      </c>
      <c r="AM409" s="174"/>
      <c r="AN409" s="405"/>
      <c r="AO409" s="213"/>
      <c r="AP409" s="478"/>
      <c r="AQ409" s="479"/>
      <c r="AR409" s="315">
        <f>VLOOKUP(E409,'Monthly AMS report'!KD:KE,2,FALSE)</f>
        <v>44768</v>
      </c>
      <c r="AS409" s="3"/>
      <c r="AT409" s="3"/>
      <c r="AU409" s="5"/>
      <c r="AV409" s="5">
        <v>16</v>
      </c>
      <c r="AW409" s="5">
        <v>16</v>
      </c>
      <c r="AX409" s="5"/>
      <c r="AY409" s="5"/>
      <c r="AZ409" s="5"/>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c r="DA409" s="3"/>
      <c r="DB409" s="3"/>
      <c r="DC409" s="3"/>
      <c r="DD409" s="3"/>
      <c r="DE409" s="3"/>
      <c r="DF409" s="3"/>
      <c r="DG409" s="3"/>
      <c r="DH409" s="3"/>
      <c r="DI409" s="3"/>
      <c r="DJ409" s="3"/>
      <c r="DK409" s="3"/>
      <c r="DL409" s="3"/>
      <c r="DM409" s="3"/>
      <c r="DN409" s="3"/>
      <c r="DO409" s="3"/>
      <c r="DP409" s="3"/>
      <c r="DQ409" s="3"/>
      <c r="DR409" s="3"/>
      <c r="DS409" s="3"/>
      <c r="DT409" s="3"/>
      <c r="DU409" s="3"/>
      <c r="DV409" s="3"/>
      <c r="DW409" s="3"/>
      <c r="DX409" s="3"/>
      <c r="DY409" s="3"/>
      <c r="DZ409" s="3"/>
      <c r="EA409" s="3"/>
      <c r="EB409" s="19"/>
    </row>
    <row r="410" spans="1:132" ht="16.5" customHeight="1" x14ac:dyDescent="0.25">
      <c r="A410" s="44" t="s">
        <v>1922</v>
      </c>
      <c r="B410" s="180" t="s">
        <v>1923</v>
      </c>
      <c r="C410" s="5" t="s">
        <v>2847</v>
      </c>
      <c r="E410" s="265" t="s">
        <v>540</v>
      </c>
      <c r="F410" s="231" t="s">
        <v>1924</v>
      </c>
      <c r="G410" s="193"/>
      <c r="H410" s="5" t="s">
        <v>662</v>
      </c>
      <c r="I410" s="21" t="s">
        <v>663</v>
      </c>
      <c r="J410" s="21" t="s">
        <v>663</v>
      </c>
      <c r="K410" s="21" t="s">
        <v>16</v>
      </c>
      <c r="L410" s="21" t="s">
        <v>16</v>
      </c>
      <c r="M410" s="21">
        <v>3</v>
      </c>
      <c r="N410" s="21" t="s">
        <v>664</v>
      </c>
      <c r="O410" s="21" t="s">
        <v>16</v>
      </c>
      <c r="P410" s="21" t="s">
        <v>16</v>
      </c>
      <c r="Q410" s="21" t="s">
        <v>16</v>
      </c>
      <c r="R410" s="21" t="s">
        <v>663</v>
      </c>
      <c r="S410" s="21">
        <v>2</v>
      </c>
      <c r="T410" s="21">
        <v>2</v>
      </c>
      <c r="U410" s="21" t="s">
        <v>16</v>
      </c>
      <c r="V410" s="21">
        <v>1</v>
      </c>
      <c r="W410" s="21">
        <v>2</v>
      </c>
      <c r="X410" s="21">
        <v>3</v>
      </c>
      <c r="Y410" s="21">
        <v>4</v>
      </c>
      <c r="Z410" s="21" t="s">
        <v>664</v>
      </c>
      <c r="AA410" s="21" t="s">
        <v>663</v>
      </c>
      <c r="AB410" s="21" t="s">
        <v>4</v>
      </c>
      <c r="AC410" s="426" t="s">
        <v>4</v>
      </c>
      <c r="AD410" s="426" t="s">
        <v>663</v>
      </c>
      <c r="AE410" s="426" t="s">
        <v>4</v>
      </c>
      <c r="AF410" s="426" t="s">
        <v>663</v>
      </c>
      <c r="AG410" s="426" t="s">
        <v>16</v>
      </c>
      <c r="AH410" s="426" t="s">
        <v>4</v>
      </c>
      <c r="AI410" s="512" t="s">
        <v>663</v>
      </c>
      <c r="AJ410" s="511"/>
      <c r="AK410" s="141" t="s">
        <v>4</v>
      </c>
      <c r="AL410" s="141"/>
      <c r="AM410" s="592"/>
      <c r="AN410" s="405"/>
      <c r="AO410" s="616"/>
      <c r="AP410" s="478"/>
      <c r="AQ410" s="479"/>
      <c r="AR410" s="315">
        <f>VLOOKUP(E410,'Monthly AMS report'!KD:KE,2,FALSE)</f>
        <v>44770</v>
      </c>
      <c r="AS410" s="3"/>
      <c r="AT410" s="3"/>
      <c r="AU410" s="5"/>
      <c r="AV410" s="5">
        <v>16</v>
      </c>
      <c r="AW410" s="5">
        <v>4</v>
      </c>
      <c r="AX410" s="5"/>
      <c r="AY410" s="5"/>
      <c r="AZ410" s="5"/>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c r="DA410" s="3"/>
      <c r="DB410" s="3"/>
      <c r="DC410" s="3"/>
      <c r="DD410" s="3"/>
      <c r="DE410" s="3"/>
      <c r="DF410" s="3"/>
      <c r="DG410" s="3"/>
      <c r="DH410" s="3"/>
      <c r="DI410" s="3"/>
      <c r="DJ410" s="3"/>
      <c r="DK410" s="3"/>
      <c r="DL410" s="3"/>
      <c r="DM410" s="3"/>
      <c r="DN410" s="3"/>
      <c r="DO410" s="3"/>
      <c r="DP410" s="3"/>
      <c r="DQ410" s="3"/>
      <c r="DR410" s="3"/>
      <c r="DS410" s="3"/>
      <c r="DT410" s="3"/>
      <c r="DU410" s="3"/>
      <c r="DV410" s="3"/>
      <c r="DW410" s="3"/>
      <c r="DX410" s="3"/>
      <c r="DY410" s="3"/>
      <c r="DZ410" s="3"/>
      <c r="EA410" s="3"/>
      <c r="EB410" s="19"/>
    </row>
    <row r="411" spans="1:132" ht="16.5" customHeight="1" x14ac:dyDescent="0.2">
      <c r="A411" s="43" t="s">
        <v>1594</v>
      </c>
      <c r="B411" s="43" t="s">
        <v>1595</v>
      </c>
      <c r="C411" s="5" t="s">
        <v>2636</v>
      </c>
      <c r="D411" s="5" t="s">
        <v>1500</v>
      </c>
      <c r="E411" s="263" t="s">
        <v>401</v>
      </c>
      <c r="F411" s="357" t="s">
        <v>1596</v>
      </c>
      <c r="G411" s="193"/>
      <c r="H411" s="472" t="s">
        <v>1479</v>
      </c>
      <c r="I411" s="25" t="s">
        <v>16</v>
      </c>
      <c r="J411" s="25" t="s">
        <v>16</v>
      </c>
      <c r="K411" s="25" t="s">
        <v>16</v>
      </c>
      <c r="L411" s="25" t="s">
        <v>16</v>
      </c>
      <c r="M411" s="25" t="s">
        <v>16</v>
      </c>
      <c r="N411" s="25" t="s">
        <v>16</v>
      </c>
      <c r="O411" s="25" t="s">
        <v>16</v>
      </c>
      <c r="P411" s="25" t="s">
        <v>16</v>
      </c>
      <c r="Q411" s="25" t="s">
        <v>16</v>
      </c>
      <c r="R411" s="25" t="s">
        <v>16</v>
      </c>
      <c r="S411" s="25" t="s">
        <v>16</v>
      </c>
      <c r="T411" s="25" t="s">
        <v>16</v>
      </c>
      <c r="U411" s="25" t="s">
        <v>16</v>
      </c>
      <c r="V411" s="25" t="s">
        <v>16</v>
      </c>
      <c r="W411" s="21" t="s">
        <v>16</v>
      </c>
      <c r="X411" s="21" t="s">
        <v>16</v>
      </c>
      <c r="Y411" s="21" t="s">
        <v>16</v>
      </c>
      <c r="Z411" s="21" t="s">
        <v>16</v>
      </c>
      <c r="AA411" s="21" t="s">
        <v>16</v>
      </c>
      <c r="AB411" s="21" t="s">
        <v>16</v>
      </c>
      <c r="AC411" s="426" t="s">
        <v>16</v>
      </c>
      <c r="AD411" s="426" t="s">
        <v>16</v>
      </c>
      <c r="AE411" s="426" t="s">
        <v>16</v>
      </c>
      <c r="AF411" s="426" t="s">
        <v>16</v>
      </c>
      <c r="AG411" s="426" t="s">
        <v>16</v>
      </c>
      <c r="AH411" s="426" t="s">
        <v>16</v>
      </c>
      <c r="AI411" s="511" t="s">
        <v>16</v>
      </c>
      <c r="AJ411" s="511"/>
      <c r="AK411" s="141" t="s">
        <v>16</v>
      </c>
      <c r="AL411" s="141"/>
      <c r="AM411" s="174"/>
      <c r="AN411" s="405"/>
      <c r="AO411" s="602"/>
      <c r="AP411" s="478"/>
      <c r="AQ411" s="496"/>
      <c r="AR411" s="315" t="e">
        <f>VLOOKUP(E411,'Monthly AMS report'!KD:KE,2,FALSE)</f>
        <v>#N/A</v>
      </c>
      <c r="AS411" s="22"/>
      <c r="AT411" s="22"/>
      <c r="AU411" s="5">
        <v>6</v>
      </c>
      <c r="AW411" s="5"/>
      <c r="AX411" s="5"/>
      <c r="AY411" s="5"/>
      <c r="AZ411" s="5"/>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c r="DA411" s="3"/>
      <c r="DB411" s="3"/>
      <c r="DC411" s="3"/>
      <c r="DD411" s="3"/>
      <c r="DE411" s="3"/>
      <c r="DF411" s="3"/>
      <c r="DG411" s="3"/>
      <c r="DH411" s="3"/>
      <c r="DI411" s="3"/>
      <c r="DJ411" s="3"/>
      <c r="DK411" s="3"/>
      <c r="DL411" s="3"/>
      <c r="DM411" s="3"/>
      <c r="DN411" s="3"/>
      <c r="DO411" s="3"/>
      <c r="DP411" s="3"/>
      <c r="DQ411" s="3"/>
      <c r="DR411" s="3"/>
      <c r="DS411" s="3"/>
      <c r="DT411" s="3"/>
      <c r="DU411" s="3"/>
      <c r="DV411" s="3"/>
      <c r="DW411" s="3"/>
      <c r="DX411" s="3"/>
      <c r="DY411" s="3"/>
      <c r="DZ411" s="3"/>
      <c r="EA411" s="3"/>
      <c r="EB411" s="19"/>
    </row>
    <row r="412" spans="1:132" ht="25.5" customHeight="1" x14ac:dyDescent="0.2">
      <c r="A412" s="604" t="s">
        <v>1572</v>
      </c>
      <c r="B412" s="605" t="s">
        <v>1573</v>
      </c>
      <c r="C412" s="5" t="s">
        <v>2636</v>
      </c>
      <c r="D412" s="5" t="s">
        <v>1500</v>
      </c>
      <c r="E412" s="265" t="s">
        <v>402</v>
      </c>
      <c r="F412" s="231" t="s">
        <v>1574</v>
      </c>
      <c r="G412" s="193"/>
      <c r="H412" s="5" t="s">
        <v>676</v>
      </c>
      <c r="I412" s="21" t="s">
        <v>663</v>
      </c>
      <c r="J412" s="21" t="s">
        <v>663</v>
      </c>
      <c r="K412" s="21" t="s">
        <v>16</v>
      </c>
      <c r="L412" s="21" t="s">
        <v>663</v>
      </c>
      <c r="M412" s="21" t="s">
        <v>663</v>
      </c>
      <c r="N412" s="21" t="s">
        <v>663</v>
      </c>
      <c r="O412" s="21" t="s">
        <v>16</v>
      </c>
      <c r="P412" s="21" t="s">
        <v>16</v>
      </c>
      <c r="Q412" s="21" t="s">
        <v>663</v>
      </c>
      <c r="R412" s="21" t="s">
        <v>663</v>
      </c>
      <c r="S412" s="21" t="s">
        <v>4</v>
      </c>
      <c r="T412" s="21" t="s">
        <v>663</v>
      </c>
      <c r="U412" s="21" t="s">
        <v>4</v>
      </c>
      <c r="V412" s="21" t="s">
        <v>4</v>
      </c>
      <c r="W412" s="21" t="s">
        <v>4</v>
      </c>
      <c r="X412" s="21" t="s">
        <v>16</v>
      </c>
      <c r="Y412" s="21" t="s">
        <v>4</v>
      </c>
      <c r="Z412" s="21" t="s">
        <v>16</v>
      </c>
      <c r="AA412" s="21" t="s">
        <v>4</v>
      </c>
      <c r="AB412" s="21" t="s">
        <v>4</v>
      </c>
      <c r="AC412" s="426" t="s">
        <v>16</v>
      </c>
      <c r="AD412" s="426" t="s">
        <v>16</v>
      </c>
      <c r="AE412" s="426" t="s">
        <v>4</v>
      </c>
      <c r="AF412" s="426" t="s">
        <v>4</v>
      </c>
      <c r="AG412" s="426" t="s">
        <v>16</v>
      </c>
      <c r="AH412" s="426" t="s">
        <v>4</v>
      </c>
      <c r="AI412" s="511" t="s">
        <v>663</v>
      </c>
      <c r="AJ412" s="511" t="s">
        <v>664</v>
      </c>
      <c r="AK412" s="141" t="s">
        <v>4</v>
      </c>
      <c r="AL412" s="141"/>
      <c r="AM412" s="602"/>
      <c r="AN412" s="606"/>
      <c r="AO412" s="174"/>
      <c r="AP412" s="478"/>
      <c r="AQ412" s="479"/>
      <c r="AR412" s="315">
        <f>VLOOKUP(E412,'Monthly AMS report'!KD:KE,2,FALSE)</f>
        <v>44763</v>
      </c>
      <c r="AS412" s="605"/>
      <c r="AT412" s="605"/>
      <c r="AU412" s="5"/>
      <c r="AW412" s="4"/>
      <c r="AX412" s="4"/>
      <c r="AY412" s="4"/>
      <c r="AZ412" s="4"/>
    </row>
    <row r="413" spans="1:132" ht="16.5" customHeight="1" x14ac:dyDescent="0.25">
      <c r="A413" s="44" t="s">
        <v>1575</v>
      </c>
      <c r="B413" s="180" t="s">
        <v>1576</v>
      </c>
      <c r="C413" s="5" t="s">
        <v>2636</v>
      </c>
      <c r="D413" s="5" t="s">
        <v>1500</v>
      </c>
      <c r="E413" s="265" t="s">
        <v>403</v>
      </c>
      <c r="F413" s="231" t="s">
        <v>1577</v>
      </c>
      <c r="G413" s="193"/>
      <c r="H413" s="5" t="s">
        <v>676</v>
      </c>
      <c r="I413" s="21" t="s">
        <v>663</v>
      </c>
      <c r="J413" s="21" t="s">
        <v>16</v>
      </c>
      <c r="K413" s="21" t="s">
        <v>16</v>
      </c>
      <c r="L413" s="21">
        <v>3</v>
      </c>
      <c r="M413" s="21" t="s">
        <v>663</v>
      </c>
      <c r="N413" s="21">
        <v>3</v>
      </c>
      <c r="O413" s="21" t="s">
        <v>16</v>
      </c>
      <c r="P413" s="21" t="s">
        <v>16</v>
      </c>
      <c r="Q413" s="21">
        <v>2</v>
      </c>
      <c r="R413" s="21" t="s">
        <v>663</v>
      </c>
      <c r="S413" s="21" t="s">
        <v>4</v>
      </c>
      <c r="T413" s="21" t="s">
        <v>663</v>
      </c>
      <c r="U413" s="21" t="s">
        <v>4</v>
      </c>
      <c r="V413" s="21" t="s">
        <v>4</v>
      </c>
      <c r="W413" s="21" t="s">
        <v>4</v>
      </c>
      <c r="X413" s="21" t="s">
        <v>16</v>
      </c>
      <c r="Y413" s="21" t="s">
        <v>4</v>
      </c>
      <c r="Z413" s="21" t="s">
        <v>4</v>
      </c>
      <c r="AA413" s="21" t="s">
        <v>4</v>
      </c>
      <c r="AB413" s="21" t="s">
        <v>4</v>
      </c>
      <c r="AC413" s="426" t="s">
        <v>4</v>
      </c>
      <c r="AD413" s="527" t="s">
        <v>663</v>
      </c>
      <c r="AE413" s="426" t="s">
        <v>4</v>
      </c>
      <c r="AF413" s="426" t="s">
        <v>16</v>
      </c>
      <c r="AG413" s="426" t="s">
        <v>16</v>
      </c>
      <c r="AH413" s="426" t="s">
        <v>4</v>
      </c>
      <c r="AI413" s="511" t="s">
        <v>663</v>
      </c>
      <c r="AJ413" s="511" t="s">
        <v>664</v>
      </c>
      <c r="AK413" s="141" t="s">
        <v>4</v>
      </c>
      <c r="AL413" s="141"/>
      <c r="AM413" s="314"/>
      <c r="AN413" s="407"/>
      <c r="AO413" s="528"/>
      <c r="AP413" s="478"/>
      <c r="AQ413" s="479"/>
      <c r="AR413" s="315">
        <f>VLOOKUP(E413,'Monthly AMS report'!KD:KE,2,FALSE)</f>
        <v>44763</v>
      </c>
      <c r="AS413" s="22"/>
      <c r="AT413" s="22"/>
      <c r="AU413" s="5"/>
      <c r="AW413" s="5"/>
      <c r="AX413" s="5"/>
      <c r="AY413" s="5"/>
      <c r="AZ413" s="5"/>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c r="DA413" s="3"/>
      <c r="DB413" s="3"/>
      <c r="DC413" s="3"/>
      <c r="DD413" s="3"/>
      <c r="DE413" s="3"/>
      <c r="DF413" s="3"/>
      <c r="DG413" s="3"/>
      <c r="DH413" s="3"/>
      <c r="DI413" s="3"/>
      <c r="DJ413" s="3"/>
      <c r="DK413" s="3"/>
      <c r="DL413" s="3"/>
      <c r="DM413" s="3"/>
      <c r="DN413" s="3"/>
      <c r="DO413" s="3"/>
      <c r="DP413" s="3"/>
      <c r="DQ413" s="3"/>
      <c r="DR413" s="3"/>
      <c r="DS413" s="3"/>
      <c r="DT413" s="3"/>
      <c r="DU413" s="3"/>
      <c r="DV413" s="3"/>
      <c r="DW413" s="3"/>
      <c r="DX413" s="3"/>
      <c r="DY413" s="3"/>
      <c r="DZ413" s="3"/>
      <c r="EA413" s="3"/>
      <c r="EB413" s="19"/>
    </row>
    <row r="414" spans="1:132" ht="16.5" customHeight="1" x14ac:dyDescent="0.2">
      <c r="A414" s="43" t="s">
        <v>1578</v>
      </c>
      <c r="B414" s="323" t="s">
        <v>1579</v>
      </c>
      <c r="C414" s="5" t="s">
        <v>2636</v>
      </c>
      <c r="E414" s="265" t="s">
        <v>404</v>
      </c>
      <c r="F414" s="231" t="s">
        <v>1580</v>
      </c>
      <c r="G414" s="193"/>
      <c r="H414" s="5" t="s">
        <v>676</v>
      </c>
      <c r="I414" s="21" t="s">
        <v>663</v>
      </c>
      <c r="J414" s="21" t="s">
        <v>16</v>
      </c>
      <c r="K414" s="21" t="s">
        <v>663</v>
      </c>
      <c r="L414" s="21" t="s">
        <v>663</v>
      </c>
      <c r="M414" s="21" t="s">
        <v>663</v>
      </c>
      <c r="N414" s="21" t="s">
        <v>663</v>
      </c>
      <c r="O414" s="21" t="s">
        <v>16</v>
      </c>
      <c r="P414" s="21" t="s">
        <v>16</v>
      </c>
      <c r="Q414" s="21">
        <v>2</v>
      </c>
      <c r="R414" s="21" t="s">
        <v>663</v>
      </c>
      <c r="S414" s="21" t="s">
        <v>4</v>
      </c>
      <c r="T414" s="21">
        <v>2</v>
      </c>
      <c r="U414" s="21">
        <v>3</v>
      </c>
      <c r="V414" s="21">
        <v>3</v>
      </c>
      <c r="W414" s="21" t="s">
        <v>4</v>
      </c>
      <c r="X414" s="21" t="s">
        <v>4</v>
      </c>
      <c r="Y414" s="21" t="s">
        <v>4</v>
      </c>
      <c r="Z414" s="21" t="s">
        <v>4</v>
      </c>
      <c r="AA414" s="21" t="s">
        <v>4</v>
      </c>
      <c r="AB414" s="21" t="s">
        <v>16</v>
      </c>
      <c r="AC414" s="426" t="s">
        <v>4</v>
      </c>
      <c r="AD414" s="426">
        <v>3</v>
      </c>
      <c r="AE414" s="426" t="s">
        <v>4</v>
      </c>
      <c r="AF414" s="426" t="s">
        <v>16</v>
      </c>
      <c r="AG414" s="426" t="s">
        <v>4</v>
      </c>
      <c r="AH414" s="426" t="s">
        <v>4</v>
      </c>
      <c r="AI414" s="511" t="s">
        <v>663</v>
      </c>
      <c r="AJ414" s="511" t="s">
        <v>664</v>
      </c>
      <c r="AK414" s="141">
        <v>3</v>
      </c>
      <c r="AL414" s="558" t="s">
        <v>3562</v>
      </c>
      <c r="AM414" s="314"/>
      <c r="AN414" s="405"/>
      <c r="AO414" s="314"/>
      <c r="AP414" s="478"/>
      <c r="AQ414" s="496" t="e">
        <f>VLOOKUP(A414,#REF!,10,FALSE)</f>
        <v>#REF!</v>
      </c>
      <c r="AR414" s="315">
        <f>VLOOKUP(E414,'Monthly AMS report'!KD:KE,2,FALSE)</f>
        <v>44763</v>
      </c>
      <c r="AS414" s="22"/>
      <c r="AT414" s="22"/>
      <c r="AU414" s="5">
        <v>4</v>
      </c>
      <c r="AV414" s="5">
        <v>16</v>
      </c>
      <c r="AW414" s="5">
        <v>4</v>
      </c>
      <c r="AX414" s="5"/>
      <c r="AY414" s="5"/>
      <c r="AZ414" s="5"/>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c r="DA414" s="3"/>
      <c r="DB414" s="3"/>
      <c r="DC414" s="3"/>
      <c r="DD414" s="3"/>
      <c r="DE414" s="3"/>
      <c r="DF414" s="3"/>
      <c r="DG414" s="3"/>
      <c r="DH414" s="3"/>
      <c r="DI414" s="3"/>
      <c r="DJ414" s="3"/>
      <c r="DK414" s="3"/>
      <c r="DL414" s="3"/>
      <c r="DM414" s="3"/>
      <c r="DN414" s="3"/>
      <c r="DO414" s="3"/>
      <c r="DP414" s="3"/>
      <c r="DQ414" s="3"/>
      <c r="DR414" s="3"/>
      <c r="DS414" s="3"/>
      <c r="DT414" s="3"/>
      <c r="DU414" s="3"/>
      <c r="DV414" s="3"/>
      <c r="DW414" s="3"/>
      <c r="DX414" s="3"/>
      <c r="DY414" s="3"/>
      <c r="DZ414" s="3"/>
      <c r="EA414" s="3"/>
      <c r="EB414" s="19"/>
    </row>
    <row r="415" spans="1:132" ht="16.5" customHeight="1" x14ac:dyDescent="0.25">
      <c r="A415" s="43" t="s">
        <v>1581</v>
      </c>
      <c r="B415" s="323" t="s">
        <v>1582</v>
      </c>
      <c r="C415" s="5" t="s">
        <v>2636</v>
      </c>
      <c r="D415" s="5" t="s">
        <v>1500</v>
      </c>
      <c r="E415" s="265" t="s">
        <v>405</v>
      </c>
      <c r="F415" s="231" t="s">
        <v>1583</v>
      </c>
      <c r="G415" s="193"/>
      <c r="H415" s="5" t="s">
        <v>676</v>
      </c>
      <c r="I415" s="21" t="s">
        <v>663</v>
      </c>
      <c r="J415" s="21" t="s">
        <v>16</v>
      </c>
      <c r="K415" s="21" t="s">
        <v>663</v>
      </c>
      <c r="L415" s="21" t="s">
        <v>663</v>
      </c>
      <c r="M415" s="21" t="s">
        <v>663</v>
      </c>
      <c r="N415" s="21" t="s">
        <v>663</v>
      </c>
      <c r="O415" s="21" t="s">
        <v>16</v>
      </c>
      <c r="P415" s="21" t="s">
        <v>16</v>
      </c>
      <c r="Q415" s="21" t="s">
        <v>663</v>
      </c>
      <c r="R415" s="21">
        <v>3</v>
      </c>
      <c r="S415" s="21">
        <v>3</v>
      </c>
      <c r="T415" s="21" t="s">
        <v>663</v>
      </c>
      <c r="U415" s="21" t="s">
        <v>4</v>
      </c>
      <c r="V415" s="21" t="s">
        <v>4</v>
      </c>
      <c r="W415" s="21" t="s">
        <v>4</v>
      </c>
      <c r="X415" s="21" t="s">
        <v>16</v>
      </c>
      <c r="Y415" s="21" t="s">
        <v>4</v>
      </c>
      <c r="Z415" s="21" t="s">
        <v>4</v>
      </c>
      <c r="AA415" s="21" t="s">
        <v>4</v>
      </c>
      <c r="AB415" s="21" t="s">
        <v>4</v>
      </c>
      <c r="AC415" s="426" t="s">
        <v>4</v>
      </c>
      <c r="AD415" s="527" t="s">
        <v>663</v>
      </c>
      <c r="AE415" s="426" t="s">
        <v>4</v>
      </c>
      <c r="AF415" s="426" t="s">
        <v>16</v>
      </c>
      <c r="AG415" s="426" t="s">
        <v>16</v>
      </c>
      <c r="AH415" s="426">
        <v>3</v>
      </c>
      <c r="AI415" s="511">
        <v>3</v>
      </c>
      <c r="AJ415" s="511" t="s">
        <v>664</v>
      </c>
      <c r="AK415" s="141">
        <v>2</v>
      </c>
      <c r="AL415" s="141" t="s">
        <v>3563</v>
      </c>
      <c r="AM415" s="314"/>
      <c r="AN415" s="406" t="s">
        <v>598</v>
      </c>
      <c r="AO415" s="314"/>
      <c r="AP415" s="478"/>
      <c r="AQ415" s="479"/>
      <c r="AR415" s="315">
        <f>VLOOKUP(E415,'Monthly AMS report'!KD:KE,2,FALSE)</f>
        <v>44763</v>
      </c>
      <c r="AS415" s="22"/>
      <c r="AT415" s="22"/>
      <c r="AU415" s="5"/>
      <c r="AV415" s="5">
        <v>16</v>
      </c>
      <c r="AW415" s="5">
        <v>4</v>
      </c>
      <c r="AX415" s="5"/>
      <c r="AY415" s="5"/>
      <c r="AZ415" s="5"/>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c r="DA415" s="3"/>
      <c r="DB415" s="3"/>
      <c r="DC415" s="3"/>
      <c r="DD415" s="3"/>
      <c r="DE415" s="3"/>
      <c r="DF415" s="3"/>
      <c r="DG415" s="3"/>
      <c r="DH415" s="3"/>
      <c r="DI415" s="3"/>
      <c r="DJ415" s="3"/>
      <c r="DK415" s="3"/>
      <c r="DL415" s="3"/>
      <c r="DM415" s="3"/>
      <c r="DN415" s="3"/>
      <c r="DO415" s="3"/>
      <c r="DP415" s="3"/>
      <c r="DQ415" s="3"/>
      <c r="DR415" s="3"/>
      <c r="DS415" s="3"/>
      <c r="DT415" s="3"/>
      <c r="DU415" s="3"/>
      <c r="DV415" s="3"/>
      <c r="DW415" s="3"/>
      <c r="DX415" s="3"/>
      <c r="DY415" s="3"/>
      <c r="DZ415" s="3"/>
      <c r="EA415" s="3"/>
      <c r="EB415" s="19"/>
    </row>
    <row r="416" spans="1:132" ht="16.5" customHeight="1" x14ac:dyDescent="0.25">
      <c r="A416" s="44" t="s">
        <v>1557</v>
      </c>
      <c r="B416" s="180" t="s">
        <v>1558</v>
      </c>
      <c r="C416" s="5" t="s">
        <v>2636</v>
      </c>
      <c r="D416" s="5" t="s">
        <v>1500</v>
      </c>
      <c r="E416" s="265" t="s">
        <v>407</v>
      </c>
      <c r="F416" s="231" t="s">
        <v>1558</v>
      </c>
      <c r="G416" s="193"/>
      <c r="H416" s="5" t="s">
        <v>676</v>
      </c>
      <c r="I416" s="21" t="s">
        <v>663</v>
      </c>
      <c r="J416" s="21" t="s">
        <v>663</v>
      </c>
      <c r="K416" s="21" t="s">
        <v>663</v>
      </c>
      <c r="L416" s="21" t="s">
        <v>663</v>
      </c>
      <c r="M416" s="21" t="s">
        <v>663</v>
      </c>
      <c r="N416" s="21" t="s">
        <v>663</v>
      </c>
      <c r="O416" s="21" t="s">
        <v>16</v>
      </c>
      <c r="P416" s="21" t="s">
        <v>16</v>
      </c>
      <c r="Q416" s="21" t="s">
        <v>16</v>
      </c>
      <c r="R416" s="21" t="s">
        <v>16</v>
      </c>
      <c r="S416" s="21" t="s">
        <v>16</v>
      </c>
      <c r="T416" s="21" t="s">
        <v>16</v>
      </c>
      <c r="U416" s="21" t="s">
        <v>4</v>
      </c>
      <c r="V416" s="21" t="s">
        <v>16</v>
      </c>
      <c r="W416" s="21" t="s">
        <v>16</v>
      </c>
      <c r="X416" s="21" t="s">
        <v>663</v>
      </c>
      <c r="Y416" s="21" t="s">
        <v>16</v>
      </c>
      <c r="Z416" s="21" t="s">
        <v>16</v>
      </c>
      <c r="AA416" s="21" t="s">
        <v>663</v>
      </c>
      <c r="AB416" s="21" t="s">
        <v>4</v>
      </c>
      <c r="AC416" s="426" t="s">
        <v>16</v>
      </c>
      <c r="AD416" s="426" t="s">
        <v>16</v>
      </c>
      <c r="AE416" s="426" t="s">
        <v>16</v>
      </c>
      <c r="AF416" s="426" t="s">
        <v>16</v>
      </c>
      <c r="AG416" s="426" t="s">
        <v>16</v>
      </c>
      <c r="AH416" s="426" t="s">
        <v>16</v>
      </c>
      <c r="AI416" s="511" t="s">
        <v>663</v>
      </c>
      <c r="AJ416" s="511"/>
      <c r="AK416" s="141" t="s">
        <v>16</v>
      </c>
      <c r="AL416" s="141"/>
      <c r="AM416" s="602"/>
      <c r="AN416" s="405"/>
      <c r="AO416" s="314"/>
      <c r="AP416" s="478"/>
      <c r="AQ416" s="479"/>
      <c r="AR416" s="315">
        <f>VLOOKUP(E416,'Monthly AMS report'!KD:KE,2,FALSE)</f>
        <v>44732</v>
      </c>
      <c r="AS416" s="3"/>
      <c r="AT416" s="3"/>
      <c r="AU416" s="5"/>
      <c r="AV416" s="5">
        <v>16</v>
      </c>
      <c r="AW416" s="5">
        <v>4</v>
      </c>
      <c r="AX416" s="5"/>
      <c r="AY416" s="5"/>
      <c r="AZ416" s="5"/>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c r="DA416" s="3"/>
      <c r="DB416" s="3"/>
      <c r="DC416" s="3"/>
      <c r="DD416" s="3"/>
      <c r="DE416" s="3"/>
      <c r="DF416" s="3"/>
      <c r="DG416" s="3"/>
      <c r="DH416" s="3"/>
      <c r="DI416" s="3"/>
      <c r="DJ416" s="3"/>
      <c r="DK416" s="3"/>
      <c r="DL416" s="3"/>
      <c r="DM416" s="3"/>
      <c r="DN416" s="3"/>
      <c r="DO416" s="3"/>
      <c r="DP416" s="3"/>
      <c r="DQ416" s="3"/>
      <c r="DR416" s="3"/>
      <c r="DS416" s="3"/>
      <c r="DT416" s="3"/>
      <c r="DU416" s="3"/>
      <c r="DV416" s="3"/>
      <c r="DW416" s="3"/>
      <c r="DX416" s="3"/>
      <c r="DY416" s="3"/>
      <c r="DZ416" s="3"/>
      <c r="EA416" s="3"/>
      <c r="EB416" s="19"/>
    </row>
    <row r="417" spans="1:144" ht="24.75" customHeight="1" x14ac:dyDescent="0.2">
      <c r="A417" s="43" t="s">
        <v>1608</v>
      </c>
      <c r="B417" s="323" t="s">
        <v>1609</v>
      </c>
      <c r="C417" s="5" t="s">
        <v>2634</v>
      </c>
      <c r="E417" s="326" t="s">
        <v>414</v>
      </c>
      <c r="F417" s="5" t="s">
        <v>1610</v>
      </c>
      <c r="G417" s="193"/>
      <c r="H417" s="5" t="s">
        <v>676</v>
      </c>
      <c r="I417" s="21" t="s">
        <v>16</v>
      </c>
      <c r="J417" s="21" t="s">
        <v>663</v>
      </c>
      <c r="K417" s="21" t="s">
        <v>663</v>
      </c>
      <c r="L417" s="21" t="s">
        <v>663</v>
      </c>
      <c r="M417" s="21" t="s">
        <v>663</v>
      </c>
      <c r="N417" s="21" t="s">
        <v>663</v>
      </c>
      <c r="O417" s="21" t="s">
        <v>16</v>
      </c>
      <c r="P417" s="21" t="s">
        <v>16</v>
      </c>
      <c r="Q417" s="21" t="s">
        <v>663</v>
      </c>
      <c r="R417" s="21" t="s">
        <v>663</v>
      </c>
      <c r="S417" s="21" t="s">
        <v>4</v>
      </c>
      <c r="T417" s="21" t="s">
        <v>663</v>
      </c>
      <c r="U417" s="21" t="s">
        <v>16</v>
      </c>
      <c r="V417" s="21" t="s">
        <v>16</v>
      </c>
      <c r="W417" s="21" t="s">
        <v>4</v>
      </c>
      <c r="X417" s="21" t="s">
        <v>4</v>
      </c>
      <c r="Y417" s="21" t="s">
        <v>4</v>
      </c>
      <c r="Z417" s="21" t="s">
        <v>4</v>
      </c>
      <c r="AA417" s="21" t="s">
        <v>4</v>
      </c>
      <c r="AB417" s="21" t="s">
        <v>4</v>
      </c>
      <c r="AC417" s="426" t="s">
        <v>16</v>
      </c>
      <c r="AD417" s="527" t="s">
        <v>663</v>
      </c>
      <c r="AE417" s="426" t="s">
        <v>4</v>
      </c>
      <c r="AF417" s="426" t="s">
        <v>16</v>
      </c>
      <c r="AG417" s="426" t="s">
        <v>16</v>
      </c>
      <c r="AH417" s="426" t="s">
        <v>16</v>
      </c>
      <c r="AI417" s="511" t="s">
        <v>663</v>
      </c>
      <c r="AJ417" s="511"/>
      <c r="AK417" s="141" t="s">
        <v>4</v>
      </c>
      <c r="AL417" s="141"/>
      <c r="AM417" s="602"/>
      <c r="AN417" s="405"/>
      <c r="AO417" s="174"/>
      <c r="AP417" s="478"/>
      <c r="AQ417" s="479"/>
      <c r="AR417" s="315">
        <f>VLOOKUP(E417,'Monthly AMS report'!KD:KE,2,FALSE)</f>
        <v>44770</v>
      </c>
      <c r="AS417" s="22"/>
      <c r="AT417" s="22"/>
      <c r="AU417" s="5"/>
      <c r="AV417" s="5">
        <v>16</v>
      </c>
      <c r="AW417" s="5">
        <v>4</v>
      </c>
      <c r="AX417" s="5"/>
      <c r="AY417" s="5"/>
      <c r="AZ417" s="5"/>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c r="DA417" s="3"/>
      <c r="DB417" s="3"/>
      <c r="DC417" s="3"/>
      <c r="DD417" s="3"/>
      <c r="DE417" s="3"/>
      <c r="DF417" s="3"/>
      <c r="DG417" s="3"/>
      <c r="DH417" s="3"/>
      <c r="DI417" s="3"/>
      <c r="DJ417" s="3"/>
      <c r="DK417" s="3"/>
      <c r="DL417" s="3"/>
      <c r="DM417" s="3"/>
      <c r="DN417" s="3"/>
      <c r="DO417" s="3"/>
      <c r="DP417" s="3"/>
      <c r="DQ417" s="3"/>
      <c r="DR417" s="3"/>
      <c r="DS417" s="3"/>
      <c r="DT417" s="3"/>
      <c r="DU417" s="3"/>
      <c r="DV417" s="3"/>
      <c r="DW417" s="3"/>
      <c r="DX417" s="3"/>
      <c r="DY417" s="3"/>
      <c r="DZ417" s="3"/>
      <c r="EA417" s="3"/>
      <c r="EB417" s="19"/>
    </row>
    <row r="418" spans="1:144" ht="16.5" customHeight="1" x14ac:dyDescent="0.25">
      <c r="A418" s="44" t="s">
        <v>1902</v>
      </c>
      <c r="B418" s="180" t="s">
        <v>1903</v>
      </c>
      <c r="C418" s="5" t="s">
        <v>2847</v>
      </c>
      <c r="D418" s="5" t="s">
        <v>811</v>
      </c>
      <c r="E418" s="265" t="s">
        <v>541</v>
      </c>
      <c r="F418" s="231" t="s">
        <v>1904</v>
      </c>
      <c r="G418" s="193"/>
      <c r="H418" s="5" t="s">
        <v>662</v>
      </c>
      <c r="I418" s="21" t="s">
        <v>16</v>
      </c>
      <c r="J418" s="21" t="s">
        <v>16</v>
      </c>
      <c r="K418" s="21" t="s">
        <v>16</v>
      </c>
      <c r="L418" s="21" t="s">
        <v>663</v>
      </c>
      <c r="M418" s="21">
        <v>3</v>
      </c>
      <c r="N418" s="21" t="s">
        <v>664</v>
      </c>
      <c r="O418" s="21" t="s">
        <v>663</v>
      </c>
      <c r="P418" s="21" t="s">
        <v>16</v>
      </c>
      <c r="Q418" s="21" t="s">
        <v>16</v>
      </c>
      <c r="R418" s="21" t="s">
        <v>663</v>
      </c>
      <c r="S418" s="21" t="s">
        <v>16</v>
      </c>
      <c r="T418" s="21" t="s">
        <v>16</v>
      </c>
      <c r="U418" s="21" t="s">
        <v>663</v>
      </c>
      <c r="V418" s="21">
        <v>3</v>
      </c>
      <c r="W418" s="21">
        <v>3</v>
      </c>
      <c r="X418" s="21">
        <v>3</v>
      </c>
      <c r="Y418" s="21">
        <v>3</v>
      </c>
      <c r="Z418" s="21">
        <v>3</v>
      </c>
      <c r="AA418" s="21">
        <v>3</v>
      </c>
      <c r="AB418" s="21">
        <v>3</v>
      </c>
      <c r="AC418" s="426">
        <v>4</v>
      </c>
      <c r="AD418" s="426">
        <v>4</v>
      </c>
      <c r="AE418" s="426">
        <v>4</v>
      </c>
      <c r="AF418" s="426" t="s">
        <v>16</v>
      </c>
      <c r="AG418" s="426" t="s">
        <v>16</v>
      </c>
      <c r="AH418" s="426" t="s">
        <v>4</v>
      </c>
      <c r="AI418" s="511" t="s">
        <v>664</v>
      </c>
      <c r="AJ418" s="511" t="s">
        <v>664</v>
      </c>
      <c r="AK418" s="141">
        <v>3</v>
      </c>
      <c r="AL418" s="141" t="s">
        <v>3587</v>
      </c>
      <c r="AM418" s="174"/>
      <c r="AN418" s="401">
        <v>7248790</v>
      </c>
      <c r="AO418" s="213"/>
      <c r="AP418" s="478"/>
      <c r="AQ418" s="479"/>
      <c r="AR418" s="315">
        <f>VLOOKUP(E418,'Monthly AMS report'!KD:KE,2,FALSE)</f>
        <v>44768</v>
      </c>
      <c r="AS418" s="3"/>
      <c r="AT418" s="3"/>
      <c r="AU418" s="5"/>
      <c r="AW418" s="5"/>
      <c r="AX418" s="5"/>
      <c r="AY418" s="5"/>
      <c r="AZ418" s="5"/>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c r="DA418" s="3"/>
      <c r="DB418" s="3"/>
      <c r="DC418" s="3"/>
      <c r="DD418" s="3"/>
      <c r="DE418" s="3"/>
      <c r="DF418" s="3"/>
      <c r="DG418" s="3"/>
      <c r="DH418" s="3"/>
      <c r="DI418" s="3"/>
      <c r="DJ418" s="3"/>
      <c r="DK418" s="3"/>
      <c r="DL418" s="3"/>
      <c r="DM418" s="3"/>
      <c r="DN418" s="3"/>
      <c r="DO418" s="3"/>
      <c r="DP418" s="3"/>
      <c r="DQ418" s="3"/>
      <c r="DR418" s="3"/>
      <c r="DS418" s="3"/>
      <c r="DT418" s="3"/>
      <c r="DU418" s="3"/>
      <c r="DV418" s="3"/>
      <c r="DW418" s="3"/>
      <c r="DX418" s="3"/>
      <c r="DY418" s="3"/>
      <c r="DZ418" s="3"/>
      <c r="EA418" s="3"/>
      <c r="EB418" s="19"/>
    </row>
    <row r="419" spans="1:144" ht="16.5" customHeight="1" x14ac:dyDescent="0.25">
      <c r="A419" s="44" t="s">
        <v>1937</v>
      </c>
      <c r="B419" s="180" t="s">
        <v>1938</v>
      </c>
      <c r="C419" s="5" t="s">
        <v>2634</v>
      </c>
      <c r="E419" s="326" t="s">
        <v>415</v>
      </c>
      <c r="F419" s="5" t="s">
        <v>1939</v>
      </c>
      <c r="G419" s="193"/>
      <c r="H419" s="5" t="s">
        <v>676</v>
      </c>
      <c r="I419" s="21" t="s">
        <v>16</v>
      </c>
      <c r="J419" s="21" t="s">
        <v>663</v>
      </c>
      <c r="K419" s="21" t="s">
        <v>663</v>
      </c>
      <c r="L419" s="21" t="s">
        <v>663</v>
      </c>
      <c r="M419" s="21" t="s">
        <v>663</v>
      </c>
      <c r="N419" s="21" t="s">
        <v>663</v>
      </c>
      <c r="O419" s="21" t="s">
        <v>16</v>
      </c>
      <c r="P419" s="21" t="s">
        <v>16</v>
      </c>
      <c r="Q419" s="21" t="s">
        <v>663</v>
      </c>
      <c r="R419" s="21" t="s">
        <v>663</v>
      </c>
      <c r="S419" s="21">
        <v>3</v>
      </c>
      <c r="T419" s="21">
        <v>3</v>
      </c>
      <c r="U419" s="21">
        <v>3</v>
      </c>
      <c r="V419" s="21" t="s">
        <v>4</v>
      </c>
      <c r="W419" s="21" t="s">
        <v>4</v>
      </c>
      <c r="X419" s="21" t="s">
        <v>4</v>
      </c>
      <c r="Y419" s="21" t="s">
        <v>4</v>
      </c>
      <c r="Z419" s="21" t="s">
        <v>4</v>
      </c>
      <c r="AA419" s="21" t="s">
        <v>4</v>
      </c>
      <c r="AB419" s="21" t="s">
        <v>4</v>
      </c>
      <c r="AC419" s="21" t="s">
        <v>16</v>
      </c>
      <c r="AD419" s="141" t="s">
        <v>663</v>
      </c>
      <c r="AE419" s="21" t="s">
        <v>4</v>
      </c>
      <c r="AF419" s="21" t="s">
        <v>16</v>
      </c>
      <c r="AG419" s="426">
        <v>4</v>
      </c>
      <c r="AH419" s="426">
        <v>3</v>
      </c>
      <c r="AI419" s="511" t="s">
        <v>663</v>
      </c>
      <c r="AJ419" s="511" t="s">
        <v>664</v>
      </c>
      <c r="AK419" s="141" t="s">
        <v>4</v>
      </c>
      <c r="AL419" s="141"/>
      <c r="AM419" s="174"/>
      <c r="AN419" s="401">
        <v>7289487</v>
      </c>
      <c r="AO419" s="213"/>
      <c r="AP419" s="478"/>
      <c r="AQ419" s="496"/>
      <c r="AR419" s="315">
        <f>VLOOKUP(E419,'Monthly AMS report'!KD:KE,2,FALSE)</f>
        <v>44761</v>
      </c>
      <c r="AS419" s="22"/>
      <c r="AT419" s="22"/>
      <c r="AU419" s="5">
        <v>6</v>
      </c>
      <c r="AV419" s="5">
        <v>16</v>
      </c>
      <c r="AW419" s="5">
        <v>36</v>
      </c>
      <c r="AX419" s="5"/>
      <c r="AY419" s="5"/>
      <c r="AZ419" s="5"/>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c r="DA419" s="3"/>
      <c r="DB419" s="3"/>
      <c r="DC419" s="3"/>
      <c r="DD419" s="3"/>
      <c r="DE419" s="3"/>
      <c r="DF419" s="3"/>
      <c r="DG419" s="3"/>
      <c r="DH419" s="3"/>
      <c r="DI419" s="3"/>
      <c r="DJ419" s="3"/>
      <c r="DK419" s="3"/>
      <c r="DL419" s="3"/>
      <c r="DM419" s="3"/>
      <c r="DN419" s="3"/>
      <c r="DO419" s="3"/>
      <c r="DP419" s="3"/>
      <c r="DQ419" s="3"/>
      <c r="DR419" s="3"/>
      <c r="DS419" s="3"/>
      <c r="DT419" s="3"/>
      <c r="DU419" s="3"/>
      <c r="DV419" s="3"/>
      <c r="DW419" s="3"/>
      <c r="DX419" s="3"/>
      <c r="DY419" s="3"/>
      <c r="DZ419" s="3"/>
      <c r="EA419" s="3"/>
      <c r="EB419" s="19"/>
    </row>
    <row r="420" spans="1:144" ht="16.5" hidden="1" customHeight="1" x14ac:dyDescent="0.25">
      <c r="A420" s="138" t="s">
        <v>1928</v>
      </c>
      <c r="B420" s="353"/>
      <c r="C420" s="5" t="s">
        <v>1929</v>
      </c>
      <c r="D420" s="5" t="s">
        <v>1106</v>
      </c>
      <c r="E420" s="263" t="s">
        <v>542</v>
      </c>
      <c r="F420" s="264" t="s">
        <v>1930</v>
      </c>
      <c r="H420" s="231" t="s">
        <v>662</v>
      </c>
      <c r="I420" s="314"/>
      <c r="J420" s="314"/>
      <c r="K420" s="314"/>
      <c r="L420" s="314"/>
      <c r="M420" s="314"/>
      <c r="N420" s="314"/>
      <c r="O420" s="314"/>
      <c r="P420" s="314"/>
      <c r="Q420" s="314"/>
      <c r="R420" s="314"/>
      <c r="S420" s="314"/>
      <c r="T420" s="314"/>
      <c r="U420" s="314"/>
      <c r="V420" s="314"/>
      <c r="W420" s="314"/>
      <c r="X420" s="314"/>
      <c r="Y420" s="314"/>
      <c r="Z420" s="314">
        <v>3</v>
      </c>
      <c r="AA420" s="21" t="s">
        <v>16</v>
      </c>
      <c r="AB420" s="21" t="s">
        <v>16</v>
      </c>
      <c r="AC420" s="21" t="s">
        <v>16</v>
      </c>
      <c r="AD420" s="21" t="s">
        <v>16</v>
      </c>
      <c r="AE420" s="21" t="s">
        <v>16</v>
      </c>
      <c r="AF420" s="21" t="s">
        <v>16</v>
      </c>
      <c r="AG420" s="426" t="s">
        <v>16</v>
      </c>
      <c r="AH420" s="426" t="s">
        <v>16</v>
      </c>
      <c r="AI420" s="595"/>
      <c r="AJ420" s="511"/>
      <c r="AK420" s="141"/>
      <c r="AL420" s="141"/>
      <c r="AM420" s="174" t="s">
        <v>1931</v>
      </c>
      <c r="AN420" s="404">
        <v>7264076</v>
      </c>
      <c r="AO420" s="213"/>
      <c r="AP420" s="478"/>
      <c r="AQ420" s="479" t="e">
        <f>VLOOKUP(A420,#REF!,10,FALSE)</f>
        <v>#REF!</v>
      </c>
      <c r="AR420" s="315" t="e">
        <f>VLOOKUP(E420,'Monthly AMS report'!KD:KE,2,FALSE)</f>
        <v>#N/A</v>
      </c>
      <c r="AS420" s="139"/>
      <c r="AT420" s="139"/>
      <c r="AU420" s="197"/>
      <c r="AV420" s="5">
        <v>8</v>
      </c>
      <c r="AW420" s="5">
        <v>4</v>
      </c>
      <c r="AX420" s="5"/>
      <c r="AY420" s="5"/>
      <c r="AZ420" s="5"/>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c r="DA420" s="3"/>
      <c r="DB420" s="3"/>
      <c r="DC420" s="3"/>
      <c r="DD420" s="3"/>
      <c r="DE420" s="3"/>
      <c r="DF420" s="3"/>
      <c r="DG420" s="3"/>
      <c r="DH420" s="3"/>
      <c r="DI420" s="3"/>
      <c r="DJ420" s="3"/>
      <c r="DK420" s="3"/>
      <c r="DL420" s="3"/>
      <c r="DM420" s="3"/>
      <c r="DN420" s="3"/>
      <c r="DO420" s="3"/>
      <c r="DP420" s="3"/>
      <c r="DQ420" s="3"/>
      <c r="DR420" s="3"/>
      <c r="DS420" s="3"/>
      <c r="DT420" s="3"/>
      <c r="DU420" s="3"/>
      <c r="DV420" s="3"/>
      <c r="DW420" s="3"/>
      <c r="DX420" s="3"/>
      <c r="DY420" s="3"/>
      <c r="DZ420" s="3"/>
      <c r="EA420" s="3"/>
      <c r="EB420" s="19"/>
    </row>
    <row r="421" spans="1:144" ht="16.5" hidden="1" customHeight="1" x14ac:dyDescent="0.25">
      <c r="A421" s="43" t="s">
        <v>1932</v>
      </c>
      <c r="B421" s="43" t="s">
        <v>1933</v>
      </c>
      <c r="C421" s="5" t="e">
        <v>#N/A</v>
      </c>
      <c r="D421" s="5" t="s">
        <v>811</v>
      </c>
      <c r="E421" s="263" t="s">
        <v>1934</v>
      </c>
      <c r="F421" s="231" t="s">
        <v>1935</v>
      </c>
      <c r="G421" s="193"/>
      <c r="H421" s="5" t="s">
        <v>813</v>
      </c>
      <c r="I421" s="25" t="s">
        <v>16</v>
      </c>
      <c r="J421" s="25" t="s">
        <v>16</v>
      </c>
      <c r="K421" s="25" t="s">
        <v>16</v>
      </c>
      <c r="L421" s="25" t="s">
        <v>16</v>
      </c>
      <c r="M421" s="25" t="s">
        <v>16</v>
      </c>
      <c r="N421" s="25" t="s">
        <v>16</v>
      </c>
      <c r="O421" s="25" t="s">
        <v>16</v>
      </c>
      <c r="P421" s="25" t="s">
        <v>16</v>
      </c>
      <c r="Q421" s="25" t="s">
        <v>16</v>
      </c>
      <c r="R421" s="25" t="s">
        <v>16</v>
      </c>
      <c r="S421" s="25" t="s">
        <v>16</v>
      </c>
      <c r="T421" s="25" t="s">
        <v>16</v>
      </c>
      <c r="U421" s="25" t="s">
        <v>16</v>
      </c>
      <c r="V421" s="25" t="s">
        <v>16</v>
      </c>
      <c r="W421" s="21" t="s">
        <v>16</v>
      </c>
      <c r="X421" s="21">
        <v>4</v>
      </c>
      <c r="Y421" s="21">
        <v>2</v>
      </c>
      <c r="Z421" s="21">
        <v>2</v>
      </c>
      <c r="AA421" s="21">
        <v>2</v>
      </c>
      <c r="AB421" s="21">
        <v>2</v>
      </c>
      <c r="AC421" s="426" t="s">
        <v>16</v>
      </c>
      <c r="AD421" s="426" t="s">
        <v>16</v>
      </c>
      <c r="AE421" s="426">
        <v>1</v>
      </c>
      <c r="AF421" s="426">
        <v>1</v>
      </c>
      <c r="AG421" s="426">
        <v>1</v>
      </c>
      <c r="AH421" s="426">
        <v>3</v>
      </c>
      <c r="AI421" s="511" t="s">
        <v>16</v>
      </c>
      <c r="AJ421" s="511"/>
      <c r="AK421" s="141"/>
      <c r="AL421" s="141"/>
      <c r="AM421" s="174" t="s">
        <v>1936</v>
      </c>
      <c r="AN421" s="401">
        <v>7271853</v>
      </c>
      <c r="AO421" s="314"/>
      <c r="AP421" s="478"/>
      <c r="AQ421" s="479"/>
      <c r="AR421" s="315" t="e">
        <f>VLOOKUP(E421,'Monthly AMS report'!KD:KE,2,FALSE)</f>
        <v>#N/A</v>
      </c>
      <c r="AS421" s="22"/>
      <c r="AT421" s="22"/>
      <c r="AU421" s="5"/>
      <c r="AV421" s="5">
        <v>8</v>
      </c>
      <c r="AW421" s="5">
        <v>4</v>
      </c>
      <c r="AX421" s="5"/>
      <c r="AY421" s="5"/>
      <c r="AZ421" s="5"/>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c r="DA421" s="3"/>
      <c r="DB421" s="3"/>
      <c r="DC421" s="3"/>
      <c r="DD421" s="3"/>
      <c r="DE421" s="3"/>
      <c r="DF421" s="3"/>
      <c r="DG421" s="3"/>
      <c r="DH421" s="3"/>
      <c r="DI421" s="3"/>
      <c r="DJ421" s="3"/>
      <c r="DK421" s="3"/>
      <c r="DL421" s="3"/>
      <c r="DM421" s="3"/>
      <c r="DN421" s="3"/>
      <c r="DO421" s="3"/>
      <c r="DP421" s="3"/>
      <c r="DQ421" s="3"/>
      <c r="DR421" s="3"/>
      <c r="DS421" s="3"/>
      <c r="DT421" s="3"/>
      <c r="DU421" s="3"/>
      <c r="DV421" s="3"/>
      <c r="DW421" s="3"/>
      <c r="DX421" s="3"/>
      <c r="DY421" s="3"/>
      <c r="DZ421" s="3"/>
      <c r="EA421" s="3"/>
      <c r="EB421" s="19"/>
    </row>
    <row r="422" spans="1:144" ht="16.5" customHeight="1" x14ac:dyDescent="0.25">
      <c r="A422" s="43" t="s">
        <v>1639</v>
      </c>
      <c r="B422" s="323" t="s">
        <v>1640</v>
      </c>
      <c r="C422" s="5" t="s">
        <v>2634</v>
      </c>
      <c r="E422" s="326" t="s">
        <v>416</v>
      </c>
      <c r="F422" s="5" t="s">
        <v>1640</v>
      </c>
      <c r="G422" s="193"/>
      <c r="H422" s="5" t="s">
        <v>676</v>
      </c>
      <c r="I422" s="21" t="s">
        <v>16</v>
      </c>
      <c r="J422" s="21" t="s">
        <v>663</v>
      </c>
      <c r="K422" s="21" t="s">
        <v>663</v>
      </c>
      <c r="L422" s="21" t="s">
        <v>663</v>
      </c>
      <c r="M422" s="21">
        <v>4</v>
      </c>
      <c r="N422" s="21" t="s">
        <v>663</v>
      </c>
      <c r="O422" s="21" t="s">
        <v>16</v>
      </c>
      <c r="P422" s="21" t="s">
        <v>16</v>
      </c>
      <c r="Q422" s="21">
        <v>3</v>
      </c>
      <c r="R422" s="21" t="s">
        <v>663</v>
      </c>
      <c r="S422" s="21">
        <v>3</v>
      </c>
      <c r="T422" s="21">
        <v>3</v>
      </c>
      <c r="U422" s="21">
        <v>3</v>
      </c>
      <c r="V422" s="21">
        <v>3</v>
      </c>
      <c r="W422" s="21">
        <v>3</v>
      </c>
      <c r="X422" s="21">
        <v>3</v>
      </c>
      <c r="Y422" s="21">
        <v>3</v>
      </c>
      <c r="Z422" s="21">
        <v>3</v>
      </c>
      <c r="AA422" s="21">
        <v>3</v>
      </c>
      <c r="AB422" s="21">
        <v>3</v>
      </c>
      <c r="AC422" s="426" t="s">
        <v>16</v>
      </c>
      <c r="AD422" s="527" t="s">
        <v>663</v>
      </c>
      <c r="AE422" s="426" t="s">
        <v>4</v>
      </c>
      <c r="AF422" s="426" t="s">
        <v>16</v>
      </c>
      <c r="AG422" s="426" t="s">
        <v>4</v>
      </c>
      <c r="AH422" s="426" t="s">
        <v>16</v>
      </c>
      <c r="AI422" s="511" t="s">
        <v>663</v>
      </c>
      <c r="AJ422" s="511"/>
      <c r="AK422" s="141" t="s">
        <v>4</v>
      </c>
      <c r="AL422" s="141"/>
      <c r="AM422" s="602"/>
      <c r="AN422" s="401"/>
      <c r="AO422" s="213"/>
      <c r="AP422" s="478"/>
      <c r="AQ422" s="496"/>
      <c r="AR422" s="315">
        <f>VLOOKUP(E422,'Monthly AMS report'!KD:KE,2,FALSE)</f>
        <v>44770</v>
      </c>
      <c r="AS422" s="22"/>
      <c r="AT422" s="22"/>
      <c r="AU422" s="5">
        <v>6</v>
      </c>
      <c r="AV422" s="5">
        <v>16</v>
      </c>
      <c r="AW422" s="5">
        <v>4</v>
      </c>
      <c r="AX422" s="5"/>
      <c r="AY422" s="5"/>
      <c r="AZ422" s="5"/>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c r="DA422" s="3"/>
      <c r="DB422" s="3"/>
      <c r="DC422" s="3"/>
      <c r="DD422" s="3"/>
      <c r="DE422" s="3"/>
      <c r="DF422" s="3"/>
      <c r="DG422" s="3"/>
      <c r="DH422" s="3"/>
      <c r="DI422" s="3"/>
      <c r="DJ422" s="3"/>
      <c r="DK422" s="3"/>
      <c r="DL422" s="3"/>
      <c r="DM422" s="3"/>
      <c r="DN422" s="3"/>
      <c r="DO422" s="3"/>
      <c r="DP422" s="3"/>
      <c r="DQ422" s="3"/>
      <c r="DR422" s="3"/>
      <c r="DS422" s="3"/>
      <c r="DT422" s="3"/>
      <c r="DU422" s="3"/>
      <c r="DV422" s="3"/>
      <c r="DW422" s="3"/>
      <c r="DX422" s="3"/>
      <c r="DY422" s="3"/>
      <c r="DZ422" s="3"/>
      <c r="EA422" s="3"/>
      <c r="EB422" s="19"/>
    </row>
    <row r="423" spans="1:144" ht="16.5" hidden="1" customHeight="1" x14ac:dyDescent="0.2">
      <c r="A423" s="138"/>
      <c r="B423" s="353"/>
      <c r="E423" s="263"/>
      <c r="F423" s="264" t="s">
        <v>1940</v>
      </c>
      <c r="H423" s="231"/>
      <c r="I423" s="314"/>
      <c r="J423" s="314"/>
      <c r="K423" s="314"/>
      <c r="L423" s="314"/>
      <c r="M423" s="314"/>
      <c r="N423" s="314"/>
      <c r="O423" s="314"/>
      <c r="P423" s="314"/>
      <c r="Q423" s="314"/>
      <c r="R423" s="314"/>
      <c r="S423" s="314"/>
      <c r="T423" s="314"/>
      <c r="U423" s="314"/>
      <c r="V423" s="314"/>
      <c r="W423" s="314"/>
      <c r="X423" s="314"/>
      <c r="Y423" s="314"/>
      <c r="Z423" s="314"/>
      <c r="AA423" s="512" t="s">
        <v>16</v>
      </c>
      <c r="AB423" s="512" t="s">
        <v>16</v>
      </c>
      <c r="AC423" s="511" t="s">
        <v>16</v>
      </c>
      <c r="AD423" s="511" t="s">
        <v>16</v>
      </c>
      <c r="AE423" s="511" t="s">
        <v>16</v>
      </c>
      <c r="AF423" s="511" t="s">
        <v>16</v>
      </c>
      <c r="AG423" s="511" t="s">
        <v>16</v>
      </c>
      <c r="AH423" s="511" t="s">
        <v>16</v>
      </c>
      <c r="AI423" s="511" t="s">
        <v>16</v>
      </c>
      <c r="AJ423" s="511"/>
      <c r="AK423" s="141"/>
      <c r="AL423" s="141"/>
      <c r="AM423" s="25"/>
      <c r="AN423" s="52"/>
      <c r="AP423" s="483"/>
      <c r="AQ423" s="479" t="e">
        <f>VLOOKUP(A423,#REF!,10,FALSE)</f>
        <v>#REF!</v>
      </c>
      <c r="AR423" s="315" t="e">
        <f>VLOOKUP(E423,'Monthly AMS report'!KD:KE,2,FALSE)</f>
        <v>#N/A</v>
      </c>
      <c r="AS423" s="139"/>
      <c r="AT423" s="139"/>
      <c r="AU423" s="197"/>
      <c r="AV423" s="5">
        <v>16</v>
      </c>
      <c r="AW423" s="5">
        <v>4</v>
      </c>
      <c r="AX423" s="5"/>
      <c r="AY423" s="5"/>
      <c r="AZ423" s="5"/>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c r="DA423" s="3"/>
      <c r="DB423" s="3"/>
      <c r="DC423" s="3"/>
      <c r="DD423" s="3"/>
      <c r="DE423" s="3"/>
      <c r="DF423" s="3"/>
      <c r="DG423" s="3"/>
      <c r="DH423" s="3"/>
      <c r="DI423" s="3"/>
      <c r="DJ423" s="3"/>
      <c r="DK423" s="3"/>
      <c r="DL423" s="3"/>
      <c r="DM423" s="3"/>
      <c r="DN423" s="3"/>
      <c r="DO423" s="3"/>
      <c r="DP423" s="3"/>
      <c r="DQ423" s="3"/>
      <c r="DR423" s="3"/>
      <c r="DS423" s="3"/>
      <c r="DT423" s="3"/>
      <c r="DU423" s="3"/>
      <c r="DV423" s="3"/>
      <c r="DW423" s="3"/>
      <c r="DX423" s="3"/>
      <c r="DY423" s="3"/>
      <c r="DZ423" s="3"/>
      <c r="EA423" s="3"/>
      <c r="EB423" s="19"/>
    </row>
    <row r="424" spans="1:144" ht="16.5" customHeight="1" x14ac:dyDescent="0.2">
      <c r="A424" s="43" t="s">
        <v>1941</v>
      </c>
      <c r="B424" s="43" t="s">
        <v>1942</v>
      </c>
      <c r="C424" s="5" t="s">
        <v>2634</v>
      </c>
      <c r="E424" s="327" t="s">
        <v>417</v>
      </c>
      <c r="F424" s="5" t="s">
        <v>1942</v>
      </c>
      <c r="G424" s="193"/>
      <c r="H424" s="5" t="s">
        <v>1479</v>
      </c>
      <c r="I424" s="25" t="s">
        <v>16</v>
      </c>
      <c r="J424" s="25" t="s">
        <v>16</v>
      </c>
      <c r="K424" s="25" t="s">
        <v>16</v>
      </c>
      <c r="L424" s="25" t="s">
        <v>16</v>
      </c>
      <c r="M424" s="25" t="s">
        <v>16</v>
      </c>
      <c r="N424" s="25" t="s">
        <v>16</v>
      </c>
      <c r="O424" s="25" t="s">
        <v>16</v>
      </c>
      <c r="P424" s="25" t="s">
        <v>16</v>
      </c>
      <c r="Q424" s="25" t="s">
        <v>16</v>
      </c>
      <c r="R424" s="25" t="s">
        <v>16</v>
      </c>
      <c r="S424" s="25" t="s">
        <v>16</v>
      </c>
      <c r="T424" s="25" t="s">
        <v>16</v>
      </c>
      <c r="U424" s="25" t="s">
        <v>16</v>
      </c>
      <c r="V424" s="25" t="s">
        <v>16</v>
      </c>
      <c r="W424" s="21" t="s">
        <v>16</v>
      </c>
      <c r="X424" s="21" t="s">
        <v>4</v>
      </c>
      <c r="Y424" s="21" t="s">
        <v>4</v>
      </c>
      <c r="Z424" s="21" t="s">
        <v>4</v>
      </c>
      <c r="AA424" s="21" t="s">
        <v>4</v>
      </c>
      <c r="AB424" s="21" t="s">
        <v>4</v>
      </c>
      <c r="AC424" s="426" t="s">
        <v>16</v>
      </c>
      <c r="AD424" s="527" t="s">
        <v>663</v>
      </c>
      <c r="AE424" s="426" t="s">
        <v>4</v>
      </c>
      <c r="AF424" s="426" t="s">
        <v>4</v>
      </c>
      <c r="AG424" s="426" t="s">
        <v>4</v>
      </c>
      <c r="AH424" s="426" t="s">
        <v>16</v>
      </c>
      <c r="AI424" s="511" t="s">
        <v>663</v>
      </c>
      <c r="AJ424" s="511" t="s">
        <v>664</v>
      </c>
      <c r="AK424" s="141" t="s">
        <v>4</v>
      </c>
      <c r="AL424" s="141"/>
      <c r="AM424" s="314"/>
      <c r="AN424" s="405"/>
      <c r="AO424" s="174"/>
      <c r="AP424" s="478"/>
      <c r="AQ424" s="496"/>
      <c r="AR424" s="315">
        <f>VLOOKUP(E424,'Monthly AMS report'!KD:KE,2,FALSE)</f>
        <v>44761</v>
      </c>
      <c r="AS424" s="22"/>
      <c r="AT424" s="22"/>
      <c r="AU424" s="5">
        <v>4</v>
      </c>
      <c r="AV424" s="5">
        <v>16</v>
      </c>
      <c r="AW424" s="5">
        <v>4</v>
      </c>
      <c r="AX424" s="5"/>
      <c r="AY424" s="5"/>
      <c r="AZ424" s="5"/>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c r="DA424" s="3"/>
      <c r="DB424" s="3"/>
      <c r="DC424" s="3"/>
      <c r="DD424" s="3"/>
      <c r="DE424" s="3"/>
      <c r="DF424" s="3"/>
      <c r="DG424" s="3"/>
      <c r="DH424" s="3"/>
      <c r="DI424" s="3"/>
      <c r="DJ424" s="3"/>
      <c r="DK424" s="3"/>
      <c r="DL424" s="3"/>
      <c r="DM424" s="3"/>
      <c r="DN424" s="3"/>
      <c r="DO424" s="3"/>
      <c r="DP424" s="3"/>
      <c r="DQ424" s="3"/>
      <c r="DR424" s="3"/>
      <c r="DS424" s="3"/>
      <c r="DT424" s="3"/>
      <c r="DU424" s="3"/>
      <c r="DV424" s="3"/>
      <c r="DW424" s="3"/>
      <c r="DX424" s="3"/>
      <c r="DY424" s="3"/>
      <c r="DZ424" s="3"/>
      <c r="EA424" s="3"/>
      <c r="EB424" s="19"/>
    </row>
    <row r="425" spans="1:144" ht="16.5" customHeight="1" x14ac:dyDescent="0.25">
      <c r="A425" s="43" t="s">
        <v>1943</v>
      </c>
      <c r="B425" s="323" t="s">
        <v>1944</v>
      </c>
      <c r="C425" s="5" t="s">
        <v>2634</v>
      </c>
      <c r="E425" s="326" t="s">
        <v>418</v>
      </c>
      <c r="F425" s="5" t="s">
        <v>1945</v>
      </c>
      <c r="G425" s="193"/>
      <c r="H425" s="5" t="s">
        <v>676</v>
      </c>
      <c r="I425" s="21" t="s">
        <v>16</v>
      </c>
      <c r="J425" s="21" t="s">
        <v>663</v>
      </c>
      <c r="K425" s="21" t="s">
        <v>663</v>
      </c>
      <c r="L425" s="21" t="s">
        <v>663</v>
      </c>
      <c r="M425" s="21" t="s">
        <v>663</v>
      </c>
      <c r="N425" s="21" t="s">
        <v>663</v>
      </c>
      <c r="O425" s="21" t="s">
        <v>16</v>
      </c>
      <c r="P425" s="21" t="s">
        <v>16</v>
      </c>
      <c r="Q425" s="21" t="s">
        <v>663</v>
      </c>
      <c r="R425" s="21" t="s">
        <v>663</v>
      </c>
      <c r="S425" s="21" t="s">
        <v>4</v>
      </c>
      <c r="T425" s="21" t="s">
        <v>663</v>
      </c>
      <c r="U425" s="21" t="s">
        <v>4</v>
      </c>
      <c r="V425" s="21" t="s">
        <v>4</v>
      </c>
      <c r="W425" s="21">
        <v>3</v>
      </c>
      <c r="X425" s="21">
        <v>3</v>
      </c>
      <c r="Y425" s="21">
        <v>3</v>
      </c>
      <c r="Z425" s="21">
        <v>2</v>
      </c>
      <c r="AA425" s="21">
        <v>2</v>
      </c>
      <c r="AB425" s="21">
        <v>2</v>
      </c>
      <c r="AC425" s="426" t="s">
        <v>4</v>
      </c>
      <c r="AD425" s="527" t="s">
        <v>663</v>
      </c>
      <c r="AE425" s="426" t="s">
        <v>4</v>
      </c>
      <c r="AF425" s="426" t="s">
        <v>4</v>
      </c>
      <c r="AG425" s="426" t="s">
        <v>4</v>
      </c>
      <c r="AH425" s="426" t="s">
        <v>16</v>
      </c>
      <c r="AI425" s="511" t="s">
        <v>663</v>
      </c>
      <c r="AJ425" s="511" t="s">
        <v>664</v>
      </c>
      <c r="AK425" s="141" t="s">
        <v>4</v>
      </c>
      <c r="AL425" s="141"/>
      <c r="AM425" s="174"/>
      <c r="AN425" s="401"/>
      <c r="AO425" s="314"/>
      <c r="AP425" s="478"/>
      <c r="AQ425" s="496"/>
      <c r="AR425" s="315">
        <f>VLOOKUP(E425,'Monthly AMS report'!KD:KE,2,FALSE)</f>
        <v>44761</v>
      </c>
      <c r="AS425" s="22"/>
      <c r="AT425" s="22"/>
      <c r="AU425" s="5">
        <v>6</v>
      </c>
      <c r="AV425" s="5">
        <v>16</v>
      </c>
      <c r="AW425" s="5">
        <v>4</v>
      </c>
      <c r="AX425" s="5"/>
      <c r="AY425" s="5"/>
      <c r="AZ425" s="5"/>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c r="DA425" s="3"/>
      <c r="DB425" s="3"/>
      <c r="DC425" s="3"/>
      <c r="DD425" s="3"/>
      <c r="DE425" s="3"/>
      <c r="DF425" s="3"/>
      <c r="DG425" s="3"/>
      <c r="DH425" s="3"/>
      <c r="DI425" s="3"/>
      <c r="DJ425" s="3"/>
      <c r="DK425" s="3"/>
      <c r="DL425" s="3"/>
      <c r="DM425" s="3"/>
      <c r="DN425" s="3"/>
      <c r="DO425" s="3"/>
      <c r="DP425" s="3"/>
      <c r="DQ425" s="3"/>
      <c r="DR425" s="3"/>
      <c r="DS425" s="3"/>
      <c r="DT425" s="3"/>
      <c r="DU425" s="3"/>
      <c r="DV425" s="3"/>
      <c r="DW425" s="3"/>
      <c r="DX425" s="3"/>
      <c r="DY425" s="3"/>
      <c r="DZ425" s="3"/>
      <c r="EA425" s="3"/>
      <c r="EB425" s="19"/>
    </row>
    <row r="426" spans="1:144" ht="16.5" hidden="1" customHeight="1" x14ac:dyDescent="0.2">
      <c r="A426" s="43" t="s">
        <v>1946</v>
      </c>
      <c r="B426" s="323" t="s">
        <v>1947</v>
      </c>
      <c r="C426" s="5" t="e">
        <v>#N/A</v>
      </c>
      <c r="E426" s="326" t="s">
        <v>419</v>
      </c>
      <c r="F426" s="5" t="s">
        <v>1947</v>
      </c>
      <c r="G426" s="193"/>
      <c r="H426" s="5" t="s">
        <v>676</v>
      </c>
      <c r="I426" s="21" t="s">
        <v>16</v>
      </c>
      <c r="J426" s="21" t="s">
        <v>663</v>
      </c>
      <c r="K426" s="21" t="s">
        <v>663</v>
      </c>
      <c r="L426" s="21">
        <v>3</v>
      </c>
      <c r="M426" s="21" t="s">
        <v>663</v>
      </c>
      <c r="N426" s="21">
        <v>3</v>
      </c>
      <c r="O426" s="21" t="s">
        <v>16</v>
      </c>
      <c r="P426" s="21" t="s">
        <v>16</v>
      </c>
      <c r="Q426" s="21">
        <v>4</v>
      </c>
      <c r="R426" s="21">
        <v>2</v>
      </c>
      <c r="S426" s="21">
        <v>2</v>
      </c>
      <c r="T426" s="21">
        <v>2</v>
      </c>
      <c r="U426" s="21" t="s">
        <v>663</v>
      </c>
      <c r="V426" s="21" t="s">
        <v>4</v>
      </c>
      <c r="W426" s="21" t="s">
        <v>4</v>
      </c>
      <c r="X426" s="21" t="s">
        <v>4</v>
      </c>
      <c r="Y426" s="21" t="s">
        <v>4</v>
      </c>
      <c r="Z426" s="21" t="s">
        <v>4</v>
      </c>
      <c r="AA426" s="21" t="s">
        <v>4</v>
      </c>
      <c r="AB426" s="21" t="s">
        <v>4</v>
      </c>
      <c r="AC426" s="426" t="s">
        <v>16</v>
      </c>
      <c r="AD426" s="527" t="s">
        <v>663</v>
      </c>
      <c r="AE426" s="426" t="s">
        <v>4</v>
      </c>
      <c r="AF426" s="426" t="s">
        <v>16</v>
      </c>
      <c r="AG426" s="426" t="s">
        <v>4</v>
      </c>
      <c r="AH426" s="426" t="s">
        <v>4</v>
      </c>
      <c r="AI426" s="511" t="s">
        <v>664</v>
      </c>
      <c r="AJ426" s="511" t="s">
        <v>664</v>
      </c>
      <c r="AK426" s="141"/>
      <c r="AL426" s="141"/>
      <c r="AM426" s="174">
        <v>0</v>
      </c>
      <c r="AN426" s="405"/>
      <c r="AO426" s="314"/>
      <c r="AP426" s="478"/>
      <c r="AQ426" s="496"/>
      <c r="AR426" s="315">
        <f>VLOOKUP(E426,'Monthly AMS report'!KD:KE,2,FALSE)</f>
        <v>44761</v>
      </c>
      <c r="AS426" s="22" t="s">
        <v>1948</v>
      </c>
      <c r="AT426" s="22" t="s">
        <v>1949</v>
      </c>
      <c r="AU426" s="5">
        <v>6</v>
      </c>
      <c r="AV426" s="5">
        <v>16</v>
      </c>
      <c r="AW426" s="5">
        <v>4</v>
      </c>
      <c r="AX426" s="5"/>
      <c r="AY426" s="5"/>
      <c r="AZ426" s="5"/>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c r="DA426" s="3"/>
      <c r="DB426" s="3"/>
      <c r="DC426" s="3"/>
      <c r="DD426" s="3"/>
      <c r="DE426" s="3"/>
      <c r="DF426" s="3"/>
      <c r="DG426" s="3"/>
      <c r="DH426" s="3"/>
      <c r="DI426" s="3"/>
      <c r="DJ426" s="3"/>
      <c r="DK426" s="3"/>
      <c r="DL426" s="3"/>
      <c r="DM426" s="3"/>
      <c r="DN426" s="3"/>
      <c r="DO426" s="3"/>
      <c r="DP426" s="3"/>
      <c r="DQ426" s="3"/>
      <c r="DR426" s="3"/>
      <c r="DS426" s="3"/>
      <c r="DT426" s="3"/>
      <c r="DU426" s="3"/>
      <c r="DV426" s="3"/>
      <c r="DW426" s="3"/>
      <c r="DX426" s="3"/>
      <c r="DY426" s="3"/>
      <c r="DZ426" s="3"/>
      <c r="EA426" s="3"/>
      <c r="EB426" s="19"/>
    </row>
    <row r="427" spans="1:144" ht="16.5" customHeight="1" x14ac:dyDescent="0.2">
      <c r="A427" s="43" t="s">
        <v>1708</v>
      </c>
      <c r="B427" s="323" t="s">
        <v>1709</v>
      </c>
      <c r="C427" s="5" t="s">
        <v>2845</v>
      </c>
      <c r="E427" s="265" t="s">
        <v>481</v>
      </c>
      <c r="F427" s="231" t="s">
        <v>1710</v>
      </c>
      <c r="G427" s="193"/>
      <c r="H427" s="5" t="s">
        <v>676</v>
      </c>
      <c r="I427" s="21" t="s">
        <v>663</v>
      </c>
      <c r="J427" s="21" t="s">
        <v>663</v>
      </c>
      <c r="K427" s="21" t="s">
        <v>663</v>
      </c>
      <c r="L427" s="21" t="s">
        <v>16</v>
      </c>
      <c r="M427" s="21" t="s">
        <v>663</v>
      </c>
      <c r="N427" s="21" t="s">
        <v>663</v>
      </c>
      <c r="O427" s="21" t="s">
        <v>16</v>
      </c>
      <c r="P427" s="21" t="s">
        <v>16</v>
      </c>
      <c r="Q427" s="21" t="s">
        <v>663</v>
      </c>
      <c r="R427" s="21" t="s">
        <v>663</v>
      </c>
      <c r="S427" s="21" t="s">
        <v>4</v>
      </c>
      <c r="T427" s="21" t="s">
        <v>663</v>
      </c>
      <c r="U427" s="21" t="s">
        <v>4</v>
      </c>
      <c r="V427" s="21" t="s">
        <v>4</v>
      </c>
      <c r="W427" s="21" t="s">
        <v>4</v>
      </c>
      <c r="X427" s="21" t="s">
        <v>4</v>
      </c>
      <c r="Y427" s="21" t="s">
        <v>4</v>
      </c>
      <c r="Z427" s="21" t="s">
        <v>4</v>
      </c>
      <c r="AA427" s="21" t="s">
        <v>4</v>
      </c>
      <c r="AB427" s="21" t="s">
        <v>4</v>
      </c>
      <c r="AC427" s="426" t="s">
        <v>4</v>
      </c>
      <c r="AD427" s="426" t="s">
        <v>4</v>
      </c>
      <c r="AE427" s="426" t="s">
        <v>4</v>
      </c>
      <c r="AF427" s="426" t="s">
        <v>4</v>
      </c>
      <c r="AG427" s="426" t="s">
        <v>4</v>
      </c>
      <c r="AH427" s="426" t="s">
        <v>4</v>
      </c>
      <c r="AI427" s="511" t="s">
        <v>663</v>
      </c>
      <c r="AJ427" s="511" t="s">
        <v>664</v>
      </c>
      <c r="AK427" s="141" t="s">
        <v>4</v>
      </c>
      <c r="AL427" s="141"/>
      <c r="AM427" s="314"/>
      <c r="AN427" s="405"/>
      <c r="AO427" s="213"/>
      <c r="AP427" s="478"/>
      <c r="AQ427" s="496"/>
      <c r="AR427" s="315">
        <f>VLOOKUP(E427,'Monthly AMS report'!KD:KE,2,FALSE)</f>
        <v>44764</v>
      </c>
      <c r="AS427" s="3"/>
      <c r="AT427" s="3"/>
      <c r="AU427" s="5">
        <v>4</v>
      </c>
      <c r="AW427" s="5"/>
      <c r="AX427" s="5"/>
      <c r="AY427" s="5"/>
      <c r="AZ427" s="5"/>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c r="DA427" s="3"/>
      <c r="DB427" s="3"/>
      <c r="DC427" s="3"/>
      <c r="DD427" s="3"/>
      <c r="DE427" s="3"/>
      <c r="DF427" s="3"/>
      <c r="DG427" s="3"/>
      <c r="DH427" s="3"/>
      <c r="DI427" s="3"/>
      <c r="DJ427" s="3"/>
      <c r="DK427" s="3"/>
      <c r="DL427" s="3"/>
      <c r="DM427" s="3"/>
      <c r="DN427" s="3"/>
      <c r="DO427" s="3"/>
      <c r="DP427" s="3"/>
      <c r="DQ427" s="3"/>
      <c r="DR427" s="3"/>
      <c r="DS427" s="3"/>
      <c r="DT427" s="3"/>
      <c r="DU427" s="3"/>
      <c r="DV427" s="3"/>
      <c r="DW427" s="3"/>
      <c r="DX427" s="3"/>
      <c r="DY427" s="3"/>
      <c r="DZ427" s="3"/>
      <c r="EA427" s="3"/>
      <c r="EB427" s="19"/>
      <c r="EI427" s="270"/>
      <c r="EL427" s="270"/>
      <c r="EM427" s="270"/>
      <c r="EN427" s="270"/>
    </row>
    <row r="428" spans="1:144" ht="16.5" customHeight="1" x14ac:dyDescent="0.2">
      <c r="A428" s="3" t="s">
        <v>1735</v>
      </c>
      <c r="B428" s="22" t="s">
        <v>1736</v>
      </c>
      <c r="C428" s="5" t="s">
        <v>2846</v>
      </c>
      <c r="D428" s="5" t="s">
        <v>1618</v>
      </c>
      <c r="E428" s="265" t="s">
        <v>496</v>
      </c>
      <c r="F428" s="231" t="s">
        <v>1737</v>
      </c>
      <c r="G428" s="193"/>
      <c r="H428" s="5" t="s">
        <v>676</v>
      </c>
      <c r="I428" s="21" t="s">
        <v>663</v>
      </c>
      <c r="J428" s="21" t="s">
        <v>663</v>
      </c>
      <c r="K428" s="21" t="s">
        <v>663</v>
      </c>
      <c r="L428" s="21" t="s">
        <v>663</v>
      </c>
      <c r="M428" s="21" t="s">
        <v>663</v>
      </c>
      <c r="N428" s="21" t="s">
        <v>663</v>
      </c>
      <c r="O428" s="21" t="s">
        <v>16</v>
      </c>
      <c r="P428" s="21" t="s">
        <v>16</v>
      </c>
      <c r="Q428" s="21" t="s">
        <v>663</v>
      </c>
      <c r="R428" s="21" t="s">
        <v>663</v>
      </c>
      <c r="S428" s="21" t="s">
        <v>4</v>
      </c>
      <c r="T428" s="21" t="s">
        <v>663</v>
      </c>
      <c r="U428" s="21">
        <v>2</v>
      </c>
      <c r="V428" s="21">
        <v>2</v>
      </c>
      <c r="W428" s="21">
        <v>2</v>
      </c>
      <c r="X428" s="21" t="s">
        <v>4</v>
      </c>
      <c r="Y428" s="21" t="s">
        <v>4</v>
      </c>
      <c r="Z428" s="21" t="s">
        <v>4</v>
      </c>
      <c r="AA428" s="21" t="s">
        <v>4</v>
      </c>
      <c r="AB428" s="21" t="s">
        <v>16</v>
      </c>
      <c r="AC428" s="426" t="s">
        <v>4</v>
      </c>
      <c r="AD428" s="426">
        <v>3</v>
      </c>
      <c r="AE428" s="426">
        <v>3</v>
      </c>
      <c r="AF428" s="426">
        <v>3</v>
      </c>
      <c r="AG428" s="426">
        <v>3</v>
      </c>
      <c r="AH428" s="426">
        <v>3</v>
      </c>
      <c r="AI428" s="511" t="s">
        <v>663</v>
      </c>
      <c r="AJ428" s="511" t="s">
        <v>664</v>
      </c>
      <c r="AK428" s="141" t="s">
        <v>4</v>
      </c>
      <c r="AL428" s="141"/>
      <c r="AM428" s="213"/>
      <c r="AN428" s="405"/>
      <c r="AO428" s="213"/>
      <c r="AP428" s="478"/>
      <c r="AQ428" s="479" t="e">
        <f>VLOOKUP(A428,#REF!,10,FALSE)</f>
        <v>#REF!</v>
      </c>
      <c r="AR428" s="315">
        <f>VLOOKUP(E428,'Monthly AMS report'!KD:KE,2,FALSE)</f>
        <v>44768</v>
      </c>
      <c r="AS428" s="3"/>
      <c r="AT428" s="3"/>
      <c r="AU428" s="5"/>
      <c r="AV428" s="5">
        <v>8</v>
      </c>
      <c r="AW428" s="5">
        <v>4</v>
      </c>
      <c r="AX428" s="5"/>
      <c r="AY428" s="5"/>
      <c r="AZ428" s="5"/>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c r="DA428" s="3"/>
      <c r="DB428" s="3"/>
      <c r="DC428" s="3"/>
      <c r="DD428" s="3"/>
      <c r="DE428" s="3"/>
      <c r="DF428" s="3"/>
      <c r="DG428" s="3"/>
      <c r="DH428" s="3"/>
      <c r="DI428" s="3"/>
      <c r="DJ428" s="3"/>
      <c r="DK428" s="3"/>
      <c r="DL428" s="3"/>
      <c r="DM428" s="3"/>
      <c r="DN428" s="3"/>
      <c r="DO428" s="3"/>
      <c r="DP428" s="3"/>
      <c r="DQ428" s="3"/>
      <c r="DR428" s="3"/>
      <c r="DS428" s="3"/>
      <c r="DT428" s="3"/>
      <c r="DU428" s="3"/>
      <c r="DV428" s="3"/>
      <c r="DW428" s="3"/>
      <c r="DX428" s="3"/>
      <c r="DY428" s="3"/>
      <c r="DZ428" s="3"/>
      <c r="EA428" s="3"/>
      <c r="EB428" s="19"/>
      <c r="EI428" s="270"/>
      <c r="EJ428" s="270"/>
      <c r="EK428" s="270"/>
      <c r="EL428" s="270"/>
      <c r="EM428" s="270"/>
      <c r="EN428" s="270"/>
    </row>
    <row r="429" spans="1:144" ht="16.5" customHeight="1" thickBot="1" x14ac:dyDescent="0.25">
      <c r="A429" s="561" t="s">
        <v>1738</v>
      </c>
      <c r="B429" s="564" t="s">
        <v>1739</v>
      </c>
      <c r="C429" s="457" t="s">
        <v>2846</v>
      </c>
      <c r="D429" s="5" t="s">
        <v>1618</v>
      </c>
      <c r="E429" s="544" t="s">
        <v>497</v>
      </c>
      <c r="F429" s="611" t="s">
        <v>1740</v>
      </c>
      <c r="G429" s="375"/>
      <c r="H429" s="457" t="s">
        <v>676</v>
      </c>
      <c r="I429" s="458" t="s">
        <v>663</v>
      </c>
      <c r="J429" s="458" t="s">
        <v>663</v>
      </c>
      <c r="K429" s="458" t="s">
        <v>663</v>
      </c>
      <c r="L429" s="458">
        <v>2</v>
      </c>
      <c r="M429" s="458" t="s">
        <v>663</v>
      </c>
      <c r="N429" s="458" t="s">
        <v>663</v>
      </c>
      <c r="O429" s="458" t="s">
        <v>16</v>
      </c>
      <c r="P429" s="458" t="s">
        <v>16</v>
      </c>
      <c r="Q429" s="458" t="s">
        <v>663</v>
      </c>
      <c r="R429" s="458">
        <v>3</v>
      </c>
      <c r="S429" s="458">
        <v>3</v>
      </c>
      <c r="T429" s="458">
        <v>3</v>
      </c>
      <c r="U429" s="458">
        <v>2</v>
      </c>
      <c r="V429" s="458">
        <v>2</v>
      </c>
      <c r="W429" s="458">
        <v>2</v>
      </c>
      <c r="X429" s="458">
        <v>2</v>
      </c>
      <c r="Y429" s="458">
        <v>2</v>
      </c>
      <c r="Z429" s="458">
        <v>2</v>
      </c>
      <c r="AA429" s="458">
        <v>2</v>
      </c>
      <c r="AB429" s="458" t="s">
        <v>16</v>
      </c>
      <c r="AC429" s="452">
        <v>2</v>
      </c>
      <c r="AD429" s="426">
        <v>3</v>
      </c>
      <c r="AE429" s="426">
        <v>3</v>
      </c>
      <c r="AF429" s="426" t="s">
        <v>4</v>
      </c>
      <c r="AG429" s="426" t="s">
        <v>4</v>
      </c>
      <c r="AH429" s="426" t="s">
        <v>4</v>
      </c>
      <c r="AI429" s="511" t="s">
        <v>663</v>
      </c>
      <c r="AJ429" s="511" t="s">
        <v>664</v>
      </c>
      <c r="AK429" s="141">
        <v>3</v>
      </c>
      <c r="AL429" s="141" t="s">
        <v>3576</v>
      </c>
      <c r="AM429" s="314"/>
      <c r="AN429" s="568" t="s">
        <v>1203</v>
      </c>
      <c r="AO429" s="570"/>
      <c r="AP429" s="478"/>
      <c r="AQ429" s="479"/>
      <c r="AR429" s="315">
        <f>VLOOKUP(E429,'Monthly AMS report'!KD:KE,2,FALSE)</f>
        <v>44768</v>
      </c>
      <c r="AS429" s="20"/>
      <c r="AT429" s="20"/>
      <c r="AU429" s="457"/>
      <c r="AV429" s="199">
        <v>8</v>
      </c>
      <c r="AW429" s="199">
        <v>4</v>
      </c>
      <c r="AX429" s="199"/>
      <c r="AY429" s="199"/>
      <c r="AZ429" s="199"/>
      <c r="BA429" s="48"/>
      <c r="BB429" s="48"/>
      <c r="BC429" s="48"/>
      <c r="BD429" s="48"/>
      <c r="BE429" s="48"/>
      <c r="BF429" s="48"/>
      <c r="BG429" s="48"/>
      <c r="BH429" s="48"/>
      <c r="BI429" s="48"/>
      <c r="BJ429" s="48"/>
      <c r="BK429" s="48"/>
      <c r="BL429" s="48"/>
      <c r="BM429" s="48"/>
      <c r="BN429" s="48"/>
      <c r="BO429" s="48"/>
      <c r="BP429" s="48"/>
      <c r="BQ429" s="48"/>
      <c r="BR429" s="48"/>
      <c r="BS429" s="48"/>
      <c r="BT429" s="48"/>
      <c r="BU429" s="48"/>
      <c r="BV429" s="48"/>
      <c r="BW429" s="48"/>
      <c r="BX429" s="48"/>
      <c r="BY429" s="48"/>
      <c r="BZ429" s="48"/>
      <c r="CA429" s="48"/>
      <c r="CB429" s="48"/>
      <c r="CC429" s="48"/>
      <c r="CD429" s="48"/>
      <c r="CE429" s="48"/>
      <c r="CF429" s="48"/>
      <c r="CG429" s="48"/>
      <c r="CH429" s="48"/>
      <c r="CI429" s="48"/>
      <c r="CJ429" s="48"/>
      <c r="CK429" s="48"/>
      <c r="CL429" s="48"/>
      <c r="CM429" s="48"/>
      <c r="CN429" s="48"/>
      <c r="CO429" s="48"/>
      <c r="CP429" s="48"/>
      <c r="CQ429" s="48"/>
      <c r="CR429" s="48"/>
      <c r="CS429" s="48"/>
      <c r="CT429" s="48"/>
      <c r="CU429" s="48"/>
      <c r="CV429" s="48"/>
      <c r="CW429" s="48"/>
      <c r="CX429" s="48"/>
      <c r="CY429" s="48"/>
      <c r="CZ429" s="48"/>
      <c r="DA429" s="48"/>
      <c r="DB429" s="48"/>
      <c r="DC429" s="48"/>
      <c r="DD429" s="48"/>
      <c r="DE429" s="48"/>
      <c r="DF429" s="48"/>
      <c r="DG429" s="48"/>
      <c r="DH429" s="48"/>
      <c r="DI429" s="48"/>
      <c r="DJ429" s="48"/>
      <c r="DK429" s="48"/>
      <c r="DL429" s="48"/>
      <c r="DM429" s="48"/>
      <c r="DN429" s="48"/>
      <c r="DO429" s="48"/>
      <c r="DP429" s="48"/>
      <c r="DQ429" s="48"/>
      <c r="DR429" s="48"/>
      <c r="DS429" s="48"/>
      <c r="DT429" s="48"/>
      <c r="DU429" s="48"/>
      <c r="DV429" s="48"/>
      <c r="DW429" s="48"/>
      <c r="DX429" s="48"/>
      <c r="DY429" s="48"/>
      <c r="DZ429" s="48"/>
      <c r="EA429" s="48"/>
      <c r="EB429" s="354"/>
      <c r="EI429" s="270"/>
      <c r="EJ429" s="270"/>
      <c r="EK429" s="270"/>
      <c r="EL429" s="270"/>
      <c r="EM429" s="270"/>
      <c r="EN429" s="270"/>
    </row>
    <row r="430" spans="1:144" s="270" customFormat="1" ht="15.75" customHeight="1" x14ac:dyDescent="0.25">
      <c r="A430" s="562" t="s">
        <v>1963</v>
      </c>
      <c r="B430" s="565" t="s">
        <v>1964</v>
      </c>
      <c r="C430" s="459" t="s">
        <v>2846</v>
      </c>
      <c r="D430" s="5" t="s">
        <v>1618</v>
      </c>
      <c r="E430" s="609" t="s">
        <v>498</v>
      </c>
      <c r="F430" s="459" t="s">
        <v>1965</v>
      </c>
      <c r="G430" s="566"/>
      <c r="H430" s="459" t="s">
        <v>676</v>
      </c>
      <c r="I430" s="567" t="s">
        <v>663</v>
      </c>
      <c r="J430" s="567" t="s">
        <v>663</v>
      </c>
      <c r="K430" s="567" t="s">
        <v>663</v>
      </c>
      <c r="L430" s="567" t="s">
        <v>663</v>
      </c>
      <c r="M430" s="567" t="s">
        <v>663</v>
      </c>
      <c r="N430" s="567" t="s">
        <v>663</v>
      </c>
      <c r="O430" s="567" t="s">
        <v>16</v>
      </c>
      <c r="P430" s="567" t="s">
        <v>16</v>
      </c>
      <c r="Q430" s="567" t="s">
        <v>663</v>
      </c>
      <c r="R430" s="567" t="s">
        <v>663</v>
      </c>
      <c r="S430" s="567" t="s">
        <v>4</v>
      </c>
      <c r="T430" s="567" t="s">
        <v>663</v>
      </c>
      <c r="U430" s="567">
        <v>2</v>
      </c>
      <c r="V430" s="567">
        <v>2</v>
      </c>
      <c r="W430" s="567">
        <v>2</v>
      </c>
      <c r="X430" s="567">
        <v>2</v>
      </c>
      <c r="Y430" s="567">
        <v>2</v>
      </c>
      <c r="Z430" s="567">
        <v>2</v>
      </c>
      <c r="AA430" s="567">
        <v>2</v>
      </c>
      <c r="AB430" s="567">
        <v>2</v>
      </c>
      <c r="AC430" s="567">
        <v>3</v>
      </c>
      <c r="AD430" s="567">
        <v>3</v>
      </c>
      <c r="AE430" s="567">
        <v>2</v>
      </c>
      <c r="AF430" s="567">
        <v>2</v>
      </c>
      <c r="AG430" s="567">
        <v>2</v>
      </c>
      <c r="AH430" s="567">
        <v>2</v>
      </c>
      <c r="AI430" s="511">
        <v>3</v>
      </c>
      <c r="AJ430" s="511" t="s">
        <v>664</v>
      </c>
      <c r="AK430" s="141">
        <v>3</v>
      </c>
      <c r="AL430" s="141" t="s">
        <v>3577</v>
      </c>
      <c r="AM430" s="518"/>
      <c r="AN430" s="386">
        <v>7279960</v>
      </c>
      <c r="AO430" s="518"/>
      <c r="AP430" s="478"/>
      <c r="AQ430" s="479" t="e">
        <f>VLOOKUP(A430,#REF!,10,FALSE)</f>
        <v>#REF!</v>
      </c>
      <c r="AR430" s="315">
        <f>VLOOKUP(E430,'Monthly AMS report'!KD:KE,2,FALSE)</f>
        <v>44768</v>
      </c>
      <c r="AS430" s="562"/>
      <c r="AT430" s="562"/>
      <c r="AU430" s="459"/>
      <c r="AV430" s="227"/>
      <c r="AW430" s="227"/>
      <c r="AX430" s="227"/>
      <c r="AY430" s="227"/>
      <c r="AZ430" s="227"/>
    </row>
    <row r="431" spans="1:144" s="270" customFormat="1" ht="15" hidden="1" x14ac:dyDescent="0.2">
      <c r="B431" s="291"/>
      <c r="C431" s="4"/>
      <c r="D431" s="5"/>
      <c r="E431" s="267"/>
      <c r="F431" s="268" t="s">
        <v>1962</v>
      </c>
      <c r="G431" s="4"/>
      <c r="H431" s="227"/>
      <c r="I431" s="174"/>
      <c r="J431" s="174"/>
      <c r="K431" s="174"/>
      <c r="L431" s="174"/>
      <c r="M431" s="174"/>
      <c r="N431" s="174"/>
      <c r="O431" s="174"/>
      <c r="P431" s="174"/>
      <c r="Q431" s="174"/>
      <c r="R431" s="174"/>
      <c r="S431" s="174"/>
      <c r="T431" s="174"/>
      <c r="U431" s="174"/>
      <c r="V431" s="174"/>
      <c r="W431" s="174"/>
      <c r="X431" s="174"/>
      <c r="Y431" s="174"/>
      <c r="Z431" s="174"/>
      <c r="AA431" s="515" t="s">
        <v>16</v>
      </c>
      <c r="AB431" s="515" t="s">
        <v>16</v>
      </c>
      <c r="AC431" s="515" t="s">
        <v>16</v>
      </c>
      <c r="AD431" s="515" t="s">
        <v>16</v>
      </c>
      <c r="AE431" s="515" t="s">
        <v>16</v>
      </c>
      <c r="AF431" s="515" t="s">
        <v>16</v>
      </c>
      <c r="AG431" s="515" t="s">
        <v>16</v>
      </c>
      <c r="AH431" s="515" t="s">
        <v>16</v>
      </c>
      <c r="AI431" s="515" t="s">
        <v>16</v>
      </c>
      <c r="AJ431" s="511"/>
      <c r="AK431" s="141"/>
      <c r="AL431" s="141"/>
      <c r="AM431" s="24"/>
      <c r="AN431" s="59"/>
      <c r="AO431" s="24"/>
      <c r="AP431" s="480"/>
      <c r="AQ431" s="479" t="e">
        <f>VLOOKUP(A431,#REF!,10,FALSE)</f>
        <v>#REF!</v>
      </c>
      <c r="AR431" s="315" t="e">
        <f>VLOOKUP(E431,'Monthly AMS report'!KD:KE,2,FALSE)</f>
        <v>#N/A</v>
      </c>
      <c r="AS431" s="291"/>
      <c r="AT431" s="291"/>
      <c r="AV431" s="227"/>
      <c r="AW431" s="227"/>
      <c r="AX431" s="227"/>
      <c r="AY431" s="227"/>
      <c r="AZ431" s="227"/>
    </row>
    <row r="432" spans="1:144" s="270" customFormat="1" ht="15" customHeight="1" x14ac:dyDescent="0.2">
      <c r="A432" s="604" t="s">
        <v>1741</v>
      </c>
      <c r="B432" s="605" t="s">
        <v>1742</v>
      </c>
      <c r="C432" s="608" t="s">
        <v>2846</v>
      </c>
      <c r="D432" s="5" t="s">
        <v>1618</v>
      </c>
      <c r="E432" s="610" t="s">
        <v>500</v>
      </c>
      <c r="F432" s="612" t="s">
        <v>1743</v>
      </c>
      <c r="G432" s="613"/>
      <c r="H432" s="608" t="s">
        <v>676</v>
      </c>
      <c r="I432" s="614" t="s">
        <v>16</v>
      </c>
      <c r="J432" s="614" t="s">
        <v>16</v>
      </c>
      <c r="K432" s="614" t="s">
        <v>663</v>
      </c>
      <c r="L432" s="614" t="s">
        <v>16</v>
      </c>
      <c r="M432" s="614" t="s">
        <v>663</v>
      </c>
      <c r="N432" s="614" t="s">
        <v>16</v>
      </c>
      <c r="O432" s="614" t="s">
        <v>16</v>
      </c>
      <c r="P432" s="614" t="s">
        <v>16</v>
      </c>
      <c r="Q432" s="614" t="s">
        <v>663</v>
      </c>
      <c r="R432" s="614" t="s">
        <v>663</v>
      </c>
      <c r="S432" s="614" t="s">
        <v>4</v>
      </c>
      <c r="T432" s="614" t="s">
        <v>663</v>
      </c>
      <c r="U432" s="614" t="s">
        <v>4</v>
      </c>
      <c r="V432" s="614" t="s">
        <v>4</v>
      </c>
      <c r="W432" s="614" t="s">
        <v>4</v>
      </c>
      <c r="X432" s="614" t="s">
        <v>4</v>
      </c>
      <c r="Y432" s="614" t="s">
        <v>4</v>
      </c>
      <c r="Z432" s="614" t="s">
        <v>4</v>
      </c>
      <c r="AA432" s="614" t="s">
        <v>4</v>
      </c>
      <c r="AB432" s="614" t="s">
        <v>4</v>
      </c>
      <c r="AC432" s="614" t="s">
        <v>4</v>
      </c>
      <c r="AD432" s="614" t="s">
        <v>4</v>
      </c>
      <c r="AE432" s="614" t="s">
        <v>4</v>
      </c>
      <c r="AF432" s="614" t="s">
        <v>4</v>
      </c>
      <c r="AG432" s="614" t="s">
        <v>4</v>
      </c>
      <c r="AH432" s="614" t="s">
        <v>4</v>
      </c>
      <c r="AI432" s="511" t="s">
        <v>663</v>
      </c>
      <c r="AJ432" s="511" t="s">
        <v>664</v>
      </c>
      <c r="AK432" s="141" t="s">
        <v>4</v>
      </c>
      <c r="AL432" s="141"/>
      <c r="AM432" s="602"/>
      <c r="AN432" s="606"/>
      <c r="AO432" s="602"/>
      <c r="AP432" s="615"/>
      <c r="AQ432" s="496"/>
      <c r="AR432" s="315">
        <f>VLOOKUP(E432,'Monthly AMS report'!KD:KE,2,FALSE)</f>
        <v>44768</v>
      </c>
      <c r="AS432" s="604"/>
      <c r="AT432" s="604"/>
      <c r="AU432" s="608">
        <v>4</v>
      </c>
      <c r="AV432" s="227"/>
      <c r="AW432" s="227"/>
      <c r="AX432" s="227"/>
      <c r="AY432" s="227"/>
      <c r="AZ432" s="227"/>
    </row>
    <row r="433" spans="2:52" s="270" customFormat="1" ht="15" x14ac:dyDescent="0.2">
      <c r="B433" s="291"/>
      <c r="C433" s="4"/>
      <c r="D433" s="4"/>
      <c r="E433" s="267"/>
      <c r="F433" s="268"/>
      <c r="G433" s="4"/>
      <c r="H433" s="227"/>
      <c r="I433" s="174"/>
      <c r="J433" s="174"/>
      <c r="K433" s="174"/>
      <c r="L433" s="174"/>
      <c r="M433" s="174"/>
      <c r="N433" s="174"/>
      <c r="O433" s="174"/>
      <c r="P433" s="174"/>
      <c r="Q433" s="174"/>
      <c r="R433" s="174"/>
      <c r="S433" s="174"/>
      <c r="T433" s="174"/>
      <c r="V433" s="174"/>
      <c r="W433" s="174"/>
      <c r="X433" s="174"/>
      <c r="Y433" s="174"/>
      <c r="Z433" s="174"/>
      <c r="AA433" s="174"/>
      <c r="AB433" s="174"/>
      <c r="AC433" s="456"/>
      <c r="AD433" s="456"/>
      <c r="AE433" s="456"/>
      <c r="AF433" s="456"/>
      <c r="AG433" s="456"/>
      <c r="AH433" s="456"/>
      <c r="AI433" s="515"/>
      <c r="AJ433" s="515"/>
      <c r="AK433" s="456"/>
      <c r="AL433" s="456"/>
      <c r="AM433" s="571"/>
      <c r="AN433" s="59"/>
      <c r="AO433" s="571"/>
      <c r="AP433" s="480"/>
      <c r="AQ433" s="497"/>
      <c r="AR433" s="292"/>
      <c r="AS433" s="291"/>
      <c r="AT433" s="291"/>
      <c r="AV433" s="227"/>
      <c r="AW433" s="227"/>
      <c r="AX433" s="227"/>
      <c r="AY433" s="227"/>
      <c r="AZ433" s="227"/>
    </row>
    <row r="434" spans="2:52" s="270" customFormat="1" ht="15.75" x14ac:dyDescent="0.25">
      <c r="B434" s="291"/>
      <c r="C434" s="4"/>
      <c r="D434" s="4"/>
      <c r="E434" s="560" t="s">
        <v>1966</v>
      </c>
      <c r="F434" s="268" t="s">
        <v>1967</v>
      </c>
      <c r="G434" s="4"/>
      <c r="H434" s="227"/>
      <c r="I434" s="174"/>
      <c r="J434" s="174"/>
      <c r="K434" s="174"/>
      <c r="L434" s="174"/>
      <c r="M434" s="174"/>
      <c r="N434" s="174"/>
      <c r="O434" s="174"/>
      <c r="P434" s="174"/>
      <c r="Q434" s="174"/>
      <c r="R434" s="174"/>
      <c r="S434" s="174"/>
      <c r="T434" s="174"/>
      <c r="V434" s="174"/>
      <c r="W434" s="174"/>
      <c r="X434" s="174"/>
      <c r="Y434" s="174"/>
      <c r="Z434" s="174"/>
      <c r="AA434" s="174"/>
      <c r="AB434" s="174"/>
      <c r="AC434" s="456"/>
      <c r="AD434" s="456"/>
      <c r="AE434" s="456"/>
      <c r="AF434" s="456"/>
      <c r="AG434" s="456"/>
      <c r="AH434" s="456"/>
      <c r="AI434" s="515"/>
      <c r="AJ434" s="515"/>
      <c r="AK434" s="456"/>
      <c r="AL434" s="456"/>
      <c r="AM434" s="571"/>
      <c r="AN434" s="59"/>
      <c r="AO434" s="571"/>
      <c r="AP434" s="480"/>
      <c r="AQ434" s="497"/>
      <c r="AR434" s="292"/>
      <c r="AS434" s="291"/>
      <c r="AT434" s="291"/>
      <c r="AV434" s="227"/>
      <c r="AW434" s="227"/>
      <c r="AX434" s="227"/>
      <c r="AY434" s="227"/>
      <c r="AZ434" s="227"/>
    </row>
    <row r="435" spans="2:52" s="270" customFormat="1" ht="15" x14ac:dyDescent="0.2">
      <c r="B435" s="291"/>
      <c r="C435" s="4"/>
      <c r="D435" s="4"/>
      <c r="E435" s="267"/>
      <c r="F435" s="268"/>
      <c r="G435" s="4"/>
      <c r="H435" s="227"/>
      <c r="I435" s="174"/>
      <c r="J435" s="174"/>
      <c r="K435" s="174"/>
      <c r="L435" s="174"/>
      <c r="M435" s="174"/>
      <c r="N435" s="174"/>
      <c r="O435" s="174"/>
      <c r="P435" s="174"/>
      <c r="Q435" s="174"/>
      <c r="R435" s="174"/>
      <c r="S435" s="174"/>
      <c r="T435" s="174"/>
      <c r="V435" s="174"/>
      <c r="W435" s="174"/>
      <c r="X435" s="174"/>
      <c r="Y435" s="174"/>
      <c r="Z435" s="174"/>
      <c r="AA435" s="174"/>
      <c r="AB435" s="174"/>
      <c r="AC435" s="456"/>
      <c r="AD435" s="456"/>
      <c r="AE435" s="456"/>
      <c r="AF435" s="456"/>
      <c r="AG435" s="456"/>
      <c r="AH435" s="456"/>
      <c r="AI435" s="515"/>
      <c r="AJ435" s="515"/>
      <c r="AK435" s="456"/>
      <c r="AL435" s="456"/>
      <c r="AM435" s="571"/>
      <c r="AN435" s="59"/>
      <c r="AO435" s="571"/>
      <c r="AP435" s="480"/>
      <c r="AQ435" s="497"/>
      <c r="AR435" s="292"/>
      <c r="AS435" s="291"/>
      <c r="AT435" s="291"/>
      <c r="AV435" s="227"/>
      <c r="AW435" s="227"/>
      <c r="AX435" s="227"/>
      <c r="AY435" s="227"/>
      <c r="AZ435" s="227"/>
    </row>
    <row r="436" spans="2:52" s="270" customFormat="1" ht="15" x14ac:dyDescent="0.2">
      <c r="B436" s="291"/>
      <c r="C436" s="4"/>
      <c r="D436" s="4"/>
      <c r="E436" s="267"/>
      <c r="F436" s="268"/>
      <c r="G436" s="4"/>
      <c r="H436" s="227"/>
      <c r="I436" s="174"/>
      <c r="J436" s="174"/>
      <c r="K436" s="174"/>
      <c r="L436" s="174"/>
      <c r="M436" s="174"/>
      <c r="N436" s="174"/>
      <c r="O436" s="174"/>
      <c r="P436" s="174"/>
      <c r="Q436" s="174"/>
      <c r="R436" s="174"/>
      <c r="S436" s="174"/>
      <c r="T436" s="174"/>
      <c r="V436" s="174"/>
      <c r="W436" s="174"/>
      <c r="X436" s="174"/>
      <c r="Y436" s="174"/>
      <c r="Z436" s="174"/>
      <c r="AA436" s="174"/>
      <c r="AB436" s="174"/>
      <c r="AC436" s="456"/>
      <c r="AD436" s="456"/>
      <c r="AE436" s="456"/>
      <c r="AF436" s="456"/>
      <c r="AG436" s="456"/>
      <c r="AH436" s="456"/>
      <c r="AI436" s="515"/>
      <c r="AJ436" s="515"/>
      <c r="AK436" s="456"/>
      <c r="AL436" s="456"/>
      <c r="AM436" s="571"/>
      <c r="AN436" s="59"/>
      <c r="AO436" s="571"/>
      <c r="AP436" s="480"/>
      <c r="AQ436" s="497"/>
      <c r="AR436" s="292"/>
      <c r="AS436" s="291"/>
      <c r="AT436" s="291"/>
      <c r="AV436" s="227"/>
      <c r="AW436" s="227"/>
      <c r="AX436" s="227"/>
      <c r="AY436" s="227"/>
      <c r="AZ436" s="227"/>
    </row>
    <row r="437" spans="2:52" s="270" customFormat="1" ht="15" x14ac:dyDescent="0.2">
      <c r="B437" s="291"/>
      <c r="C437" s="4"/>
      <c r="D437" s="4"/>
      <c r="E437" s="267"/>
      <c r="F437" s="268"/>
      <c r="G437" s="4"/>
      <c r="H437" s="227"/>
      <c r="I437" s="174"/>
      <c r="J437" s="174"/>
      <c r="K437" s="174"/>
      <c r="L437" s="174"/>
      <c r="M437" s="174"/>
      <c r="N437" s="174"/>
      <c r="O437" s="174"/>
      <c r="P437" s="174"/>
      <c r="Q437" s="174"/>
      <c r="R437" s="174"/>
      <c r="S437" s="174"/>
      <c r="T437" s="174"/>
      <c r="V437" s="174"/>
      <c r="W437" s="174"/>
      <c r="X437" s="174"/>
      <c r="Y437" s="174"/>
      <c r="Z437" s="174"/>
      <c r="AA437" s="174"/>
      <c r="AB437" s="174"/>
      <c r="AC437" s="456"/>
      <c r="AD437" s="456"/>
      <c r="AE437" s="456"/>
      <c r="AF437" s="456"/>
      <c r="AG437" s="456"/>
      <c r="AH437" s="456"/>
      <c r="AI437" s="515"/>
      <c r="AJ437" s="515"/>
      <c r="AK437" s="456"/>
      <c r="AL437" s="456"/>
      <c r="AM437" s="571"/>
      <c r="AN437" s="59"/>
      <c r="AO437" s="571"/>
      <c r="AP437" s="480"/>
      <c r="AQ437" s="497"/>
      <c r="AR437" s="292"/>
      <c r="AS437" s="291"/>
      <c r="AT437" s="291"/>
      <c r="AV437" s="227"/>
      <c r="AW437" s="227"/>
      <c r="AX437" s="227"/>
      <c r="AY437" s="227"/>
      <c r="AZ437" s="227"/>
    </row>
    <row r="438" spans="2:52" s="270" customFormat="1" ht="15" x14ac:dyDescent="0.2">
      <c r="B438" s="291"/>
      <c r="C438" s="4"/>
      <c r="D438" s="4"/>
      <c r="E438" s="267"/>
      <c r="F438" s="268"/>
      <c r="G438" s="4"/>
      <c r="H438" s="227"/>
      <c r="I438" s="174"/>
      <c r="J438" s="174"/>
      <c r="K438" s="174"/>
      <c r="L438" s="174"/>
      <c r="M438" s="174"/>
      <c r="N438" s="174"/>
      <c r="O438" s="174"/>
      <c r="P438" s="174"/>
      <c r="Q438" s="174"/>
      <c r="R438" s="174"/>
      <c r="S438" s="174"/>
      <c r="T438" s="174"/>
      <c r="V438" s="174"/>
      <c r="W438" s="174"/>
      <c r="X438" s="174"/>
      <c r="Y438" s="174"/>
      <c r="Z438" s="174"/>
      <c r="AA438" s="174"/>
      <c r="AB438" s="174"/>
      <c r="AC438" s="456"/>
      <c r="AD438" s="456"/>
      <c r="AE438" s="456"/>
      <c r="AF438" s="456"/>
      <c r="AG438" s="456"/>
      <c r="AH438" s="456"/>
      <c r="AI438" s="515"/>
      <c r="AJ438" s="515"/>
      <c r="AK438" s="456"/>
      <c r="AL438" s="456"/>
      <c r="AM438" s="571"/>
      <c r="AN438" s="59"/>
      <c r="AO438" s="571"/>
      <c r="AP438" s="480"/>
      <c r="AQ438" s="497"/>
      <c r="AR438" s="292"/>
      <c r="AS438" s="291"/>
      <c r="AT438" s="291"/>
      <c r="AV438" s="227"/>
      <c r="AW438" s="227"/>
      <c r="AX438" s="227"/>
      <c r="AY438" s="227"/>
      <c r="AZ438" s="227"/>
    </row>
    <row r="439" spans="2:52" s="270" customFormat="1" ht="15" x14ac:dyDescent="0.2">
      <c r="B439" s="291"/>
      <c r="C439" s="4"/>
      <c r="D439" s="4"/>
      <c r="E439" s="267"/>
      <c r="F439" s="268"/>
      <c r="G439" s="4"/>
      <c r="H439" s="227"/>
      <c r="I439" s="174"/>
      <c r="J439" s="174"/>
      <c r="K439" s="174"/>
      <c r="L439" s="174"/>
      <c r="M439" s="174"/>
      <c r="N439" s="174"/>
      <c r="O439" s="174"/>
      <c r="P439" s="174"/>
      <c r="Q439" s="174"/>
      <c r="R439" s="174"/>
      <c r="S439" s="174"/>
      <c r="T439" s="174"/>
      <c r="V439" s="174"/>
      <c r="W439" s="174"/>
      <c r="X439" s="174"/>
      <c r="Y439" s="174"/>
      <c r="Z439" s="174"/>
      <c r="AA439" s="174"/>
      <c r="AB439" s="174"/>
      <c r="AC439" s="456"/>
      <c r="AD439" s="456"/>
      <c r="AE439" s="456"/>
      <c r="AF439" s="456"/>
      <c r="AG439" s="456"/>
      <c r="AH439" s="456"/>
      <c r="AI439" s="515"/>
      <c r="AJ439" s="515"/>
      <c r="AK439" s="456"/>
      <c r="AL439" s="456"/>
      <c r="AM439" s="571"/>
      <c r="AN439" s="59"/>
      <c r="AO439" s="571"/>
      <c r="AP439" s="480"/>
      <c r="AQ439" s="497"/>
      <c r="AR439" s="292"/>
      <c r="AS439" s="291"/>
      <c r="AT439" s="291"/>
      <c r="AV439" s="227"/>
      <c r="AW439" s="227"/>
      <c r="AX439" s="227"/>
      <c r="AY439" s="227"/>
      <c r="AZ439" s="227"/>
    </row>
    <row r="440" spans="2:52" s="270" customFormat="1" ht="15" x14ac:dyDescent="0.2">
      <c r="B440" s="291"/>
      <c r="C440" s="4"/>
      <c r="D440" s="4"/>
      <c r="E440" s="267"/>
      <c r="F440" s="268"/>
      <c r="G440" s="4"/>
      <c r="H440" s="227"/>
      <c r="I440" s="174"/>
      <c r="J440" s="174"/>
      <c r="K440" s="174"/>
      <c r="L440" s="174"/>
      <c r="M440" s="174"/>
      <c r="N440" s="174"/>
      <c r="O440" s="174"/>
      <c r="P440" s="174"/>
      <c r="Q440" s="174"/>
      <c r="R440" s="174"/>
      <c r="S440" s="174"/>
      <c r="T440" s="174"/>
      <c r="V440" s="174"/>
      <c r="W440" s="174"/>
      <c r="X440" s="174"/>
      <c r="Y440" s="174"/>
      <c r="Z440" s="174"/>
      <c r="AA440" s="174"/>
      <c r="AB440" s="174"/>
      <c r="AC440" s="456"/>
      <c r="AD440" s="456"/>
      <c r="AE440" s="456"/>
      <c r="AF440" s="456"/>
      <c r="AG440" s="456"/>
      <c r="AH440" s="456"/>
      <c r="AI440" s="515"/>
      <c r="AJ440" s="515"/>
      <c r="AK440" s="456"/>
      <c r="AL440" s="456"/>
      <c r="AM440" s="571"/>
      <c r="AN440" s="59"/>
      <c r="AO440" s="571"/>
      <c r="AP440" s="480"/>
      <c r="AQ440" s="497"/>
      <c r="AR440" s="292"/>
      <c r="AS440" s="291"/>
      <c r="AT440" s="291"/>
      <c r="AV440" s="227"/>
      <c r="AW440" s="227"/>
      <c r="AX440" s="227"/>
      <c r="AY440" s="227"/>
      <c r="AZ440" s="227"/>
    </row>
    <row r="441" spans="2:52" s="270" customFormat="1" ht="15" x14ac:dyDescent="0.2">
      <c r="B441" s="291"/>
      <c r="C441" s="4"/>
      <c r="D441" s="4"/>
      <c r="E441" s="267"/>
      <c r="F441" s="268"/>
      <c r="G441" s="4"/>
      <c r="H441" s="227"/>
      <c r="I441" s="174"/>
      <c r="J441" s="174"/>
      <c r="K441" s="174"/>
      <c r="L441" s="174"/>
      <c r="M441" s="174"/>
      <c r="N441" s="174"/>
      <c r="O441" s="174"/>
      <c r="P441" s="174"/>
      <c r="Q441" s="174"/>
      <c r="R441" s="174"/>
      <c r="S441" s="174"/>
      <c r="T441" s="174"/>
      <c r="V441" s="174"/>
      <c r="W441" s="174"/>
      <c r="X441" s="174"/>
      <c r="Y441" s="174"/>
      <c r="Z441" s="174"/>
      <c r="AA441" s="174"/>
      <c r="AB441" s="174"/>
      <c r="AC441" s="456"/>
      <c r="AD441" s="456"/>
      <c r="AE441" s="456"/>
      <c r="AF441" s="456"/>
      <c r="AG441" s="456"/>
      <c r="AH441" s="456"/>
      <c r="AI441" s="515"/>
      <c r="AJ441" s="515"/>
      <c r="AK441" s="456"/>
      <c r="AL441" s="456"/>
      <c r="AM441" s="571"/>
      <c r="AN441" s="59"/>
      <c r="AO441" s="571"/>
      <c r="AP441" s="480"/>
      <c r="AQ441" s="497"/>
      <c r="AR441" s="292"/>
      <c r="AS441" s="291"/>
      <c r="AT441" s="291"/>
      <c r="AV441" s="227"/>
      <c r="AW441" s="227"/>
      <c r="AX441" s="227"/>
      <c r="AY441" s="227"/>
      <c r="AZ441" s="227"/>
    </row>
    <row r="442" spans="2:52" s="270" customFormat="1" ht="15" x14ac:dyDescent="0.2">
      <c r="B442" s="291"/>
      <c r="C442" s="4"/>
      <c r="D442" s="4"/>
      <c r="E442" s="267"/>
      <c r="F442" s="268"/>
      <c r="G442" s="4"/>
      <c r="H442" s="227"/>
      <c r="I442" s="174"/>
      <c r="J442" s="174"/>
      <c r="K442" s="174"/>
      <c r="L442" s="174"/>
      <c r="M442" s="174"/>
      <c r="N442" s="174"/>
      <c r="O442" s="174"/>
      <c r="P442" s="174"/>
      <c r="Q442" s="174"/>
      <c r="R442" s="174"/>
      <c r="S442" s="174"/>
      <c r="T442" s="174"/>
      <c r="V442" s="174"/>
      <c r="W442" s="174"/>
      <c r="X442" s="174"/>
      <c r="Y442" s="174"/>
      <c r="Z442" s="174"/>
      <c r="AA442" s="174"/>
      <c r="AB442" s="174"/>
      <c r="AC442" s="456"/>
      <c r="AD442" s="456"/>
      <c r="AE442" s="456"/>
      <c r="AF442" s="456"/>
      <c r="AG442" s="456"/>
      <c r="AH442" s="456"/>
      <c r="AI442" s="515"/>
      <c r="AJ442" s="515"/>
      <c r="AK442" s="456"/>
      <c r="AL442" s="456"/>
      <c r="AM442" s="571"/>
      <c r="AN442" s="59"/>
      <c r="AO442" s="571"/>
      <c r="AP442" s="480"/>
      <c r="AQ442" s="497"/>
      <c r="AR442" s="292"/>
      <c r="AS442" s="291"/>
      <c r="AT442" s="291"/>
      <c r="AV442" s="227"/>
      <c r="AW442" s="227"/>
      <c r="AX442" s="227"/>
      <c r="AY442" s="227"/>
      <c r="AZ442" s="227"/>
    </row>
    <row r="443" spans="2:52" s="270" customFormat="1" ht="15" x14ac:dyDescent="0.2">
      <c r="B443" s="291"/>
      <c r="C443" s="4"/>
      <c r="D443" s="4"/>
      <c r="E443" s="267"/>
      <c r="F443" s="268"/>
      <c r="G443" s="4"/>
      <c r="H443" s="227"/>
      <c r="I443" s="174"/>
      <c r="J443" s="174"/>
      <c r="K443" s="174"/>
      <c r="L443" s="174"/>
      <c r="M443" s="174"/>
      <c r="N443" s="174"/>
      <c r="O443" s="174"/>
      <c r="P443" s="174"/>
      <c r="Q443" s="174"/>
      <c r="R443" s="174"/>
      <c r="S443" s="174"/>
      <c r="T443" s="174"/>
      <c r="V443" s="174"/>
      <c r="W443" s="174"/>
      <c r="X443" s="174"/>
      <c r="Y443" s="174"/>
      <c r="Z443" s="174"/>
      <c r="AA443" s="174"/>
      <c r="AB443" s="174"/>
      <c r="AC443" s="456"/>
      <c r="AD443" s="456"/>
      <c r="AE443" s="456"/>
      <c r="AF443" s="456"/>
      <c r="AG443" s="456"/>
      <c r="AH443" s="456"/>
      <c r="AI443" s="515"/>
      <c r="AJ443" s="515"/>
      <c r="AK443" s="456"/>
      <c r="AL443" s="456"/>
      <c r="AM443" s="571"/>
      <c r="AN443" s="59"/>
      <c r="AO443" s="571"/>
      <c r="AP443" s="480"/>
      <c r="AQ443" s="497"/>
      <c r="AR443" s="292"/>
      <c r="AS443" s="291"/>
      <c r="AT443" s="291"/>
      <c r="AV443" s="227"/>
      <c r="AW443" s="227"/>
      <c r="AX443" s="227"/>
      <c r="AY443" s="227"/>
      <c r="AZ443" s="227"/>
    </row>
    <row r="444" spans="2:52" s="270" customFormat="1" ht="15" x14ac:dyDescent="0.2">
      <c r="B444" s="291"/>
      <c r="C444" s="4"/>
      <c r="D444" s="4"/>
      <c r="E444" s="267"/>
      <c r="F444" s="268"/>
      <c r="G444" s="4"/>
      <c r="H444" s="227"/>
      <c r="I444" s="174"/>
      <c r="J444" s="174"/>
      <c r="K444" s="174"/>
      <c r="L444" s="174"/>
      <c r="M444" s="174"/>
      <c r="N444" s="174"/>
      <c r="O444" s="174"/>
      <c r="P444" s="174"/>
      <c r="Q444" s="174"/>
      <c r="R444" s="174"/>
      <c r="S444" s="174"/>
      <c r="T444" s="174"/>
      <c r="V444" s="174"/>
      <c r="W444" s="174"/>
      <c r="X444" s="174"/>
      <c r="Y444" s="174"/>
      <c r="Z444" s="174"/>
      <c r="AA444" s="174"/>
      <c r="AB444" s="174"/>
      <c r="AC444" s="456"/>
      <c r="AD444" s="456"/>
      <c r="AE444" s="456"/>
      <c r="AF444" s="456"/>
      <c r="AG444" s="456"/>
      <c r="AH444" s="456"/>
      <c r="AI444" s="515"/>
      <c r="AJ444" s="515"/>
      <c r="AK444" s="456"/>
      <c r="AL444" s="456"/>
      <c r="AM444" s="571"/>
      <c r="AN444" s="59"/>
      <c r="AO444" s="571"/>
      <c r="AP444" s="480"/>
      <c r="AQ444" s="497"/>
      <c r="AR444" s="292"/>
      <c r="AS444" s="291"/>
      <c r="AT444" s="291"/>
      <c r="AV444" s="227"/>
      <c r="AW444" s="227"/>
      <c r="AX444" s="227"/>
      <c r="AY444" s="227"/>
      <c r="AZ444" s="227"/>
    </row>
    <row r="445" spans="2:52" s="270" customFormat="1" ht="15" x14ac:dyDescent="0.2">
      <c r="B445" s="291"/>
      <c r="C445" s="4"/>
      <c r="D445" s="4"/>
      <c r="E445" s="267"/>
      <c r="F445" s="268"/>
      <c r="G445" s="4"/>
      <c r="H445" s="227"/>
      <c r="I445" s="174"/>
      <c r="J445" s="174"/>
      <c r="K445" s="174"/>
      <c r="L445" s="174"/>
      <c r="M445" s="174"/>
      <c r="N445" s="174"/>
      <c r="O445" s="174"/>
      <c r="P445" s="174"/>
      <c r="Q445" s="174"/>
      <c r="R445" s="174"/>
      <c r="S445" s="174"/>
      <c r="T445" s="174"/>
      <c r="V445" s="174"/>
      <c r="W445" s="174"/>
      <c r="X445" s="174"/>
      <c r="Y445" s="174"/>
      <c r="Z445" s="174"/>
      <c r="AA445" s="174"/>
      <c r="AB445" s="174"/>
      <c r="AC445" s="456"/>
      <c r="AD445" s="456"/>
      <c r="AE445" s="456"/>
      <c r="AF445" s="456"/>
      <c r="AG445" s="456"/>
      <c r="AH445" s="456"/>
      <c r="AI445" s="515"/>
      <c r="AJ445" s="515"/>
      <c r="AK445" s="456"/>
      <c r="AL445" s="456"/>
      <c r="AM445" s="571"/>
      <c r="AN445" s="59"/>
      <c r="AO445" s="571"/>
      <c r="AP445" s="480"/>
      <c r="AQ445" s="497"/>
      <c r="AR445" s="292"/>
      <c r="AS445" s="291"/>
      <c r="AT445" s="291"/>
      <c r="AV445" s="227"/>
      <c r="AW445" s="227"/>
      <c r="AX445" s="227"/>
      <c r="AY445" s="227"/>
      <c r="AZ445" s="227"/>
    </row>
    <row r="446" spans="2:52" s="270" customFormat="1" ht="15" x14ac:dyDescent="0.2">
      <c r="B446" s="291"/>
      <c r="C446" s="4"/>
      <c r="D446" s="4"/>
      <c r="E446" s="267"/>
      <c r="F446" s="268"/>
      <c r="G446" s="4"/>
      <c r="H446" s="227"/>
      <c r="I446" s="174"/>
      <c r="J446" s="174"/>
      <c r="K446" s="174"/>
      <c r="L446" s="174"/>
      <c r="M446" s="174"/>
      <c r="N446" s="174"/>
      <c r="O446" s="174"/>
      <c r="P446" s="174"/>
      <c r="Q446" s="174"/>
      <c r="R446" s="174"/>
      <c r="S446" s="174"/>
      <c r="T446" s="174"/>
      <c r="V446" s="174"/>
      <c r="W446" s="174"/>
      <c r="X446" s="174"/>
      <c r="Y446" s="174"/>
      <c r="Z446" s="174"/>
      <c r="AA446" s="174"/>
      <c r="AB446" s="174"/>
      <c r="AC446" s="456"/>
      <c r="AD446" s="456"/>
      <c r="AE446" s="456"/>
      <c r="AF446" s="456"/>
      <c r="AG446" s="456"/>
      <c r="AH446" s="456"/>
      <c r="AI446" s="515"/>
      <c r="AJ446" s="515"/>
      <c r="AK446" s="456"/>
      <c r="AL446" s="456"/>
      <c r="AM446" s="571"/>
      <c r="AN446" s="59"/>
      <c r="AO446" s="571"/>
      <c r="AP446" s="480"/>
      <c r="AQ446" s="497"/>
      <c r="AR446" s="292"/>
      <c r="AS446" s="291"/>
      <c r="AT446" s="291"/>
      <c r="AV446" s="227"/>
      <c r="AW446" s="227"/>
      <c r="AX446" s="227"/>
      <c r="AY446" s="227"/>
      <c r="AZ446" s="227"/>
    </row>
    <row r="447" spans="2:52" s="270" customFormat="1" ht="15" x14ac:dyDescent="0.2">
      <c r="B447" s="291"/>
      <c r="C447" s="4"/>
      <c r="D447" s="4"/>
      <c r="E447" s="267"/>
      <c r="F447" s="268"/>
      <c r="G447" s="4"/>
      <c r="H447" s="227"/>
      <c r="I447" s="174"/>
      <c r="J447" s="174"/>
      <c r="K447" s="174"/>
      <c r="L447" s="174"/>
      <c r="M447" s="174"/>
      <c r="N447" s="174"/>
      <c r="O447" s="174"/>
      <c r="P447" s="174"/>
      <c r="Q447" s="174"/>
      <c r="R447" s="174"/>
      <c r="S447" s="174"/>
      <c r="T447" s="174"/>
      <c r="V447" s="174"/>
      <c r="W447" s="174"/>
      <c r="X447" s="174"/>
      <c r="Y447" s="174"/>
      <c r="Z447" s="174"/>
      <c r="AA447" s="174"/>
      <c r="AB447" s="174"/>
      <c r="AC447" s="456"/>
      <c r="AD447" s="456"/>
      <c r="AE447" s="456"/>
      <c r="AF447" s="456"/>
      <c r="AG447" s="456"/>
      <c r="AH447" s="456"/>
      <c r="AI447" s="515"/>
      <c r="AJ447" s="515"/>
      <c r="AK447" s="456"/>
      <c r="AL447" s="456"/>
      <c r="AM447" s="571"/>
      <c r="AN447" s="59"/>
      <c r="AO447" s="571"/>
      <c r="AP447" s="480"/>
      <c r="AQ447" s="497"/>
      <c r="AR447" s="292"/>
      <c r="AS447" s="291"/>
      <c r="AT447" s="291"/>
      <c r="AV447" s="227"/>
      <c r="AW447" s="227"/>
      <c r="AX447" s="227"/>
      <c r="AY447" s="227"/>
      <c r="AZ447" s="227"/>
    </row>
    <row r="448" spans="2:52" s="270" customFormat="1" ht="15" x14ac:dyDescent="0.2">
      <c r="B448" s="291"/>
      <c r="C448" s="4"/>
      <c r="D448" s="4"/>
      <c r="E448" s="267"/>
      <c r="F448" s="268"/>
      <c r="G448" s="4"/>
      <c r="H448" s="227"/>
      <c r="I448" s="174"/>
      <c r="J448" s="174"/>
      <c r="K448" s="174"/>
      <c r="L448" s="174"/>
      <c r="M448" s="174"/>
      <c r="N448" s="174"/>
      <c r="O448" s="174"/>
      <c r="P448" s="174"/>
      <c r="Q448" s="174"/>
      <c r="R448" s="174"/>
      <c r="S448" s="174"/>
      <c r="T448" s="174"/>
      <c r="V448" s="174"/>
      <c r="W448" s="174"/>
      <c r="X448" s="174"/>
      <c r="Y448" s="174"/>
      <c r="Z448" s="174"/>
      <c r="AA448" s="174"/>
      <c r="AB448" s="174"/>
      <c r="AC448" s="456"/>
      <c r="AD448" s="456"/>
      <c r="AE448" s="456"/>
      <c r="AF448" s="456"/>
      <c r="AG448" s="456"/>
      <c r="AH448" s="456"/>
      <c r="AI448" s="515"/>
      <c r="AJ448" s="515"/>
      <c r="AK448" s="456"/>
      <c r="AL448" s="456"/>
      <c r="AM448" s="571"/>
      <c r="AN448" s="59"/>
      <c r="AO448" s="571"/>
      <c r="AP448" s="480"/>
      <c r="AQ448" s="497"/>
      <c r="AR448" s="292"/>
      <c r="AS448" s="291"/>
      <c r="AT448" s="291"/>
      <c r="AV448" s="227"/>
      <c r="AW448" s="227"/>
      <c r="AX448" s="227"/>
      <c r="AY448" s="227"/>
      <c r="AZ448" s="227"/>
    </row>
    <row r="449" spans="1:155" s="270" customFormat="1" ht="15" x14ac:dyDescent="0.2">
      <c r="B449" s="291"/>
      <c r="C449" s="4"/>
      <c r="D449" s="4"/>
      <c r="E449" s="267"/>
      <c r="F449" s="268"/>
      <c r="G449" s="4"/>
      <c r="H449" s="227"/>
      <c r="I449" s="174"/>
      <c r="J449" s="174"/>
      <c r="K449" s="174"/>
      <c r="L449" s="174"/>
      <c r="M449" s="174"/>
      <c r="N449" s="174"/>
      <c r="O449" s="174"/>
      <c r="P449" s="174"/>
      <c r="Q449" s="174"/>
      <c r="R449" s="174"/>
      <c r="S449" s="174"/>
      <c r="T449" s="174"/>
      <c r="U449" s="174"/>
      <c r="V449" s="174"/>
      <c r="W449" s="174"/>
      <c r="X449" s="174"/>
      <c r="Y449" s="174"/>
      <c r="Z449" s="174"/>
      <c r="AA449" s="174"/>
      <c r="AB449" s="174"/>
      <c r="AC449" s="456"/>
      <c r="AD449" s="456"/>
      <c r="AE449" s="456"/>
      <c r="AF449" s="456"/>
      <c r="AG449" s="456"/>
      <c r="AH449" s="456"/>
      <c r="AI449" s="515"/>
      <c r="AJ449" s="515"/>
      <c r="AK449" s="456"/>
      <c r="AL449" s="456"/>
      <c r="AM449" s="24"/>
      <c r="AN449" s="59"/>
      <c r="AO449" s="24"/>
      <c r="AP449" s="480"/>
      <c r="AQ449" s="497"/>
      <c r="AR449" s="292"/>
      <c r="AS449" s="291"/>
      <c r="AT449" s="291"/>
      <c r="AV449" s="227"/>
      <c r="AW449" s="227"/>
      <c r="AX449" s="227"/>
      <c r="AY449" s="227"/>
      <c r="AZ449" s="227"/>
    </row>
    <row r="450" spans="1:155" s="270" customFormat="1" ht="15" x14ac:dyDescent="0.2">
      <c r="B450" s="291"/>
      <c r="C450" s="4"/>
      <c r="D450" s="4"/>
      <c r="E450" s="267"/>
      <c r="F450" s="268"/>
      <c r="G450" s="4"/>
      <c r="H450" s="227"/>
      <c r="I450" s="174"/>
      <c r="J450" s="174"/>
      <c r="K450" s="174"/>
      <c r="L450" s="174"/>
      <c r="M450" s="174"/>
      <c r="N450" s="174"/>
      <c r="O450" s="174"/>
      <c r="P450" s="174"/>
      <c r="Q450" s="174"/>
      <c r="R450" s="174"/>
      <c r="S450" s="174"/>
      <c r="T450" s="174"/>
      <c r="U450" s="174"/>
      <c r="V450" s="174"/>
      <c r="W450" s="174"/>
      <c r="X450" s="174"/>
      <c r="Y450" s="174"/>
      <c r="Z450" s="174"/>
      <c r="AA450" s="174"/>
      <c r="AB450" s="174"/>
      <c r="AC450" s="456"/>
      <c r="AD450" s="456"/>
      <c r="AE450" s="456"/>
      <c r="AF450" s="456"/>
      <c r="AG450" s="456"/>
      <c r="AH450" s="456"/>
      <c r="AI450" s="515"/>
      <c r="AJ450" s="515"/>
      <c r="AK450" s="456"/>
      <c r="AL450" s="456"/>
      <c r="AM450" s="24"/>
      <c r="AN450" s="59"/>
      <c r="AO450" s="24"/>
      <c r="AP450" s="480"/>
      <c r="AQ450" s="497"/>
      <c r="AR450" s="292"/>
      <c r="AS450" s="291"/>
      <c r="AT450" s="291"/>
      <c r="AV450" s="227"/>
      <c r="AW450" s="227"/>
      <c r="AX450" s="227"/>
      <c r="AY450" s="227"/>
      <c r="AZ450" s="227"/>
    </row>
    <row r="451" spans="1:155" s="270" customFormat="1" ht="15" x14ac:dyDescent="0.2">
      <c r="B451" s="291"/>
      <c r="C451" s="4"/>
      <c r="D451" s="4"/>
      <c r="E451" s="267"/>
      <c r="F451" s="268"/>
      <c r="G451" s="4"/>
      <c r="H451" s="227"/>
      <c r="I451" s="174"/>
      <c r="J451" s="174"/>
      <c r="K451" s="174"/>
      <c r="L451" s="174"/>
      <c r="M451" s="174"/>
      <c r="N451" s="174"/>
      <c r="O451" s="174"/>
      <c r="P451" s="174"/>
      <c r="Q451" s="174"/>
      <c r="R451" s="174"/>
      <c r="S451" s="174"/>
      <c r="T451" s="174"/>
      <c r="U451" s="174"/>
      <c r="V451" s="174"/>
      <c r="W451" s="174"/>
      <c r="X451" s="174"/>
      <c r="Y451" s="174"/>
      <c r="Z451" s="174"/>
      <c r="AA451" s="174"/>
      <c r="AB451" s="174"/>
      <c r="AC451" s="456"/>
      <c r="AD451" s="456"/>
      <c r="AE451" s="456"/>
      <c r="AF451" s="456"/>
      <c r="AG451" s="456"/>
      <c r="AH451" s="456"/>
      <c r="AI451" s="515"/>
      <c r="AJ451" s="515"/>
      <c r="AK451" s="456"/>
      <c r="AL451" s="456"/>
      <c r="AM451" s="24"/>
      <c r="AN451" s="59"/>
      <c r="AO451" s="24"/>
      <c r="AP451" s="480"/>
      <c r="AQ451" s="497"/>
      <c r="AR451" s="292"/>
      <c r="AS451" s="291"/>
      <c r="AT451" s="291"/>
      <c r="AV451" s="227"/>
      <c r="AW451" s="227"/>
      <c r="AX451" s="227"/>
      <c r="AY451" s="227"/>
      <c r="AZ451" s="227"/>
    </row>
    <row r="452" spans="1:155" s="270" customFormat="1" ht="15" x14ac:dyDescent="0.2">
      <c r="B452" s="291"/>
      <c r="C452" s="4"/>
      <c r="D452" s="4"/>
      <c r="E452" s="267"/>
      <c r="F452" s="268"/>
      <c r="G452" s="4"/>
      <c r="H452" s="227"/>
      <c r="I452" s="174"/>
      <c r="J452" s="174"/>
      <c r="K452" s="174"/>
      <c r="L452" s="174"/>
      <c r="M452" s="174"/>
      <c r="N452" s="174"/>
      <c r="O452" s="174"/>
      <c r="P452" s="174"/>
      <c r="Q452" s="174"/>
      <c r="R452" s="174"/>
      <c r="S452" s="174"/>
      <c r="T452" s="174"/>
      <c r="U452" s="174"/>
      <c r="V452" s="174"/>
      <c r="W452" s="174"/>
      <c r="X452" s="174"/>
      <c r="Y452" s="174"/>
      <c r="Z452" s="174"/>
      <c r="AA452" s="174"/>
      <c r="AB452" s="174"/>
      <c r="AC452" s="456"/>
      <c r="AD452" s="456"/>
      <c r="AE452" s="456"/>
      <c r="AF452" s="456"/>
      <c r="AG452" s="456"/>
      <c r="AH452" s="456"/>
      <c r="AI452" s="515"/>
      <c r="AJ452" s="515"/>
      <c r="AK452" s="456"/>
      <c r="AL452" s="456"/>
      <c r="AM452" s="24"/>
      <c r="AN452" s="59"/>
      <c r="AO452" s="24"/>
      <c r="AP452" s="480"/>
      <c r="AQ452" s="497"/>
      <c r="AR452" s="292"/>
      <c r="AS452" s="291"/>
      <c r="AT452" s="291"/>
      <c r="AV452" s="227"/>
      <c r="AW452" s="227"/>
      <c r="AX452" s="227"/>
      <c r="AY452" s="227"/>
      <c r="AZ452" s="227"/>
    </row>
    <row r="453" spans="1:155" s="270" customFormat="1" ht="15" x14ac:dyDescent="0.2">
      <c r="B453" s="291"/>
      <c r="C453" s="4"/>
      <c r="D453" s="4"/>
      <c r="E453" s="267"/>
      <c r="F453" s="268"/>
      <c r="G453" s="4"/>
      <c r="H453" s="227"/>
      <c r="I453" s="174"/>
      <c r="J453" s="174"/>
      <c r="K453" s="174"/>
      <c r="L453" s="174"/>
      <c r="M453" s="174"/>
      <c r="N453" s="174"/>
      <c r="O453" s="174"/>
      <c r="P453" s="174"/>
      <c r="Q453" s="174"/>
      <c r="R453" s="174"/>
      <c r="S453" s="174"/>
      <c r="T453" s="174"/>
      <c r="U453" s="174"/>
      <c r="V453" s="174"/>
      <c r="W453" s="174"/>
      <c r="X453" s="174"/>
      <c r="Y453" s="174"/>
      <c r="Z453" s="174"/>
      <c r="AA453" s="174"/>
      <c r="AB453" s="174"/>
      <c r="AC453" s="456"/>
      <c r="AD453" s="456"/>
      <c r="AE453" s="456"/>
      <c r="AF453" s="456"/>
      <c r="AG453" s="456"/>
      <c r="AH453" s="456"/>
      <c r="AI453" s="515"/>
      <c r="AJ453" s="515"/>
      <c r="AK453" s="456"/>
      <c r="AL453" s="456"/>
      <c r="AM453" s="24"/>
      <c r="AN453" s="59"/>
      <c r="AO453" s="24"/>
      <c r="AP453" s="480"/>
      <c r="AQ453" s="497"/>
      <c r="AR453" s="292"/>
      <c r="AS453" s="291"/>
      <c r="AT453" s="291"/>
      <c r="AV453" s="227"/>
      <c r="AW453" s="227"/>
      <c r="AX453" s="227"/>
      <c r="AY453" s="227"/>
      <c r="AZ453" s="227"/>
      <c r="EI453" s="1"/>
      <c r="EL453" s="1"/>
      <c r="EM453" s="1"/>
      <c r="EN453" s="1"/>
    </row>
    <row r="454" spans="1:155" s="270" customFormat="1" ht="15" x14ac:dyDescent="0.2">
      <c r="B454" s="291"/>
      <c r="C454" s="4"/>
      <c r="D454" s="4"/>
      <c r="E454" s="267"/>
      <c r="F454" s="268"/>
      <c r="G454" s="4"/>
      <c r="H454" s="227"/>
      <c r="I454" s="174"/>
      <c r="J454" s="174"/>
      <c r="K454" s="174"/>
      <c r="L454" s="174"/>
      <c r="M454" s="174"/>
      <c r="N454" s="174"/>
      <c r="O454" s="174"/>
      <c r="P454" s="174"/>
      <c r="Q454" s="174"/>
      <c r="R454" s="174"/>
      <c r="S454" s="174"/>
      <c r="T454" s="174"/>
      <c r="U454" s="174"/>
      <c r="V454" s="174"/>
      <c r="W454" s="174"/>
      <c r="X454" s="174"/>
      <c r="Y454" s="174"/>
      <c r="Z454" s="174"/>
      <c r="AA454" s="174"/>
      <c r="AB454" s="174"/>
      <c r="AC454" s="456"/>
      <c r="AD454" s="456"/>
      <c r="AE454" s="456"/>
      <c r="AF454" s="456"/>
      <c r="AG454" s="456"/>
      <c r="AH454" s="456"/>
      <c r="AI454" s="515"/>
      <c r="AJ454" s="515"/>
      <c r="AK454" s="456"/>
      <c r="AL454" s="456"/>
      <c r="AM454" s="24"/>
      <c r="AN454" s="59"/>
      <c r="AO454" s="24"/>
      <c r="AP454" s="480"/>
      <c r="AQ454" s="497"/>
      <c r="AR454" s="292"/>
      <c r="AS454" s="291"/>
      <c r="AT454" s="291"/>
      <c r="AV454" s="227"/>
      <c r="AW454" s="227"/>
      <c r="AX454" s="227"/>
      <c r="AY454" s="227"/>
      <c r="AZ454" s="227"/>
      <c r="EI454" s="1"/>
      <c r="EJ454" s="1"/>
      <c r="EK454" s="1"/>
      <c r="EL454" s="1"/>
      <c r="EM454" s="1"/>
      <c r="EN454" s="1"/>
    </row>
    <row r="455" spans="1:155" s="270" customFormat="1" ht="15" x14ac:dyDescent="0.2">
      <c r="A455" s="270" t="s">
        <v>1968</v>
      </c>
      <c r="B455" s="291"/>
      <c r="C455" s="4"/>
      <c r="D455" s="4"/>
      <c r="E455" s="267"/>
      <c r="F455" s="268"/>
      <c r="G455" s="4"/>
      <c r="H455" s="227"/>
      <c r="I455" s="174"/>
      <c r="J455" s="174"/>
      <c r="K455" s="174"/>
      <c r="L455" s="174"/>
      <c r="M455" s="174"/>
      <c r="N455" s="174"/>
      <c r="O455" s="174"/>
      <c r="P455" s="174"/>
      <c r="Q455" s="174"/>
      <c r="R455" s="174"/>
      <c r="S455" s="174"/>
      <c r="T455" s="174"/>
      <c r="U455" s="174"/>
      <c r="V455" s="174"/>
      <c r="W455" s="174"/>
      <c r="X455" s="174"/>
      <c r="Y455" s="174"/>
      <c r="Z455" s="174"/>
      <c r="AA455" s="174"/>
      <c r="AB455" s="174"/>
      <c r="AC455" s="456"/>
      <c r="AD455" s="456"/>
      <c r="AE455" s="456"/>
      <c r="AF455" s="456"/>
      <c r="AG455" s="456"/>
      <c r="AH455" s="456"/>
      <c r="AI455" s="515"/>
      <c r="AJ455" s="515"/>
      <c r="AK455" s="456"/>
      <c r="AL455" s="456"/>
      <c r="AM455" s="24"/>
      <c r="AN455" s="59"/>
      <c r="AO455" s="24"/>
      <c r="AP455" s="480"/>
      <c r="AQ455" s="497"/>
      <c r="AR455" s="292"/>
      <c r="AS455" s="291"/>
      <c r="AT455" s="291"/>
      <c r="AV455" s="227"/>
      <c r="AW455" s="227"/>
      <c r="AX455" s="227"/>
      <c r="AY455" s="227"/>
      <c r="AZ455" s="227"/>
      <c r="EJ455" s="1"/>
      <c r="EK455" s="1"/>
    </row>
    <row r="456" spans="1:155" ht="16.5" customHeight="1" x14ac:dyDescent="0.2">
      <c r="A456" s="519" t="s">
        <v>1969</v>
      </c>
      <c r="B456" s="520" t="s">
        <v>1256</v>
      </c>
      <c r="C456" s="5" t="str">
        <f>VLOOKUP(E456,route!A:B,2,FALSE)</f>
        <v>MSP Dryer Dry</v>
      </c>
      <c r="E456" s="521" t="s">
        <v>543</v>
      </c>
      <c r="F456" s="522" t="s">
        <v>1970</v>
      </c>
      <c r="G456" s="193"/>
      <c r="H456" s="5" t="s">
        <v>813</v>
      </c>
      <c r="I456" s="25" t="s">
        <v>16</v>
      </c>
      <c r="J456" s="25" t="s">
        <v>16</v>
      </c>
      <c r="K456" s="25" t="s">
        <v>16</v>
      </c>
      <c r="L456" s="25" t="s">
        <v>16</v>
      </c>
      <c r="M456" s="25" t="s">
        <v>16</v>
      </c>
      <c r="N456" s="25" t="s">
        <v>16</v>
      </c>
      <c r="O456" s="25" t="s">
        <v>16</v>
      </c>
      <c r="P456" s="25" t="s">
        <v>16</v>
      </c>
      <c r="Q456" s="25" t="s">
        <v>16</v>
      </c>
      <c r="R456" s="25" t="s">
        <v>16</v>
      </c>
      <c r="S456" s="25" t="s">
        <v>16</v>
      </c>
      <c r="T456" s="25" t="s">
        <v>16</v>
      </c>
      <c r="U456" s="25" t="s">
        <v>16</v>
      </c>
      <c r="V456" s="25" t="s">
        <v>16</v>
      </c>
      <c r="W456" s="21" t="s">
        <v>16</v>
      </c>
      <c r="X456" s="21" t="s">
        <v>16</v>
      </c>
      <c r="Y456" s="21" t="s">
        <v>663</v>
      </c>
      <c r="Z456" s="21" t="s">
        <v>16</v>
      </c>
      <c r="AA456" s="21" t="s">
        <v>16</v>
      </c>
      <c r="AB456" s="21" t="s">
        <v>16</v>
      </c>
      <c r="AC456" s="426" t="s">
        <v>4</v>
      </c>
      <c r="AD456" s="426" t="s">
        <v>663</v>
      </c>
      <c r="AE456" s="426" t="s">
        <v>16</v>
      </c>
      <c r="AF456" s="426"/>
      <c r="AG456" s="426"/>
      <c r="AH456" s="426"/>
      <c r="AI456" s="511"/>
      <c r="AJ456" s="511"/>
      <c r="AK456" s="141"/>
      <c r="AL456" s="141"/>
      <c r="AM456" s="438" t="s">
        <v>1971</v>
      </c>
      <c r="AN456" s="405"/>
      <c r="AO456" s="438"/>
      <c r="AP456" s="478"/>
      <c r="AQ456" s="479"/>
      <c r="AR456" s="315">
        <f>VLOOKUP(E456,'Monthly AMS report'!IX:IY,2,FALSE)</f>
        <v>44580</v>
      </c>
      <c r="AS456" s="22"/>
      <c r="AT456" s="22"/>
      <c r="AU456" s="5"/>
      <c r="AW456" s="5"/>
      <c r="AX456" s="5"/>
      <c r="AY456" s="5"/>
      <c r="AZ456" s="5"/>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c r="DG456" s="3"/>
      <c r="DH456" s="3"/>
      <c r="DI456" s="3"/>
      <c r="DJ456" s="3"/>
      <c r="DK456" s="3"/>
      <c r="DL456" s="3"/>
      <c r="DM456" s="3"/>
      <c r="DN456" s="3"/>
      <c r="DO456" s="3"/>
      <c r="DP456" s="3"/>
      <c r="DQ456" s="3"/>
      <c r="DR456" s="3"/>
      <c r="DS456" s="3"/>
      <c r="DT456" s="3"/>
      <c r="DU456" s="3"/>
      <c r="DV456" s="3"/>
      <c r="DW456" s="3"/>
      <c r="DX456" s="3"/>
      <c r="DY456" s="3"/>
      <c r="DZ456" s="3"/>
      <c r="EA456" s="3"/>
      <c r="EB456" s="19"/>
      <c r="EI456" s="270"/>
      <c r="EJ456" s="270"/>
      <c r="EK456" s="270"/>
      <c r="EL456" s="270"/>
      <c r="EM456" s="270"/>
      <c r="EN456" s="270"/>
    </row>
    <row r="457" spans="1:155" ht="16.5" customHeight="1" x14ac:dyDescent="0.2">
      <c r="A457" s="519" t="s">
        <v>1972</v>
      </c>
      <c r="B457" s="520" t="s">
        <v>1973</v>
      </c>
      <c r="C457" s="5" t="str">
        <f>VLOOKUP(E457,route!A:B,2,FALSE)</f>
        <v>MSP Dryer Wet</v>
      </c>
      <c r="E457" s="524" t="s">
        <v>544</v>
      </c>
      <c r="F457" s="522" t="s">
        <v>1974</v>
      </c>
      <c r="G457" s="193"/>
      <c r="H457" s="472" t="s">
        <v>813</v>
      </c>
      <c r="I457" s="25" t="s">
        <v>16</v>
      </c>
      <c r="J457" s="25" t="s">
        <v>16</v>
      </c>
      <c r="K457" s="25" t="s">
        <v>16</v>
      </c>
      <c r="L457" s="25" t="s">
        <v>16</v>
      </c>
      <c r="M457" s="25" t="s">
        <v>16</v>
      </c>
      <c r="N457" s="25" t="s">
        <v>16</v>
      </c>
      <c r="O457" s="25" t="s">
        <v>16</v>
      </c>
      <c r="P457" s="25" t="s">
        <v>16</v>
      </c>
      <c r="Q457" s="25" t="s">
        <v>16</v>
      </c>
      <c r="R457" s="25" t="s">
        <v>16</v>
      </c>
      <c r="S457" s="25" t="s">
        <v>16</v>
      </c>
      <c r="T457" s="25" t="s">
        <v>16</v>
      </c>
      <c r="U457" s="25" t="s">
        <v>16</v>
      </c>
      <c r="V457" s="25" t="s">
        <v>16</v>
      </c>
      <c r="W457" s="21" t="s">
        <v>16</v>
      </c>
      <c r="X457" s="25" t="s">
        <v>16</v>
      </c>
      <c r="Y457" s="25" t="s">
        <v>16</v>
      </c>
      <c r="Z457" s="25" t="s">
        <v>16</v>
      </c>
      <c r="AA457" s="25" t="s">
        <v>16</v>
      </c>
      <c r="AB457" s="25" t="s">
        <v>16</v>
      </c>
      <c r="AC457" s="426" t="s">
        <v>16</v>
      </c>
      <c r="AD457" s="426" t="s">
        <v>16</v>
      </c>
      <c r="AE457" s="426" t="s">
        <v>16</v>
      </c>
      <c r="AF457" s="426" t="s">
        <v>1975</v>
      </c>
      <c r="AG457" s="426"/>
      <c r="AH457" s="426"/>
      <c r="AI457" s="511"/>
      <c r="AJ457" s="511"/>
      <c r="AK457" s="141"/>
      <c r="AL457" s="141"/>
      <c r="AM457" s="174" t="s">
        <v>1976</v>
      </c>
      <c r="AN457" s="405"/>
      <c r="AO457" s="174"/>
      <c r="AP457" s="478"/>
      <c r="AQ457" s="479"/>
      <c r="AR457" s="315">
        <f>VLOOKUP(E457,'Monthly AMS report'!IX:IY,2,FALSE)</f>
        <v>44259</v>
      </c>
      <c r="AS457" s="22"/>
      <c r="AT457" s="22"/>
      <c r="AU457" s="5"/>
      <c r="AV457" s="5">
        <v>16</v>
      </c>
      <c r="AW457" s="5">
        <v>7</v>
      </c>
      <c r="AX457" s="5"/>
      <c r="AY457" s="5"/>
      <c r="AZ457" s="5"/>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c r="DG457" s="3"/>
      <c r="DH457" s="3"/>
      <c r="DI457" s="3"/>
      <c r="DJ457" s="3"/>
      <c r="DK457" s="3"/>
      <c r="DL457" s="3"/>
      <c r="DM457" s="3"/>
      <c r="DN457" s="3"/>
      <c r="DO457" s="3"/>
      <c r="DP457" s="3"/>
      <c r="DQ457" s="3"/>
      <c r="DR457" s="3"/>
      <c r="DS457" s="3"/>
      <c r="DT457" s="3"/>
      <c r="DU457" s="3"/>
      <c r="DV457" s="3"/>
      <c r="DW457" s="3"/>
      <c r="DX457" s="3"/>
      <c r="DY457" s="3"/>
      <c r="DZ457" s="3"/>
      <c r="EA457" s="3"/>
      <c r="EB457" s="19"/>
      <c r="EI457" s="4"/>
      <c r="EJ457" s="270"/>
      <c r="EK457" s="270"/>
      <c r="EL457" s="4"/>
      <c r="EM457" s="4"/>
      <c r="EN457" s="4"/>
    </row>
    <row r="458" spans="1:155" s="270" customFormat="1" ht="15" x14ac:dyDescent="0.2">
      <c r="B458" s="291"/>
      <c r="C458" s="4"/>
      <c r="D458" s="4"/>
      <c r="E458" s="267"/>
      <c r="F458" s="268"/>
      <c r="G458" s="4"/>
      <c r="H458" s="227"/>
      <c r="I458" s="174"/>
      <c r="J458" s="174"/>
      <c r="K458" s="174"/>
      <c r="L458" s="174"/>
      <c r="M458" s="174"/>
      <c r="N458" s="174"/>
      <c r="O458" s="174"/>
      <c r="P458" s="174"/>
      <c r="Q458" s="174"/>
      <c r="R458" s="174"/>
      <c r="S458" s="174"/>
      <c r="T458" s="174"/>
      <c r="U458" s="174"/>
      <c r="V458" s="174"/>
      <c r="W458" s="174"/>
      <c r="X458" s="174"/>
      <c r="Y458" s="174"/>
      <c r="Z458" s="174"/>
      <c r="AA458" s="174"/>
      <c r="AB458" s="174"/>
      <c r="AC458" s="456"/>
      <c r="AD458" s="456"/>
      <c r="AE458" s="456"/>
      <c r="AF458" s="456"/>
      <c r="AG458" s="456"/>
      <c r="AH458" s="456"/>
      <c r="AI458" s="515"/>
      <c r="AJ458" s="515"/>
      <c r="AK458" s="456"/>
      <c r="AL458" s="456"/>
      <c r="AM458" s="24"/>
      <c r="AN458" s="59"/>
      <c r="AO458" s="24"/>
      <c r="AP458" s="480"/>
      <c r="AQ458" s="497"/>
      <c r="AR458" s="292"/>
      <c r="AS458" s="291"/>
      <c r="AT458" s="291"/>
      <c r="AV458" s="227"/>
      <c r="AW458" s="227"/>
      <c r="AX458" s="227"/>
      <c r="AY458" s="227"/>
      <c r="AZ458" s="227"/>
      <c r="EJ458" s="4"/>
      <c r="EK458" s="4"/>
    </row>
    <row r="459" spans="1:155" s="270" customFormat="1" ht="15" x14ac:dyDescent="0.2">
      <c r="A459" s="270" t="s">
        <v>1977</v>
      </c>
      <c r="B459" s="291"/>
      <c r="C459" s="98"/>
      <c r="D459" s="4"/>
      <c r="E459" s="267"/>
      <c r="F459" s="268"/>
      <c r="G459" s="4"/>
      <c r="H459" s="227"/>
      <c r="I459" s="174"/>
      <c r="J459" s="174"/>
      <c r="K459" s="174"/>
      <c r="L459" s="174"/>
      <c r="M459" s="174"/>
      <c r="N459" s="174"/>
      <c r="O459" s="174"/>
      <c r="P459" s="174"/>
      <c r="Q459" s="174"/>
      <c r="R459" s="174"/>
      <c r="S459" s="174"/>
      <c r="T459" s="174"/>
      <c r="U459" s="174"/>
      <c r="V459" s="174"/>
      <c r="W459" s="174"/>
      <c r="X459" s="174"/>
      <c r="Y459" s="174"/>
      <c r="Z459" s="174"/>
      <c r="AA459" s="174"/>
      <c r="AB459" s="174"/>
      <c r="AC459" s="456"/>
      <c r="AD459" s="456"/>
      <c r="AE459" s="456"/>
      <c r="AF459" s="456"/>
      <c r="AG459" s="456"/>
      <c r="AH459" s="456"/>
      <c r="AI459" s="515"/>
      <c r="AJ459" s="515"/>
      <c r="AK459" s="456"/>
      <c r="AL459" s="456"/>
      <c r="AM459" s="24"/>
      <c r="AN459" s="59"/>
      <c r="AO459" s="24"/>
      <c r="AP459" s="480"/>
      <c r="AQ459" s="497"/>
      <c r="AR459" s="292"/>
      <c r="AS459" s="291"/>
      <c r="AT459" s="291"/>
      <c r="AV459" s="227"/>
      <c r="AW459" s="227"/>
      <c r="AX459" s="227"/>
      <c r="AY459" s="227"/>
      <c r="AZ459" s="227"/>
      <c r="EI459" s="1"/>
      <c r="EL459" s="1"/>
      <c r="EM459" s="1"/>
      <c r="EN459" s="1"/>
    </row>
    <row r="460" spans="1:155" ht="16.5" customHeight="1" x14ac:dyDescent="0.25">
      <c r="A460" s="65" t="s">
        <v>1978</v>
      </c>
      <c r="B460" s="34" t="s">
        <v>1979</v>
      </c>
      <c r="E460" s="278" t="s">
        <v>545</v>
      </c>
      <c r="F460" s="279" t="s">
        <v>1980</v>
      </c>
      <c r="H460" s="67" t="s">
        <v>676</v>
      </c>
      <c r="I460" s="340" t="s">
        <v>663</v>
      </c>
      <c r="J460" s="340" t="s">
        <v>16</v>
      </c>
      <c r="K460" s="340" t="s">
        <v>663</v>
      </c>
      <c r="L460" s="340">
        <v>2</v>
      </c>
      <c r="M460" s="340">
        <v>4</v>
      </c>
      <c r="N460" s="340">
        <v>4</v>
      </c>
      <c r="O460" s="340" t="s">
        <v>663</v>
      </c>
      <c r="P460" s="340" t="s">
        <v>16</v>
      </c>
      <c r="Q460" s="340">
        <v>4</v>
      </c>
      <c r="R460" s="340" t="s">
        <v>16</v>
      </c>
      <c r="S460" s="340" t="s">
        <v>4</v>
      </c>
      <c r="T460" s="340" t="s">
        <v>663</v>
      </c>
      <c r="U460" s="340" t="s">
        <v>4</v>
      </c>
      <c r="V460" s="340" t="s">
        <v>16</v>
      </c>
      <c r="W460" s="340" t="s">
        <v>16</v>
      </c>
      <c r="X460" s="340" t="s">
        <v>16</v>
      </c>
      <c r="Y460" s="21" t="s">
        <v>16</v>
      </c>
      <c r="Z460" s="21" t="s">
        <v>16</v>
      </c>
      <c r="AA460" s="21" t="s">
        <v>16</v>
      </c>
      <c r="AB460" s="340" t="s">
        <v>16</v>
      </c>
      <c r="AC460" s="453" t="s">
        <v>16</v>
      </c>
      <c r="AD460" s="453" t="s">
        <v>16</v>
      </c>
      <c r="AE460" s="453" t="s">
        <v>16</v>
      </c>
      <c r="AF460" s="453"/>
      <c r="AG460" s="453"/>
      <c r="AH460" s="453"/>
      <c r="AI460" s="513"/>
      <c r="AJ460" s="513"/>
      <c r="AK460" s="454"/>
      <c r="AL460" s="455"/>
      <c r="AM460" s="468" t="s">
        <v>1981</v>
      </c>
      <c r="AN460" s="342"/>
      <c r="AO460" s="468"/>
      <c r="AP460" s="481"/>
      <c r="AQ460" s="498"/>
      <c r="AR460" s="343">
        <f>VLOOKUP(E460,'Monthly AMS report'!EB:EC,2,FALSE)</f>
        <v>44263</v>
      </c>
      <c r="AS460" s="3"/>
      <c r="AT460" s="3"/>
      <c r="AU460" s="5">
        <v>0</v>
      </c>
      <c r="AV460" s="5">
        <v>8</v>
      </c>
      <c r="AW460" s="5">
        <v>49</v>
      </c>
      <c r="AX460" s="5"/>
      <c r="AY460" s="5"/>
      <c r="AZ460" s="5"/>
      <c r="BA460" s="3"/>
      <c r="BB460" s="3"/>
      <c r="BC460" s="3"/>
      <c r="BD460" s="3"/>
      <c r="BE460" s="3"/>
      <c r="BF460" s="3"/>
      <c r="BG460" s="3"/>
      <c r="BH460" s="3"/>
      <c r="BI460" s="3"/>
      <c r="BJ460" s="3"/>
      <c r="BK460" s="3"/>
      <c r="BL460" s="3"/>
      <c r="BM460" s="3"/>
      <c r="BN460" s="3"/>
      <c r="BO460" s="3"/>
      <c r="BP460" s="3"/>
      <c r="BQ460" s="3"/>
      <c r="BR460" s="3"/>
      <c r="BS460" s="3"/>
      <c r="BT460" s="3"/>
      <c r="BU460" s="3"/>
      <c r="BV460" s="5"/>
      <c r="BW460" s="5"/>
      <c r="BX460" s="5"/>
      <c r="BY460" s="5"/>
      <c r="BZ460" s="5"/>
      <c r="CA460" s="5"/>
      <c r="CB460" s="5"/>
      <c r="CC460" s="5"/>
      <c r="CD460" s="5"/>
      <c r="CE460" s="5"/>
      <c r="CF460" s="5"/>
      <c r="CG460" s="5"/>
      <c r="CH460" s="5"/>
      <c r="CI460" s="5"/>
      <c r="CJ460" s="5"/>
      <c r="CK460" s="5"/>
      <c r="CL460" s="5"/>
      <c r="CM460" s="5"/>
      <c r="CN460" s="5"/>
      <c r="CO460" s="5"/>
      <c r="CP460" s="5"/>
      <c r="CQ460" s="5"/>
      <c r="CR460" s="5"/>
      <c r="CS460" s="5"/>
      <c r="CT460" s="5"/>
      <c r="CU460" s="5"/>
      <c r="CV460" s="5"/>
      <c r="CW460" s="5"/>
      <c r="CX460" s="5"/>
      <c r="CY460" s="5"/>
      <c r="CZ460" s="5"/>
      <c r="DA460" s="5"/>
      <c r="DB460" s="5"/>
      <c r="DC460" s="5"/>
      <c r="DD460" s="5"/>
      <c r="DE460" s="5"/>
      <c r="DF460" s="5"/>
      <c r="DG460" s="5"/>
      <c r="DH460" s="5"/>
      <c r="DI460" s="5"/>
      <c r="DJ460" s="5"/>
      <c r="DK460" s="5"/>
      <c r="DL460" s="5"/>
      <c r="DM460" s="5"/>
      <c r="DN460" s="5"/>
      <c r="DO460" s="5"/>
      <c r="DP460" s="5"/>
      <c r="DQ460" s="5"/>
      <c r="DR460" s="5"/>
      <c r="DS460" s="5"/>
      <c r="DT460" s="5"/>
      <c r="DU460" s="5"/>
      <c r="DV460" s="5"/>
      <c r="DW460" s="5"/>
      <c r="DX460" s="5"/>
      <c r="DY460" s="5"/>
      <c r="DZ460" s="5"/>
      <c r="EA460" s="5"/>
      <c r="EB460" s="334"/>
      <c r="EC460" s="4"/>
      <c r="ED460" s="4"/>
      <c r="EE460" s="4"/>
      <c r="EF460" s="4"/>
      <c r="EG460" s="4"/>
      <c r="EH460" s="4"/>
      <c r="EO460" s="4"/>
      <c r="EP460" s="4"/>
      <c r="EQ460" s="4"/>
      <c r="ER460" s="4"/>
      <c r="ES460" s="4"/>
      <c r="ET460" s="4"/>
      <c r="EU460" s="4"/>
      <c r="EV460" s="4"/>
      <c r="EW460" s="4"/>
      <c r="EX460" s="4"/>
      <c r="EY460" s="4"/>
    </row>
    <row r="461" spans="1:155" s="270" customFormat="1" ht="15" x14ac:dyDescent="0.2">
      <c r="A461" s="270" t="s">
        <v>1982</v>
      </c>
      <c r="B461" s="291"/>
      <c r="C461" s="5"/>
      <c r="D461" s="4"/>
      <c r="E461" s="267"/>
      <c r="F461" s="268"/>
      <c r="G461" s="4"/>
      <c r="H461" s="227"/>
      <c r="I461" s="174"/>
      <c r="J461" s="174"/>
      <c r="K461" s="174"/>
      <c r="L461" s="174"/>
      <c r="M461" s="174"/>
      <c r="N461" s="174"/>
      <c r="O461" s="174"/>
      <c r="P461" s="174"/>
      <c r="Q461" s="174"/>
      <c r="R461" s="174"/>
      <c r="S461" s="174"/>
      <c r="T461" s="174"/>
      <c r="U461" s="174"/>
      <c r="V461" s="174"/>
      <c r="W461" s="174"/>
      <c r="X461" s="174"/>
      <c r="Y461" s="174"/>
      <c r="Z461" s="174"/>
      <c r="AA461" s="174"/>
      <c r="AB461" s="174"/>
      <c r="AC461" s="174"/>
      <c r="AD461" s="174"/>
      <c r="AE461" s="174"/>
      <c r="AF461" s="174"/>
      <c r="AG461" s="174"/>
      <c r="AH461" s="174"/>
      <c r="AI461" s="515"/>
      <c r="AJ461" s="515"/>
      <c r="AK461" s="141"/>
      <c r="AL461" s="434"/>
      <c r="AM461" s="24"/>
      <c r="AN461" s="59"/>
      <c r="AO461" s="24"/>
      <c r="AP461" s="480"/>
      <c r="AQ461" s="497"/>
      <c r="AR461" s="292"/>
      <c r="AS461" s="291"/>
      <c r="AT461" s="291"/>
      <c r="AV461" s="227"/>
      <c r="AW461" s="227"/>
      <c r="AX461" s="227"/>
      <c r="AY461" s="227"/>
      <c r="AZ461" s="227"/>
      <c r="EI461" s="1"/>
      <c r="EJ461" s="1"/>
      <c r="EK461" s="1"/>
      <c r="EL461" s="1"/>
      <c r="EM461" s="1"/>
      <c r="EN461" s="1"/>
    </row>
    <row r="462" spans="1:155" ht="16.5" customHeight="1" x14ac:dyDescent="0.2">
      <c r="A462" s="344" t="s">
        <v>782</v>
      </c>
      <c r="B462" s="43" t="s">
        <v>782</v>
      </c>
      <c r="E462" s="345" t="s">
        <v>546</v>
      </c>
      <c r="F462" s="346" t="s">
        <v>1983</v>
      </c>
      <c r="H462" s="67" t="s">
        <v>1479</v>
      </c>
      <c r="I462" s="340" t="s">
        <v>16</v>
      </c>
      <c r="J462" s="89" t="s">
        <v>16</v>
      </c>
      <c r="K462" s="89" t="s">
        <v>16</v>
      </c>
      <c r="L462" s="89" t="s">
        <v>16</v>
      </c>
      <c r="M462" s="89" t="s">
        <v>16</v>
      </c>
      <c r="N462" s="89" t="s">
        <v>16</v>
      </c>
      <c r="O462" s="89" t="s">
        <v>16</v>
      </c>
      <c r="P462" s="89" t="s">
        <v>16</v>
      </c>
      <c r="Q462" s="89" t="s">
        <v>16</v>
      </c>
      <c r="R462" s="89" t="s">
        <v>16</v>
      </c>
      <c r="S462" s="89" t="s">
        <v>16</v>
      </c>
      <c r="T462" s="89" t="s">
        <v>16</v>
      </c>
      <c r="U462" s="89" t="s">
        <v>16</v>
      </c>
      <c r="V462" s="89" t="s">
        <v>16</v>
      </c>
      <c r="W462" s="340" t="s">
        <v>16</v>
      </c>
      <c r="X462" s="340" t="s">
        <v>16</v>
      </c>
      <c r="Y462" s="21" t="s">
        <v>16</v>
      </c>
      <c r="Z462" s="21" t="s">
        <v>16</v>
      </c>
      <c r="AA462" s="21" t="s">
        <v>16</v>
      </c>
      <c r="AB462" s="340" t="s">
        <v>16</v>
      </c>
      <c r="AC462" s="428" t="s">
        <v>16</v>
      </c>
      <c r="AD462" s="428" t="s">
        <v>16</v>
      </c>
      <c r="AE462" s="428" t="s">
        <v>16</v>
      </c>
      <c r="AF462" s="428"/>
      <c r="AG462" s="428"/>
      <c r="AH462" s="428"/>
      <c r="AI462" s="514"/>
      <c r="AJ462" s="514"/>
      <c r="AK462" s="450"/>
      <c r="AL462" s="435"/>
      <c r="AM462" s="439"/>
      <c r="AN462" s="347"/>
      <c r="AO462" s="439"/>
      <c r="AP462" s="482"/>
      <c r="AQ462" s="499"/>
      <c r="AR462" s="343" t="e">
        <f>VLOOKUP(E462,'Monthly AMS report'!EB:EC,2,FALSE)</f>
        <v>#N/A</v>
      </c>
      <c r="AS462" s="22"/>
      <c r="AT462" s="22"/>
      <c r="AU462" s="3"/>
      <c r="AW462" s="5"/>
      <c r="AX462" s="5"/>
      <c r="AY462" s="5"/>
      <c r="AZ462" s="5"/>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c r="DG462" s="3"/>
      <c r="DH462" s="3"/>
      <c r="DI462" s="3"/>
      <c r="DJ462" s="3"/>
      <c r="DK462" s="3"/>
      <c r="DL462" s="3"/>
      <c r="DM462" s="3"/>
      <c r="DN462" s="3"/>
      <c r="DO462" s="3"/>
      <c r="DP462" s="3"/>
      <c r="DQ462" s="3"/>
      <c r="DR462" s="3"/>
      <c r="DS462" s="3"/>
      <c r="DT462" s="3"/>
      <c r="DU462" s="3"/>
      <c r="DV462" s="3"/>
      <c r="DW462" s="3"/>
      <c r="DX462" s="3"/>
      <c r="DY462" s="3"/>
      <c r="DZ462" s="3"/>
      <c r="EA462" s="3"/>
      <c r="EB462" s="19"/>
    </row>
    <row r="463" spans="1:155" ht="16.5" customHeight="1" x14ac:dyDescent="0.2">
      <c r="A463" s="43" t="s">
        <v>1984</v>
      </c>
      <c r="B463" s="43" t="e">
        <v>#N/A</v>
      </c>
      <c r="E463" s="263" t="s">
        <v>547</v>
      </c>
      <c r="F463" s="231" t="s">
        <v>1985</v>
      </c>
      <c r="H463" s="5" t="s">
        <v>813</v>
      </c>
      <c r="I463" s="21" t="s">
        <v>16</v>
      </c>
      <c r="J463" s="25" t="s">
        <v>16</v>
      </c>
      <c r="K463" s="25" t="s">
        <v>16</v>
      </c>
      <c r="L463" s="25" t="s">
        <v>16</v>
      </c>
      <c r="M463" s="25" t="s">
        <v>16</v>
      </c>
      <c r="N463" s="25" t="s">
        <v>16</v>
      </c>
      <c r="O463" s="25" t="s">
        <v>16</v>
      </c>
      <c r="P463" s="25" t="s">
        <v>16</v>
      </c>
      <c r="Q463" s="25" t="s">
        <v>16</v>
      </c>
      <c r="R463" s="25" t="s">
        <v>16</v>
      </c>
      <c r="S463" s="25" t="s">
        <v>16</v>
      </c>
      <c r="T463" s="25" t="s">
        <v>16</v>
      </c>
      <c r="U463" s="25" t="s">
        <v>16</v>
      </c>
      <c r="V463" s="25" t="s">
        <v>16</v>
      </c>
      <c r="W463" s="21" t="s">
        <v>16</v>
      </c>
      <c r="X463" s="21" t="s">
        <v>16</v>
      </c>
      <c r="Y463" s="21" t="s">
        <v>16</v>
      </c>
      <c r="Z463" s="21" t="s">
        <v>16</v>
      </c>
      <c r="AA463" s="21" t="s">
        <v>16</v>
      </c>
      <c r="AB463" s="21" t="s">
        <v>16</v>
      </c>
      <c r="AC463" s="426" t="s">
        <v>16</v>
      </c>
      <c r="AD463" s="426" t="s">
        <v>16</v>
      </c>
      <c r="AE463" s="426" t="s">
        <v>16</v>
      </c>
      <c r="AF463" s="426"/>
      <c r="AG463" s="426"/>
      <c r="AH463" s="426"/>
      <c r="AI463" s="511"/>
      <c r="AJ463" s="511"/>
      <c r="AK463" s="141"/>
      <c r="AL463" s="434"/>
      <c r="AN463" s="52"/>
      <c r="AO463" s="438"/>
      <c r="AP463" s="483"/>
      <c r="AQ463" s="500"/>
      <c r="AR463" s="315" t="e">
        <f>VLOOKUP(E463,'Monthly AMS report'!EF:EG,2,FALSE)</f>
        <v>#N/A</v>
      </c>
      <c r="AS463" s="22"/>
      <c r="AT463" s="22"/>
      <c r="AU463" s="3"/>
      <c r="AW463" s="5"/>
      <c r="AX463" s="5"/>
      <c r="AY463" s="5"/>
      <c r="AZ463" s="5"/>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c r="DG463" s="3"/>
      <c r="DH463" s="3"/>
      <c r="DI463" s="3"/>
      <c r="DJ463" s="3"/>
      <c r="DK463" s="3"/>
      <c r="DL463" s="3"/>
      <c r="DM463" s="3"/>
      <c r="DN463" s="3"/>
      <c r="DO463" s="3"/>
      <c r="DP463" s="3"/>
      <c r="DQ463" s="3"/>
      <c r="DR463" s="3"/>
      <c r="DS463" s="3"/>
      <c r="DT463" s="3"/>
      <c r="DU463" s="3"/>
      <c r="DV463" s="3"/>
      <c r="DW463" s="3"/>
      <c r="DX463" s="3"/>
      <c r="DY463" s="3"/>
      <c r="DZ463" s="3"/>
      <c r="EA463" s="3"/>
      <c r="EB463" s="19"/>
    </row>
    <row r="464" spans="1:155" ht="16.5" customHeight="1" x14ac:dyDescent="0.2">
      <c r="A464" s="43" t="s">
        <v>670</v>
      </c>
      <c r="B464" s="3" t="s">
        <v>671</v>
      </c>
      <c r="E464" s="263" t="s">
        <v>548</v>
      </c>
      <c r="F464" s="231" t="s">
        <v>1986</v>
      </c>
      <c r="H464" s="5" t="s">
        <v>813</v>
      </c>
      <c r="I464" s="25" t="s">
        <v>16</v>
      </c>
      <c r="J464" s="25" t="s">
        <v>16</v>
      </c>
      <c r="K464" s="25" t="s">
        <v>16</v>
      </c>
      <c r="L464" s="25" t="s">
        <v>16</v>
      </c>
      <c r="M464" s="25" t="s">
        <v>16</v>
      </c>
      <c r="N464" s="25" t="s">
        <v>16</v>
      </c>
      <c r="O464" s="25" t="s">
        <v>16</v>
      </c>
      <c r="P464" s="25" t="s">
        <v>16</v>
      </c>
      <c r="Q464" s="25" t="s">
        <v>16</v>
      </c>
      <c r="R464" s="25" t="s">
        <v>16</v>
      </c>
      <c r="S464" s="25" t="s">
        <v>16</v>
      </c>
      <c r="T464" s="25" t="s">
        <v>16</v>
      </c>
      <c r="U464" s="25" t="s">
        <v>16</v>
      </c>
      <c r="V464" s="25" t="s">
        <v>16</v>
      </c>
      <c r="W464" s="21" t="s">
        <v>16</v>
      </c>
      <c r="X464" s="21" t="s">
        <v>16</v>
      </c>
      <c r="Y464" s="21" t="s">
        <v>16</v>
      </c>
      <c r="Z464" s="21" t="s">
        <v>16</v>
      </c>
      <c r="AA464" s="21" t="s">
        <v>16</v>
      </c>
      <c r="AB464" s="21" t="s">
        <v>16</v>
      </c>
      <c r="AC464" s="426" t="s">
        <v>16</v>
      </c>
      <c r="AD464" s="426" t="s">
        <v>16</v>
      </c>
      <c r="AE464" s="426" t="s">
        <v>16</v>
      </c>
      <c r="AF464" s="426"/>
      <c r="AG464" s="426"/>
      <c r="AH464" s="426"/>
      <c r="AI464" s="511"/>
      <c r="AJ464" s="511"/>
      <c r="AK464" s="141"/>
      <c r="AL464" s="434"/>
      <c r="AN464" s="52"/>
      <c r="AO464" s="438"/>
      <c r="AP464" s="483"/>
      <c r="AQ464" s="500"/>
      <c r="AR464" s="315" t="e">
        <f>VLOOKUP(E464,'Monthly AMS report'!EF:EG,2,FALSE)</f>
        <v>#N/A</v>
      </c>
      <c r="AS464" s="22"/>
      <c r="AT464" s="22"/>
      <c r="AU464" s="3"/>
      <c r="AW464" s="5"/>
      <c r="AX464" s="5"/>
      <c r="AY464" s="5"/>
      <c r="AZ464" s="5"/>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c r="DG464" s="3"/>
      <c r="DH464" s="3"/>
      <c r="DI464" s="3"/>
      <c r="DJ464" s="3"/>
      <c r="DK464" s="3"/>
      <c r="DL464" s="3"/>
      <c r="DM464" s="3"/>
      <c r="DN464" s="3"/>
      <c r="DO464" s="3"/>
      <c r="DP464" s="3"/>
      <c r="DQ464" s="3"/>
      <c r="DR464" s="3"/>
      <c r="DS464" s="3"/>
      <c r="DT464" s="3"/>
      <c r="DU464" s="3"/>
      <c r="DV464" s="3"/>
      <c r="DW464" s="3"/>
      <c r="DX464" s="3"/>
      <c r="DY464" s="3"/>
      <c r="DZ464" s="3"/>
      <c r="EA464" s="3"/>
      <c r="EB464" s="19"/>
    </row>
    <row r="465" spans="1:132" ht="16.5" customHeight="1" x14ac:dyDescent="0.2">
      <c r="A465" s="43" t="s">
        <v>677</v>
      </c>
      <c r="B465" s="3" t="s">
        <v>678</v>
      </c>
      <c r="E465" s="263" t="s">
        <v>549</v>
      </c>
      <c r="F465" s="231" t="s">
        <v>1987</v>
      </c>
      <c r="H465" s="5" t="s">
        <v>813</v>
      </c>
      <c r="I465" s="25" t="s">
        <v>16</v>
      </c>
      <c r="J465" s="25" t="s">
        <v>16</v>
      </c>
      <c r="K465" s="25" t="s">
        <v>16</v>
      </c>
      <c r="L465" s="25" t="s">
        <v>16</v>
      </c>
      <c r="M465" s="25" t="s">
        <v>16</v>
      </c>
      <c r="N465" s="25" t="s">
        <v>16</v>
      </c>
      <c r="O465" s="25" t="s">
        <v>16</v>
      </c>
      <c r="P465" s="25" t="s">
        <v>16</v>
      </c>
      <c r="Q465" s="25" t="s">
        <v>16</v>
      </c>
      <c r="R465" s="25" t="s">
        <v>16</v>
      </c>
      <c r="S465" s="25" t="s">
        <v>16</v>
      </c>
      <c r="T465" s="25" t="s">
        <v>16</v>
      </c>
      <c r="U465" s="25" t="s">
        <v>16</v>
      </c>
      <c r="V465" s="25" t="s">
        <v>16</v>
      </c>
      <c r="W465" s="21" t="s">
        <v>16</v>
      </c>
      <c r="X465" s="21" t="s">
        <v>16</v>
      </c>
      <c r="Y465" s="21" t="s">
        <v>16</v>
      </c>
      <c r="Z465" s="21" t="s">
        <v>16</v>
      </c>
      <c r="AA465" s="21" t="s">
        <v>16</v>
      </c>
      <c r="AB465" s="21" t="s">
        <v>16</v>
      </c>
      <c r="AC465" s="426" t="s">
        <v>16</v>
      </c>
      <c r="AD465" s="426" t="s">
        <v>16</v>
      </c>
      <c r="AE465" s="426" t="s">
        <v>16</v>
      </c>
      <c r="AF465" s="426"/>
      <c r="AG465" s="426"/>
      <c r="AH465" s="426"/>
      <c r="AI465" s="511"/>
      <c r="AJ465" s="511"/>
      <c r="AK465" s="141"/>
      <c r="AL465" s="434"/>
      <c r="AN465" s="52"/>
      <c r="AO465" s="438"/>
      <c r="AP465" s="483"/>
      <c r="AQ465" s="500"/>
      <c r="AR465" s="315" t="e">
        <f>VLOOKUP(E465,'Monthly AMS report'!EF:EG,2,FALSE)</f>
        <v>#N/A</v>
      </c>
      <c r="AS465" s="22"/>
      <c r="AT465" s="22"/>
      <c r="AU465" s="3"/>
      <c r="AW465" s="5"/>
      <c r="AX465" s="5"/>
      <c r="AY465" s="5"/>
      <c r="AZ465" s="5"/>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c r="DG465" s="3"/>
      <c r="DH465" s="3"/>
      <c r="DI465" s="3"/>
      <c r="DJ465" s="3"/>
      <c r="DK465" s="3"/>
      <c r="DL465" s="3"/>
      <c r="DM465" s="3"/>
      <c r="DN465" s="3"/>
      <c r="DO465" s="3"/>
      <c r="DP465" s="3"/>
      <c r="DQ465" s="3"/>
      <c r="DR465" s="3"/>
      <c r="DS465" s="3"/>
      <c r="DT465" s="3"/>
      <c r="DU465" s="3"/>
      <c r="DV465" s="3"/>
      <c r="DW465" s="3"/>
      <c r="DX465" s="3"/>
      <c r="DY465" s="3"/>
      <c r="DZ465" s="3"/>
      <c r="EA465" s="3"/>
      <c r="EB465" s="19"/>
    </row>
    <row r="466" spans="1:132" ht="16.5" customHeight="1" x14ac:dyDescent="0.2">
      <c r="A466" s="43" t="s">
        <v>684</v>
      </c>
      <c r="B466" s="3" t="s">
        <v>685</v>
      </c>
      <c r="E466" s="263" t="s">
        <v>550</v>
      </c>
      <c r="F466" s="231" t="s">
        <v>1988</v>
      </c>
      <c r="H466" s="5" t="s">
        <v>813</v>
      </c>
      <c r="I466" s="25" t="s">
        <v>16</v>
      </c>
      <c r="J466" s="25" t="s">
        <v>16</v>
      </c>
      <c r="K466" s="25" t="s">
        <v>16</v>
      </c>
      <c r="L466" s="25" t="s">
        <v>16</v>
      </c>
      <c r="M466" s="25" t="s">
        <v>16</v>
      </c>
      <c r="N466" s="25" t="s">
        <v>16</v>
      </c>
      <c r="O466" s="25" t="s">
        <v>16</v>
      </c>
      <c r="P466" s="25" t="s">
        <v>16</v>
      </c>
      <c r="Q466" s="25" t="s">
        <v>16</v>
      </c>
      <c r="R466" s="25" t="s">
        <v>16</v>
      </c>
      <c r="S466" s="25" t="s">
        <v>16</v>
      </c>
      <c r="T466" s="25" t="s">
        <v>16</v>
      </c>
      <c r="U466" s="25" t="s">
        <v>16</v>
      </c>
      <c r="V466" s="25" t="s">
        <v>16</v>
      </c>
      <c r="W466" s="21" t="s">
        <v>16</v>
      </c>
      <c r="X466" s="21" t="s">
        <v>16</v>
      </c>
      <c r="Y466" s="21" t="s">
        <v>16</v>
      </c>
      <c r="Z466" s="21" t="s">
        <v>16</v>
      </c>
      <c r="AA466" s="21" t="s">
        <v>16</v>
      </c>
      <c r="AB466" s="21" t="s">
        <v>16</v>
      </c>
      <c r="AC466" s="426" t="s">
        <v>16</v>
      </c>
      <c r="AD466" s="426" t="s">
        <v>16</v>
      </c>
      <c r="AE466" s="426" t="s">
        <v>16</v>
      </c>
      <c r="AF466" s="426"/>
      <c r="AG466" s="426"/>
      <c r="AH466" s="426"/>
      <c r="AI466" s="511"/>
      <c r="AJ466" s="511"/>
      <c r="AK466" s="141"/>
      <c r="AL466" s="434"/>
      <c r="AM466" s="24"/>
      <c r="AN466" s="52"/>
      <c r="AP466" s="483"/>
      <c r="AQ466" s="500"/>
      <c r="AR466" s="315" t="e">
        <f>VLOOKUP(E466,'Monthly AMS report'!EF:EG,2,FALSE)</f>
        <v>#N/A</v>
      </c>
      <c r="AS466" s="22"/>
      <c r="AT466" s="22"/>
      <c r="AU466" s="3"/>
      <c r="AW466" s="5"/>
      <c r="AX466" s="5"/>
      <c r="AY466" s="5"/>
      <c r="AZ466" s="5"/>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c r="DG466" s="3"/>
      <c r="DH466" s="3"/>
      <c r="DI466" s="3"/>
      <c r="DJ466" s="3"/>
      <c r="DK466" s="3"/>
      <c r="DL466" s="3"/>
      <c r="DM466" s="3"/>
      <c r="DN466" s="3"/>
      <c r="DO466" s="3"/>
      <c r="DP466" s="3"/>
      <c r="DQ466" s="3"/>
      <c r="DR466" s="3"/>
      <c r="DS466" s="3"/>
      <c r="DT466" s="3"/>
      <c r="DU466" s="3"/>
      <c r="DV466" s="3"/>
      <c r="DW466" s="3"/>
      <c r="DX466" s="3"/>
      <c r="DY466" s="3"/>
      <c r="DZ466" s="3"/>
      <c r="EA466" s="3"/>
      <c r="EB466" s="19"/>
    </row>
    <row r="467" spans="1:132" ht="16.5" customHeight="1" x14ac:dyDescent="0.2">
      <c r="A467" s="43" t="s">
        <v>690</v>
      </c>
      <c r="B467" s="3" t="s">
        <v>691</v>
      </c>
      <c r="E467" s="263" t="s">
        <v>551</v>
      </c>
      <c r="F467" s="231" t="s">
        <v>1989</v>
      </c>
      <c r="H467" s="5" t="s">
        <v>813</v>
      </c>
      <c r="I467" s="25" t="s">
        <v>16</v>
      </c>
      <c r="J467" s="25" t="s">
        <v>16</v>
      </c>
      <c r="K467" s="25" t="s">
        <v>16</v>
      </c>
      <c r="L467" s="25" t="s">
        <v>16</v>
      </c>
      <c r="M467" s="25" t="s">
        <v>16</v>
      </c>
      <c r="N467" s="25" t="s">
        <v>16</v>
      </c>
      <c r="O467" s="25" t="s">
        <v>16</v>
      </c>
      <c r="P467" s="25" t="s">
        <v>16</v>
      </c>
      <c r="Q467" s="25" t="s">
        <v>16</v>
      </c>
      <c r="R467" s="25" t="s">
        <v>16</v>
      </c>
      <c r="S467" s="25" t="s">
        <v>16</v>
      </c>
      <c r="T467" s="25" t="s">
        <v>16</v>
      </c>
      <c r="U467" s="25" t="s">
        <v>16</v>
      </c>
      <c r="V467" s="25" t="s">
        <v>16</v>
      </c>
      <c r="W467" s="21" t="s">
        <v>16</v>
      </c>
      <c r="X467" s="21" t="s">
        <v>16</v>
      </c>
      <c r="Y467" s="21" t="s">
        <v>16</v>
      </c>
      <c r="Z467" s="21" t="s">
        <v>16</v>
      </c>
      <c r="AA467" s="21" t="s">
        <v>16</v>
      </c>
      <c r="AB467" s="21" t="s">
        <v>16</v>
      </c>
      <c r="AC467" s="426" t="s">
        <v>16</v>
      </c>
      <c r="AD467" s="426" t="s">
        <v>16</v>
      </c>
      <c r="AE467" s="426" t="s">
        <v>16</v>
      </c>
      <c r="AF467" s="426"/>
      <c r="AG467" s="426"/>
      <c r="AH467" s="426"/>
      <c r="AI467" s="511"/>
      <c r="AJ467" s="511"/>
      <c r="AK467" s="141"/>
      <c r="AL467" s="434"/>
      <c r="AM467" s="438" t="s">
        <v>1984</v>
      </c>
      <c r="AN467" s="52"/>
      <c r="AO467" s="438"/>
      <c r="AP467" s="483"/>
      <c r="AQ467" s="500"/>
      <c r="AR467" s="315" t="e">
        <f>VLOOKUP(E467,'Monthly AMS report'!EF:EG,2,FALSE)</f>
        <v>#N/A</v>
      </c>
      <c r="AS467" s="22"/>
      <c r="AT467" s="22"/>
      <c r="AU467" s="3"/>
      <c r="AW467" s="5"/>
      <c r="AX467" s="5"/>
      <c r="AY467" s="5"/>
      <c r="AZ467" s="5"/>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c r="DG467" s="3"/>
      <c r="DH467" s="3"/>
      <c r="DI467" s="3"/>
      <c r="DJ467" s="3"/>
      <c r="DK467" s="3"/>
      <c r="DL467" s="3"/>
      <c r="DM467" s="3"/>
      <c r="DN467" s="3"/>
      <c r="DO467" s="3"/>
      <c r="DP467" s="3"/>
      <c r="DQ467" s="3"/>
      <c r="DR467" s="3"/>
      <c r="DS467" s="3"/>
      <c r="DT467" s="3"/>
      <c r="DU467" s="3"/>
      <c r="DV467" s="3"/>
      <c r="DW467" s="3"/>
      <c r="DX467" s="3"/>
      <c r="DY467" s="3"/>
      <c r="DZ467" s="3"/>
      <c r="EA467" s="3"/>
      <c r="EB467" s="19"/>
    </row>
    <row r="468" spans="1:132" ht="16.5" customHeight="1" x14ac:dyDescent="0.2">
      <c r="A468" s="43" t="s">
        <v>665</v>
      </c>
      <c r="B468" s="3" t="s">
        <v>666</v>
      </c>
      <c r="C468" s="5" t="e">
        <f>VLOOKUP(E468,route!A:B,2,FALSE)</f>
        <v>#N/A</v>
      </c>
      <c r="E468" s="349" t="s">
        <v>552</v>
      </c>
      <c r="F468" s="231" t="s">
        <v>666</v>
      </c>
      <c r="H468" s="5" t="s">
        <v>813</v>
      </c>
      <c r="I468" s="25" t="s">
        <v>16</v>
      </c>
      <c r="J468" s="25" t="s">
        <v>16</v>
      </c>
      <c r="K468" s="25" t="s">
        <v>16</v>
      </c>
      <c r="L468" s="25" t="s">
        <v>16</v>
      </c>
      <c r="M468" s="25" t="s">
        <v>16</v>
      </c>
      <c r="N468" s="25" t="s">
        <v>16</v>
      </c>
      <c r="O468" s="25" t="s">
        <v>16</v>
      </c>
      <c r="P468" s="25" t="s">
        <v>16</v>
      </c>
      <c r="Q468" s="25" t="s">
        <v>16</v>
      </c>
      <c r="R468" s="25" t="s">
        <v>16</v>
      </c>
      <c r="S468" s="25" t="s">
        <v>16</v>
      </c>
      <c r="T468" s="25" t="s">
        <v>16</v>
      </c>
      <c r="U468" s="25" t="s">
        <v>16</v>
      </c>
      <c r="V468" s="25" t="s">
        <v>16</v>
      </c>
      <c r="W468" s="21" t="s">
        <v>16</v>
      </c>
      <c r="X468" s="21" t="s">
        <v>16</v>
      </c>
      <c r="Y468" s="21" t="s">
        <v>16</v>
      </c>
      <c r="Z468" s="21" t="s">
        <v>16</v>
      </c>
      <c r="AA468" s="21" t="s">
        <v>16</v>
      </c>
      <c r="AB468" s="21" t="s">
        <v>16</v>
      </c>
      <c r="AC468" s="426" t="s">
        <v>16</v>
      </c>
      <c r="AD468" s="426" t="s">
        <v>16</v>
      </c>
      <c r="AE468" s="426" t="s">
        <v>16</v>
      </c>
      <c r="AF468" s="426"/>
      <c r="AG468" s="426"/>
      <c r="AH468" s="426"/>
      <c r="AI468" s="511"/>
      <c r="AJ468" s="511"/>
      <c r="AK468" s="141"/>
      <c r="AL468" s="434"/>
      <c r="AN468" s="52"/>
      <c r="AO468" s="438"/>
      <c r="AP468" s="483"/>
      <c r="AQ468" s="500"/>
      <c r="AR468" s="315" t="e">
        <f>VLOOKUP(E468,'Monthly AMS report'!EF:EG,2,FALSE)</f>
        <v>#N/A</v>
      </c>
      <c r="AS468" s="22"/>
      <c r="AT468" s="22"/>
      <c r="AU468" s="3"/>
      <c r="AW468" s="5"/>
      <c r="AX468" s="5"/>
      <c r="AY468" s="5"/>
      <c r="AZ468" s="5"/>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c r="DG468" s="3"/>
      <c r="DH468" s="3"/>
      <c r="DI468" s="3"/>
      <c r="DJ468" s="3"/>
      <c r="DK468" s="3"/>
      <c r="DL468" s="3"/>
      <c r="DM468" s="3"/>
      <c r="DN468" s="3"/>
      <c r="DO468" s="3"/>
      <c r="DP468" s="3"/>
      <c r="DQ468" s="3"/>
      <c r="DR468" s="3"/>
      <c r="DS468" s="3"/>
      <c r="DT468" s="3"/>
      <c r="DU468" s="3"/>
      <c r="DV468" s="3"/>
      <c r="DW468" s="3"/>
      <c r="DX468" s="3"/>
      <c r="DY468" s="3"/>
      <c r="DZ468" s="3"/>
      <c r="EA468" s="3"/>
      <c r="EB468" s="19"/>
    </row>
    <row r="469" spans="1:132" ht="16.5" customHeight="1" x14ac:dyDescent="0.2">
      <c r="A469" s="43"/>
      <c r="B469" s="22"/>
      <c r="C469" s="5" t="e">
        <f>VLOOKUP(E469,route!A:B,2,FALSE)</f>
        <v>#N/A</v>
      </c>
      <c r="E469" s="350"/>
      <c r="AN469" s="95"/>
      <c r="AO469" s="438"/>
      <c r="AP469" s="483"/>
      <c r="AQ469" s="500"/>
      <c r="AR469" s="109"/>
      <c r="AS469" s="22"/>
      <c r="AT469" s="22"/>
      <c r="AU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c r="DG469" s="3"/>
      <c r="DH469" s="3"/>
      <c r="DI469" s="3"/>
      <c r="DJ469" s="3"/>
      <c r="DK469" s="3"/>
      <c r="DL469" s="3"/>
      <c r="DM469" s="3"/>
      <c r="DN469" s="3"/>
      <c r="DO469" s="3"/>
      <c r="DP469" s="3"/>
      <c r="DQ469" s="3"/>
      <c r="DR469" s="3"/>
      <c r="DS469" s="3"/>
      <c r="DT469" s="3"/>
      <c r="DU469" s="3"/>
      <c r="DV469" s="3"/>
      <c r="DW469" s="3"/>
      <c r="DX469" s="3"/>
      <c r="DY469" s="3"/>
      <c r="DZ469" s="3"/>
      <c r="EA469" s="3"/>
      <c r="EB469" s="19"/>
    </row>
    <row r="470" spans="1:132" ht="16.5" customHeight="1" x14ac:dyDescent="0.2">
      <c r="A470" s="43" t="s">
        <v>1990</v>
      </c>
      <c r="B470" s="3" t="s">
        <v>1991</v>
      </c>
      <c r="C470" s="5" t="e">
        <f>VLOOKUP(E470,route!A:B,2,FALSE)</f>
        <v>#N/A</v>
      </c>
      <c r="E470" s="349" t="s">
        <v>553</v>
      </c>
      <c r="F470" s="231" t="s">
        <v>1992</v>
      </c>
      <c r="H470" s="5" t="s">
        <v>813</v>
      </c>
      <c r="I470" s="25" t="s">
        <v>16</v>
      </c>
      <c r="J470" s="25" t="s">
        <v>16</v>
      </c>
      <c r="K470" s="25" t="s">
        <v>16</v>
      </c>
      <c r="L470" s="25" t="s">
        <v>16</v>
      </c>
      <c r="M470" s="25" t="s">
        <v>16</v>
      </c>
      <c r="N470" s="25" t="s">
        <v>16</v>
      </c>
      <c r="O470" s="25" t="s">
        <v>16</v>
      </c>
      <c r="P470" s="25" t="s">
        <v>16</v>
      </c>
      <c r="Q470" s="25" t="s">
        <v>16</v>
      </c>
      <c r="R470" s="25" t="s">
        <v>16</v>
      </c>
      <c r="S470" s="25" t="s">
        <v>16</v>
      </c>
      <c r="T470" s="25" t="s">
        <v>16</v>
      </c>
      <c r="U470" s="25" t="s">
        <v>16</v>
      </c>
      <c r="V470" s="25" t="s">
        <v>16</v>
      </c>
      <c r="W470" s="21" t="s">
        <v>663</v>
      </c>
      <c r="X470" s="21" t="s">
        <v>16</v>
      </c>
      <c r="Y470" s="21" t="s">
        <v>16</v>
      </c>
      <c r="Z470" s="21" t="s">
        <v>16</v>
      </c>
      <c r="AA470" s="21" t="s">
        <v>16</v>
      </c>
      <c r="AB470" s="21" t="s">
        <v>16</v>
      </c>
      <c r="AC470" s="426" t="s">
        <v>16</v>
      </c>
      <c r="AD470" s="426" t="s">
        <v>16</v>
      </c>
      <c r="AE470" s="426" t="s">
        <v>16</v>
      </c>
      <c r="AF470" s="426"/>
      <c r="AG470" s="426"/>
      <c r="AH470" s="426"/>
      <c r="AI470" s="511"/>
      <c r="AJ470" s="511"/>
      <c r="AK470" s="141"/>
      <c r="AL470" s="434"/>
      <c r="AN470" s="52"/>
      <c r="AO470" s="438"/>
      <c r="AP470" s="483"/>
      <c r="AQ470" s="500"/>
      <c r="AR470" s="315">
        <f>VLOOKUP(E470,'Monthly AMS report'!EF:EG,2,FALSE)</f>
        <v>44377</v>
      </c>
      <c r="AS470" s="22"/>
      <c r="AT470" s="22"/>
      <c r="AU470" s="3"/>
      <c r="AW470" s="5"/>
      <c r="AX470" s="5"/>
      <c r="AY470" s="5"/>
      <c r="AZ470" s="5"/>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c r="DG470" s="3"/>
      <c r="DH470" s="3"/>
      <c r="DI470" s="3"/>
      <c r="DJ470" s="3"/>
      <c r="DK470" s="3"/>
      <c r="DL470" s="3"/>
      <c r="DM470" s="3"/>
      <c r="DN470" s="3"/>
      <c r="DO470" s="3"/>
      <c r="DP470" s="3"/>
      <c r="DQ470" s="3"/>
      <c r="DR470" s="3"/>
      <c r="DS470" s="3"/>
      <c r="DT470" s="3"/>
      <c r="DU470" s="3"/>
      <c r="DV470" s="3"/>
      <c r="DW470" s="3"/>
      <c r="DX470" s="3"/>
      <c r="DY470" s="3"/>
      <c r="DZ470" s="3"/>
      <c r="EA470" s="3"/>
      <c r="EB470" s="19"/>
    </row>
    <row r="471" spans="1:132" ht="16.5" customHeight="1" x14ac:dyDescent="0.2">
      <c r="A471" s="43" t="s">
        <v>695</v>
      </c>
      <c r="B471" s="3" t="s">
        <v>696</v>
      </c>
      <c r="C471" s="5" t="e">
        <f>VLOOKUP(E471,route!A:B,2,FALSE)</f>
        <v>#N/A</v>
      </c>
      <c r="E471" s="349" t="s">
        <v>554</v>
      </c>
      <c r="F471" s="231" t="s">
        <v>696</v>
      </c>
      <c r="H471" s="5" t="s">
        <v>813</v>
      </c>
      <c r="I471" s="25" t="s">
        <v>16</v>
      </c>
      <c r="J471" s="25" t="s">
        <v>16</v>
      </c>
      <c r="K471" s="25" t="s">
        <v>16</v>
      </c>
      <c r="L471" s="25" t="s">
        <v>16</v>
      </c>
      <c r="M471" s="25" t="s">
        <v>16</v>
      </c>
      <c r="N471" s="25" t="s">
        <v>16</v>
      </c>
      <c r="O471" s="25" t="s">
        <v>16</v>
      </c>
      <c r="P471" s="25" t="s">
        <v>16</v>
      </c>
      <c r="Q471" s="25" t="s">
        <v>16</v>
      </c>
      <c r="R471" s="25" t="s">
        <v>16</v>
      </c>
      <c r="S471" s="25" t="s">
        <v>16</v>
      </c>
      <c r="T471" s="25" t="s">
        <v>16</v>
      </c>
      <c r="U471" s="25" t="s">
        <v>16</v>
      </c>
      <c r="V471" s="25" t="s">
        <v>16</v>
      </c>
      <c r="W471" s="21" t="s">
        <v>16</v>
      </c>
      <c r="X471" s="21" t="s">
        <v>16</v>
      </c>
      <c r="Y471" s="21" t="s">
        <v>16</v>
      </c>
      <c r="Z471" s="21" t="s">
        <v>16</v>
      </c>
      <c r="AA471" s="21" t="s">
        <v>16</v>
      </c>
      <c r="AB471" s="21" t="s">
        <v>16</v>
      </c>
      <c r="AC471" s="426" t="s">
        <v>16</v>
      </c>
      <c r="AD471" s="426" t="s">
        <v>16</v>
      </c>
      <c r="AE471" s="426" t="s">
        <v>16</v>
      </c>
      <c r="AF471" s="426"/>
      <c r="AG471" s="426"/>
      <c r="AH471" s="426"/>
      <c r="AI471" s="511"/>
      <c r="AJ471" s="511"/>
      <c r="AK471" s="141"/>
      <c r="AL471" s="434"/>
      <c r="AN471" s="52"/>
      <c r="AO471" s="438"/>
      <c r="AP471" s="483"/>
      <c r="AQ471" s="500"/>
      <c r="AR471" s="315" t="e">
        <f>VLOOKUP(E471,'Monthly AMS report'!EF:EG,2,FALSE)</f>
        <v>#N/A</v>
      </c>
      <c r="AS471" s="22"/>
      <c r="AT471" s="22"/>
      <c r="AU471" s="3"/>
      <c r="AW471" s="5"/>
      <c r="AX471" s="5"/>
      <c r="AY471" s="5"/>
      <c r="AZ471" s="5"/>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c r="DG471" s="3"/>
      <c r="DH471" s="3"/>
      <c r="DI471" s="3"/>
      <c r="DJ471" s="3"/>
      <c r="DK471" s="3"/>
      <c r="DL471" s="3"/>
      <c r="DM471" s="3"/>
      <c r="DN471" s="3"/>
      <c r="DO471" s="3"/>
      <c r="DP471" s="3"/>
      <c r="DQ471" s="3"/>
      <c r="DR471" s="3"/>
      <c r="DS471" s="3"/>
      <c r="DT471" s="3"/>
      <c r="DU471" s="3"/>
      <c r="DV471" s="3"/>
      <c r="DW471" s="3"/>
      <c r="DX471" s="3"/>
      <c r="DY471" s="3"/>
      <c r="DZ471" s="3"/>
      <c r="EA471" s="3"/>
      <c r="EB471" s="19"/>
    </row>
    <row r="472" spans="1:132" ht="16.5" customHeight="1" x14ac:dyDescent="0.2">
      <c r="A472" s="43" t="s">
        <v>1781</v>
      </c>
      <c r="B472" s="3" t="s">
        <v>1782</v>
      </c>
      <c r="C472" s="5" t="e">
        <f>VLOOKUP(E472,route!A:B,2,FALSE)</f>
        <v>#N/A</v>
      </c>
      <c r="E472" s="349" t="s">
        <v>555</v>
      </c>
      <c r="F472" s="231" t="s">
        <v>1782</v>
      </c>
      <c r="H472" s="5" t="s">
        <v>813</v>
      </c>
      <c r="I472" s="25" t="s">
        <v>16</v>
      </c>
      <c r="J472" s="25" t="s">
        <v>16</v>
      </c>
      <c r="K472" s="25" t="s">
        <v>16</v>
      </c>
      <c r="L472" s="25" t="s">
        <v>16</v>
      </c>
      <c r="M472" s="25" t="s">
        <v>16</v>
      </c>
      <c r="N472" s="25" t="s">
        <v>16</v>
      </c>
      <c r="O472" s="25" t="s">
        <v>16</v>
      </c>
      <c r="P472" s="25" t="s">
        <v>16</v>
      </c>
      <c r="Q472" s="25" t="s">
        <v>16</v>
      </c>
      <c r="R472" s="25" t="s">
        <v>16</v>
      </c>
      <c r="S472" s="25" t="s">
        <v>16</v>
      </c>
      <c r="T472" s="25" t="s">
        <v>16</v>
      </c>
      <c r="U472" s="25" t="s">
        <v>16</v>
      </c>
      <c r="V472" s="25" t="s">
        <v>16</v>
      </c>
      <c r="W472" s="21" t="s">
        <v>16</v>
      </c>
      <c r="X472" s="21" t="s">
        <v>16</v>
      </c>
      <c r="Y472" s="21" t="s">
        <v>16</v>
      </c>
      <c r="Z472" s="21" t="s">
        <v>16</v>
      </c>
      <c r="AA472" s="21" t="s">
        <v>16</v>
      </c>
      <c r="AB472" s="21" t="s">
        <v>16</v>
      </c>
      <c r="AC472" s="426" t="s">
        <v>16</v>
      </c>
      <c r="AD472" s="426" t="s">
        <v>16</v>
      </c>
      <c r="AE472" s="426" t="s">
        <v>16</v>
      </c>
      <c r="AF472" s="426"/>
      <c r="AG472" s="426"/>
      <c r="AH472" s="426"/>
      <c r="AI472" s="511"/>
      <c r="AJ472" s="511"/>
      <c r="AK472" s="141"/>
      <c r="AL472" s="434"/>
      <c r="AN472" s="52"/>
      <c r="AO472" s="438"/>
      <c r="AP472" s="483"/>
      <c r="AQ472" s="500"/>
      <c r="AR472" s="315" t="e">
        <f>VLOOKUP(E472,'Monthly AMS report'!EF:EG,2,FALSE)</f>
        <v>#N/A</v>
      </c>
      <c r="AS472" s="22"/>
      <c r="AT472" s="22"/>
      <c r="AU472" s="3"/>
      <c r="AW472" s="5"/>
      <c r="AX472" s="5"/>
      <c r="AY472" s="5"/>
      <c r="AZ472" s="5"/>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c r="DG472" s="3"/>
      <c r="DH472" s="3"/>
      <c r="DI472" s="3"/>
      <c r="DJ472" s="3"/>
      <c r="DK472" s="3"/>
      <c r="DL472" s="3"/>
      <c r="DM472" s="3"/>
      <c r="DN472" s="3"/>
      <c r="DO472" s="3"/>
      <c r="DP472" s="3"/>
      <c r="DQ472" s="3"/>
      <c r="DR472" s="3"/>
      <c r="DS472" s="3"/>
      <c r="DT472" s="3"/>
      <c r="DU472" s="3"/>
      <c r="DV472" s="3"/>
      <c r="DW472" s="3"/>
      <c r="DX472" s="3"/>
      <c r="DY472" s="3"/>
      <c r="DZ472" s="3"/>
      <c r="EA472" s="3"/>
      <c r="EB472" s="19"/>
    </row>
    <row r="473" spans="1:132" ht="16.5" customHeight="1" x14ac:dyDescent="0.2">
      <c r="A473" s="43" t="s">
        <v>1993</v>
      </c>
      <c r="B473" s="3" t="s">
        <v>1994</v>
      </c>
      <c r="C473" s="5" t="e">
        <f>VLOOKUP(E473,route!A:B,2,FALSE)</f>
        <v>#N/A</v>
      </c>
      <c r="E473" s="349" t="s">
        <v>556</v>
      </c>
      <c r="F473" s="231" t="s">
        <v>1994</v>
      </c>
      <c r="H473" s="5" t="s">
        <v>813</v>
      </c>
      <c r="I473" s="25" t="s">
        <v>16</v>
      </c>
      <c r="J473" s="25" t="s">
        <v>16</v>
      </c>
      <c r="K473" s="25" t="s">
        <v>16</v>
      </c>
      <c r="L473" s="25" t="s">
        <v>16</v>
      </c>
      <c r="M473" s="25" t="s">
        <v>16</v>
      </c>
      <c r="N473" s="25" t="s">
        <v>16</v>
      </c>
      <c r="O473" s="25" t="s">
        <v>16</v>
      </c>
      <c r="P473" s="25" t="s">
        <v>16</v>
      </c>
      <c r="Q473" s="25" t="s">
        <v>16</v>
      </c>
      <c r="R473" s="25" t="s">
        <v>16</v>
      </c>
      <c r="S473" s="25" t="s">
        <v>16</v>
      </c>
      <c r="T473" s="25" t="s">
        <v>16</v>
      </c>
      <c r="U473" s="25" t="s">
        <v>16</v>
      </c>
      <c r="V473" s="25" t="s">
        <v>16</v>
      </c>
      <c r="W473" s="21" t="s">
        <v>663</v>
      </c>
      <c r="X473" s="21" t="s">
        <v>16</v>
      </c>
      <c r="Y473" s="21" t="s">
        <v>16</v>
      </c>
      <c r="Z473" s="21" t="s">
        <v>16</v>
      </c>
      <c r="AA473" s="21" t="s">
        <v>16</v>
      </c>
      <c r="AB473" s="21" t="s">
        <v>16</v>
      </c>
      <c r="AC473" s="426" t="s">
        <v>16</v>
      </c>
      <c r="AD473" s="426" t="s">
        <v>16</v>
      </c>
      <c r="AE473" s="426" t="s">
        <v>16</v>
      </c>
      <c r="AF473" s="426"/>
      <c r="AG473" s="426"/>
      <c r="AH473" s="426"/>
      <c r="AI473" s="511"/>
      <c r="AJ473" s="511"/>
      <c r="AK473" s="141"/>
      <c r="AL473" s="434"/>
      <c r="AN473" s="52"/>
      <c r="AO473" s="438"/>
      <c r="AP473" s="483"/>
      <c r="AQ473" s="500"/>
      <c r="AR473" s="315">
        <f>VLOOKUP(E473,'Monthly AMS report'!EF:EG,2,FALSE)</f>
        <v>44372</v>
      </c>
      <c r="AS473" s="22"/>
      <c r="AT473" s="22"/>
      <c r="AU473" s="3"/>
      <c r="AW473" s="5"/>
      <c r="AX473" s="5"/>
      <c r="AY473" s="5"/>
      <c r="AZ473" s="5"/>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c r="DG473" s="3"/>
      <c r="DH473" s="3"/>
      <c r="DI473" s="3"/>
      <c r="DJ473" s="3"/>
      <c r="DK473" s="3"/>
      <c r="DL473" s="3"/>
      <c r="DM473" s="3"/>
      <c r="DN473" s="3"/>
      <c r="DO473" s="3"/>
      <c r="DP473" s="3"/>
      <c r="DQ473" s="3"/>
      <c r="DR473" s="3"/>
      <c r="DS473" s="3"/>
      <c r="DT473" s="3"/>
      <c r="DU473" s="3"/>
      <c r="DV473" s="3"/>
      <c r="DW473" s="3"/>
      <c r="DX473" s="3"/>
      <c r="DY473" s="3"/>
      <c r="DZ473" s="3"/>
      <c r="EA473" s="3"/>
      <c r="EB473" s="19"/>
    </row>
    <row r="474" spans="1:132" ht="16.5" customHeight="1" x14ac:dyDescent="0.2">
      <c r="A474" s="43" t="s">
        <v>699</v>
      </c>
      <c r="B474" s="3" t="s">
        <v>700</v>
      </c>
      <c r="C474" s="5" t="e">
        <f>VLOOKUP(E474,route!A:B,2,FALSE)</f>
        <v>#N/A</v>
      </c>
      <c r="E474" s="349" t="s">
        <v>557</v>
      </c>
      <c r="F474" s="231" t="s">
        <v>1995</v>
      </c>
      <c r="H474" s="5" t="s">
        <v>813</v>
      </c>
      <c r="I474" s="25" t="s">
        <v>16</v>
      </c>
      <c r="J474" s="25" t="s">
        <v>16</v>
      </c>
      <c r="K474" s="25" t="s">
        <v>16</v>
      </c>
      <c r="L474" s="25" t="s">
        <v>16</v>
      </c>
      <c r="M474" s="25" t="s">
        <v>16</v>
      </c>
      <c r="N474" s="25" t="s">
        <v>16</v>
      </c>
      <c r="O474" s="25" t="s">
        <v>16</v>
      </c>
      <c r="P474" s="25" t="s">
        <v>16</v>
      </c>
      <c r="Q474" s="25" t="s">
        <v>16</v>
      </c>
      <c r="R474" s="25" t="s">
        <v>16</v>
      </c>
      <c r="S474" s="25" t="s">
        <v>16</v>
      </c>
      <c r="T474" s="25" t="s">
        <v>16</v>
      </c>
      <c r="U474" s="25" t="s">
        <v>16</v>
      </c>
      <c r="V474" s="25" t="s">
        <v>16</v>
      </c>
      <c r="W474" s="21" t="s">
        <v>16</v>
      </c>
      <c r="X474" s="21" t="s">
        <v>16</v>
      </c>
      <c r="Y474" s="21" t="s">
        <v>16</v>
      </c>
      <c r="Z474" s="21" t="s">
        <v>16</v>
      </c>
      <c r="AA474" s="21" t="s">
        <v>16</v>
      </c>
      <c r="AB474" s="21" t="s">
        <v>16</v>
      </c>
      <c r="AC474" s="426" t="s">
        <v>16</v>
      </c>
      <c r="AD474" s="426" t="s">
        <v>16</v>
      </c>
      <c r="AE474" s="426" t="s">
        <v>16</v>
      </c>
      <c r="AF474" s="426"/>
      <c r="AG474" s="426"/>
      <c r="AH474" s="426"/>
      <c r="AI474" s="511"/>
      <c r="AJ474" s="511"/>
      <c r="AK474" s="141"/>
      <c r="AL474" s="434"/>
      <c r="AN474" s="52"/>
      <c r="AO474" s="438"/>
      <c r="AP474" s="483"/>
      <c r="AQ474" s="500"/>
      <c r="AR474" s="315" t="e">
        <f>VLOOKUP(E474,'Monthly AMS report'!EF:EG,2,FALSE)</f>
        <v>#N/A</v>
      </c>
      <c r="AS474" s="22"/>
      <c r="AT474" s="22"/>
      <c r="AU474" s="3"/>
      <c r="AW474" s="5"/>
      <c r="AX474" s="5"/>
      <c r="AY474" s="5"/>
      <c r="AZ474" s="5"/>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c r="DG474" s="3"/>
      <c r="DH474" s="3"/>
      <c r="DI474" s="3"/>
      <c r="DJ474" s="3"/>
      <c r="DK474" s="3"/>
      <c r="DL474" s="3"/>
      <c r="DM474" s="3"/>
      <c r="DN474" s="3"/>
      <c r="DO474" s="3"/>
      <c r="DP474" s="3"/>
      <c r="DQ474" s="3"/>
      <c r="DR474" s="3"/>
      <c r="DS474" s="3"/>
      <c r="DT474" s="3"/>
      <c r="DU474" s="3"/>
      <c r="DV474" s="3"/>
      <c r="DW474" s="3"/>
      <c r="DX474" s="3"/>
      <c r="DY474" s="3"/>
      <c r="DZ474" s="3"/>
      <c r="EA474" s="3"/>
      <c r="EB474" s="19"/>
    </row>
    <row r="475" spans="1:132" ht="16.5" customHeight="1" x14ac:dyDescent="0.2">
      <c r="A475" s="43" t="s">
        <v>704</v>
      </c>
      <c r="B475" s="3" t="s">
        <v>705</v>
      </c>
      <c r="C475" s="5" t="e">
        <f>VLOOKUP(E475,route!A:B,2,FALSE)</f>
        <v>#N/A</v>
      </c>
      <c r="E475" s="349" t="s">
        <v>558</v>
      </c>
      <c r="F475" s="231" t="s">
        <v>705</v>
      </c>
      <c r="H475" s="5" t="s">
        <v>813</v>
      </c>
      <c r="I475" s="25" t="s">
        <v>16</v>
      </c>
      <c r="J475" s="25" t="s">
        <v>16</v>
      </c>
      <c r="K475" s="25" t="s">
        <v>16</v>
      </c>
      <c r="L475" s="25" t="s">
        <v>16</v>
      </c>
      <c r="M475" s="25" t="s">
        <v>16</v>
      </c>
      <c r="N475" s="25" t="s">
        <v>16</v>
      </c>
      <c r="O475" s="25" t="s">
        <v>16</v>
      </c>
      <c r="P475" s="25" t="s">
        <v>16</v>
      </c>
      <c r="Q475" s="25" t="s">
        <v>16</v>
      </c>
      <c r="R475" s="25" t="s">
        <v>16</v>
      </c>
      <c r="S475" s="25" t="s">
        <v>16</v>
      </c>
      <c r="T475" s="25" t="s">
        <v>16</v>
      </c>
      <c r="U475" s="25" t="s">
        <v>16</v>
      </c>
      <c r="V475" s="25" t="s">
        <v>16</v>
      </c>
      <c r="W475" s="21" t="s">
        <v>16</v>
      </c>
      <c r="X475" s="21" t="s">
        <v>16</v>
      </c>
      <c r="Y475" s="21" t="s">
        <v>16</v>
      </c>
      <c r="Z475" s="21" t="s">
        <v>16</v>
      </c>
      <c r="AA475" s="21" t="s">
        <v>16</v>
      </c>
      <c r="AB475" s="21" t="s">
        <v>16</v>
      </c>
      <c r="AC475" s="426" t="s">
        <v>16</v>
      </c>
      <c r="AD475" s="426" t="s">
        <v>16</v>
      </c>
      <c r="AE475" s="426" t="s">
        <v>16</v>
      </c>
      <c r="AF475" s="426"/>
      <c r="AG475" s="426"/>
      <c r="AH475" s="426"/>
      <c r="AI475" s="511"/>
      <c r="AJ475" s="511"/>
      <c r="AK475" s="141"/>
      <c r="AL475" s="434"/>
      <c r="AN475" s="52"/>
      <c r="AO475" s="438"/>
      <c r="AP475" s="483"/>
      <c r="AQ475" s="500"/>
      <c r="AR475" s="315" t="e">
        <f>VLOOKUP(E475,'Monthly AMS report'!EF:EG,2,FALSE)</f>
        <v>#N/A</v>
      </c>
      <c r="AS475" s="22"/>
      <c r="AT475" s="22"/>
      <c r="AU475" s="3"/>
      <c r="AW475" s="5"/>
      <c r="AX475" s="5"/>
      <c r="AY475" s="5"/>
      <c r="AZ475" s="5"/>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c r="DG475" s="3"/>
      <c r="DH475" s="3"/>
      <c r="DI475" s="3"/>
      <c r="DJ475" s="3"/>
      <c r="DK475" s="3"/>
      <c r="DL475" s="3"/>
      <c r="DM475" s="3"/>
      <c r="DN475" s="3"/>
      <c r="DO475" s="3"/>
      <c r="DP475" s="3"/>
      <c r="DQ475" s="3"/>
      <c r="DR475" s="3"/>
      <c r="DS475" s="3"/>
      <c r="DT475" s="3"/>
      <c r="DU475" s="3"/>
      <c r="DV475" s="3"/>
      <c r="DW475" s="3"/>
      <c r="DX475" s="3"/>
      <c r="DY475" s="3"/>
      <c r="DZ475" s="3"/>
      <c r="EA475" s="3"/>
      <c r="EB475" s="19"/>
    </row>
    <row r="476" spans="1:132" ht="16.5" customHeight="1" x14ac:dyDescent="0.2">
      <c r="A476" s="43" t="s">
        <v>738</v>
      </c>
      <c r="B476" s="3" t="s">
        <v>739</v>
      </c>
      <c r="C476" s="5" t="e">
        <f>VLOOKUP(E476,route!A:B,2,FALSE)</f>
        <v>#N/A</v>
      </c>
      <c r="E476" s="349" t="s">
        <v>559</v>
      </c>
      <c r="F476" s="231" t="s">
        <v>739</v>
      </c>
      <c r="H476" s="5" t="s">
        <v>813</v>
      </c>
      <c r="I476" s="25" t="s">
        <v>16</v>
      </c>
      <c r="J476" s="25" t="s">
        <v>16</v>
      </c>
      <c r="K476" s="25" t="s">
        <v>16</v>
      </c>
      <c r="L476" s="25" t="s">
        <v>16</v>
      </c>
      <c r="M476" s="25" t="s">
        <v>16</v>
      </c>
      <c r="N476" s="25" t="s">
        <v>16</v>
      </c>
      <c r="O476" s="25" t="s">
        <v>16</v>
      </c>
      <c r="P476" s="25" t="s">
        <v>16</v>
      </c>
      <c r="Q476" s="25" t="s">
        <v>16</v>
      </c>
      <c r="R476" s="25" t="s">
        <v>16</v>
      </c>
      <c r="S476" s="25" t="s">
        <v>16</v>
      </c>
      <c r="T476" s="25" t="s">
        <v>16</v>
      </c>
      <c r="U476" s="25" t="s">
        <v>16</v>
      </c>
      <c r="V476" s="25" t="s">
        <v>16</v>
      </c>
      <c r="W476" s="21" t="s">
        <v>663</v>
      </c>
      <c r="X476" s="21" t="s">
        <v>16</v>
      </c>
      <c r="Y476" s="21" t="s">
        <v>16</v>
      </c>
      <c r="Z476" s="21" t="s">
        <v>16</v>
      </c>
      <c r="AA476" s="21" t="s">
        <v>16</v>
      </c>
      <c r="AB476" s="21" t="s">
        <v>16</v>
      </c>
      <c r="AC476" s="426" t="s">
        <v>16</v>
      </c>
      <c r="AD476" s="426" t="s">
        <v>16</v>
      </c>
      <c r="AE476" s="426" t="s">
        <v>16</v>
      </c>
      <c r="AF476" s="426"/>
      <c r="AG476" s="426"/>
      <c r="AH476" s="426"/>
      <c r="AI476" s="511"/>
      <c r="AJ476" s="511"/>
      <c r="AK476" s="141"/>
      <c r="AL476" s="434"/>
      <c r="AN476" s="52"/>
      <c r="AO476" s="438"/>
      <c r="AP476" s="483"/>
      <c r="AQ476" s="500"/>
      <c r="AR476" s="315">
        <f>VLOOKUP(E476,'Monthly AMS report'!EF:EG,2,FALSE)</f>
        <v>44377</v>
      </c>
      <c r="AS476" s="22"/>
      <c r="AT476" s="22"/>
      <c r="AU476" s="3"/>
      <c r="AW476" s="5"/>
      <c r="AX476" s="5"/>
      <c r="AY476" s="5"/>
      <c r="AZ476" s="5"/>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c r="DG476" s="3"/>
      <c r="DH476" s="3"/>
      <c r="DI476" s="3"/>
      <c r="DJ476" s="3"/>
      <c r="DK476" s="3"/>
      <c r="DL476" s="3"/>
      <c r="DM476" s="3"/>
      <c r="DN476" s="3"/>
      <c r="DO476" s="3"/>
      <c r="DP476" s="3"/>
      <c r="DQ476" s="3"/>
      <c r="DR476" s="3"/>
      <c r="DS476" s="3"/>
      <c r="DT476" s="3"/>
      <c r="DU476" s="3"/>
      <c r="DV476" s="3"/>
      <c r="DW476" s="3"/>
      <c r="DX476" s="3"/>
      <c r="DY476" s="3"/>
      <c r="DZ476" s="3"/>
      <c r="EA476" s="3"/>
      <c r="EB476" s="19"/>
    </row>
    <row r="477" spans="1:132" ht="16.5" customHeight="1" x14ac:dyDescent="0.2">
      <c r="A477" s="43" t="s">
        <v>738</v>
      </c>
      <c r="B477" s="3" t="s">
        <v>739</v>
      </c>
      <c r="C477" s="5" t="e">
        <f>VLOOKUP(E477,route!A:B,2,FALSE)</f>
        <v>#N/A</v>
      </c>
      <c r="E477" s="349" t="s">
        <v>560</v>
      </c>
      <c r="F477" s="231" t="s">
        <v>739</v>
      </c>
      <c r="H477" s="5" t="s">
        <v>813</v>
      </c>
      <c r="I477" s="25" t="s">
        <v>16</v>
      </c>
      <c r="J477" s="25" t="s">
        <v>16</v>
      </c>
      <c r="K477" s="25" t="s">
        <v>16</v>
      </c>
      <c r="L477" s="25" t="s">
        <v>16</v>
      </c>
      <c r="M477" s="25" t="s">
        <v>16</v>
      </c>
      <c r="N477" s="25" t="s">
        <v>16</v>
      </c>
      <c r="O477" s="25" t="s">
        <v>16</v>
      </c>
      <c r="P477" s="25" t="s">
        <v>16</v>
      </c>
      <c r="Q477" s="25" t="s">
        <v>16</v>
      </c>
      <c r="R477" s="25" t="s">
        <v>16</v>
      </c>
      <c r="S477" s="25" t="s">
        <v>16</v>
      </c>
      <c r="T477" s="25" t="s">
        <v>16</v>
      </c>
      <c r="U477" s="25" t="s">
        <v>16</v>
      </c>
      <c r="V477" s="25" t="s">
        <v>16</v>
      </c>
      <c r="W477" s="21" t="s">
        <v>16</v>
      </c>
      <c r="X477" s="21" t="s">
        <v>16</v>
      </c>
      <c r="Y477" s="21" t="s">
        <v>16</v>
      </c>
      <c r="Z477" s="21" t="s">
        <v>16</v>
      </c>
      <c r="AA477" s="21" t="s">
        <v>16</v>
      </c>
      <c r="AB477" s="21" t="s">
        <v>16</v>
      </c>
      <c r="AC477" s="426" t="s">
        <v>16</v>
      </c>
      <c r="AD477" s="426" t="s">
        <v>16</v>
      </c>
      <c r="AE477" s="426" t="s">
        <v>16</v>
      </c>
      <c r="AF477" s="426"/>
      <c r="AG477" s="426"/>
      <c r="AH477" s="426"/>
      <c r="AI477" s="511"/>
      <c r="AJ477" s="511"/>
      <c r="AK477" s="141"/>
      <c r="AL477" s="434"/>
      <c r="AN477" s="52"/>
      <c r="AO477" s="438"/>
      <c r="AP477" s="483"/>
      <c r="AQ477" s="500"/>
      <c r="AR477" s="315" t="e">
        <f>VLOOKUP(E477,'Monthly AMS report'!EF:EG,2,FALSE)</f>
        <v>#N/A</v>
      </c>
      <c r="AS477" s="22"/>
      <c r="AT477" s="22"/>
      <c r="AU477" s="3"/>
      <c r="AW477" s="5"/>
      <c r="AX477" s="5"/>
      <c r="AY477" s="5"/>
      <c r="AZ477" s="5"/>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19"/>
    </row>
    <row r="478" spans="1:132" ht="16.5" customHeight="1" x14ac:dyDescent="0.2">
      <c r="A478" s="43" t="s">
        <v>709</v>
      </c>
      <c r="B478" s="3" t="s">
        <v>710</v>
      </c>
      <c r="C478" s="5" t="e">
        <f>VLOOKUP(E478,route!A:B,2,FALSE)</f>
        <v>#N/A</v>
      </c>
      <c r="E478" s="349" t="s">
        <v>561</v>
      </c>
      <c r="F478" s="231" t="s">
        <v>710</v>
      </c>
      <c r="H478" s="5" t="s">
        <v>813</v>
      </c>
      <c r="I478" s="25" t="s">
        <v>16</v>
      </c>
      <c r="J478" s="25" t="s">
        <v>16</v>
      </c>
      <c r="K478" s="25" t="s">
        <v>16</v>
      </c>
      <c r="L478" s="25" t="s">
        <v>16</v>
      </c>
      <c r="M478" s="25" t="s">
        <v>16</v>
      </c>
      <c r="N478" s="25" t="s">
        <v>16</v>
      </c>
      <c r="O478" s="25" t="s">
        <v>16</v>
      </c>
      <c r="P478" s="25" t="s">
        <v>16</v>
      </c>
      <c r="Q478" s="25" t="s">
        <v>16</v>
      </c>
      <c r="R478" s="25" t="s">
        <v>16</v>
      </c>
      <c r="S478" s="25" t="s">
        <v>16</v>
      </c>
      <c r="T478" s="25" t="s">
        <v>16</v>
      </c>
      <c r="U478" s="25" t="s">
        <v>16</v>
      </c>
      <c r="V478" s="25" t="s">
        <v>16</v>
      </c>
      <c r="W478" s="21" t="s">
        <v>16</v>
      </c>
      <c r="X478" s="21" t="s">
        <v>16</v>
      </c>
      <c r="Y478" s="21" t="s">
        <v>16</v>
      </c>
      <c r="Z478" s="21" t="s">
        <v>16</v>
      </c>
      <c r="AA478" s="21" t="s">
        <v>16</v>
      </c>
      <c r="AB478" s="21" t="s">
        <v>16</v>
      </c>
      <c r="AC478" s="426" t="s">
        <v>16</v>
      </c>
      <c r="AD478" s="426" t="s">
        <v>16</v>
      </c>
      <c r="AE478" s="426" t="s">
        <v>16</v>
      </c>
      <c r="AF478" s="426"/>
      <c r="AG478" s="426"/>
      <c r="AH478" s="426"/>
      <c r="AI478" s="511"/>
      <c r="AJ478" s="511"/>
      <c r="AK478" s="141"/>
      <c r="AL478" s="434"/>
      <c r="AN478" s="52"/>
      <c r="AO478" s="438"/>
      <c r="AP478" s="483"/>
      <c r="AQ478" s="500"/>
      <c r="AR478" s="315" t="e">
        <f>VLOOKUP(E478,'Monthly AMS report'!EF:EG,2,FALSE)</f>
        <v>#N/A</v>
      </c>
      <c r="AS478" s="22"/>
      <c r="AT478" s="22"/>
      <c r="AU478" s="3"/>
      <c r="AW478" s="5"/>
      <c r="AX478" s="5"/>
      <c r="AY478" s="5"/>
      <c r="AZ478" s="5"/>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19"/>
    </row>
    <row r="479" spans="1:132" ht="16.5" customHeight="1" x14ac:dyDescent="0.2">
      <c r="A479" s="43" t="s">
        <v>1996</v>
      </c>
      <c r="B479" s="3" t="s">
        <v>1997</v>
      </c>
      <c r="C479" s="5" t="e">
        <f>VLOOKUP(E479,route!A:B,2,FALSE)</f>
        <v>#N/A</v>
      </c>
      <c r="E479" s="349" t="s">
        <v>562</v>
      </c>
      <c r="F479" s="231" t="s">
        <v>1998</v>
      </c>
      <c r="H479" s="5" t="s">
        <v>813</v>
      </c>
      <c r="I479" s="25" t="s">
        <v>16</v>
      </c>
      <c r="J479" s="25" t="s">
        <v>16</v>
      </c>
      <c r="K479" s="25" t="s">
        <v>16</v>
      </c>
      <c r="L479" s="25" t="s">
        <v>16</v>
      </c>
      <c r="M479" s="25" t="s">
        <v>16</v>
      </c>
      <c r="N479" s="25" t="s">
        <v>16</v>
      </c>
      <c r="O479" s="25" t="s">
        <v>16</v>
      </c>
      <c r="P479" s="25" t="s">
        <v>16</v>
      </c>
      <c r="Q479" s="25" t="s">
        <v>16</v>
      </c>
      <c r="R479" s="25" t="s">
        <v>16</v>
      </c>
      <c r="S479" s="25" t="s">
        <v>16</v>
      </c>
      <c r="T479" s="25" t="s">
        <v>16</v>
      </c>
      <c r="U479" s="25" t="s">
        <v>16</v>
      </c>
      <c r="V479" s="25" t="s">
        <v>16</v>
      </c>
      <c r="W479" s="21" t="s">
        <v>663</v>
      </c>
      <c r="X479" s="21" t="s">
        <v>16</v>
      </c>
      <c r="Y479" s="21" t="s">
        <v>16</v>
      </c>
      <c r="Z479" s="21" t="s">
        <v>16</v>
      </c>
      <c r="AA479" s="21" t="s">
        <v>16</v>
      </c>
      <c r="AB479" s="21" t="s">
        <v>16</v>
      </c>
      <c r="AC479" s="426" t="s">
        <v>16</v>
      </c>
      <c r="AD479" s="426" t="s">
        <v>16</v>
      </c>
      <c r="AE479" s="426" t="s">
        <v>16</v>
      </c>
      <c r="AF479" s="426"/>
      <c r="AG479" s="426"/>
      <c r="AH479" s="426"/>
      <c r="AI479" s="511"/>
      <c r="AJ479" s="511"/>
      <c r="AK479" s="141"/>
      <c r="AL479" s="434"/>
      <c r="AM479" s="24"/>
      <c r="AN479" s="52"/>
      <c r="AP479" s="483"/>
      <c r="AQ479" s="500"/>
      <c r="AR479" s="315">
        <f>VLOOKUP(E479,'Monthly AMS report'!EF:EG,2,FALSE)</f>
        <v>44377</v>
      </c>
      <c r="AS479" s="22"/>
      <c r="AT479" s="22"/>
      <c r="AU479" s="3"/>
      <c r="AW479" s="5"/>
      <c r="AX479" s="5"/>
      <c r="AY479" s="5"/>
      <c r="AZ479" s="5"/>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c r="DG479" s="3"/>
      <c r="DH479" s="3"/>
      <c r="DI479" s="3"/>
      <c r="DJ479" s="3"/>
      <c r="DK479" s="3"/>
      <c r="DL479" s="3"/>
      <c r="DM479" s="3"/>
      <c r="DN479" s="3"/>
      <c r="DO479" s="3"/>
      <c r="DP479" s="3"/>
      <c r="DQ479" s="3"/>
      <c r="DR479" s="3"/>
      <c r="DS479" s="3"/>
      <c r="DT479" s="3"/>
      <c r="DU479" s="3"/>
      <c r="DV479" s="3"/>
      <c r="DW479" s="3"/>
      <c r="DX479" s="3"/>
      <c r="DY479" s="3"/>
      <c r="DZ479" s="3"/>
      <c r="EA479" s="3"/>
      <c r="EB479" s="19"/>
    </row>
    <row r="480" spans="1:132" ht="16.5" customHeight="1" x14ac:dyDescent="0.2">
      <c r="A480" s="43" t="s">
        <v>1999</v>
      </c>
      <c r="B480" s="3" t="s">
        <v>2000</v>
      </c>
      <c r="C480" s="5" t="e">
        <f>VLOOKUP(E480,route!A:B,2,FALSE)</f>
        <v>#N/A</v>
      </c>
      <c r="E480" s="349" t="s">
        <v>563</v>
      </c>
      <c r="F480" s="231" t="s">
        <v>2000</v>
      </c>
      <c r="H480" s="5" t="s">
        <v>813</v>
      </c>
      <c r="I480" s="25" t="s">
        <v>16</v>
      </c>
      <c r="J480" s="25" t="s">
        <v>16</v>
      </c>
      <c r="K480" s="25" t="s">
        <v>16</v>
      </c>
      <c r="L480" s="25" t="s">
        <v>16</v>
      </c>
      <c r="M480" s="25" t="s">
        <v>16</v>
      </c>
      <c r="N480" s="25" t="s">
        <v>16</v>
      </c>
      <c r="O480" s="25" t="s">
        <v>16</v>
      </c>
      <c r="P480" s="25" t="s">
        <v>16</v>
      </c>
      <c r="Q480" s="25" t="s">
        <v>16</v>
      </c>
      <c r="R480" s="25" t="s">
        <v>16</v>
      </c>
      <c r="S480" s="25" t="s">
        <v>16</v>
      </c>
      <c r="T480" s="25" t="s">
        <v>16</v>
      </c>
      <c r="U480" s="25" t="s">
        <v>16</v>
      </c>
      <c r="V480" s="25" t="s">
        <v>16</v>
      </c>
      <c r="W480" s="21" t="s">
        <v>663</v>
      </c>
      <c r="X480" s="21" t="s">
        <v>16</v>
      </c>
      <c r="Y480" s="21" t="s">
        <v>16</v>
      </c>
      <c r="Z480" s="21" t="s">
        <v>16</v>
      </c>
      <c r="AA480" s="21" t="s">
        <v>16</v>
      </c>
      <c r="AB480" s="21" t="s">
        <v>16</v>
      </c>
      <c r="AC480" s="426" t="s">
        <v>16</v>
      </c>
      <c r="AD480" s="426" t="s">
        <v>16</v>
      </c>
      <c r="AE480" s="426" t="s">
        <v>16</v>
      </c>
      <c r="AF480" s="426"/>
      <c r="AG480" s="426"/>
      <c r="AH480" s="426"/>
      <c r="AI480" s="511"/>
      <c r="AJ480" s="511"/>
      <c r="AK480" s="141"/>
      <c r="AL480" s="434"/>
      <c r="AM480" s="438" t="s">
        <v>2001</v>
      </c>
      <c r="AN480" s="52"/>
      <c r="AO480" s="438"/>
      <c r="AP480" s="483"/>
      <c r="AQ480" s="500"/>
      <c r="AR480" s="315">
        <f>VLOOKUP(E480,'Monthly AMS report'!EF:EG,2,FALSE)</f>
        <v>44377</v>
      </c>
      <c r="AS480" s="22"/>
      <c r="AT480" s="22"/>
      <c r="AU480" s="3"/>
      <c r="AW480" s="5"/>
      <c r="AX480" s="5"/>
      <c r="AY480" s="5"/>
      <c r="AZ480" s="5"/>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c r="DG480" s="3"/>
      <c r="DH480" s="3"/>
      <c r="DI480" s="3"/>
      <c r="DJ480" s="3"/>
      <c r="DK480" s="3"/>
      <c r="DL480" s="3"/>
      <c r="DM480" s="3"/>
      <c r="DN480" s="3"/>
      <c r="DO480" s="3"/>
      <c r="DP480" s="3"/>
      <c r="DQ480" s="3"/>
      <c r="DR480" s="3"/>
      <c r="DS480" s="3"/>
      <c r="DT480" s="3"/>
      <c r="DU480" s="3"/>
      <c r="DV480" s="3"/>
      <c r="DW480" s="3"/>
      <c r="DX480" s="3"/>
      <c r="DY480" s="3"/>
      <c r="DZ480" s="3"/>
      <c r="EA480" s="3"/>
      <c r="EB480" s="19"/>
    </row>
    <row r="481" spans="1:132" ht="16.5" customHeight="1" x14ac:dyDescent="0.2">
      <c r="A481" s="43" t="s">
        <v>717</v>
      </c>
      <c r="B481" s="3" t="s">
        <v>718</v>
      </c>
      <c r="C481" s="5" t="e">
        <f>VLOOKUP(E481,route!A:B,2,FALSE)</f>
        <v>#N/A</v>
      </c>
      <c r="E481" s="349" t="s">
        <v>564</v>
      </c>
      <c r="F481" s="231" t="s">
        <v>2002</v>
      </c>
      <c r="H481" s="5" t="s">
        <v>813</v>
      </c>
      <c r="I481" s="25" t="s">
        <v>16</v>
      </c>
      <c r="J481" s="25" t="s">
        <v>16</v>
      </c>
      <c r="K481" s="25" t="s">
        <v>16</v>
      </c>
      <c r="L481" s="25" t="s">
        <v>16</v>
      </c>
      <c r="M481" s="25" t="s">
        <v>16</v>
      </c>
      <c r="N481" s="25" t="s">
        <v>16</v>
      </c>
      <c r="O481" s="25" t="s">
        <v>16</v>
      </c>
      <c r="P481" s="25" t="s">
        <v>16</v>
      </c>
      <c r="Q481" s="25" t="s">
        <v>16</v>
      </c>
      <c r="R481" s="25" t="s">
        <v>16</v>
      </c>
      <c r="S481" s="25" t="s">
        <v>16</v>
      </c>
      <c r="T481" s="25" t="s">
        <v>16</v>
      </c>
      <c r="U481" s="25" t="s">
        <v>16</v>
      </c>
      <c r="V481" s="25" t="s">
        <v>16</v>
      </c>
      <c r="W481" s="21" t="s">
        <v>16</v>
      </c>
      <c r="X481" s="21" t="s">
        <v>16</v>
      </c>
      <c r="Y481" s="21" t="s">
        <v>16</v>
      </c>
      <c r="Z481" s="21" t="s">
        <v>16</v>
      </c>
      <c r="AA481" s="21" t="s">
        <v>16</v>
      </c>
      <c r="AB481" s="21" t="s">
        <v>16</v>
      </c>
      <c r="AC481" s="426" t="s">
        <v>16</v>
      </c>
      <c r="AD481" s="426" t="s">
        <v>16</v>
      </c>
      <c r="AE481" s="426" t="s">
        <v>16</v>
      </c>
      <c r="AF481" s="426"/>
      <c r="AG481" s="426"/>
      <c r="AH481" s="426"/>
      <c r="AI481" s="511"/>
      <c r="AJ481" s="511"/>
      <c r="AK481" s="141"/>
      <c r="AL481" s="434"/>
      <c r="AN481" s="52"/>
      <c r="AO481" s="438"/>
      <c r="AP481" s="483"/>
      <c r="AQ481" s="500"/>
      <c r="AR481" s="315" t="e">
        <f>VLOOKUP(E481,'Monthly AMS report'!EF:EG,2,FALSE)</f>
        <v>#N/A</v>
      </c>
      <c r="AS481" s="22"/>
      <c r="AT481" s="22"/>
      <c r="AU481" s="3"/>
      <c r="AW481" s="5"/>
      <c r="AX481" s="5"/>
      <c r="AY481" s="5"/>
      <c r="AZ481" s="5"/>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c r="DG481" s="3"/>
      <c r="DH481" s="3"/>
      <c r="DI481" s="3"/>
      <c r="DJ481" s="3"/>
      <c r="DK481" s="3"/>
      <c r="DL481" s="3"/>
      <c r="DM481" s="3"/>
      <c r="DN481" s="3"/>
      <c r="DO481" s="3"/>
      <c r="DP481" s="3"/>
      <c r="DQ481" s="3"/>
      <c r="DR481" s="3"/>
      <c r="DS481" s="3"/>
      <c r="DT481" s="3"/>
      <c r="DU481" s="3"/>
      <c r="DV481" s="3"/>
      <c r="DW481" s="3"/>
      <c r="DX481" s="3"/>
      <c r="DY481" s="3"/>
      <c r="DZ481" s="3"/>
      <c r="EA481" s="3"/>
      <c r="EB481" s="19"/>
    </row>
    <row r="482" spans="1:132" ht="16.5" customHeight="1" x14ac:dyDescent="0.2">
      <c r="A482" s="43" t="s">
        <v>722</v>
      </c>
      <c r="B482" s="3" t="s">
        <v>723</v>
      </c>
      <c r="C482" s="5" t="e">
        <f>VLOOKUP(E482,route!A:B,2,FALSE)</f>
        <v>#N/A</v>
      </c>
      <c r="E482" s="349" t="s">
        <v>565</v>
      </c>
      <c r="F482" s="231" t="s">
        <v>2003</v>
      </c>
      <c r="H482" s="5" t="s">
        <v>813</v>
      </c>
      <c r="I482" s="25" t="s">
        <v>16</v>
      </c>
      <c r="J482" s="25" t="s">
        <v>16</v>
      </c>
      <c r="K482" s="25" t="s">
        <v>16</v>
      </c>
      <c r="L482" s="25" t="s">
        <v>16</v>
      </c>
      <c r="M482" s="25" t="s">
        <v>16</v>
      </c>
      <c r="N482" s="25" t="s">
        <v>16</v>
      </c>
      <c r="O482" s="25" t="s">
        <v>16</v>
      </c>
      <c r="P482" s="25" t="s">
        <v>16</v>
      </c>
      <c r="Q482" s="25" t="s">
        <v>16</v>
      </c>
      <c r="R482" s="25" t="s">
        <v>16</v>
      </c>
      <c r="S482" s="25" t="s">
        <v>16</v>
      </c>
      <c r="T482" s="25" t="s">
        <v>16</v>
      </c>
      <c r="U482" s="25" t="s">
        <v>16</v>
      </c>
      <c r="V482" s="25" t="s">
        <v>16</v>
      </c>
      <c r="W482" s="21" t="s">
        <v>16</v>
      </c>
      <c r="X482" s="21" t="s">
        <v>16</v>
      </c>
      <c r="Y482" s="21" t="s">
        <v>16</v>
      </c>
      <c r="Z482" s="21" t="s">
        <v>16</v>
      </c>
      <c r="AA482" s="21" t="s">
        <v>16</v>
      </c>
      <c r="AB482" s="21" t="s">
        <v>16</v>
      </c>
      <c r="AC482" s="426" t="s">
        <v>16</v>
      </c>
      <c r="AD482" s="426" t="s">
        <v>16</v>
      </c>
      <c r="AE482" s="426" t="s">
        <v>16</v>
      </c>
      <c r="AF482" s="426"/>
      <c r="AG482" s="426"/>
      <c r="AH482" s="426"/>
      <c r="AI482" s="511"/>
      <c r="AJ482" s="511"/>
      <c r="AK482" s="141"/>
      <c r="AL482" s="434"/>
      <c r="AN482" s="52"/>
      <c r="AO482" s="438"/>
      <c r="AP482" s="483"/>
      <c r="AQ482" s="500"/>
      <c r="AR482" s="315" t="e">
        <f>VLOOKUP(E482,'Monthly AMS report'!EF:EG,2,FALSE)</f>
        <v>#N/A</v>
      </c>
      <c r="AS482" s="22"/>
      <c r="AT482" s="22"/>
      <c r="AU482" s="3"/>
      <c r="AW482" s="5"/>
      <c r="AX482" s="5"/>
      <c r="AY482" s="5"/>
      <c r="AZ482" s="5"/>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c r="DG482" s="3"/>
      <c r="DH482" s="3"/>
      <c r="DI482" s="3"/>
      <c r="DJ482" s="3"/>
      <c r="DK482" s="3"/>
      <c r="DL482" s="3"/>
      <c r="DM482" s="3"/>
      <c r="DN482" s="3"/>
      <c r="DO482" s="3"/>
      <c r="DP482" s="3"/>
      <c r="DQ482" s="3"/>
      <c r="DR482" s="3"/>
      <c r="DS482" s="3"/>
      <c r="DT482" s="3"/>
      <c r="DU482" s="3"/>
      <c r="DV482" s="3"/>
      <c r="DW482" s="3"/>
      <c r="DX482" s="3"/>
      <c r="DY482" s="3"/>
      <c r="DZ482" s="3"/>
      <c r="EA482" s="3"/>
      <c r="EB482" s="19"/>
    </row>
    <row r="483" spans="1:132" ht="16.5" customHeight="1" x14ac:dyDescent="0.2">
      <c r="A483" s="43" t="s">
        <v>728</v>
      </c>
      <c r="B483" s="3" t="s">
        <v>729</v>
      </c>
      <c r="C483" s="5" t="e">
        <f>VLOOKUP(E483,route!A:B,2,FALSE)</f>
        <v>#N/A</v>
      </c>
      <c r="E483" s="349" t="s">
        <v>566</v>
      </c>
      <c r="F483" s="231" t="s">
        <v>729</v>
      </c>
      <c r="H483" s="5" t="s">
        <v>813</v>
      </c>
      <c r="I483" s="25" t="s">
        <v>16</v>
      </c>
      <c r="J483" s="25" t="s">
        <v>16</v>
      </c>
      <c r="K483" s="25" t="s">
        <v>16</v>
      </c>
      <c r="L483" s="25" t="s">
        <v>16</v>
      </c>
      <c r="M483" s="25" t="s">
        <v>16</v>
      </c>
      <c r="N483" s="25" t="s">
        <v>16</v>
      </c>
      <c r="O483" s="25" t="s">
        <v>16</v>
      </c>
      <c r="P483" s="25" t="s">
        <v>16</v>
      </c>
      <c r="Q483" s="25" t="s">
        <v>16</v>
      </c>
      <c r="R483" s="25" t="s">
        <v>16</v>
      </c>
      <c r="S483" s="25" t="s">
        <v>16</v>
      </c>
      <c r="T483" s="25" t="s">
        <v>16</v>
      </c>
      <c r="U483" s="25" t="s">
        <v>16</v>
      </c>
      <c r="V483" s="25" t="s">
        <v>16</v>
      </c>
      <c r="W483" s="21" t="s">
        <v>16</v>
      </c>
      <c r="X483" s="21" t="s">
        <v>16</v>
      </c>
      <c r="Y483" s="21" t="s">
        <v>16</v>
      </c>
      <c r="Z483" s="21" t="s">
        <v>16</v>
      </c>
      <c r="AA483" s="21" t="s">
        <v>16</v>
      </c>
      <c r="AB483" s="21" t="s">
        <v>16</v>
      </c>
      <c r="AC483" s="426" t="s">
        <v>16</v>
      </c>
      <c r="AD483" s="426" t="s">
        <v>16</v>
      </c>
      <c r="AE483" s="426" t="s">
        <v>16</v>
      </c>
      <c r="AF483" s="426"/>
      <c r="AG483" s="426"/>
      <c r="AH483" s="426"/>
      <c r="AI483" s="511"/>
      <c r="AJ483" s="511"/>
      <c r="AK483" s="141"/>
      <c r="AL483" s="434"/>
      <c r="AM483" s="438" t="s">
        <v>2004</v>
      </c>
      <c r="AN483" s="52"/>
      <c r="AO483" s="438"/>
      <c r="AP483" s="483"/>
      <c r="AQ483" s="500"/>
      <c r="AR483" s="315" t="e">
        <f>VLOOKUP(E483,'Monthly AMS report'!EF:EG,2,FALSE)</f>
        <v>#N/A</v>
      </c>
      <c r="AS483" s="22"/>
      <c r="AT483" s="22"/>
      <c r="AU483" s="3"/>
      <c r="AW483" s="5"/>
      <c r="AX483" s="5"/>
      <c r="AY483" s="5"/>
      <c r="AZ483" s="5"/>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c r="DG483" s="3"/>
      <c r="DH483" s="3"/>
      <c r="DI483" s="3"/>
      <c r="DJ483" s="3"/>
      <c r="DK483" s="3"/>
      <c r="DL483" s="3"/>
      <c r="DM483" s="3"/>
      <c r="DN483" s="3"/>
      <c r="DO483" s="3"/>
      <c r="DP483" s="3"/>
      <c r="DQ483" s="3"/>
      <c r="DR483" s="3"/>
      <c r="DS483" s="3"/>
      <c r="DT483" s="3"/>
      <c r="DU483" s="3"/>
      <c r="DV483" s="3"/>
      <c r="DW483" s="3"/>
      <c r="DX483" s="3"/>
      <c r="DY483" s="3"/>
      <c r="DZ483" s="3"/>
      <c r="EA483" s="3"/>
      <c r="EB483" s="19"/>
    </row>
    <row r="484" spans="1:132" ht="16.5" customHeight="1" x14ac:dyDescent="0.2">
      <c r="A484" s="43" t="s">
        <v>2005</v>
      </c>
      <c r="B484" s="3" t="s">
        <v>1890</v>
      </c>
      <c r="C484" s="5" t="e">
        <f>VLOOKUP(E484,route!A:B,2,FALSE)</f>
        <v>#N/A</v>
      </c>
      <c r="E484" s="349" t="s">
        <v>567</v>
      </c>
      <c r="F484" s="231" t="s">
        <v>1891</v>
      </c>
      <c r="H484" s="5" t="s">
        <v>813</v>
      </c>
      <c r="I484" s="21" t="s">
        <v>16</v>
      </c>
      <c r="J484" s="25" t="s">
        <v>16</v>
      </c>
      <c r="K484" s="25" t="s">
        <v>16</v>
      </c>
      <c r="L484" s="25" t="s">
        <v>16</v>
      </c>
      <c r="M484" s="25" t="s">
        <v>16</v>
      </c>
      <c r="N484" s="25" t="s">
        <v>16</v>
      </c>
      <c r="O484" s="25" t="s">
        <v>16</v>
      </c>
      <c r="P484" s="25" t="s">
        <v>16</v>
      </c>
      <c r="Q484" s="25" t="s">
        <v>16</v>
      </c>
      <c r="R484" s="25" t="s">
        <v>16</v>
      </c>
      <c r="S484" s="25" t="s">
        <v>16</v>
      </c>
      <c r="T484" s="25" t="s">
        <v>16</v>
      </c>
      <c r="U484" s="25" t="s">
        <v>16</v>
      </c>
      <c r="V484" s="25" t="s">
        <v>16</v>
      </c>
      <c r="W484" s="21" t="s">
        <v>16</v>
      </c>
      <c r="X484" s="21" t="s">
        <v>16</v>
      </c>
      <c r="Y484" s="21" t="s">
        <v>16</v>
      </c>
      <c r="Z484" s="21" t="s">
        <v>16</v>
      </c>
      <c r="AA484" s="21" t="s">
        <v>16</v>
      </c>
      <c r="AB484" s="21" t="s">
        <v>16</v>
      </c>
      <c r="AC484" s="426" t="s">
        <v>16</v>
      </c>
      <c r="AD484" s="426" t="s">
        <v>16</v>
      </c>
      <c r="AE484" s="426" t="s">
        <v>16</v>
      </c>
      <c r="AF484" s="426"/>
      <c r="AG484" s="426"/>
      <c r="AH484" s="426"/>
      <c r="AI484" s="511"/>
      <c r="AJ484" s="511"/>
      <c r="AK484" s="141"/>
      <c r="AL484" s="434"/>
      <c r="AN484" s="52"/>
      <c r="AO484" s="438"/>
      <c r="AP484" s="483"/>
      <c r="AQ484" s="500"/>
      <c r="AR484" s="315" t="e">
        <f>VLOOKUP(E484,'Monthly AMS report'!EF:EG,2,FALSE)</f>
        <v>#N/A</v>
      </c>
      <c r="AS484" s="22"/>
      <c r="AT484" s="22"/>
      <c r="AU484" s="3"/>
      <c r="AW484" s="5"/>
      <c r="AX484" s="5"/>
      <c r="AY484" s="5"/>
      <c r="AZ484" s="5"/>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c r="DG484" s="3"/>
      <c r="DH484" s="3"/>
      <c r="DI484" s="3"/>
      <c r="DJ484" s="3"/>
      <c r="DK484" s="3"/>
      <c r="DL484" s="3"/>
      <c r="DM484" s="3"/>
      <c r="DN484" s="3"/>
      <c r="DO484" s="3"/>
      <c r="DP484" s="3"/>
      <c r="DQ484" s="3"/>
      <c r="DR484" s="3"/>
      <c r="DS484" s="3"/>
      <c r="DT484" s="3"/>
      <c r="DU484" s="3"/>
      <c r="DV484" s="3"/>
      <c r="DW484" s="3"/>
      <c r="DX484" s="3"/>
      <c r="DY484" s="3"/>
      <c r="DZ484" s="3"/>
      <c r="EA484" s="3"/>
      <c r="EB484" s="19"/>
    </row>
    <row r="485" spans="1:132" ht="16.5" customHeight="1" x14ac:dyDescent="0.2">
      <c r="A485" s="43" t="s">
        <v>733</v>
      </c>
      <c r="B485" s="3" t="s">
        <v>734</v>
      </c>
      <c r="C485" s="5" t="e">
        <f>VLOOKUP(E485,route!A:B,2,FALSE)</f>
        <v>#N/A</v>
      </c>
      <c r="E485" s="349" t="s">
        <v>568</v>
      </c>
      <c r="F485" s="231" t="s">
        <v>734</v>
      </c>
      <c r="H485" s="5" t="s">
        <v>813</v>
      </c>
      <c r="I485" s="25" t="s">
        <v>16</v>
      </c>
      <c r="J485" s="25" t="s">
        <v>16</v>
      </c>
      <c r="K485" s="25" t="s">
        <v>16</v>
      </c>
      <c r="L485" s="25" t="s">
        <v>16</v>
      </c>
      <c r="M485" s="25" t="s">
        <v>16</v>
      </c>
      <c r="N485" s="25" t="s">
        <v>16</v>
      </c>
      <c r="O485" s="25" t="s">
        <v>16</v>
      </c>
      <c r="P485" s="25" t="s">
        <v>16</v>
      </c>
      <c r="Q485" s="25" t="s">
        <v>16</v>
      </c>
      <c r="R485" s="25" t="s">
        <v>16</v>
      </c>
      <c r="S485" s="25" t="s">
        <v>16</v>
      </c>
      <c r="T485" s="25" t="s">
        <v>16</v>
      </c>
      <c r="U485" s="25" t="s">
        <v>16</v>
      </c>
      <c r="V485" s="25" t="s">
        <v>16</v>
      </c>
      <c r="W485" s="21" t="s">
        <v>16</v>
      </c>
      <c r="X485" s="21" t="s">
        <v>16</v>
      </c>
      <c r="Y485" s="21" t="s">
        <v>16</v>
      </c>
      <c r="Z485" s="21" t="s">
        <v>16</v>
      </c>
      <c r="AA485" s="21" t="s">
        <v>16</v>
      </c>
      <c r="AB485" s="21" t="s">
        <v>16</v>
      </c>
      <c r="AC485" s="426" t="s">
        <v>16</v>
      </c>
      <c r="AD485" s="426" t="s">
        <v>16</v>
      </c>
      <c r="AE485" s="426" t="s">
        <v>16</v>
      </c>
      <c r="AF485" s="426"/>
      <c r="AG485" s="426"/>
      <c r="AH485" s="426"/>
      <c r="AI485" s="511"/>
      <c r="AJ485" s="511"/>
      <c r="AK485" s="141"/>
      <c r="AL485" s="434"/>
      <c r="AN485" s="52"/>
      <c r="AO485" s="438"/>
      <c r="AP485" s="483"/>
      <c r="AQ485" s="500"/>
      <c r="AR485" s="315" t="e">
        <f>VLOOKUP(E485,'Monthly AMS report'!EF:EG,2,FALSE)</f>
        <v>#N/A</v>
      </c>
      <c r="AS485" s="22"/>
      <c r="AT485" s="22"/>
      <c r="AU485" s="3"/>
      <c r="AW485" s="5"/>
      <c r="AX485" s="5"/>
      <c r="AY485" s="5"/>
      <c r="AZ485" s="5"/>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c r="DG485" s="3"/>
      <c r="DH485" s="3"/>
      <c r="DI485" s="3"/>
      <c r="DJ485" s="3"/>
      <c r="DK485" s="3"/>
      <c r="DL485" s="3"/>
      <c r="DM485" s="3"/>
      <c r="DN485" s="3"/>
      <c r="DO485" s="3"/>
      <c r="DP485" s="3"/>
      <c r="DQ485" s="3"/>
      <c r="DR485" s="3"/>
      <c r="DS485" s="3"/>
      <c r="DT485" s="3"/>
      <c r="DU485" s="3"/>
      <c r="DV485" s="3"/>
      <c r="DW485" s="3"/>
      <c r="DX485" s="3"/>
      <c r="DY485" s="3"/>
      <c r="DZ485" s="3"/>
      <c r="EA485" s="3"/>
      <c r="EB485" s="19"/>
    </row>
    <row r="486" spans="1:132" ht="16.5" customHeight="1" x14ac:dyDescent="0.2">
      <c r="A486" s="43" t="s">
        <v>743</v>
      </c>
      <c r="B486" s="3" t="s">
        <v>744</v>
      </c>
      <c r="C486" s="5" t="e">
        <f>VLOOKUP(E486,route!A:B,2,FALSE)</f>
        <v>#N/A</v>
      </c>
      <c r="E486" s="349" t="s">
        <v>569</v>
      </c>
      <c r="F486" s="231" t="s">
        <v>744</v>
      </c>
      <c r="H486" s="5" t="s">
        <v>813</v>
      </c>
      <c r="I486" s="25" t="s">
        <v>16</v>
      </c>
      <c r="J486" s="25" t="s">
        <v>16</v>
      </c>
      <c r="K486" s="25" t="s">
        <v>16</v>
      </c>
      <c r="L486" s="25" t="s">
        <v>16</v>
      </c>
      <c r="M486" s="25" t="s">
        <v>16</v>
      </c>
      <c r="N486" s="25" t="s">
        <v>16</v>
      </c>
      <c r="O486" s="25" t="s">
        <v>16</v>
      </c>
      <c r="P486" s="25" t="s">
        <v>16</v>
      </c>
      <c r="Q486" s="25" t="s">
        <v>16</v>
      </c>
      <c r="R486" s="25" t="s">
        <v>16</v>
      </c>
      <c r="S486" s="25" t="s">
        <v>16</v>
      </c>
      <c r="T486" s="25" t="s">
        <v>16</v>
      </c>
      <c r="U486" s="25" t="s">
        <v>16</v>
      </c>
      <c r="V486" s="25" t="s">
        <v>16</v>
      </c>
      <c r="W486" s="21" t="s">
        <v>16</v>
      </c>
      <c r="X486" s="21" t="s">
        <v>16</v>
      </c>
      <c r="Y486" s="21" t="s">
        <v>16</v>
      </c>
      <c r="Z486" s="21" t="s">
        <v>16</v>
      </c>
      <c r="AA486" s="21" t="s">
        <v>16</v>
      </c>
      <c r="AB486" s="21" t="s">
        <v>16</v>
      </c>
      <c r="AC486" s="426" t="s">
        <v>16</v>
      </c>
      <c r="AD486" s="426" t="s">
        <v>16</v>
      </c>
      <c r="AE486" s="426" t="s">
        <v>16</v>
      </c>
      <c r="AF486" s="426"/>
      <c r="AG486" s="426"/>
      <c r="AH486" s="426"/>
      <c r="AI486" s="511"/>
      <c r="AJ486" s="511"/>
      <c r="AK486" s="141"/>
      <c r="AL486" s="434"/>
      <c r="AN486" s="52"/>
      <c r="AO486" s="438"/>
      <c r="AP486" s="483"/>
      <c r="AQ486" s="500"/>
      <c r="AR486" s="315" t="e">
        <f>VLOOKUP(E486,'Monthly AMS report'!EF:EG,2,FALSE)</f>
        <v>#N/A</v>
      </c>
      <c r="AS486" s="22"/>
      <c r="AT486" s="22"/>
      <c r="AU486" s="3"/>
      <c r="AW486" s="5"/>
      <c r="AX486" s="5"/>
      <c r="AY486" s="5"/>
      <c r="AZ486" s="5"/>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c r="DG486" s="3"/>
      <c r="DH486" s="3"/>
      <c r="DI486" s="3"/>
      <c r="DJ486" s="3"/>
      <c r="DK486" s="3"/>
      <c r="DL486" s="3"/>
      <c r="DM486" s="3"/>
      <c r="DN486" s="3"/>
      <c r="DO486" s="3"/>
      <c r="DP486" s="3"/>
      <c r="DQ486" s="3"/>
      <c r="DR486" s="3"/>
      <c r="DS486" s="3"/>
      <c r="DT486" s="3"/>
      <c r="DU486" s="3"/>
      <c r="DV486" s="3"/>
      <c r="DW486" s="3"/>
      <c r="DX486" s="3"/>
      <c r="DY486" s="3"/>
      <c r="DZ486" s="3"/>
      <c r="EA486" s="3"/>
      <c r="EB486" s="19"/>
    </row>
    <row r="487" spans="1:132" ht="16.5" customHeight="1" x14ac:dyDescent="0.2">
      <c r="A487" s="43" t="s">
        <v>743</v>
      </c>
      <c r="B487" s="3" t="s">
        <v>744</v>
      </c>
      <c r="C487" s="5" t="e">
        <f>VLOOKUP(E487,route!A:B,2,FALSE)</f>
        <v>#N/A</v>
      </c>
      <c r="E487" s="349" t="s">
        <v>570</v>
      </c>
      <c r="F487" s="231" t="s">
        <v>744</v>
      </c>
      <c r="H487" s="5" t="s">
        <v>813</v>
      </c>
      <c r="I487" s="25" t="s">
        <v>16</v>
      </c>
      <c r="J487" s="25" t="s">
        <v>16</v>
      </c>
      <c r="K487" s="25" t="s">
        <v>16</v>
      </c>
      <c r="L487" s="25" t="s">
        <v>16</v>
      </c>
      <c r="M487" s="25" t="s">
        <v>16</v>
      </c>
      <c r="N487" s="25" t="s">
        <v>16</v>
      </c>
      <c r="O487" s="25" t="s">
        <v>16</v>
      </c>
      <c r="P487" s="25" t="s">
        <v>16</v>
      </c>
      <c r="Q487" s="25" t="s">
        <v>16</v>
      </c>
      <c r="R487" s="25" t="s">
        <v>16</v>
      </c>
      <c r="S487" s="25" t="s">
        <v>16</v>
      </c>
      <c r="T487" s="25" t="s">
        <v>16</v>
      </c>
      <c r="U487" s="25" t="s">
        <v>16</v>
      </c>
      <c r="V487" s="25" t="s">
        <v>16</v>
      </c>
      <c r="W487" s="21" t="s">
        <v>16</v>
      </c>
      <c r="X487" s="21" t="s">
        <v>16</v>
      </c>
      <c r="Y487" s="21" t="s">
        <v>16</v>
      </c>
      <c r="Z487" s="21" t="s">
        <v>16</v>
      </c>
      <c r="AA487" s="21" t="s">
        <v>16</v>
      </c>
      <c r="AB487" s="21" t="s">
        <v>16</v>
      </c>
      <c r="AC487" s="426" t="s">
        <v>16</v>
      </c>
      <c r="AD487" s="426" t="s">
        <v>16</v>
      </c>
      <c r="AE487" s="426" t="s">
        <v>16</v>
      </c>
      <c r="AF487" s="426"/>
      <c r="AG487" s="426"/>
      <c r="AH487" s="426"/>
      <c r="AI487" s="511"/>
      <c r="AJ487" s="511"/>
      <c r="AK487" s="141"/>
      <c r="AL487" s="434"/>
      <c r="AN487" s="52"/>
      <c r="AO487" s="438"/>
      <c r="AP487" s="483"/>
      <c r="AQ487" s="500"/>
      <c r="AR487" s="315" t="e">
        <f>VLOOKUP(E487,'Monthly AMS report'!EF:EG,2,FALSE)</f>
        <v>#N/A</v>
      </c>
      <c r="AS487" s="22"/>
      <c r="AT487" s="22"/>
      <c r="AU487" s="3"/>
      <c r="AW487" s="5"/>
      <c r="AX487" s="5"/>
      <c r="AY487" s="5"/>
      <c r="AZ487" s="5"/>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c r="DG487" s="3"/>
      <c r="DH487" s="3"/>
      <c r="DI487" s="3"/>
      <c r="DJ487" s="3"/>
      <c r="DK487" s="3"/>
      <c r="DL487" s="3"/>
      <c r="DM487" s="3"/>
      <c r="DN487" s="3"/>
      <c r="DO487" s="3"/>
      <c r="DP487" s="3"/>
      <c r="DQ487" s="3"/>
      <c r="DR487" s="3"/>
      <c r="DS487" s="3"/>
      <c r="DT487" s="3"/>
      <c r="DU487" s="3"/>
      <c r="DV487" s="3"/>
      <c r="DW487" s="3"/>
      <c r="DX487" s="3"/>
      <c r="DY487" s="3"/>
      <c r="DZ487" s="3"/>
      <c r="EA487" s="3"/>
      <c r="EB487" s="19"/>
    </row>
    <row r="488" spans="1:132" ht="16.5" customHeight="1" x14ac:dyDescent="0.2">
      <c r="A488" s="43" t="s">
        <v>1892</v>
      </c>
      <c r="B488" s="3" t="s">
        <v>1893</v>
      </c>
      <c r="C488" s="5" t="e">
        <f>VLOOKUP(E488,route!A:B,2,FALSE)</f>
        <v>#N/A</v>
      </c>
      <c r="E488" s="349" t="s">
        <v>571</v>
      </c>
      <c r="F488" s="231" t="s">
        <v>1894</v>
      </c>
      <c r="H488" s="5" t="s">
        <v>813</v>
      </c>
      <c r="I488" s="25" t="s">
        <v>16</v>
      </c>
      <c r="J488" s="25" t="s">
        <v>16</v>
      </c>
      <c r="K488" s="25" t="s">
        <v>16</v>
      </c>
      <c r="L488" s="25" t="s">
        <v>16</v>
      </c>
      <c r="M488" s="25" t="s">
        <v>16</v>
      </c>
      <c r="N488" s="25" t="s">
        <v>16</v>
      </c>
      <c r="O488" s="25" t="s">
        <v>16</v>
      </c>
      <c r="P488" s="25" t="s">
        <v>16</v>
      </c>
      <c r="Q488" s="25" t="s">
        <v>16</v>
      </c>
      <c r="R488" s="25" t="s">
        <v>16</v>
      </c>
      <c r="S488" s="25" t="s">
        <v>16</v>
      </c>
      <c r="T488" s="25" t="s">
        <v>16</v>
      </c>
      <c r="U488" s="25" t="s">
        <v>16</v>
      </c>
      <c r="V488" s="25" t="s">
        <v>16</v>
      </c>
      <c r="W488" s="21" t="s">
        <v>16</v>
      </c>
      <c r="X488" s="21" t="s">
        <v>16</v>
      </c>
      <c r="Y488" s="21" t="s">
        <v>16</v>
      </c>
      <c r="Z488" s="21" t="s">
        <v>16</v>
      </c>
      <c r="AA488" s="21" t="s">
        <v>16</v>
      </c>
      <c r="AB488" s="21" t="s">
        <v>16</v>
      </c>
      <c r="AC488" s="426" t="s">
        <v>16</v>
      </c>
      <c r="AD488" s="426" t="s">
        <v>16</v>
      </c>
      <c r="AE488" s="426" t="s">
        <v>16</v>
      </c>
      <c r="AF488" s="426"/>
      <c r="AG488" s="426"/>
      <c r="AH488" s="426"/>
      <c r="AI488" s="511"/>
      <c r="AJ488" s="511"/>
      <c r="AK488" s="141"/>
      <c r="AL488" s="434"/>
      <c r="AN488" s="52"/>
      <c r="AO488" s="438"/>
      <c r="AP488" s="483"/>
      <c r="AQ488" s="500"/>
      <c r="AR488" s="315" t="e">
        <f>VLOOKUP(E488,'Monthly AMS report'!EF:EG,2,FALSE)</f>
        <v>#N/A</v>
      </c>
      <c r="AS488" s="22"/>
      <c r="AT488" s="22"/>
      <c r="AU488" s="3"/>
      <c r="AW488" s="5"/>
      <c r="AX488" s="5"/>
      <c r="AY488" s="5"/>
      <c r="AZ488" s="5"/>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c r="DG488" s="3"/>
      <c r="DH488" s="3"/>
      <c r="DI488" s="3"/>
      <c r="DJ488" s="3"/>
      <c r="DK488" s="3"/>
      <c r="DL488" s="3"/>
      <c r="DM488" s="3"/>
      <c r="DN488" s="3"/>
      <c r="DO488" s="3"/>
      <c r="DP488" s="3"/>
      <c r="DQ488" s="3"/>
      <c r="DR488" s="3"/>
      <c r="DS488" s="3"/>
      <c r="DT488" s="3"/>
      <c r="DU488" s="3"/>
      <c r="DV488" s="3"/>
      <c r="DW488" s="3"/>
      <c r="DX488" s="3"/>
      <c r="DY488" s="3"/>
      <c r="DZ488" s="3"/>
      <c r="EA488" s="3"/>
      <c r="EB488" s="19"/>
    </row>
    <row r="489" spans="1:132" ht="16.5" customHeight="1" x14ac:dyDescent="0.2">
      <c r="A489" s="43" t="s">
        <v>753</v>
      </c>
      <c r="B489" s="3" t="s">
        <v>753</v>
      </c>
      <c r="C489" s="5" t="e">
        <f>VLOOKUP(E489,route!A:B,2,FALSE)</f>
        <v>#N/A</v>
      </c>
      <c r="E489" s="349" t="s">
        <v>572</v>
      </c>
      <c r="F489" s="231" t="s">
        <v>2006</v>
      </c>
      <c r="H489" s="5" t="s">
        <v>813</v>
      </c>
      <c r="I489" s="21" t="s">
        <v>16</v>
      </c>
      <c r="J489" s="25" t="s">
        <v>16</v>
      </c>
      <c r="K489" s="25" t="s">
        <v>16</v>
      </c>
      <c r="L489" s="25" t="s">
        <v>16</v>
      </c>
      <c r="M489" s="25" t="s">
        <v>16</v>
      </c>
      <c r="N489" s="25" t="s">
        <v>16</v>
      </c>
      <c r="O489" s="25" t="s">
        <v>16</v>
      </c>
      <c r="P489" s="25" t="s">
        <v>16</v>
      </c>
      <c r="Q489" s="25" t="s">
        <v>16</v>
      </c>
      <c r="R489" s="25" t="s">
        <v>16</v>
      </c>
      <c r="S489" s="25" t="s">
        <v>16</v>
      </c>
      <c r="T489" s="25" t="s">
        <v>16</v>
      </c>
      <c r="U489" s="25" t="s">
        <v>16</v>
      </c>
      <c r="V489" s="25" t="s">
        <v>16</v>
      </c>
      <c r="W489" s="21" t="s">
        <v>16</v>
      </c>
      <c r="X489" s="21" t="s">
        <v>16</v>
      </c>
      <c r="Y489" s="21" t="s">
        <v>16</v>
      </c>
      <c r="Z489" s="21" t="s">
        <v>16</v>
      </c>
      <c r="AA489" s="21" t="s">
        <v>16</v>
      </c>
      <c r="AB489" s="21" t="s">
        <v>16</v>
      </c>
      <c r="AC489" s="426" t="s">
        <v>16</v>
      </c>
      <c r="AD489" s="426" t="s">
        <v>16</v>
      </c>
      <c r="AE489" s="426" t="s">
        <v>16</v>
      </c>
      <c r="AF489" s="426"/>
      <c r="AG489" s="426"/>
      <c r="AH489" s="426"/>
      <c r="AI489" s="511"/>
      <c r="AJ489" s="511"/>
      <c r="AK489" s="141"/>
      <c r="AL489" s="434"/>
      <c r="AN489" s="52"/>
      <c r="AO489" s="438"/>
      <c r="AP489" s="483"/>
      <c r="AQ489" s="500"/>
      <c r="AR489" s="315" t="e">
        <f>VLOOKUP(E489,'Monthly AMS report'!EF:EG,2,FALSE)</f>
        <v>#N/A</v>
      </c>
      <c r="AS489" s="22"/>
      <c r="AT489" s="22"/>
      <c r="AU489" s="3"/>
      <c r="AW489" s="5"/>
      <c r="AX489" s="5"/>
      <c r="AY489" s="5"/>
      <c r="AZ489" s="5"/>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c r="DG489" s="3"/>
      <c r="DH489" s="3"/>
      <c r="DI489" s="3"/>
      <c r="DJ489" s="3"/>
      <c r="DK489" s="3"/>
      <c r="DL489" s="3"/>
      <c r="DM489" s="3"/>
      <c r="DN489" s="3"/>
      <c r="DO489" s="3"/>
      <c r="DP489" s="3"/>
      <c r="DQ489" s="3"/>
      <c r="DR489" s="3"/>
      <c r="DS489" s="3"/>
      <c r="DT489" s="3"/>
      <c r="DU489" s="3"/>
      <c r="DV489" s="3"/>
      <c r="DW489" s="3"/>
      <c r="DX489" s="3"/>
      <c r="DY489" s="3"/>
      <c r="DZ489" s="3"/>
      <c r="EA489" s="3"/>
      <c r="EB489" s="19"/>
    </row>
    <row r="490" spans="1:132" ht="16.5" customHeight="1" x14ac:dyDescent="0.2">
      <c r="A490" s="43" t="s">
        <v>748</v>
      </c>
      <c r="B490" s="3" t="s">
        <v>749</v>
      </c>
      <c r="C490" s="5" t="e">
        <f>VLOOKUP(E490,route!A:B,2,FALSE)</f>
        <v>#N/A</v>
      </c>
      <c r="E490" s="349" t="s">
        <v>573</v>
      </c>
      <c r="F490" s="264" t="s">
        <v>2007</v>
      </c>
      <c r="H490" s="5" t="s">
        <v>813</v>
      </c>
      <c r="I490" s="21" t="s">
        <v>16</v>
      </c>
      <c r="J490" s="25" t="s">
        <v>16</v>
      </c>
      <c r="K490" s="25" t="s">
        <v>16</v>
      </c>
      <c r="L490" s="25" t="s">
        <v>16</v>
      </c>
      <c r="M490" s="25" t="s">
        <v>16</v>
      </c>
      <c r="N490" s="25" t="s">
        <v>16</v>
      </c>
      <c r="O490" s="25" t="s">
        <v>16</v>
      </c>
      <c r="P490" s="25" t="s">
        <v>16</v>
      </c>
      <c r="Q490" s="25" t="s">
        <v>16</v>
      </c>
      <c r="R490" s="25" t="s">
        <v>16</v>
      </c>
      <c r="S490" s="25" t="s">
        <v>16</v>
      </c>
      <c r="T490" s="25" t="s">
        <v>16</v>
      </c>
      <c r="U490" s="25" t="s">
        <v>16</v>
      </c>
      <c r="V490" s="25" t="s">
        <v>16</v>
      </c>
      <c r="W490" s="21" t="s">
        <v>16</v>
      </c>
      <c r="X490" s="21" t="s">
        <v>16</v>
      </c>
      <c r="Y490" s="21" t="s">
        <v>16</v>
      </c>
      <c r="Z490" s="21" t="s">
        <v>16</v>
      </c>
      <c r="AA490" s="21" t="s">
        <v>16</v>
      </c>
      <c r="AB490" s="21" t="s">
        <v>16</v>
      </c>
      <c r="AC490" s="426" t="s">
        <v>16</v>
      </c>
      <c r="AD490" s="426" t="s">
        <v>16</v>
      </c>
      <c r="AE490" s="426" t="s">
        <v>16</v>
      </c>
      <c r="AF490" s="426"/>
      <c r="AG490" s="426"/>
      <c r="AH490" s="426"/>
      <c r="AI490" s="511"/>
      <c r="AJ490" s="511"/>
      <c r="AK490" s="141"/>
      <c r="AL490" s="434"/>
      <c r="AM490" s="438" t="s">
        <v>2008</v>
      </c>
      <c r="AN490" s="52"/>
      <c r="AO490" s="438"/>
      <c r="AP490" s="483"/>
      <c r="AQ490" s="500"/>
      <c r="AR490" s="315" t="e">
        <f>VLOOKUP(E490,'Monthly AMS report'!EF:EG,2,FALSE)</f>
        <v>#N/A</v>
      </c>
      <c r="AS490" s="22"/>
      <c r="AT490" s="22"/>
      <c r="AU490" s="3"/>
      <c r="AW490" s="5"/>
      <c r="AX490" s="5"/>
      <c r="AY490" s="5"/>
      <c r="AZ490" s="5"/>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c r="DG490" s="3"/>
      <c r="DH490" s="3"/>
      <c r="DI490" s="3"/>
      <c r="DJ490" s="3"/>
      <c r="DK490" s="3"/>
      <c r="DL490" s="3"/>
      <c r="DM490" s="3"/>
      <c r="DN490" s="3"/>
      <c r="DO490" s="3"/>
      <c r="DP490" s="3"/>
      <c r="DQ490" s="3"/>
      <c r="DR490" s="3"/>
      <c r="DS490" s="3"/>
      <c r="DT490" s="3"/>
      <c r="DU490" s="3"/>
      <c r="DV490" s="3"/>
      <c r="DW490" s="3"/>
      <c r="DX490" s="3"/>
      <c r="DY490" s="3"/>
      <c r="DZ490" s="3"/>
      <c r="EA490" s="3"/>
      <c r="EB490" s="19"/>
    </row>
    <row r="491" spans="1:132" ht="16.5" customHeight="1" x14ac:dyDescent="0.2">
      <c r="A491" s="43" t="s">
        <v>758</v>
      </c>
      <c r="B491" s="3" t="s">
        <v>759</v>
      </c>
      <c r="C491" s="5" t="e">
        <f>VLOOKUP(E491,route!A:B,2,FALSE)</f>
        <v>#N/A</v>
      </c>
      <c r="E491" s="349" t="s">
        <v>574</v>
      </c>
      <c r="F491" s="231" t="s">
        <v>2009</v>
      </c>
      <c r="H491" s="5" t="s">
        <v>813</v>
      </c>
      <c r="I491" s="21" t="s">
        <v>16</v>
      </c>
      <c r="J491" s="25" t="s">
        <v>16</v>
      </c>
      <c r="K491" s="25" t="s">
        <v>16</v>
      </c>
      <c r="L491" s="25" t="s">
        <v>16</v>
      </c>
      <c r="M491" s="25" t="s">
        <v>16</v>
      </c>
      <c r="N491" s="25" t="s">
        <v>16</v>
      </c>
      <c r="O491" s="25" t="s">
        <v>16</v>
      </c>
      <c r="P491" s="25" t="s">
        <v>16</v>
      </c>
      <c r="Q491" s="25" t="s">
        <v>16</v>
      </c>
      <c r="R491" s="25" t="s">
        <v>16</v>
      </c>
      <c r="S491" s="25" t="s">
        <v>16</v>
      </c>
      <c r="T491" s="25" t="s">
        <v>16</v>
      </c>
      <c r="U491" s="25" t="s">
        <v>16</v>
      </c>
      <c r="V491" s="25" t="s">
        <v>16</v>
      </c>
      <c r="W491" s="21" t="s">
        <v>16</v>
      </c>
      <c r="X491" s="21" t="s">
        <v>16</v>
      </c>
      <c r="Y491" s="21" t="s">
        <v>16</v>
      </c>
      <c r="Z491" s="21" t="s">
        <v>16</v>
      </c>
      <c r="AA491" s="21" t="s">
        <v>16</v>
      </c>
      <c r="AB491" s="21" t="s">
        <v>16</v>
      </c>
      <c r="AC491" s="426" t="s">
        <v>16</v>
      </c>
      <c r="AD491" s="426" t="s">
        <v>16</v>
      </c>
      <c r="AE491" s="426" t="s">
        <v>16</v>
      </c>
      <c r="AF491" s="426"/>
      <c r="AG491" s="426"/>
      <c r="AH491" s="426"/>
      <c r="AI491" s="511"/>
      <c r="AJ491" s="511"/>
      <c r="AK491" s="141"/>
      <c r="AL491" s="434"/>
      <c r="AN491" s="52"/>
      <c r="AO491" s="438"/>
      <c r="AP491" s="483"/>
      <c r="AQ491" s="500"/>
      <c r="AR491" s="315" t="e">
        <f>VLOOKUP(E491,'Monthly AMS report'!EF:EG,2,FALSE)</f>
        <v>#N/A</v>
      </c>
      <c r="AS491" s="22"/>
      <c r="AT491" s="22"/>
      <c r="AU491" s="3"/>
      <c r="AW491" s="5"/>
      <c r="AX491" s="5"/>
      <c r="AY491" s="5"/>
      <c r="AZ491" s="5"/>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c r="DG491" s="3"/>
      <c r="DH491" s="3"/>
      <c r="DI491" s="3"/>
      <c r="DJ491" s="3"/>
      <c r="DK491" s="3"/>
      <c r="DL491" s="3"/>
      <c r="DM491" s="3"/>
      <c r="DN491" s="3"/>
      <c r="DO491" s="3"/>
      <c r="DP491" s="3"/>
      <c r="DQ491" s="3"/>
      <c r="DR491" s="3"/>
      <c r="DS491" s="3"/>
      <c r="DT491" s="3"/>
      <c r="DU491" s="3"/>
      <c r="DV491" s="3"/>
      <c r="DW491" s="3"/>
      <c r="DX491" s="3"/>
      <c r="DY491" s="3"/>
      <c r="DZ491" s="3"/>
      <c r="EA491" s="3"/>
      <c r="EB491" s="19"/>
    </row>
    <row r="492" spans="1:132" ht="16.5" customHeight="1" x14ac:dyDescent="0.2">
      <c r="A492" s="43" t="s">
        <v>763</v>
      </c>
      <c r="B492" s="3" t="s">
        <v>764</v>
      </c>
      <c r="C492" s="5" t="e">
        <f>VLOOKUP(E492,route!A:B,2,FALSE)</f>
        <v>#N/A</v>
      </c>
      <c r="E492" s="349" t="s">
        <v>575</v>
      </c>
      <c r="F492" s="231" t="s">
        <v>2010</v>
      </c>
      <c r="H492" s="5" t="s">
        <v>813</v>
      </c>
      <c r="I492" s="21" t="s">
        <v>16</v>
      </c>
      <c r="J492" s="25" t="s">
        <v>16</v>
      </c>
      <c r="K492" s="25" t="s">
        <v>16</v>
      </c>
      <c r="L492" s="25" t="s">
        <v>16</v>
      </c>
      <c r="M492" s="25" t="s">
        <v>16</v>
      </c>
      <c r="N492" s="25" t="s">
        <v>16</v>
      </c>
      <c r="O492" s="25" t="s">
        <v>16</v>
      </c>
      <c r="P492" s="25" t="s">
        <v>16</v>
      </c>
      <c r="Q492" s="25" t="s">
        <v>16</v>
      </c>
      <c r="R492" s="25" t="s">
        <v>16</v>
      </c>
      <c r="S492" s="25" t="s">
        <v>16</v>
      </c>
      <c r="T492" s="25" t="s">
        <v>16</v>
      </c>
      <c r="U492" s="25" t="s">
        <v>16</v>
      </c>
      <c r="V492" s="25" t="s">
        <v>16</v>
      </c>
      <c r="W492" s="21" t="s">
        <v>16</v>
      </c>
      <c r="X492" s="21" t="s">
        <v>16</v>
      </c>
      <c r="Y492" s="21" t="s">
        <v>16</v>
      </c>
      <c r="Z492" s="21" t="s">
        <v>16</v>
      </c>
      <c r="AA492" s="21" t="s">
        <v>16</v>
      </c>
      <c r="AB492" s="21" t="s">
        <v>16</v>
      </c>
      <c r="AC492" s="426" t="s">
        <v>16</v>
      </c>
      <c r="AD492" s="426" t="s">
        <v>16</v>
      </c>
      <c r="AE492" s="426" t="s">
        <v>16</v>
      </c>
      <c r="AF492" s="426"/>
      <c r="AG492" s="426"/>
      <c r="AH492" s="426"/>
      <c r="AI492" s="511"/>
      <c r="AJ492" s="511"/>
      <c r="AK492" s="141"/>
      <c r="AL492" s="434"/>
      <c r="AN492" s="52"/>
      <c r="AO492" s="438"/>
      <c r="AP492" s="483"/>
      <c r="AQ492" s="500"/>
      <c r="AR492" s="315" t="e">
        <f>VLOOKUP(E492,'Monthly AMS report'!EF:EG,2,FALSE)</f>
        <v>#N/A</v>
      </c>
      <c r="AS492" s="22"/>
      <c r="AT492" s="22"/>
      <c r="AU492" s="3"/>
      <c r="AW492" s="5"/>
      <c r="AX492" s="5"/>
      <c r="AY492" s="5"/>
      <c r="AZ492" s="5"/>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c r="DG492" s="3"/>
      <c r="DH492" s="3"/>
      <c r="DI492" s="3"/>
      <c r="DJ492" s="3"/>
      <c r="DK492" s="3"/>
      <c r="DL492" s="3"/>
      <c r="DM492" s="3"/>
      <c r="DN492" s="3"/>
      <c r="DO492" s="3"/>
      <c r="DP492" s="3"/>
      <c r="DQ492" s="3"/>
      <c r="DR492" s="3"/>
      <c r="DS492" s="3"/>
      <c r="DT492" s="3"/>
      <c r="DU492" s="3"/>
      <c r="DV492" s="3"/>
      <c r="DW492" s="3"/>
      <c r="DX492" s="3"/>
      <c r="DY492" s="3"/>
      <c r="DZ492" s="3"/>
      <c r="EA492" s="3"/>
      <c r="EB492" s="19"/>
    </row>
    <row r="493" spans="1:132" ht="16.5" customHeight="1" x14ac:dyDescent="0.2">
      <c r="A493" s="43" t="s">
        <v>767</v>
      </c>
      <c r="B493" s="3" t="s">
        <v>768</v>
      </c>
      <c r="C493" s="5" t="e">
        <f>VLOOKUP(E493,route!A:B,2,FALSE)</f>
        <v>#N/A</v>
      </c>
      <c r="E493" s="349" t="s">
        <v>576</v>
      </c>
      <c r="F493" s="231" t="s">
        <v>2011</v>
      </c>
      <c r="H493" s="5" t="s">
        <v>813</v>
      </c>
      <c r="I493" s="21" t="s">
        <v>16</v>
      </c>
      <c r="J493" s="25" t="s">
        <v>16</v>
      </c>
      <c r="K493" s="25" t="s">
        <v>16</v>
      </c>
      <c r="L493" s="25" t="s">
        <v>16</v>
      </c>
      <c r="M493" s="25" t="s">
        <v>16</v>
      </c>
      <c r="N493" s="25" t="s">
        <v>16</v>
      </c>
      <c r="O493" s="25" t="s">
        <v>16</v>
      </c>
      <c r="P493" s="25" t="s">
        <v>16</v>
      </c>
      <c r="Q493" s="25" t="s">
        <v>16</v>
      </c>
      <c r="R493" s="25" t="s">
        <v>16</v>
      </c>
      <c r="S493" s="25" t="s">
        <v>16</v>
      </c>
      <c r="T493" s="25" t="s">
        <v>16</v>
      </c>
      <c r="U493" s="25" t="s">
        <v>16</v>
      </c>
      <c r="V493" s="25" t="s">
        <v>16</v>
      </c>
      <c r="W493" s="21" t="s">
        <v>16</v>
      </c>
      <c r="X493" s="21" t="s">
        <v>16</v>
      </c>
      <c r="Y493" s="21" t="s">
        <v>16</v>
      </c>
      <c r="Z493" s="21" t="s">
        <v>16</v>
      </c>
      <c r="AA493" s="21" t="s">
        <v>16</v>
      </c>
      <c r="AB493" s="21" t="s">
        <v>16</v>
      </c>
      <c r="AC493" s="426" t="s">
        <v>16</v>
      </c>
      <c r="AD493" s="426" t="s">
        <v>16</v>
      </c>
      <c r="AE493" s="426" t="s">
        <v>16</v>
      </c>
      <c r="AF493" s="426"/>
      <c r="AG493" s="426"/>
      <c r="AH493" s="426"/>
      <c r="AI493" s="511"/>
      <c r="AJ493" s="511"/>
      <c r="AK493" s="141"/>
      <c r="AL493" s="434"/>
      <c r="AN493" s="52"/>
      <c r="AO493" s="438"/>
      <c r="AP493" s="483"/>
      <c r="AQ493" s="500"/>
      <c r="AR493" s="315" t="e">
        <f>VLOOKUP(E493,'Monthly AMS report'!EF:EG,2,FALSE)</f>
        <v>#N/A</v>
      </c>
      <c r="AS493" s="22"/>
      <c r="AT493" s="22"/>
      <c r="AU493" s="3"/>
      <c r="AW493" s="5"/>
      <c r="AX493" s="5"/>
      <c r="AY493" s="5"/>
      <c r="AZ493" s="5"/>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c r="DG493" s="3"/>
      <c r="DH493" s="3"/>
      <c r="DI493" s="3"/>
      <c r="DJ493" s="3"/>
      <c r="DK493" s="3"/>
      <c r="DL493" s="3"/>
      <c r="DM493" s="3"/>
      <c r="DN493" s="3"/>
      <c r="DO493" s="3"/>
      <c r="DP493" s="3"/>
      <c r="DQ493" s="3"/>
      <c r="DR493" s="3"/>
      <c r="DS493" s="3"/>
      <c r="DT493" s="3"/>
      <c r="DU493" s="3"/>
      <c r="DV493" s="3"/>
      <c r="DW493" s="3"/>
      <c r="DX493" s="3"/>
      <c r="DY493" s="3"/>
      <c r="DZ493" s="3"/>
      <c r="EA493" s="3"/>
      <c r="EB493" s="19"/>
    </row>
    <row r="494" spans="1:132" ht="16.5" customHeight="1" x14ac:dyDescent="0.2">
      <c r="A494" s="43" t="s">
        <v>771</v>
      </c>
      <c r="B494" s="3" t="s">
        <v>772</v>
      </c>
      <c r="C494" s="5" t="e">
        <f>VLOOKUP(E494,route!A:B,2,FALSE)</f>
        <v>#N/A</v>
      </c>
      <c r="E494" s="349" t="s">
        <v>577</v>
      </c>
      <c r="F494" s="231" t="s">
        <v>2012</v>
      </c>
      <c r="H494" s="5" t="s">
        <v>813</v>
      </c>
      <c r="I494" s="21" t="s">
        <v>16</v>
      </c>
      <c r="J494" s="25" t="s">
        <v>16</v>
      </c>
      <c r="K494" s="25" t="s">
        <v>16</v>
      </c>
      <c r="L494" s="25" t="s">
        <v>16</v>
      </c>
      <c r="M494" s="25" t="s">
        <v>16</v>
      </c>
      <c r="N494" s="25" t="s">
        <v>16</v>
      </c>
      <c r="O494" s="25" t="s">
        <v>16</v>
      </c>
      <c r="P494" s="25" t="s">
        <v>16</v>
      </c>
      <c r="Q494" s="25" t="s">
        <v>16</v>
      </c>
      <c r="R494" s="25" t="s">
        <v>16</v>
      </c>
      <c r="S494" s="25" t="s">
        <v>16</v>
      </c>
      <c r="T494" s="25" t="s">
        <v>16</v>
      </c>
      <c r="U494" s="25" t="s">
        <v>16</v>
      </c>
      <c r="V494" s="25" t="s">
        <v>16</v>
      </c>
      <c r="W494" s="21" t="s">
        <v>16</v>
      </c>
      <c r="X494" s="21" t="s">
        <v>16</v>
      </c>
      <c r="Y494" s="21" t="s">
        <v>16</v>
      </c>
      <c r="Z494" s="21" t="s">
        <v>16</v>
      </c>
      <c r="AA494" s="21" t="s">
        <v>16</v>
      </c>
      <c r="AB494" s="21" t="s">
        <v>16</v>
      </c>
      <c r="AC494" s="426" t="s">
        <v>16</v>
      </c>
      <c r="AD494" s="426" t="s">
        <v>16</v>
      </c>
      <c r="AE494" s="426" t="s">
        <v>16</v>
      </c>
      <c r="AF494" s="426"/>
      <c r="AG494" s="426"/>
      <c r="AH494" s="426"/>
      <c r="AI494" s="511"/>
      <c r="AJ494" s="511"/>
      <c r="AK494" s="141"/>
      <c r="AL494" s="434"/>
      <c r="AN494" s="52"/>
      <c r="AO494" s="438"/>
      <c r="AP494" s="483"/>
      <c r="AQ494" s="500"/>
      <c r="AR494" s="315" t="e">
        <f>VLOOKUP(E494,'Monthly AMS report'!EF:EG,2,FALSE)</f>
        <v>#N/A</v>
      </c>
      <c r="AS494" s="22"/>
      <c r="AT494" s="22"/>
      <c r="AU494" s="3"/>
      <c r="AW494" s="5"/>
      <c r="AX494" s="5"/>
      <c r="AY494" s="5"/>
      <c r="AZ494" s="5"/>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c r="DG494" s="3"/>
      <c r="DH494" s="3"/>
      <c r="DI494" s="3"/>
      <c r="DJ494" s="3"/>
      <c r="DK494" s="3"/>
      <c r="DL494" s="3"/>
      <c r="DM494" s="3"/>
      <c r="DN494" s="3"/>
      <c r="DO494" s="3"/>
      <c r="DP494" s="3"/>
      <c r="DQ494" s="3"/>
      <c r="DR494" s="3"/>
      <c r="DS494" s="3"/>
      <c r="DT494" s="3"/>
      <c r="DU494" s="3"/>
      <c r="DV494" s="3"/>
      <c r="DW494" s="3"/>
      <c r="DX494" s="3"/>
      <c r="DY494" s="3"/>
      <c r="DZ494" s="3"/>
      <c r="EA494" s="3"/>
      <c r="EB494" s="19"/>
    </row>
    <row r="495" spans="1:132" ht="16.5" customHeight="1" x14ac:dyDescent="0.2">
      <c r="A495" s="43" t="s">
        <v>2013</v>
      </c>
      <c r="B495" s="3" t="s">
        <v>2014</v>
      </c>
      <c r="C495" s="5" t="str">
        <f>VLOOKUP(E495,route!A:B,2,FALSE)</f>
        <v>MS2P Feed Dryer</v>
      </c>
      <c r="E495" s="355" t="s">
        <v>578</v>
      </c>
      <c r="F495" s="231" t="s">
        <v>2015</v>
      </c>
      <c r="H495" s="5" t="s">
        <v>813</v>
      </c>
      <c r="I495" s="25" t="s">
        <v>16</v>
      </c>
      <c r="J495" s="25" t="s">
        <v>16</v>
      </c>
      <c r="K495" s="25" t="s">
        <v>16</v>
      </c>
      <c r="L495" s="25" t="s">
        <v>16</v>
      </c>
      <c r="M495" s="25" t="s">
        <v>16</v>
      </c>
      <c r="N495" s="25" t="s">
        <v>16</v>
      </c>
      <c r="O495" s="25" t="s">
        <v>16</v>
      </c>
      <c r="P495" s="25" t="s">
        <v>16</v>
      </c>
      <c r="Q495" s="25" t="s">
        <v>16</v>
      </c>
      <c r="R495" s="25" t="s">
        <v>16</v>
      </c>
      <c r="S495" s="25" t="s">
        <v>16</v>
      </c>
      <c r="T495" s="25" t="s">
        <v>16</v>
      </c>
      <c r="U495" s="25" t="s">
        <v>16</v>
      </c>
      <c r="V495" s="25" t="s">
        <v>16</v>
      </c>
      <c r="W495" s="21" t="s">
        <v>16</v>
      </c>
      <c r="X495" s="21" t="s">
        <v>16</v>
      </c>
      <c r="Y495" s="21" t="s">
        <v>16</v>
      </c>
      <c r="Z495" s="21" t="s">
        <v>16</v>
      </c>
      <c r="AA495" s="21" t="s">
        <v>16</v>
      </c>
      <c r="AB495" s="21" t="s">
        <v>16</v>
      </c>
      <c r="AC495" s="426" t="s">
        <v>16</v>
      </c>
      <c r="AD495" s="426" t="s">
        <v>16</v>
      </c>
      <c r="AE495" s="426" t="s">
        <v>16</v>
      </c>
      <c r="AF495" s="426"/>
      <c r="AG495" s="426"/>
      <c r="AH495" s="426"/>
      <c r="AI495" s="511"/>
      <c r="AJ495" s="511"/>
      <c r="AK495" s="141"/>
      <c r="AL495" s="434"/>
      <c r="AN495" s="52"/>
      <c r="AO495" s="438"/>
      <c r="AP495" s="483"/>
      <c r="AQ495" s="500"/>
      <c r="AR495" s="315" t="e">
        <f>VLOOKUP(E495,'Monthly AMS report'!EH:EI,2,FALSE)</f>
        <v>#N/A</v>
      </c>
      <c r="AS495" s="22"/>
      <c r="AT495" s="22"/>
      <c r="AU495" s="3"/>
      <c r="AW495" s="5"/>
      <c r="AX495" s="5"/>
      <c r="AY495" s="5"/>
      <c r="AZ495" s="5"/>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c r="DG495" s="3"/>
      <c r="DH495" s="3"/>
      <c r="DI495" s="3"/>
      <c r="DJ495" s="3"/>
      <c r="DK495" s="3"/>
      <c r="DL495" s="3"/>
      <c r="DM495" s="3"/>
      <c r="DN495" s="3"/>
      <c r="DO495" s="3"/>
      <c r="DP495" s="3"/>
      <c r="DQ495" s="3"/>
      <c r="DR495" s="3"/>
      <c r="DS495" s="3"/>
      <c r="DT495" s="3"/>
      <c r="DU495" s="3"/>
      <c r="DV495" s="3"/>
      <c r="DW495" s="3"/>
      <c r="DX495" s="3"/>
      <c r="DY495" s="3"/>
      <c r="DZ495" s="3"/>
      <c r="EA495" s="3"/>
      <c r="EB495" s="19"/>
    </row>
    <row r="496" spans="1:132" ht="16.5" customHeight="1" x14ac:dyDescent="0.2">
      <c r="A496" s="43" t="s">
        <v>2016</v>
      </c>
      <c r="B496" s="3" t="s">
        <v>2017</v>
      </c>
      <c r="C496" s="362" t="str">
        <f>VLOOKUP(E496,route!A:B,2,FALSE)</f>
        <v>P1 Curd</v>
      </c>
      <c r="D496" s="362"/>
      <c r="E496" s="355" t="s">
        <v>579</v>
      </c>
      <c r="F496" s="357" t="s">
        <v>2018</v>
      </c>
      <c r="H496" s="5" t="s">
        <v>1479</v>
      </c>
      <c r="I496" s="25" t="s">
        <v>16</v>
      </c>
      <c r="J496" s="25" t="s">
        <v>16</v>
      </c>
      <c r="K496" s="25" t="s">
        <v>16</v>
      </c>
      <c r="L496" s="25" t="s">
        <v>16</v>
      </c>
      <c r="M496" s="25" t="s">
        <v>16</v>
      </c>
      <c r="N496" s="25" t="s">
        <v>16</v>
      </c>
      <c r="O496" s="25" t="s">
        <v>16</v>
      </c>
      <c r="P496" s="25" t="s">
        <v>16</v>
      </c>
      <c r="Q496" s="25" t="s">
        <v>16</v>
      </c>
      <c r="R496" s="25" t="s">
        <v>16</v>
      </c>
      <c r="S496" s="25" t="s">
        <v>16</v>
      </c>
      <c r="T496" s="25" t="s">
        <v>16</v>
      </c>
      <c r="U496" s="25" t="s">
        <v>16</v>
      </c>
      <c r="V496" s="25" t="s">
        <v>16</v>
      </c>
      <c r="W496" s="21" t="s">
        <v>16</v>
      </c>
      <c r="X496" s="21" t="s">
        <v>16</v>
      </c>
      <c r="Y496" s="21" t="s">
        <v>16</v>
      </c>
      <c r="Z496" s="21" t="s">
        <v>16</v>
      </c>
      <c r="AA496" s="21" t="s">
        <v>16</v>
      </c>
      <c r="AB496" s="21" t="s">
        <v>16</v>
      </c>
      <c r="AC496" s="426" t="s">
        <v>16</v>
      </c>
      <c r="AD496" s="426" t="s">
        <v>16</v>
      </c>
      <c r="AE496" s="426" t="s">
        <v>16</v>
      </c>
      <c r="AF496" s="426"/>
      <c r="AG496" s="426"/>
      <c r="AH496" s="426"/>
      <c r="AI496" s="511"/>
      <c r="AJ496" s="511"/>
      <c r="AK496" s="141"/>
      <c r="AL496" s="434"/>
      <c r="AN496" s="52"/>
      <c r="AO496" s="438"/>
      <c r="AP496" s="483"/>
      <c r="AQ496" s="500"/>
      <c r="AR496" s="315" t="e">
        <f>VLOOKUP(E496,'Monthly AMS report'!ER:ES,2,FALSE)</f>
        <v>#N/A</v>
      </c>
      <c r="AS496" s="22"/>
      <c r="AT496" s="22"/>
      <c r="AU496" s="3"/>
      <c r="AW496" s="5"/>
      <c r="AX496" s="5"/>
      <c r="AY496" s="5"/>
      <c r="AZ496" s="5"/>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c r="DG496" s="3"/>
      <c r="DH496" s="3"/>
      <c r="DI496" s="3"/>
      <c r="DJ496" s="3"/>
      <c r="DK496" s="3"/>
      <c r="DL496" s="3"/>
      <c r="DM496" s="3"/>
      <c r="DN496" s="3"/>
      <c r="DO496" s="3"/>
      <c r="DP496" s="3"/>
      <c r="DQ496" s="3"/>
      <c r="DR496" s="3"/>
      <c r="DS496" s="3"/>
      <c r="DT496" s="3"/>
      <c r="DU496" s="3"/>
      <c r="DV496" s="3"/>
      <c r="DW496" s="3"/>
      <c r="DX496" s="3"/>
      <c r="DY496" s="3"/>
      <c r="DZ496" s="3"/>
      <c r="EA496" s="3"/>
      <c r="EB496" s="19"/>
    </row>
    <row r="497" spans="1:155" ht="16.5" customHeight="1" x14ac:dyDescent="0.2">
      <c r="A497" s="43" t="s">
        <v>2019</v>
      </c>
      <c r="B497" s="3" t="s">
        <v>2020</v>
      </c>
      <c r="C497" s="362" t="str">
        <f>VLOOKUP(E497,route!A:B,2,FALSE)</f>
        <v>P1 Curd</v>
      </c>
      <c r="D497" s="362"/>
      <c r="E497" s="355" t="s">
        <v>580</v>
      </c>
      <c r="F497" s="357" t="s">
        <v>2021</v>
      </c>
      <c r="H497" s="5" t="s">
        <v>1479</v>
      </c>
      <c r="I497" s="25" t="s">
        <v>16</v>
      </c>
      <c r="J497" s="25" t="s">
        <v>16</v>
      </c>
      <c r="K497" s="25" t="s">
        <v>16</v>
      </c>
      <c r="L497" s="25" t="s">
        <v>16</v>
      </c>
      <c r="M497" s="25" t="s">
        <v>16</v>
      </c>
      <c r="N497" s="25" t="s">
        <v>16</v>
      </c>
      <c r="O497" s="25" t="s">
        <v>16</v>
      </c>
      <c r="P497" s="25" t="s">
        <v>16</v>
      </c>
      <c r="Q497" s="25" t="s">
        <v>16</v>
      </c>
      <c r="R497" s="25" t="s">
        <v>16</v>
      </c>
      <c r="S497" s="25" t="s">
        <v>16</v>
      </c>
      <c r="T497" s="25" t="s">
        <v>16</v>
      </c>
      <c r="U497" s="25" t="s">
        <v>16</v>
      </c>
      <c r="V497" s="25" t="s">
        <v>16</v>
      </c>
      <c r="W497" s="21" t="s">
        <v>16</v>
      </c>
      <c r="X497" s="21" t="s">
        <v>16</v>
      </c>
      <c r="Y497" s="21" t="s">
        <v>16</v>
      </c>
      <c r="Z497" s="21" t="s">
        <v>16</v>
      </c>
      <c r="AA497" s="21" t="s">
        <v>16</v>
      </c>
      <c r="AB497" s="21" t="s">
        <v>16</v>
      </c>
      <c r="AC497" s="426" t="s">
        <v>16</v>
      </c>
      <c r="AD497" s="426" t="s">
        <v>16</v>
      </c>
      <c r="AE497" s="426" t="s">
        <v>16</v>
      </c>
      <c r="AF497" s="426"/>
      <c r="AG497" s="426"/>
      <c r="AH497" s="426"/>
      <c r="AI497" s="511"/>
      <c r="AJ497" s="511"/>
      <c r="AK497" s="141"/>
      <c r="AL497" s="434"/>
      <c r="AM497" s="24"/>
      <c r="AN497" s="52"/>
      <c r="AP497" s="483"/>
      <c r="AQ497" s="500"/>
      <c r="AR497" s="315" t="e">
        <f>VLOOKUP(E497,'Monthly AMS report'!ER:ES,2,FALSE)</f>
        <v>#N/A</v>
      </c>
      <c r="AS497" s="22"/>
      <c r="AT497" s="22"/>
      <c r="AU497" s="3"/>
      <c r="AW497" s="5"/>
      <c r="AX497" s="5"/>
      <c r="AY497" s="5"/>
      <c r="AZ497" s="5"/>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c r="DG497" s="3"/>
      <c r="DH497" s="3"/>
      <c r="DI497" s="3"/>
      <c r="DJ497" s="3"/>
      <c r="DK497" s="3"/>
      <c r="DL497" s="3"/>
      <c r="DM497" s="3"/>
      <c r="DN497" s="3"/>
      <c r="DO497" s="3"/>
      <c r="DP497" s="3"/>
      <c r="DQ497" s="3"/>
      <c r="DR497" s="3"/>
      <c r="DS497" s="3"/>
      <c r="DT497" s="3"/>
      <c r="DU497" s="3"/>
      <c r="DV497" s="3"/>
      <c r="DW497" s="3"/>
      <c r="DX497" s="3"/>
      <c r="DY497" s="3"/>
      <c r="DZ497" s="3"/>
      <c r="EA497" s="3"/>
      <c r="EB497" s="19"/>
    </row>
    <row r="498" spans="1:155" ht="16.5" customHeight="1" x14ac:dyDescent="0.2">
      <c r="A498" s="43" t="s">
        <v>2022</v>
      </c>
      <c r="B498" s="43" t="s">
        <v>2023</v>
      </c>
      <c r="C498" s="362" t="str">
        <f>VLOOKUP(E498,route!A:B,2,FALSE)</f>
        <v>P3 Dryer</v>
      </c>
      <c r="D498" s="362"/>
      <c r="E498" s="355" t="s">
        <v>581</v>
      </c>
      <c r="F498" s="357" t="s">
        <v>2023</v>
      </c>
      <c r="H498" s="5" t="s">
        <v>1479</v>
      </c>
      <c r="I498" s="25" t="s">
        <v>16</v>
      </c>
      <c r="J498" s="25" t="s">
        <v>16</v>
      </c>
      <c r="K498" s="25" t="s">
        <v>16</v>
      </c>
      <c r="L498" s="25" t="s">
        <v>16</v>
      </c>
      <c r="M498" s="25" t="s">
        <v>16</v>
      </c>
      <c r="N498" s="25" t="s">
        <v>16</v>
      </c>
      <c r="O498" s="25" t="s">
        <v>16</v>
      </c>
      <c r="P498" s="25" t="s">
        <v>16</v>
      </c>
      <c r="Q498" s="25" t="s">
        <v>16</v>
      </c>
      <c r="R498" s="25" t="s">
        <v>16</v>
      </c>
      <c r="S498" s="25" t="s">
        <v>16</v>
      </c>
      <c r="T498" s="25" t="s">
        <v>16</v>
      </c>
      <c r="U498" s="25" t="s">
        <v>16</v>
      </c>
      <c r="V498" s="25" t="s">
        <v>16</v>
      </c>
      <c r="W498" s="21" t="s">
        <v>16</v>
      </c>
      <c r="X498" s="21" t="s">
        <v>16</v>
      </c>
      <c r="Y498" s="21" t="s">
        <v>16</v>
      </c>
      <c r="Z498" s="21" t="s">
        <v>16</v>
      </c>
      <c r="AA498" s="21" t="s">
        <v>16</v>
      </c>
      <c r="AB498" s="21" t="s">
        <v>16</v>
      </c>
      <c r="AC498" s="426" t="s">
        <v>16</v>
      </c>
      <c r="AD498" s="426" t="s">
        <v>16</v>
      </c>
      <c r="AE498" s="426" t="s">
        <v>16</v>
      </c>
      <c r="AF498" s="426"/>
      <c r="AG498" s="426"/>
      <c r="AH498" s="426"/>
      <c r="AI498" s="511"/>
      <c r="AJ498" s="511"/>
      <c r="AK498" s="141"/>
      <c r="AL498" s="434"/>
      <c r="AN498" s="52"/>
      <c r="AO498" s="438"/>
      <c r="AP498" s="483"/>
      <c r="AQ498" s="500"/>
      <c r="AR498" s="315" t="e">
        <f>VLOOKUP(E498,'Monthly AMS report'!ER:ES,2,FALSE)</f>
        <v>#N/A</v>
      </c>
      <c r="AS498" s="22"/>
      <c r="AT498" s="22"/>
      <c r="AU498" s="3"/>
      <c r="AW498" s="5"/>
      <c r="AX498" s="5"/>
      <c r="AY498" s="5"/>
      <c r="AZ498" s="5"/>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c r="DG498" s="3"/>
      <c r="DH498" s="3"/>
      <c r="DI498" s="3"/>
      <c r="DJ498" s="3"/>
      <c r="DK498" s="3"/>
      <c r="DL498" s="3"/>
      <c r="DM498" s="3"/>
      <c r="DN498" s="3"/>
      <c r="DO498" s="3"/>
      <c r="DP498" s="3"/>
      <c r="DQ498" s="3"/>
      <c r="DR498" s="3"/>
      <c r="DS498" s="3"/>
      <c r="DT498" s="3"/>
      <c r="DU498" s="3"/>
      <c r="DV498" s="3"/>
      <c r="DW498" s="3"/>
      <c r="DX498" s="3"/>
      <c r="DY498" s="3"/>
      <c r="DZ498" s="3"/>
      <c r="EA498" s="3"/>
      <c r="EB498" s="19"/>
    </row>
    <row r="499" spans="1:155" ht="16.5" customHeight="1" x14ac:dyDescent="0.2">
      <c r="A499" s="43" t="s">
        <v>2024</v>
      </c>
      <c r="B499" s="43" t="s">
        <v>2025</v>
      </c>
      <c r="C499" s="362" t="str">
        <f>VLOOKUP(E499,route!A:B,2,FALSE)</f>
        <v>P3 Dryer</v>
      </c>
      <c r="D499" s="362"/>
      <c r="E499" s="355" t="s">
        <v>582</v>
      </c>
      <c r="F499" s="357" t="s">
        <v>2025</v>
      </c>
      <c r="H499" s="5" t="s">
        <v>1479</v>
      </c>
      <c r="I499" s="25" t="s">
        <v>16</v>
      </c>
      <c r="J499" s="25" t="s">
        <v>16</v>
      </c>
      <c r="K499" s="25" t="s">
        <v>16</v>
      </c>
      <c r="L499" s="25" t="s">
        <v>16</v>
      </c>
      <c r="M499" s="25" t="s">
        <v>16</v>
      </c>
      <c r="N499" s="25" t="s">
        <v>16</v>
      </c>
      <c r="O499" s="25" t="s">
        <v>16</v>
      </c>
      <c r="P499" s="25" t="s">
        <v>16</v>
      </c>
      <c r="Q499" s="25" t="s">
        <v>16</v>
      </c>
      <c r="R499" s="25" t="s">
        <v>16</v>
      </c>
      <c r="S499" s="25" t="s">
        <v>16</v>
      </c>
      <c r="T499" s="25" t="s">
        <v>16</v>
      </c>
      <c r="U499" s="25" t="s">
        <v>16</v>
      </c>
      <c r="V499" s="25" t="s">
        <v>16</v>
      </c>
      <c r="W499" s="21" t="s">
        <v>16</v>
      </c>
      <c r="X499" s="21" t="s">
        <v>16</v>
      </c>
      <c r="Y499" s="21" t="s">
        <v>16</v>
      </c>
      <c r="Z499" s="21" t="s">
        <v>16</v>
      </c>
      <c r="AA499" s="21" t="s">
        <v>16</v>
      </c>
      <c r="AB499" s="21" t="s">
        <v>16</v>
      </c>
      <c r="AC499" s="426" t="s">
        <v>16</v>
      </c>
      <c r="AD499" s="426" t="s">
        <v>16</v>
      </c>
      <c r="AE499" s="426" t="s">
        <v>16</v>
      </c>
      <c r="AF499" s="426"/>
      <c r="AG499" s="426"/>
      <c r="AH499" s="426"/>
      <c r="AI499" s="511"/>
      <c r="AJ499" s="511"/>
      <c r="AK499" s="141"/>
      <c r="AL499" s="434"/>
      <c r="AM499" s="24"/>
      <c r="AN499" s="52"/>
      <c r="AP499" s="483"/>
      <c r="AQ499" s="500"/>
      <c r="AR499" s="315" t="e">
        <f>VLOOKUP(E499,'Monthly AMS report'!ER:ES,2,FALSE)</f>
        <v>#N/A</v>
      </c>
      <c r="AS499" s="22"/>
      <c r="AT499" s="22"/>
      <c r="AU499" s="3"/>
      <c r="AW499" s="5"/>
      <c r="AX499" s="5"/>
      <c r="AY499" s="5"/>
      <c r="AZ499" s="5"/>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c r="DG499" s="3"/>
      <c r="DH499" s="3"/>
      <c r="DI499" s="3"/>
      <c r="DJ499" s="3"/>
      <c r="DK499" s="3"/>
      <c r="DL499" s="3"/>
      <c r="DM499" s="3"/>
      <c r="DN499" s="3"/>
      <c r="DO499" s="3"/>
      <c r="DP499" s="3"/>
      <c r="DQ499" s="3"/>
      <c r="DR499" s="3"/>
      <c r="DS499" s="3"/>
      <c r="DT499" s="3"/>
      <c r="DU499" s="3"/>
      <c r="DV499" s="3"/>
      <c r="DW499" s="3"/>
      <c r="DX499" s="3"/>
      <c r="DY499" s="3"/>
      <c r="DZ499" s="3"/>
      <c r="EA499" s="3"/>
      <c r="EB499" s="19"/>
    </row>
    <row r="500" spans="1:155" ht="16.5" customHeight="1" x14ac:dyDescent="0.2">
      <c r="A500" s="43" t="s">
        <v>2026</v>
      </c>
      <c r="B500" s="43" t="s">
        <v>2027</v>
      </c>
      <c r="C500" s="362" t="str">
        <f>VLOOKUP(E500,route!A:B,2,FALSE)</f>
        <v>P3 Dryer</v>
      </c>
      <c r="D500" s="362"/>
      <c r="E500" s="355" t="s">
        <v>583</v>
      </c>
      <c r="F500" s="357" t="s">
        <v>2027</v>
      </c>
      <c r="H500" s="5" t="s">
        <v>1479</v>
      </c>
      <c r="I500" s="25" t="s">
        <v>16</v>
      </c>
      <c r="J500" s="25" t="s">
        <v>16</v>
      </c>
      <c r="K500" s="25" t="s">
        <v>16</v>
      </c>
      <c r="L500" s="25" t="s">
        <v>16</v>
      </c>
      <c r="M500" s="25" t="s">
        <v>16</v>
      </c>
      <c r="N500" s="25" t="s">
        <v>16</v>
      </c>
      <c r="O500" s="25" t="s">
        <v>16</v>
      </c>
      <c r="P500" s="25" t="s">
        <v>16</v>
      </c>
      <c r="Q500" s="25" t="s">
        <v>16</v>
      </c>
      <c r="R500" s="25" t="s">
        <v>16</v>
      </c>
      <c r="S500" s="25" t="s">
        <v>16</v>
      </c>
      <c r="T500" s="25" t="s">
        <v>16</v>
      </c>
      <c r="U500" s="25" t="s">
        <v>16</v>
      </c>
      <c r="V500" s="25" t="s">
        <v>16</v>
      </c>
      <c r="W500" s="21" t="s">
        <v>16</v>
      </c>
      <c r="X500" s="21" t="s">
        <v>16</v>
      </c>
      <c r="Y500" s="21" t="s">
        <v>16</v>
      </c>
      <c r="Z500" s="21" t="s">
        <v>16</v>
      </c>
      <c r="AA500" s="21" t="s">
        <v>16</v>
      </c>
      <c r="AB500" s="21" t="s">
        <v>16</v>
      </c>
      <c r="AC500" s="426" t="s">
        <v>16</v>
      </c>
      <c r="AD500" s="426" t="s">
        <v>16</v>
      </c>
      <c r="AE500" s="426" t="s">
        <v>16</v>
      </c>
      <c r="AF500" s="426"/>
      <c r="AG500" s="426"/>
      <c r="AH500" s="426"/>
      <c r="AI500" s="511"/>
      <c r="AJ500" s="511"/>
      <c r="AK500" s="141"/>
      <c r="AL500" s="434"/>
      <c r="AN500" s="52"/>
      <c r="AO500" s="438"/>
      <c r="AP500" s="483"/>
      <c r="AQ500" s="500"/>
      <c r="AR500" s="315" t="e">
        <f>VLOOKUP(E500,'Monthly AMS report'!ER:ES,2,FALSE)</f>
        <v>#N/A</v>
      </c>
      <c r="AS500" s="22"/>
      <c r="AT500" s="22"/>
      <c r="AU500" s="3"/>
      <c r="AW500" s="5"/>
      <c r="AX500" s="5"/>
      <c r="AY500" s="5"/>
      <c r="AZ500" s="5"/>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c r="DG500" s="3"/>
      <c r="DH500" s="3"/>
      <c r="DI500" s="3"/>
      <c r="DJ500" s="3"/>
      <c r="DK500" s="3"/>
      <c r="DL500" s="3"/>
      <c r="DM500" s="3"/>
      <c r="DN500" s="3"/>
      <c r="DO500" s="3"/>
      <c r="DP500" s="3"/>
      <c r="DQ500" s="3"/>
      <c r="DR500" s="3"/>
      <c r="DS500" s="3"/>
      <c r="DT500" s="3"/>
      <c r="DU500" s="3"/>
      <c r="DV500" s="3"/>
      <c r="DW500" s="3"/>
      <c r="DX500" s="3"/>
      <c r="DY500" s="3"/>
      <c r="DZ500" s="3"/>
      <c r="EA500" s="3"/>
      <c r="EB500" s="19"/>
    </row>
    <row r="501" spans="1:155" ht="16.5" customHeight="1" x14ac:dyDescent="0.2">
      <c r="A501" s="43" t="s">
        <v>2028</v>
      </c>
      <c r="B501" s="43" t="s">
        <v>2029</v>
      </c>
      <c r="C501" s="362" t="str">
        <f>VLOOKUP(E501,route!A:B,2,FALSE)</f>
        <v>P3 Dryer</v>
      </c>
      <c r="D501" s="362"/>
      <c r="E501" s="355" t="s">
        <v>584</v>
      </c>
      <c r="F501" s="357" t="s">
        <v>2030</v>
      </c>
      <c r="H501" s="5" t="s">
        <v>1479</v>
      </c>
      <c r="I501" s="25" t="s">
        <v>16</v>
      </c>
      <c r="J501" s="25" t="s">
        <v>16</v>
      </c>
      <c r="K501" s="25" t="s">
        <v>16</v>
      </c>
      <c r="L501" s="25" t="s">
        <v>16</v>
      </c>
      <c r="M501" s="25" t="s">
        <v>16</v>
      </c>
      <c r="N501" s="25" t="s">
        <v>16</v>
      </c>
      <c r="O501" s="25" t="s">
        <v>16</v>
      </c>
      <c r="P501" s="25" t="s">
        <v>16</v>
      </c>
      <c r="Q501" s="25" t="s">
        <v>16</v>
      </c>
      <c r="R501" s="25" t="s">
        <v>16</v>
      </c>
      <c r="S501" s="25" t="s">
        <v>16</v>
      </c>
      <c r="T501" s="25" t="s">
        <v>16</v>
      </c>
      <c r="U501" s="25" t="s">
        <v>16</v>
      </c>
      <c r="V501" s="25" t="s">
        <v>16</v>
      </c>
      <c r="W501" s="21" t="s">
        <v>16</v>
      </c>
      <c r="X501" s="21" t="s">
        <v>16</v>
      </c>
      <c r="Y501" s="21" t="s">
        <v>16</v>
      </c>
      <c r="Z501" s="21" t="s">
        <v>16</v>
      </c>
      <c r="AA501" s="21" t="s">
        <v>16</v>
      </c>
      <c r="AB501" s="21" t="s">
        <v>16</v>
      </c>
      <c r="AC501" s="426" t="s">
        <v>16</v>
      </c>
      <c r="AD501" s="426" t="s">
        <v>16</v>
      </c>
      <c r="AE501" s="426" t="s">
        <v>16</v>
      </c>
      <c r="AF501" s="426"/>
      <c r="AG501" s="426"/>
      <c r="AH501" s="426"/>
      <c r="AI501" s="511"/>
      <c r="AJ501" s="511"/>
      <c r="AK501" s="141"/>
      <c r="AL501" s="434"/>
      <c r="AN501" s="52"/>
      <c r="AO501" s="438"/>
      <c r="AP501" s="483"/>
      <c r="AQ501" s="500"/>
      <c r="AR501" s="315" t="e">
        <f>VLOOKUP(E501,'Monthly AMS report'!ER:ES,2,FALSE)</f>
        <v>#N/A</v>
      </c>
      <c r="AS501" s="22"/>
      <c r="AT501" s="22"/>
      <c r="AU501" s="3"/>
      <c r="AW501" s="5"/>
      <c r="AX501" s="5"/>
      <c r="AY501" s="5"/>
      <c r="AZ501" s="5"/>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c r="DG501" s="3"/>
      <c r="DH501" s="3"/>
      <c r="DI501" s="3"/>
      <c r="DJ501" s="22" t="s">
        <v>2031</v>
      </c>
      <c r="DK501" s="3"/>
      <c r="DL501" s="3"/>
      <c r="DM501" s="3"/>
      <c r="DN501" s="3"/>
      <c r="DO501" s="3"/>
      <c r="DP501" s="3"/>
      <c r="DQ501" s="3"/>
      <c r="DR501" s="3"/>
      <c r="DS501" s="3"/>
      <c r="DT501" s="3"/>
      <c r="DU501" s="3"/>
      <c r="DV501" s="3"/>
      <c r="DW501" s="3"/>
      <c r="DX501" s="3"/>
      <c r="DY501" s="3"/>
      <c r="DZ501" s="3"/>
      <c r="EA501" s="3"/>
      <c r="EB501" s="19"/>
    </row>
    <row r="502" spans="1:155" ht="16.5" customHeight="1" x14ac:dyDescent="0.2">
      <c r="A502" s="43" t="s">
        <v>2032</v>
      </c>
      <c r="B502" s="3" t="s">
        <v>2033</v>
      </c>
      <c r="C502" s="362" t="str">
        <f>VLOOKUP(E502,route!A:B,2,FALSE)</f>
        <v>P3 Alget Dryer</v>
      </c>
      <c r="D502" s="362"/>
      <c r="E502" s="355" t="s">
        <v>585</v>
      </c>
      <c r="F502" s="357" t="s">
        <v>2034</v>
      </c>
      <c r="H502" s="5" t="s">
        <v>1479</v>
      </c>
      <c r="I502" s="25" t="s">
        <v>16</v>
      </c>
      <c r="J502" s="25" t="s">
        <v>16</v>
      </c>
      <c r="K502" s="25" t="s">
        <v>16</v>
      </c>
      <c r="L502" s="25" t="s">
        <v>16</v>
      </c>
      <c r="M502" s="25" t="s">
        <v>16</v>
      </c>
      <c r="N502" s="25" t="s">
        <v>16</v>
      </c>
      <c r="O502" s="25" t="s">
        <v>16</v>
      </c>
      <c r="P502" s="25" t="s">
        <v>16</v>
      </c>
      <c r="Q502" s="25" t="s">
        <v>16</v>
      </c>
      <c r="R502" s="25" t="s">
        <v>16</v>
      </c>
      <c r="S502" s="25" t="s">
        <v>16</v>
      </c>
      <c r="T502" s="25" t="s">
        <v>16</v>
      </c>
      <c r="U502" s="25" t="s">
        <v>16</v>
      </c>
      <c r="V502" s="25" t="s">
        <v>16</v>
      </c>
      <c r="W502" s="21" t="s">
        <v>16</v>
      </c>
      <c r="X502" s="21" t="s">
        <v>16</v>
      </c>
      <c r="Y502" s="21" t="s">
        <v>16</v>
      </c>
      <c r="Z502" s="21" t="s">
        <v>16</v>
      </c>
      <c r="AA502" s="21" t="s">
        <v>16</v>
      </c>
      <c r="AB502" s="21" t="s">
        <v>16</v>
      </c>
      <c r="AC502" s="426" t="s">
        <v>16</v>
      </c>
      <c r="AD502" s="426" t="s">
        <v>16</v>
      </c>
      <c r="AE502" s="426" t="s">
        <v>16</v>
      </c>
      <c r="AF502" s="426"/>
      <c r="AG502" s="426"/>
      <c r="AH502" s="426"/>
      <c r="AI502" s="511"/>
      <c r="AJ502" s="511"/>
      <c r="AK502" s="141"/>
      <c r="AL502" s="434"/>
      <c r="AN502" s="52"/>
      <c r="AO502" s="438"/>
      <c r="AP502" s="483"/>
      <c r="AQ502" s="500"/>
      <c r="AR502" s="315" t="e">
        <f>VLOOKUP(E502,'Monthly AMS report'!ER:ES,2,FALSE)</f>
        <v>#N/A</v>
      </c>
      <c r="AS502" s="22"/>
      <c r="AT502" s="22"/>
      <c r="AU502" s="3"/>
      <c r="AW502" s="5"/>
      <c r="AX502" s="5"/>
      <c r="AY502" s="5"/>
      <c r="AZ502" s="5"/>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c r="DG502" s="3"/>
      <c r="DH502" s="3"/>
      <c r="DI502" s="3"/>
      <c r="DJ502" s="3"/>
      <c r="DK502" s="3"/>
      <c r="DL502" s="3"/>
      <c r="DM502" s="3"/>
      <c r="DN502" s="3"/>
      <c r="DO502" s="3"/>
      <c r="DP502" s="3"/>
      <c r="DQ502" s="3"/>
      <c r="DR502" s="3"/>
      <c r="DS502" s="3"/>
      <c r="DT502" s="3"/>
      <c r="DU502" s="3"/>
      <c r="DV502" s="3"/>
      <c r="DW502" s="3"/>
      <c r="DX502" s="3"/>
      <c r="DY502" s="3"/>
      <c r="DZ502" s="3"/>
      <c r="EA502" s="3"/>
      <c r="EB502" s="19"/>
      <c r="EI502" s="4"/>
      <c r="EL502" s="4"/>
      <c r="EM502" s="4"/>
      <c r="EN502" s="4"/>
    </row>
    <row r="503" spans="1:155" ht="16.5" customHeight="1" x14ac:dyDescent="0.2">
      <c r="A503" s="43" t="s">
        <v>2035</v>
      </c>
      <c r="B503" s="3" t="s">
        <v>1728</v>
      </c>
      <c r="C503" s="362" t="str">
        <f>VLOOKUP(E503,route!A:B,2,FALSE)</f>
        <v>P3 Alget Dryer</v>
      </c>
      <c r="D503" s="362"/>
      <c r="E503" s="355" t="s">
        <v>586</v>
      </c>
      <c r="F503" s="357" t="s">
        <v>2036</v>
      </c>
      <c r="H503" s="5" t="s">
        <v>1479</v>
      </c>
      <c r="I503" s="25" t="s">
        <v>16</v>
      </c>
      <c r="J503" s="25" t="s">
        <v>16</v>
      </c>
      <c r="K503" s="25" t="s">
        <v>16</v>
      </c>
      <c r="L503" s="25" t="s">
        <v>16</v>
      </c>
      <c r="M503" s="25" t="s">
        <v>16</v>
      </c>
      <c r="N503" s="25" t="s">
        <v>16</v>
      </c>
      <c r="O503" s="25" t="s">
        <v>16</v>
      </c>
      <c r="P503" s="25" t="s">
        <v>16</v>
      </c>
      <c r="Q503" s="25" t="s">
        <v>16</v>
      </c>
      <c r="R503" s="25" t="s">
        <v>16</v>
      </c>
      <c r="S503" s="25" t="s">
        <v>16</v>
      </c>
      <c r="T503" s="25" t="s">
        <v>16</v>
      </c>
      <c r="U503" s="25" t="s">
        <v>16</v>
      </c>
      <c r="V503" s="25" t="s">
        <v>16</v>
      </c>
      <c r="W503" s="21" t="s">
        <v>663</v>
      </c>
      <c r="X503" s="21" t="s">
        <v>16</v>
      </c>
      <c r="Y503" s="21" t="s">
        <v>16</v>
      </c>
      <c r="Z503" s="21" t="s">
        <v>16</v>
      </c>
      <c r="AA503" s="21" t="s">
        <v>16</v>
      </c>
      <c r="AB503" s="21" t="s">
        <v>16</v>
      </c>
      <c r="AC503" s="426" t="s">
        <v>16</v>
      </c>
      <c r="AD503" s="426" t="s">
        <v>16</v>
      </c>
      <c r="AE503" s="426" t="s">
        <v>16</v>
      </c>
      <c r="AF503" s="426"/>
      <c r="AG503" s="426"/>
      <c r="AH503" s="426"/>
      <c r="AI503" s="511"/>
      <c r="AJ503" s="511"/>
      <c r="AK503" s="141"/>
      <c r="AL503" s="434"/>
      <c r="AN503" s="52"/>
      <c r="AO503" s="438"/>
      <c r="AP503" s="483"/>
      <c r="AQ503" s="500"/>
      <c r="AR503" s="315">
        <f>VLOOKUP(E503,'Monthly AMS report'!ER:ES,2,FALSE)</f>
        <v>44363</v>
      </c>
      <c r="AS503" s="22"/>
      <c r="AT503" s="22"/>
      <c r="AU503" s="3"/>
      <c r="AW503" s="5"/>
      <c r="AX503" s="5"/>
      <c r="AY503" s="5"/>
      <c r="AZ503" s="5"/>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c r="DG503" s="3"/>
      <c r="DH503" s="3"/>
      <c r="DI503" s="3"/>
      <c r="DJ503" s="3"/>
      <c r="DK503" s="3"/>
      <c r="DL503" s="3"/>
      <c r="DM503" s="3"/>
      <c r="DN503" s="3"/>
      <c r="DO503" s="3"/>
      <c r="DP503" s="3"/>
      <c r="DQ503" s="3"/>
      <c r="DR503" s="3"/>
      <c r="DS503" s="3"/>
      <c r="DT503" s="3"/>
      <c r="DU503" s="3"/>
      <c r="DV503" s="3"/>
      <c r="DW503" s="3"/>
      <c r="DX503" s="3"/>
      <c r="DY503" s="3"/>
      <c r="DZ503" s="3"/>
      <c r="EA503" s="3"/>
      <c r="EB503" s="19"/>
      <c r="EI503" s="4"/>
      <c r="EJ503" s="4"/>
      <c r="EK503" s="4"/>
      <c r="EL503" s="4"/>
      <c r="EM503" s="4"/>
      <c r="EN503" s="4"/>
    </row>
    <row r="504" spans="1:155" ht="16.5" customHeight="1" x14ac:dyDescent="0.2">
      <c r="A504" s="43" t="s">
        <v>2037</v>
      </c>
      <c r="B504" s="43" t="s">
        <v>2038</v>
      </c>
      <c r="C504" s="5" t="str">
        <f>VLOOKUP(E504,route!A:B,2,FALSE)</f>
        <v>P3 Curd B</v>
      </c>
      <c r="E504" s="263" t="s">
        <v>587</v>
      </c>
      <c r="F504" s="231" t="s">
        <v>2038</v>
      </c>
      <c r="H504" s="5" t="s">
        <v>1479</v>
      </c>
      <c r="I504" s="25" t="s">
        <v>16</v>
      </c>
      <c r="J504" s="25" t="s">
        <v>16</v>
      </c>
      <c r="K504" s="25" t="s">
        <v>16</v>
      </c>
      <c r="L504" s="25" t="s">
        <v>16</v>
      </c>
      <c r="M504" s="25" t="s">
        <v>16</v>
      </c>
      <c r="N504" s="25" t="s">
        <v>16</v>
      </c>
      <c r="O504" s="25" t="s">
        <v>16</v>
      </c>
      <c r="P504" s="25" t="s">
        <v>16</v>
      </c>
      <c r="Q504" s="25" t="s">
        <v>16</v>
      </c>
      <c r="R504" s="25" t="s">
        <v>16</v>
      </c>
      <c r="S504" s="25" t="s">
        <v>16</v>
      </c>
      <c r="T504" s="25" t="s">
        <v>16</v>
      </c>
      <c r="U504" s="25" t="s">
        <v>16</v>
      </c>
      <c r="V504" s="25" t="s">
        <v>16</v>
      </c>
      <c r="W504" s="21" t="s">
        <v>16</v>
      </c>
      <c r="X504" s="21" t="s">
        <v>16</v>
      </c>
      <c r="Y504" s="21" t="s">
        <v>16</v>
      </c>
      <c r="Z504" s="21" t="s">
        <v>16</v>
      </c>
      <c r="AA504" s="21" t="s">
        <v>16</v>
      </c>
      <c r="AB504" s="21" t="s">
        <v>16</v>
      </c>
      <c r="AC504" s="426" t="s">
        <v>16</v>
      </c>
      <c r="AD504" s="426" t="s">
        <v>16</v>
      </c>
      <c r="AE504" s="426" t="s">
        <v>16</v>
      </c>
      <c r="AF504" s="426"/>
      <c r="AG504" s="426"/>
      <c r="AH504" s="426"/>
      <c r="AI504" s="511"/>
      <c r="AJ504" s="511"/>
      <c r="AK504" s="141"/>
      <c r="AL504" s="434"/>
      <c r="AM504" s="24"/>
      <c r="AN504" s="52"/>
      <c r="AP504" s="483"/>
      <c r="AQ504" s="500"/>
      <c r="AR504" s="315" t="e">
        <f>VLOOKUP(E504,'Monthly AMS report'!ER:ES,2,FALSE)</f>
        <v>#N/A</v>
      </c>
      <c r="AS504" s="22"/>
      <c r="AT504" s="22"/>
      <c r="AU504" s="3"/>
      <c r="AW504" s="5"/>
      <c r="AX504" s="5"/>
      <c r="AY504" s="5"/>
      <c r="AZ504" s="5"/>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c r="DG504" s="3"/>
      <c r="DH504" s="3"/>
      <c r="DI504" s="3"/>
      <c r="DJ504" s="3"/>
      <c r="DK504" s="3"/>
      <c r="DL504" s="3"/>
      <c r="DM504" s="3"/>
      <c r="DN504" s="3"/>
      <c r="DO504" s="3"/>
      <c r="DP504" s="3"/>
      <c r="DQ504" s="3"/>
      <c r="DR504" s="3"/>
      <c r="DS504" s="3"/>
      <c r="DT504" s="3"/>
      <c r="DU504" s="3"/>
      <c r="DV504" s="3"/>
      <c r="DW504" s="3"/>
      <c r="DX504" s="3"/>
      <c r="DY504" s="3"/>
      <c r="DZ504" s="3"/>
      <c r="EA504" s="3"/>
      <c r="EB504" s="19"/>
      <c r="EI504" s="270"/>
      <c r="EJ504" s="4"/>
      <c r="EK504" s="4"/>
      <c r="EL504" s="270"/>
      <c r="EM504" s="270"/>
      <c r="EN504" s="270"/>
    </row>
    <row r="505" spans="1:155" ht="16.5" customHeight="1" x14ac:dyDescent="0.2">
      <c r="A505" s="43" t="s">
        <v>2039</v>
      </c>
      <c r="B505" s="43" t="s">
        <v>2040</v>
      </c>
      <c r="C505" s="5" t="str">
        <f>VLOOKUP(E505,route!A:B,2,FALSE)</f>
        <v>P3 Curd B</v>
      </c>
      <c r="E505" s="263" t="s">
        <v>588</v>
      </c>
      <c r="F505" s="231" t="s">
        <v>2040</v>
      </c>
      <c r="H505" s="5" t="s">
        <v>1479</v>
      </c>
      <c r="I505" s="25" t="s">
        <v>16</v>
      </c>
      <c r="J505" s="25" t="s">
        <v>16</v>
      </c>
      <c r="K505" s="25" t="s">
        <v>16</v>
      </c>
      <c r="L505" s="25" t="s">
        <v>16</v>
      </c>
      <c r="M505" s="25" t="s">
        <v>16</v>
      </c>
      <c r="N505" s="25" t="s">
        <v>16</v>
      </c>
      <c r="O505" s="25" t="s">
        <v>16</v>
      </c>
      <c r="P505" s="25" t="s">
        <v>16</v>
      </c>
      <c r="Q505" s="25" t="s">
        <v>16</v>
      </c>
      <c r="R505" s="25" t="s">
        <v>16</v>
      </c>
      <c r="S505" s="25" t="s">
        <v>16</v>
      </c>
      <c r="T505" s="25" t="s">
        <v>16</v>
      </c>
      <c r="U505" s="25" t="s">
        <v>16</v>
      </c>
      <c r="V505" s="25" t="s">
        <v>16</v>
      </c>
      <c r="W505" s="21" t="s">
        <v>16</v>
      </c>
      <c r="X505" s="21" t="s">
        <v>16</v>
      </c>
      <c r="Y505" s="21" t="s">
        <v>16</v>
      </c>
      <c r="Z505" s="21" t="s">
        <v>16</v>
      </c>
      <c r="AA505" s="21" t="s">
        <v>16</v>
      </c>
      <c r="AB505" s="21" t="s">
        <v>16</v>
      </c>
      <c r="AC505" s="426" t="s">
        <v>16</v>
      </c>
      <c r="AD505" s="426" t="s">
        <v>16</v>
      </c>
      <c r="AE505" s="426" t="s">
        <v>16</v>
      </c>
      <c r="AF505" s="426"/>
      <c r="AG505" s="426"/>
      <c r="AH505" s="426"/>
      <c r="AI505" s="511"/>
      <c r="AJ505" s="511"/>
      <c r="AK505" s="141"/>
      <c r="AL505" s="434"/>
      <c r="AN505" s="52"/>
      <c r="AO505" s="438"/>
      <c r="AP505" s="483"/>
      <c r="AQ505" s="500"/>
      <c r="AR505" s="315" t="e">
        <f>VLOOKUP(E505,'Monthly AMS report'!ER:ES,2,FALSE)</f>
        <v>#N/A</v>
      </c>
      <c r="AS505" s="22"/>
      <c r="AT505" s="22"/>
      <c r="AU505" s="3"/>
      <c r="AW505" s="5"/>
      <c r="AX505" s="5"/>
      <c r="AY505" s="5"/>
      <c r="AZ505" s="5"/>
      <c r="BA505" s="3"/>
      <c r="BB505" s="3"/>
      <c r="BC505" s="3"/>
      <c r="BD505" s="3"/>
      <c r="BE505" s="3"/>
      <c r="BF505" s="3"/>
      <c r="BG505" s="3"/>
      <c r="BH505" s="3"/>
      <c r="BI505" s="3"/>
      <c r="BJ505" s="3"/>
      <c r="BK505" s="3"/>
      <c r="BL505" s="3"/>
      <c r="BM505" s="3"/>
      <c r="BN505" s="3"/>
      <c r="BO505" s="3"/>
      <c r="BP505" s="3"/>
      <c r="BQ505" s="3"/>
      <c r="BR505" s="3"/>
      <c r="BS505" s="3"/>
      <c r="BT505" s="3"/>
      <c r="BU505" s="3"/>
      <c r="BV505" s="5"/>
      <c r="BW505" s="5"/>
      <c r="BX505" s="5"/>
      <c r="BY505" s="5"/>
      <c r="BZ505" s="5"/>
      <c r="CA505" s="5"/>
      <c r="CB505" s="5"/>
      <c r="CC505" s="5"/>
      <c r="CD505" s="5"/>
      <c r="CE505" s="5"/>
      <c r="CF505" s="5"/>
      <c r="CG505" s="5"/>
      <c r="CH505" s="5"/>
      <c r="CI505" s="5"/>
      <c r="CJ505" s="5"/>
      <c r="CK505" s="5"/>
      <c r="CL505" s="5"/>
      <c r="CM505" s="5"/>
      <c r="CN505" s="5"/>
      <c r="CO505" s="5"/>
      <c r="CP505" s="5"/>
      <c r="CQ505" s="5"/>
      <c r="CR505" s="5"/>
      <c r="CS505" s="5"/>
      <c r="CT505" s="5"/>
      <c r="CU505" s="5"/>
      <c r="CV505" s="5"/>
      <c r="CW505" s="5"/>
      <c r="CX505" s="5"/>
      <c r="CY505" s="5"/>
      <c r="CZ505" s="5"/>
      <c r="DA505" s="5"/>
      <c r="DB505" s="5"/>
      <c r="DC505" s="5"/>
      <c r="DD505" s="5"/>
      <c r="DE505" s="5"/>
      <c r="DF505" s="5"/>
      <c r="DG505" s="5"/>
      <c r="DH505" s="5"/>
      <c r="DI505" s="5"/>
      <c r="DJ505" s="5"/>
      <c r="DK505" s="5"/>
      <c r="DL505" s="5"/>
      <c r="DM505" s="5"/>
      <c r="DN505" s="5"/>
      <c r="DO505" s="5"/>
      <c r="DP505" s="5"/>
      <c r="DQ505" s="5"/>
      <c r="DR505" s="5"/>
      <c r="DS505" s="5"/>
      <c r="DT505" s="5"/>
      <c r="DU505" s="5"/>
      <c r="DV505" s="5"/>
      <c r="DW505" s="5"/>
      <c r="DX505" s="5"/>
      <c r="DY505" s="5"/>
      <c r="DZ505" s="5"/>
      <c r="EA505" s="5"/>
      <c r="EB505" s="334"/>
      <c r="EC505" s="4"/>
      <c r="ED505" s="4"/>
      <c r="EE505" s="4"/>
      <c r="EF505" s="4"/>
      <c r="EG505" s="4"/>
      <c r="EH505" s="4"/>
      <c r="EI505" s="270"/>
      <c r="EJ505" s="270"/>
      <c r="EK505" s="270"/>
      <c r="EL505" s="270"/>
      <c r="EM505" s="270"/>
      <c r="EN505" s="270"/>
      <c r="EO505" s="4"/>
      <c r="EP505" s="4"/>
      <c r="EQ505" s="4"/>
      <c r="ER505" s="4"/>
      <c r="ES505" s="4"/>
      <c r="ET505" s="4"/>
      <c r="EU505" s="4"/>
      <c r="EV505" s="4"/>
      <c r="EW505" s="4"/>
      <c r="EX505" s="4"/>
      <c r="EY505" s="4"/>
    </row>
    <row r="506" spans="1:155" ht="16.5" customHeight="1" x14ac:dyDescent="0.2">
      <c r="A506" s="43" t="s">
        <v>2041</v>
      </c>
      <c r="B506" s="323" t="s">
        <v>2042</v>
      </c>
      <c r="C506" s="5" t="str">
        <f>VLOOKUP(E506,route!A:B,2,FALSE)</f>
        <v>P3 Curd B</v>
      </c>
      <c r="E506" s="265" t="s">
        <v>589</v>
      </c>
      <c r="F506" s="362" t="s">
        <v>2042</v>
      </c>
      <c r="H506" s="5" t="s">
        <v>676</v>
      </c>
      <c r="I506" s="21" t="s">
        <v>16</v>
      </c>
      <c r="J506" s="21" t="s">
        <v>16</v>
      </c>
      <c r="K506" s="21" t="s">
        <v>663</v>
      </c>
      <c r="L506" s="21" t="s">
        <v>16</v>
      </c>
      <c r="M506" s="21" t="s">
        <v>16</v>
      </c>
      <c r="N506" s="21" t="s">
        <v>16</v>
      </c>
      <c r="O506" s="21" t="s">
        <v>16</v>
      </c>
      <c r="P506" s="21" t="s">
        <v>16</v>
      </c>
      <c r="Q506" s="21" t="s">
        <v>16</v>
      </c>
      <c r="R506" s="21" t="s">
        <v>16</v>
      </c>
      <c r="S506" s="21" t="s">
        <v>16</v>
      </c>
      <c r="T506" s="21" t="s">
        <v>16</v>
      </c>
      <c r="U506" s="21" t="s">
        <v>16</v>
      </c>
      <c r="V506" s="21" t="s">
        <v>16</v>
      </c>
      <c r="W506" s="21" t="s">
        <v>16</v>
      </c>
      <c r="X506" s="21" t="s">
        <v>16</v>
      </c>
      <c r="Y506" s="21" t="s">
        <v>16</v>
      </c>
      <c r="Z506" s="21" t="s">
        <v>16</v>
      </c>
      <c r="AA506" s="21" t="s">
        <v>16</v>
      </c>
      <c r="AB506" s="21" t="s">
        <v>16</v>
      </c>
      <c r="AC506" s="426" t="s">
        <v>16</v>
      </c>
      <c r="AD506" s="426" t="s">
        <v>16</v>
      </c>
      <c r="AE506" s="426" t="s">
        <v>16</v>
      </c>
      <c r="AF506" s="426"/>
      <c r="AG506" s="426"/>
      <c r="AH506" s="426"/>
      <c r="AI506" s="511"/>
      <c r="AJ506" s="511"/>
      <c r="AK506" s="141"/>
      <c r="AL506" s="434"/>
      <c r="AM506" s="24" t="s">
        <v>1871</v>
      </c>
      <c r="AN506" s="52"/>
      <c r="AP506" s="483"/>
      <c r="AQ506" s="500"/>
      <c r="AR506" s="315" t="e">
        <f>VLOOKUP(E506,'Monthly AMS report'!ER:ES,2,FALSE)</f>
        <v>#N/A</v>
      </c>
      <c r="AS506" s="3"/>
      <c r="AT506" s="3"/>
      <c r="AU506" s="5">
        <v>0</v>
      </c>
      <c r="AV506" s="5">
        <v>8</v>
      </c>
      <c r="AW506" s="5">
        <v>23</v>
      </c>
      <c r="AX506" s="5"/>
      <c r="AY506" s="5"/>
      <c r="AZ506" s="5"/>
      <c r="BA506" s="3"/>
      <c r="BB506" s="3"/>
      <c r="BC506" s="3"/>
      <c r="BD506" s="3"/>
      <c r="BE506" s="3"/>
      <c r="BF506" s="3"/>
      <c r="BG506" s="3"/>
      <c r="BH506" s="3"/>
      <c r="BI506" s="3"/>
      <c r="BJ506" s="3"/>
      <c r="BK506" s="3"/>
      <c r="BL506" s="3"/>
      <c r="BM506" s="3"/>
      <c r="BN506" s="3"/>
      <c r="BO506" s="3"/>
      <c r="BP506" s="3"/>
      <c r="BQ506" s="3"/>
      <c r="BR506" s="3"/>
      <c r="BS506" s="3"/>
      <c r="BT506" s="3"/>
      <c r="BU506" s="3"/>
      <c r="BV506" s="5"/>
      <c r="BW506" s="5"/>
      <c r="BX506" s="5"/>
      <c r="BY506" s="5"/>
      <c r="BZ506" s="5"/>
      <c r="CA506" s="5"/>
      <c r="CB506" s="5"/>
      <c r="CC506" s="5"/>
      <c r="CD506" s="5"/>
      <c r="CE506" s="5"/>
      <c r="CF506" s="5"/>
      <c r="CG506" s="5"/>
      <c r="CH506" s="5"/>
      <c r="CI506" s="5"/>
      <c r="CJ506" s="5"/>
      <c r="CK506" s="5"/>
      <c r="CL506" s="5"/>
      <c r="CM506" s="5"/>
      <c r="CN506" s="5"/>
      <c r="CO506" s="5"/>
      <c r="CP506" s="5"/>
      <c r="CQ506" s="5"/>
      <c r="CR506" s="5"/>
      <c r="CS506" s="5"/>
      <c r="CT506" s="5"/>
      <c r="CU506" s="5"/>
      <c r="CV506" s="5"/>
      <c r="CW506" s="5"/>
      <c r="CX506" s="5"/>
      <c r="CY506" s="5"/>
      <c r="CZ506" s="5"/>
      <c r="DA506" s="5"/>
      <c r="DB506" s="5"/>
      <c r="DC506" s="5"/>
      <c r="DD506" s="5"/>
      <c r="DE506" s="5"/>
      <c r="DF506" s="5"/>
      <c r="DG506" s="5"/>
      <c r="DH506" s="5"/>
      <c r="DI506" s="5"/>
      <c r="DJ506" s="5"/>
      <c r="DK506" s="5"/>
      <c r="DL506" s="5"/>
      <c r="DM506" s="5"/>
      <c r="DN506" s="5"/>
      <c r="DO506" s="5"/>
      <c r="DP506" s="5"/>
      <c r="DQ506" s="5"/>
      <c r="DR506" s="5"/>
      <c r="DS506" s="5"/>
      <c r="DT506" s="5"/>
      <c r="DU506" s="5"/>
      <c r="DV506" s="5"/>
      <c r="DW506" s="5"/>
      <c r="DX506" s="5"/>
      <c r="DY506" s="5"/>
      <c r="DZ506" s="5"/>
      <c r="EA506" s="5"/>
      <c r="EB506" s="334"/>
      <c r="EC506" s="4"/>
      <c r="ED506" s="4"/>
      <c r="EE506" s="4"/>
      <c r="EF506" s="4"/>
      <c r="EG506" s="4"/>
      <c r="EH506" s="4"/>
      <c r="EI506" s="270"/>
      <c r="EJ506" s="270"/>
      <c r="EK506" s="270"/>
      <c r="EL506" s="270"/>
      <c r="EM506" s="270"/>
      <c r="EN506" s="270"/>
      <c r="EO506" s="4"/>
      <c r="EP506" s="4"/>
      <c r="EQ506" s="4"/>
      <c r="ER506" s="4"/>
      <c r="ES506" s="4"/>
      <c r="ET506" s="4"/>
      <c r="EU506" s="4"/>
      <c r="EV506" s="4"/>
      <c r="EW506" s="4"/>
      <c r="EX506" s="4"/>
      <c r="EY506" s="4"/>
    </row>
    <row r="507" spans="1:155" s="270" customFormat="1" ht="15" x14ac:dyDescent="0.2">
      <c r="B507" s="291"/>
      <c r="C507" s="227"/>
      <c r="D507" s="227"/>
      <c r="E507" s="267" t="s">
        <v>590</v>
      </c>
      <c r="F507" s="268"/>
      <c r="G507" s="4"/>
      <c r="H507" s="227"/>
      <c r="I507" s="174"/>
      <c r="J507" s="174"/>
      <c r="K507" s="174"/>
      <c r="L507" s="174"/>
      <c r="M507" s="174"/>
      <c r="N507" s="174"/>
      <c r="O507" s="174"/>
      <c r="P507" s="174"/>
      <c r="Q507" s="174"/>
      <c r="R507" s="174"/>
      <c r="S507" s="174"/>
      <c r="T507" s="174"/>
      <c r="U507" s="174"/>
      <c r="V507" s="174"/>
      <c r="W507" s="174"/>
      <c r="X507" s="174"/>
      <c r="Y507" s="174"/>
      <c r="Z507" s="174"/>
      <c r="AA507" s="174"/>
      <c r="AB507" s="174"/>
      <c r="AC507" s="174"/>
      <c r="AD507" s="174"/>
      <c r="AE507" s="174"/>
      <c r="AF507" s="174"/>
      <c r="AG507" s="174"/>
      <c r="AH507" s="174"/>
      <c r="AI507" s="515"/>
      <c r="AJ507" s="515"/>
      <c r="AK507" s="141"/>
      <c r="AL507" s="434"/>
      <c r="AM507" s="24"/>
      <c r="AN507" s="59"/>
      <c r="AO507" s="24"/>
      <c r="AP507" s="480"/>
      <c r="AQ507" s="497"/>
      <c r="AR507" s="292"/>
      <c r="AS507" s="291"/>
      <c r="AT507" s="291"/>
      <c r="AV507" s="227"/>
      <c r="AW507" s="227"/>
      <c r="AX507" s="227"/>
      <c r="AY507" s="227"/>
      <c r="AZ507" s="227"/>
    </row>
    <row r="508" spans="1:155" s="270" customFormat="1" ht="15" x14ac:dyDescent="0.2">
      <c r="B508" s="291"/>
      <c r="C508" s="227"/>
      <c r="D508" s="227"/>
      <c r="E508" s="267"/>
      <c r="F508" s="268"/>
      <c r="G508" s="4"/>
      <c r="H508" s="227"/>
      <c r="I508" s="174"/>
      <c r="J508" s="174"/>
      <c r="K508" s="174"/>
      <c r="L508" s="174"/>
      <c r="M508" s="174"/>
      <c r="N508" s="174"/>
      <c r="O508" s="174"/>
      <c r="P508" s="174"/>
      <c r="Q508" s="174"/>
      <c r="R508" s="174"/>
      <c r="S508" s="174"/>
      <c r="T508" s="174"/>
      <c r="U508" s="174"/>
      <c r="V508" s="174"/>
      <c r="W508" s="174"/>
      <c r="X508" s="174"/>
      <c r="Y508" s="174"/>
      <c r="Z508" s="174"/>
      <c r="AA508" s="174"/>
      <c r="AB508" s="174"/>
      <c r="AC508" s="174"/>
      <c r="AD508" s="174"/>
      <c r="AE508" s="174"/>
      <c r="AF508" s="174"/>
      <c r="AG508" s="174"/>
      <c r="AH508" s="174"/>
      <c r="AI508" s="515"/>
      <c r="AJ508" s="515"/>
      <c r="AK508" s="141"/>
      <c r="AL508" s="434"/>
      <c r="AM508" s="24"/>
      <c r="AN508" s="59"/>
      <c r="AO508" s="24"/>
      <c r="AP508" s="480"/>
      <c r="AQ508" s="497"/>
      <c r="AR508" s="292"/>
      <c r="AS508" s="291"/>
      <c r="AT508" s="291"/>
      <c r="AV508" s="227"/>
      <c r="AW508" s="227"/>
      <c r="AX508" s="227"/>
      <c r="AY508" s="227"/>
      <c r="AZ508" s="227"/>
    </row>
    <row r="509" spans="1:155" s="270" customFormat="1" ht="15" x14ac:dyDescent="0.2">
      <c r="B509" s="291"/>
      <c r="C509" s="227"/>
      <c r="D509" s="227"/>
      <c r="E509" s="267"/>
      <c r="F509" s="268"/>
      <c r="G509" s="4"/>
      <c r="H509" s="227"/>
      <c r="I509" s="174"/>
      <c r="J509" s="174"/>
      <c r="K509" s="174"/>
      <c r="L509" s="174"/>
      <c r="M509" s="174"/>
      <c r="N509" s="174"/>
      <c r="O509" s="174"/>
      <c r="P509" s="174"/>
      <c r="Q509" s="174"/>
      <c r="R509" s="174"/>
      <c r="S509" s="174"/>
      <c r="T509" s="174"/>
      <c r="U509" s="174"/>
      <c r="V509" s="174"/>
      <c r="W509" s="174"/>
      <c r="X509" s="174"/>
      <c r="Y509" s="174"/>
      <c r="Z509" s="174"/>
      <c r="AA509" s="174"/>
      <c r="AB509" s="174"/>
      <c r="AC509" s="174"/>
      <c r="AD509" s="174"/>
      <c r="AE509" s="174"/>
      <c r="AF509" s="174"/>
      <c r="AG509" s="174"/>
      <c r="AH509" s="174"/>
      <c r="AI509" s="515"/>
      <c r="AJ509" s="515"/>
      <c r="AK509" s="141"/>
      <c r="AL509" s="434"/>
      <c r="AM509" s="24"/>
      <c r="AN509" s="59"/>
      <c r="AO509" s="24"/>
      <c r="AP509" s="480"/>
      <c r="AQ509" s="497"/>
      <c r="AR509" s="292"/>
      <c r="AS509" s="291"/>
      <c r="AT509" s="291"/>
      <c r="AV509" s="227"/>
      <c r="AW509" s="227"/>
      <c r="AX509" s="227"/>
      <c r="AY509" s="227"/>
      <c r="AZ509" s="227"/>
    </row>
    <row r="510" spans="1:155" s="270" customFormat="1" ht="15" x14ac:dyDescent="0.2">
      <c r="B510" s="291"/>
      <c r="C510" s="227"/>
      <c r="D510" s="227"/>
      <c r="E510" s="267"/>
      <c r="F510" s="268"/>
      <c r="G510" s="4"/>
      <c r="H510" s="227"/>
      <c r="I510" s="174"/>
      <c r="J510" s="174"/>
      <c r="K510" s="174"/>
      <c r="L510" s="174"/>
      <c r="M510" s="174"/>
      <c r="N510" s="174"/>
      <c r="O510" s="174"/>
      <c r="P510" s="174"/>
      <c r="Q510" s="174"/>
      <c r="R510" s="174"/>
      <c r="S510" s="174"/>
      <c r="T510" s="174"/>
      <c r="U510" s="174"/>
      <c r="V510" s="174"/>
      <c r="W510" s="174"/>
      <c r="X510" s="174"/>
      <c r="Y510" s="174"/>
      <c r="Z510" s="174"/>
      <c r="AA510" s="174"/>
      <c r="AB510" s="174"/>
      <c r="AC510" s="174"/>
      <c r="AD510" s="174"/>
      <c r="AE510" s="174"/>
      <c r="AF510" s="174"/>
      <c r="AG510" s="174"/>
      <c r="AH510" s="174"/>
      <c r="AI510" s="515"/>
      <c r="AJ510" s="515"/>
      <c r="AK510" s="141"/>
      <c r="AL510" s="434"/>
      <c r="AM510" s="24"/>
      <c r="AN510" s="59"/>
      <c r="AO510" s="24"/>
      <c r="AP510" s="480"/>
      <c r="AQ510" s="497"/>
      <c r="AR510" s="292"/>
      <c r="AS510" s="291"/>
      <c r="AT510" s="291"/>
      <c r="AV510" s="227"/>
      <c r="AW510" s="227"/>
      <c r="AX510" s="227"/>
      <c r="AY510" s="227"/>
      <c r="AZ510" s="227"/>
    </row>
    <row r="511" spans="1:155" s="270" customFormat="1" ht="15" x14ac:dyDescent="0.2">
      <c r="B511" s="291"/>
      <c r="C511" s="227"/>
      <c r="D511" s="227"/>
      <c r="E511" s="267"/>
      <c r="F511" s="268"/>
      <c r="G511" s="4"/>
      <c r="H511" s="227"/>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174"/>
      <c r="AH511" s="174"/>
      <c r="AI511" s="515"/>
      <c r="AJ511" s="515"/>
      <c r="AK511" s="141"/>
      <c r="AL511" s="434"/>
      <c r="AM511" s="24"/>
      <c r="AN511" s="59"/>
      <c r="AO511" s="24"/>
      <c r="AP511" s="480"/>
      <c r="AQ511" s="497"/>
      <c r="AR511" s="292"/>
      <c r="AS511" s="291"/>
      <c r="AT511" s="291"/>
      <c r="AV511" s="227"/>
      <c r="AW511" s="227"/>
      <c r="AX511" s="227"/>
      <c r="AY511" s="227"/>
      <c r="AZ511" s="227"/>
    </row>
    <row r="512" spans="1:155" s="270" customFormat="1" ht="12.75" customHeight="1" x14ac:dyDescent="0.25">
      <c r="A512" s="298" t="s">
        <v>2043</v>
      </c>
      <c r="B512" s="291"/>
      <c r="C512" s="227"/>
      <c r="D512" s="227"/>
      <c r="E512" s="545"/>
      <c r="F512" s="227" t="e">
        <v>#N/A</v>
      </c>
      <c r="G512" s="4"/>
      <c r="H512" s="227" t="s">
        <v>2044</v>
      </c>
      <c r="I512" s="300" t="s">
        <v>2045</v>
      </c>
      <c r="J512" s="174"/>
      <c r="K512" s="174"/>
      <c r="L512" s="174"/>
      <c r="M512" s="174"/>
      <c r="N512" s="174"/>
      <c r="O512" s="174"/>
      <c r="P512" s="174"/>
      <c r="Q512" s="174"/>
      <c r="R512" s="174"/>
      <c r="S512" s="174"/>
      <c r="T512" s="174"/>
      <c r="U512" s="174"/>
      <c r="V512" s="174"/>
      <c r="W512" s="174"/>
      <c r="X512" s="174"/>
      <c r="Y512" s="174"/>
      <c r="Z512" s="174"/>
      <c r="AA512" s="174"/>
      <c r="AB512" s="174"/>
      <c r="AC512" s="174"/>
      <c r="AD512" s="174"/>
      <c r="AE512" s="174"/>
      <c r="AF512" s="174"/>
      <c r="AG512" s="174"/>
      <c r="AH512" s="174"/>
      <c r="AI512" s="515"/>
      <c r="AJ512" s="515"/>
      <c r="AK512" s="141"/>
      <c r="AL512" s="434"/>
      <c r="AM512" s="24"/>
      <c r="AN512" s="59"/>
      <c r="AO512" s="24"/>
      <c r="AP512" s="480"/>
      <c r="AQ512" s="497"/>
      <c r="AR512" s="292" t="e">
        <f>VLOOKUP(#REF!,'Monthly AMS report'!DH:DI,2,FALSE)</f>
        <v>#REF!</v>
      </c>
      <c r="AS512" s="291"/>
      <c r="AT512" s="291"/>
      <c r="AV512" s="227"/>
      <c r="AW512" s="227"/>
      <c r="AX512" s="227"/>
      <c r="AY512" s="227"/>
      <c r="AZ512" s="227"/>
    </row>
    <row r="513" spans="1:52" s="270" customFormat="1" ht="12.75" customHeight="1" x14ac:dyDescent="0.25">
      <c r="A513" s="298" t="s">
        <v>2046</v>
      </c>
      <c r="B513" s="291"/>
      <c r="C513" s="227"/>
      <c r="D513" s="227"/>
      <c r="E513" s="545"/>
      <c r="F513" s="227" t="e">
        <v>#N/A</v>
      </c>
      <c r="G513" s="4"/>
      <c r="H513" s="227" t="s">
        <v>2044</v>
      </c>
      <c r="I513" s="300" t="s">
        <v>2047</v>
      </c>
      <c r="J513" s="174"/>
      <c r="K513" s="174"/>
      <c r="L513" s="174"/>
      <c r="M513" s="174"/>
      <c r="N513" s="174"/>
      <c r="O513" s="174"/>
      <c r="P513" s="174"/>
      <c r="Q513" s="174"/>
      <c r="R513" s="174"/>
      <c r="S513" s="174"/>
      <c r="T513" s="174"/>
      <c r="U513" s="174"/>
      <c r="V513" s="174"/>
      <c r="W513" s="174"/>
      <c r="X513" s="174"/>
      <c r="Y513" s="174"/>
      <c r="Z513" s="174"/>
      <c r="AA513" s="174"/>
      <c r="AB513" s="174"/>
      <c r="AC513" s="174"/>
      <c r="AD513" s="174"/>
      <c r="AE513" s="174"/>
      <c r="AF513" s="174"/>
      <c r="AG513" s="174"/>
      <c r="AH513" s="174"/>
      <c r="AI513" s="515"/>
      <c r="AJ513" s="515"/>
      <c r="AK513" s="141"/>
      <c r="AL513" s="434"/>
      <c r="AM513" s="24"/>
      <c r="AN513" s="59"/>
      <c r="AO513" s="24"/>
      <c r="AP513" s="480"/>
      <c r="AQ513" s="497"/>
      <c r="AR513" s="292" t="e">
        <f>VLOOKUP(#REF!,'Monthly AMS report'!DH:DI,2,FALSE)</f>
        <v>#REF!</v>
      </c>
      <c r="AS513" s="291"/>
      <c r="AT513" s="291"/>
      <c r="AV513" s="227"/>
      <c r="AW513" s="227"/>
      <c r="AX513" s="227"/>
      <c r="AY513" s="227"/>
      <c r="AZ513" s="227"/>
    </row>
    <row r="514" spans="1:52" s="270" customFormat="1" ht="153" customHeight="1" x14ac:dyDescent="0.25">
      <c r="A514" s="298" t="s">
        <v>2048</v>
      </c>
      <c r="B514" s="291"/>
      <c r="C514" s="227"/>
      <c r="D514" s="227"/>
      <c r="E514" s="545"/>
      <c r="F514" s="227" t="e">
        <v>#N/A</v>
      </c>
      <c r="G514" s="4"/>
      <c r="H514" s="227" t="s">
        <v>2044</v>
      </c>
      <c r="I514" s="300" t="s">
        <v>2049</v>
      </c>
      <c r="J514" s="174"/>
      <c r="K514" s="174"/>
      <c r="L514" s="174"/>
      <c r="M514" s="174"/>
      <c r="N514" s="174"/>
      <c r="O514" s="174"/>
      <c r="P514" s="174"/>
      <c r="Q514" s="174"/>
      <c r="R514" s="174"/>
      <c r="S514" s="174"/>
      <c r="T514" s="174"/>
      <c r="U514" s="174"/>
      <c r="V514" s="174"/>
      <c r="W514" s="174"/>
      <c r="X514" s="174"/>
      <c r="Y514" s="174"/>
      <c r="Z514" s="174"/>
      <c r="AA514" s="174"/>
      <c r="AB514" s="174"/>
      <c r="AC514" s="174"/>
      <c r="AD514" s="174"/>
      <c r="AE514" s="174"/>
      <c r="AF514" s="174"/>
      <c r="AG514" s="174"/>
      <c r="AH514" s="174"/>
      <c r="AI514" s="515"/>
      <c r="AJ514" s="515"/>
      <c r="AK514" s="141"/>
      <c r="AL514" s="434"/>
      <c r="AM514" s="24"/>
      <c r="AN514" s="59"/>
      <c r="AO514" s="24"/>
      <c r="AP514" s="480"/>
      <c r="AQ514" s="497"/>
      <c r="AR514" s="292" t="e">
        <f>VLOOKUP(#REF!,'Monthly AMS report'!DH:DI,2,FALSE)</f>
        <v>#REF!</v>
      </c>
      <c r="AS514" s="291"/>
      <c r="AT514" s="291"/>
      <c r="AV514" s="227"/>
      <c r="AW514" s="227"/>
      <c r="AX514" s="227"/>
      <c r="AY514" s="227"/>
      <c r="AZ514" s="227"/>
    </row>
    <row r="515" spans="1:52" s="270" customFormat="1" ht="12.75" customHeight="1" x14ac:dyDescent="0.25">
      <c r="A515" s="298" t="s">
        <v>2050</v>
      </c>
      <c r="B515" s="291"/>
      <c r="C515" s="227"/>
      <c r="D515" s="227"/>
      <c r="E515" s="545"/>
      <c r="F515" s="227" t="e">
        <v>#N/A</v>
      </c>
      <c r="G515" s="4"/>
      <c r="H515" s="227" t="s">
        <v>2044</v>
      </c>
      <c r="I515" s="300" t="s">
        <v>2051</v>
      </c>
      <c r="J515" s="174"/>
      <c r="K515" s="174"/>
      <c r="L515" s="174"/>
      <c r="M515" s="174"/>
      <c r="N515" s="174"/>
      <c r="O515" s="174"/>
      <c r="P515" s="174"/>
      <c r="Q515" s="174"/>
      <c r="R515" s="174"/>
      <c r="S515" s="174"/>
      <c r="T515" s="174"/>
      <c r="U515" s="174"/>
      <c r="V515" s="174"/>
      <c r="W515" s="174"/>
      <c r="X515" s="174"/>
      <c r="Y515" s="174"/>
      <c r="Z515" s="174"/>
      <c r="AA515" s="174"/>
      <c r="AB515" s="174"/>
      <c r="AC515" s="174"/>
      <c r="AD515" s="174"/>
      <c r="AE515" s="174"/>
      <c r="AF515" s="174"/>
      <c r="AG515" s="174"/>
      <c r="AH515" s="174"/>
      <c r="AI515" s="515"/>
      <c r="AJ515" s="515"/>
      <c r="AK515" s="141"/>
      <c r="AL515" s="434"/>
      <c r="AM515" s="24"/>
      <c r="AN515" s="59"/>
      <c r="AO515" s="24"/>
      <c r="AP515" s="480"/>
      <c r="AQ515" s="497"/>
      <c r="AR515" s="292" t="e">
        <f>VLOOKUP(#REF!,'Monthly AMS report'!DH:DI,2,FALSE)</f>
        <v>#REF!</v>
      </c>
      <c r="AS515" s="291"/>
      <c r="AT515" s="291"/>
      <c r="AV515" s="227"/>
      <c r="AW515" s="227"/>
      <c r="AX515" s="227"/>
      <c r="AY515" s="227"/>
      <c r="AZ515" s="227"/>
    </row>
    <row r="516" spans="1:52" s="270" customFormat="1" ht="15" x14ac:dyDescent="0.2">
      <c r="B516" s="291"/>
      <c r="C516" s="227"/>
      <c r="D516" s="227"/>
      <c r="E516" s="267"/>
      <c r="F516" s="268"/>
      <c r="G516" s="4"/>
      <c r="H516" s="227"/>
      <c r="I516" s="174"/>
      <c r="J516" s="174"/>
      <c r="K516" s="174"/>
      <c r="L516" s="174"/>
      <c r="M516" s="174"/>
      <c r="N516" s="174"/>
      <c r="O516" s="174"/>
      <c r="P516" s="174"/>
      <c r="Q516" s="174"/>
      <c r="R516" s="174"/>
      <c r="S516" s="174"/>
      <c r="T516" s="174"/>
      <c r="U516" s="174"/>
      <c r="V516" s="174"/>
      <c r="W516" s="174"/>
      <c r="X516" s="174"/>
      <c r="Y516" s="174"/>
      <c r="Z516" s="174"/>
      <c r="AA516" s="174"/>
      <c r="AB516" s="174"/>
      <c r="AC516" s="174"/>
      <c r="AD516" s="174"/>
      <c r="AE516" s="174"/>
      <c r="AF516" s="174"/>
      <c r="AG516" s="174"/>
      <c r="AH516" s="174"/>
      <c r="AI516" s="515"/>
      <c r="AJ516" s="515"/>
      <c r="AK516" s="141"/>
      <c r="AL516" s="434"/>
      <c r="AM516" s="24"/>
      <c r="AN516" s="59"/>
      <c r="AO516" s="24"/>
      <c r="AP516" s="480"/>
      <c r="AQ516" s="497"/>
      <c r="AR516" s="292"/>
      <c r="AS516" s="291"/>
      <c r="AT516" s="291"/>
      <c r="AV516" s="227"/>
      <c r="AW516" s="227"/>
      <c r="AX516" s="227"/>
      <c r="AY516" s="227"/>
      <c r="AZ516" s="227"/>
    </row>
    <row r="517" spans="1:52" s="270" customFormat="1" ht="12.75" customHeight="1" x14ac:dyDescent="0.2">
      <c r="A517" s="270" t="s">
        <v>755</v>
      </c>
      <c r="B517" s="291"/>
      <c r="C517" s="227"/>
      <c r="D517" s="227"/>
      <c r="E517" s="267"/>
      <c r="F517" s="227" t="e">
        <v>#N/A</v>
      </c>
      <c r="G517" s="4"/>
      <c r="H517" s="227"/>
      <c r="I517" s="174"/>
      <c r="J517" s="174"/>
      <c r="K517" s="174"/>
      <c r="L517" s="174"/>
      <c r="M517" s="174"/>
      <c r="N517" s="174"/>
      <c r="O517" s="174"/>
      <c r="P517" s="174"/>
      <c r="Q517" s="174"/>
      <c r="R517" s="174"/>
      <c r="S517" s="174"/>
      <c r="T517" s="174"/>
      <c r="U517" s="174"/>
      <c r="V517" s="174"/>
      <c r="W517" s="174"/>
      <c r="X517" s="174"/>
      <c r="Y517" s="174"/>
      <c r="Z517" s="174"/>
      <c r="AA517" s="174"/>
      <c r="AB517" s="174"/>
      <c r="AC517" s="174"/>
      <c r="AD517" s="174"/>
      <c r="AE517" s="174"/>
      <c r="AF517" s="174"/>
      <c r="AG517" s="174"/>
      <c r="AH517" s="174"/>
      <c r="AI517" s="515"/>
      <c r="AJ517" s="515"/>
      <c r="AK517" s="141"/>
      <c r="AL517" s="434"/>
      <c r="AM517" s="24"/>
      <c r="AN517" s="59"/>
      <c r="AO517" s="24"/>
      <c r="AP517" s="480"/>
      <c r="AQ517" s="497"/>
      <c r="AR517" s="292" t="e">
        <f>VLOOKUP(#REF!,'Monthly AMS report'!DH:DI,2,FALSE)</f>
        <v>#REF!</v>
      </c>
      <c r="AS517" s="291"/>
      <c r="AT517" s="291"/>
      <c r="AV517" s="227"/>
      <c r="AW517" s="227"/>
      <c r="AX517" s="227"/>
      <c r="AY517" s="227"/>
      <c r="AZ517" s="227"/>
    </row>
    <row r="518" spans="1:52" s="270" customFormat="1" ht="12.75" customHeight="1" x14ac:dyDescent="0.25">
      <c r="A518" s="298" t="s">
        <v>2052</v>
      </c>
      <c r="B518" s="291"/>
      <c r="C518" s="227"/>
      <c r="D518" s="227"/>
      <c r="E518" s="545"/>
      <c r="F518" s="227" t="e">
        <v>#N/A</v>
      </c>
      <c r="G518" s="4"/>
      <c r="H518" s="227" t="s">
        <v>2044</v>
      </c>
      <c r="I518" s="300" t="s">
        <v>2053</v>
      </c>
      <c r="J518" s="174"/>
      <c r="K518" s="174"/>
      <c r="L518" s="174"/>
      <c r="M518" s="174"/>
      <c r="N518" s="174"/>
      <c r="O518" s="174"/>
      <c r="P518" s="174"/>
      <c r="Q518" s="174"/>
      <c r="R518" s="174"/>
      <c r="S518" s="174"/>
      <c r="T518" s="174"/>
      <c r="U518" s="174"/>
      <c r="V518" s="174"/>
      <c r="W518" s="174"/>
      <c r="X518" s="174"/>
      <c r="Y518" s="174"/>
      <c r="Z518" s="174"/>
      <c r="AA518" s="174"/>
      <c r="AB518" s="174"/>
      <c r="AC518" s="174"/>
      <c r="AD518" s="174"/>
      <c r="AE518" s="174"/>
      <c r="AF518" s="174"/>
      <c r="AG518" s="174"/>
      <c r="AH518" s="174"/>
      <c r="AI518" s="515"/>
      <c r="AJ518" s="515"/>
      <c r="AK518" s="141"/>
      <c r="AL518" s="434"/>
      <c r="AM518" s="24"/>
      <c r="AN518" s="59"/>
      <c r="AO518" s="24"/>
      <c r="AP518" s="480"/>
      <c r="AQ518" s="497"/>
      <c r="AR518" s="292" t="e">
        <f>VLOOKUP(#REF!,'Monthly AMS report'!DH:DI,2,FALSE)</f>
        <v>#REF!</v>
      </c>
      <c r="AS518" s="291"/>
      <c r="AT518" s="291"/>
      <c r="AV518" s="227"/>
      <c r="AW518" s="227"/>
      <c r="AX518" s="227"/>
      <c r="AY518" s="227"/>
      <c r="AZ518" s="227"/>
    </row>
    <row r="519" spans="1:52" s="270" customFormat="1" ht="25.5" customHeight="1" x14ac:dyDescent="0.25">
      <c r="A519" s="298" t="s">
        <v>2054</v>
      </c>
      <c r="B519" s="291"/>
      <c r="C519" s="227"/>
      <c r="D519" s="227"/>
      <c r="E519" s="545"/>
      <c r="F519" s="227" t="e">
        <v>#N/A</v>
      </c>
      <c r="G519" s="4"/>
      <c r="H519" s="227" t="s">
        <v>2044</v>
      </c>
      <c r="I519" s="300" t="s">
        <v>2055</v>
      </c>
      <c r="J519" s="174"/>
      <c r="K519" s="174"/>
      <c r="L519" s="174"/>
      <c r="M519" s="174"/>
      <c r="N519" s="174"/>
      <c r="O519" s="174"/>
      <c r="P519" s="174"/>
      <c r="Q519" s="174"/>
      <c r="R519" s="174"/>
      <c r="S519" s="174"/>
      <c r="T519" s="174"/>
      <c r="U519" s="174"/>
      <c r="V519" s="174"/>
      <c r="W519" s="174"/>
      <c r="X519" s="174"/>
      <c r="Y519" s="174"/>
      <c r="Z519" s="174"/>
      <c r="AA519" s="174"/>
      <c r="AB519" s="174"/>
      <c r="AC519" s="174"/>
      <c r="AD519" s="174"/>
      <c r="AE519" s="174"/>
      <c r="AF519" s="174"/>
      <c r="AG519" s="174"/>
      <c r="AH519" s="174"/>
      <c r="AI519" s="515"/>
      <c r="AJ519" s="515"/>
      <c r="AK519" s="141"/>
      <c r="AL519" s="434"/>
      <c r="AM519" s="24"/>
      <c r="AN519" s="59"/>
      <c r="AO519" s="24"/>
      <c r="AP519" s="480"/>
      <c r="AQ519" s="497"/>
      <c r="AR519" s="292" t="e">
        <f>VLOOKUP(#REF!,'Monthly AMS report'!DH:DI,2,FALSE)</f>
        <v>#REF!</v>
      </c>
      <c r="AS519" s="291"/>
      <c r="AT519" s="291"/>
      <c r="AV519" s="227"/>
      <c r="AW519" s="227"/>
      <c r="AX519" s="227"/>
      <c r="AY519" s="227"/>
      <c r="AZ519" s="227"/>
    </row>
    <row r="520" spans="1:52" s="270" customFormat="1" ht="25.5" customHeight="1" x14ac:dyDescent="0.25">
      <c r="A520" s="298" t="s">
        <v>2056</v>
      </c>
      <c r="B520" s="291"/>
      <c r="C520" s="227"/>
      <c r="D520" s="227"/>
      <c r="E520" s="545"/>
      <c r="F520" s="227" t="e">
        <v>#N/A</v>
      </c>
      <c r="G520" s="4"/>
      <c r="H520" s="227" t="s">
        <v>2044</v>
      </c>
      <c r="I520" s="300" t="s">
        <v>2057</v>
      </c>
      <c r="J520" s="174"/>
      <c r="K520" s="174"/>
      <c r="L520" s="174"/>
      <c r="M520" s="174"/>
      <c r="N520" s="174"/>
      <c r="O520" s="174"/>
      <c r="P520" s="174"/>
      <c r="Q520" s="174"/>
      <c r="R520" s="174"/>
      <c r="S520" s="174"/>
      <c r="T520" s="174"/>
      <c r="U520" s="174"/>
      <c r="V520" s="174"/>
      <c r="W520" s="174"/>
      <c r="X520" s="174"/>
      <c r="Y520" s="174"/>
      <c r="Z520" s="174"/>
      <c r="AA520" s="174"/>
      <c r="AB520" s="174"/>
      <c r="AC520" s="174"/>
      <c r="AD520" s="174"/>
      <c r="AE520" s="174"/>
      <c r="AF520" s="174"/>
      <c r="AG520" s="174"/>
      <c r="AH520" s="174"/>
      <c r="AI520" s="515"/>
      <c r="AJ520" s="515"/>
      <c r="AK520" s="141"/>
      <c r="AL520" s="434"/>
      <c r="AM520" s="24"/>
      <c r="AN520" s="59"/>
      <c r="AO520" s="24"/>
      <c r="AP520" s="480"/>
      <c r="AQ520" s="497"/>
      <c r="AR520" s="292" t="e">
        <f>VLOOKUP(#REF!,'Monthly AMS report'!DH:DI,2,FALSE)</f>
        <v>#REF!</v>
      </c>
      <c r="AS520" s="291"/>
      <c r="AT520" s="291"/>
      <c r="AV520" s="227"/>
      <c r="AW520" s="227"/>
      <c r="AX520" s="227"/>
      <c r="AY520" s="227"/>
      <c r="AZ520" s="227"/>
    </row>
    <row r="521" spans="1:52" s="270" customFormat="1" ht="12.75" customHeight="1" x14ac:dyDescent="0.25">
      <c r="A521" s="298" t="s">
        <v>2058</v>
      </c>
      <c r="B521" s="291"/>
      <c r="C521" s="227"/>
      <c r="D521" s="227"/>
      <c r="E521" s="545"/>
      <c r="F521" s="227" t="e">
        <v>#N/A</v>
      </c>
      <c r="G521" s="4"/>
      <c r="H521" s="227" t="s">
        <v>2044</v>
      </c>
      <c r="I521" s="300" t="s">
        <v>2059</v>
      </c>
      <c r="J521" s="174"/>
      <c r="K521" s="174"/>
      <c r="L521" s="174"/>
      <c r="M521" s="174"/>
      <c r="N521" s="174"/>
      <c r="O521" s="174"/>
      <c r="P521" s="174"/>
      <c r="Q521" s="174"/>
      <c r="R521" s="174"/>
      <c r="S521" s="174"/>
      <c r="T521" s="174"/>
      <c r="U521" s="174"/>
      <c r="V521" s="174"/>
      <c r="W521" s="174"/>
      <c r="X521" s="174"/>
      <c r="Y521" s="174"/>
      <c r="Z521" s="174"/>
      <c r="AA521" s="174"/>
      <c r="AB521" s="174"/>
      <c r="AC521" s="174"/>
      <c r="AD521" s="174"/>
      <c r="AE521" s="174"/>
      <c r="AF521" s="174"/>
      <c r="AG521" s="174"/>
      <c r="AH521" s="174"/>
      <c r="AI521" s="515"/>
      <c r="AJ521" s="515"/>
      <c r="AK521" s="141"/>
      <c r="AL521" s="434"/>
      <c r="AM521" s="24"/>
      <c r="AN521" s="59"/>
      <c r="AO521" s="24"/>
      <c r="AP521" s="480"/>
      <c r="AQ521" s="497"/>
      <c r="AR521" s="292" t="e">
        <f>VLOOKUP(#REF!,'Monthly AMS report'!DH:DI,2,FALSE)</f>
        <v>#REF!</v>
      </c>
      <c r="AS521" s="291"/>
      <c r="AT521" s="291"/>
      <c r="AV521" s="227"/>
      <c r="AW521" s="227"/>
      <c r="AX521" s="227"/>
      <c r="AY521" s="227"/>
      <c r="AZ521" s="227"/>
    </row>
    <row r="522" spans="1:52" s="270" customFormat="1" ht="15" x14ac:dyDescent="0.2">
      <c r="B522" s="291"/>
      <c r="C522" s="227"/>
      <c r="D522" s="227"/>
      <c r="E522" s="267"/>
      <c r="F522" s="268"/>
      <c r="G522" s="4"/>
      <c r="H522" s="227"/>
      <c r="I522" s="174"/>
      <c r="J522" s="174"/>
      <c r="K522" s="174"/>
      <c r="L522" s="174"/>
      <c r="M522" s="174"/>
      <c r="N522" s="174"/>
      <c r="O522" s="174"/>
      <c r="P522" s="174"/>
      <c r="Q522" s="174"/>
      <c r="R522" s="174"/>
      <c r="S522" s="174"/>
      <c r="T522" s="174"/>
      <c r="U522" s="174"/>
      <c r="V522" s="174"/>
      <c r="W522" s="174"/>
      <c r="X522" s="174"/>
      <c r="Y522" s="174"/>
      <c r="Z522" s="174"/>
      <c r="AA522" s="174"/>
      <c r="AB522" s="174"/>
      <c r="AC522" s="174"/>
      <c r="AD522" s="174"/>
      <c r="AE522" s="174"/>
      <c r="AF522" s="174"/>
      <c r="AG522" s="174"/>
      <c r="AH522" s="174"/>
      <c r="AI522" s="515"/>
      <c r="AJ522" s="515"/>
      <c r="AK522" s="141"/>
      <c r="AL522" s="434"/>
      <c r="AM522" s="24"/>
      <c r="AN522" s="59"/>
      <c r="AO522" s="24"/>
      <c r="AP522" s="480"/>
      <c r="AQ522" s="497"/>
      <c r="AR522" s="292"/>
      <c r="AS522" s="291"/>
      <c r="AT522" s="291"/>
      <c r="AV522" s="227"/>
      <c r="AW522" s="227"/>
      <c r="AX522" s="227"/>
      <c r="AY522" s="227"/>
      <c r="AZ522" s="227"/>
    </row>
    <row r="523" spans="1:52" s="270" customFormat="1" ht="12.75" customHeight="1" x14ac:dyDescent="0.25">
      <c r="A523" s="298" t="s">
        <v>2016</v>
      </c>
      <c r="B523" s="291"/>
      <c r="C523" s="227"/>
      <c r="D523" s="227"/>
      <c r="E523" s="545"/>
      <c r="F523" s="227" t="e">
        <v>#N/A</v>
      </c>
      <c r="G523" s="4"/>
      <c r="H523" s="227" t="s">
        <v>2044</v>
      </c>
      <c r="I523" s="300" t="s">
        <v>2060</v>
      </c>
      <c r="J523" s="174"/>
      <c r="K523" s="174"/>
      <c r="L523" s="174"/>
      <c r="M523" s="174"/>
      <c r="N523" s="174"/>
      <c r="O523" s="174"/>
      <c r="P523" s="174"/>
      <c r="Q523" s="174"/>
      <c r="R523" s="174"/>
      <c r="S523" s="174"/>
      <c r="T523" s="174"/>
      <c r="U523" s="174"/>
      <c r="V523" s="174"/>
      <c r="W523" s="174"/>
      <c r="X523" s="174"/>
      <c r="Y523" s="174"/>
      <c r="Z523" s="174"/>
      <c r="AA523" s="174"/>
      <c r="AB523" s="174"/>
      <c r="AC523" s="174"/>
      <c r="AD523" s="174"/>
      <c r="AE523" s="174"/>
      <c r="AF523" s="174"/>
      <c r="AG523" s="174"/>
      <c r="AH523" s="174"/>
      <c r="AI523" s="515"/>
      <c r="AJ523" s="515"/>
      <c r="AK523" s="141"/>
      <c r="AL523" s="434"/>
      <c r="AM523" s="24"/>
      <c r="AN523" s="59"/>
      <c r="AO523" s="24"/>
      <c r="AP523" s="480"/>
      <c r="AQ523" s="497"/>
      <c r="AR523" s="292" t="e">
        <f>VLOOKUP(#REF!,'Monthly AMS report'!DH:DI,2,FALSE)</f>
        <v>#REF!</v>
      </c>
      <c r="AS523" s="291"/>
      <c r="AT523" s="291"/>
      <c r="AV523" s="227"/>
      <c r="AW523" s="227"/>
      <c r="AX523" s="227"/>
      <c r="AY523" s="227"/>
      <c r="AZ523" s="227"/>
    </row>
    <row r="524" spans="1:52" s="270" customFormat="1" ht="15" x14ac:dyDescent="0.25">
      <c r="A524" s="298" t="s">
        <v>2019</v>
      </c>
      <c r="B524" s="291"/>
      <c r="C524" s="227"/>
      <c r="D524" s="227"/>
      <c r="E524" s="545"/>
      <c r="F524" s="227" t="e">
        <v>#N/A</v>
      </c>
      <c r="G524" s="4"/>
      <c r="H524" s="227" t="s">
        <v>2044</v>
      </c>
      <c r="I524" s="300" t="s">
        <v>2061</v>
      </c>
      <c r="J524" s="174"/>
      <c r="K524" s="174"/>
      <c r="L524" s="174"/>
      <c r="M524" s="174"/>
      <c r="N524" s="174"/>
      <c r="O524" s="174"/>
      <c r="P524" s="174"/>
      <c r="Q524" s="174"/>
      <c r="R524" s="174"/>
      <c r="S524" s="174"/>
      <c r="T524" s="174"/>
      <c r="U524" s="174"/>
      <c r="V524" s="174"/>
      <c r="W524" s="174"/>
      <c r="X524" s="174"/>
      <c r="Y524" s="174"/>
      <c r="Z524" s="174"/>
      <c r="AA524" s="174"/>
      <c r="AB524" s="174"/>
      <c r="AC524" s="174"/>
      <c r="AD524" s="174"/>
      <c r="AE524" s="174"/>
      <c r="AF524" s="174"/>
      <c r="AG524" s="174"/>
      <c r="AH524" s="174"/>
      <c r="AI524" s="515"/>
      <c r="AJ524" s="515"/>
      <c r="AK524" s="141"/>
      <c r="AL524" s="434"/>
      <c r="AM524" s="24"/>
      <c r="AN524" s="59"/>
      <c r="AO524" s="24"/>
      <c r="AP524" s="480"/>
      <c r="AQ524" s="497"/>
      <c r="AR524" s="292" t="e">
        <f>VLOOKUP(#REF!,'Monthly AMS report'!DH:DI,2,FALSE)</f>
        <v>#REF!</v>
      </c>
      <c r="AS524" s="291"/>
      <c r="AT524" s="291"/>
      <c r="AV524" s="227"/>
      <c r="AW524" s="227"/>
      <c r="AX524" s="227"/>
      <c r="AY524" s="227"/>
      <c r="AZ524" s="227"/>
    </row>
    <row r="525" spans="1:52" s="270" customFormat="1" ht="15" x14ac:dyDescent="0.2">
      <c r="B525" s="291"/>
      <c r="C525" s="227"/>
      <c r="D525" s="227"/>
      <c r="E525" s="267"/>
      <c r="F525" s="268"/>
      <c r="G525" s="4"/>
      <c r="H525" s="227"/>
      <c r="I525" s="174"/>
      <c r="J525" s="174"/>
      <c r="K525" s="174"/>
      <c r="L525" s="174"/>
      <c r="M525" s="174"/>
      <c r="N525" s="174"/>
      <c r="O525" s="174"/>
      <c r="P525" s="174"/>
      <c r="Q525" s="174"/>
      <c r="R525" s="174"/>
      <c r="S525" s="174"/>
      <c r="T525" s="174"/>
      <c r="U525" s="174"/>
      <c r="V525" s="174"/>
      <c r="W525" s="174"/>
      <c r="X525" s="174"/>
      <c r="Y525" s="174"/>
      <c r="Z525" s="174"/>
      <c r="AA525" s="174"/>
      <c r="AB525" s="174"/>
      <c r="AC525" s="174"/>
      <c r="AD525" s="174"/>
      <c r="AE525" s="174"/>
      <c r="AF525" s="174"/>
      <c r="AG525" s="174"/>
      <c r="AH525" s="174"/>
      <c r="AI525" s="515"/>
      <c r="AJ525" s="515"/>
      <c r="AK525" s="141"/>
      <c r="AL525" s="434"/>
      <c r="AM525" s="24"/>
      <c r="AN525" s="59"/>
      <c r="AO525" s="24"/>
      <c r="AP525" s="480"/>
      <c r="AQ525" s="497"/>
      <c r="AR525" s="292"/>
      <c r="AS525" s="291"/>
      <c r="AT525" s="291"/>
      <c r="AV525" s="227"/>
      <c r="AW525" s="227"/>
      <c r="AX525" s="227"/>
      <c r="AY525" s="227"/>
      <c r="AZ525" s="227"/>
    </row>
    <row r="526" spans="1:52" s="270" customFormat="1" ht="15" x14ac:dyDescent="0.2">
      <c r="B526" s="291"/>
      <c r="C526" s="227"/>
      <c r="D526" s="227"/>
      <c r="E526" s="267"/>
      <c r="F526" s="268"/>
      <c r="G526" s="4"/>
      <c r="H526" s="227"/>
      <c r="I526" s="174"/>
      <c r="J526" s="174"/>
      <c r="K526" s="174"/>
      <c r="L526" s="174"/>
      <c r="M526" s="174"/>
      <c r="N526" s="174"/>
      <c r="O526" s="174"/>
      <c r="P526" s="174"/>
      <c r="Q526" s="174"/>
      <c r="R526" s="174"/>
      <c r="S526" s="174"/>
      <c r="T526" s="174"/>
      <c r="U526" s="174"/>
      <c r="V526" s="174"/>
      <c r="W526" s="174"/>
      <c r="X526" s="174"/>
      <c r="Y526" s="174"/>
      <c r="Z526" s="174"/>
      <c r="AA526" s="174"/>
      <c r="AB526" s="174"/>
      <c r="AC526" s="174"/>
      <c r="AD526" s="174"/>
      <c r="AE526" s="174"/>
      <c r="AF526" s="174"/>
      <c r="AG526" s="174"/>
      <c r="AH526" s="174"/>
      <c r="AI526" s="515"/>
      <c r="AJ526" s="515"/>
      <c r="AK526" s="141"/>
      <c r="AL526" s="434"/>
      <c r="AM526" s="24"/>
      <c r="AN526" s="59"/>
      <c r="AO526" s="24"/>
      <c r="AP526" s="480"/>
      <c r="AQ526" s="497"/>
      <c r="AR526" s="292"/>
      <c r="AS526" s="291"/>
      <c r="AT526" s="291"/>
      <c r="AV526" s="227"/>
      <c r="AW526" s="227"/>
      <c r="AX526" s="227"/>
      <c r="AY526" s="227"/>
      <c r="AZ526" s="227"/>
    </row>
    <row r="527" spans="1:52" s="270" customFormat="1" ht="15" x14ac:dyDescent="0.2">
      <c r="A527" s="270" t="s">
        <v>1438</v>
      </c>
      <c r="B527" s="291"/>
      <c r="C527" s="227"/>
      <c r="D527" s="227"/>
      <c r="E527" s="267"/>
      <c r="F527" s="227" t="e">
        <v>#N/A</v>
      </c>
      <c r="G527" s="4"/>
      <c r="H527" s="227"/>
      <c r="I527" s="174"/>
      <c r="J527" s="174"/>
      <c r="K527" s="174"/>
      <c r="L527" s="174"/>
      <c r="M527" s="174"/>
      <c r="N527" s="174"/>
      <c r="O527" s="174"/>
      <c r="P527" s="174"/>
      <c r="Q527" s="174"/>
      <c r="R527" s="174"/>
      <c r="S527" s="174"/>
      <c r="T527" s="174"/>
      <c r="U527" s="174"/>
      <c r="V527" s="174"/>
      <c r="W527" s="174"/>
      <c r="X527" s="174"/>
      <c r="Y527" s="174"/>
      <c r="Z527" s="174"/>
      <c r="AA527" s="174"/>
      <c r="AB527" s="174"/>
      <c r="AC527" s="174"/>
      <c r="AD527" s="174"/>
      <c r="AE527" s="174"/>
      <c r="AF527" s="174"/>
      <c r="AG527" s="174"/>
      <c r="AH527" s="174"/>
      <c r="AI527" s="515"/>
      <c r="AJ527" s="515"/>
      <c r="AK527" s="141"/>
      <c r="AL527" s="434"/>
      <c r="AM527" s="24"/>
      <c r="AN527" s="59"/>
      <c r="AO527" s="24"/>
      <c r="AP527" s="480"/>
      <c r="AQ527" s="497"/>
      <c r="AR527" s="292"/>
      <c r="AS527" s="291"/>
      <c r="AT527" s="291"/>
      <c r="AV527" s="227"/>
      <c r="AW527" s="227"/>
      <c r="AX527" s="227"/>
      <c r="AY527" s="227"/>
      <c r="AZ527" s="227"/>
    </row>
    <row r="528" spans="1:52" s="270" customFormat="1" ht="15" x14ac:dyDescent="0.2">
      <c r="A528" s="270" t="s">
        <v>686</v>
      </c>
      <c r="B528" s="291"/>
      <c r="C528" s="227"/>
      <c r="D528" s="227"/>
      <c r="E528" s="267"/>
      <c r="F528" s="227" t="e">
        <v>#N/A</v>
      </c>
      <c r="G528" s="4"/>
      <c r="H528" s="227"/>
      <c r="I528" s="174"/>
      <c r="J528" s="174"/>
      <c r="K528" s="174"/>
      <c r="L528" s="174"/>
      <c r="M528" s="174"/>
      <c r="N528" s="174"/>
      <c r="O528" s="174"/>
      <c r="P528" s="174"/>
      <c r="Q528" s="174"/>
      <c r="R528" s="174"/>
      <c r="S528" s="174"/>
      <c r="T528" s="174"/>
      <c r="U528" s="174"/>
      <c r="V528" s="174"/>
      <c r="W528" s="174"/>
      <c r="X528" s="174"/>
      <c r="Y528" s="174"/>
      <c r="Z528" s="174"/>
      <c r="AA528" s="174"/>
      <c r="AB528" s="174"/>
      <c r="AC528" s="174"/>
      <c r="AD528" s="174"/>
      <c r="AE528" s="174"/>
      <c r="AF528" s="174"/>
      <c r="AG528" s="174"/>
      <c r="AH528" s="174"/>
      <c r="AI528" s="515"/>
      <c r="AJ528" s="515"/>
      <c r="AK528" s="141"/>
      <c r="AL528" s="434"/>
      <c r="AM528" s="24"/>
      <c r="AN528" s="59"/>
      <c r="AO528" s="24"/>
      <c r="AP528" s="480"/>
      <c r="AQ528" s="497"/>
      <c r="AR528" s="292"/>
      <c r="AS528" s="291"/>
      <c r="AT528" s="291"/>
      <c r="AV528" s="227"/>
      <c r="AW528" s="227"/>
      <c r="AX528" s="227"/>
      <c r="AY528" s="227"/>
      <c r="AZ528" s="227"/>
    </row>
    <row r="529" spans="1:144" s="270" customFormat="1" ht="15" x14ac:dyDescent="0.2">
      <c r="A529" s="270" t="s">
        <v>686</v>
      </c>
      <c r="B529" s="291"/>
      <c r="C529" s="227"/>
      <c r="D529" s="227"/>
      <c r="E529" s="267"/>
      <c r="F529" s="227" t="e">
        <v>#N/A</v>
      </c>
      <c r="G529" s="4"/>
      <c r="H529" s="227"/>
      <c r="I529" s="174"/>
      <c r="J529" s="174"/>
      <c r="K529" s="174"/>
      <c r="L529" s="174"/>
      <c r="M529" s="174"/>
      <c r="N529" s="174"/>
      <c r="O529" s="174"/>
      <c r="P529" s="174"/>
      <c r="Q529" s="174"/>
      <c r="R529" s="174"/>
      <c r="S529" s="174"/>
      <c r="T529" s="174"/>
      <c r="U529" s="174"/>
      <c r="V529" s="174"/>
      <c r="W529" s="174"/>
      <c r="X529" s="174"/>
      <c r="Y529" s="174"/>
      <c r="Z529" s="174"/>
      <c r="AA529" s="174"/>
      <c r="AB529" s="174"/>
      <c r="AC529" s="174"/>
      <c r="AD529" s="174"/>
      <c r="AE529" s="174"/>
      <c r="AF529" s="174"/>
      <c r="AG529" s="174"/>
      <c r="AH529" s="174"/>
      <c r="AI529" s="515"/>
      <c r="AJ529" s="515"/>
      <c r="AK529" s="141"/>
      <c r="AL529" s="434"/>
      <c r="AM529" s="24"/>
      <c r="AN529" s="59"/>
      <c r="AO529" s="24"/>
      <c r="AP529" s="480"/>
      <c r="AQ529" s="497"/>
      <c r="AR529" s="292"/>
      <c r="AS529" s="291"/>
      <c r="AT529" s="291"/>
      <c r="AV529" s="227"/>
      <c r="AW529" s="227"/>
      <c r="AX529" s="227"/>
      <c r="AY529" s="227"/>
      <c r="AZ529" s="227"/>
    </row>
    <row r="530" spans="1:144" s="270" customFormat="1" ht="15" x14ac:dyDescent="0.2">
      <c r="A530" s="270" t="s">
        <v>1432</v>
      </c>
      <c r="B530" s="291"/>
      <c r="C530" s="227"/>
      <c r="D530" s="227"/>
      <c r="E530" s="267"/>
      <c r="F530" s="227" t="e">
        <v>#N/A</v>
      </c>
      <c r="G530" s="4"/>
      <c r="H530" s="227"/>
      <c r="I530" s="174"/>
      <c r="J530" s="174"/>
      <c r="K530" s="174"/>
      <c r="L530" s="174"/>
      <c r="M530" s="174"/>
      <c r="N530" s="174"/>
      <c r="O530" s="174"/>
      <c r="P530" s="174"/>
      <c r="Q530" s="174"/>
      <c r="R530" s="174"/>
      <c r="S530" s="174"/>
      <c r="T530" s="174"/>
      <c r="U530" s="174"/>
      <c r="V530" s="174"/>
      <c r="W530" s="174"/>
      <c r="X530" s="174"/>
      <c r="Y530" s="174"/>
      <c r="Z530" s="174"/>
      <c r="AA530" s="174"/>
      <c r="AB530" s="174"/>
      <c r="AC530" s="174"/>
      <c r="AD530" s="174"/>
      <c r="AE530" s="174"/>
      <c r="AF530" s="174"/>
      <c r="AG530" s="174"/>
      <c r="AH530" s="174"/>
      <c r="AI530" s="515"/>
      <c r="AJ530" s="515"/>
      <c r="AK530" s="141"/>
      <c r="AL530" s="434"/>
      <c r="AM530" s="24"/>
      <c r="AN530" s="59"/>
      <c r="AO530" s="24"/>
      <c r="AP530" s="480"/>
      <c r="AQ530" s="497"/>
      <c r="AR530" s="292"/>
      <c r="AS530" s="291"/>
      <c r="AT530" s="291"/>
      <c r="AV530" s="227"/>
      <c r="AW530" s="227"/>
      <c r="AX530" s="227"/>
      <c r="AY530" s="227"/>
      <c r="AZ530" s="227"/>
    </row>
    <row r="531" spans="1:144" s="270" customFormat="1" ht="12.75" customHeight="1" x14ac:dyDescent="0.25">
      <c r="A531" s="298" t="s">
        <v>2062</v>
      </c>
      <c r="B531" s="291"/>
      <c r="C531" s="227"/>
      <c r="D531" s="227"/>
      <c r="E531" s="545"/>
      <c r="F531" s="227" t="e">
        <v>#N/A</v>
      </c>
      <c r="G531" s="4"/>
      <c r="H531" s="227" t="s">
        <v>2044</v>
      </c>
      <c r="I531" s="300" t="s">
        <v>2063</v>
      </c>
      <c r="J531" s="174"/>
      <c r="K531" s="174"/>
      <c r="L531" s="174"/>
      <c r="M531" s="174"/>
      <c r="N531" s="174"/>
      <c r="O531" s="174"/>
      <c r="P531" s="174"/>
      <c r="Q531" s="174"/>
      <c r="R531" s="174"/>
      <c r="S531" s="174"/>
      <c r="T531" s="174"/>
      <c r="U531" s="174"/>
      <c r="V531" s="174"/>
      <c r="W531" s="174"/>
      <c r="X531" s="174"/>
      <c r="Y531" s="174"/>
      <c r="Z531" s="174"/>
      <c r="AA531" s="174"/>
      <c r="AB531" s="174"/>
      <c r="AC531" s="174"/>
      <c r="AD531" s="174"/>
      <c r="AE531" s="174"/>
      <c r="AF531" s="174"/>
      <c r="AG531" s="174"/>
      <c r="AH531" s="174"/>
      <c r="AI531" s="515"/>
      <c r="AJ531" s="515"/>
      <c r="AK531" s="141"/>
      <c r="AL531" s="434"/>
      <c r="AM531" s="24"/>
      <c r="AN531" s="59"/>
      <c r="AO531" s="24"/>
      <c r="AP531" s="480"/>
      <c r="AQ531" s="497"/>
      <c r="AR531" s="292" t="e">
        <f>VLOOKUP(#REF!,'Monthly AMS report'!DH:DI,2,FALSE)</f>
        <v>#REF!</v>
      </c>
      <c r="AS531" s="291"/>
      <c r="AT531" s="291"/>
      <c r="AV531" s="227"/>
      <c r="AW531" s="227"/>
      <c r="AX531" s="227"/>
      <c r="AY531" s="227"/>
      <c r="AZ531" s="227"/>
    </row>
    <row r="532" spans="1:144" s="270" customFormat="1" ht="12.75" customHeight="1" x14ac:dyDescent="0.25">
      <c r="A532" s="298" t="s">
        <v>2064</v>
      </c>
      <c r="B532" s="291"/>
      <c r="C532" s="227"/>
      <c r="D532" s="227"/>
      <c r="E532" s="545"/>
      <c r="F532" s="227" t="e">
        <v>#N/A</v>
      </c>
      <c r="G532" s="4"/>
      <c r="H532" s="227" t="s">
        <v>2044</v>
      </c>
      <c r="I532" s="300" t="s">
        <v>2065</v>
      </c>
      <c r="J532" s="174"/>
      <c r="K532" s="174"/>
      <c r="L532" s="174"/>
      <c r="M532" s="174"/>
      <c r="N532" s="174"/>
      <c r="O532" s="174"/>
      <c r="P532" s="174"/>
      <c r="Q532" s="174"/>
      <c r="R532" s="174"/>
      <c r="S532" s="174"/>
      <c r="T532" s="174"/>
      <c r="U532" s="174"/>
      <c r="V532" s="174"/>
      <c r="W532" s="174"/>
      <c r="X532" s="174"/>
      <c r="Y532" s="174"/>
      <c r="Z532" s="174"/>
      <c r="AA532" s="174"/>
      <c r="AB532" s="174"/>
      <c r="AC532" s="174"/>
      <c r="AD532" s="174"/>
      <c r="AE532" s="174"/>
      <c r="AF532" s="174"/>
      <c r="AG532" s="174"/>
      <c r="AH532" s="174"/>
      <c r="AI532" s="515"/>
      <c r="AJ532" s="515"/>
      <c r="AK532" s="141"/>
      <c r="AL532" s="434"/>
      <c r="AM532" s="24"/>
      <c r="AN532" s="59"/>
      <c r="AO532" s="24"/>
      <c r="AP532" s="480"/>
      <c r="AQ532" s="497"/>
      <c r="AR532" s="292" t="e">
        <f>VLOOKUP(#REF!,'Monthly AMS report'!DH:DI,2,FALSE)</f>
        <v>#REF!</v>
      </c>
      <c r="AS532" s="291"/>
      <c r="AT532" s="291"/>
      <c r="AV532" s="227"/>
      <c r="AW532" s="227"/>
      <c r="AX532" s="227"/>
      <c r="AY532" s="227"/>
      <c r="AZ532" s="227"/>
    </row>
    <row r="533" spans="1:144" s="270" customFormat="1" ht="51" customHeight="1" x14ac:dyDescent="0.25">
      <c r="A533" s="298" t="s">
        <v>2066</v>
      </c>
      <c r="B533" s="291"/>
      <c r="C533" s="227"/>
      <c r="D533" s="227"/>
      <c r="E533" s="545"/>
      <c r="F533" s="227" t="e">
        <v>#N/A</v>
      </c>
      <c r="G533" s="4"/>
      <c r="H533" s="227" t="s">
        <v>2044</v>
      </c>
      <c r="I533" s="300" t="s">
        <v>2067</v>
      </c>
      <c r="J533" s="174"/>
      <c r="K533" s="174"/>
      <c r="L533" s="174"/>
      <c r="M533" s="174"/>
      <c r="N533" s="174"/>
      <c r="O533" s="174"/>
      <c r="P533" s="174"/>
      <c r="Q533" s="174"/>
      <c r="R533" s="174"/>
      <c r="S533" s="174"/>
      <c r="T533" s="174"/>
      <c r="U533" s="174"/>
      <c r="V533" s="174"/>
      <c r="W533" s="174"/>
      <c r="X533" s="174"/>
      <c r="Y533" s="174"/>
      <c r="Z533" s="174"/>
      <c r="AA533" s="174"/>
      <c r="AB533" s="174"/>
      <c r="AC533" s="174"/>
      <c r="AD533" s="174"/>
      <c r="AE533" s="174"/>
      <c r="AF533" s="174"/>
      <c r="AG533" s="174"/>
      <c r="AH533" s="174"/>
      <c r="AI533" s="515"/>
      <c r="AJ533" s="515"/>
      <c r="AK533" s="141"/>
      <c r="AL533" s="434"/>
      <c r="AM533" s="24"/>
      <c r="AN533" s="59"/>
      <c r="AO533" s="24"/>
      <c r="AP533" s="480"/>
      <c r="AQ533" s="497"/>
      <c r="AR533" s="292" t="e">
        <f>VLOOKUP(#REF!,'Monthly AMS report'!DH:DI,2,FALSE)</f>
        <v>#REF!</v>
      </c>
      <c r="AS533" s="291"/>
      <c r="AT533" s="291"/>
      <c r="AV533" s="227"/>
      <c r="AW533" s="227"/>
      <c r="AX533" s="227"/>
      <c r="AY533" s="227"/>
      <c r="AZ533" s="227"/>
    </row>
    <row r="534" spans="1:144" s="270" customFormat="1" ht="12.75" customHeight="1" x14ac:dyDescent="0.25">
      <c r="A534" s="298" t="s">
        <v>2068</v>
      </c>
      <c r="B534" s="291"/>
      <c r="C534" s="227"/>
      <c r="D534" s="227"/>
      <c r="E534" s="545"/>
      <c r="F534" s="227" t="e">
        <v>#N/A</v>
      </c>
      <c r="G534" s="4"/>
      <c r="H534" s="227" t="s">
        <v>2044</v>
      </c>
      <c r="I534" s="300" t="s">
        <v>2069</v>
      </c>
      <c r="J534" s="174"/>
      <c r="K534" s="174"/>
      <c r="L534" s="174"/>
      <c r="M534" s="174"/>
      <c r="N534" s="174"/>
      <c r="O534" s="174"/>
      <c r="P534" s="174"/>
      <c r="Q534" s="174"/>
      <c r="R534" s="174"/>
      <c r="S534" s="174"/>
      <c r="T534" s="174"/>
      <c r="U534" s="174"/>
      <c r="V534" s="174"/>
      <c r="W534" s="174"/>
      <c r="X534" s="174"/>
      <c r="Y534" s="174"/>
      <c r="Z534" s="174"/>
      <c r="AA534" s="174"/>
      <c r="AB534" s="174"/>
      <c r="AC534" s="174"/>
      <c r="AD534" s="174"/>
      <c r="AE534" s="174"/>
      <c r="AF534" s="174"/>
      <c r="AG534" s="174"/>
      <c r="AH534" s="174"/>
      <c r="AI534" s="515"/>
      <c r="AJ534" s="515"/>
      <c r="AK534" s="141"/>
      <c r="AL534" s="434"/>
      <c r="AM534" s="24"/>
      <c r="AN534" s="59"/>
      <c r="AO534" s="24"/>
      <c r="AP534" s="480"/>
      <c r="AQ534" s="497"/>
      <c r="AR534" s="292" t="e">
        <f>VLOOKUP(#REF!,'Monthly AMS report'!DH:DI,2,FALSE)</f>
        <v>#REF!</v>
      </c>
      <c r="AS534" s="291"/>
      <c r="AT534" s="291"/>
      <c r="AV534" s="227"/>
      <c r="AW534" s="227"/>
      <c r="AX534" s="227"/>
      <c r="AY534" s="227"/>
      <c r="AZ534" s="227"/>
    </row>
    <row r="535" spans="1:144" s="270" customFormat="1" ht="15" x14ac:dyDescent="0.2">
      <c r="B535" s="291"/>
      <c r="C535" s="227"/>
      <c r="D535" s="227"/>
      <c r="E535" s="267"/>
      <c r="F535" s="268"/>
      <c r="G535" s="4"/>
      <c r="H535" s="227"/>
      <c r="I535" s="174"/>
      <c r="J535" s="174"/>
      <c r="K535" s="174"/>
      <c r="L535" s="174"/>
      <c r="M535" s="174"/>
      <c r="N535" s="174"/>
      <c r="O535" s="174"/>
      <c r="P535" s="174"/>
      <c r="Q535" s="174"/>
      <c r="R535" s="174"/>
      <c r="S535" s="174"/>
      <c r="T535" s="174"/>
      <c r="U535" s="174"/>
      <c r="V535" s="174"/>
      <c r="W535" s="174"/>
      <c r="X535" s="174"/>
      <c r="Y535" s="174"/>
      <c r="Z535" s="174"/>
      <c r="AA535" s="174"/>
      <c r="AB535" s="174"/>
      <c r="AC535" s="174"/>
      <c r="AD535" s="174"/>
      <c r="AE535" s="174"/>
      <c r="AF535" s="174"/>
      <c r="AG535" s="174"/>
      <c r="AH535" s="174"/>
      <c r="AI535" s="515"/>
      <c r="AJ535" s="515"/>
      <c r="AK535" s="141"/>
      <c r="AL535" s="434"/>
      <c r="AM535" s="24"/>
      <c r="AN535" s="59"/>
      <c r="AO535" s="24"/>
      <c r="AP535" s="480"/>
      <c r="AQ535" s="497"/>
      <c r="AR535" s="292"/>
      <c r="AS535" s="291"/>
      <c r="AT535" s="291"/>
      <c r="AV535" s="227"/>
      <c r="AW535" s="227"/>
      <c r="AX535" s="227"/>
      <c r="AY535" s="227"/>
      <c r="AZ535" s="227"/>
    </row>
    <row r="536" spans="1:144" s="270" customFormat="1" ht="15" x14ac:dyDescent="0.2">
      <c r="B536" s="291"/>
      <c r="C536" s="227"/>
      <c r="D536" s="227"/>
      <c r="E536" s="267"/>
      <c r="F536" s="268"/>
      <c r="G536" s="4"/>
      <c r="H536" s="227"/>
      <c r="I536" s="174"/>
      <c r="J536" s="174"/>
      <c r="K536" s="174"/>
      <c r="L536" s="174"/>
      <c r="M536" s="174"/>
      <c r="N536" s="174"/>
      <c r="O536" s="174"/>
      <c r="P536" s="174"/>
      <c r="Q536" s="174"/>
      <c r="R536" s="174"/>
      <c r="S536" s="174"/>
      <c r="T536" s="174"/>
      <c r="U536" s="174"/>
      <c r="V536" s="174"/>
      <c r="W536" s="174"/>
      <c r="X536" s="174"/>
      <c r="Y536" s="174"/>
      <c r="Z536" s="174"/>
      <c r="AA536" s="174"/>
      <c r="AB536" s="174"/>
      <c r="AC536" s="174"/>
      <c r="AD536" s="174"/>
      <c r="AE536" s="174"/>
      <c r="AF536" s="174"/>
      <c r="AG536" s="174"/>
      <c r="AH536" s="174"/>
      <c r="AI536" s="515"/>
      <c r="AJ536" s="515"/>
      <c r="AK536" s="141"/>
      <c r="AL536" s="434"/>
      <c r="AM536" s="24"/>
      <c r="AN536" s="59"/>
      <c r="AO536" s="24"/>
      <c r="AP536" s="480"/>
      <c r="AQ536" s="497"/>
      <c r="AR536" s="292"/>
      <c r="AS536" s="291"/>
      <c r="AT536" s="291"/>
      <c r="AV536" s="227"/>
      <c r="AW536" s="227"/>
      <c r="AX536" s="227"/>
      <c r="AY536" s="227"/>
      <c r="AZ536" s="227"/>
    </row>
    <row r="537" spans="1:144" s="270" customFormat="1" ht="15" x14ac:dyDescent="0.2">
      <c r="B537" s="291"/>
      <c r="C537" s="227"/>
      <c r="D537" s="227"/>
      <c r="E537" s="267"/>
      <c r="F537" s="268"/>
      <c r="G537" s="4"/>
      <c r="H537" s="227"/>
      <c r="I537" s="174"/>
      <c r="J537" s="174"/>
      <c r="K537" s="174"/>
      <c r="L537" s="174"/>
      <c r="M537" s="174"/>
      <c r="N537" s="174"/>
      <c r="O537" s="174"/>
      <c r="P537" s="174"/>
      <c r="Q537" s="174"/>
      <c r="R537" s="174"/>
      <c r="S537" s="174"/>
      <c r="T537" s="174"/>
      <c r="U537" s="174"/>
      <c r="V537" s="174"/>
      <c r="W537" s="174"/>
      <c r="X537" s="174"/>
      <c r="Y537" s="174"/>
      <c r="Z537" s="174"/>
      <c r="AA537" s="174"/>
      <c r="AB537" s="174"/>
      <c r="AC537" s="174"/>
      <c r="AD537" s="174"/>
      <c r="AE537" s="174"/>
      <c r="AF537" s="174"/>
      <c r="AG537" s="174"/>
      <c r="AH537" s="174"/>
      <c r="AI537" s="515"/>
      <c r="AJ537" s="515"/>
      <c r="AK537" s="141"/>
      <c r="AL537" s="434"/>
      <c r="AM537" s="24"/>
      <c r="AN537" s="59"/>
      <c r="AO537" s="24"/>
      <c r="AP537" s="480"/>
      <c r="AQ537" s="497"/>
      <c r="AR537" s="292"/>
      <c r="AS537" s="291"/>
      <c r="AT537" s="291"/>
      <c r="AV537" s="227"/>
      <c r="AW537" s="227"/>
      <c r="AX537" s="227"/>
      <c r="AY537" s="227"/>
      <c r="AZ537" s="227"/>
    </row>
    <row r="538" spans="1:144" s="270" customFormat="1" ht="15" x14ac:dyDescent="0.2">
      <c r="B538" s="291"/>
      <c r="C538" s="227"/>
      <c r="D538" s="227"/>
      <c r="E538" s="267"/>
      <c r="F538" s="268"/>
      <c r="G538" s="4"/>
      <c r="H538" s="227"/>
      <c r="I538" s="174"/>
      <c r="J538" s="174"/>
      <c r="K538" s="174"/>
      <c r="L538" s="174"/>
      <c r="M538" s="174"/>
      <c r="N538" s="174"/>
      <c r="O538" s="174"/>
      <c r="P538" s="174"/>
      <c r="Q538" s="174"/>
      <c r="R538" s="174"/>
      <c r="S538" s="174"/>
      <c r="T538" s="174"/>
      <c r="U538" s="174"/>
      <c r="V538" s="174"/>
      <c r="W538" s="174"/>
      <c r="X538" s="174"/>
      <c r="Y538" s="174"/>
      <c r="Z538" s="174"/>
      <c r="AA538" s="174"/>
      <c r="AB538" s="174"/>
      <c r="AC538" s="174"/>
      <c r="AD538" s="174"/>
      <c r="AE538" s="174"/>
      <c r="AF538" s="174"/>
      <c r="AG538" s="174"/>
      <c r="AH538" s="174"/>
      <c r="AI538" s="515"/>
      <c r="AJ538" s="515"/>
      <c r="AK538" s="141"/>
      <c r="AL538" s="434"/>
      <c r="AM538" s="24"/>
      <c r="AN538" s="59"/>
      <c r="AO538" s="24"/>
      <c r="AP538" s="480"/>
      <c r="AQ538" s="497"/>
      <c r="AR538" s="292"/>
      <c r="AS538" s="291"/>
      <c r="AT538" s="291"/>
      <c r="AV538" s="227"/>
      <c r="AW538" s="227"/>
      <c r="AX538" s="227"/>
      <c r="AY538" s="227"/>
      <c r="AZ538" s="227"/>
    </row>
    <row r="539" spans="1:144" s="270" customFormat="1" ht="15" x14ac:dyDescent="0.2">
      <c r="B539" s="291"/>
      <c r="C539" s="227"/>
      <c r="D539" s="227"/>
      <c r="E539" s="267"/>
      <c r="F539" s="268"/>
      <c r="G539" s="4"/>
      <c r="H539" s="227"/>
      <c r="I539" s="174"/>
      <c r="J539" s="174"/>
      <c r="K539" s="174"/>
      <c r="L539" s="174"/>
      <c r="M539" s="174"/>
      <c r="N539" s="174"/>
      <c r="O539" s="174"/>
      <c r="P539" s="174"/>
      <c r="Q539" s="174"/>
      <c r="R539" s="174"/>
      <c r="S539" s="174"/>
      <c r="T539" s="174"/>
      <c r="U539" s="174"/>
      <c r="V539" s="174"/>
      <c r="W539" s="174"/>
      <c r="X539" s="174"/>
      <c r="Y539" s="174"/>
      <c r="Z539" s="174"/>
      <c r="AA539" s="174"/>
      <c r="AB539" s="174"/>
      <c r="AC539" s="174"/>
      <c r="AD539" s="174"/>
      <c r="AE539" s="174"/>
      <c r="AF539" s="174"/>
      <c r="AG539" s="174"/>
      <c r="AH539" s="174"/>
      <c r="AI539" s="515"/>
      <c r="AJ539" s="515"/>
      <c r="AK539" s="141"/>
      <c r="AL539" s="434"/>
      <c r="AM539" s="24"/>
      <c r="AN539" s="59"/>
      <c r="AO539" s="24"/>
      <c r="AP539" s="480"/>
      <c r="AQ539" s="497"/>
      <c r="AR539" s="292"/>
      <c r="AS539" s="291"/>
      <c r="AT539" s="291"/>
      <c r="AV539" s="227"/>
      <c r="AW539" s="227"/>
      <c r="AX539" s="227"/>
      <c r="AY539" s="227"/>
      <c r="AZ539" s="227"/>
    </row>
    <row r="540" spans="1:144" s="270" customFormat="1" ht="15" x14ac:dyDescent="0.2">
      <c r="B540" s="291"/>
      <c r="C540" s="227"/>
      <c r="D540" s="227"/>
      <c r="E540" s="267"/>
      <c r="F540" s="268"/>
      <c r="G540" s="4"/>
      <c r="H540" s="227"/>
      <c r="I540" s="174"/>
      <c r="J540" s="174"/>
      <c r="K540" s="174"/>
      <c r="L540" s="174"/>
      <c r="M540" s="174"/>
      <c r="N540" s="174"/>
      <c r="O540" s="174"/>
      <c r="P540" s="174"/>
      <c r="Q540" s="174"/>
      <c r="R540" s="174"/>
      <c r="S540" s="174"/>
      <c r="T540" s="174"/>
      <c r="U540" s="174"/>
      <c r="V540" s="174"/>
      <c r="W540" s="174"/>
      <c r="X540" s="174"/>
      <c r="Y540" s="174"/>
      <c r="Z540" s="174"/>
      <c r="AA540" s="174"/>
      <c r="AB540" s="174"/>
      <c r="AC540" s="174"/>
      <c r="AD540" s="174"/>
      <c r="AE540" s="174"/>
      <c r="AF540" s="174"/>
      <c r="AG540" s="174"/>
      <c r="AH540" s="174"/>
      <c r="AI540" s="515"/>
      <c r="AJ540" s="515"/>
      <c r="AK540" s="141"/>
      <c r="AL540" s="434"/>
      <c r="AM540" s="24"/>
      <c r="AN540" s="59"/>
      <c r="AO540" s="24"/>
      <c r="AP540" s="480"/>
      <c r="AQ540" s="497"/>
      <c r="AR540" s="292"/>
      <c r="AS540" s="291"/>
      <c r="AT540" s="291"/>
      <c r="AV540" s="227"/>
      <c r="AW540" s="227"/>
      <c r="AX540" s="227"/>
      <c r="AY540" s="227"/>
      <c r="AZ540" s="227"/>
    </row>
    <row r="541" spans="1:144" s="270" customFormat="1" ht="15" x14ac:dyDescent="0.2">
      <c r="B541" s="291"/>
      <c r="C541" s="227"/>
      <c r="D541" s="227"/>
      <c r="E541" s="267"/>
      <c r="F541" s="268"/>
      <c r="G541" s="4"/>
      <c r="H541" s="227"/>
      <c r="I541" s="174"/>
      <c r="J541" s="174"/>
      <c r="K541" s="174"/>
      <c r="L541" s="174"/>
      <c r="M541" s="174"/>
      <c r="N541" s="174"/>
      <c r="O541" s="174"/>
      <c r="P541" s="174"/>
      <c r="Q541" s="174"/>
      <c r="R541" s="174"/>
      <c r="S541" s="174"/>
      <c r="T541" s="174"/>
      <c r="U541" s="174"/>
      <c r="V541" s="174"/>
      <c r="W541" s="174"/>
      <c r="X541" s="174"/>
      <c r="Y541" s="174"/>
      <c r="Z541" s="174"/>
      <c r="AA541" s="174"/>
      <c r="AB541" s="174"/>
      <c r="AC541" s="174"/>
      <c r="AD541" s="174"/>
      <c r="AE541" s="174"/>
      <c r="AF541" s="174"/>
      <c r="AG541" s="174"/>
      <c r="AH541" s="174"/>
      <c r="AI541" s="515"/>
      <c r="AJ541" s="515"/>
      <c r="AK541" s="141"/>
      <c r="AL541" s="434"/>
      <c r="AM541" s="24"/>
      <c r="AN541" s="59"/>
      <c r="AO541" s="24"/>
      <c r="AP541" s="480"/>
      <c r="AQ541" s="497"/>
      <c r="AR541" s="292"/>
      <c r="AS541" s="291"/>
      <c r="AT541" s="291"/>
      <c r="AV541" s="227"/>
      <c r="AW541" s="227"/>
      <c r="AX541" s="227"/>
      <c r="AY541" s="227"/>
      <c r="AZ541" s="227"/>
    </row>
    <row r="542" spans="1:144" s="270" customFormat="1" ht="15" x14ac:dyDescent="0.2">
      <c r="B542" s="291"/>
      <c r="C542" s="227"/>
      <c r="D542" s="227"/>
      <c r="E542" s="267"/>
      <c r="F542" s="268"/>
      <c r="G542" s="4"/>
      <c r="H542" s="227"/>
      <c r="I542" s="174"/>
      <c r="J542" s="174"/>
      <c r="K542" s="174"/>
      <c r="L542" s="174"/>
      <c r="M542" s="174"/>
      <c r="N542" s="174"/>
      <c r="O542" s="174"/>
      <c r="P542" s="174"/>
      <c r="Q542" s="174"/>
      <c r="R542" s="174"/>
      <c r="S542" s="174"/>
      <c r="T542" s="174"/>
      <c r="U542" s="174"/>
      <c r="V542" s="174"/>
      <c r="W542" s="174"/>
      <c r="X542" s="174"/>
      <c r="Y542" s="174"/>
      <c r="Z542" s="174"/>
      <c r="AA542" s="174"/>
      <c r="AB542" s="174"/>
      <c r="AC542" s="174"/>
      <c r="AD542" s="174"/>
      <c r="AE542" s="174"/>
      <c r="AF542" s="174"/>
      <c r="AG542" s="174"/>
      <c r="AH542" s="174"/>
      <c r="AI542" s="515"/>
      <c r="AJ542" s="515"/>
      <c r="AK542" s="141"/>
      <c r="AL542" s="434"/>
      <c r="AM542" s="24"/>
      <c r="AN542" s="59"/>
      <c r="AO542" s="24"/>
      <c r="AP542" s="480"/>
      <c r="AQ542" s="497"/>
      <c r="AR542" s="292"/>
      <c r="AS542" s="291"/>
      <c r="AT542" s="291"/>
      <c r="AV542" s="227"/>
      <c r="AW542" s="227"/>
      <c r="AX542" s="227"/>
      <c r="AY542" s="227"/>
      <c r="AZ542" s="227"/>
    </row>
    <row r="543" spans="1:144" s="270" customFormat="1" ht="15" x14ac:dyDescent="0.2">
      <c r="B543" s="291"/>
      <c r="C543" s="227"/>
      <c r="D543" s="227"/>
      <c r="E543" s="267"/>
      <c r="F543" s="268"/>
      <c r="G543" s="4"/>
      <c r="H543" s="227"/>
      <c r="I543" s="174"/>
      <c r="J543" s="174"/>
      <c r="K543" s="174"/>
      <c r="L543" s="174"/>
      <c r="M543" s="174"/>
      <c r="N543" s="174"/>
      <c r="O543" s="174"/>
      <c r="P543" s="174"/>
      <c r="Q543" s="174"/>
      <c r="R543" s="174"/>
      <c r="S543" s="174"/>
      <c r="T543" s="174"/>
      <c r="U543" s="174"/>
      <c r="V543" s="174"/>
      <c r="W543" s="174"/>
      <c r="X543" s="174"/>
      <c r="Y543" s="174"/>
      <c r="Z543" s="174"/>
      <c r="AA543" s="174"/>
      <c r="AB543" s="174"/>
      <c r="AC543" s="174"/>
      <c r="AD543" s="174"/>
      <c r="AE543" s="174"/>
      <c r="AF543" s="174"/>
      <c r="AG543" s="174"/>
      <c r="AH543" s="174"/>
      <c r="AI543" s="515"/>
      <c r="AJ543" s="515"/>
      <c r="AK543" s="141"/>
      <c r="AL543" s="434"/>
      <c r="AM543" s="24"/>
      <c r="AN543" s="59"/>
      <c r="AO543" s="24"/>
      <c r="AP543" s="480"/>
      <c r="AQ543" s="497"/>
      <c r="AR543" s="292"/>
      <c r="AS543" s="291"/>
      <c r="AT543" s="291"/>
      <c r="AV543" s="227"/>
      <c r="AW543" s="227"/>
      <c r="AX543" s="227"/>
      <c r="AY543" s="227"/>
      <c r="AZ543" s="227"/>
      <c r="EI543" s="1"/>
      <c r="EL543" s="1"/>
      <c r="EM543" s="1"/>
      <c r="EN543" s="1"/>
    </row>
    <row r="544" spans="1:144" s="270" customFormat="1" ht="15" x14ac:dyDescent="0.2">
      <c r="B544" s="291"/>
      <c r="C544" s="227"/>
      <c r="D544" s="227"/>
      <c r="E544" s="267"/>
      <c r="F544" s="268"/>
      <c r="G544" s="4"/>
      <c r="H544" s="227"/>
      <c r="I544" s="174"/>
      <c r="J544" s="174"/>
      <c r="K544" s="174"/>
      <c r="L544" s="174"/>
      <c r="M544" s="174"/>
      <c r="N544" s="174"/>
      <c r="O544" s="174"/>
      <c r="P544" s="174"/>
      <c r="Q544" s="174"/>
      <c r="R544" s="174"/>
      <c r="S544" s="174"/>
      <c r="T544" s="174"/>
      <c r="U544" s="174"/>
      <c r="V544" s="174"/>
      <c r="W544" s="174"/>
      <c r="X544" s="174"/>
      <c r="Y544" s="174"/>
      <c r="Z544" s="174"/>
      <c r="AA544" s="174"/>
      <c r="AB544" s="174"/>
      <c r="AC544" s="174"/>
      <c r="AD544" s="174"/>
      <c r="AE544" s="174"/>
      <c r="AF544" s="174"/>
      <c r="AG544" s="174"/>
      <c r="AH544" s="174"/>
      <c r="AI544" s="515"/>
      <c r="AJ544" s="515"/>
      <c r="AK544" s="141"/>
      <c r="AL544" s="434"/>
      <c r="AM544" s="24"/>
      <c r="AN544" s="59"/>
      <c r="AO544" s="24"/>
      <c r="AP544" s="480"/>
      <c r="AQ544" s="497"/>
      <c r="AR544" s="292"/>
      <c r="AS544" s="291"/>
      <c r="AT544" s="291"/>
      <c r="AV544" s="227"/>
      <c r="AW544" s="227"/>
      <c r="AX544" s="227"/>
      <c r="AY544" s="227"/>
      <c r="AZ544" s="227"/>
      <c r="EI544" s="1"/>
      <c r="EJ544" s="1"/>
      <c r="EK544" s="1"/>
      <c r="EL544" s="1"/>
      <c r="EM544" s="1"/>
      <c r="EN544" s="1"/>
    </row>
    <row r="545" spans="1:144" s="270" customFormat="1" ht="15" x14ac:dyDescent="0.25">
      <c r="A545" s="298"/>
      <c r="B545" s="198"/>
      <c r="C545" s="227"/>
      <c r="D545" s="227"/>
      <c r="E545" s="545"/>
      <c r="F545" s="227"/>
      <c r="G545" s="4"/>
      <c r="H545" s="227"/>
      <c r="I545" s="174"/>
      <c r="J545" s="174"/>
      <c r="K545" s="174"/>
      <c r="L545" s="174"/>
      <c r="M545" s="174"/>
      <c r="N545" s="174"/>
      <c r="O545" s="174"/>
      <c r="P545" s="174"/>
      <c r="Q545" s="174"/>
      <c r="R545" s="174"/>
      <c r="S545" s="174"/>
      <c r="T545" s="174"/>
      <c r="U545" s="174"/>
      <c r="V545" s="174"/>
      <c r="W545" s="174"/>
      <c r="X545" s="174"/>
      <c r="Y545" s="174"/>
      <c r="Z545" s="174"/>
      <c r="AA545" s="174"/>
      <c r="AB545" s="174"/>
      <c r="AC545" s="174"/>
      <c r="AD545" s="174"/>
      <c r="AE545" s="174"/>
      <c r="AF545" s="174"/>
      <c r="AG545" s="174"/>
      <c r="AH545" s="174"/>
      <c r="AI545" s="515"/>
      <c r="AJ545" s="515"/>
      <c r="AK545" s="141"/>
      <c r="AL545" s="434"/>
      <c r="AM545" s="88"/>
      <c r="AN545" s="203"/>
      <c r="AO545" s="88"/>
      <c r="AP545" s="484"/>
      <c r="AQ545" s="501"/>
      <c r="AR545" s="292"/>
      <c r="AU545" s="227"/>
      <c r="AV545" s="227"/>
      <c r="AW545" s="227"/>
      <c r="AX545" s="227"/>
      <c r="AY545" s="227"/>
      <c r="AZ545" s="227"/>
      <c r="EI545" s="1"/>
      <c r="EJ545" s="1"/>
      <c r="EK545" s="1"/>
      <c r="EL545" s="1"/>
      <c r="EM545" s="1"/>
      <c r="EN545" s="1"/>
    </row>
    <row r="546" spans="1:144" ht="23.25" x14ac:dyDescent="0.35">
      <c r="A546" s="293" t="s">
        <v>2070</v>
      </c>
      <c r="C546" s="1"/>
      <c r="D546" s="1"/>
      <c r="E546" s="269"/>
      <c r="F546" s="270"/>
      <c r="G546"/>
      <c r="H546" s="4"/>
      <c r="I546" s="572"/>
      <c r="J546" s="24"/>
      <c r="K546" s="24"/>
      <c r="L546" s="24"/>
      <c r="M546" s="24"/>
      <c r="N546" s="24"/>
      <c r="O546" s="24"/>
      <c r="P546" s="24"/>
      <c r="Q546" s="24"/>
      <c r="R546" s="24"/>
      <c r="S546" s="24"/>
      <c r="T546" s="24"/>
      <c r="U546" s="24"/>
      <c r="V546" s="24"/>
      <c r="W546" s="24"/>
      <c r="X546" s="24"/>
      <c r="Y546" s="24"/>
      <c r="Z546" s="24"/>
      <c r="AA546" s="24"/>
      <c r="AB546" s="24"/>
      <c r="AC546" s="24"/>
      <c r="AD546" s="24"/>
      <c r="AE546" s="24"/>
      <c r="AF546" s="24"/>
      <c r="AG546" s="24"/>
      <c r="AH546" s="24"/>
      <c r="AI546" s="515"/>
      <c r="AJ546" s="515"/>
      <c r="AK546" s="141"/>
      <c r="AL546" s="434"/>
      <c r="AM546" s="82"/>
      <c r="AO546" s="82"/>
      <c r="AR546" s="11"/>
      <c r="AS546" s="297"/>
      <c r="AT546" s="297"/>
      <c r="AU546" s="294"/>
      <c r="AV546" s="98"/>
      <c r="AW546" s="4">
        <v>0</v>
      </c>
      <c r="AX546" s="4"/>
      <c r="AY546" s="4"/>
      <c r="AZ546" s="4"/>
    </row>
    <row r="547" spans="1:144" ht="27" thickBot="1" x14ac:dyDescent="0.45">
      <c r="A547" s="196" t="s">
        <v>2071</v>
      </c>
      <c r="B547" s="86"/>
      <c r="C547" s="87"/>
      <c r="D547" s="87"/>
      <c r="E547" s="271"/>
      <c r="F547" s="272"/>
      <c r="G547" s="87"/>
      <c r="H547" s="87"/>
      <c r="I547" s="164"/>
      <c r="J547" s="24"/>
      <c r="K547" s="24"/>
      <c r="L547" s="24"/>
      <c r="M547" s="24"/>
      <c r="N547" s="24"/>
      <c r="O547" s="24"/>
      <c r="P547" s="24"/>
      <c r="Q547" s="24"/>
      <c r="R547" s="24"/>
      <c r="S547" s="24"/>
      <c r="T547" s="24"/>
      <c r="U547" s="24"/>
      <c r="V547" s="24"/>
      <c r="W547" s="24"/>
      <c r="X547" s="24"/>
      <c r="Y547" s="24"/>
      <c r="Z547" s="24"/>
      <c r="AA547" s="24"/>
      <c r="AB547" s="24"/>
      <c r="AC547" s="24"/>
      <c r="AD547" s="24"/>
      <c r="AE547" s="24"/>
      <c r="AF547" s="24"/>
      <c r="AG547" s="24"/>
      <c r="AH547" s="24"/>
      <c r="AI547" s="515"/>
      <c r="AJ547" s="515"/>
      <c r="AK547" s="141"/>
      <c r="AL547" s="434"/>
      <c r="AM547" s="24"/>
      <c r="AR547" s="11"/>
      <c r="AS547" s="22"/>
      <c r="AT547" s="22"/>
      <c r="AU547" s="3"/>
      <c r="AW547" s="4"/>
      <c r="AX547" s="4"/>
      <c r="AY547" s="4"/>
      <c r="AZ547" s="4"/>
    </row>
    <row r="548" spans="1:144" ht="15" x14ac:dyDescent="0.2">
      <c r="C548" s="4"/>
      <c r="D548" s="4"/>
      <c r="E548" s="267"/>
      <c r="F548" s="268"/>
      <c r="G548" s="4"/>
      <c r="H548" s="4"/>
      <c r="I548" s="24"/>
      <c r="J548" s="24"/>
      <c r="K548" s="24"/>
      <c r="L548" s="24"/>
      <c r="M548" s="24"/>
      <c r="N548" s="24"/>
      <c r="O548" s="24"/>
      <c r="P548" s="24"/>
      <c r="Q548" s="24"/>
      <c r="R548" s="24"/>
      <c r="S548" s="24"/>
      <c r="T548" s="24"/>
      <c r="U548" s="24"/>
      <c r="V548" s="24"/>
      <c r="W548" s="24"/>
      <c r="X548" s="24"/>
      <c r="Y548" s="24"/>
      <c r="Z548" s="24"/>
      <c r="AA548" s="24"/>
      <c r="AB548" s="24"/>
      <c r="AC548" s="24"/>
      <c r="AD548" s="24"/>
      <c r="AE548" s="24"/>
      <c r="AF548" s="24"/>
      <c r="AG548" s="24"/>
      <c r="AH548" s="24"/>
      <c r="AI548" s="515"/>
      <c r="AJ548" s="515"/>
      <c r="AK548" s="141"/>
      <c r="AL548" s="434"/>
      <c r="AM548" s="24"/>
      <c r="AR548" s="11"/>
      <c r="AS548" s="22"/>
      <c r="AT548" s="22"/>
      <c r="AU548" s="3"/>
      <c r="AW548" s="4"/>
      <c r="AX548" s="4"/>
      <c r="AY548" s="4"/>
      <c r="AZ548" s="4"/>
    </row>
    <row r="549" spans="1:144" ht="15" x14ac:dyDescent="0.25">
      <c r="A549" t="s">
        <v>2072</v>
      </c>
      <c r="C549" s="4"/>
      <c r="D549" s="4"/>
      <c r="E549" s="267"/>
      <c r="F549" s="268"/>
      <c r="G549" s="4"/>
      <c r="H549" s="4"/>
      <c r="I549" s="24"/>
      <c r="J549" s="24"/>
      <c r="K549" s="24"/>
      <c r="L549" s="24"/>
      <c r="M549" s="24"/>
      <c r="N549" s="24"/>
      <c r="O549" s="24"/>
      <c r="P549" s="24"/>
      <c r="Q549" s="24"/>
      <c r="R549" s="24"/>
      <c r="S549" s="24"/>
      <c r="T549" s="24"/>
      <c r="U549" s="24"/>
      <c r="V549" s="24"/>
      <c r="W549" s="24"/>
      <c r="X549" s="24"/>
      <c r="Y549" s="24"/>
      <c r="Z549" s="24"/>
      <c r="AA549" s="24"/>
      <c r="AB549" s="24"/>
      <c r="AC549" s="24"/>
      <c r="AD549" s="24"/>
      <c r="AE549" s="24"/>
      <c r="AF549" s="24"/>
      <c r="AG549" s="24"/>
      <c r="AH549" s="24"/>
      <c r="AI549" s="515"/>
      <c r="AJ549" s="515"/>
      <c r="AK549" s="141"/>
      <c r="AL549" s="434"/>
      <c r="AM549" s="24"/>
      <c r="AR549" s="11"/>
      <c r="AS549" s="22"/>
      <c r="AT549" s="22"/>
      <c r="AU549" s="3"/>
      <c r="AW549" s="4"/>
      <c r="AX549" s="4"/>
      <c r="AY549" s="4"/>
      <c r="AZ549" s="4"/>
    </row>
    <row r="550" spans="1:144" ht="20.25" x14ac:dyDescent="0.3">
      <c r="A550" s="1" t="s">
        <v>2073</v>
      </c>
      <c r="C550" s="4"/>
      <c r="D550" s="4"/>
      <c r="E550" s="267"/>
      <c r="F550" s="268"/>
      <c r="G550" s="4"/>
      <c r="H550" s="4"/>
      <c r="I550" s="24"/>
      <c r="J550" s="24"/>
      <c r="K550" s="24"/>
      <c r="L550" s="24"/>
      <c r="M550" s="24"/>
      <c r="N550" s="24"/>
      <c r="O550" s="24"/>
      <c r="P550" s="24"/>
      <c r="Q550" s="24"/>
      <c r="R550" s="24"/>
      <c r="S550" s="24"/>
      <c r="T550" s="24"/>
      <c r="U550" s="24"/>
      <c r="V550" s="24"/>
      <c r="W550" s="24"/>
      <c r="X550" s="24"/>
      <c r="Y550" s="24"/>
      <c r="Z550" s="24"/>
      <c r="AA550" s="24"/>
      <c r="AB550" s="24"/>
      <c r="AC550" s="24"/>
      <c r="AD550" s="24"/>
      <c r="AE550" s="24"/>
      <c r="AF550" s="24"/>
      <c r="AG550" s="24"/>
      <c r="AH550" s="24"/>
      <c r="AI550" s="515"/>
      <c r="AJ550" s="515"/>
      <c r="AK550" s="141"/>
      <c r="AL550" s="434"/>
      <c r="AM550" s="24"/>
      <c r="AR550" s="11"/>
      <c r="AS550" s="22"/>
      <c r="AT550" s="22"/>
      <c r="AU550" s="3"/>
      <c r="AW550" s="4"/>
      <c r="AX550" s="4"/>
      <c r="AY550" s="4"/>
      <c r="AZ550" s="4"/>
    </row>
    <row r="551" spans="1:144" ht="15.75" thickBot="1" x14ac:dyDescent="0.25">
      <c r="C551" s="4"/>
      <c r="D551" s="4"/>
      <c r="E551" s="267"/>
      <c r="F551" s="268"/>
      <c r="G551" s="4"/>
      <c r="H551" s="4"/>
      <c r="I551" s="24"/>
      <c r="J551" s="24"/>
      <c r="K551" s="24"/>
      <c r="L551" s="24"/>
      <c r="M551" s="24"/>
      <c r="N551" s="24"/>
      <c r="O551" s="24"/>
      <c r="P551" s="24"/>
      <c r="Q551" s="24"/>
      <c r="R551" s="24"/>
      <c r="S551" s="24"/>
      <c r="T551" s="24"/>
      <c r="U551" s="24"/>
      <c r="V551" s="24"/>
      <c r="W551" s="24"/>
      <c r="X551" s="24"/>
      <c r="Y551" s="24"/>
      <c r="Z551" s="24"/>
      <c r="AA551" s="24"/>
      <c r="AB551" s="24"/>
      <c r="AC551" s="24"/>
      <c r="AD551" s="24"/>
      <c r="AE551" s="24"/>
      <c r="AF551" s="24"/>
      <c r="AG551" s="24"/>
      <c r="AH551" s="24"/>
      <c r="AI551" s="515"/>
      <c r="AJ551" s="515"/>
      <c r="AK551" s="141"/>
      <c r="AL551" s="434"/>
      <c r="AM551" s="24"/>
      <c r="AR551" s="11"/>
      <c r="AS551" s="22"/>
      <c r="AT551" s="22"/>
      <c r="AU551" s="3"/>
      <c r="AW551" s="4"/>
      <c r="AX551" s="4"/>
      <c r="AY551" s="4"/>
      <c r="AZ551" s="4"/>
    </row>
    <row r="552" spans="1:144" ht="24" thickBot="1" x14ac:dyDescent="0.4">
      <c r="A552" s="146" t="s">
        <v>2074</v>
      </c>
      <c r="B552" s="148"/>
      <c r="C552" s="149"/>
      <c r="D552" s="586"/>
      <c r="E552" s="267"/>
      <c r="F552" s="268"/>
      <c r="G552" s="4"/>
      <c r="H552" s="4"/>
      <c r="I552" s="24"/>
      <c r="J552" s="24"/>
      <c r="K552" s="24"/>
      <c r="L552" s="24"/>
      <c r="M552" s="24"/>
      <c r="N552" s="24"/>
      <c r="O552" s="24"/>
      <c r="P552" s="24"/>
      <c r="Q552" s="24"/>
      <c r="R552" s="24"/>
      <c r="S552" s="24"/>
      <c r="T552" s="24"/>
      <c r="U552" s="24"/>
      <c r="V552" s="24"/>
      <c r="W552" s="24"/>
      <c r="X552" s="24"/>
      <c r="Y552" s="24"/>
      <c r="Z552" s="24"/>
      <c r="AA552" s="24"/>
      <c r="AB552" s="24"/>
      <c r="AC552" s="24"/>
      <c r="AD552" s="24"/>
      <c r="AE552" s="24"/>
      <c r="AF552" s="24"/>
      <c r="AG552" s="24"/>
      <c r="AH552" s="24"/>
      <c r="AI552" s="515"/>
      <c r="AJ552" s="515"/>
      <c r="AK552" s="141"/>
      <c r="AL552" s="434"/>
      <c r="AM552" s="24"/>
      <c r="AR552" s="11"/>
      <c r="AS552" s="22"/>
      <c r="AT552" s="22"/>
      <c r="AU552" s="3"/>
      <c r="AW552" s="4">
        <v>0</v>
      </c>
      <c r="AX552" s="4"/>
      <c r="AY552" s="4"/>
      <c r="AZ552" s="4"/>
    </row>
    <row r="553" spans="1:144" ht="15" x14ac:dyDescent="0.25">
      <c r="A553" s="150" t="s">
        <v>748</v>
      </c>
      <c r="B553" s="152" t="s">
        <v>749</v>
      </c>
      <c r="C553" s="573" t="e">
        <v>#N/A</v>
      </c>
      <c r="D553" s="587"/>
      <c r="E553" s="266" t="s">
        <v>573</v>
      </c>
      <c r="F553" s="574"/>
      <c r="G553" s="379"/>
      <c r="H553" s="158" t="s">
        <v>2075</v>
      </c>
      <c r="I553" s="159" t="s">
        <v>16</v>
      </c>
      <c r="J553" s="159" t="s">
        <v>16</v>
      </c>
      <c r="K553" s="159" t="s">
        <v>16</v>
      </c>
      <c r="L553" s="159" t="s">
        <v>16</v>
      </c>
      <c r="M553" s="159" t="s">
        <v>16</v>
      </c>
      <c r="N553" s="159" t="s">
        <v>16</v>
      </c>
      <c r="O553" s="159" t="s">
        <v>16</v>
      </c>
      <c r="P553" s="159" t="s">
        <v>16</v>
      </c>
      <c r="Q553" s="159" t="s">
        <v>16</v>
      </c>
      <c r="R553" s="159" t="s">
        <v>16</v>
      </c>
      <c r="S553" s="160" t="s">
        <v>16</v>
      </c>
      <c r="T553" s="143" t="s">
        <v>16</v>
      </c>
      <c r="U553" s="21" t="s">
        <v>16</v>
      </c>
      <c r="V553" s="21" t="s">
        <v>16</v>
      </c>
      <c r="W553" s="21" t="s">
        <v>16</v>
      </c>
      <c r="X553" s="21" t="s">
        <v>16</v>
      </c>
      <c r="Y553" s="21" t="s">
        <v>16</v>
      </c>
      <c r="Z553" s="21" t="s">
        <v>16</v>
      </c>
      <c r="AA553" s="21" t="s">
        <v>16</v>
      </c>
      <c r="AB553" s="21" t="s">
        <v>16</v>
      </c>
      <c r="AC553" s="426" t="s">
        <v>16</v>
      </c>
      <c r="AD553" s="426" t="s">
        <v>16</v>
      </c>
      <c r="AE553" s="426" t="s">
        <v>16</v>
      </c>
      <c r="AF553" s="426"/>
      <c r="AG553" s="426"/>
      <c r="AH553" s="426"/>
      <c r="AI553" s="511"/>
      <c r="AJ553" s="511"/>
      <c r="AK553" s="141"/>
      <c r="AL553" s="434"/>
      <c r="AM553" s="469" t="s">
        <v>2076</v>
      </c>
      <c r="AN553" s="55"/>
      <c r="AO553" s="539"/>
      <c r="AP553" s="485"/>
      <c r="AQ553" s="502"/>
      <c r="AR553" s="167" t="e">
        <f>VLOOKUP(#REF!,'Monthly AMS report'!$BZ$3:$CA$382,2,FALSE)</f>
        <v>#REF!</v>
      </c>
      <c r="AS553" s="144"/>
      <c r="AT553" s="3"/>
      <c r="AU553" s="5">
        <v>5</v>
      </c>
      <c r="AV553" s="5">
        <v>16</v>
      </c>
      <c r="AW553" s="4">
        <v>28</v>
      </c>
      <c r="AX553" s="4"/>
      <c r="AY553" s="4"/>
      <c r="AZ553" s="4"/>
    </row>
    <row r="554" spans="1:144" x14ac:dyDescent="0.2">
      <c r="A554" s="78" t="s">
        <v>782</v>
      </c>
      <c r="B554" s="79" t="s">
        <v>1983</v>
      </c>
      <c r="C554" s="77" t="s">
        <v>2077</v>
      </c>
      <c r="D554" s="588"/>
      <c r="E554" s="266" t="s">
        <v>546</v>
      </c>
      <c r="F554" s="273"/>
      <c r="G554" s="380"/>
      <c r="H554" s="161" t="s">
        <v>2078</v>
      </c>
      <c r="I554" s="21" t="s">
        <v>16</v>
      </c>
      <c r="J554" s="21" t="s">
        <v>16</v>
      </c>
      <c r="K554" s="21" t="s">
        <v>16</v>
      </c>
      <c r="L554" s="21" t="s">
        <v>16</v>
      </c>
      <c r="M554" s="21" t="s">
        <v>16</v>
      </c>
      <c r="N554" s="21" t="s">
        <v>16</v>
      </c>
      <c r="O554" s="21" t="s">
        <v>16</v>
      </c>
      <c r="P554" s="21" t="s">
        <v>16</v>
      </c>
      <c r="Q554" s="21" t="s">
        <v>16</v>
      </c>
      <c r="R554" s="21" t="s">
        <v>16</v>
      </c>
      <c r="S554" s="162" t="s">
        <v>16</v>
      </c>
      <c r="T554" s="143" t="s">
        <v>16</v>
      </c>
      <c r="U554" s="21" t="s">
        <v>16</v>
      </c>
      <c r="V554" s="21" t="s">
        <v>16</v>
      </c>
      <c r="W554" s="21" t="s">
        <v>16</v>
      </c>
      <c r="X554" s="21" t="s">
        <v>16</v>
      </c>
      <c r="Y554" s="21" t="s">
        <v>16</v>
      </c>
      <c r="Z554" s="21" t="s">
        <v>16</v>
      </c>
      <c r="AA554" s="21" t="s">
        <v>16</v>
      </c>
      <c r="AB554" s="21" t="s">
        <v>16</v>
      </c>
      <c r="AC554" s="426" t="s">
        <v>16</v>
      </c>
      <c r="AD554" s="426" t="s">
        <v>16</v>
      </c>
      <c r="AE554" s="426" t="s">
        <v>16</v>
      </c>
      <c r="AF554" s="426"/>
      <c r="AG554" s="426"/>
      <c r="AH554" s="426"/>
      <c r="AI554" s="511"/>
      <c r="AJ554" s="511"/>
      <c r="AK554" s="141"/>
      <c r="AL554" s="434"/>
      <c r="AN554" s="50"/>
      <c r="AO554" s="540"/>
      <c r="AP554" s="486"/>
      <c r="AQ554" s="503"/>
      <c r="AR554" s="168" t="e">
        <f>VLOOKUP(#REF!,'Monthly AMS report'!$BZ$3:$CA$382,2,FALSE)</f>
        <v>#REF!</v>
      </c>
      <c r="AS554" s="144"/>
      <c r="AT554" s="3"/>
      <c r="AU554" s="5"/>
      <c r="AV554" s="5">
        <v>8</v>
      </c>
      <c r="AW554" s="4" t="e">
        <v>#N/A</v>
      </c>
      <c r="AX554" s="4"/>
      <c r="AY554" s="4"/>
      <c r="AZ554" s="4"/>
    </row>
    <row r="555" spans="1:144" x14ac:dyDescent="0.2">
      <c r="A555" s="78" t="s">
        <v>1605</v>
      </c>
      <c r="B555" s="79" t="s">
        <v>1606</v>
      </c>
      <c r="C555" s="77" t="s">
        <v>2079</v>
      </c>
      <c r="D555" s="588"/>
      <c r="E555" s="266" t="s">
        <v>591</v>
      </c>
      <c r="F555" s="273"/>
      <c r="G555" s="380"/>
      <c r="H555" s="161" t="s">
        <v>2080</v>
      </c>
      <c r="I555" s="21" t="s">
        <v>16</v>
      </c>
      <c r="J555" s="21" t="s">
        <v>16</v>
      </c>
      <c r="K555" s="21" t="s">
        <v>16</v>
      </c>
      <c r="L555" s="21" t="s">
        <v>16</v>
      </c>
      <c r="M555" s="21" t="s">
        <v>16</v>
      </c>
      <c r="N555" s="21" t="s">
        <v>16</v>
      </c>
      <c r="O555" s="21" t="s">
        <v>16</v>
      </c>
      <c r="P555" s="21" t="s">
        <v>16</v>
      </c>
      <c r="Q555" s="21" t="s">
        <v>16</v>
      </c>
      <c r="R555" s="21" t="s">
        <v>16</v>
      </c>
      <c r="S555" s="162" t="s">
        <v>16</v>
      </c>
      <c r="T555" s="143" t="s">
        <v>16</v>
      </c>
      <c r="U555" s="21" t="s">
        <v>16</v>
      </c>
      <c r="V555" s="21" t="s">
        <v>16</v>
      </c>
      <c r="W555" s="21" t="s">
        <v>16</v>
      </c>
      <c r="X555" s="21" t="s">
        <v>16</v>
      </c>
      <c r="Y555" s="21" t="s">
        <v>16</v>
      </c>
      <c r="Z555" s="21" t="s">
        <v>16</v>
      </c>
      <c r="AA555" s="21" t="s">
        <v>16</v>
      </c>
      <c r="AB555" s="21" t="s">
        <v>16</v>
      </c>
      <c r="AC555" s="426" t="s">
        <v>16</v>
      </c>
      <c r="AD555" s="426" t="s">
        <v>16</v>
      </c>
      <c r="AE555" s="426" t="s">
        <v>16</v>
      </c>
      <c r="AF555" s="426"/>
      <c r="AG555" s="426"/>
      <c r="AH555" s="426"/>
      <c r="AI555" s="511"/>
      <c r="AJ555" s="511"/>
      <c r="AK555" s="141"/>
      <c r="AL555" s="434"/>
      <c r="AM555" s="443" t="s">
        <v>2081</v>
      </c>
      <c r="AN555" s="50"/>
      <c r="AO555" s="541"/>
      <c r="AP555" s="486"/>
      <c r="AQ555" s="503"/>
      <c r="AR555" s="168" t="e">
        <f>VLOOKUP(#REF!,'Monthly AMS report'!$BZ$3:$CA$382,2,FALSE)</f>
        <v>#REF!</v>
      </c>
      <c r="AS555" s="144"/>
      <c r="AT555" s="3"/>
      <c r="AU555" s="5">
        <v>0</v>
      </c>
      <c r="AV555" s="5">
        <v>16</v>
      </c>
      <c r="AW555" s="4" t="e">
        <v>#N/A</v>
      </c>
      <c r="AX555" s="4"/>
      <c r="AY555" s="4"/>
      <c r="AZ555" s="4"/>
    </row>
    <row r="556" spans="1:144" ht="89.25" x14ac:dyDescent="0.25">
      <c r="A556" s="81" t="s">
        <v>1724</v>
      </c>
      <c r="B556" s="80" t="s">
        <v>1725</v>
      </c>
      <c r="C556" s="77" t="s">
        <v>2082</v>
      </c>
      <c r="D556" s="588"/>
      <c r="E556" s="266" t="s">
        <v>527</v>
      </c>
      <c r="F556" s="273"/>
      <c r="G556" s="380"/>
      <c r="H556" s="161" t="s">
        <v>662</v>
      </c>
      <c r="I556" s="21" t="s">
        <v>16</v>
      </c>
      <c r="J556" s="21" t="s">
        <v>16</v>
      </c>
      <c r="K556" s="21" t="s">
        <v>16</v>
      </c>
      <c r="L556" s="21" t="s">
        <v>16</v>
      </c>
      <c r="M556" s="21" t="s">
        <v>16</v>
      </c>
      <c r="N556" s="21" t="s">
        <v>16</v>
      </c>
      <c r="O556" s="21" t="s">
        <v>16</v>
      </c>
      <c r="P556" s="21" t="s">
        <v>16</v>
      </c>
      <c r="Q556" s="21" t="s">
        <v>16</v>
      </c>
      <c r="R556" s="21" t="s">
        <v>2083</v>
      </c>
      <c r="S556" s="162" t="s">
        <v>16</v>
      </c>
      <c r="T556" s="143" t="s">
        <v>16</v>
      </c>
      <c r="U556" s="21" t="s">
        <v>16</v>
      </c>
      <c r="V556" s="21" t="s">
        <v>16</v>
      </c>
      <c r="W556" s="21" t="s">
        <v>16</v>
      </c>
      <c r="X556" s="21" t="s">
        <v>16</v>
      </c>
      <c r="Y556" s="21" t="s">
        <v>16</v>
      </c>
      <c r="Z556" s="21" t="s">
        <v>16</v>
      </c>
      <c r="AA556" s="21" t="s">
        <v>16</v>
      </c>
      <c r="AB556" s="21" t="s">
        <v>16</v>
      </c>
      <c r="AC556" s="426" t="s">
        <v>16</v>
      </c>
      <c r="AD556" s="426" t="s">
        <v>16</v>
      </c>
      <c r="AE556" s="426" t="s">
        <v>16</v>
      </c>
      <c r="AF556" s="426"/>
      <c r="AG556" s="426"/>
      <c r="AH556" s="426"/>
      <c r="AI556" s="511"/>
      <c r="AJ556" s="511"/>
      <c r="AK556" s="141"/>
      <c r="AL556" s="434"/>
      <c r="AM556" s="443" t="s">
        <v>2084</v>
      </c>
      <c r="AN556" s="64">
        <v>7208385</v>
      </c>
      <c r="AO556" s="541"/>
      <c r="AP556" s="486"/>
      <c r="AQ556" s="503"/>
      <c r="AR556" s="168" t="e">
        <f>VLOOKUP(#REF!,'Monthly AMS report'!$BZ$3:$CA$382,2,FALSE)</f>
        <v>#REF!</v>
      </c>
      <c r="AS556" s="144"/>
      <c r="AT556" s="3"/>
      <c r="AU556" s="5">
        <v>0</v>
      </c>
      <c r="AV556" s="5">
        <v>24</v>
      </c>
      <c r="AW556" s="4">
        <v>4</v>
      </c>
      <c r="AX556" s="4"/>
      <c r="AY556" s="4"/>
      <c r="AZ556" s="4"/>
    </row>
    <row r="557" spans="1:144" ht="15" x14ac:dyDescent="0.25">
      <c r="A557" s="81" t="s">
        <v>1774</v>
      </c>
      <c r="B557" s="80" t="s">
        <v>1775</v>
      </c>
      <c r="C557" s="77" t="s">
        <v>2082</v>
      </c>
      <c r="D557" s="588"/>
      <c r="E557" s="266" t="s">
        <v>529</v>
      </c>
      <c r="F557" s="273"/>
      <c r="G557" s="380"/>
      <c r="H557" s="161" t="s">
        <v>662</v>
      </c>
      <c r="I557" s="21" t="s">
        <v>16</v>
      </c>
      <c r="J557" s="21" t="s">
        <v>16</v>
      </c>
      <c r="K557" s="21" t="s">
        <v>16</v>
      </c>
      <c r="L557" s="21" t="s">
        <v>16</v>
      </c>
      <c r="M557" s="21" t="s">
        <v>16</v>
      </c>
      <c r="N557" s="21" t="s">
        <v>16</v>
      </c>
      <c r="O557" s="21" t="s">
        <v>16</v>
      </c>
      <c r="P557" s="21" t="s">
        <v>16</v>
      </c>
      <c r="Q557" s="21" t="s">
        <v>16</v>
      </c>
      <c r="R557" s="21" t="s">
        <v>16</v>
      </c>
      <c r="S557" s="162" t="s">
        <v>16</v>
      </c>
      <c r="T557" s="143" t="s">
        <v>16</v>
      </c>
      <c r="U557" s="21" t="s">
        <v>16</v>
      </c>
      <c r="V557" s="21" t="s">
        <v>16</v>
      </c>
      <c r="W557" s="21" t="s">
        <v>16</v>
      </c>
      <c r="X557" s="21" t="s">
        <v>16</v>
      </c>
      <c r="Y557" s="21" t="s">
        <v>16</v>
      </c>
      <c r="Z557" s="21" t="s">
        <v>16</v>
      </c>
      <c r="AA557" s="21" t="s">
        <v>16</v>
      </c>
      <c r="AB557" s="21" t="s">
        <v>16</v>
      </c>
      <c r="AC557" s="426" t="s">
        <v>16</v>
      </c>
      <c r="AD557" s="426" t="s">
        <v>16</v>
      </c>
      <c r="AE557" s="426" t="s">
        <v>16</v>
      </c>
      <c r="AF557" s="426"/>
      <c r="AG557" s="426"/>
      <c r="AH557" s="426"/>
      <c r="AI557" s="511"/>
      <c r="AJ557" s="511"/>
      <c r="AK557" s="141"/>
      <c r="AL557" s="434"/>
      <c r="AM557" s="443" t="s">
        <v>1411</v>
      </c>
      <c r="AN557" s="64">
        <v>7208385</v>
      </c>
      <c r="AO557" s="541"/>
      <c r="AP557" s="486"/>
      <c r="AQ557" s="503"/>
      <c r="AR557" s="168" t="e">
        <f>VLOOKUP(#REF!,'Monthly AMS report'!$BZ$3:$CA$382,2,FALSE)</f>
        <v>#REF!</v>
      </c>
      <c r="AS557" s="144"/>
      <c r="AT557" s="3"/>
      <c r="AU557" s="5">
        <v>0</v>
      </c>
      <c r="AV557" s="5">
        <v>24</v>
      </c>
      <c r="AW557" s="4">
        <v>37</v>
      </c>
      <c r="AX557" s="4"/>
      <c r="AY557" s="4"/>
      <c r="AZ557" s="4"/>
    </row>
    <row r="558" spans="1:144" ht="15" x14ac:dyDescent="0.25">
      <c r="A558" s="81" t="s">
        <v>1426</v>
      </c>
      <c r="B558" s="75" t="s">
        <v>1427</v>
      </c>
      <c r="C558" s="77" t="s">
        <v>2082</v>
      </c>
      <c r="D558" s="588"/>
      <c r="E558" s="266" t="s">
        <v>37</v>
      </c>
      <c r="F558" s="273"/>
      <c r="G558" s="380"/>
      <c r="H558" s="161" t="s">
        <v>662</v>
      </c>
      <c r="I558" s="21" t="s">
        <v>16</v>
      </c>
      <c r="J558" s="21" t="s">
        <v>16</v>
      </c>
      <c r="K558" s="21" t="s">
        <v>16</v>
      </c>
      <c r="L558" s="21" t="s">
        <v>16</v>
      </c>
      <c r="M558" s="21" t="s">
        <v>16</v>
      </c>
      <c r="N558" s="21" t="s">
        <v>16</v>
      </c>
      <c r="O558" s="21" t="s">
        <v>16</v>
      </c>
      <c r="P558" s="21" t="s">
        <v>16</v>
      </c>
      <c r="Q558" s="21" t="s">
        <v>16</v>
      </c>
      <c r="R558" s="21" t="s">
        <v>16</v>
      </c>
      <c r="S558" s="162" t="s">
        <v>16</v>
      </c>
      <c r="T558" s="143" t="s">
        <v>16</v>
      </c>
      <c r="U558" s="21" t="s">
        <v>16</v>
      </c>
      <c r="V558" s="21" t="s">
        <v>16</v>
      </c>
      <c r="W558" s="21" t="s">
        <v>16</v>
      </c>
      <c r="X558" s="21" t="s">
        <v>16</v>
      </c>
      <c r="Y558" s="21" t="s">
        <v>16</v>
      </c>
      <c r="Z558" s="21" t="s">
        <v>16</v>
      </c>
      <c r="AA558" s="21" t="s">
        <v>16</v>
      </c>
      <c r="AB558" s="21" t="s">
        <v>16</v>
      </c>
      <c r="AC558" s="426" t="s">
        <v>16</v>
      </c>
      <c r="AD558" s="426" t="s">
        <v>16</v>
      </c>
      <c r="AE558" s="426" t="s">
        <v>16</v>
      </c>
      <c r="AF558" s="426"/>
      <c r="AG558" s="426"/>
      <c r="AH558" s="426"/>
      <c r="AI558" s="511"/>
      <c r="AJ558" s="511"/>
      <c r="AK558" s="141"/>
      <c r="AL558" s="434"/>
      <c r="AM558" s="443" t="s">
        <v>1411</v>
      </c>
      <c r="AN558" s="64">
        <v>7208385</v>
      </c>
      <c r="AO558" s="541"/>
      <c r="AP558" s="486"/>
      <c r="AQ558" s="503"/>
      <c r="AR558" s="168" t="e">
        <f>VLOOKUP(#REF!,'Monthly AMS report'!$BZ$3:$CA$382,2,FALSE)</f>
        <v>#REF!</v>
      </c>
      <c r="AS558" s="144"/>
      <c r="AT558" s="3"/>
      <c r="AU558" s="5">
        <v>0</v>
      </c>
      <c r="AV558" s="5">
        <v>24</v>
      </c>
      <c r="AW558" s="4" t="e">
        <v>#N/A</v>
      </c>
      <c r="AX558" s="4"/>
      <c r="AY558" s="4"/>
      <c r="AZ558" s="4"/>
    </row>
    <row r="559" spans="1:144" ht="30" x14ac:dyDescent="0.25">
      <c r="A559" s="81" t="s">
        <v>1874</v>
      </c>
      <c r="B559" s="80" t="s">
        <v>1875</v>
      </c>
      <c r="C559" s="77" t="s">
        <v>2082</v>
      </c>
      <c r="D559" s="588"/>
      <c r="E559" s="266" t="s">
        <v>515</v>
      </c>
      <c r="F559" s="273"/>
      <c r="G559" s="380"/>
      <c r="H559" s="161" t="s">
        <v>2080</v>
      </c>
      <c r="I559" s="21" t="s">
        <v>16</v>
      </c>
      <c r="J559" s="21" t="s">
        <v>16</v>
      </c>
      <c r="K559" s="21" t="s">
        <v>16</v>
      </c>
      <c r="L559" s="21" t="s">
        <v>16</v>
      </c>
      <c r="M559" s="21" t="s">
        <v>16</v>
      </c>
      <c r="N559" s="21" t="s">
        <v>16</v>
      </c>
      <c r="O559" s="21" t="s">
        <v>16</v>
      </c>
      <c r="P559" s="21" t="s">
        <v>16</v>
      </c>
      <c r="Q559" s="21" t="s">
        <v>16</v>
      </c>
      <c r="R559" s="21" t="s">
        <v>2083</v>
      </c>
      <c r="S559" s="162" t="s">
        <v>16</v>
      </c>
      <c r="T559" s="143" t="s">
        <v>16</v>
      </c>
      <c r="U559" s="21" t="s">
        <v>16</v>
      </c>
      <c r="V559" s="21" t="s">
        <v>16</v>
      </c>
      <c r="W559" s="21" t="s">
        <v>16</v>
      </c>
      <c r="X559" s="21" t="s">
        <v>16</v>
      </c>
      <c r="Y559" s="21" t="s">
        <v>16</v>
      </c>
      <c r="Z559" s="21" t="s">
        <v>16</v>
      </c>
      <c r="AA559" s="21" t="s">
        <v>16</v>
      </c>
      <c r="AB559" s="21" t="s">
        <v>16</v>
      </c>
      <c r="AC559" s="426" t="s">
        <v>16</v>
      </c>
      <c r="AD559" s="426" t="s">
        <v>16</v>
      </c>
      <c r="AE559" s="426" t="s">
        <v>16</v>
      </c>
      <c r="AF559" s="426"/>
      <c r="AG559" s="426"/>
      <c r="AH559" s="426"/>
      <c r="AI559" s="511"/>
      <c r="AJ559" s="511"/>
      <c r="AK559" s="141"/>
      <c r="AL559" s="434"/>
      <c r="AM559" s="443" t="s">
        <v>1871</v>
      </c>
      <c r="AN559" s="50"/>
      <c r="AO559" s="541"/>
      <c r="AP559" s="486"/>
      <c r="AQ559" s="503"/>
      <c r="AR559" s="168" t="e">
        <f>VLOOKUP(#REF!,'Monthly AMS report'!$BZ$3:$CA$382,2,FALSE)</f>
        <v>#REF!</v>
      </c>
      <c r="AS559" s="144"/>
      <c r="AT559" s="3"/>
      <c r="AU559" s="5">
        <v>0</v>
      </c>
      <c r="AV559" s="5">
        <v>16</v>
      </c>
      <c r="AW559" s="4">
        <v>4</v>
      </c>
      <c r="AX559" s="4"/>
      <c r="AY559" s="4"/>
      <c r="AZ559" s="4"/>
    </row>
    <row r="560" spans="1:144" ht="15" x14ac:dyDescent="0.25">
      <c r="A560" s="81" t="s">
        <v>1908</v>
      </c>
      <c r="B560" s="80" t="s">
        <v>2085</v>
      </c>
      <c r="C560" s="77" t="s">
        <v>2082</v>
      </c>
      <c r="D560" s="588"/>
      <c r="E560" s="266" t="s">
        <v>534</v>
      </c>
      <c r="F560" s="273"/>
      <c r="G560" s="380"/>
      <c r="H560" s="161" t="s">
        <v>662</v>
      </c>
      <c r="I560" s="21" t="s">
        <v>16</v>
      </c>
      <c r="J560" s="21" t="s">
        <v>16</v>
      </c>
      <c r="K560" s="21" t="s">
        <v>16</v>
      </c>
      <c r="L560" s="21" t="s">
        <v>16</v>
      </c>
      <c r="M560" s="21" t="s">
        <v>16</v>
      </c>
      <c r="N560" s="21" t="s">
        <v>16</v>
      </c>
      <c r="O560" s="21" t="s">
        <v>16</v>
      </c>
      <c r="P560" s="21" t="s">
        <v>16</v>
      </c>
      <c r="Q560" s="21" t="s">
        <v>16</v>
      </c>
      <c r="R560" s="21" t="s">
        <v>16</v>
      </c>
      <c r="S560" s="162" t="s">
        <v>16</v>
      </c>
      <c r="T560" s="143" t="s">
        <v>16</v>
      </c>
      <c r="U560" s="21" t="s">
        <v>16</v>
      </c>
      <c r="V560" s="21" t="s">
        <v>16</v>
      </c>
      <c r="W560" s="21" t="s">
        <v>16</v>
      </c>
      <c r="X560" s="21" t="s">
        <v>16</v>
      </c>
      <c r="Y560" s="21" t="s">
        <v>16</v>
      </c>
      <c r="Z560" s="21" t="s">
        <v>16</v>
      </c>
      <c r="AA560" s="21" t="s">
        <v>16</v>
      </c>
      <c r="AB560" s="21" t="s">
        <v>16</v>
      </c>
      <c r="AC560" s="426" t="s">
        <v>16</v>
      </c>
      <c r="AD560" s="426" t="s">
        <v>16</v>
      </c>
      <c r="AE560" s="426" t="s">
        <v>16</v>
      </c>
      <c r="AF560" s="426"/>
      <c r="AG560" s="426"/>
      <c r="AH560" s="426"/>
      <c r="AI560" s="511"/>
      <c r="AJ560" s="511"/>
      <c r="AK560" s="141"/>
      <c r="AL560" s="434"/>
      <c r="AM560" s="443" t="s">
        <v>2086</v>
      </c>
      <c r="AN560" s="50"/>
      <c r="AO560" s="541"/>
      <c r="AP560" s="486"/>
      <c r="AQ560" s="503"/>
      <c r="AR560" s="168" t="e">
        <f>VLOOKUP(#REF!,'Monthly AMS report'!$BZ$3:$CA$382,2,FALSE)</f>
        <v>#REF!</v>
      </c>
      <c r="AS560" s="144"/>
      <c r="AT560" s="3"/>
      <c r="AU560" s="5">
        <v>0</v>
      </c>
      <c r="AV560" s="5">
        <v>16</v>
      </c>
      <c r="AW560" s="4">
        <v>21</v>
      </c>
      <c r="AX560" s="4"/>
      <c r="AY560" s="4"/>
      <c r="AZ560" s="4"/>
    </row>
    <row r="561" spans="1:161" ht="89.25" x14ac:dyDescent="0.2">
      <c r="A561" s="78" t="s">
        <v>1395</v>
      </c>
      <c r="B561" s="79" t="s">
        <v>1396</v>
      </c>
      <c r="C561" s="77" t="s">
        <v>2087</v>
      </c>
      <c r="D561" s="588"/>
      <c r="E561" s="266" t="s">
        <v>335</v>
      </c>
      <c r="F561" s="273"/>
      <c r="G561" s="380"/>
      <c r="H561" s="161" t="s">
        <v>2080</v>
      </c>
      <c r="I561" s="21" t="s">
        <v>16</v>
      </c>
      <c r="J561" s="21" t="s">
        <v>16</v>
      </c>
      <c r="K561" s="21" t="s">
        <v>16</v>
      </c>
      <c r="L561" s="21" t="s">
        <v>16</v>
      </c>
      <c r="M561" s="21" t="s">
        <v>16</v>
      </c>
      <c r="N561" s="21" t="s">
        <v>16</v>
      </c>
      <c r="O561" s="21" t="s">
        <v>16</v>
      </c>
      <c r="P561" s="21" t="s">
        <v>16</v>
      </c>
      <c r="Q561" s="21" t="s">
        <v>16</v>
      </c>
      <c r="R561" s="21" t="s">
        <v>16</v>
      </c>
      <c r="S561" s="162" t="s">
        <v>16</v>
      </c>
      <c r="T561" s="143">
        <v>3</v>
      </c>
      <c r="U561" s="21" t="s">
        <v>16</v>
      </c>
      <c r="V561" s="21" t="s">
        <v>16</v>
      </c>
      <c r="W561" s="21" t="s">
        <v>16</v>
      </c>
      <c r="X561" s="21" t="s">
        <v>16</v>
      </c>
      <c r="Y561" s="21" t="s">
        <v>16</v>
      </c>
      <c r="Z561" s="21" t="s">
        <v>16</v>
      </c>
      <c r="AA561" s="21" t="s">
        <v>16</v>
      </c>
      <c r="AB561" s="21" t="s">
        <v>16</v>
      </c>
      <c r="AC561" s="426" t="s">
        <v>16</v>
      </c>
      <c r="AD561" s="426" t="s">
        <v>16</v>
      </c>
      <c r="AE561" s="426" t="s">
        <v>16</v>
      </c>
      <c r="AF561" s="426"/>
      <c r="AG561" s="426"/>
      <c r="AH561" s="426"/>
      <c r="AI561" s="511"/>
      <c r="AJ561" s="511"/>
      <c r="AK561" s="141"/>
      <c r="AL561" s="434"/>
      <c r="AM561" s="443" t="s">
        <v>2088</v>
      </c>
      <c r="AN561" s="50">
        <v>7237532</v>
      </c>
      <c r="AO561" s="541"/>
      <c r="AP561" s="486"/>
      <c r="AQ561" s="503"/>
      <c r="AR561" s="168" t="e">
        <f>VLOOKUP(#REF!,'Monthly AMS report'!$BZ$3:$CA$382,2,FALSE)</f>
        <v>#REF!</v>
      </c>
      <c r="AS561" s="144"/>
      <c r="AT561" s="3"/>
      <c r="AU561" s="5">
        <v>0</v>
      </c>
      <c r="AV561" s="5">
        <v>16</v>
      </c>
      <c r="AW561" s="4">
        <v>18</v>
      </c>
      <c r="AX561" s="4"/>
      <c r="AY561" s="4"/>
      <c r="AZ561" s="4"/>
    </row>
    <row r="562" spans="1:161" ht="15" x14ac:dyDescent="0.25">
      <c r="A562" s="81" t="s">
        <v>1264</v>
      </c>
      <c r="B562" s="80" t="s">
        <v>1265</v>
      </c>
      <c r="C562" s="77" t="e">
        <v>#N/A</v>
      </c>
      <c r="D562" s="588"/>
      <c r="E562" s="266" t="s">
        <v>303</v>
      </c>
      <c r="F562" s="273"/>
      <c r="G562" s="380"/>
      <c r="H562" s="161" t="s">
        <v>2078</v>
      </c>
      <c r="I562" s="21" t="s">
        <v>16</v>
      </c>
      <c r="J562" s="21" t="s">
        <v>16</v>
      </c>
      <c r="K562" s="21" t="s">
        <v>16</v>
      </c>
      <c r="L562" s="21" t="s">
        <v>16</v>
      </c>
      <c r="M562" s="21" t="s">
        <v>16</v>
      </c>
      <c r="N562" s="21" t="s">
        <v>16</v>
      </c>
      <c r="O562" s="21" t="s">
        <v>16</v>
      </c>
      <c r="P562" s="21" t="s">
        <v>16</v>
      </c>
      <c r="Q562" s="21" t="s">
        <v>16</v>
      </c>
      <c r="R562" s="21" t="s">
        <v>16</v>
      </c>
      <c r="S562" s="162" t="s">
        <v>16</v>
      </c>
      <c r="T562" s="143" t="s">
        <v>16</v>
      </c>
      <c r="U562" s="21" t="s">
        <v>16</v>
      </c>
      <c r="V562" s="21" t="s">
        <v>16</v>
      </c>
      <c r="W562" s="21" t="s">
        <v>16</v>
      </c>
      <c r="X562" s="21" t="s">
        <v>16</v>
      </c>
      <c r="Y562" s="21" t="s">
        <v>16</v>
      </c>
      <c r="Z562" s="21" t="s">
        <v>16</v>
      </c>
      <c r="AA562" s="21" t="s">
        <v>16</v>
      </c>
      <c r="AB562" s="21" t="s">
        <v>16</v>
      </c>
      <c r="AC562" s="426" t="s">
        <v>16</v>
      </c>
      <c r="AD562" s="426" t="s">
        <v>16</v>
      </c>
      <c r="AE562" s="426" t="s">
        <v>16</v>
      </c>
      <c r="AF562" s="426"/>
      <c r="AG562" s="426"/>
      <c r="AH562" s="426"/>
      <c r="AI562" s="511"/>
      <c r="AJ562" s="511"/>
      <c r="AK562" s="141"/>
      <c r="AL562" s="434"/>
      <c r="AM562" s="443" t="s">
        <v>1871</v>
      </c>
      <c r="AN562" s="50"/>
      <c r="AO562" s="541"/>
      <c r="AP562" s="486"/>
      <c r="AQ562" s="503"/>
      <c r="AR562" s="168" t="e">
        <f>VLOOKUP(#REF!,'Monthly AMS report'!$BZ$3:$CA$382,2,FALSE)</f>
        <v>#REF!</v>
      </c>
      <c r="AS562" s="144"/>
      <c r="AT562" s="3"/>
      <c r="AU562" s="5">
        <v>0</v>
      </c>
      <c r="AV562" s="5">
        <v>16</v>
      </c>
      <c r="AW562" s="4" t="e">
        <v>#N/A</v>
      </c>
      <c r="AX562" s="4"/>
      <c r="AY562" s="4"/>
      <c r="AZ562" s="4"/>
    </row>
    <row r="563" spans="1:161" ht="25.5" x14ac:dyDescent="0.2">
      <c r="A563" s="78" t="s">
        <v>1230</v>
      </c>
      <c r="B563" s="79" t="s">
        <v>1231</v>
      </c>
      <c r="C563" s="77" t="e">
        <v>#N/A</v>
      </c>
      <c r="D563" s="588"/>
      <c r="E563" s="266" t="s">
        <v>290</v>
      </c>
      <c r="F563" s="273"/>
      <c r="G563" s="380"/>
      <c r="H563" s="161" t="s">
        <v>2078</v>
      </c>
      <c r="I563" s="21" t="s">
        <v>16</v>
      </c>
      <c r="J563" s="21" t="s">
        <v>16</v>
      </c>
      <c r="K563" s="21" t="s">
        <v>16</v>
      </c>
      <c r="L563" s="21" t="s">
        <v>16</v>
      </c>
      <c r="M563" s="21" t="s">
        <v>16</v>
      </c>
      <c r="N563" s="21" t="s">
        <v>16</v>
      </c>
      <c r="O563" s="21" t="s">
        <v>16</v>
      </c>
      <c r="P563" s="21" t="s">
        <v>16</v>
      </c>
      <c r="Q563" s="21" t="s">
        <v>16</v>
      </c>
      <c r="R563" s="21" t="s">
        <v>16</v>
      </c>
      <c r="S563" s="162" t="s">
        <v>16</v>
      </c>
      <c r="T563" s="143" t="s">
        <v>16</v>
      </c>
      <c r="U563" s="21" t="s">
        <v>16</v>
      </c>
      <c r="V563" s="21" t="s">
        <v>16</v>
      </c>
      <c r="W563" s="21" t="s">
        <v>16</v>
      </c>
      <c r="X563" s="21" t="s">
        <v>16</v>
      </c>
      <c r="Y563" s="21" t="s">
        <v>16</v>
      </c>
      <c r="Z563" s="21" t="s">
        <v>16</v>
      </c>
      <c r="AA563" s="21" t="s">
        <v>16</v>
      </c>
      <c r="AB563" s="21" t="s">
        <v>16</v>
      </c>
      <c r="AC563" s="426" t="s">
        <v>16</v>
      </c>
      <c r="AD563" s="426" t="s">
        <v>16</v>
      </c>
      <c r="AE563" s="426" t="s">
        <v>16</v>
      </c>
      <c r="AF563" s="426"/>
      <c r="AG563" s="426"/>
      <c r="AH563" s="426"/>
      <c r="AI563" s="511"/>
      <c r="AJ563" s="511"/>
      <c r="AK563" s="141"/>
      <c r="AL563" s="434"/>
      <c r="AM563" s="443" t="s">
        <v>1871</v>
      </c>
      <c r="AN563" s="50"/>
      <c r="AO563" s="541"/>
      <c r="AP563" s="486"/>
      <c r="AQ563" s="503"/>
      <c r="AR563" s="168" t="e">
        <f>VLOOKUP(#REF!,'Monthly AMS report'!$BZ$3:$CA$382,2,FALSE)</f>
        <v>#REF!</v>
      </c>
      <c r="AS563" s="144"/>
      <c r="AT563" s="3"/>
      <c r="AU563" s="5">
        <v>0</v>
      </c>
      <c r="AV563" s="5">
        <v>16</v>
      </c>
      <c r="AW563" s="4" t="e">
        <v>#N/A</v>
      </c>
      <c r="AX563" s="4"/>
      <c r="AY563" s="4"/>
      <c r="AZ563" s="4"/>
    </row>
    <row r="564" spans="1:161" ht="15.75" x14ac:dyDescent="0.2">
      <c r="A564" s="78" t="s">
        <v>1972</v>
      </c>
      <c r="B564" s="79" t="s">
        <v>1973</v>
      </c>
      <c r="C564" s="77" t="e">
        <v>#N/A</v>
      </c>
      <c r="D564" s="588"/>
      <c r="E564" s="266" t="s">
        <v>592</v>
      </c>
      <c r="F564" s="273"/>
      <c r="G564" s="380"/>
      <c r="H564" s="161" t="s">
        <v>2078</v>
      </c>
      <c r="I564" s="21" t="s">
        <v>16</v>
      </c>
      <c r="J564" s="21" t="s">
        <v>16</v>
      </c>
      <c r="K564" s="21" t="s">
        <v>16</v>
      </c>
      <c r="L564" s="21" t="s">
        <v>16</v>
      </c>
      <c r="M564" s="21" t="s">
        <v>16</v>
      </c>
      <c r="N564" s="21" t="s">
        <v>16</v>
      </c>
      <c r="O564" s="21" t="s">
        <v>16</v>
      </c>
      <c r="P564" s="21" t="s">
        <v>16</v>
      </c>
      <c r="Q564" s="21" t="s">
        <v>16</v>
      </c>
      <c r="R564" s="21" t="s">
        <v>16</v>
      </c>
      <c r="S564" s="162" t="s">
        <v>16</v>
      </c>
      <c r="T564" s="143" t="s">
        <v>16</v>
      </c>
      <c r="U564" s="21">
        <v>4</v>
      </c>
      <c r="V564" s="21" t="s">
        <v>16</v>
      </c>
      <c r="W564" s="21" t="s">
        <v>16</v>
      </c>
      <c r="X564" s="21" t="s">
        <v>16</v>
      </c>
      <c r="Y564" s="21" t="s">
        <v>16</v>
      </c>
      <c r="Z564" s="21" t="s">
        <v>16</v>
      </c>
      <c r="AA564" s="21" t="s">
        <v>16</v>
      </c>
      <c r="AB564" s="21" t="s">
        <v>16</v>
      </c>
      <c r="AC564" s="426" t="s">
        <v>16</v>
      </c>
      <c r="AD564" s="426" t="s">
        <v>16</v>
      </c>
      <c r="AE564" s="426" t="s">
        <v>16</v>
      </c>
      <c r="AF564" s="426"/>
      <c r="AG564" s="426"/>
      <c r="AH564" s="426"/>
      <c r="AI564" s="511"/>
      <c r="AJ564" s="511"/>
      <c r="AK564" s="141"/>
      <c r="AL564" s="434"/>
      <c r="AM564" s="195" t="s">
        <v>2089</v>
      </c>
      <c r="AN564" s="50"/>
      <c r="AO564" s="195"/>
      <c r="AP564" s="486"/>
      <c r="AQ564" s="503"/>
      <c r="AR564" s="168" t="e">
        <f>VLOOKUP(#REF!,'Monthly AMS report'!$BZ$3:$CA$382,2,FALSE)</f>
        <v>#REF!</v>
      </c>
      <c r="AS564" s="144"/>
      <c r="AT564" s="3"/>
      <c r="AU564" s="5">
        <v>0</v>
      </c>
      <c r="AV564" s="5">
        <v>15</v>
      </c>
      <c r="AW564" s="4" t="e">
        <v>#N/A</v>
      </c>
      <c r="AX564" s="4"/>
      <c r="AY564" s="4"/>
      <c r="AZ564" s="4"/>
    </row>
    <row r="565" spans="1:161" ht="89.25" x14ac:dyDescent="0.25">
      <c r="A565" s="78" t="s">
        <v>1389</v>
      </c>
      <c r="B565" s="75" t="s">
        <v>1390</v>
      </c>
      <c r="C565" s="77" t="s">
        <v>2087</v>
      </c>
      <c r="D565" s="588"/>
      <c r="E565" s="266" t="s">
        <v>333</v>
      </c>
      <c r="F565" s="273"/>
      <c r="G565" s="380"/>
      <c r="H565" s="161" t="s">
        <v>2080</v>
      </c>
      <c r="I565" s="21" t="s">
        <v>16</v>
      </c>
      <c r="J565" s="21" t="s">
        <v>16</v>
      </c>
      <c r="K565" s="21" t="s">
        <v>16</v>
      </c>
      <c r="L565" s="21" t="s">
        <v>16</v>
      </c>
      <c r="M565" s="21" t="s">
        <v>16</v>
      </c>
      <c r="N565" s="21" t="s">
        <v>16</v>
      </c>
      <c r="O565" s="21" t="s">
        <v>16</v>
      </c>
      <c r="P565" s="21" t="s">
        <v>16</v>
      </c>
      <c r="Q565" s="21" t="s">
        <v>16</v>
      </c>
      <c r="R565" s="21" t="s">
        <v>16</v>
      </c>
      <c r="S565" s="162" t="s">
        <v>16</v>
      </c>
      <c r="T565" s="143">
        <v>3</v>
      </c>
      <c r="U565" s="21" t="s">
        <v>16</v>
      </c>
      <c r="V565" s="21" t="s">
        <v>16</v>
      </c>
      <c r="W565" s="21" t="s">
        <v>16</v>
      </c>
      <c r="X565" s="21" t="s">
        <v>16</v>
      </c>
      <c r="Y565" s="21" t="s">
        <v>16</v>
      </c>
      <c r="Z565" s="21" t="s">
        <v>16</v>
      </c>
      <c r="AA565" s="21" t="s">
        <v>16</v>
      </c>
      <c r="AB565" s="21" t="s">
        <v>16</v>
      </c>
      <c r="AC565" s="426" t="s">
        <v>16</v>
      </c>
      <c r="AD565" s="426" t="s">
        <v>16</v>
      </c>
      <c r="AE565" s="426" t="s">
        <v>16</v>
      </c>
      <c r="AF565" s="426"/>
      <c r="AG565" s="426"/>
      <c r="AH565" s="426"/>
      <c r="AI565" s="511"/>
      <c r="AJ565" s="511"/>
      <c r="AK565" s="141"/>
      <c r="AL565" s="434"/>
      <c r="AM565" s="443" t="s">
        <v>2090</v>
      </c>
      <c r="AN565" s="50">
        <v>7237533</v>
      </c>
      <c r="AO565" s="541"/>
      <c r="AP565" s="486"/>
      <c r="AQ565" s="503"/>
      <c r="AR565" s="168" t="e">
        <f>VLOOKUP(#REF!,'Monthly AMS report'!$BZ$3:$CA$382,2,FALSE)</f>
        <v>#REF!</v>
      </c>
      <c r="AS565" s="144"/>
      <c r="AT565" s="3"/>
      <c r="AU565" s="5">
        <v>0</v>
      </c>
      <c r="AV565" s="5">
        <v>14</v>
      </c>
      <c r="AW565" s="4" t="e">
        <v>#N/A</v>
      </c>
      <c r="AX565" s="4"/>
      <c r="AY565" s="4"/>
      <c r="AZ565" s="4"/>
    </row>
    <row r="566" spans="1:161" ht="15" x14ac:dyDescent="0.25">
      <c r="A566" s="78" t="s">
        <v>1371</v>
      </c>
      <c r="B566" s="75" t="s">
        <v>2091</v>
      </c>
      <c r="C566" s="77" t="s">
        <v>2087</v>
      </c>
      <c r="D566" s="588"/>
      <c r="E566" s="274" t="s">
        <v>332</v>
      </c>
      <c r="F566" s="275"/>
      <c r="G566" s="380"/>
      <c r="H566" s="161" t="s">
        <v>2080</v>
      </c>
      <c r="I566" s="21" t="s">
        <v>16</v>
      </c>
      <c r="J566" s="21" t="s">
        <v>16</v>
      </c>
      <c r="K566" s="21" t="s">
        <v>16</v>
      </c>
      <c r="L566" s="21" t="s">
        <v>16</v>
      </c>
      <c r="M566" s="21" t="s">
        <v>16</v>
      </c>
      <c r="N566" s="21" t="s">
        <v>16</v>
      </c>
      <c r="O566" s="21" t="s">
        <v>16</v>
      </c>
      <c r="P566" s="21" t="s">
        <v>16</v>
      </c>
      <c r="Q566" s="21" t="s">
        <v>16</v>
      </c>
      <c r="R566" s="21" t="s">
        <v>16</v>
      </c>
      <c r="S566" s="162" t="s">
        <v>16</v>
      </c>
      <c r="T566" s="143" t="s">
        <v>16</v>
      </c>
      <c r="U566" s="21" t="s">
        <v>16</v>
      </c>
      <c r="V566" s="21" t="s">
        <v>16</v>
      </c>
      <c r="W566" s="21" t="s">
        <v>16</v>
      </c>
      <c r="X566" s="21" t="s">
        <v>16</v>
      </c>
      <c r="Y566" s="21" t="s">
        <v>16</v>
      </c>
      <c r="Z566" s="21" t="s">
        <v>16</v>
      </c>
      <c r="AA566" s="21" t="s">
        <v>16</v>
      </c>
      <c r="AB566" s="21" t="s">
        <v>16</v>
      </c>
      <c r="AC566" s="426" t="s">
        <v>16</v>
      </c>
      <c r="AD566" s="426" t="s">
        <v>16</v>
      </c>
      <c r="AE566" s="426" t="s">
        <v>16</v>
      </c>
      <c r="AF566" s="426"/>
      <c r="AG566" s="426"/>
      <c r="AH566" s="426"/>
      <c r="AI566" s="511"/>
      <c r="AJ566" s="511"/>
      <c r="AK566" s="141"/>
      <c r="AL566" s="434"/>
      <c r="AM566" s="443" t="s">
        <v>2092</v>
      </c>
      <c r="AN566" s="50"/>
      <c r="AO566" s="541"/>
      <c r="AP566" s="486"/>
      <c r="AQ566" s="503"/>
      <c r="AR566" s="168" t="e">
        <f>VLOOKUP(#REF!,'Monthly AMS report'!$BZ$3:$CA$382,2,FALSE)</f>
        <v>#REF!</v>
      </c>
      <c r="AS566" s="144"/>
      <c r="AT566" s="3"/>
      <c r="AU566" s="5">
        <v>0</v>
      </c>
      <c r="AV566" s="5">
        <v>16</v>
      </c>
      <c r="AW566" s="4">
        <v>18</v>
      </c>
      <c r="AX566" s="4"/>
      <c r="AY566" s="4"/>
      <c r="AZ566" s="4"/>
    </row>
    <row r="567" spans="1:161" ht="15" x14ac:dyDescent="0.25">
      <c r="A567" s="81" t="s">
        <v>1345</v>
      </c>
      <c r="B567" s="75" t="s">
        <v>1346</v>
      </c>
      <c r="C567" s="77" t="s">
        <v>2087</v>
      </c>
      <c r="D567" s="588"/>
      <c r="E567" s="266" t="s">
        <v>331</v>
      </c>
      <c r="F567" s="273"/>
      <c r="G567" s="380"/>
      <c r="H567" s="161" t="s">
        <v>2080</v>
      </c>
      <c r="I567" s="21" t="s">
        <v>16</v>
      </c>
      <c r="J567" s="21" t="s">
        <v>16</v>
      </c>
      <c r="K567" s="21" t="s">
        <v>16</v>
      </c>
      <c r="L567" s="21" t="s">
        <v>16</v>
      </c>
      <c r="M567" s="21" t="s">
        <v>16</v>
      </c>
      <c r="N567" s="21" t="s">
        <v>16</v>
      </c>
      <c r="O567" s="21" t="s">
        <v>16</v>
      </c>
      <c r="P567" s="21" t="s">
        <v>16</v>
      </c>
      <c r="Q567" s="21" t="s">
        <v>16</v>
      </c>
      <c r="R567" s="21" t="s">
        <v>16</v>
      </c>
      <c r="S567" s="162" t="s">
        <v>16</v>
      </c>
      <c r="T567" s="143" t="s">
        <v>16</v>
      </c>
      <c r="U567" s="21" t="s">
        <v>16</v>
      </c>
      <c r="V567" s="21" t="s">
        <v>16</v>
      </c>
      <c r="W567" s="21" t="s">
        <v>16</v>
      </c>
      <c r="X567" s="21" t="s">
        <v>16</v>
      </c>
      <c r="Y567" s="21" t="s">
        <v>16</v>
      </c>
      <c r="Z567" s="21" t="s">
        <v>16</v>
      </c>
      <c r="AA567" s="21" t="s">
        <v>16</v>
      </c>
      <c r="AB567" s="21" t="s">
        <v>16</v>
      </c>
      <c r="AC567" s="426" t="s">
        <v>16</v>
      </c>
      <c r="AD567" s="426" t="s">
        <v>16</v>
      </c>
      <c r="AE567" s="426" t="s">
        <v>16</v>
      </c>
      <c r="AF567" s="426"/>
      <c r="AG567" s="426"/>
      <c r="AH567" s="426"/>
      <c r="AI567" s="511"/>
      <c r="AJ567" s="511"/>
      <c r="AK567" s="141"/>
      <c r="AL567" s="434"/>
      <c r="AM567" s="443" t="s">
        <v>2092</v>
      </c>
      <c r="AN567" s="50"/>
      <c r="AO567" s="541"/>
      <c r="AP567" s="486"/>
      <c r="AQ567" s="503"/>
      <c r="AR567" s="168" t="e">
        <f>VLOOKUP(#REF!,'Monthly AMS report'!$BZ$3:$CA$382,2,FALSE)</f>
        <v>#REF!</v>
      </c>
      <c r="AS567" s="144"/>
      <c r="AT567" s="3"/>
      <c r="AU567" s="5">
        <v>0</v>
      </c>
      <c r="AV567" s="5">
        <v>16</v>
      </c>
      <c r="AW567" s="4">
        <v>18</v>
      </c>
      <c r="AX567" s="4"/>
      <c r="AY567" s="4"/>
      <c r="AZ567" s="4"/>
    </row>
    <row r="568" spans="1:161" ht="89.25" x14ac:dyDescent="0.2">
      <c r="A568" s="78" t="s">
        <v>1403</v>
      </c>
      <c r="B568" s="79" t="s">
        <v>1404</v>
      </c>
      <c r="C568" s="77" t="s">
        <v>2087</v>
      </c>
      <c r="D568" s="588"/>
      <c r="E568" s="266" t="s">
        <v>337</v>
      </c>
      <c r="F568" s="273"/>
      <c r="G568" s="380"/>
      <c r="H568" s="161" t="s">
        <v>2080</v>
      </c>
      <c r="I568" s="21" t="s">
        <v>16</v>
      </c>
      <c r="J568" s="21" t="s">
        <v>16</v>
      </c>
      <c r="K568" s="21" t="s">
        <v>16</v>
      </c>
      <c r="L568" s="21" t="s">
        <v>16</v>
      </c>
      <c r="M568" s="21" t="s">
        <v>16</v>
      </c>
      <c r="N568" s="21" t="s">
        <v>16</v>
      </c>
      <c r="O568" s="21" t="s">
        <v>16</v>
      </c>
      <c r="P568" s="21" t="s">
        <v>16</v>
      </c>
      <c r="Q568" s="21" t="s">
        <v>16</v>
      </c>
      <c r="R568" s="21" t="s">
        <v>16</v>
      </c>
      <c r="S568" s="162" t="s">
        <v>16</v>
      </c>
      <c r="T568" s="143">
        <v>3</v>
      </c>
      <c r="U568" s="21" t="s">
        <v>16</v>
      </c>
      <c r="V568" s="21" t="s">
        <v>16</v>
      </c>
      <c r="W568" s="21" t="s">
        <v>16</v>
      </c>
      <c r="X568" s="21" t="s">
        <v>16</v>
      </c>
      <c r="Y568" s="21" t="s">
        <v>16</v>
      </c>
      <c r="Z568" s="21" t="s">
        <v>16</v>
      </c>
      <c r="AA568" s="21" t="s">
        <v>16</v>
      </c>
      <c r="AB568" s="21" t="s">
        <v>16</v>
      </c>
      <c r="AC568" s="426" t="s">
        <v>16</v>
      </c>
      <c r="AD568" s="426" t="s">
        <v>16</v>
      </c>
      <c r="AE568" s="426" t="s">
        <v>16</v>
      </c>
      <c r="AF568" s="426"/>
      <c r="AG568" s="426"/>
      <c r="AH568" s="426"/>
      <c r="AI568" s="511"/>
      <c r="AJ568" s="511"/>
      <c r="AK568" s="141"/>
      <c r="AL568" s="434"/>
      <c r="AM568" s="443" t="s">
        <v>2088</v>
      </c>
      <c r="AN568" s="50">
        <v>7237531</v>
      </c>
      <c r="AO568" s="541"/>
      <c r="AP568" s="486"/>
      <c r="AQ568" s="503"/>
      <c r="AR568" s="168" t="e">
        <f>VLOOKUP(#REF!,'Monthly AMS report'!$BZ$3:$CA$382,2,FALSE)</f>
        <v>#REF!</v>
      </c>
      <c r="AS568" s="144"/>
      <c r="AT568" s="3"/>
      <c r="AU568" s="5">
        <v>0</v>
      </c>
      <c r="AV568" s="5">
        <v>16</v>
      </c>
      <c r="AW568" s="4">
        <v>18</v>
      </c>
      <c r="AX568" s="4"/>
      <c r="AY568" s="4"/>
      <c r="AZ568" s="4"/>
    </row>
    <row r="569" spans="1:161" ht="15" x14ac:dyDescent="0.25">
      <c r="A569" s="72"/>
      <c r="B569" s="34"/>
      <c r="C569" s="5" t="e">
        <v>#N/A</v>
      </c>
      <c r="D569" s="380"/>
      <c r="E569" s="266" t="s">
        <v>593</v>
      </c>
      <c r="F569" s="273"/>
      <c r="G569" s="380"/>
      <c r="H569" s="161" t="s">
        <v>676</v>
      </c>
      <c r="I569" s="21" t="s">
        <v>663</v>
      </c>
      <c r="J569" s="21" t="s">
        <v>16</v>
      </c>
      <c r="K569" s="21" t="s">
        <v>16</v>
      </c>
      <c r="L569" s="21" t="s">
        <v>16</v>
      </c>
      <c r="M569" s="21" t="s">
        <v>16</v>
      </c>
      <c r="N569" s="21" t="s">
        <v>16</v>
      </c>
      <c r="O569" s="21" t="s">
        <v>16</v>
      </c>
      <c r="P569" s="21" t="s">
        <v>16</v>
      </c>
      <c r="Q569" s="21" t="s">
        <v>16</v>
      </c>
      <c r="R569" s="21" t="s">
        <v>16</v>
      </c>
      <c r="S569" s="162" t="s">
        <v>16</v>
      </c>
      <c r="T569" s="143" t="s">
        <v>16</v>
      </c>
      <c r="U569" s="21" t="s">
        <v>16</v>
      </c>
      <c r="V569" s="21" t="s">
        <v>16</v>
      </c>
      <c r="W569" s="21" t="s">
        <v>16</v>
      </c>
      <c r="X569" s="21" t="s">
        <v>16</v>
      </c>
      <c r="Y569" s="21" t="s">
        <v>16</v>
      </c>
      <c r="Z569" s="21" t="s">
        <v>16</v>
      </c>
      <c r="AA569" s="21" t="s">
        <v>16</v>
      </c>
      <c r="AB569" s="21" t="s">
        <v>16</v>
      </c>
      <c r="AC569" s="426" t="s">
        <v>16</v>
      </c>
      <c r="AD569" s="426" t="s">
        <v>16</v>
      </c>
      <c r="AE569" s="426" t="s">
        <v>16</v>
      </c>
      <c r="AF569" s="426"/>
      <c r="AG569" s="426"/>
      <c r="AH569" s="426"/>
      <c r="AI569" s="511"/>
      <c r="AJ569" s="511"/>
      <c r="AK569" s="141"/>
      <c r="AL569" s="434"/>
      <c r="AM569" s="443" t="s">
        <v>1871</v>
      </c>
      <c r="AN569" s="50"/>
      <c r="AO569" s="541"/>
      <c r="AP569" s="486"/>
      <c r="AQ569" s="503"/>
      <c r="AR569" s="168" t="e">
        <f>VLOOKUP(#REF!,'Monthly AMS report'!$CJ$3:$CK$317,2,FALSE)</f>
        <v>#REF!</v>
      </c>
      <c r="AS569" s="145"/>
      <c r="AT569" s="22"/>
      <c r="AU569" s="5">
        <v>0</v>
      </c>
      <c r="AV569" s="5">
        <v>16</v>
      </c>
      <c r="AW569" s="4">
        <v>15</v>
      </c>
      <c r="AX569" s="4"/>
      <c r="AY569" s="4"/>
      <c r="AZ569" s="4"/>
    </row>
    <row r="570" spans="1:161" ht="15" x14ac:dyDescent="0.25">
      <c r="A570" s="72"/>
      <c r="B570" s="34"/>
      <c r="C570" s="5" t="e">
        <v>#N/A</v>
      </c>
      <c r="D570" s="380"/>
      <c r="E570" s="266" t="s">
        <v>593</v>
      </c>
      <c r="F570" s="273"/>
      <c r="G570" s="380"/>
      <c r="H570" s="161" t="s">
        <v>676</v>
      </c>
      <c r="I570" s="21" t="s">
        <v>663</v>
      </c>
      <c r="J570" s="21" t="s">
        <v>16</v>
      </c>
      <c r="K570" s="21" t="s">
        <v>16</v>
      </c>
      <c r="L570" s="21" t="s">
        <v>16</v>
      </c>
      <c r="M570" s="21" t="s">
        <v>16</v>
      </c>
      <c r="N570" s="21" t="s">
        <v>16</v>
      </c>
      <c r="O570" s="21" t="s">
        <v>16</v>
      </c>
      <c r="P570" s="21" t="s">
        <v>16</v>
      </c>
      <c r="Q570" s="21" t="s">
        <v>16</v>
      </c>
      <c r="R570" s="21" t="s">
        <v>16</v>
      </c>
      <c r="S570" s="162" t="s">
        <v>16</v>
      </c>
      <c r="T570" s="143" t="s">
        <v>16</v>
      </c>
      <c r="U570" s="21" t="s">
        <v>16</v>
      </c>
      <c r="V570" s="21" t="s">
        <v>16</v>
      </c>
      <c r="W570" s="21" t="s">
        <v>16</v>
      </c>
      <c r="X570" s="21" t="s">
        <v>16</v>
      </c>
      <c r="Y570" s="21" t="s">
        <v>16</v>
      </c>
      <c r="Z570" s="21" t="s">
        <v>16</v>
      </c>
      <c r="AA570" s="21" t="s">
        <v>16</v>
      </c>
      <c r="AB570" s="21" t="s">
        <v>16</v>
      </c>
      <c r="AC570" s="426" t="s">
        <v>16</v>
      </c>
      <c r="AD570" s="426" t="s">
        <v>16</v>
      </c>
      <c r="AE570" s="426" t="s">
        <v>16</v>
      </c>
      <c r="AF570" s="426"/>
      <c r="AG570" s="426"/>
      <c r="AH570" s="426"/>
      <c r="AI570" s="511"/>
      <c r="AJ570" s="511"/>
      <c r="AK570" s="141"/>
      <c r="AL570" s="434"/>
      <c r="AM570" s="443" t="s">
        <v>1871</v>
      </c>
      <c r="AN570" s="50"/>
      <c r="AO570" s="541"/>
      <c r="AP570" s="486"/>
      <c r="AQ570" s="503"/>
      <c r="AR570" s="168" t="e">
        <f>VLOOKUP(#REF!,'Monthly AMS report'!$CJ$3:$CK$317,2,FALSE)</f>
        <v>#REF!</v>
      </c>
      <c r="AS570" s="144"/>
      <c r="AT570" s="3"/>
      <c r="AU570" s="5">
        <v>0</v>
      </c>
      <c r="AV570" s="5">
        <v>16</v>
      </c>
      <c r="AW570" s="4" t="e">
        <v>#N/A</v>
      </c>
      <c r="AX570" s="4"/>
      <c r="AY570" s="4"/>
      <c r="AZ570" s="4"/>
    </row>
    <row r="571" spans="1:161" ht="25.5" x14ac:dyDescent="0.2">
      <c r="A571" s="130" t="s">
        <v>1545</v>
      </c>
      <c r="B571" s="22" t="s">
        <v>1546</v>
      </c>
      <c r="C571" s="5" t="s">
        <v>2093</v>
      </c>
      <c r="D571" s="380"/>
      <c r="E571" s="266" t="s">
        <v>594</v>
      </c>
      <c r="F571" s="273"/>
      <c r="G571" s="380"/>
      <c r="H571" s="161" t="s">
        <v>676</v>
      </c>
      <c r="I571" s="21" t="s">
        <v>663</v>
      </c>
      <c r="J571" s="21" t="s">
        <v>663</v>
      </c>
      <c r="K571" s="21" t="s">
        <v>16</v>
      </c>
      <c r="L571" s="21" t="s">
        <v>663</v>
      </c>
      <c r="M571" s="21" t="s">
        <v>664</v>
      </c>
      <c r="N571" s="21" t="s">
        <v>16</v>
      </c>
      <c r="O571" s="21" t="s">
        <v>16</v>
      </c>
      <c r="P571" s="21" t="s">
        <v>16</v>
      </c>
      <c r="Q571" s="21" t="s">
        <v>663</v>
      </c>
      <c r="R571" s="21" t="s">
        <v>663</v>
      </c>
      <c r="S571" s="162" t="s">
        <v>16</v>
      </c>
      <c r="T571" s="143" t="s">
        <v>16</v>
      </c>
      <c r="U571" s="21" t="s">
        <v>16</v>
      </c>
      <c r="V571" s="21" t="s">
        <v>16</v>
      </c>
      <c r="W571" s="21" t="s">
        <v>16</v>
      </c>
      <c r="X571" s="21" t="s">
        <v>16</v>
      </c>
      <c r="Y571" s="21" t="s">
        <v>16</v>
      </c>
      <c r="Z571" s="21" t="s">
        <v>16</v>
      </c>
      <c r="AA571" s="21" t="s">
        <v>16</v>
      </c>
      <c r="AB571" s="21" t="s">
        <v>16</v>
      </c>
      <c r="AC571" s="426" t="s">
        <v>16</v>
      </c>
      <c r="AD571" s="426" t="s">
        <v>16</v>
      </c>
      <c r="AE571" s="426" t="s">
        <v>16</v>
      </c>
      <c r="AF571" s="426"/>
      <c r="AG571" s="426"/>
      <c r="AH571" s="426"/>
      <c r="AI571" s="511"/>
      <c r="AJ571" s="511"/>
      <c r="AK571" s="141"/>
      <c r="AL571" s="434"/>
      <c r="AN571" s="50"/>
      <c r="AO571" s="540"/>
      <c r="AP571" s="486"/>
      <c r="AQ571" s="503"/>
      <c r="AR571" s="168" t="e">
        <f>VLOOKUP(#REF!,'Monthly AMS report'!$CJ$3:$CK$317,2,FALSE)</f>
        <v>#REF!</v>
      </c>
      <c r="AS571" s="144"/>
      <c r="AT571" s="3"/>
      <c r="AU571" s="5">
        <v>0</v>
      </c>
      <c r="AV571" s="5">
        <v>16</v>
      </c>
      <c r="AW571" s="4">
        <v>5</v>
      </c>
      <c r="AX571" s="4"/>
      <c r="AY571" s="4"/>
      <c r="AZ571" s="4"/>
      <c r="BD571" s="1" t="s">
        <v>716</v>
      </c>
      <c r="EZ571" s="4"/>
      <c r="FA571" s="4"/>
      <c r="FB571" s="4"/>
      <c r="FC571" s="4"/>
      <c r="FD571" s="4"/>
      <c r="FE571" s="4"/>
    </row>
    <row r="572" spans="1:161" ht="26.25" thickBot="1" x14ac:dyDescent="0.3">
      <c r="A572" s="84" t="s">
        <v>1477</v>
      </c>
      <c r="B572" s="85" t="s">
        <v>2094</v>
      </c>
      <c r="C572" s="157" t="s">
        <v>2077</v>
      </c>
      <c r="D572" s="586"/>
      <c r="E572" s="269"/>
      <c r="F572" s="270"/>
      <c r="G572" s="4"/>
      <c r="H572" s="84"/>
      <c r="I572" s="85"/>
      <c r="J572" s="85"/>
      <c r="K572" s="173"/>
      <c r="L572" s="85"/>
      <c r="M572" s="163"/>
      <c r="N572" s="163"/>
      <c r="O572" s="163"/>
      <c r="P572" s="163"/>
      <c r="Q572" s="163"/>
      <c r="R572" s="163"/>
      <c r="S572" s="164"/>
      <c r="T572" s="24"/>
      <c r="U572" s="24"/>
      <c r="V572" s="24"/>
      <c r="W572" s="24"/>
      <c r="X572" s="24"/>
      <c r="Y572" s="24"/>
      <c r="Z572" s="24"/>
      <c r="AA572" s="24"/>
      <c r="AB572" s="24"/>
      <c r="AC572" s="24"/>
      <c r="AD572" s="24"/>
      <c r="AE572" s="24"/>
      <c r="AF572" s="24"/>
      <c r="AG572" s="24"/>
      <c r="AH572" s="24"/>
      <c r="AI572" s="515"/>
      <c r="AJ572" s="515"/>
      <c r="AK572" s="141"/>
      <c r="AL572" s="434"/>
      <c r="AM572" s="163" t="s">
        <v>2095</v>
      </c>
      <c r="AN572" s="171"/>
      <c r="AO572" s="163"/>
      <c r="AP572" s="487"/>
      <c r="AQ572" s="504"/>
      <c r="AR572" s="172"/>
      <c r="AS572" s="1"/>
      <c r="AT572" s="1"/>
      <c r="AU572" s="4"/>
      <c r="AV572" s="4"/>
      <c r="AW572" s="4"/>
      <c r="AX572" s="4"/>
      <c r="AY572" s="4"/>
      <c r="AZ572" s="4"/>
    </row>
    <row r="573" spans="1:161" ht="15" x14ac:dyDescent="0.25">
      <c r="B573" s="1"/>
      <c r="C573" s="1"/>
      <c r="D573" s="1"/>
      <c r="E573" s="269"/>
      <c r="F573" s="270"/>
      <c r="G573" s="4"/>
      <c r="H573" s="1"/>
      <c r="I573" s="1"/>
      <c r="J573" s="1"/>
      <c r="K573"/>
      <c r="L573" s="1"/>
      <c r="M573" s="24"/>
      <c r="N573" s="24"/>
      <c r="O573" s="24"/>
      <c r="P573" s="24"/>
      <c r="Q573" s="24"/>
      <c r="R573" s="24"/>
      <c r="S573" s="24"/>
      <c r="T573" s="24"/>
      <c r="U573" s="24"/>
      <c r="V573" s="24"/>
      <c r="W573" s="24"/>
      <c r="X573" s="24"/>
      <c r="Y573" s="24"/>
      <c r="Z573" s="24"/>
      <c r="AA573" s="24"/>
      <c r="AB573" s="24"/>
      <c r="AC573" s="24"/>
      <c r="AD573" s="24"/>
      <c r="AE573" s="24"/>
      <c r="AF573" s="24"/>
      <c r="AG573" s="24"/>
      <c r="AH573" s="24"/>
      <c r="AI573" s="515"/>
      <c r="AJ573" s="515"/>
      <c r="AK573" s="141"/>
      <c r="AL573" s="434"/>
      <c r="AM573" s="88"/>
      <c r="AO573" s="88"/>
      <c r="AR573" s="11"/>
      <c r="AS573" s="1"/>
      <c r="AT573" s="1"/>
      <c r="AU573" s="4"/>
      <c r="AV573" s="4"/>
      <c r="AW573" s="4"/>
      <c r="AX573" s="4"/>
      <c r="AY573" s="4"/>
      <c r="AZ573" s="4"/>
    </row>
    <row r="574" spans="1:161" ht="15" x14ac:dyDescent="0.25">
      <c r="B574" s="1"/>
      <c r="C574" s="1"/>
      <c r="D574" s="1"/>
      <c r="E574" s="269"/>
      <c r="F574" s="270"/>
      <c r="G574" s="4"/>
      <c r="H574" s="1"/>
      <c r="I574" s="1"/>
      <c r="J574" s="1"/>
      <c r="K574"/>
      <c r="L574" s="1"/>
      <c r="M574" s="24"/>
      <c r="N574" s="24"/>
      <c r="O574" s="24"/>
      <c r="P574" s="24"/>
      <c r="Q574" s="24"/>
      <c r="R574" s="24"/>
      <c r="S574" s="24"/>
      <c r="T574" s="24"/>
      <c r="U574" s="24"/>
      <c r="V574" s="24"/>
      <c r="W574" s="24"/>
      <c r="X574" s="24"/>
      <c r="Y574" s="24"/>
      <c r="Z574" s="24"/>
      <c r="AA574" s="24"/>
      <c r="AB574" s="24"/>
      <c r="AC574" s="24"/>
      <c r="AD574" s="24"/>
      <c r="AE574" s="24"/>
      <c r="AF574" s="24"/>
      <c r="AG574" s="24"/>
      <c r="AH574" s="24"/>
      <c r="AI574" s="515"/>
      <c r="AJ574" s="515"/>
      <c r="AK574" s="141"/>
      <c r="AL574" s="434"/>
      <c r="AM574" s="88"/>
      <c r="AO574" s="88"/>
      <c r="AR574" s="11"/>
      <c r="AS574" s="1"/>
      <c r="AT574" s="1"/>
      <c r="AU574" s="4"/>
      <c r="AV574" s="4"/>
      <c r="AW574" s="4"/>
      <c r="AX574" s="4"/>
      <c r="AY574" s="4"/>
      <c r="AZ574" s="4"/>
    </row>
    <row r="575" spans="1:161" ht="15" x14ac:dyDescent="0.25">
      <c r="B575" s="1"/>
      <c r="C575" s="1"/>
      <c r="D575" s="1"/>
      <c r="E575" s="269"/>
      <c r="F575" s="270"/>
      <c r="G575" s="4"/>
      <c r="H575" s="1"/>
      <c r="I575" s="1"/>
      <c r="J575" s="1"/>
      <c r="K575"/>
      <c r="L575" s="1"/>
      <c r="M575" s="24"/>
      <c r="N575" s="24"/>
      <c r="O575" s="24"/>
      <c r="P575" s="24"/>
      <c r="Q575" s="24"/>
      <c r="R575" s="24"/>
      <c r="S575" s="24"/>
      <c r="T575" s="24"/>
      <c r="U575" s="24"/>
      <c r="V575" s="24"/>
      <c r="W575" s="24"/>
      <c r="X575" s="24"/>
      <c r="Y575" s="24"/>
      <c r="Z575" s="24"/>
      <c r="AA575" s="24"/>
      <c r="AB575" s="24"/>
      <c r="AC575" s="24"/>
      <c r="AD575" s="24"/>
      <c r="AE575" s="24"/>
      <c r="AF575" s="24"/>
      <c r="AG575" s="24"/>
      <c r="AH575" s="24"/>
      <c r="AI575" s="515"/>
      <c r="AJ575" s="515"/>
      <c r="AK575" s="141"/>
      <c r="AL575" s="434"/>
      <c r="AM575" s="88"/>
      <c r="AO575" s="88"/>
      <c r="AR575" s="11"/>
      <c r="AS575" s="1"/>
      <c r="AT575" s="1"/>
      <c r="AU575" s="4"/>
      <c r="AV575" s="4"/>
      <c r="AW575" s="4"/>
      <c r="AX575" s="4"/>
      <c r="AY575" s="4"/>
      <c r="AZ575" s="4"/>
    </row>
    <row r="576" spans="1:161" ht="15" x14ac:dyDescent="0.25">
      <c r="B576" s="1"/>
      <c r="C576" s="1"/>
      <c r="D576" s="1"/>
      <c r="E576" s="269"/>
      <c r="F576" s="270"/>
      <c r="G576" s="4"/>
      <c r="H576" s="1"/>
      <c r="I576" s="1"/>
      <c r="J576" s="1"/>
      <c r="K576"/>
      <c r="L576" s="1"/>
      <c r="M576" s="24"/>
      <c r="N576" s="24"/>
      <c r="O576" s="24"/>
      <c r="P576" s="24"/>
      <c r="Q576" s="24"/>
      <c r="R576" s="24"/>
      <c r="S576" s="24"/>
      <c r="T576" s="24"/>
      <c r="U576" s="24"/>
      <c r="V576" s="24"/>
      <c r="W576" s="24"/>
      <c r="X576" s="24"/>
      <c r="Y576" s="24"/>
      <c r="Z576" s="24"/>
      <c r="AA576" s="24"/>
      <c r="AB576" s="24"/>
      <c r="AC576" s="24"/>
      <c r="AD576" s="24"/>
      <c r="AE576" s="24"/>
      <c r="AF576" s="24"/>
      <c r="AG576" s="24"/>
      <c r="AH576" s="24"/>
      <c r="AI576" s="515"/>
      <c r="AJ576" s="515"/>
      <c r="AK576" s="141"/>
      <c r="AL576" s="434"/>
      <c r="AM576" s="88"/>
      <c r="AO576" s="88"/>
      <c r="AR576" s="11"/>
      <c r="AS576" s="1"/>
      <c r="AT576" s="1"/>
      <c r="AU576" s="4"/>
      <c r="AV576" s="4"/>
      <c r="AW576" s="4"/>
      <c r="AX576" s="4"/>
      <c r="AY576" s="4"/>
      <c r="AZ576" s="4"/>
    </row>
    <row r="577" spans="1:52" ht="15" x14ac:dyDescent="0.25">
      <c r="B577" s="1"/>
      <c r="C577" s="1"/>
      <c r="D577" s="1"/>
      <c r="E577" s="269"/>
      <c r="F577" s="270"/>
      <c r="G577" s="4"/>
      <c r="H577" s="1"/>
      <c r="I577" s="1"/>
      <c r="J577" s="1"/>
      <c r="K577"/>
      <c r="L577" s="1"/>
      <c r="M577" s="24"/>
      <c r="N577" s="24"/>
      <c r="O577" s="24"/>
      <c r="P577" s="24"/>
      <c r="Q577" s="24"/>
      <c r="R577" s="24"/>
      <c r="S577" s="24"/>
      <c r="T577" s="24"/>
      <c r="U577" s="24"/>
      <c r="V577" s="24"/>
      <c r="W577" s="24"/>
      <c r="X577" s="24"/>
      <c r="Y577" s="24"/>
      <c r="Z577" s="24"/>
      <c r="AA577" s="24"/>
      <c r="AB577" s="24"/>
      <c r="AC577" s="24"/>
      <c r="AD577" s="24"/>
      <c r="AE577" s="24"/>
      <c r="AF577" s="24"/>
      <c r="AG577" s="24"/>
      <c r="AH577" s="24"/>
      <c r="AI577" s="515"/>
      <c r="AJ577" s="515"/>
      <c r="AK577" s="141"/>
      <c r="AL577" s="434"/>
      <c r="AM577" s="88"/>
      <c r="AO577" s="88"/>
      <c r="AR577" s="11"/>
      <c r="AS577" s="1"/>
      <c r="AT577" s="1"/>
      <c r="AU577" s="4"/>
      <c r="AV577" s="4"/>
      <c r="AW577" s="4"/>
      <c r="AX577" s="4"/>
      <c r="AY577" s="4"/>
      <c r="AZ577" s="4"/>
    </row>
    <row r="578" spans="1:52" ht="15" x14ac:dyDescent="0.25">
      <c r="B578" s="1"/>
      <c r="C578" s="1"/>
      <c r="D578" s="1"/>
      <c r="E578" s="269"/>
      <c r="F578" s="270"/>
      <c r="G578" s="4"/>
      <c r="H578" s="1"/>
      <c r="I578" s="1"/>
      <c r="J578" s="1"/>
      <c r="K578"/>
      <c r="L578" s="1"/>
      <c r="M578" s="24"/>
      <c r="N578" s="24"/>
      <c r="O578" s="24"/>
      <c r="P578" s="24"/>
      <c r="Q578" s="24"/>
      <c r="R578" s="24"/>
      <c r="S578" s="24"/>
      <c r="T578" s="24"/>
      <c r="U578" s="24"/>
      <c r="V578" s="24"/>
      <c r="W578" s="24"/>
      <c r="X578" s="24"/>
      <c r="Y578" s="24"/>
      <c r="Z578" s="24"/>
      <c r="AA578" s="24"/>
      <c r="AB578" s="24"/>
      <c r="AC578" s="24"/>
      <c r="AD578" s="24"/>
      <c r="AE578" s="24"/>
      <c r="AF578" s="24"/>
      <c r="AG578" s="24"/>
      <c r="AH578" s="24"/>
      <c r="AI578" s="515"/>
      <c r="AJ578" s="515"/>
      <c r="AK578" s="141"/>
      <c r="AL578" s="434"/>
      <c r="AM578" s="88"/>
      <c r="AO578" s="88"/>
      <c r="AR578" s="11"/>
      <c r="AS578" s="1"/>
      <c r="AT578" s="1"/>
      <c r="AU578" s="4"/>
      <c r="AV578" s="4"/>
      <c r="AW578" s="4"/>
      <c r="AX578" s="4"/>
      <c r="AY578" s="4"/>
      <c r="AZ578" s="4"/>
    </row>
    <row r="579" spans="1:52" ht="15" x14ac:dyDescent="0.25">
      <c r="B579" s="1"/>
      <c r="C579" s="1"/>
      <c r="D579" s="1"/>
      <c r="E579" s="269"/>
      <c r="F579" s="270"/>
      <c r="G579" s="4"/>
      <c r="H579" s="1"/>
      <c r="I579" s="1"/>
      <c r="J579" s="1"/>
      <c r="K579"/>
      <c r="L579" s="1"/>
      <c r="M579" s="24"/>
      <c r="N579" s="24"/>
      <c r="O579" s="24"/>
      <c r="P579" s="24"/>
      <c r="Q579" s="24"/>
      <c r="R579" s="24"/>
      <c r="S579" s="24"/>
      <c r="T579" s="24"/>
      <c r="U579" s="24"/>
      <c r="V579" s="24"/>
      <c r="W579" s="24"/>
      <c r="X579" s="24"/>
      <c r="Y579" s="24"/>
      <c r="Z579" s="24"/>
      <c r="AA579" s="24"/>
      <c r="AB579" s="24"/>
      <c r="AC579" s="24"/>
      <c r="AD579" s="24"/>
      <c r="AE579" s="24"/>
      <c r="AF579" s="24"/>
      <c r="AG579" s="24"/>
      <c r="AH579" s="24"/>
      <c r="AI579" s="515"/>
      <c r="AJ579" s="515"/>
      <c r="AK579" s="141"/>
      <c r="AL579" s="434"/>
      <c r="AM579" s="88"/>
      <c r="AO579" s="88"/>
      <c r="AR579" s="11"/>
      <c r="AS579" s="1"/>
      <c r="AT579" s="1"/>
      <c r="AU579" s="4"/>
      <c r="AV579" s="4"/>
      <c r="AW579" s="4"/>
      <c r="AX579" s="4"/>
      <c r="AY579" s="4"/>
      <c r="AZ579" s="4"/>
    </row>
    <row r="580" spans="1:52" ht="15" x14ac:dyDescent="0.25">
      <c r="B580" s="1"/>
      <c r="C580" s="1"/>
      <c r="D580" s="1"/>
      <c r="E580" s="269"/>
      <c r="F580" s="270"/>
      <c r="G580" s="4"/>
      <c r="H580" s="1"/>
      <c r="I580" s="1"/>
      <c r="J580" s="1"/>
      <c r="K580"/>
      <c r="L580" s="1"/>
      <c r="M580" s="24"/>
      <c r="N580" s="24"/>
      <c r="O580" s="24"/>
      <c r="P580" s="24"/>
      <c r="Q580" s="24"/>
      <c r="R580" s="24"/>
      <c r="S580" s="24"/>
      <c r="T580" s="24"/>
      <c r="U580" s="24"/>
      <c r="V580" s="24"/>
      <c r="W580" s="24"/>
      <c r="X580" s="24"/>
      <c r="Y580" s="24"/>
      <c r="Z580" s="24"/>
      <c r="AA580" s="24"/>
      <c r="AB580" s="24"/>
      <c r="AC580" s="24"/>
      <c r="AD580" s="24"/>
      <c r="AE580" s="24"/>
      <c r="AF580" s="24"/>
      <c r="AG580" s="24"/>
      <c r="AH580" s="24"/>
      <c r="AI580" s="515"/>
      <c r="AJ580" s="515"/>
      <c r="AK580" s="141"/>
      <c r="AL580" s="434"/>
      <c r="AM580" s="88"/>
      <c r="AO580" s="88"/>
      <c r="AR580" s="11"/>
      <c r="AS580" s="1"/>
      <c r="AT580" s="1"/>
      <c r="AU580" s="4"/>
      <c r="AV580" s="4"/>
      <c r="AW580" s="4"/>
      <c r="AX580" s="4"/>
      <c r="AY580" s="4"/>
      <c r="AZ580" s="4"/>
    </row>
    <row r="581" spans="1:52" ht="15" x14ac:dyDescent="0.25">
      <c r="B581" s="1"/>
      <c r="C581" s="1"/>
      <c r="D581" s="1"/>
      <c r="E581" s="269"/>
      <c r="F581" s="270"/>
      <c r="G581" s="4"/>
      <c r="H581" s="1"/>
      <c r="I581" s="1"/>
      <c r="J581" s="1"/>
      <c r="K581"/>
      <c r="L581" s="1"/>
      <c r="M581" s="24"/>
      <c r="N581" s="24"/>
      <c r="O581" s="24"/>
      <c r="P581" s="24"/>
      <c r="Q581" s="24"/>
      <c r="R581" s="24"/>
      <c r="S581" s="24"/>
      <c r="T581" s="24"/>
      <c r="U581" s="24"/>
      <c r="V581" s="24"/>
      <c r="W581" s="24"/>
      <c r="X581" s="24"/>
      <c r="Y581" s="24"/>
      <c r="Z581" s="24"/>
      <c r="AA581" s="24"/>
      <c r="AB581" s="24"/>
      <c r="AC581" s="24"/>
      <c r="AD581" s="24"/>
      <c r="AE581" s="24"/>
      <c r="AF581" s="24"/>
      <c r="AG581" s="24"/>
      <c r="AH581" s="24"/>
      <c r="AI581" s="515"/>
      <c r="AJ581" s="515"/>
      <c r="AK581" s="141"/>
      <c r="AL581" s="434"/>
      <c r="AM581" s="88"/>
      <c r="AO581" s="88"/>
      <c r="AR581" s="11"/>
      <c r="AS581" s="1"/>
      <c r="AT581" s="1"/>
      <c r="AU581" s="4"/>
      <c r="AV581" s="4"/>
      <c r="AW581" s="4"/>
      <c r="AX581" s="4"/>
      <c r="AY581" s="4"/>
      <c r="AZ581" s="4"/>
    </row>
    <row r="582" spans="1:52" ht="15" x14ac:dyDescent="0.25">
      <c r="B582" s="1"/>
      <c r="C582" s="1"/>
      <c r="D582" s="1"/>
      <c r="E582" s="269"/>
      <c r="F582" s="270"/>
      <c r="G582" s="4"/>
      <c r="H582" s="1"/>
      <c r="I582" s="1"/>
      <c r="J582" s="1"/>
      <c r="K582"/>
      <c r="L582" s="1"/>
      <c r="M582" s="24"/>
      <c r="N582" s="24"/>
      <c r="O582" s="24"/>
      <c r="P582" s="24"/>
      <c r="Q582" s="24"/>
      <c r="R582" s="24"/>
      <c r="S582" s="24"/>
      <c r="T582" s="24"/>
      <c r="U582" s="24"/>
      <c r="V582" s="24"/>
      <c r="W582" s="24"/>
      <c r="X582" s="24"/>
      <c r="Y582" s="24"/>
      <c r="Z582" s="24"/>
      <c r="AA582" s="24"/>
      <c r="AB582" s="24"/>
      <c r="AC582" s="24"/>
      <c r="AD582" s="24"/>
      <c r="AE582" s="24"/>
      <c r="AF582" s="24"/>
      <c r="AG582" s="24"/>
      <c r="AH582" s="24"/>
      <c r="AI582" s="515"/>
      <c r="AJ582" s="515"/>
      <c r="AK582" s="141"/>
      <c r="AL582" s="434"/>
      <c r="AM582" s="88"/>
      <c r="AO582" s="88"/>
      <c r="AR582" s="11"/>
      <c r="AS582" s="1"/>
      <c r="AT582" s="1"/>
      <c r="AU582" s="4"/>
      <c r="AV582" s="4"/>
      <c r="AW582" s="4"/>
      <c r="AX582" s="4"/>
      <c r="AY582" s="4"/>
      <c r="AZ582" s="4"/>
    </row>
    <row r="583" spans="1:52" ht="15" x14ac:dyDescent="0.25">
      <c r="B583" s="1"/>
      <c r="C583" s="1"/>
      <c r="D583" s="1"/>
      <c r="E583" s="269"/>
      <c r="F583" s="270"/>
      <c r="G583" s="4"/>
      <c r="H583" s="1"/>
      <c r="I583" s="1"/>
      <c r="J583" s="1"/>
      <c r="K583"/>
      <c r="L583" s="1"/>
      <c r="M583" s="24"/>
      <c r="N583" s="24"/>
      <c r="O583" s="24"/>
      <c r="P583" s="24"/>
      <c r="Q583" s="24"/>
      <c r="R583" s="24"/>
      <c r="S583" s="24"/>
      <c r="T583" s="24"/>
      <c r="U583" s="24"/>
      <c r="V583" s="24"/>
      <c r="W583" s="24"/>
      <c r="X583" s="24"/>
      <c r="Y583" s="24"/>
      <c r="Z583" s="24"/>
      <c r="AA583" s="24"/>
      <c r="AB583" s="24"/>
      <c r="AC583" s="24"/>
      <c r="AD583" s="24"/>
      <c r="AE583" s="24"/>
      <c r="AF583" s="24"/>
      <c r="AG583" s="24"/>
      <c r="AH583" s="24"/>
      <c r="AI583" s="515"/>
      <c r="AJ583" s="515"/>
      <c r="AK583" s="141"/>
      <c r="AL583" s="434"/>
      <c r="AM583" s="88"/>
      <c r="AO583" s="88"/>
      <c r="AR583" s="11"/>
      <c r="AS583" s="1"/>
      <c r="AT583" s="1"/>
      <c r="AU583" s="4"/>
      <c r="AV583" s="4"/>
      <c r="AW583" s="4"/>
      <c r="AX583" s="4"/>
      <c r="AY583" s="4"/>
      <c r="AZ583" s="4"/>
    </row>
    <row r="584" spans="1:52" ht="15" x14ac:dyDescent="0.25">
      <c r="C584" s="4"/>
      <c r="D584" s="4"/>
      <c r="E584" s="545"/>
      <c r="F584" s="227"/>
      <c r="G584" s="4"/>
      <c r="H584" s="1"/>
      <c r="I584" s="1"/>
      <c r="J584" s="1"/>
      <c r="K584"/>
      <c r="L584" s="1"/>
      <c r="M584" s="24"/>
      <c r="N584" s="24"/>
      <c r="O584" s="24"/>
      <c r="P584" s="24"/>
      <c r="Q584" s="24"/>
      <c r="R584" s="24"/>
      <c r="S584" s="24"/>
      <c r="T584" s="24"/>
      <c r="U584" s="24"/>
      <c r="V584" s="24"/>
      <c r="W584" s="24"/>
      <c r="X584" s="24"/>
      <c r="Y584" s="24"/>
      <c r="Z584" s="24"/>
      <c r="AA584" s="24"/>
      <c r="AB584" s="24"/>
      <c r="AC584" s="24"/>
      <c r="AD584" s="24"/>
      <c r="AE584" s="24"/>
      <c r="AF584" s="24"/>
      <c r="AG584" s="24"/>
      <c r="AH584" s="24"/>
      <c r="AI584" s="515"/>
      <c r="AJ584" s="515"/>
      <c r="AK584" s="141"/>
      <c r="AL584" s="434"/>
      <c r="AM584" s="88"/>
      <c r="AO584" s="88"/>
      <c r="AR584" s="11"/>
      <c r="AS584" s="1"/>
      <c r="AT584" s="1"/>
      <c r="AU584" s="4"/>
      <c r="AV584" s="4"/>
      <c r="AW584" s="4"/>
      <c r="AX584" s="4"/>
      <c r="AY584" s="4"/>
      <c r="AZ584" s="4"/>
    </row>
    <row r="585" spans="1:52" x14ac:dyDescent="0.2">
      <c r="C585" s="4"/>
      <c r="D585" s="4"/>
      <c r="E585" s="545"/>
      <c r="F585" s="227"/>
      <c r="G585" s="4"/>
      <c r="H585" s="4"/>
      <c r="I585" s="24"/>
      <c r="J585" s="24"/>
      <c r="K585" s="24"/>
      <c r="L585" s="24"/>
      <c r="M585" s="24"/>
      <c r="N585" s="24"/>
      <c r="O585" s="24"/>
      <c r="P585" s="24"/>
      <c r="Q585" s="24"/>
      <c r="R585" s="24"/>
      <c r="S585" s="24"/>
      <c r="T585" s="24"/>
      <c r="U585" s="24"/>
      <c r="V585" s="24"/>
      <c r="W585" s="24"/>
      <c r="X585" s="24"/>
      <c r="Y585" s="24"/>
      <c r="Z585" s="24"/>
      <c r="AA585" s="24"/>
      <c r="AB585" s="24"/>
      <c r="AC585" s="24"/>
      <c r="AD585" s="24"/>
      <c r="AE585" s="24"/>
      <c r="AF585" s="24"/>
      <c r="AG585" s="24"/>
      <c r="AH585" s="24"/>
      <c r="AI585" s="515"/>
      <c r="AJ585" s="515"/>
      <c r="AK585" s="141"/>
      <c r="AL585" s="434"/>
      <c r="AM585" s="88"/>
      <c r="AO585" s="88"/>
      <c r="AR585" s="11"/>
      <c r="AS585" s="1"/>
      <c r="AT585" s="1"/>
      <c r="AU585" s="4"/>
      <c r="AV585" s="4"/>
      <c r="AW585" s="4"/>
      <c r="AX585" s="4"/>
      <c r="AY585" s="4"/>
      <c r="AZ585" s="4"/>
    </row>
    <row r="586" spans="1:52" x14ac:dyDescent="0.2">
      <c r="C586" s="4"/>
      <c r="D586" s="4"/>
      <c r="E586" s="545"/>
      <c r="F586" s="227"/>
      <c r="G586" s="4"/>
      <c r="H586" s="4"/>
      <c r="I586" s="24"/>
      <c r="J586" s="24"/>
      <c r="K586" s="24"/>
      <c r="L586" s="24"/>
      <c r="M586" s="24"/>
      <c r="N586" s="24"/>
      <c r="O586" s="24"/>
      <c r="P586" s="24"/>
      <c r="Q586" s="24"/>
      <c r="R586" s="24"/>
      <c r="S586" s="24"/>
      <c r="T586" s="24"/>
      <c r="U586" s="24"/>
      <c r="V586" s="24"/>
      <c r="W586" s="24"/>
      <c r="X586" s="24"/>
      <c r="Y586" s="24"/>
      <c r="Z586" s="24"/>
      <c r="AA586" s="24"/>
      <c r="AB586" s="24"/>
      <c r="AC586" s="24"/>
      <c r="AD586" s="24"/>
      <c r="AE586" s="24"/>
      <c r="AF586" s="24"/>
      <c r="AG586" s="24"/>
      <c r="AH586" s="24"/>
      <c r="AI586" s="515"/>
      <c r="AJ586" s="515"/>
      <c r="AK586" s="141"/>
      <c r="AL586" s="434"/>
      <c r="AM586" s="88"/>
      <c r="AO586" s="88"/>
      <c r="AR586" s="11"/>
      <c r="AS586" s="1"/>
      <c r="AT586" s="1"/>
      <c r="AU586" s="4"/>
      <c r="AV586" s="4"/>
      <c r="AW586" s="4"/>
      <c r="AX586" s="4"/>
      <c r="AY586" s="4"/>
      <c r="AZ586" s="4"/>
    </row>
    <row r="587" spans="1:52" x14ac:dyDescent="0.2">
      <c r="C587" s="4"/>
      <c r="D587" s="4"/>
      <c r="E587" s="545"/>
      <c r="F587" s="227"/>
      <c r="G587" s="4"/>
      <c r="H587" s="4"/>
      <c r="I587" s="24"/>
      <c r="J587" s="24"/>
      <c r="K587" s="24"/>
      <c r="L587" s="24"/>
      <c r="M587" s="24"/>
      <c r="N587" s="24"/>
      <c r="O587" s="24"/>
      <c r="P587" s="24"/>
      <c r="Q587" s="24"/>
      <c r="R587" s="24"/>
      <c r="S587" s="24"/>
      <c r="T587" s="24"/>
      <c r="U587" s="24"/>
      <c r="V587" s="24"/>
      <c r="W587" s="24"/>
      <c r="X587" s="24"/>
      <c r="Y587" s="24"/>
      <c r="Z587" s="24"/>
      <c r="AA587" s="24"/>
      <c r="AB587" s="24"/>
      <c r="AC587" s="24"/>
      <c r="AD587" s="24"/>
      <c r="AE587" s="24"/>
      <c r="AF587" s="24"/>
      <c r="AG587" s="24"/>
      <c r="AH587" s="24"/>
      <c r="AI587" s="515"/>
      <c r="AJ587" s="515"/>
      <c r="AK587" s="141"/>
      <c r="AL587" s="434"/>
      <c r="AM587" s="88"/>
      <c r="AO587" s="88"/>
      <c r="AR587" s="11"/>
      <c r="AS587" s="1"/>
      <c r="AT587" s="1"/>
      <c r="AU587" s="4"/>
      <c r="AV587" s="4"/>
      <c r="AW587" s="4"/>
      <c r="AX587" s="4"/>
      <c r="AY587" s="4"/>
      <c r="AZ587" s="4"/>
    </row>
    <row r="588" spans="1:52" x14ac:dyDescent="0.2">
      <c r="C588" s="4"/>
      <c r="D588" s="4"/>
      <c r="E588" s="545"/>
      <c r="F588" s="227"/>
      <c r="G588" s="4"/>
      <c r="H588" s="4"/>
      <c r="I588" s="24"/>
      <c r="J588" s="24"/>
      <c r="K588" s="24"/>
      <c r="L588" s="24"/>
      <c r="M588" s="24"/>
      <c r="N588" s="24"/>
      <c r="O588" s="24"/>
      <c r="P588" s="24"/>
      <c r="Q588" s="24"/>
      <c r="R588" s="24"/>
      <c r="S588" s="24"/>
      <c r="T588" s="24"/>
      <c r="U588" s="24"/>
      <c r="V588" s="24"/>
      <c r="W588" s="24"/>
      <c r="X588" s="24"/>
      <c r="Y588" s="24"/>
      <c r="Z588" s="24"/>
      <c r="AA588" s="24"/>
      <c r="AB588" s="24"/>
      <c r="AC588" s="24"/>
      <c r="AD588" s="24"/>
      <c r="AE588" s="24"/>
      <c r="AF588" s="24"/>
      <c r="AG588" s="24"/>
      <c r="AH588" s="24"/>
      <c r="AI588" s="515"/>
      <c r="AJ588" s="515"/>
      <c r="AK588" s="141"/>
      <c r="AL588" s="434"/>
      <c r="AM588" s="88"/>
      <c r="AO588" s="88"/>
      <c r="AR588" s="11"/>
      <c r="AS588" s="1"/>
      <c r="AT588" s="1"/>
      <c r="AU588" s="4"/>
      <c r="AV588" s="4"/>
      <c r="AW588" s="4"/>
      <c r="AX588" s="4"/>
      <c r="AY588" s="4"/>
      <c r="AZ588" s="4"/>
    </row>
    <row r="589" spans="1:52" x14ac:dyDescent="0.2">
      <c r="C589" s="4"/>
      <c r="D589" s="4"/>
      <c r="E589" s="545"/>
      <c r="F589" s="227"/>
      <c r="G589" s="4"/>
      <c r="H589" s="4"/>
      <c r="I589" s="24"/>
      <c r="J589" s="24"/>
      <c r="K589" s="24"/>
      <c r="L589" s="24"/>
      <c r="M589" s="24"/>
      <c r="N589" s="24"/>
      <c r="O589" s="24"/>
      <c r="P589" s="24"/>
      <c r="Q589" s="24"/>
      <c r="R589" s="24"/>
      <c r="S589" s="24"/>
      <c r="T589" s="24"/>
      <c r="U589" s="24"/>
      <c r="V589" s="24"/>
      <c r="W589" s="24"/>
      <c r="X589" s="24"/>
      <c r="Y589" s="24"/>
      <c r="Z589" s="24"/>
      <c r="AA589" s="24"/>
      <c r="AB589" s="24"/>
      <c r="AC589" s="24"/>
      <c r="AD589" s="24"/>
      <c r="AE589" s="24"/>
      <c r="AF589" s="24"/>
      <c r="AG589" s="24"/>
      <c r="AH589" s="24"/>
      <c r="AI589" s="515"/>
      <c r="AJ589" s="515"/>
      <c r="AK589" s="141"/>
      <c r="AL589" s="434"/>
      <c r="AM589" s="88"/>
      <c r="AO589" s="88"/>
      <c r="AR589" s="11"/>
      <c r="AS589" s="1"/>
      <c r="AT589" s="1"/>
      <c r="AU589" s="4"/>
      <c r="AV589" s="4"/>
      <c r="AW589" s="4"/>
      <c r="AX589" s="4"/>
      <c r="AY589" s="4"/>
      <c r="AZ589" s="4"/>
    </row>
    <row r="590" spans="1:52" x14ac:dyDescent="0.2">
      <c r="C590" s="4"/>
      <c r="D590" s="4"/>
      <c r="E590" s="545"/>
      <c r="F590" s="227"/>
      <c r="G590" s="4"/>
      <c r="H590" s="4"/>
      <c r="I590" s="24"/>
      <c r="J590" s="24"/>
      <c r="K590" s="24"/>
      <c r="L590" s="24"/>
      <c r="M590" s="24"/>
      <c r="N590" s="24"/>
      <c r="O590" s="24"/>
      <c r="P590" s="24"/>
      <c r="Q590" s="24"/>
      <c r="R590" s="24"/>
      <c r="S590" s="24"/>
      <c r="T590" s="24"/>
      <c r="U590" s="24"/>
      <c r="V590" s="24"/>
      <c r="W590" s="24"/>
      <c r="X590" s="24"/>
      <c r="Y590" s="24"/>
      <c r="Z590" s="24"/>
      <c r="AA590" s="24"/>
      <c r="AB590" s="24"/>
      <c r="AC590" s="24"/>
      <c r="AD590" s="24"/>
      <c r="AE590" s="24"/>
      <c r="AF590" s="24"/>
      <c r="AG590" s="24"/>
      <c r="AH590" s="24"/>
      <c r="AI590" s="515"/>
      <c r="AJ590" s="515"/>
      <c r="AK590" s="141"/>
      <c r="AL590" s="434"/>
      <c r="AM590" s="88"/>
      <c r="AO590" s="88"/>
      <c r="AR590" s="11"/>
      <c r="AS590" s="1"/>
      <c r="AT590" s="1"/>
      <c r="AU590" s="4"/>
      <c r="AV590" s="4"/>
      <c r="AW590" s="4"/>
      <c r="AX590" s="4"/>
      <c r="AY590" s="4"/>
      <c r="AZ590" s="4"/>
    </row>
    <row r="591" spans="1:52" x14ac:dyDescent="0.2">
      <c r="C591" s="4"/>
      <c r="D591" s="4"/>
      <c r="E591" s="545"/>
      <c r="F591" s="227"/>
      <c r="G591" s="4"/>
      <c r="H591" s="4"/>
      <c r="I591" s="24"/>
      <c r="J591" s="24"/>
      <c r="K591" s="24"/>
      <c r="L591" s="24"/>
      <c r="M591" s="24"/>
      <c r="N591" s="24"/>
      <c r="O591" s="24"/>
      <c r="P591" s="24"/>
      <c r="Q591" s="24"/>
      <c r="R591" s="24"/>
      <c r="S591" s="24"/>
      <c r="T591" s="24"/>
      <c r="U591" s="24"/>
      <c r="V591" s="24"/>
      <c r="W591" s="24"/>
      <c r="X591" s="24"/>
      <c r="Y591" s="24"/>
      <c r="Z591" s="24"/>
      <c r="AA591" s="24"/>
      <c r="AB591" s="24"/>
      <c r="AC591" s="24"/>
      <c r="AD591" s="24"/>
      <c r="AE591" s="24"/>
      <c r="AF591" s="24"/>
      <c r="AG591" s="24"/>
      <c r="AH591" s="24"/>
      <c r="AI591" s="515"/>
      <c r="AJ591" s="515"/>
      <c r="AK591" s="141"/>
      <c r="AL591" s="434"/>
      <c r="AM591" s="88"/>
      <c r="AO591" s="88"/>
      <c r="AR591" s="11"/>
      <c r="AS591" s="1"/>
      <c r="AT591" s="1"/>
      <c r="AU591" s="4"/>
      <c r="AV591" s="4"/>
      <c r="AW591" s="4"/>
      <c r="AX591" s="4"/>
      <c r="AY591" s="4"/>
      <c r="AZ591" s="4"/>
    </row>
    <row r="592" spans="1:52" ht="60" x14ac:dyDescent="0.8">
      <c r="A592" s="102" t="s">
        <v>2096</v>
      </c>
      <c r="C592" s="4"/>
      <c r="D592" s="4"/>
      <c r="E592" s="545"/>
      <c r="F592" s="227"/>
      <c r="G592" s="4"/>
      <c r="H592" s="4"/>
      <c r="I592" s="24"/>
      <c r="J592" s="24"/>
      <c r="K592" s="24"/>
      <c r="L592" s="24"/>
      <c r="M592" s="24"/>
      <c r="N592" s="24"/>
      <c r="O592" s="24"/>
      <c r="P592" s="24"/>
      <c r="Q592" s="24"/>
      <c r="R592" s="24"/>
      <c r="S592" s="24"/>
      <c r="T592" s="24"/>
      <c r="U592" s="24"/>
      <c r="V592" s="24"/>
      <c r="W592" s="24"/>
      <c r="X592" s="24"/>
      <c r="Y592" s="24"/>
      <c r="Z592" s="24"/>
      <c r="AA592" s="24"/>
      <c r="AB592" s="24"/>
      <c r="AC592" s="24"/>
      <c r="AD592" s="24"/>
      <c r="AE592" s="24"/>
      <c r="AF592" s="24"/>
      <c r="AG592" s="24"/>
      <c r="AH592" s="24"/>
      <c r="AI592" s="515"/>
      <c r="AJ592" s="515"/>
      <c r="AK592" s="141"/>
      <c r="AL592" s="434"/>
      <c r="AM592" s="88"/>
      <c r="AO592" s="88"/>
      <c r="AR592" s="11"/>
      <c r="AS592" s="1"/>
      <c r="AT592" s="1"/>
      <c r="AU592" s="4"/>
      <c r="AV592" s="4"/>
      <c r="AW592" s="4"/>
      <c r="AX592" s="4"/>
      <c r="AY592" s="4"/>
      <c r="AZ592" s="4"/>
    </row>
    <row r="593" spans="1:52" ht="13.5" thickBot="1" x14ac:dyDescent="0.25">
      <c r="A593" s="78" t="s">
        <v>1392</v>
      </c>
      <c r="B593" s="79" t="s">
        <v>1393</v>
      </c>
      <c r="C593" s="77" t="s">
        <v>2087</v>
      </c>
      <c r="D593" s="77"/>
      <c r="E593" s="265" t="s">
        <v>334</v>
      </c>
      <c r="H593" s="5" t="s">
        <v>2080</v>
      </c>
      <c r="I593" s="21" t="s">
        <v>16</v>
      </c>
      <c r="J593" s="21" t="s">
        <v>16</v>
      </c>
      <c r="K593" s="21" t="s">
        <v>16</v>
      </c>
      <c r="L593" s="21" t="s">
        <v>16</v>
      </c>
      <c r="M593" s="21" t="s">
        <v>16</v>
      </c>
      <c r="N593" s="21" t="s">
        <v>16</v>
      </c>
      <c r="O593" s="21" t="s">
        <v>16</v>
      </c>
      <c r="P593" s="21" t="s">
        <v>16</v>
      </c>
      <c r="Q593" s="21" t="s">
        <v>16</v>
      </c>
      <c r="R593" s="21" t="s">
        <v>16</v>
      </c>
      <c r="S593" s="21" t="s">
        <v>16</v>
      </c>
      <c r="T593" s="21" t="s">
        <v>16</v>
      </c>
      <c r="U593" s="21" t="s">
        <v>16</v>
      </c>
      <c r="V593" s="21" t="s">
        <v>16</v>
      </c>
      <c r="W593" s="21" t="s">
        <v>16</v>
      </c>
      <c r="X593" s="21" t="s">
        <v>16</v>
      </c>
      <c r="Y593" s="21" t="s">
        <v>16</v>
      </c>
      <c r="Z593" s="21" t="s">
        <v>16</v>
      </c>
      <c r="AA593" s="21" t="s">
        <v>16</v>
      </c>
      <c r="AB593" s="21" t="s">
        <v>16</v>
      </c>
      <c r="AC593" s="426" t="s">
        <v>16</v>
      </c>
      <c r="AD593" s="426" t="s">
        <v>16</v>
      </c>
      <c r="AE593" s="426" t="s">
        <v>16</v>
      </c>
      <c r="AF593" s="426"/>
      <c r="AG593" s="426"/>
      <c r="AH593" s="426"/>
      <c r="AI593" s="511"/>
      <c r="AJ593" s="511"/>
      <c r="AK593" s="141"/>
      <c r="AL593" s="434"/>
      <c r="AM593" s="443" t="s">
        <v>2092</v>
      </c>
      <c r="AN593" s="50"/>
      <c r="AO593" s="541"/>
      <c r="AP593" s="486"/>
      <c r="AQ593" s="503"/>
      <c r="AR593" s="134" t="e">
        <f>VLOOKUP(#REF!,'Monthly AMS report'!$BZ$3:$CA$382,2,FALSE)</f>
        <v>#REF!</v>
      </c>
      <c r="AS593" s="3"/>
      <c r="AT593" s="3"/>
      <c r="AU593" s="5">
        <v>0</v>
      </c>
      <c r="AV593" s="5">
        <v>16</v>
      </c>
      <c r="AW593" s="4" t="e">
        <v>#N/A</v>
      </c>
      <c r="AX593" s="4"/>
      <c r="AY593" s="4"/>
      <c r="AZ593" s="4"/>
    </row>
    <row r="594" spans="1:52" ht="15" x14ac:dyDescent="0.25">
      <c r="A594" s="111" t="s">
        <v>2097</v>
      </c>
      <c r="B594" s="83" t="s">
        <v>2098</v>
      </c>
      <c r="C594" s="54"/>
      <c r="D594" s="54"/>
      <c r="E594" s="276"/>
      <c r="F594" s="277"/>
      <c r="G594" s="54"/>
      <c r="H594" s="54"/>
      <c r="I594" s="113"/>
      <c r="J594" s="113"/>
      <c r="K594" s="113"/>
      <c r="L594" s="113"/>
      <c r="M594" s="113"/>
      <c r="N594" s="113"/>
      <c r="O594" s="113"/>
      <c r="P594" s="113"/>
      <c r="Q594" s="113"/>
      <c r="R594" s="113"/>
      <c r="S594" s="113"/>
      <c r="T594" s="113"/>
      <c r="U594" s="113"/>
      <c r="V594" s="113"/>
      <c r="W594" s="113"/>
      <c r="X594" s="113"/>
      <c r="Y594" s="113"/>
      <c r="Z594" s="113"/>
      <c r="AA594" s="113"/>
      <c r="AB594" s="113"/>
      <c r="AC594" s="575"/>
      <c r="AD594" s="575"/>
      <c r="AE594" s="575"/>
      <c r="AF594" s="551"/>
      <c r="AG594" s="551"/>
      <c r="AH594" s="551"/>
      <c r="AI594" s="532"/>
      <c r="AJ594" s="532"/>
      <c r="AK594" s="141"/>
      <c r="AL594" s="434"/>
      <c r="AM594" s="440"/>
      <c r="AN594" s="114"/>
      <c r="AO594" s="440"/>
      <c r="AP594" s="488"/>
      <c r="AQ594" s="505"/>
      <c r="AR594" s="115"/>
      <c r="AS594" s="116"/>
      <c r="AT594" s="116"/>
      <c r="AU594" s="112"/>
      <c r="AV594" s="54"/>
      <c r="AW594" s="117">
        <v>0</v>
      </c>
      <c r="AX594" s="4"/>
      <c r="AY594" s="4"/>
      <c r="AZ594" s="4"/>
    </row>
    <row r="595" spans="1:52" ht="15" x14ac:dyDescent="0.25">
      <c r="A595" s="44" t="s">
        <v>1269</v>
      </c>
      <c r="B595" s="6" t="s">
        <v>1270</v>
      </c>
      <c r="E595" s="263"/>
      <c r="F595" s="264"/>
      <c r="I595" s="25"/>
      <c r="J595" s="25"/>
      <c r="K595" s="25"/>
      <c r="L595" s="25"/>
      <c r="M595" s="25"/>
      <c r="N595" s="25"/>
      <c r="O595" s="25"/>
      <c r="P595" s="25"/>
      <c r="Q595" s="25">
        <f>129/166</f>
        <v>0.77710843373493976</v>
      </c>
      <c r="R595" s="25"/>
      <c r="S595" s="25"/>
      <c r="T595" s="25"/>
      <c r="U595" s="25"/>
      <c r="V595" s="25"/>
      <c r="W595" s="25"/>
      <c r="X595" s="25"/>
      <c r="Y595" s="25"/>
      <c r="Z595" s="25"/>
      <c r="AA595" s="25"/>
      <c r="AB595" s="25"/>
      <c r="AC595" s="427"/>
      <c r="AD595" s="427"/>
      <c r="AE595" s="427"/>
      <c r="AF595" s="427"/>
      <c r="AG595" s="427"/>
      <c r="AH595" s="427"/>
      <c r="AI595" s="511"/>
      <c r="AJ595" s="511"/>
      <c r="AK595" s="141"/>
      <c r="AL595" s="434"/>
      <c r="AN595" s="95"/>
      <c r="AO595" s="438"/>
      <c r="AP595" s="483"/>
      <c r="AQ595" s="500"/>
      <c r="AR595" s="96"/>
      <c r="AS595" s="22"/>
      <c r="AT595" s="22"/>
      <c r="AU595" s="3"/>
      <c r="AW595" s="118">
        <v>0</v>
      </c>
      <c r="AX595" s="4"/>
      <c r="AY595" s="4"/>
      <c r="AZ595" s="4"/>
    </row>
    <row r="596" spans="1:52" ht="15" x14ac:dyDescent="0.2">
      <c r="A596" s="43"/>
      <c r="B596" s="22"/>
      <c r="E596" s="263"/>
      <c r="F596" s="264"/>
      <c r="I596" s="25"/>
      <c r="J596" s="25"/>
      <c r="K596" s="25"/>
      <c r="L596" s="25"/>
      <c r="M596" s="25"/>
      <c r="N596" s="25"/>
      <c r="O596" s="25"/>
      <c r="P596" s="25"/>
      <c r="Q596" s="25"/>
      <c r="R596" s="25"/>
      <c r="S596" s="25"/>
      <c r="T596" s="25"/>
      <c r="U596" s="25"/>
      <c r="V596" s="25"/>
      <c r="W596" s="25"/>
      <c r="X596" s="25"/>
      <c r="Y596" s="25"/>
      <c r="Z596" s="25"/>
      <c r="AA596" s="25"/>
      <c r="AB596" s="25"/>
      <c r="AC596" s="427"/>
      <c r="AD596" s="427"/>
      <c r="AE596" s="427"/>
      <c r="AF596" s="427"/>
      <c r="AG596" s="427"/>
      <c r="AH596" s="427"/>
      <c r="AI596" s="511"/>
      <c r="AJ596" s="511"/>
      <c r="AK596" s="141"/>
      <c r="AL596" s="434"/>
      <c r="AM596" s="438">
        <v>0.71171171171171166</v>
      </c>
      <c r="AN596" s="95"/>
      <c r="AO596" s="438"/>
      <c r="AP596" s="483"/>
      <c r="AQ596" s="500"/>
      <c r="AR596" s="96"/>
      <c r="AS596" s="22"/>
      <c r="AT596" s="22"/>
      <c r="AU596" s="3"/>
      <c r="AW596" s="118">
        <v>0</v>
      </c>
      <c r="AX596" s="4"/>
      <c r="AY596" s="4"/>
      <c r="AZ596" s="4"/>
    </row>
    <row r="597" spans="1:52" ht="15" x14ac:dyDescent="0.2">
      <c r="A597" s="43"/>
      <c r="B597" s="22"/>
      <c r="E597" s="263"/>
      <c r="F597" s="264"/>
      <c r="I597" s="25"/>
      <c r="J597" s="25"/>
      <c r="K597" s="25"/>
      <c r="L597" s="25"/>
      <c r="M597" s="25"/>
      <c r="N597" s="25"/>
      <c r="O597" s="25"/>
      <c r="P597" s="25"/>
      <c r="Q597" s="25"/>
      <c r="R597" s="25"/>
      <c r="S597" s="25"/>
      <c r="T597" s="25"/>
      <c r="U597" s="25"/>
      <c r="V597" s="25"/>
      <c r="W597" s="25"/>
      <c r="X597" s="25"/>
      <c r="Y597" s="25"/>
      <c r="Z597" s="25"/>
      <c r="AA597" s="25"/>
      <c r="AB597" s="25"/>
      <c r="AC597" s="427"/>
      <c r="AD597" s="427"/>
      <c r="AE597" s="427"/>
      <c r="AF597" s="427"/>
      <c r="AG597" s="427"/>
      <c r="AH597" s="427"/>
      <c r="AI597" s="511"/>
      <c r="AJ597" s="511"/>
      <c r="AK597" s="141"/>
      <c r="AL597" s="434"/>
      <c r="AN597" s="95"/>
      <c r="AO597" s="438"/>
      <c r="AP597" s="483"/>
      <c r="AQ597" s="500"/>
      <c r="AR597" s="96"/>
      <c r="AS597" s="22"/>
      <c r="AT597" s="22"/>
      <c r="AU597" s="3"/>
      <c r="AW597" s="118">
        <v>0</v>
      </c>
      <c r="AX597" s="4"/>
      <c r="AY597" s="4"/>
      <c r="AZ597" s="4"/>
    </row>
    <row r="598" spans="1:52" ht="25.5" x14ac:dyDescent="0.2">
      <c r="A598" s="43" t="s">
        <v>1444</v>
      </c>
      <c r="B598" s="22" t="s">
        <v>1445</v>
      </c>
      <c r="E598" s="263"/>
      <c r="F598" s="264"/>
      <c r="I598" s="25"/>
      <c r="J598" s="25"/>
      <c r="K598" s="25"/>
      <c r="L598" s="25"/>
      <c r="M598" s="25"/>
      <c r="N598" s="25"/>
      <c r="O598" s="25"/>
      <c r="P598" s="25"/>
      <c r="Q598" s="25"/>
      <c r="R598" s="25"/>
      <c r="S598" s="25"/>
      <c r="T598" s="25"/>
      <c r="U598" s="25"/>
      <c r="V598" s="25"/>
      <c r="W598" s="25"/>
      <c r="X598" s="25"/>
      <c r="Y598" s="25"/>
      <c r="Z598" s="25"/>
      <c r="AA598" s="25"/>
      <c r="AB598" s="25"/>
      <c r="AC598" s="427"/>
      <c r="AD598" s="427"/>
      <c r="AE598" s="427"/>
      <c r="AF598" s="427"/>
      <c r="AG598" s="427"/>
      <c r="AH598" s="427"/>
      <c r="AI598" s="511"/>
      <c r="AJ598" s="511"/>
      <c r="AK598" s="141"/>
      <c r="AL598" s="434"/>
      <c r="AN598" s="95"/>
      <c r="AO598" s="438"/>
      <c r="AP598" s="483"/>
      <c r="AQ598" s="500"/>
      <c r="AR598" s="96"/>
      <c r="AS598" s="22"/>
      <c r="AT598" s="22"/>
      <c r="AU598" s="3"/>
      <c r="AW598" s="118">
        <v>0</v>
      </c>
      <c r="AX598" s="4"/>
      <c r="AY598" s="4"/>
      <c r="AZ598" s="4"/>
    </row>
    <row r="599" spans="1:52" ht="25.5" x14ac:dyDescent="0.2">
      <c r="A599" s="43" t="s">
        <v>1447</v>
      </c>
      <c r="B599" s="22" t="s">
        <v>1448</v>
      </c>
      <c r="E599" s="263"/>
      <c r="F599" s="264"/>
      <c r="I599" s="25"/>
      <c r="J599" s="25"/>
      <c r="K599" s="25"/>
      <c r="L599" s="25"/>
      <c r="M599" s="25"/>
      <c r="N599" s="25"/>
      <c r="O599" s="25"/>
      <c r="P599" s="25"/>
      <c r="Q599" s="25"/>
      <c r="R599" s="25"/>
      <c r="S599" s="25"/>
      <c r="T599" s="25"/>
      <c r="U599" s="25"/>
      <c r="V599" s="25"/>
      <c r="W599" s="25"/>
      <c r="X599" s="25"/>
      <c r="Y599" s="25"/>
      <c r="Z599" s="25"/>
      <c r="AA599" s="25"/>
      <c r="AB599" s="25"/>
      <c r="AC599" s="427"/>
      <c r="AD599" s="427"/>
      <c r="AE599" s="427"/>
      <c r="AF599" s="427"/>
      <c r="AG599" s="427"/>
      <c r="AH599" s="427"/>
      <c r="AI599" s="511"/>
      <c r="AJ599" s="511"/>
      <c r="AK599" s="141"/>
      <c r="AL599" s="434"/>
      <c r="AN599" s="95"/>
      <c r="AO599" s="438"/>
      <c r="AP599" s="483"/>
      <c r="AQ599" s="500"/>
      <c r="AR599" s="96"/>
      <c r="AS599" s="22"/>
      <c r="AT599" s="22"/>
      <c r="AU599" s="3"/>
      <c r="AW599" s="118">
        <v>0</v>
      </c>
      <c r="AX599" s="4"/>
      <c r="AY599" s="4"/>
      <c r="AZ599" s="4"/>
    </row>
    <row r="600" spans="1:52" ht="25.5" x14ac:dyDescent="0.2">
      <c r="A600" s="43" t="s">
        <v>1450</v>
      </c>
      <c r="B600" s="22" t="s">
        <v>1451</v>
      </c>
      <c r="E600" s="263"/>
      <c r="F600" s="264"/>
      <c r="I600" s="25"/>
      <c r="J600" s="25"/>
      <c r="K600" s="25"/>
      <c r="L600" s="25"/>
      <c r="M600" s="25"/>
      <c r="N600" s="25"/>
      <c r="O600" s="25"/>
      <c r="P600" s="25"/>
      <c r="Q600" s="25"/>
      <c r="R600" s="25"/>
      <c r="S600" s="25"/>
      <c r="T600" s="25"/>
      <c r="U600" s="25"/>
      <c r="V600" s="25"/>
      <c r="W600" s="25"/>
      <c r="X600" s="25"/>
      <c r="Y600" s="25"/>
      <c r="Z600" s="25"/>
      <c r="AA600" s="25"/>
      <c r="AB600" s="25"/>
      <c r="AC600" s="427"/>
      <c r="AD600" s="427"/>
      <c r="AE600" s="427"/>
      <c r="AF600" s="427"/>
      <c r="AG600" s="427"/>
      <c r="AH600" s="427"/>
      <c r="AI600" s="511"/>
      <c r="AJ600" s="511"/>
      <c r="AK600" s="141"/>
      <c r="AL600" s="434"/>
      <c r="AN600" s="95"/>
      <c r="AO600" s="438"/>
      <c r="AP600" s="483"/>
      <c r="AQ600" s="500"/>
      <c r="AR600" s="96"/>
      <c r="AS600" s="22"/>
      <c r="AT600" s="22"/>
      <c r="AU600" s="3"/>
      <c r="AW600" s="118">
        <v>0</v>
      </c>
      <c r="AX600" s="4"/>
      <c r="AY600" s="4"/>
      <c r="AZ600" s="4"/>
    </row>
    <row r="601" spans="1:52" ht="15" x14ac:dyDescent="0.2">
      <c r="A601" s="43"/>
      <c r="B601" s="22"/>
      <c r="E601" s="263"/>
      <c r="F601" s="264"/>
      <c r="I601" s="25"/>
      <c r="J601" s="25"/>
      <c r="K601" s="25"/>
      <c r="L601" s="25"/>
      <c r="M601" s="25"/>
      <c r="N601" s="25"/>
      <c r="O601" s="25"/>
      <c r="P601" s="25"/>
      <c r="Q601" s="25">
        <f>51/225</f>
        <v>0.22666666666666666</v>
      </c>
      <c r="R601" s="25"/>
      <c r="S601" s="25"/>
      <c r="T601" s="25"/>
      <c r="U601" s="25"/>
      <c r="V601" s="25"/>
      <c r="W601" s="25"/>
      <c r="X601" s="25"/>
      <c r="Y601" s="25"/>
      <c r="Z601" s="25"/>
      <c r="AA601" s="25"/>
      <c r="AB601" s="25"/>
      <c r="AC601" s="427"/>
      <c r="AD601" s="427"/>
      <c r="AE601" s="427"/>
      <c r="AF601" s="427"/>
      <c r="AG601" s="427"/>
      <c r="AH601" s="427"/>
      <c r="AI601" s="511"/>
      <c r="AJ601" s="511"/>
      <c r="AK601" s="141"/>
      <c r="AL601" s="434"/>
      <c r="AN601" s="95"/>
      <c r="AO601" s="438"/>
      <c r="AP601" s="483"/>
      <c r="AQ601" s="500"/>
      <c r="AR601" s="96"/>
      <c r="AS601" s="22"/>
      <c r="AT601" s="22"/>
      <c r="AU601" s="3"/>
      <c r="AW601" s="118">
        <v>0</v>
      </c>
      <c r="AX601" s="4"/>
      <c r="AY601" s="4"/>
      <c r="AZ601" s="4"/>
    </row>
    <row r="602" spans="1:52" ht="15" x14ac:dyDescent="0.2">
      <c r="A602" s="43"/>
      <c r="B602" s="22"/>
      <c r="E602" s="263"/>
      <c r="F602" s="264"/>
      <c r="I602" s="25"/>
      <c r="J602" s="25"/>
      <c r="K602" s="25"/>
      <c r="L602" s="25"/>
      <c r="M602" s="25"/>
      <c r="N602" s="25"/>
      <c r="O602" s="25"/>
      <c r="P602" s="25"/>
      <c r="Q602" s="25"/>
      <c r="R602" s="25"/>
      <c r="S602" s="25"/>
      <c r="T602" s="25"/>
      <c r="U602" s="25"/>
      <c r="V602" s="25"/>
      <c r="W602" s="25"/>
      <c r="X602" s="25"/>
      <c r="Y602" s="25"/>
      <c r="Z602" s="25"/>
      <c r="AA602" s="25"/>
      <c r="AB602" s="25"/>
      <c r="AC602" s="427"/>
      <c r="AD602" s="427"/>
      <c r="AE602" s="427"/>
      <c r="AF602" s="427"/>
      <c r="AG602" s="427"/>
      <c r="AH602" s="427"/>
      <c r="AI602" s="511"/>
      <c r="AJ602" s="511"/>
      <c r="AK602" s="141"/>
      <c r="AL602" s="434"/>
      <c r="AN602" s="95"/>
      <c r="AO602" s="438"/>
      <c r="AP602" s="483"/>
      <c r="AQ602" s="500"/>
      <c r="AR602" s="96"/>
      <c r="AS602" s="22"/>
      <c r="AT602" s="22"/>
      <c r="AU602" s="3"/>
      <c r="AW602" s="118">
        <v>0</v>
      </c>
      <c r="AX602" s="4"/>
      <c r="AY602" s="4"/>
      <c r="AZ602" s="4"/>
    </row>
    <row r="603" spans="1:52" ht="15" x14ac:dyDescent="0.25">
      <c r="A603" s="44" t="s">
        <v>1438</v>
      </c>
      <c r="B603" s="6" t="s">
        <v>1439</v>
      </c>
      <c r="E603" s="263"/>
      <c r="F603" s="264"/>
      <c r="I603" s="25"/>
      <c r="J603" s="25"/>
      <c r="K603" s="25"/>
      <c r="L603" s="25"/>
      <c r="M603" s="25"/>
      <c r="N603" s="25"/>
      <c r="O603" s="25"/>
      <c r="P603" s="25"/>
      <c r="Q603" s="25"/>
      <c r="R603" s="25"/>
      <c r="S603" s="25"/>
      <c r="T603" s="25"/>
      <c r="U603" s="25"/>
      <c r="V603" s="25"/>
      <c r="W603" s="25"/>
      <c r="X603" s="25"/>
      <c r="Y603" s="25"/>
      <c r="Z603" s="25"/>
      <c r="AA603" s="25"/>
      <c r="AB603" s="25"/>
      <c r="AC603" s="427"/>
      <c r="AD603" s="427"/>
      <c r="AE603" s="427"/>
      <c r="AF603" s="427"/>
      <c r="AG603" s="427"/>
      <c r="AH603" s="427"/>
      <c r="AI603" s="511"/>
      <c r="AJ603" s="511"/>
      <c r="AK603" s="141"/>
      <c r="AL603" s="434"/>
      <c r="AN603" s="95"/>
      <c r="AO603" s="438"/>
      <c r="AP603" s="483"/>
      <c r="AQ603" s="500"/>
      <c r="AR603" s="96"/>
      <c r="AS603" s="22"/>
      <c r="AT603" s="22"/>
      <c r="AU603" s="3"/>
      <c r="AW603" s="118">
        <v>0</v>
      </c>
      <c r="AX603" s="4"/>
      <c r="AY603" s="4"/>
      <c r="AZ603" s="4"/>
    </row>
    <row r="604" spans="1:52" ht="15" x14ac:dyDescent="0.25">
      <c r="A604" s="44" t="s">
        <v>2099</v>
      </c>
      <c r="B604" s="6" t="s">
        <v>2100</v>
      </c>
      <c r="E604" s="263"/>
      <c r="F604" s="264"/>
      <c r="I604" s="25"/>
      <c r="J604" s="25"/>
      <c r="K604" s="25"/>
      <c r="L604" s="25"/>
      <c r="M604" s="25"/>
      <c r="N604" s="25"/>
      <c r="O604" s="25"/>
      <c r="P604" s="25"/>
      <c r="Q604" s="25"/>
      <c r="R604" s="25"/>
      <c r="S604" s="25"/>
      <c r="T604" s="25"/>
      <c r="U604" s="25"/>
      <c r="V604" s="25"/>
      <c r="W604" s="25"/>
      <c r="X604" s="25"/>
      <c r="Y604" s="25"/>
      <c r="Z604" s="25"/>
      <c r="AA604" s="25"/>
      <c r="AB604" s="25"/>
      <c r="AC604" s="427"/>
      <c r="AD604" s="427"/>
      <c r="AE604" s="427"/>
      <c r="AF604" s="427"/>
      <c r="AG604" s="427"/>
      <c r="AH604" s="427"/>
      <c r="AI604" s="511"/>
      <c r="AJ604" s="511"/>
      <c r="AK604" s="141"/>
      <c r="AL604" s="434"/>
      <c r="AN604" s="95"/>
      <c r="AO604" s="438"/>
      <c r="AP604" s="483"/>
      <c r="AQ604" s="500"/>
      <c r="AR604" s="96"/>
      <c r="AS604" s="22"/>
      <c r="AT604" s="22"/>
      <c r="AU604" s="3"/>
      <c r="AW604" s="118">
        <v>0</v>
      </c>
      <c r="AX604" s="4"/>
      <c r="AY604" s="4"/>
      <c r="AZ604" s="4"/>
    </row>
    <row r="605" spans="1:52" ht="15" x14ac:dyDescent="0.25">
      <c r="A605" s="44" t="s">
        <v>1435</v>
      </c>
      <c r="B605" s="6" t="s">
        <v>1436</v>
      </c>
      <c r="E605" s="263"/>
      <c r="F605" s="264"/>
      <c r="I605" s="25"/>
      <c r="J605" s="25"/>
      <c r="K605" s="25"/>
      <c r="L605" s="25"/>
      <c r="M605" s="25"/>
      <c r="N605" s="25"/>
      <c r="O605" s="25"/>
      <c r="P605" s="25"/>
      <c r="Q605" s="25"/>
      <c r="R605" s="25"/>
      <c r="S605" s="25"/>
      <c r="T605" s="25"/>
      <c r="U605" s="25"/>
      <c r="V605" s="25"/>
      <c r="W605" s="25"/>
      <c r="X605" s="25"/>
      <c r="Y605" s="25"/>
      <c r="Z605" s="25"/>
      <c r="AA605" s="25"/>
      <c r="AB605" s="25"/>
      <c r="AC605" s="427"/>
      <c r="AD605" s="427"/>
      <c r="AE605" s="427"/>
      <c r="AF605" s="427"/>
      <c r="AG605" s="427"/>
      <c r="AH605" s="427"/>
      <c r="AI605" s="511"/>
      <c r="AJ605" s="511"/>
      <c r="AK605" s="141"/>
      <c r="AL605" s="434"/>
      <c r="AN605" s="95"/>
      <c r="AO605" s="438"/>
      <c r="AP605" s="483"/>
      <c r="AQ605" s="500"/>
      <c r="AR605" s="96"/>
      <c r="AS605" s="22"/>
      <c r="AT605" s="22"/>
      <c r="AU605" s="3"/>
      <c r="AW605" s="118">
        <v>0</v>
      </c>
      <c r="AX605" s="4"/>
      <c r="AY605" s="4"/>
      <c r="AZ605" s="4"/>
    </row>
    <row r="606" spans="1:52" ht="15" x14ac:dyDescent="0.25">
      <c r="A606" s="44" t="s">
        <v>2101</v>
      </c>
      <c r="B606" s="6" t="s">
        <v>2102</v>
      </c>
      <c r="E606" s="263"/>
      <c r="F606" s="264"/>
      <c r="I606" s="25"/>
      <c r="J606" s="25"/>
      <c r="K606" s="25"/>
      <c r="L606" s="25"/>
      <c r="M606" s="25"/>
      <c r="N606" s="25"/>
      <c r="O606" s="25"/>
      <c r="P606" s="25"/>
      <c r="Q606" s="25"/>
      <c r="R606" s="25"/>
      <c r="S606" s="25"/>
      <c r="T606" s="25"/>
      <c r="U606" s="25"/>
      <c r="V606" s="25"/>
      <c r="W606" s="25"/>
      <c r="X606" s="25"/>
      <c r="Y606" s="25"/>
      <c r="Z606" s="25"/>
      <c r="AA606" s="25"/>
      <c r="AB606" s="25"/>
      <c r="AC606" s="427"/>
      <c r="AD606" s="427"/>
      <c r="AE606" s="427"/>
      <c r="AF606" s="427"/>
      <c r="AG606" s="427"/>
      <c r="AH606" s="427"/>
      <c r="AI606" s="511"/>
      <c r="AJ606" s="511"/>
      <c r="AK606" s="141"/>
      <c r="AL606" s="434"/>
      <c r="AN606" s="95"/>
      <c r="AO606" s="438"/>
      <c r="AP606" s="483"/>
      <c r="AQ606" s="500"/>
      <c r="AR606" s="96"/>
      <c r="AS606" s="22"/>
      <c r="AT606" s="22"/>
      <c r="AU606" s="3"/>
      <c r="AW606" s="118">
        <v>0</v>
      </c>
      <c r="AX606" s="4"/>
      <c r="AY606" s="4"/>
      <c r="AZ606" s="4"/>
    </row>
    <row r="607" spans="1:52" ht="15" x14ac:dyDescent="0.25">
      <c r="A607" s="44" t="s">
        <v>686</v>
      </c>
      <c r="B607" s="6" t="s">
        <v>687</v>
      </c>
      <c r="E607" s="263"/>
      <c r="F607" s="264"/>
      <c r="I607" s="25"/>
      <c r="J607" s="25"/>
      <c r="K607" s="25"/>
      <c r="L607" s="25"/>
      <c r="M607" s="25"/>
      <c r="N607" s="25"/>
      <c r="O607" s="25"/>
      <c r="P607" s="25"/>
      <c r="Q607" s="25"/>
      <c r="R607" s="25"/>
      <c r="S607" s="25"/>
      <c r="T607" s="25"/>
      <c r="U607" s="25"/>
      <c r="V607" s="25"/>
      <c r="W607" s="25"/>
      <c r="X607" s="25"/>
      <c r="Y607" s="25"/>
      <c r="Z607" s="25"/>
      <c r="AA607" s="25"/>
      <c r="AB607" s="25"/>
      <c r="AC607" s="427"/>
      <c r="AD607" s="427"/>
      <c r="AE607" s="427"/>
      <c r="AF607" s="427"/>
      <c r="AG607" s="427"/>
      <c r="AH607" s="427"/>
      <c r="AI607" s="511"/>
      <c r="AJ607" s="511"/>
      <c r="AK607" s="141"/>
      <c r="AL607" s="434"/>
      <c r="AN607" s="95"/>
      <c r="AO607" s="438"/>
      <c r="AP607" s="483"/>
      <c r="AQ607" s="500"/>
      <c r="AR607" s="96"/>
      <c r="AS607" s="22"/>
      <c r="AT607" s="22"/>
      <c r="AU607" s="3"/>
      <c r="AW607" s="118">
        <v>0</v>
      </c>
      <c r="AX607" s="4"/>
      <c r="AY607" s="4"/>
      <c r="AZ607" s="4"/>
    </row>
    <row r="608" spans="1:52" ht="15" x14ac:dyDescent="0.25">
      <c r="A608" s="44" t="s">
        <v>1429</v>
      </c>
      <c r="B608" s="6" t="s">
        <v>1430</v>
      </c>
      <c r="E608" s="263"/>
      <c r="F608" s="264"/>
      <c r="I608" s="25"/>
      <c r="J608" s="25"/>
      <c r="K608" s="25"/>
      <c r="L608" s="25"/>
      <c r="M608" s="25"/>
      <c r="N608" s="25"/>
      <c r="O608" s="25"/>
      <c r="P608" s="25"/>
      <c r="Q608" s="25"/>
      <c r="R608" s="25"/>
      <c r="S608" s="25"/>
      <c r="T608" s="25"/>
      <c r="U608" s="25"/>
      <c r="V608" s="25"/>
      <c r="W608" s="25"/>
      <c r="X608" s="25"/>
      <c r="Y608" s="25"/>
      <c r="Z608" s="25"/>
      <c r="AA608" s="25"/>
      <c r="AB608" s="25"/>
      <c r="AC608" s="427"/>
      <c r="AD608" s="427"/>
      <c r="AE608" s="427"/>
      <c r="AF608" s="427"/>
      <c r="AG608" s="427"/>
      <c r="AH608" s="427"/>
      <c r="AI608" s="511"/>
      <c r="AJ608" s="511"/>
      <c r="AK608" s="141"/>
      <c r="AL608" s="434"/>
      <c r="AN608" s="95"/>
      <c r="AO608" s="438"/>
      <c r="AP608" s="483"/>
      <c r="AQ608" s="500"/>
      <c r="AR608" s="96"/>
      <c r="AS608" s="22"/>
      <c r="AT608" s="22"/>
      <c r="AU608" s="3"/>
      <c r="AW608" s="118">
        <v>0</v>
      </c>
      <c r="AX608" s="4"/>
      <c r="AY608" s="4"/>
      <c r="AZ608" s="4"/>
    </row>
    <row r="609" spans="1:52" ht="15" x14ac:dyDescent="0.25">
      <c r="A609" s="44" t="s">
        <v>1432</v>
      </c>
      <c r="B609" s="6" t="s">
        <v>1433</v>
      </c>
      <c r="E609" s="263"/>
      <c r="F609" s="264"/>
      <c r="I609" s="25"/>
      <c r="J609" s="25"/>
      <c r="K609" s="25"/>
      <c r="L609" s="25"/>
      <c r="M609" s="25"/>
      <c r="N609" s="25"/>
      <c r="O609" s="25"/>
      <c r="P609" s="25"/>
      <c r="Q609" s="25"/>
      <c r="R609" s="25"/>
      <c r="S609" s="25"/>
      <c r="T609" s="25"/>
      <c r="U609" s="25"/>
      <c r="V609" s="25"/>
      <c r="W609" s="25"/>
      <c r="X609" s="25"/>
      <c r="Y609" s="25"/>
      <c r="Z609" s="25"/>
      <c r="AA609" s="25"/>
      <c r="AB609" s="25"/>
      <c r="AC609" s="427"/>
      <c r="AD609" s="427"/>
      <c r="AE609" s="427"/>
      <c r="AF609" s="427"/>
      <c r="AG609" s="427"/>
      <c r="AH609" s="427"/>
      <c r="AI609" s="511"/>
      <c r="AJ609" s="511"/>
      <c r="AK609" s="141"/>
      <c r="AL609" s="434"/>
      <c r="AN609" s="95"/>
      <c r="AO609" s="438"/>
      <c r="AP609" s="483"/>
      <c r="AQ609" s="500"/>
      <c r="AR609" s="96"/>
      <c r="AS609" s="22"/>
      <c r="AT609" s="22"/>
      <c r="AU609" s="3"/>
      <c r="AW609" s="118">
        <v>0</v>
      </c>
      <c r="AX609" s="4"/>
      <c r="AY609" s="4"/>
      <c r="AZ609" s="4"/>
    </row>
    <row r="610" spans="1:52" ht="15" x14ac:dyDescent="0.25">
      <c r="A610" s="44" t="s">
        <v>1418</v>
      </c>
      <c r="B610" s="6" t="s">
        <v>1419</v>
      </c>
      <c r="E610" s="263"/>
      <c r="F610" s="264"/>
      <c r="I610" s="25"/>
      <c r="J610" s="25"/>
      <c r="K610" s="25"/>
      <c r="L610" s="25"/>
      <c r="M610" s="25"/>
      <c r="N610" s="25"/>
      <c r="O610" s="25"/>
      <c r="P610" s="25"/>
      <c r="Q610" s="25"/>
      <c r="R610" s="25"/>
      <c r="S610" s="25"/>
      <c r="T610" s="25"/>
      <c r="U610" s="25"/>
      <c r="V610" s="25"/>
      <c r="W610" s="25"/>
      <c r="X610" s="25"/>
      <c r="Y610" s="25"/>
      <c r="Z610" s="25"/>
      <c r="AA610" s="25"/>
      <c r="AB610" s="25"/>
      <c r="AC610" s="427"/>
      <c r="AD610" s="427"/>
      <c r="AE610" s="427"/>
      <c r="AF610" s="427"/>
      <c r="AG610" s="427"/>
      <c r="AH610" s="427"/>
      <c r="AI610" s="511"/>
      <c r="AJ610" s="511"/>
      <c r="AK610" s="141"/>
      <c r="AL610" s="434"/>
      <c r="AN610" s="95"/>
      <c r="AO610" s="438"/>
      <c r="AP610" s="483"/>
      <c r="AQ610" s="500"/>
      <c r="AR610" s="96"/>
      <c r="AS610" s="22"/>
      <c r="AT610" s="22"/>
      <c r="AU610" s="3"/>
      <c r="AW610" s="118">
        <v>0</v>
      </c>
      <c r="AX610" s="4"/>
      <c r="AY610" s="4"/>
      <c r="AZ610" s="4"/>
    </row>
    <row r="611" spans="1:52" ht="15" x14ac:dyDescent="0.25">
      <c r="A611" s="44" t="s">
        <v>2103</v>
      </c>
      <c r="B611" s="6" t="s">
        <v>2104</v>
      </c>
      <c r="E611" s="263"/>
      <c r="F611" s="264"/>
      <c r="I611" s="25"/>
      <c r="J611" s="25"/>
      <c r="K611" s="25"/>
      <c r="L611" s="25"/>
      <c r="M611" s="25"/>
      <c r="N611" s="25"/>
      <c r="O611" s="25"/>
      <c r="P611" s="25"/>
      <c r="Q611" s="25"/>
      <c r="R611" s="25"/>
      <c r="S611" s="25"/>
      <c r="T611" s="25"/>
      <c r="U611" s="25"/>
      <c r="V611" s="25"/>
      <c r="W611" s="25"/>
      <c r="X611" s="25"/>
      <c r="Y611" s="25"/>
      <c r="Z611" s="25"/>
      <c r="AA611" s="25"/>
      <c r="AB611" s="25"/>
      <c r="AC611" s="427"/>
      <c r="AD611" s="427"/>
      <c r="AE611" s="427"/>
      <c r="AF611" s="427"/>
      <c r="AG611" s="427"/>
      <c r="AH611" s="427"/>
      <c r="AI611" s="511"/>
      <c r="AJ611" s="511"/>
      <c r="AK611" s="141"/>
      <c r="AL611" s="434"/>
      <c r="AN611" s="95"/>
      <c r="AO611" s="438"/>
      <c r="AP611" s="483"/>
      <c r="AQ611" s="500"/>
      <c r="AR611" s="96"/>
      <c r="AS611" s="22"/>
      <c r="AT611" s="22"/>
      <c r="AU611" s="3"/>
      <c r="AW611" s="118">
        <v>0</v>
      </c>
      <c r="AX611" s="4"/>
      <c r="AY611" s="4"/>
      <c r="AZ611" s="4"/>
    </row>
    <row r="612" spans="1:52" ht="15" x14ac:dyDescent="0.25">
      <c r="A612" s="44" t="s">
        <v>2105</v>
      </c>
      <c r="B612" s="6" t="s">
        <v>2104</v>
      </c>
      <c r="E612" s="263"/>
      <c r="F612" s="264"/>
      <c r="I612" s="25"/>
      <c r="J612" s="25"/>
      <c r="K612" s="25"/>
      <c r="L612" s="25"/>
      <c r="M612" s="25"/>
      <c r="N612" s="25"/>
      <c r="O612" s="25"/>
      <c r="P612" s="25"/>
      <c r="Q612" s="25"/>
      <c r="R612" s="25"/>
      <c r="S612" s="25"/>
      <c r="T612" s="25"/>
      <c r="U612" s="25"/>
      <c r="V612" s="25"/>
      <c r="W612" s="25"/>
      <c r="X612" s="25"/>
      <c r="Y612" s="25"/>
      <c r="Z612" s="25"/>
      <c r="AA612" s="25"/>
      <c r="AB612" s="25"/>
      <c r="AC612" s="427"/>
      <c r="AD612" s="427"/>
      <c r="AE612" s="427"/>
      <c r="AF612" s="427"/>
      <c r="AG612" s="427"/>
      <c r="AH612" s="427"/>
      <c r="AI612" s="511"/>
      <c r="AJ612" s="511"/>
      <c r="AK612" s="141"/>
      <c r="AL612" s="434"/>
      <c r="AN612" s="95"/>
      <c r="AO612" s="438"/>
      <c r="AP612" s="483"/>
      <c r="AQ612" s="500"/>
      <c r="AR612" s="96"/>
      <c r="AS612" s="22"/>
      <c r="AT612" s="22"/>
      <c r="AU612" s="3"/>
      <c r="AW612" s="118">
        <v>0</v>
      </c>
      <c r="AX612" s="4"/>
      <c r="AY612" s="4"/>
      <c r="AZ612" s="4"/>
    </row>
    <row r="613" spans="1:52" ht="15" x14ac:dyDescent="0.25">
      <c r="A613" s="44" t="s">
        <v>1792</v>
      </c>
      <c r="B613" s="6" t="s">
        <v>1793</v>
      </c>
      <c r="E613" s="263"/>
      <c r="F613" s="264"/>
      <c r="I613" s="25"/>
      <c r="J613" s="25"/>
      <c r="K613" s="25"/>
      <c r="L613" s="25"/>
      <c r="M613" s="25"/>
      <c r="N613" s="25"/>
      <c r="O613" s="25"/>
      <c r="P613" s="25"/>
      <c r="Q613" s="25"/>
      <c r="R613" s="25"/>
      <c r="S613" s="25"/>
      <c r="T613" s="25"/>
      <c r="U613" s="25"/>
      <c r="V613" s="25"/>
      <c r="W613" s="25"/>
      <c r="X613" s="25"/>
      <c r="Y613" s="25"/>
      <c r="Z613" s="25"/>
      <c r="AA613" s="25"/>
      <c r="AB613" s="25"/>
      <c r="AC613" s="427"/>
      <c r="AD613" s="427"/>
      <c r="AE613" s="427"/>
      <c r="AF613" s="427"/>
      <c r="AG613" s="427"/>
      <c r="AH613" s="427"/>
      <c r="AI613" s="511"/>
      <c r="AJ613" s="511"/>
      <c r="AK613" s="141"/>
      <c r="AL613" s="434"/>
      <c r="AN613" s="95"/>
      <c r="AO613" s="438"/>
      <c r="AP613" s="483"/>
      <c r="AQ613" s="500"/>
      <c r="AR613" s="96"/>
      <c r="AS613" s="22"/>
      <c r="AT613" s="22"/>
      <c r="AU613" s="3"/>
      <c r="AW613" s="118">
        <v>0</v>
      </c>
      <c r="AX613" s="4"/>
      <c r="AY613" s="4"/>
      <c r="AZ613" s="4"/>
    </row>
    <row r="614" spans="1:52" ht="15" x14ac:dyDescent="0.25">
      <c r="A614" s="44" t="s">
        <v>1798</v>
      </c>
      <c r="B614" s="6" t="s">
        <v>1799</v>
      </c>
      <c r="E614" s="263"/>
      <c r="F614" s="264"/>
      <c r="I614" s="25"/>
      <c r="J614" s="25"/>
      <c r="K614" s="25"/>
      <c r="L614" s="25"/>
      <c r="M614" s="25"/>
      <c r="N614" s="25"/>
      <c r="O614" s="25"/>
      <c r="P614" s="25"/>
      <c r="Q614" s="25"/>
      <c r="R614" s="25"/>
      <c r="S614" s="25"/>
      <c r="T614" s="25"/>
      <c r="U614" s="25"/>
      <c r="V614" s="25"/>
      <c r="W614" s="25"/>
      <c r="X614" s="25"/>
      <c r="Y614" s="25"/>
      <c r="Z614" s="25"/>
      <c r="AA614" s="25"/>
      <c r="AB614" s="25"/>
      <c r="AC614" s="427"/>
      <c r="AD614" s="427"/>
      <c r="AE614" s="427"/>
      <c r="AF614" s="427"/>
      <c r="AG614" s="427"/>
      <c r="AH614" s="427"/>
      <c r="AI614" s="511"/>
      <c r="AJ614" s="511"/>
      <c r="AK614" s="141"/>
      <c r="AL614" s="434"/>
      <c r="AN614" s="95"/>
      <c r="AO614" s="438"/>
      <c r="AP614" s="483"/>
      <c r="AQ614" s="500"/>
      <c r="AR614" s="96"/>
      <c r="AS614" s="22"/>
      <c r="AT614" s="22"/>
      <c r="AU614" s="3"/>
      <c r="AW614" s="118">
        <v>0</v>
      </c>
      <c r="AX614" s="4"/>
      <c r="AY614" s="4"/>
      <c r="AZ614" s="4"/>
    </row>
    <row r="615" spans="1:52" ht="15" x14ac:dyDescent="0.25">
      <c r="A615" s="44" t="s">
        <v>755</v>
      </c>
      <c r="B615" s="6" t="s">
        <v>756</v>
      </c>
      <c r="E615" s="263"/>
      <c r="F615" s="264"/>
      <c r="I615" s="25"/>
      <c r="J615" s="25"/>
      <c r="K615" s="25"/>
      <c r="L615" s="25"/>
      <c r="M615" s="25"/>
      <c r="N615" s="25"/>
      <c r="O615" s="25"/>
      <c r="P615" s="25"/>
      <c r="Q615" s="25"/>
      <c r="R615" s="25"/>
      <c r="S615" s="25"/>
      <c r="T615" s="25"/>
      <c r="U615" s="25"/>
      <c r="V615" s="25"/>
      <c r="W615" s="25"/>
      <c r="X615" s="25"/>
      <c r="Y615" s="25"/>
      <c r="Z615" s="25"/>
      <c r="AA615" s="25"/>
      <c r="AB615" s="25"/>
      <c r="AC615" s="427"/>
      <c r="AD615" s="427"/>
      <c r="AE615" s="427"/>
      <c r="AF615" s="427"/>
      <c r="AG615" s="427"/>
      <c r="AH615" s="427"/>
      <c r="AI615" s="511"/>
      <c r="AJ615" s="511"/>
      <c r="AK615" s="141"/>
      <c r="AL615" s="434"/>
      <c r="AN615" s="95"/>
      <c r="AO615" s="438"/>
      <c r="AP615" s="483"/>
      <c r="AQ615" s="500"/>
      <c r="AR615" s="96"/>
      <c r="AS615" s="22"/>
      <c r="AT615" s="22"/>
      <c r="AU615" s="3"/>
      <c r="AW615" s="118">
        <v>0</v>
      </c>
      <c r="AX615" s="4"/>
      <c r="AY615" s="4"/>
      <c r="AZ615" s="4"/>
    </row>
    <row r="616" spans="1:52" ht="15" x14ac:dyDescent="0.25">
      <c r="A616" s="44" t="s">
        <v>1827</v>
      </c>
      <c r="B616" s="6" t="s">
        <v>1828</v>
      </c>
      <c r="E616" s="263"/>
      <c r="F616" s="264"/>
      <c r="I616" s="25"/>
      <c r="J616" s="25"/>
      <c r="K616" s="25"/>
      <c r="L616" s="25"/>
      <c r="M616" s="25"/>
      <c r="N616" s="25"/>
      <c r="O616" s="25"/>
      <c r="P616" s="25"/>
      <c r="Q616" s="25"/>
      <c r="R616" s="25"/>
      <c r="S616" s="25"/>
      <c r="T616" s="25"/>
      <c r="U616" s="25"/>
      <c r="V616" s="25"/>
      <c r="W616" s="25"/>
      <c r="X616" s="25"/>
      <c r="Y616" s="25"/>
      <c r="Z616" s="25"/>
      <c r="AA616" s="25"/>
      <c r="AB616" s="25"/>
      <c r="AC616" s="427"/>
      <c r="AD616" s="427"/>
      <c r="AE616" s="427"/>
      <c r="AF616" s="427"/>
      <c r="AG616" s="427"/>
      <c r="AH616" s="427"/>
      <c r="AI616" s="511"/>
      <c r="AJ616" s="511"/>
      <c r="AK616" s="141"/>
      <c r="AL616" s="434"/>
      <c r="AN616" s="95"/>
      <c r="AO616" s="438"/>
      <c r="AP616" s="483"/>
      <c r="AQ616" s="500"/>
      <c r="AR616" s="96"/>
      <c r="AS616" s="22"/>
      <c r="AT616" s="22"/>
      <c r="AU616" s="3"/>
      <c r="AW616" s="118">
        <v>0</v>
      </c>
      <c r="AX616" s="4"/>
      <c r="AY616" s="4"/>
      <c r="AZ616" s="4"/>
    </row>
    <row r="617" spans="1:52" ht="15" x14ac:dyDescent="0.25">
      <c r="A617" s="44" t="s">
        <v>1824</v>
      </c>
      <c r="B617" s="6" t="s">
        <v>1825</v>
      </c>
      <c r="E617" s="263"/>
      <c r="F617" s="264"/>
      <c r="I617" s="25"/>
      <c r="J617" s="25"/>
      <c r="K617" s="25"/>
      <c r="L617" s="25"/>
      <c r="M617" s="25"/>
      <c r="N617" s="25"/>
      <c r="O617" s="25"/>
      <c r="P617" s="25"/>
      <c r="Q617" s="25"/>
      <c r="R617" s="25"/>
      <c r="S617" s="25"/>
      <c r="T617" s="25"/>
      <c r="U617" s="25"/>
      <c r="V617" s="25"/>
      <c r="W617" s="25"/>
      <c r="X617" s="25"/>
      <c r="Y617" s="25"/>
      <c r="Z617" s="25"/>
      <c r="AA617" s="25"/>
      <c r="AB617" s="25"/>
      <c r="AC617" s="427"/>
      <c r="AD617" s="427"/>
      <c r="AE617" s="427"/>
      <c r="AF617" s="427"/>
      <c r="AG617" s="427"/>
      <c r="AH617" s="427"/>
      <c r="AI617" s="511"/>
      <c r="AJ617" s="511"/>
      <c r="AK617" s="141"/>
      <c r="AL617" s="434"/>
      <c r="AN617" s="95"/>
      <c r="AO617" s="438"/>
      <c r="AP617" s="483"/>
      <c r="AQ617" s="500"/>
      <c r="AR617" s="96"/>
      <c r="AS617" s="22"/>
      <c r="AT617" s="22"/>
      <c r="AU617" s="3"/>
      <c r="AW617" s="118">
        <v>0</v>
      </c>
      <c r="AX617" s="4"/>
      <c r="AY617" s="4"/>
      <c r="AZ617" s="4"/>
    </row>
    <row r="618" spans="1:52" ht="15" x14ac:dyDescent="0.2">
      <c r="A618" s="43"/>
      <c r="B618" s="22"/>
      <c r="E618" s="263"/>
      <c r="F618" s="264"/>
      <c r="I618" s="25"/>
      <c r="J618" s="25"/>
      <c r="K618" s="25"/>
      <c r="L618" s="25"/>
      <c r="M618" s="25"/>
      <c r="N618" s="25"/>
      <c r="O618" s="25"/>
      <c r="P618" s="25"/>
      <c r="Q618" s="25"/>
      <c r="R618" s="25"/>
      <c r="S618" s="25"/>
      <c r="T618" s="25"/>
      <c r="U618" s="25"/>
      <c r="V618" s="25"/>
      <c r="W618" s="25"/>
      <c r="X618" s="25"/>
      <c r="Y618" s="25"/>
      <c r="Z618" s="25"/>
      <c r="AA618" s="25"/>
      <c r="AB618" s="25"/>
      <c r="AC618" s="427"/>
      <c r="AD618" s="427"/>
      <c r="AE618" s="427"/>
      <c r="AF618" s="427"/>
      <c r="AG618" s="427"/>
      <c r="AH618" s="427"/>
      <c r="AI618" s="511"/>
      <c r="AJ618" s="511"/>
      <c r="AK618" s="141"/>
      <c r="AL618" s="434"/>
      <c r="AN618" s="95"/>
      <c r="AO618" s="438"/>
      <c r="AP618" s="483"/>
      <c r="AQ618" s="500"/>
      <c r="AR618" s="96"/>
      <c r="AS618" s="22"/>
      <c r="AT618" s="22"/>
      <c r="AU618" s="3"/>
      <c r="AW618" s="118">
        <v>0</v>
      </c>
      <c r="AX618" s="4"/>
      <c r="AY618" s="4"/>
      <c r="AZ618" s="4"/>
    </row>
    <row r="619" spans="1:52" ht="15" x14ac:dyDescent="0.2">
      <c r="A619" s="43"/>
      <c r="B619" s="22"/>
      <c r="E619" s="263"/>
      <c r="F619" s="264"/>
      <c r="I619" s="25"/>
      <c r="J619" s="25"/>
      <c r="K619" s="25"/>
      <c r="L619" s="25"/>
      <c r="M619" s="25"/>
      <c r="N619" s="25"/>
      <c r="O619" s="25"/>
      <c r="P619" s="25"/>
      <c r="Q619" s="25"/>
      <c r="R619" s="25"/>
      <c r="S619" s="25"/>
      <c r="T619" s="25"/>
      <c r="U619" s="25"/>
      <c r="V619" s="25"/>
      <c r="W619" s="25"/>
      <c r="X619" s="25"/>
      <c r="Y619" s="25"/>
      <c r="Z619" s="25"/>
      <c r="AA619" s="25"/>
      <c r="AB619" s="25"/>
      <c r="AC619" s="427"/>
      <c r="AD619" s="427"/>
      <c r="AE619" s="427"/>
      <c r="AF619" s="427"/>
      <c r="AG619" s="427"/>
      <c r="AH619" s="427"/>
      <c r="AI619" s="511"/>
      <c r="AJ619" s="511"/>
      <c r="AK619" s="141"/>
      <c r="AL619" s="434"/>
      <c r="AN619" s="95"/>
      <c r="AO619" s="438"/>
      <c r="AP619" s="483"/>
      <c r="AQ619" s="500"/>
      <c r="AR619" s="96"/>
      <c r="AS619" s="22"/>
      <c r="AT619" s="22"/>
      <c r="AU619" s="3"/>
      <c r="AW619" s="118">
        <v>0</v>
      </c>
      <c r="AX619" s="4"/>
      <c r="AY619" s="4"/>
      <c r="AZ619" s="4"/>
    </row>
    <row r="620" spans="1:52" ht="15" x14ac:dyDescent="0.2">
      <c r="A620" s="43"/>
      <c r="B620" s="22"/>
      <c r="E620" s="263"/>
      <c r="F620" s="264"/>
      <c r="I620" s="25"/>
      <c r="J620" s="25"/>
      <c r="K620" s="25"/>
      <c r="L620" s="25"/>
      <c r="M620" s="25"/>
      <c r="N620" s="25"/>
      <c r="O620" s="25"/>
      <c r="P620" s="25"/>
      <c r="Q620" s="25"/>
      <c r="R620" s="25"/>
      <c r="S620" s="25"/>
      <c r="T620" s="25"/>
      <c r="U620" s="25"/>
      <c r="V620" s="25"/>
      <c r="W620" s="25"/>
      <c r="X620" s="25"/>
      <c r="Y620" s="25"/>
      <c r="Z620" s="25"/>
      <c r="AA620" s="25"/>
      <c r="AB620" s="25"/>
      <c r="AC620" s="427"/>
      <c r="AD620" s="427"/>
      <c r="AE620" s="427"/>
      <c r="AF620" s="427"/>
      <c r="AG620" s="427"/>
      <c r="AH620" s="427"/>
      <c r="AI620" s="511"/>
      <c r="AJ620" s="511"/>
      <c r="AK620" s="141"/>
      <c r="AL620" s="434"/>
      <c r="AN620" s="95"/>
      <c r="AO620" s="438"/>
      <c r="AP620" s="483"/>
      <c r="AQ620" s="500"/>
      <c r="AR620" s="96"/>
      <c r="AS620" s="22"/>
      <c r="AT620" s="22"/>
      <c r="AU620" s="3"/>
      <c r="AW620" s="118">
        <v>0</v>
      </c>
      <c r="AX620" s="4"/>
      <c r="AY620" s="4"/>
      <c r="AZ620" s="4"/>
    </row>
    <row r="621" spans="1:52" ht="15" x14ac:dyDescent="0.2">
      <c r="A621" s="43"/>
      <c r="B621" s="22"/>
      <c r="E621" s="263"/>
      <c r="F621" s="264"/>
      <c r="I621" s="25"/>
      <c r="J621" s="25"/>
      <c r="K621" s="25"/>
      <c r="L621" s="25"/>
      <c r="M621" s="25"/>
      <c r="N621" s="25"/>
      <c r="O621" s="25"/>
      <c r="P621" s="25"/>
      <c r="Q621" s="25"/>
      <c r="R621" s="25"/>
      <c r="S621" s="25"/>
      <c r="T621" s="25"/>
      <c r="U621" s="25"/>
      <c r="V621" s="25"/>
      <c r="W621" s="25"/>
      <c r="X621" s="25"/>
      <c r="Y621" s="25"/>
      <c r="Z621" s="25"/>
      <c r="AA621" s="25"/>
      <c r="AB621" s="25"/>
      <c r="AC621" s="427"/>
      <c r="AD621" s="427"/>
      <c r="AE621" s="427"/>
      <c r="AF621" s="427"/>
      <c r="AG621" s="427"/>
      <c r="AH621" s="427"/>
      <c r="AI621" s="511"/>
      <c r="AJ621" s="511"/>
      <c r="AK621" s="141"/>
      <c r="AL621" s="434"/>
      <c r="AN621" s="95"/>
      <c r="AO621" s="438"/>
      <c r="AP621" s="483"/>
      <c r="AQ621" s="500"/>
      <c r="AR621" s="96"/>
      <c r="AS621" s="22"/>
      <c r="AT621" s="22"/>
      <c r="AU621" s="3"/>
      <c r="AW621" s="118">
        <v>0</v>
      </c>
      <c r="AX621" s="4"/>
      <c r="AY621" s="4"/>
      <c r="AZ621" s="4"/>
    </row>
    <row r="622" spans="1:52" ht="15" x14ac:dyDescent="0.2">
      <c r="A622" s="43"/>
      <c r="B622" s="22"/>
      <c r="E622" s="263"/>
      <c r="F622" s="264"/>
      <c r="I622" s="25"/>
      <c r="J622" s="25"/>
      <c r="K622" s="25"/>
      <c r="L622" s="25"/>
      <c r="M622" s="25"/>
      <c r="N622" s="25"/>
      <c r="O622" s="25"/>
      <c r="P622" s="25"/>
      <c r="Q622" s="25"/>
      <c r="R622" s="25"/>
      <c r="S622" s="25"/>
      <c r="T622" s="25"/>
      <c r="U622" s="25"/>
      <c r="V622" s="25"/>
      <c r="W622" s="25"/>
      <c r="X622" s="25"/>
      <c r="Y622" s="25"/>
      <c r="Z622" s="25"/>
      <c r="AA622" s="25"/>
      <c r="AB622" s="25"/>
      <c r="AC622" s="427"/>
      <c r="AD622" s="427"/>
      <c r="AE622" s="427"/>
      <c r="AF622" s="427"/>
      <c r="AG622" s="427"/>
      <c r="AH622" s="427"/>
      <c r="AI622" s="511"/>
      <c r="AJ622" s="511"/>
      <c r="AK622" s="141"/>
      <c r="AL622" s="434"/>
      <c r="AN622" s="95"/>
      <c r="AO622" s="438"/>
      <c r="AP622" s="483"/>
      <c r="AQ622" s="500"/>
      <c r="AR622" s="96"/>
      <c r="AS622" s="22"/>
      <c r="AT622" s="22"/>
      <c r="AU622" s="3"/>
      <c r="AW622" s="118">
        <v>0</v>
      </c>
      <c r="AX622" s="4"/>
      <c r="AY622" s="4"/>
      <c r="AZ622" s="4"/>
    </row>
    <row r="623" spans="1:52" ht="15" x14ac:dyDescent="0.2">
      <c r="A623" s="43"/>
      <c r="B623" s="22"/>
      <c r="E623" s="263"/>
      <c r="F623" s="264"/>
      <c r="I623" s="25"/>
      <c r="J623" s="25"/>
      <c r="K623" s="25"/>
      <c r="L623" s="25"/>
      <c r="M623" s="25"/>
      <c r="N623" s="25"/>
      <c r="O623" s="25"/>
      <c r="P623" s="25"/>
      <c r="Q623" s="25"/>
      <c r="R623" s="25"/>
      <c r="S623" s="25"/>
      <c r="T623" s="25"/>
      <c r="U623" s="25"/>
      <c r="V623" s="25"/>
      <c r="W623" s="25"/>
      <c r="X623" s="25"/>
      <c r="Y623" s="25"/>
      <c r="Z623" s="25"/>
      <c r="AA623" s="25"/>
      <c r="AB623" s="25"/>
      <c r="AC623" s="427"/>
      <c r="AD623" s="427"/>
      <c r="AE623" s="427"/>
      <c r="AF623" s="427"/>
      <c r="AG623" s="427"/>
      <c r="AH623" s="427"/>
      <c r="AI623" s="511"/>
      <c r="AJ623" s="511"/>
      <c r="AK623" s="141"/>
      <c r="AL623" s="434"/>
      <c r="AN623" s="95"/>
      <c r="AO623" s="438"/>
      <c r="AP623" s="483"/>
      <c r="AQ623" s="500"/>
      <c r="AR623" s="96"/>
      <c r="AS623" s="22"/>
      <c r="AT623" s="22"/>
      <c r="AU623" s="3"/>
      <c r="AW623" s="118">
        <v>0</v>
      </c>
      <c r="AX623" s="4"/>
      <c r="AY623" s="4"/>
      <c r="AZ623" s="4"/>
    </row>
    <row r="624" spans="1:52" ht="15" x14ac:dyDescent="0.2">
      <c r="A624" s="43"/>
      <c r="B624" s="22"/>
      <c r="E624" s="263"/>
      <c r="F624" s="264"/>
      <c r="I624" s="25"/>
      <c r="J624" s="25"/>
      <c r="K624" s="25"/>
      <c r="L624" s="25"/>
      <c r="M624" s="25"/>
      <c r="N624" s="25"/>
      <c r="O624" s="25"/>
      <c r="P624" s="25"/>
      <c r="Q624" s="25"/>
      <c r="R624" s="25"/>
      <c r="S624" s="25"/>
      <c r="T624" s="25"/>
      <c r="U624" s="25"/>
      <c r="V624" s="25"/>
      <c r="W624" s="25"/>
      <c r="X624" s="25"/>
      <c r="Y624" s="25"/>
      <c r="Z624" s="25"/>
      <c r="AA624" s="25"/>
      <c r="AB624" s="25"/>
      <c r="AC624" s="427"/>
      <c r="AD624" s="427"/>
      <c r="AE624" s="427"/>
      <c r="AF624" s="427"/>
      <c r="AG624" s="427"/>
      <c r="AH624" s="427"/>
      <c r="AI624" s="511"/>
      <c r="AJ624" s="511"/>
      <c r="AK624" s="141"/>
      <c r="AL624" s="434"/>
      <c r="AN624" s="95"/>
      <c r="AO624" s="438"/>
      <c r="AP624" s="483"/>
      <c r="AQ624" s="500"/>
      <c r="AR624" s="96"/>
      <c r="AS624" s="22"/>
      <c r="AT624" s="22"/>
      <c r="AU624" s="3"/>
      <c r="AW624" s="118">
        <v>0</v>
      </c>
      <c r="AX624" s="4"/>
      <c r="AY624" s="4"/>
      <c r="AZ624" s="4"/>
    </row>
    <row r="625" spans="1:144" ht="15" x14ac:dyDescent="0.2">
      <c r="A625" s="43"/>
      <c r="B625" s="22"/>
      <c r="E625" s="263"/>
      <c r="F625" s="264"/>
      <c r="I625" s="25"/>
      <c r="J625" s="25"/>
      <c r="K625" s="25"/>
      <c r="L625" s="25"/>
      <c r="M625" s="25"/>
      <c r="N625" s="25"/>
      <c r="O625" s="25"/>
      <c r="P625" s="25"/>
      <c r="Q625" s="25"/>
      <c r="R625" s="25"/>
      <c r="S625" s="25"/>
      <c r="T625" s="25"/>
      <c r="U625" s="25"/>
      <c r="V625" s="25"/>
      <c r="W625" s="25"/>
      <c r="X625" s="25"/>
      <c r="Y625" s="25"/>
      <c r="Z625" s="25"/>
      <c r="AA625" s="25"/>
      <c r="AB625" s="25"/>
      <c r="AC625" s="427"/>
      <c r="AD625" s="427"/>
      <c r="AE625" s="427"/>
      <c r="AF625" s="427"/>
      <c r="AG625" s="427"/>
      <c r="AH625" s="427"/>
      <c r="AI625" s="511"/>
      <c r="AJ625" s="511"/>
      <c r="AK625" s="141"/>
      <c r="AL625" s="434"/>
      <c r="AN625" s="95"/>
      <c r="AO625" s="438"/>
      <c r="AP625" s="483"/>
      <c r="AQ625" s="500"/>
      <c r="AR625" s="96"/>
      <c r="AS625" s="22"/>
      <c r="AT625" s="22"/>
      <c r="AU625" s="3"/>
      <c r="AW625" s="118">
        <v>0</v>
      </c>
      <c r="AX625" s="4"/>
      <c r="AY625" s="4"/>
      <c r="AZ625" s="4"/>
    </row>
    <row r="626" spans="1:144" ht="15" x14ac:dyDescent="0.2">
      <c r="A626" s="43"/>
      <c r="B626" s="22"/>
      <c r="E626" s="263"/>
      <c r="F626" s="264"/>
      <c r="I626" s="25"/>
      <c r="J626" s="25"/>
      <c r="K626" s="25"/>
      <c r="L626" s="25"/>
      <c r="M626" s="25"/>
      <c r="N626" s="25"/>
      <c r="O626" s="25"/>
      <c r="P626" s="25"/>
      <c r="Q626" s="25"/>
      <c r="R626" s="25"/>
      <c r="S626" s="25"/>
      <c r="T626" s="25"/>
      <c r="U626" s="25"/>
      <c r="V626" s="25"/>
      <c r="W626" s="25"/>
      <c r="X626" s="25"/>
      <c r="Y626" s="25"/>
      <c r="Z626" s="25"/>
      <c r="AA626" s="25"/>
      <c r="AB626" s="25"/>
      <c r="AC626" s="427"/>
      <c r="AD626" s="427"/>
      <c r="AE626" s="427"/>
      <c r="AF626" s="427"/>
      <c r="AG626" s="427"/>
      <c r="AH626" s="427"/>
      <c r="AI626" s="511"/>
      <c r="AJ626" s="511"/>
      <c r="AK626" s="141"/>
      <c r="AL626" s="434"/>
      <c r="AN626" s="95"/>
      <c r="AO626" s="438"/>
      <c r="AP626" s="483"/>
      <c r="AQ626" s="500"/>
      <c r="AR626" s="96"/>
      <c r="AS626" s="22"/>
      <c r="AT626" s="22"/>
      <c r="AU626" s="3"/>
      <c r="AW626" s="118">
        <v>0</v>
      </c>
      <c r="AX626" s="4"/>
      <c r="AY626" s="4"/>
      <c r="AZ626" s="4"/>
    </row>
    <row r="627" spans="1:144" ht="15" x14ac:dyDescent="0.2">
      <c r="A627" s="43"/>
      <c r="B627" s="22"/>
      <c r="E627" s="263"/>
      <c r="F627" s="264"/>
      <c r="I627" s="25"/>
      <c r="J627" s="25"/>
      <c r="K627" s="25"/>
      <c r="L627" s="25"/>
      <c r="M627" s="25"/>
      <c r="N627" s="25"/>
      <c r="O627" s="25"/>
      <c r="P627" s="25"/>
      <c r="Q627" s="25"/>
      <c r="R627" s="25"/>
      <c r="S627" s="25"/>
      <c r="T627" s="25"/>
      <c r="U627" s="25"/>
      <c r="V627" s="25"/>
      <c r="W627" s="25"/>
      <c r="X627" s="25"/>
      <c r="Y627" s="25"/>
      <c r="Z627" s="25"/>
      <c r="AA627" s="25"/>
      <c r="AB627" s="25"/>
      <c r="AC627" s="427"/>
      <c r="AD627" s="427"/>
      <c r="AE627" s="427"/>
      <c r="AF627" s="427"/>
      <c r="AG627" s="427"/>
      <c r="AH627" s="427"/>
      <c r="AI627" s="511"/>
      <c r="AJ627" s="511"/>
      <c r="AK627" s="141"/>
      <c r="AL627" s="434"/>
      <c r="AN627" s="95"/>
      <c r="AO627" s="438"/>
      <c r="AP627" s="483"/>
      <c r="AQ627" s="500"/>
      <c r="AR627" s="96"/>
      <c r="AS627" s="22"/>
      <c r="AT627" s="22"/>
      <c r="AU627" s="3"/>
      <c r="AW627" s="118">
        <v>0</v>
      </c>
      <c r="AX627" s="4"/>
      <c r="AY627" s="4"/>
      <c r="AZ627" s="4"/>
    </row>
    <row r="628" spans="1:144" ht="15" x14ac:dyDescent="0.2">
      <c r="A628" s="43"/>
      <c r="B628" s="22"/>
      <c r="E628" s="263"/>
      <c r="F628" s="264"/>
      <c r="I628" s="25"/>
      <c r="J628" s="25"/>
      <c r="K628" s="25"/>
      <c r="L628" s="25"/>
      <c r="M628" s="25"/>
      <c r="N628" s="25"/>
      <c r="O628" s="25"/>
      <c r="P628" s="25"/>
      <c r="Q628" s="25"/>
      <c r="R628" s="25"/>
      <c r="S628" s="25"/>
      <c r="T628" s="25"/>
      <c r="U628" s="25"/>
      <c r="V628" s="25"/>
      <c r="W628" s="25"/>
      <c r="X628" s="25"/>
      <c r="Y628" s="25"/>
      <c r="Z628" s="25"/>
      <c r="AA628" s="25"/>
      <c r="AB628" s="25"/>
      <c r="AC628" s="427"/>
      <c r="AD628" s="427"/>
      <c r="AE628" s="427"/>
      <c r="AF628" s="427"/>
      <c r="AG628" s="427"/>
      <c r="AH628" s="427"/>
      <c r="AI628" s="511"/>
      <c r="AJ628" s="511"/>
      <c r="AK628" s="141"/>
      <c r="AL628" s="434"/>
      <c r="AN628" s="95"/>
      <c r="AO628" s="438"/>
      <c r="AP628" s="483"/>
      <c r="AQ628" s="500"/>
      <c r="AR628" s="96"/>
      <c r="AS628" s="22"/>
      <c r="AT628" s="22"/>
      <c r="AU628" s="3"/>
      <c r="AW628" s="118">
        <v>0</v>
      </c>
      <c r="AX628" s="4"/>
      <c r="AY628" s="4"/>
      <c r="AZ628" s="4"/>
    </row>
    <row r="629" spans="1:144" ht="15" x14ac:dyDescent="0.2">
      <c r="A629" s="43"/>
      <c r="B629" s="22"/>
      <c r="E629" s="263"/>
      <c r="F629" s="264"/>
      <c r="I629" s="25"/>
      <c r="J629" s="25"/>
      <c r="K629" s="25"/>
      <c r="L629" s="25"/>
      <c r="M629" s="25"/>
      <c r="N629" s="25"/>
      <c r="O629" s="25"/>
      <c r="P629" s="25"/>
      <c r="Q629" s="25"/>
      <c r="R629" s="25"/>
      <c r="S629" s="25"/>
      <c r="T629" s="25"/>
      <c r="U629" s="25"/>
      <c r="V629" s="25"/>
      <c r="W629" s="25"/>
      <c r="X629" s="25"/>
      <c r="Y629" s="25"/>
      <c r="Z629" s="25"/>
      <c r="AA629" s="25"/>
      <c r="AB629" s="25"/>
      <c r="AC629" s="427"/>
      <c r="AD629" s="427"/>
      <c r="AE629" s="427"/>
      <c r="AF629" s="427"/>
      <c r="AG629" s="427"/>
      <c r="AH629" s="427"/>
      <c r="AI629" s="511"/>
      <c r="AJ629" s="511"/>
      <c r="AK629" s="141"/>
      <c r="AL629" s="434"/>
      <c r="AN629" s="95"/>
      <c r="AO629" s="438"/>
      <c r="AP629" s="483"/>
      <c r="AQ629" s="500"/>
      <c r="AR629" s="96"/>
      <c r="AS629" s="22"/>
      <c r="AT629" s="22"/>
      <c r="AU629" s="3"/>
      <c r="AW629" s="118">
        <v>0</v>
      </c>
      <c r="AX629" s="4"/>
      <c r="AY629" s="4"/>
      <c r="AZ629" s="4"/>
    </row>
    <row r="630" spans="1:144" ht="15" x14ac:dyDescent="0.2">
      <c r="A630" s="43"/>
      <c r="B630" s="22"/>
      <c r="E630" s="263"/>
      <c r="F630" s="264"/>
      <c r="I630" s="25"/>
      <c r="J630" s="25"/>
      <c r="K630" s="25"/>
      <c r="L630" s="25"/>
      <c r="M630" s="25"/>
      <c r="N630" s="25"/>
      <c r="O630" s="25"/>
      <c r="P630" s="25"/>
      <c r="Q630" s="25"/>
      <c r="R630" s="25"/>
      <c r="S630" s="25"/>
      <c r="T630" s="25"/>
      <c r="U630" s="25"/>
      <c r="V630" s="25"/>
      <c r="W630" s="25"/>
      <c r="X630" s="25"/>
      <c r="Y630" s="25"/>
      <c r="Z630" s="25"/>
      <c r="AA630" s="25"/>
      <c r="AB630" s="25"/>
      <c r="AC630" s="427"/>
      <c r="AD630" s="427"/>
      <c r="AE630" s="427"/>
      <c r="AF630" s="427"/>
      <c r="AG630" s="427"/>
      <c r="AH630" s="427"/>
      <c r="AI630" s="511"/>
      <c r="AJ630" s="511"/>
      <c r="AK630" s="141"/>
      <c r="AL630" s="434"/>
      <c r="AN630" s="95"/>
      <c r="AO630" s="438"/>
      <c r="AP630" s="483"/>
      <c r="AQ630" s="500"/>
      <c r="AR630" s="96"/>
      <c r="AS630" s="22"/>
      <c r="AT630" s="22"/>
      <c r="AU630" s="3"/>
      <c r="AW630" s="118">
        <v>0</v>
      </c>
      <c r="AX630" s="4"/>
      <c r="AY630" s="4"/>
      <c r="AZ630" s="4"/>
    </row>
    <row r="631" spans="1:144" ht="15" x14ac:dyDescent="0.2">
      <c r="A631" s="43"/>
      <c r="B631" s="22"/>
      <c r="E631" s="263"/>
      <c r="F631" s="264"/>
      <c r="I631" s="25"/>
      <c r="J631" s="25"/>
      <c r="K631" s="25"/>
      <c r="L631" s="25"/>
      <c r="M631" s="25"/>
      <c r="N631" s="25"/>
      <c r="O631" s="25"/>
      <c r="P631" s="25"/>
      <c r="Q631" s="25"/>
      <c r="R631" s="25"/>
      <c r="S631" s="25"/>
      <c r="T631" s="25"/>
      <c r="U631" s="25"/>
      <c r="V631" s="25"/>
      <c r="W631" s="25"/>
      <c r="X631" s="25"/>
      <c r="Y631" s="25"/>
      <c r="Z631" s="25"/>
      <c r="AA631" s="25"/>
      <c r="AB631" s="25"/>
      <c r="AC631" s="427"/>
      <c r="AD631" s="427"/>
      <c r="AE631" s="427"/>
      <c r="AF631" s="427"/>
      <c r="AG631" s="427"/>
      <c r="AH631" s="427"/>
      <c r="AI631" s="511"/>
      <c r="AJ631" s="511"/>
      <c r="AK631" s="141"/>
      <c r="AL631" s="434"/>
      <c r="AN631" s="95"/>
      <c r="AO631" s="438"/>
      <c r="AP631" s="483"/>
      <c r="AQ631" s="500"/>
      <c r="AR631" s="96"/>
      <c r="AS631" s="22"/>
      <c r="AT631" s="22"/>
      <c r="AU631" s="3"/>
      <c r="AW631" s="118">
        <v>0</v>
      </c>
      <c r="AX631" s="4"/>
      <c r="AY631" s="4"/>
      <c r="AZ631" s="4"/>
      <c r="EI631" s="91"/>
      <c r="EL631" s="91"/>
      <c r="EM631" s="91"/>
      <c r="EN631" s="91"/>
    </row>
    <row r="632" spans="1:144" ht="15" x14ac:dyDescent="0.2">
      <c r="A632" s="43"/>
      <c r="B632" s="22"/>
      <c r="E632" s="263"/>
      <c r="F632" s="264"/>
      <c r="I632" s="25"/>
      <c r="J632" s="25"/>
      <c r="K632" s="25"/>
      <c r="L632" s="25"/>
      <c r="M632" s="25"/>
      <c r="N632" s="25"/>
      <c r="O632" s="25"/>
      <c r="P632" s="25"/>
      <c r="Q632" s="25"/>
      <c r="R632" s="25"/>
      <c r="S632" s="25"/>
      <c r="T632" s="25"/>
      <c r="U632" s="25"/>
      <c r="V632" s="25"/>
      <c r="W632" s="25"/>
      <c r="X632" s="25"/>
      <c r="Y632" s="25"/>
      <c r="Z632" s="25"/>
      <c r="AA632" s="25"/>
      <c r="AB632" s="25"/>
      <c r="AC632" s="427"/>
      <c r="AD632" s="427"/>
      <c r="AE632" s="427"/>
      <c r="AF632" s="427"/>
      <c r="AG632" s="427"/>
      <c r="AH632" s="427"/>
      <c r="AI632" s="511"/>
      <c r="AJ632" s="511"/>
      <c r="AK632" s="141"/>
      <c r="AL632" s="434"/>
      <c r="AN632" s="95"/>
      <c r="AO632" s="438"/>
      <c r="AP632" s="483"/>
      <c r="AQ632" s="500"/>
      <c r="AR632" s="96"/>
      <c r="AS632" s="22"/>
      <c r="AT632" s="22"/>
      <c r="AU632" s="3"/>
      <c r="AW632" s="118">
        <v>0</v>
      </c>
      <c r="AX632" s="4"/>
      <c r="AY632" s="4"/>
      <c r="AZ632" s="4"/>
      <c r="EI632" s="91"/>
      <c r="EJ632" s="91"/>
      <c r="EK632" s="91"/>
      <c r="EL632" s="91"/>
      <c r="EM632" s="91"/>
      <c r="EN632" s="91"/>
    </row>
    <row r="633" spans="1:144" ht="15" x14ac:dyDescent="0.2">
      <c r="A633" s="43"/>
      <c r="B633" s="22"/>
      <c r="E633" s="263"/>
      <c r="F633" s="264"/>
      <c r="I633" s="25"/>
      <c r="J633" s="25"/>
      <c r="K633" s="25"/>
      <c r="L633" s="25"/>
      <c r="M633" s="25"/>
      <c r="N633" s="25"/>
      <c r="O633" s="25"/>
      <c r="P633" s="25"/>
      <c r="Q633" s="25"/>
      <c r="R633" s="25"/>
      <c r="S633" s="25"/>
      <c r="T633" s="25"/>
      <c r="U633" s="25"/>
      <c r="V633" s="25"/>
      <c r="W633" s="25"/>
      <c r="X633" s="25"/>
      <c r="Y633" s="25"/>
      <c r="Z633" s="25"/>
      <c r="AA633" s="25"/>
      <c r="AB633" s="25"/>
      <c r="AC633" s="427"/>
      <c r="AD633" s="427"/>
      <c r="AE633" s="427"/>
      <c r="AF633" s="427"/>
      <c r="AG633" s="427"/>
      <c r="AH633" s="427"/>
      <c r="AI633" s="511"/>
      <c r="AJ633" s="511"/>
      <c r="AK633" s="141"/>
      <c r="AL633" s="434"/>
      <c r="AN633" s="95"/>
      <c r="AO633" s="438"/>
      <c r="AP633" s="483"/>
      <c r="AQ633" s="500"/>
      <c r="AR633" s="96"/>
      <c r="AS633" s="22"/>
      <c r="AT633" s="22"/>
      <c r="AU633" s="3"/>
      <c r="AW633" s="118">
        <v>0</v>
      </c>
      <c r="AX633" s="4"/>
      <c r="AY633" s="4"/>
      <c r="AZ633" s="4"/>
      <c r="EI633" s="94"/>
      <c r="EJ633" s="91"/>
      <c r="EK633" s="91"/>
      <c r="EL633" s="94"/>
      <c r="EM633" s="94"/>
      <c r="EN633" s="94"/>
    </row>
    <row r="634" spans="1:144" s="91" customFormat="1" ht="15" x14ac:dyDescent="0.25">
      <c r="A634" s="65"/>
      <c r="B634" s="66"/>
      <c r="C634" s="67" t="s">
        <v>2082</v>
      </c>
      <c r="D634" s="67"/>
      <c r="E634" s="278" t="s">
        <v>595</v>
      </c>
      <c r="F634" s="279"/>
      <c r="G634" s="67"/>
      <c r="H634" s="67" t="s">
        <v>662</v>
      </c>
      <c r="I634" s="89" t="s">
        <v>16</v>
      </c>
      <c r="J634" s="89" t="s">
        <v>16</v>
      </c>
      <c r="K634" s="89" t="s">
        <v>16</v>
      </c>
      <c r="L634" s="89" t="s">
        <v>16</v>
      </c>
      <c r="M634" s="89" t="s">
        <v>16</v>
      </c>
      <c r="N634" s="89" t="s">
        <v>16</v>
      </c>
      <c r="O634" s="89" t="s">
        <v>16</v>
      </c>
      <c r="P634" s="89" t="s">
        <v>16</v>
      </c>
      <c r="Q634" s="89" t="s">
        <v>16</v>
      </c>
      <c r="R634" s="25" t="s">
        <v>16</v>
      </c>
      <c r="S634" s="25" t="s">
        <v>16</v>
      </c>
      <c r="T634" s="25" t="s">
        <v>16</v>
      </c>
      <c r="U634" s="25" t="s">
        <v>16</v>
      </c>
      <c r="V634" s="25" t="s">
        <v>16</v>
      </c>
      <c r="W634" s="25" t="s">
        <v>16</v>
      </c>
      <c r="X634" s="25" t="s">
        <v>16</v>
      </c>
      <c r="Y634" s="25" t="s">
        <v>16</v>
      </c>
      <c r="Z634" s="25" t="s">
        <v>16</v>
      </c>
      <c r="AA634" s="25" t="s">
        <v>16</v>
      </c>
      <c r="AB634" s="25" t="s">
        <v>16</v>
      </c>
      <c r="AC634" s="427" t="s">
        <v>16</v>
      </c>
      <c r="AD634" s="427" t="s">
        <v>16</v>
      </c>
      <c r="AE634" s="427" t="s">
        <v>16</v>
      </c>
      <c r="AF634" s="427"/>
      <c r="AG634" s="427"/>
      <c r="AH634" s="427"/>
      <c r="AI634" s="511"/>
      <c r="AJ634" s="511"/>
      <c r="AK634" s="141"/>
      <c r="AL634" s="434"/>
      <c r="AM634" s="441" t="s">
        <v>1411</v>
      </c>
      <c r="AN634" s="106">
        <v>7208385</v>
      </c>
      <c r="AO634" s="441"/>
      <c r="AP634" s="482"/>
      <c r="AQ634" s="499"/>
      <c r="AR634" s="96" t="e">
        <f>VLOOKUP(#REF!,'Monthly AMS report'!$BV$3:$BW$382,2,FALSE)</f>
        <v>#REF!</v>
      </c>
      <c r="AS634" s="3"/>
      <c r="AT634" s="3"/>
      <c r="AU634" s="5">
        <v>0</v>
      </c>
      <c r="AV634" s="5">
        <v>24</v>
      </c>
      <c r="AW634" s="118">
        <v>37</v>
      </c>
      <c r="AX634" s="4"/>
      <c r="AY634" s="4"/>
      <c r="AZ634" s="4"/>
      <c r="EI634" s="1"/>
      <c r="EJ634" s="94"/>
      <c r="EK634" s="94"/>
      <c r="EL634" s="1"/>
      <c r="EM634" s="1"/>
      <c r="EN634" s="1"/>
    </row>
    <row r="635" spans="1:144" s="91" customFormat="1" ht="15" x14ac:dyDescent="0.25">
      <c r="A635" s="65" t="s">
        <v>1774</v>
      </c>
      <c r="B635" s="66" t="s">
        <v>1775</v>
      </c>
      <c r="C635" s="67" t="e">
        <v>#N/A</v>
      </c>
      <c r="D635" s="67"/>
      <c r="E635" s="278" t="s">
        <v>595</v>
      </c>
      <c r="F635" s="279"/>
      <c r="G635" s="67"/>
      <c r="H635" s="67" t="s">
        <v>662</v>
      </c>
      <c r="I635" s="89" t="s">
        <v>16</v>
      </c>
      <c r="J635" s="89" t="s">
        <v>16</v>
      </c>
      <c r="K635" s="89" t="s">
        <v>16</v>
      </c>
      <c r="L635" s="89" t="s">
        <v>16</v>
      </c>
      <c r="M635" s="89" t="s">
        <v>16</v>
      </c>
      <c r="N635" s="89" t="s">
        <v>16</v>
      </c>
      <c r="O635" s="89" t="s">
        <v>16</v>
      </c>
      <c r="P635" s="89" t="s">
        <v>16</v>
      </c>
      <c r="Q635" s="89" t="s">
        <v>16</v>
      </c>
      <c r="R635" s="25" t="s">
        <v>16</v>
      </c>
      <c r="S635" s="25" t="s">
        <v>16</v>
      </c>
      <c r="T635" s="25" t="s">
        <v>16</v>
      </c>
      <c r="U635" s="25" t="s">
        <v>16</v>
      </c>
      <c r="V635" s="25" t="s">
        <v>16</v>
      </c>
      <c r="W635" s="25" t="s">
        <v>16</v>
      </c>
      <c r="X635" s="25" t="s">
        <v>16</v>
      </c>
      <c r="Y635" s="25" t="s">
        <v>16</v>
      </c>
      <c r="Z635" s="25" t="s">
        <v>16</v>
      </c>
      <c r="AA635" s="25" t="s">
        <v>16</v>
      </c>
      <c r="AB635" s="25" t="s">
        <v>16</v>
      </c>
      <c r="AC635" s="427" t="s">
        <v>16</v>
      </c>
      <c r="AD635" s="427" t="s">
        <v>16</v>
      </c>
      <c r="AE635" s="427" t="s">
        <v>16</v>
      </c>
      <c r="AF635" s="427"/>
      <c r="AG635" s="427"/>
      <c r="AH635" s="427"/>
      <c r="AI635" s="511"/>
      <c r="AJ635" s="511"/>
      <c r="AK635" s="141"/>
      <c r="AL635" s="434"/>
      <c r="AM635" s="441" t="s">
        <v>1411</v>
      </c>
      <c r="AN635" s="106">
        <v>7208385</v>
      </c>
      <c r="AO635" s="441"/>
      <c r="AP635" s="482"/>
      <c r="AQ635" s="499"/>
      <c r="AR635" s="96" t="e">
        <f>VLOOKUP(#REF!,'Monthly AMS report'!$BV$3:$BW$382,2,FALSE)</f>
        <v>#REF!</v>
      </c>
      <c r="AS635" s="3"/>
      <c r="AT635" s="3"/>
      <c r="AU635" s="5">
        <v>0</v>
      </c>
      <c r="AV635" s="5">
        <v>8</v>
      </c>
      <c r="AW635" s="118" t="e">
        <v>#N/A</v>
      </c>
      <c r="AX635" s="4"/>
      <c r="AY635" s="4"/>
      <c r="AZ635" s="4"/>
      <c r="EI635" s="1"/>
      <c r="EJ635" s="1"/>
      <c r="EK635" s="1"/>
      <c r="EL635" s="1"/>
      <c r="EM635" s="1"/>
      <c r="EN635" s="1"/>
    </row>
    <row r="636" spans="1:144" s="94" customFormat="1" ht="17.25" x14ac:dyDescent="0.25">
      <c r="A636" s="68" t="s">
        <v>1724</v>
      </c>
      <c r="B636" s="69" t="s">
        <v>1725</v>
      </c>
      <c r="C636" s="70" t="e">
        <v>#N/A</v>
      </c>
      <c r="D636" s="70"/>
      <c r="E636" s="280" t="s">
        <v>595</v>
      </c>
      <c r="F636" s="281"/>
      <c r="G636" s="70"/>
      <c r="H636" s="70" t="s">
        <v>662</v>
      </c>
      <c r="I636" s="92" t="s">
        <v>16</v>
      </c>
      <c r="J636" s="92" t="s">
        <v>16</v>
      </c>
      <c r="K636" s="92" t="s">
        <v>16</v>
      </c>
      <c r="L636" s="92" t="s">
        <v>16</v>
      </c>
      <c r="M636" s="92" t="s">
        <v>16</v>
      </c>
      <c r="N636" s="92" t="s">
        <v>16</v>
      </c>
      <c r="O636" s="92" t="s">
        <v>16</v>
      </c>
      <c r="P636" s="92" t="s">
        <v>16</v>
      </c>
      <c r="Q636" s="92" t="s">
        <v>16</v>
      </c>
      <c r="R636" s="25" t="s">
        <v>16</v>
      </c>
      <c r="S636" s="25" t="s">
        <v>16</v>
      </c>
      <c r="T636" s="25" t="s">
        <v>16</v>
      </c>
      <c r="U636" s="25" t="s">
        <v>16</v>
      </c>
      <c r="V636" s="25" t="s">
        <v>16</v>
      </c>
      <c r="W636" s="25" t="s">
        <v>16</v>
      </c>
      <c r="X636" s="25" t="s">
        <v>16</v>
      </c>
      <c r="Y636" s="25" t="s">
        <v>16</v>
      </c>
      <c r="Z636" s="25" t="s">
        <v>16</v>
      </c>
      <c r="AA636" s="25" t="s">
        <v>16</v>
      </c>
      <c r="AB636" s="25" t="s">
        <v>16</v>
      </c>
      <c r="AC636" s="427" t="s">
        <v>16</v>
      </c>
      <c r="AD636" s="427" t="s">
        <v>16</v>
      </c>
      <c r="AE636" s="427" t="s">
        <v>16</v>
      </c>
      <c r="AF636" s="427"/>
      <c r="AG636" s="427"/>
      <c r="AH636" s="427"/>
      <c r="AI636" s="511"/>
      <c r="AJ636" s="511"/>
      <c r="AK636" s="141"/>
      <c r="AL636" s="434"/>
      <c r="AM636" s="442" t="s">
        <v>1411</v>
      </c>
      <c r="AN636" s="108">
        <v>7208385</v>
      </c>
      <c r="AO636" s="442"/>
      <c r="AP636" s="489"/>
      <c r="AQ636" s="506"/>
      <c r="AR636" s="96" t="e">
        <f>VLOOKUP(#REF!,'Monthly AMS report'!$BV$3:$BW$382,2,FALSE)</f>
        <v>#REF!</v>
      </c>
      <c r="AS636" s="3"/>
      <c r="AT636" s="3"/>
      <c r="AU636" s="5">
        <v>0</v>
      </c>
      <c r="AV636" s="5">
        <v>8</v>
      </c>
      <c r="AW636" s="118" t="e">
        <v>#N/A</v>
      </c>
      <c r="AX636" s="4"/>
      <c r="AY636" s="4"/>
      <c r="AZ636" s="4"/>
      <c r="EI636" s="1"/>
      <c r="EJ636" s="1"/>
      <c r="EK636" s="1"/>
      <c r="EL636" s="1"/>
      <c r="EM636" s="1"/>
      <c r="EN636" s="1"/>
    </row>
    <row r="637" spans="1:144" ht="15" x14ac:dyDescent="0.2">
      <c r="A637" s="43"/>
      <c r="B637" s="22"/>
      <c r="E637" s="263"/>
      <c r="F637" s="264"/>
      <c r="I637" s="25"/>
      <c r="J637" s="25"/>
      <c r="K637" s="25"/>
      <c r="L637" s="25"/>
      <c r="M637" s="25"/>
      <c r="N637" s="25"/>
      <c r="O637" s="25"/>
      <c r="P637" s="25"/>
      <c r="Q637" s="25"/>
      <c r="R637" s="25"/>
      <c r="S637" s="25"/>
      <c r="T637" s="25"/>
      <c r="U637" s="25"/>
      <c r="V637" s="25"/>
      <c r="W637" s="25"/>
      <c r="X637" s="25"/>
      <c r="Y637" s="25"/>
      <c r="Z637" s="25"/>
      <c r="AA637" s="25"/>
      <c r="AB637" s="25"/>
      <c r="AC637" s="427"/>
      <c r="AD637" s="427"/>
      <c r="AE637" s="427"/>
      <c r="AF637" s="427"/>
      <c r="AG637" s="427"/>
      <c r="AH637" s="427"/>
      <c r="AI637" s="511"/>
      <c r="AJ637" s="511"/>
      <c r="AK637" s="141"/>
      <c r="AL637" s="434"/>
      <c r="AN637" s="95"/>
      <c r="AO637" s="438"/>
      <c r="AP637" s="483"/>
      <c r="AQ637" s="500"/>
      <c r="AR637" s="96"/>
      <c r="AS637" s="22"/>
      <c r="AT637" s="22"/>
      <c r="AU637" s="3"/>
      <c r="AW637" s="118">
        <v>0</v>
      </c>
      <c r="AX637" s="4"/>
      <c r="AY637" s="4"/>
      <c r="AZ637" s="4"/>
    </row>
    <row r="638" spans="1:144" ht="15" x14ac:dyDescent="0.2">
      <c r="A638" s="43"/>
      <c r="B638" s="22"/>
      <c r="E638" s="263"/>
      <c r="F638" s="264"/>
      <c r="I638" s="25"/>
      <c r="J638" s="25"/>
      <c r="K638" s="25"/>
      <c r="L638" s="25"/>
      <c r="M638" s="25"/>
      <c r="N638" s="25"/>
      <c r="O638" s="25"/>
      <c r="P638" s="25"/>
      <c r="Q638" s="25"/>
      <c r="R638" s="25"/>
      <c r="S638" s="25"/>
      <c r="T638" s="25"/>
      <c r="U638" s="25"/>
      <c r="V638" s="25"/>
      <c r="W638" s="25"/>
      <c r="X638" s="25"/>
      <c r="Y638" s="25"/>
      <c r="Z638" s="25"/>
      <c r="AA638" s="25"/>
      <c r="AB638" s="25"/>
      <c r="AC638" s="427"/>
      <c r="AD638" s="427"/>
      <c r="AE638" s="427"/>
      <c r="AF638" s="427"/>
      <c r="AG638" s="427"/>
      <c r="AH638" s="427"/>
      <c r="AI638" s="511"/>
      <c r="AJ638" s="511"/>
      <c r="AK638" s="141"/>
      <c r="AL638" s="434"/>
      <c r="AN638" s="95"/>
      <c r="AO638" s="438"/>
      <c r="AP638" s="483"/>
      <c r="AQ638" s="500"/>
      <c r="AR638" s="96"/>
      <c r="AS638" s="22"/>
      <c r="AT638" s="22"/>
      <c r="AU638" s="3"/>
      <c r="AW638" s="118">
        <v>0</v>
      </c>
      <c r="AX638" s="4"/>
      <c r="AY638" s="4"/>
      <c r="AZ638" s="4"/>
    </row>
    <row r="639" spans="1:144" ht="15" x14ac:dyDescent="0.2">
      <c r="A639" s="43"/>
      <c r="B639" s="22"/>
      <c r="E639" s="263"/>
      <c r="F639" s="264"/>
      <c r="I639" s="25"/>
      <c r="J639" s="25"/>
      <c r="K639" s="25"/>
      <c r="L639" s="25"/>
      <c r="M639" s="25"/>
      <c r="N639" s="25"/>
      <c r="O639" s="25"/>
      <c r="P639" s="25"/>
      <c r="Q639" s="25"/>
      <c r="R639" s="25"/>
      <c r="S639" s="25"/>
      <c r="T639" s="25"/>
      <c r="U639" s="25"/>
      <c r="V639" s="25"/>
      <c r="W639" s="25"/>
      <c r="X639" s="25"/>
      <c r="Y639" s="25"/>
      <c r="Z639" s="25"/>
      <c r="AA639" s="25"/>
      <c r="AB639" s="25"/>
      <c r="AC639" s="427"/>
      <c r="AD639" s="427"/>
      <c r="AE639" s="427"/>
      <c r="AF639" s="427"/>
      <c r="AG639" s="427"/>
      <c r="AH639" s="427"/>
      <c r="AI639" s="511"/>
      <c r="AJ639" s="511"/>
      <c r="AK639" s="141"/>
      <c r="AL639" s="434"/>
      <c r="AN639" s="95"/>
      <c r="AO639" s="438"/>
      <c r="AP639" s="483"/>
      <c r="AQ639" s="500"/>
      <c r="AR639" s="96"/>
      <c r="AS639" s="22"/>
      <c r="AT639" s="22"/>
      <c r="AU639" s="3"/>
      <c r="AW639" s="118">
        <v>0</v>
      </c>
      <c r="AX639" s="4"/>
      <c r="AY639" s="4"/>
      <c r="AZ639" s="4"/>
    </row>
    <row r="640" spans="1:144" ht="15" x14ac:dyDescent="0.2">
      <c r="A640" s="43"/>
      <c r="B640" s="22"/>
      <c r="E640" s="263"/>
      <c r="F640" s="264"/>
      <c r="I640" s="25"/>
      <c r="J640" s="25"/>
      <c r="K640" s="25"/>
      <c r="L640" s="25"/>
      <c r="M640" s="25"/>
      <c r="N640" s="25"/>
      <c r="O640" s="25"/>
      <c r="P640" s="25"/>
      <c r="Q640" s="25"/>
      <c r="R640" s="25"/>
      <c r="S640" s="25"/>
      <c r="T640" s="25"/>
      <c r="U640" s="25"/>
      <c r="V640" s="25"/>
      <c r="W640" s="25"/>
      <c r="X640" s="25"/>
      <c r="Y640" s="25"/>
      <c r="Z640" s="25"/>
      <c r="AA640" s="25"/>
      <c r="AB640" s="25"/>
      <c r="AC640" s="427"/>
      <c r="AD640" s="427"/>
      <c r="AE640" s="427"/>
      <c r="AF640" s="427"/>
      <c r="AG640" s="427"/>
      <c r="AH640" s="427"/>
      <c r="AI640" s="511"/>
      <c r="AJ640" s="511"/>
      <c r="AK640" s="141"/>
      <c r="AL640" s="434"/>
      <c r="AN640" s="95"/>
      <c r="AO640" s="438"/>
      <c r="AP640" s="483"/>
      <c r="AQ640" s="500"/>
      <c r="AR640" s="96"/>
      <c r="AS640" s="22"/>
      <c r="AT640" s="22"/>
      <c r="AU640" s="3"/>
      <c r="AW640" s="118">
        <v>0</v>
      </c>
      <c r="AX640" s="4"/>
      <c r="AY640" s="4"/>
      <c r="AZ640" s="4"/>
    </row>
    <row r="641" spans="1:52" x14ac:dyDescent="0.2">
      <c r="A641" s="43" t="s">
        <v>2106</v>
      </c>
      <c r="B641" s="22"/>
      <c r="H641" s="5" t="s">
        <v>676</v>
      </c>
      <c r="I641" s="25" t="s">
        <v>16</v>
      </c>
      <c r="J641" s="25" t="s">
        <v>16</v>
      </c>
      <c r="K641" s="25" t="s">
        <v>16</v>
      </c>
      <c r="L641" s="25" t="s">
        <v>663</v>
      </c>
      <c r="M641" s="25" t="s">
        <v>663</v>
      </c>
      <c r="N641" s="25" t="s">
        <v>663</v>
      </c>
      <c r="O641" s="25" t="s">
        <v>663</v>
      </c>
      <c r="P641" s="25" t="s">
        <v>663</v>
      </c>
      <c r="Q641" s="25" t="s">
        <v>663</v>
      </c>
      <c r="R641" s="25" t="s">
        <v>663</v>
      </c>
      <c r="S641" s="25" t="s">
        <v>663</v>
      </c>
      <c r="T641" s="25" t="s">
        <v>663</v>
      </c>
      <c r="U641" s="25" t="s">
        <v>663</v>
      </c>
      <c r="V641" s="25" t="s">
        <v>663</v>
      </c>
      <c r="W641" s="25" t="s">
        <v>663</v>
      </c>
      <c r="X641" s="25" t="s">
        <v>663</v>
      </c>
      <c r="Y641" s="25" t="s">
        <v>663</v>
      </c>
      <c r="Z641" s="25" t="s">
        <v>663</v>
      </c>
      <c r="AA641" s="25" t="s">
        <v>663</v>
      </c>
      <c r="AB641" s="25" t="s">
        <v>663</v>
      </c>
      <c r="AC641" s="427" t="s">
        <v>663</v>
      </c>
      <c r="AD641" s="427" t="s">
        <v>663</v>
      </c>
      <c r="AE641" s="427" t="s">
        <v>663</v>
      </c>
      <c r="AF641" s="427"/>
      <c r="AG641" s="427"/>
      <c r="AH641" s="427"/>
      <c r="AI641" s="511"/>
      <c r="AJ641" s="511"/>
      <c r="AK641" s="141"/>
      <c r="AL641" s="434"/>
      <c r="AM641" s="443" t="s">
        <v>2107</v>
      </c>
      <c r="AN641" s="95"/>
      <c r="AO641" s="443"/>
      <c r="AP641" s="483"/>
      <c r="AQ641" s="500"/>
      <c r="AR641" s="96" t="e">
        <f>VLOOKUP(#REF!,'Monthly AMS report'!$AK$3:$AL$380,2,FALSE)</f>
        <v>#REF!</v>
      </c>
      <c r="AS641" s="22"/>
      <c r="AT641" s="22"/>
      <c r="AU641" s="3"/>
      <c r="AV641" s="5">
        <v>16</v>
      </c>
      <c r="AW641" s="118" t="e">
        <v>#N/A</v>
      </c>
      <c r="AX641" s="4"/>
      <c r="AY641" s="4"/>
      <c r="AZ641" s="4"/>
    </row>
    <row r="642" spans="1:52" x14ac:dyDescent="0.2">
      <c r="A642" s="43" t="s">
        <v>2108</v>
      </c>
      <c r="B642" s="22" t="s">
        <v>2109</v>
      </c>
      <c r="E642" s="282"/>
      <c r="F642" s="230"/>
      <c r="H642" s="5" t="s">
        <v>662</v>
      </c>
      <c r="I642" s="25" t="s">
        <v>16</v>
      </c>
      <c r="J642" s="25" t="s">
        <v>16</v>
      </c>
      <c r="K642" s="25" t="s">
        <v>16</v>
      </c>
      <c r="L642" s="25" t="s">
        <v>663</v>
      </c>
      <c r="M642" s="25" t="s">
        <v>663</v>
      </c>
      <c r="N642" s="25" t="s">
        <v>663</v>
      </c>
      <c r="O642" s="25" t="s">
        <v>663</v>
      </c>
      <c r="P642" s="25" t="s">
        <v>663</v>
      </c>
      <c r="Q642" s="25" t="s">
        <v>663</v>
      </c>
      <c r="R642" s="25" t="s">
        <v>663</v>
      </c>
      <c r="S642" s="25" t="s">
        <v>663</v>
      </c>
      <c r="T642" s="25" t="s">
        <v>663</v>
      </c>
      <c r="U642" s="25" t="s">
        <v>663</v>
      </c>
      <c r="V642" s="25" t="s">
        <v>663</v>
      </c>
      <c r="W642" s="25" t="s">
        <v>663</v>
      </c>
      <c r="X642" s="25" t="s">
        <v>663</v>
      </c>
      <c r="Y642" s="25" t="s">
        <v>663</v>
      </c>
      <c r="Z642" s="25" t="s">
        <v>663</v>
      </c>
      <c r="AA642" s="25" t="s">
        <v>663</v>
      </c>
      <c r="AB642" s="25" t="s">
        <v>663</v>
      </c>
      <c r="AC642" s="427" t="s">
        <v>663</v>
      </c>
      <c r="AD642" s="427" t="s">
        <v>663</v>
      </c>
      <c r="AE642" s="427" t="s">
        <v>663</v>
      </c>
      <c r="AF642" s="427"/>
      <c r="AG642" s="427"/>
      <c r="AH642" s="427"/>
      <c r="AI642" s="511"/>
      <c r="AJ642" s="511"/>
      <c r="AK642" s="141"/>
      <c r="AL642" s="434"/>
      <c r="AM642" s="443" t="s">
        <v>2107</v>
      </c>
      <c r="AN642" s="95"/>
      <c r="AO642" s="443"/>
      <c r="AP642" s="483"/>
      <c r="AQ642" s="500"/>
      <c r="AR642" s="96" t="e">
        <f>VLOOKUP(#REF!,'Monthly AMS report'!$AK$3:$AL$380,2,FALSE)</f>
        <v>#REF!</v>
      </c>
      <c r="AS642" s="22"/>
      <c r="AT642" s="22"/>
      <c r="AU642" s="3"/>
      <c r="AV642" s="5">
        <v>16</v>
      </c>
      <c r="AW642" s="118" t="e">
        <v>#N/A</v>
      </c>
      <c r="AX642" s="4"/>
      <c r="AY642" s="4"/>
      <c r="AZ642" s="4"/>
    </row>
    <row r="643" spans="1:52" ht="25.5" x14ac:dyDescent="0.2">
      <c r="A643" s="43" t="s">
        <v>2110</v>
      </c>
      <c r="B643" s="22" t="s">
        <v>2111</v>
      </c>
      <c r="C643" s="31"/>
      <c r="D643" s="31"/>
      <c r="E643" s="282"/>
      <c r="F643" s="230"/>
      <c r="H643" s="5" t="s">
        <v>662</v>
      </c>
      <c r="I643" s="25" t="s">
        <v>663</v>
      </c>
      <c r="J643" s="25" t="s">
        <v>16</v>
      </c>
      <c r="K643" s="25" t="s">
        <v>16</v>
      </c>
      <c r="L643" s="25" t="s">
        <v>663</v>
      </c>
      <c r="M643" s="25" t="s">
        <v>663</v>
      </c>
      <c r="N643" s="25" t="s">
        <v>663</v>
      </c>
      <c r="O643" s="25" t="s">
        <v>663</v>
      </c>
      <c r="P643" s="25" t="s">
        <v>663</v>
      </c>
      <c r="Q643" s="25" t="s">
        <v>663</v>
      </c>
      <c r="R643" s="25" t="s">
        <v>663</v>
      </c>
      <c r="S643" s="25" t="s">
        <v>663</v>
      </c>
      <c r="T643" s="25" t="s">
        <v>663</v>
      </c>
      <c r="U643" s="25" t="s">
        <v>663</v>
      </c>
      <c r="V643" s="25" t="s">
        <v>663</v>
      </c>
      <c r="W643" s="25" t="s">
        <v>663</v>
      </c>
      <c r="X643" s="25" t="s">
        <v>663</v>
      </c>
      <c r="Y643" s="25" t="s">
        <v>663</v>
      </c>
      <c r="Z643" s="25" t="s">
        <v>663</v>
      </c>
      <c r="AA643" s="25" t="s">
        <v>663</v>
      </c>
      <c r="AB643" s="25" t="s">
        <v>663</v>
      </c>
      <c r="AC643" s="427" t="s">
        <v>663</v>
      </c>
      <c r="AD643" s="427" t="s">
        <v>663</v>
      </c>
      <c r="AE643" s="427" t="s">
        <v>663</v>
      </c>
      <c r="AF643" s="427"/>
      <c r="AG643" s="427"/>
      <c r="AH643" s="427"/>
      <c r="AI643" s="511"/>
      <c r="AJ643" s="511"/>
      <c r="AK643" s="141"/>
      <c r="AL643" s="434"/>
      <c r="AM643" s="443" t="s">
        <v>1871</v>
      </c>
      <c r="AN643" s="95"/>
      <c r="AO643" s="443"/>
      <c r="AP643" s="483"/>
      <c r="AQ643" s="500"/>
      <c r="AR643" s="96" t="e">
        <f>VLOOKUP(#REF!,'Monthly AMS report'!$AK$3:$AL$380,2,FALSE)</f>
        <v>#REF!</v>
      </c>
      <c r="AS643" s="22"/>
      <c r="AT643" s="22"/>
      <c r="AU643" s="3"/>
      <c r="AV643" s="5">
        <v>16</v>
      </c>
      <c r="AW643" s="118" t="e">
        <v>#N/A</v>
      </c>
      <c r="AX643" s="4"/>
      <c r="AY643" s="4"/>
      <c r="AZ643" s="4"/>
    </row>
    <row r="644" spans="1:52" ht="25.5" x14ac:dyDescent="0.2">
      <c r="A644" s="46" t="s">
        <v>2112</v>
      </c>
      <c r="B644" s="22" t="s">
        <v>2113</v>
      </c>
      <c r="H644" s="5" t="s">
        <v>662</v>
      </c>
      <c r="I644" s="25" t="s">
        <v>16</v>
      </c>
      <c r="J644" s="25" t="s">
        <v>663</v>
      </c>
      <c r="K644" s="25" t="s">
        <v>16</v>
      </c>
      <c r="L644" s="25" t="s">
        <v>663</v>
      </c>
      <c r="M644" s="25" t="s">
        <v>663</v>
      </c>
      <c r="N644" s="25" t="s">
        <v>663</v>
      </c>
      <c r="O644" s="25" t="s">
        <v>663</v>
      </c>
      <c r="P644" s="25" t="s">
        <v>663</v>
      </c>
      <c r="Q644" s="25" t="s">
        <v>663</v>
      </c>
      <c r="R644" s="25" t="s">
        <v>663</v>
      </c>
      <c r="S644" s="25" t="s">
        <v>663</v>
      </c>
      <c r="T644" s="25" t="s">
        <v>663</v>
      </c>
      <c r="U644" s="25" t="s">
        <v>663</v>
      </c>
      <c r="V644" s="25" t="s">
        <v>663</v>
      </c>
      <c r="W644" s="25" t="s">
        <v>663</v>
      </c>
      <c r="X644" s="25" t="s">
        <v>663</v>
      </c>
      <c r="Y644" s="25" t="s">
        <v>663</v>
      </c>
      <c r="Z644" s="25" t="s">
        <v>663</v>
      </c>
      <c r="AA644" s="25" t="s">
        <v>663</v>
      </c>
      <c r="AB644" s="25" t="s">
        <v>663</v>
      </c>
      <c r="AC644" s="427" t="s">
        <v>663</v>
      </c>
      <c r="AD644" s="427" t="s">
        <v>663</v>
      </c>
      <c r="AE644" s="427" t="s">
        <v>663</v>
      </c>
      <c r="AF644" s="427"/>
      <c r="AG644" s="427"/>
      <c r="AH644" s="427"/>
      <c r="AI644" s="511"/>
      <c r="AJ644" s="511"/>
      <c r="AK644" s="141"/>
      <c r="AL644" s="434"/>
      <c r="AN644" s="95"/>
      <c r="AO644" s="438"/>
      <c r="AP644" s="483"/>
      <c r="AQ644" s="500"/>
      <c r="AR644" s="96" t="e">
        <f>VLOOKUP(#REF!,'Monthly AMS report'!$AK$3:$AL$380,2,FALSE)</f>
        <v>#REF!</v>
      </c>
      <c r="AS644" s="22"/>
      <c r="AT644" s="22"/>
      <c r="AU644" s="3"/>
      <c r="AV644" s="5">
        <v>8</v>
      </c>
      <c r="AW644" s="118" t="e">
        <v>#N/A</v>
      </c>
      <c r="AX644" s="4"/>
      <c r="AY644" s="4"/>
      <c r="AZ644" s="4"/>
    </row>
    <row r="645" spans="1:52" ht="25.5" x14ac:dyDescent="0.2">
      <c r="A645" s="43" t="s">
        <v>2114</v>
      </c>
      <c r="B645" s="22" t="s">
        <v>2115</v>
      </c>
      <c r="H645" s="5" t="s">
        <v>662</v>
      </c>
      <c r="I645" s="25" t="s">
        <v>663</v>
      </c>
      <c r="J645" s="25" t="s">
        <v>663</v>
      </c>
      <c r="K645" s="25" t="s">
        <v>16</v>
      </c>
      <c r="L645" s="25" t="s">
        <v>663</v>
      </c>
      <c r="M645" s="25" t="s">
        <v>663</v>
      </c>
      <c r="N645" s="25" t="s">
        <v>663</v>
      </c>
      <c r="O645" s="25" t="s">
        <v>663</v>
      </c>
      <c r="P645" s="25" t="s">
        <v>663</v>
      </c>
      <c r="Q645" s="25" t="s">
        <v>663</v>
      </c>
      <c r="R645" s="25" t="s">
        <v>663</v>
      </c>
      <c r="S645" s="25" t="s">
        <v>663</v>
      </c>
      <c r="T645" s="25" t="s">
        <v>663</v>
      </c>
      <c r="U645" s="25" t="s">
        <v>663</v>
      </c>
      <c r="V645" s="25" t="s">
        <v>663</v>
      </c>
      <c r="W645" s="25" t="s">
        <v>663</v>
      </c>
      <c r="X645" s="25" t="s">
        <v>663</v>
      </c>
      <c r="Y645" s="25" t="s">
        <v>663</v>
      </c>
      <c r="Z645" s="25" t="s">
        <v>663</v>
      </c>
      <c r="AA645" s="25" t="s">
        <v>663</v>
      </c>
      <c r="AB645" s="25" t="s">
        <v>663</v>
      </c>
      <c r="AC645" s="427" t="s">
        <v>663</v>
      </c>
      <c r="AD645" s="427" t="s">
        <v>663</v>
      </c>
      <c r="AE645" s="427" t="s">
        <v>663</v>
      </c>
      <c r="AF645" s="427"/>
      <c r="AG645" s="427"/>
      <c r="AH645" s="427"/>
      <c r="AI645" s="511"/>
      <c r="AJ645" s="511"/>
      <c r="AK645" s="141"/>
      <c r="AL645" s="434"/>
      <c r="AN645" s="95"/>
      <c r="AO645" s="438"/>
      <c r="AP645" s="483"/>
      <c r="AQ645" s="500"/>
      <c r="AR645" s="96" t="e">
        <f>VLOOKUP(#REF!,'Monthly AMS report'!$AK$3:$AL$380,2,FALSE)</f>
        <v>#REF!</v>
      </c>
      <c r="AS645" s="22"/>
      <c r="AT645" s="22"/>
      <c r="AU645" s="3"/>
      <c r="AV645" s="5">
        <v>16</v>
      </c>
      <c r="AW645" s="118" t="e">
        <v>#N/A</v>
      </c>
      <c r="AX645" s="4"/>
      <c r="AY645" s="4"/>
      <c r="AZ645" s="4"/>
    </row>
    <row r="646" spans="1:52" ht="25.5" x14ac:dyDescent="0.2">
      <c r="A646" s="43" t="s">
        <v>1515</v>
      </c>
      <c r="B646" s="22" t="s">
        <v>1516</v>
      </c>
      <c r="H646" s="5" t="s">
        <v>662</v>
      </c>
      <c r="I646" s="25" t="s">
        <v>16</v>
      </c>
      <c r="J646" s="25" t="s">
        <v>16</v>
      </c>
      <c r="K646" s="25" t="s">
        <v>16</v>
      </c>
      <c r="L646" s="25" t="s">
        <v>663</v>
      </c>
      <c r="M646" s="25" t="s">
        <v>663</v>
      </c>
      <c r="N646" s="25" t="s">
        <v>663</v>
      </c>
      <c r="O646" s="25" t="s">
        <v>663</v>
      </c>
      <c r="P646" s="25" t="s">
        <v>663</v>
      </c>
      <c r="Q646" s="25" t="s">
        <v>663</v>
      </c>
      <c r="R646" s="25" t="s">
        <v>663</v>
      </c>
      <c r="S646" s="25" t="s">
        <v>663</v>
      </c>
      <c r="T646" s="25" t="s">
        <v>663</v>
      </c>
      <c r="U646" s="25" t="s">
        <v>663</v>
      </c>
      <c r="V646" s="25" t="s">
        <v>663</v>
      </c>
      <c r="W646" s="25" t="s">
        <v>663</v>
      </c>
      <c r="X646" s="25" t="s">
        <v>663</v>
      </c>
      <c r="Y646" s="25" t="s">
        <v>663</v>
      </c>
      <c r="Z646" s="25" t="s">
        <v>663</v>
      </c>
      <c r="AA646" s="25" t="s">
        <v>663</v>
      </c>
      <c r="AB646" s="25" t="s">
        <v>663</v>
      </c>
      <c r="AC646" s="427" t="s">
        <v>663</v>
      </c>
      <c r="AD646" s="427" t="s">
        <v>663</v>
      </c>
      <c r="AE646" s="427" t="s">
        <v>663</v>
      </c>
      <c r="AF646" s="427"/>
      <c r="AG646" s="427"/>
      <c r="AH646" s="427"/>
      <c r="AI646" s="511"/>
      <c r="AJ646" s="511"/>
      <c r="AK646" s="141"/>
      <c r="AL646" s="434"/>
      <c r="AM646" s="443" t="s">
        <v>2107</v>
      </c>
      <c r="AN646" s="95"/>
      <c r="AO646" s="443"/>
      <c r="AP646" s="483"/>
      <c r="AQ646" s="500"/>
      <c r="AR646" s="96" t="e">
        <f>VLOOKUP(#REF!,'Monthly AMS report'!$AK$3:$AL$380,2,FALSE)</f>
        <v>#REF!</v>
      </c>
      <c r="AS646" s="22"/>
      <c r="AT646" s="22"/>
      <c r="AU646" s="3"/>
      <c r="AV646" s="5">
        <v>16</v>
      </c>
      <c r="AW646" s="118" t="e">
        <v>#N/A</v>
      </c>
      <c r="AX646" s="4"/>
      <c r="AY646" s="4"/>
      <c r="AZ646" s="4"/>
    </row>
    <row r="647" spans="1:52" ht="26.25" x14ac:dyDescent="0.25">
      <c r="A647" s="47" t="s">
        <v>2112</v>
      </c>
      <c r="B647" s="22" t="s">
        <v>2113</v>
      </c>
      <c r="H647" s="5" t="s">
        <v>662</v>
      </c>
      <c r="I647" s="25" t="s">
        <v>16</v>
      </c>
      <c r="J647" s="25" t="s">
        <v>663</v>
      </c>
      <c r="K647" s="25" t="s">
        <v>16</v>
      </c>
      <c r="L647" s="25" t="s">
        <v>663</v>
      </c>
      <c r="M647" s="25" t="s">
        <v>663</v>
      </c>
      <c r="N647" s="25" t="s">
        <v>663</v>
      </c>
      <c r="O647" s="25" t="s">
        <v>663</v>
      </c>
      <c r="P647" s="25" t="s">
        <v>663</v>
      </c>
      <c r="Q647" s="25" t="s">
        <v>663</v>
      </c>
      <c r="R647" s="25" t="s">
        <v>663</v>
      </c>
      <c r="S647" s="25" t="s">
        <v>663</v>
      </c>
      <c r="T647" s="25" t="s">
        <v>663</v>
      </c>
      <c r="U647" s="25" t="s">
        <v>663</v>
      </c>
      <c r="V647" s="25" t="s">
        <v>663</v>
      </c>
      <c r="W647" s="25" t="s">
        <v>663</v>
      </c>
      <c r="X647" s="25" t="s">
        <v>663</v>
      </c>
      <c r="Y647" s="25" t="s">
        <v>663</v>
      </c>
      <c r="Z647" s="25" t="s">
        <v>663</v>
      </c>
      <c r="AA647" s="25" t="s">
        <v>663</v>
      </c>
      <c r="AB647" s="25" t="s">
        <v>663</v>
      </c>
      <c r="AC647" s="427" t="s">
        <v>663</v>
      </c>
      <c r="AD647" s="427" t="s">
        <v>663</v>
      </c>
      <c r="AE647" s="427" t="s">
        <v>663</v>
      </c>
      <c r="AF647" s="427"/>
      <c r="AG647" s="427"/>
      <c r="AH647" s="427"/>
      <c r="AI647" s="511"/>
      <c r="AJ647" s="511"/>
      <c r="AK647" s="141"/>
      <c r="AL647" s="434"/>
      <c r="AN647" s="95"/>
      <c r="AO647" s="438"/>
      <c r="AP647" s="483"/>
      <c r="AQ647" s="500"/>
      <c r="AR647" s="96" t="e">
        <f>VLOOKUP(#REF!,'Monthly AMS report'!$AK$3:$AL$380,2,FALSE)</f>
        <v>#REF!</v>
      </c>
      <c r="AS647" s="22"/>
      <c r="AT647" s="22"/>
      <c r="AU647" s="3"/>
      <c r="AV647" s="5">
        <v>8</v>
      </c>
      <c r="AW647" s="118" t="e">
        <v>#N/A</v>
      </c>
      <c r="AX647" s="4"/>
      <c r="AY647" s="4"/>
      <c r="AZ647" s="4"/>
    </row>
    <row r="648" spans="1:52" x14ac:dyDescent="0.2">
      <c r="A648" s="43" t="s">
        <v>2108</v>
      </c>
      <c r="B648" s="22" t="s">
        <v>2109</v>
      </c>
      <c r="H648" s="5" t="s">
        <v>662</v>
      </c>
      <c r="I648" s="25" t="s">
        <v>16</v>
      </c>
      <c r="J648" s="25" t="s">
        <v>16</v>
      </c>
      <c r="K648" s="25" t="s">
        <v>16</v>
      </c>
      <c r="L648" s="25" t="s">
        <v>663</v>
      </c>
      <c r="M648" s="25" t="s">
        <v>663</v>
      </c>
      <c r="N648" s="25" t="s">
        <v>663</v>
      </c>
      <c r="O648" s="25" t="s">
        <v>663</v>
      </c>
      <c r="P648" s="25" t="s">
        <v>663</v>
      </c>
      <c r="Q648" s="25" t="s">
        <v>663</v>
      </c>
      <c r="R648" s="25" t="s">
        <v>663</v>
      </c>
      <c r="S648" s="25" t="s">
        <v>663</v>
      </c>
      <c r="T648" s="25" t="s">
        <v>663</v>
      </c>
      <c r="U648" s="25" t="s">
        <v>663</v>
      </c>
      <c r="V648" s="25" t="s">
        <v>663</v>
      </c>
      <c r="W648" s="25" t="s">
        <v>663</v>
      </c>
      <c r="X648" s="25" t="s">
        <v>663</v>
      </c>
      <c r="Y648" s="25" t="s">
        <v>663</v>
      </c>
      <c r="Z648" s="25" t="s">
        <v>663</v>
      </c>
      <c r="AA648" s="25" t="s">
        <v>663</v>
      </c>
      <c r="AB648" s="25" t="s">
        <v>663</v>
      </c>
      <c r="AC648" s="427" t="s">
        <v>663</v>
      </c>
      <c r="AD648" s="427" t="s">
        <v>663</v>
      </c>
      <c r="AE648" s="427" t="s">
        <v>663</v>
      </c>
      <c r="AF648" s="427"/>
      <c r="AG648" s="427"/>
      <c r="AH648" s="427"/>
      <c r="AI648" s="511"/>
      <c r="AJ648" s="511"/>
      <c r="AK648" s="141"/>
      <c r="AL648" s="434"/>
      <c r="AM648" s="443" t="s">
        <v>2107</v>
      </c>
      <c r="AN648" s="95"/>
      <c r="AO648" s="443"/>
      <c r="AP648" s="483"/>
      <c r="AQ648" s="500"/>
      <c r="AR648" s="96" t="e">
        <f>VLOOKUP(#REF!,'Monthly AMS report'!$AK$3:$AL$380,2,FALSE)</f>
        <v>#REF!</v>
      </c>
      <c r="AS648" s="22"/>
      <c r="AT648" s="22"/>
      <c r="AU648" s="3"/>
      <c r="AV648" s="5">
        <v>0</v>
      </c>
      <c r="AW648" s="118" t="e">
        <v>#N/A</v>
      </c>
      <c r="AX648" s="4"/>
      <c r="AY648" s="4"/>
      <c r="AZ648" s="4"/>
    </row>
    <row r="649" spans="1:52" x14ac:dyDescent="0.2">
      <c r="A649" s="43" t="s">
        <v>2116</v>
      </c>
      <c r="B649" s="22" t="s">
        <v>2117</v>
      </c>
      <c r="C649" s="31"/>
      <c r="D649" s="31"/>
      <c r="E649" s="282"/>
      <c r="F649" s="230"/>
      <c r="H649" s="5" t="s">
        <v>662</v>
      </c>
      <c r="I649" s="25" t="s">
        <v>16</v>
      </c>
      <c r="J649" s="25" t="s">
        <v>16</v>
      </c>
      <c r="K649" s="25" t="s">
        <v>16</v>
      </c>
      <c r="L649" s="25" t="s">
        <v>663</v>
      </c>
      <c r="M649" s="25" t="s">
        <v>663</v>
      </c>
      <c r="N649" s="25" t="s">
        <v>663</v>
      </c>
      <c r="O649" s="25" t="s">
        <v>663</v>
      </c>
      <c r="P649" s="25" t="s">
        <v>663</v>
      </c>
      <c r="Q649" s="25" t="s">
        <v>663</v>
      </c>
      <c r="R649" s="25" t="s">
        <v>663</v>
      </c>
      <c r="S649" s="25" t="s">
        <v>663</v>
      </c>
      <c r="T649" s="25" t="s">
        <v>663</v>
      </c>
      <c r="U649" s="25" t="s">
        <v>663</v>
      </c>
      <c r="V649" s="25" t="s">
        <v>663</v>
      </c>
      <c r="W649" s="25" t="s">
        <v>663</v>
      </c>
      <c r="X649" s="25" t="s">
        <v>663</v>
      </c>
      <c r="Y649" s="25" t="s">
        <v>663</v>
      </c>
      <c r="Z649" s="25" t="s">
        <v>663</v>
      </c>
      <c r="AA649" s="25" t="s">
        <v>663</v>
      </c>
      <c r="AB649" s="25" t="s">
        <v>663</v>
      </c>
      <c r="AC649" s="427" t="s">
        <v>663</v>
      </c>
      <c r="AD649" s="427" t="s">
        <v>663</v>
      </c>
      <c r="AE649" s="427" t="s">
        <v>663</v>
      </c>
      <c r="AF649" s="427"/>
      <c r="AG649" s="427"/>
      <c r="AH649" s="427"/>
      <c r="AI649" s="511"/>
      <c r="AJ649" s="511"/>
      <c r="AK649" s="141"/>
      <c r="AL649" s="434"/>
      <c r="AM649" s="443" t="s">
        <v>1871</v>
      </c>
      <c r="AN649" s="95"/>
      <c r="AO649" s="443"/>
      <c r="AP649" s="483"/>
      <c r="AQ649" s="500"/>
      <c r="AR649" s="96" t="e">
        <f>VLOOKUP(#REF!,'Monthly AMS report'!$AK$3:$AL$380,2,FALSE)</f>
        <v>#REF!</v>
      </c>
      <c r="AS649" s="22"/>
      <c r="AT649" s="22"/>
      <c r="AU649" s="3"/>
      <c r="AV649" s="5">
        <v>16</v>
      </c>
      <c r="AW649" s="118" t="e">
        <v>#N/A</v>
      </c>
      <c r="AX649" s="4"/>
      <c r="AY649" s="4"/>
      <c r="AZ649" s="4"/>
    </row>
    <row r="650" spans="1:52" x14ac:dyDescent="0.2">
      <c r="A650" s="43" t="s">
        <v>2118</v>
      </c>
      <c r="B650" s="22" t="s">
        <v>1527</v>
      </c>
      <c r="C650" s="31"/>
      <c r="D650" s="31"/>
      <c r="E650" s="282"/>
      <c r="F650" s="230"/>
      <c r="H650" s="5" t="s">
        <v>662</v>
      </c>
      <c r="I650" s="25" t="s">
        <v>16</v>
      </c>
      <c r="J650" s="25" t="s">
        <v>16</v>
      </c>
      <c r="K650" s="25" t="s">
        <v>16</v>
      </c>
      <c r="L650" s="25" t="s">
        <v>663</v>
      </c>
      <c r="M650" s="25" t="s">
        <v>663</v>
      </c>
      <c r="N650" s="25" t="s">
        <v>663</v>
      </c>
      <c r="O650" s="25" t="s">
        <v>663</v>
      </c>
      <c r="P650" s="25" t="s">
        <v>663</v>
      </c>
      <c r="Q650" s="25" t="s">
        <v>663</v>
      </c>
      <c r="R650" s="25" t="s">
        <v>663</v>
      </c>
      <c r="S650" s="25" t="s">
        <v>663</v>
      </c>
      <c r="T650" s="25" t="s">
        <v>663</v>
      </c>
      <c r="U650" s="25" t="s">
        <v>663</v>
      </c>
      <c r="V650" s="25" t="s">
        <v>663</v>
      </c>
      <c r="W650" s="25" t="s">
        <v>663</v>
      </c>
      <c r="X650" s="25" t="s">
        <v>663</v>
      </c>
      <c r="Y650" s="25" t="s">
        <v>663</v>
      </c>
      <c r="Z650" s="25" t="s">
        <v>663</v>
      </c>
      <c r="AA650" s="25" t="s">
        <v>663</v>
      </c>
      <c r="AB650" s="25" t="s">
        <v>663</v>
      </c>
      <c r="AC650" s="427" t="s">
        <v>663</v>
      </c>
      <c r="AD650" s="427" t="s">
        <v>663</v>
      </c>
      <c r="AE650" s="427" t="s">
        <v>663</v>
      </c>
      <c r="AF650" s="427"/>
      <c r="AG650" s="427"/>
      <c r="AH650" s="427"/>
      <c r="AI650" s="511"/>
      <c r="AJ650" s="511"/>
      <c r="AK650" s="141"/>
      <c r="AL650" s="434"/>
      <c r="AM650" s="443" t="s">
        <v>1871</v>
      </c>
      <c r="AN650" s="95"/>
      <c r="AO650" s="443"/>
      <c r="AP650" s="483"/>
      <c r="AQ650" s="500"/>
      <c r="AR650" s="96" t="e">
        <f>VLOOKUP(#REF!,'Monthly AMS report'!$AK$3:$AL$380,2,FALSE)</f>
        <v>#REF!</v>
      </c>
      <c r="AS650" s="22"/>
      <c r="AT650" s="22"/>
      <c r="AU650" s="3"/>
      <c r="AV650" s="5">
        <v>16</v>
      </c>
      <c r="AW650" s="118" t="e">
        <v>#N/A</v>
      </c>
      <c r="AX650" s="4"/>
      <c r="AY650" s="4"/>
      <c r="AZ650" s="4"/>
    </row>
    <row r="651" spans="1:52" x14ac:dyDescent="0.2">
      <c r="A651" s="43" t="s">
        <v>2119</v>
      </c>
      <c r="B651" s="22" t="s">
        <v>2120</v>
      </c>
      <c r="C651" s="31"/>
      <c r="D651" s="31"/>
      <c r="E651" s="282"/>
      <c r="F651" s="230"/>
      <c r="H651" s="5" t="s">
        <v>662</v>
      </c>
      <c r="I651" s="25" t="s">
        <v>16</v>
      </c>
      <c r="J651" s="25" t="s">
        <v>16</v>
      </c>
      <c r="K651" s="25" t="s">
        <v>16</v>
      </c>
      <c r="L651" s="25" t="s">
        <v>663</v>
      </c>
      <c r="M651" s="25" t="s">
        <v>663</v>
      </c>
      <c r="N651" s="25" t="s">
        <v>663</v>
      </c>
      <c r="O651" s="25" t="s">
        <v>663</v>
      </c>
      <c r="P651" s="25" t="s">
        <v>663</v>
      </c>
      <c r="Q651" s="25" t="s">
        <v>663</v>
      </c>
      <c r="R651" s="25" t="s">
        <v>663</v>
      </c>
      <c r="S651" s="25" t="s">
        <v>663</v>
      </c>
      <c r="T651" s="25" t="s">
        <v>663</v>
      </c>
      <c r="U651" s="25" t="s">
        <v>663</v>
      </c>
      <c r="V651" s="25" t="s">
        <v>663</v>
      </c>
      <c r="W651" s="25" t="s">
        <v>663</v>
      </c>
      <c r="X651" s="25" t="s">
        <v>663</v>
      </c>
      <c r="Y651" s="25" t="s">
        <v>663</v>
      </c>
      <c r="Z651" s="25" t="s">
        <v>663</v>
      </c>
      <c r="AA651" s="25" t="s">
        <v>663</v>
      </c>
      <c r="AB651" s="25" t="s">
        <v>663</v>
      </c>
      <c r="AC651" s="427" t="s">
        <v>663</v>
      </c>
      <c r="AD651" s="427" t="s">
        <v>663</v>
      </c>
      <c r="AE651" s="427" t="s">
        <v>663</v>
      </c>
      <c r="AF651" s="427"/>
      <c r="AG651" s="427"/>
      <c r="AH651" s="427"/>
      <c r="AI651" s="511"/>
      <c r="AJ651" s="511"/>
      <c r="AK651" s="141"/>
      <c r="AL651" s="434"/>
      <c r="AM651" s="443" t="s">
        <v>1871</v>
      </c>
      <c r="AN651" s="95"/>
      <c r="AO651" s="443"/>
      <c r="AP651" s="483"/>
      <c r="AQ651" s="500"/>
      <c r="AR651" s="96" t="e">
        <f>VLOOKUP(#REF!,'Monthly AMS report'!$AK$3:$AL$380,2,FALSE)</f>
        <v>#REF!</v>
      </c>
      <c r="AS651" s="22"/>
      <c r="AT651" s="22"/>
      <c r="AU651" s="3"/>
      <c r="AV651" s="5">
        <v>24</v>
      </c>
      <c r="AW651" s="118" t="e">
        <v>#N/A</v>
      </c>
      <c r="AX651" s="4"/>
      <c r="AY651" s="4"/>
      <c r="AZ651" s="4"/>
    </row>
    <row r="652" spans="1:52" x14ac:dyDescent="0.2">
      <c r="A652" s="43" t="s">
        <v>2121</v>
      </c>
      <c r="B652" s="22" t="s">
        <v>2122</v>
      </c>
      <c r="C652" s="31"/>
      <c r="D652" s="31"/>
      <c r="E652" s="282"/>
      <c r="F652" s="230"/>
      <c r="H652" s="5" t="s">
        <v>676</v>
      </c>
      <c r="I652" s="25" t="s">
        <v>663</v>
      </c>
      <c r="J652" s="25" t="s">
        <v>16</v>
      </c>
      <c r="K652" s="25" t="s">
        <v>16</v>
      </c>
      <c r="L652" s="25" t="s">
        <v>663</v>
      </c>
      <c r="M652" s="25" t="s">
        <v>663</v>
      </c>
      <c r="N652" s="25" t="s">
        <v>663</v>
      </c>
      <c r="O652" s="25" t="s">
        <v>663</v>
      </c>
      <c r="P652" s="25" t="s">
        <v>663</v>
      </c>
      <c r="Q652" s="25" t="s">
        <v>663</v>
      </c>
      <c r="R652" s="25" t="s">
        <v>663</v>
      </c>
      <c r="S652" s="25" t="s">
        <v>663</v>
      </c>
      <c r="T652" s="25" t="s">
        <v>663</v>
      </c>
      <c r="U652" s="25" t="s">
        <v>663</v>
      </c>
      <c r="V652" s="25" t="s">
        <v>663</v>
      </c>
      <c r="W652" s="25" t="s">
        <v>663</v>
      </c>
      <c r="X652" s="25" t="s">
        <v>663</v>
      </c>
      <c r="Y652" s="25" t="s">
        <v>663</v>
      </c>
      <c r="Z652" s="25" t="s">
        <v>663</v>
      </c>
      <c r="AA652" s="25" t="s">
        <v>663</v>
      </c>
      <c r="AB652" s="25" t="s">
        <v>663</v>
      </c>
      <c r="AC652" s="427" t="s">
        <v>663</v>
      </c>
      <c r="AD652" s="427" t="s">
        <v>663</v>
      </c>
      <c r="AE652" s="427" t="s">
        <v>663</v>
      </c>
      <c r="AF652" s="427"/>
      <c r="AG652" s="427"/>
      <c r="AH652" s="427"/>
      <c r="AI652" s="511"/>
      <c r="AJ652" s="511"/>
      <c r="AK652" s="141"/>
      <c r="AL652" s="434"/>
      <c r="AM652" s="443" t="s">
        <v>2123</v>
      </c>
      <c r="AN652" s="95"/>
      <c r="AO652" s="443"/>
      <c r="AP652" s="483"/>
      <c r="AQ652" s="500"/>
      <c r="AR652" s="96" t="e">
        <f>VLOOKUP(#REF!,'Monthly AMS report'!$AK$3:$AL$380,2,FALSE)</f>
        <v>#REF!</v>
      </c>
      <c r="AS652" s="22"/>
      <c r="AT652" s="22"/>
      <c r="AU652" s="3"/>
      <c r="AV652" s="5">
        <v>8</v>
      </c>
      <c r="AW652" s="118" t="e">
        <v>#N/A</v>
      </c>
      <c r="AX652" s="4"/>
      <c r="AY652" s="4"/>
      <c r="AZ652" s="4"/>
    </row>
    <row r="653" spans="1:52" x14ac:dyDescent="0.2">
      <c r="A653" s="43" t="s">
        <v>2124</v>
      </c>
      <c r="B653" s="22" t="s">
        <v>2125</v>
      </c>
      <c r="H653" s="5" t="s">
        <v>662</v>
      </c>
      <c r="I653" s="25" t="s">
        <v>16</v>
      </c>
      <c r="J653" s="25" t="s">
        <v>16</v>
      </c>
      <c r="K653" s="25" t="s">
        <v>16</v>
      </c>
      <c r="L653" s="25" t="s">
        <v>663</v>
      </c>
      <c r="M653" s="25" t="s">
        <v>663</v>
      </c>
      <c r="N653" s="25" t="s">
        <v>663</v>
      </c>
      <c r="O653" s="25" t="s">
        <v>663</v>
      </c>
      <c r="P653" s="25" t="s">
        <v>663</v>
      </c>
      <c r="Q653" s="25" t="s">
        <v>663</v>
      </c>
      <c r="R653" s="25" t="s">
        <v>663</v>
      </c>
      <c r="S653" s="25" t="s">
        <v>663</v>
      </c>
      <c r="T653" s="25" t="s">
        <v>663</v>
      </c>
      <c r="U653" s="25" t="s">
        <v>663</v>
      </c>
      <c r="V653" s="25" t="s">
        <v>663</v>
      </c>
      <c r="W653" s="25" t="s">
        <v>663</v>
      </c>
      <c r="X653" s="25" t="s">
        <v>663</v>
      </c>
      <c r="Y653" s="25" t="s">
        <v>663</v>
      </c>
      <c r="Z653" s="25" t="s">
        <v>663</v>
      </c>
      <c r="AA653" s="25" t="s">
        <v>663</v>
      </c>
      <c r="AB653" s="25" t="s">
        <v>663</v>
      </c>
      <c r="AC653" s="427" t="s">
        <v>663</v>
      </c>
      <c r="AD653" s="427" t="s">
        <v>663</v>
      </c>
      <c r="AE653" s="427" t="s">
        <v>663</v>
      </c>
      <c r="AF653" s="427"/>
      <c r="AG653" s="427"/>
      <c r="AH653" s="427"/>
      <c r="AI653" s="511"/>
      <c r="AJ653" s="511"/>
      <c r="AK653" s="141"/>
      <c r="AL653" s="434"/>
      <c r="AM653" s="443" t="s">
        <v>2126</v>
      </c>
      <c r="AN653" s="95"/>
      <c r="AO653" s="443"/>
      <c r="AP653" s="483"/>
      <c r="AQ653" s="500"/>
      <c r="AR653" s="96" t="e">
        <f>VLOOKUP(#REF!,'Monthly AMS report'!$AK$3:$AL$380,2,FALSE)</f>
        <v>#REF!</v>
      </c>
      <c r="AS653" s="22"/>
      <c r="AT653" s="22"/>
      <c r="AU653" s="3"/>
      <c r="AV653" s="5">
        <v>16</v>
      </c>
      <c r="AW653" s="118" t="e">
        <v>#N/A</v>
      </c>
      <c r="AX653" s="4"/>
      <c r="AY653" s="4"/>
      <c r="AZ653" s="4"/>
    </row>
    <row r="654" spans="1:52" ht="15" x14ac:dyDescent="0.2">
      <c r="A654" s="43"/>
      <c r="B654" s="22"/>
      <c r="E654" s="263"/>
      <c r="F654" s="264"/>
      <c r="I654" s="25"/>
      <c r="J654" s="25"/>
      <c r="K654" s="25"/>
      <c r="L654" s="25"/>
      <c r="M654" s="25"/>
      <c r="N654" s="25"/>
      <c r="O654" s="25"/>
      <c r="P654" s="25"/>
      <c r="Q654" s="25"/>
      <c r="R654" s="25"/>
      <c r="S654" s="25"/>
      <c r="T654" s="25"/>
      <c r="U654" s="25"/>
      <c r="V654" s="25"/>
      <c r="W654" s="25"/>
      <c r="X654" s="25"/>
      <c r="Y654" s="25"/>
      <c r="Z654" s="25"/>
      <c r="AA654" s="25"/>
      <c r="AB654" s="25"/>
      <c r="AC654" s="427"/>
      <c r="AD654" s="427"/>
      <c r="AE654" s="427"/>
      <c r="AF654" s="427"/>
      <c r="AG654" s="427"/>
      <c r="AH654" s="427"/>
      <c r="AI654" s="511"/>
      <c r="AJ654" s="511"/>
      <c r="AK654" s="141"/>
      <c r="AL654" s="434"/>
      <c r="AN654" s="95"/>
      <c r="AO654" s="438"/>
      <c r="AP654" s="483"/>
      <c r="AQ654" s="500"/>
      <c r="AR654" s="96"/>
      <c r="AS654" s="22"/>
      <c r="AT654" s="22"/>
      <c r="AU654" s="3"/>
      <c r="AW654" s="118">
        <v>0</v>
      </c>
      <c r="AX654" s="4"/>
      <c r="AY654" s="4"/>
      <c r="AZ654" s="4"/>
    </row>
    <row r="655" spans="1:52" ht="15" x14ac:dyDescent="0.2">
      <c r="A655" s="43"/>
      <c r="B655" s="22"/>
      <c r="E655" s="263"/>
      <c r="F655" s="264"/>
      <c r="I655" s="25"/>
      <c r="J655" s="25"/>
      <c r="K655" s="25"/>
      <c r="L655" s="25"/>
      <c r="M655" s="25"/>
      <c r="N655" s="25"/>
      <c r="O655" s="25"/>
      <c r="P655" s="25"/>
      <c r="Q655" s="25"/>
      <c r="R655" s="25"/>
      <c r="S655" s="25"/>
      <c r="T655" s="25"/>
      <c r="U655" s="25"/>
      <c r="V655" s="25"/>
      <c r="W655" s="25"/>
      <c r="X655" s="25"/>
      <c r="Y655" s="25"/>
      <c r="Z655" s="25"/>
      <c r="AA655" s="25"/>
      <c r="AB655" s="25"/>
      <c r="AC655" s="427"/>
      <c r="AD655" s="427"/>
      <c r="AE655" s="427"/>
      <c r="AF655" s="427"/>
      <c r="AG655" s="427"/>
      <c r="AH655" s="427"/>
      <c r="AI655" s="511"/>
      <c r="AJ655" s="511"/>
      <c r="AK655" s="141"/>
      <c r="AL655" s="434"/>
      <c r="AN655" s="95"/>
      <c r="AO655" s="438"/>
      <c r="AP655" s="483"/>
      <c r="AQ655" s="500"/>
      <c r="AR655" s="96"/>
      <c r="AS655" s="22"/>
      <c r="AT655" s="22"/>
      <c r="AU655" s="3"/>
      <c r="AW655" s="118">
        <v>0</v>
      </c>
      <c r="AX655" s="4"/>
      <c r="AY655" s="4"/>
      <c r="AZ655" s="4"/>
    </row>
    <row r="656" spans="1:52" ht="15" x14ac:dyDescent="0.2">
      <c r="A656" s="43"/>
      <c r="B656" s="22"/>
      <c r="E656" s="263"/>
      <c r="F656" s="264"/>
      <c r="I656" s="25"/>
      <c r="J656" s="25"/>
      <c r="K656" s="25"/>
      <c r="L656" s="25"/>
      <c r="M656" s="25"/>
      <c r="N656" s="25"/>
      <c r="O656" s="25"/>
      <c r="P656" s="25"/>
      <c r="Q656" s="25"/>
      <c r="R656" s="25"/>
      <c r="S656" s="25"/>
      <c r="T656" s="25"/>
      <c r="U656" s="25"/>
      <c r="V656" s="25"/>
      <c r="W656" s="25"/>
      <c r="X656" s="25"/>
      <c r="Y656" s="25"/>
      <c r="Z656" s="25"/>
      <c r="AA656" s="25"/>
      <c r="AB656" s="25"/>
      <c r="AC656" s="427"/>
      <c r="AD656" s="427"/>
      <c r="AE656" s="427"/>
      <c r="AF656" s="427"/>
      <c r="AG656" s="427"/>
      <c r="AH656" s="427"/>
      <c r="AI656" s="511"/>
      <c r="AJ656" s="511"/>
      <c r="AK656" s="141"/>
      <c r="AL656" s="434"/>
      <c r="AN656" s="95"/>
      <c r="AO656" s="438"/>
      <c r="AP656" s="483"/>
      <c r="AQ656" s="500"/>
      <c r="AR656" s="96"/>
      <c r="AS656" s="22"/>
      <c r="AT656" s="22"/>
      <c r="AU656" s="3"/>
      <c r="AW656" s="118">
        <v>0</v>
      </c>
      <c r="AX656" s="4"/>
      <c r="AY656" s="4"/>
      <c r="AZ656" s="4"/>
    </row>
    <row r="657" spans="1:52" ht="15" x14ac:dyDescent="0.2">
      <c r="A657" s="43"/>
      <c r="B657" s="22"/>
      <c r="E657" s="263"/>
      <c r="F657" s="264"/>
      <c r="I657" s="25"/>
      <c r="J657" s="25"/>
      <c r="K657" s="25"/>
      <c r="L657" s="25"/>
      <c r="M657" s="25"/>
      <c r="N657" s="25"/>
      <c r="O657" s="25"/>
      <c r="P657" s="25"/>
      <c r="Q657" s="25"/>
      <c r="R657" s="25"/>
      <c r="S657" s="25"/>
      <c r="T657" s="25"/>
      <c r="U657" s="25"/>
      <c r="V657" s="25"/>
      <c r="W657" s="25"/>
      <c r="X657" s="25"/>
      <c r="Y657" s="25"/>
      <c r="Z657" s="25"/>
      <c r="AA657" s="25"/>
      <c r="AB657" s="25"/>
      <c r="AC657" s="427"/>
      <c r="AD657" s="427"/>
      <c r="AE657" s="427"/>
      <c r="AF657" s="427"/>
      <c r="AG657" s="427"/>
      <c r="AH657" s="427"/>
      <c r="AI657" s="511"/>
      <c r="AJ657" s="511"/>
      <c r="AK657" s="141"/>
      <c r="AL657" s="434"/>
      <c r="AN657" s="95"/>
      <c r="AO657" s="438"/>
      <c r="AP657" s="483"/>
      <c r="AQ657" s="500"/>
      <c r="AR657" s="96"/>
      <c r="AS657" s="22"/>
      <c r="AT657" s="22"/>
      <c r="AU657" s="3"/>
      <c r="AW657" s="118">
        <v>0</v>
      </c>
      <c r="AX657" s="4"/>
      <c r="AY657" s="4"/>
      <c r="AZ657" s="4"/>
    </row>
    <row r="658" spans="1:52" ht="15" x14ac:dyDescent="0.25">
      <c r="A658" s="47" t="s">
        <v>2127</v>
      </c>
      <c r="B658" s="32" t="s">
        <v>2128</v>
      </c>
      <c r="C658" s="31"/>
      <c r="D658" s="31"/>
      <c r="E658" s="282"/>
      <c r="F658" s="230"/>
      <c r="G658" s="31"/>
      <c r="I658" s="25" t="s">
        <v>16</v>
      </c>
      <c r="J658" s="25" t="s">
        <v>16</v>
      </c>
      <c r="K658" s="25" t="s">
        <v>16</v>
      </c>
      <c r="L658" s="25" t="s">
        <v>663</v>
      </c>
      <c r="M658" s="25" t="s">
        <v>663</v>
      </c>
      <c r="N658" s="25" t="s">
        <v>663</v>
      </c>
      <c r="O658" s="25" t="s">
        <v>663</v>
      </c>
      <c r="P658" s="25" t="s">
        <v>663</v>
      </c>
      <c r="Q658" s="25" t="s">
        <v>663</v>
      </c>
      <c r="R658" s="25" t="s">
        <v>663</v>
      </c>
      <c r="S658" s="25" t="s">
        <v>663</v>
      </c>
      <c r="T658" s="25" t="s">
        <v>663</v>
      </c>
      <c r="U658" s="25" t="s">
        <v>663</v>
      </c>
      <c r="V658" s="25" t="s">
        <v>663</v>
      </c>
      <c r="W658" s="25" t="s">
        <v>663</v>
      </c>
      <c r="X658" s="25" t="s">
        <v>663</v>
      </c>
      <c r="Y658" s="25" t="s">
        <v>663</v>
      </c>
      <c r="Z658" s="25" t="s">
        <v>663</v>
      </c>
      <c r="AA658" s="25" t="s">
        <v>663</v>
      </c>
      <c r="AB658" s="25" t="s">
        <v>663</v>
      </c>
      <c r="AC658" s="427" t="s">
        <v>663</v>
      </c>
      <c r="AD658" s="427" t="s">
        <v>663</v>
      </c>
      <c r="AE658" s="427" t="s">
        <v>663</v>
      </c>
      <c r="AF658" s="427"/>
      <c r="AG658" s="427"/>
      <c r="AH658" s="427"/>
      <c r="AI658" s="511"/>
      <c r="AJ658" s="511"/>
      <c r="AK658" s="141"/>
      <c r="AL658" s="434"/>
      <c r="AM658" s="443" t="s">
        <v>2107</v>
      </c>
      <c r="AN658" s="95"/>
      <c r="AO658" s="443"/>
      <c r="AP658" s="483"/>
      <c r="AQ658" s="500"/>
      <c r="AR658" s="96" t="s">
        <v>2129</v>
      </c>
      <c r="AS658" s="22"/>
      <c r="AT658" s="22"/>
      <c r="AU658" s="3"/>
      <c r="AV658" s="5">
        <v>16</v>
      </c>
      <c r="AW658" s="118" t="e">
        <v>#VALUE!</v>
      </c>
      <c r="AX658" s="4"/>
      <c r="AY658" s="4"/>
      <c r="AZ658" s="4"/>
    </row>
    <row r="659" spans="1:52" x14ac:dyDescent="0.2">
      <c r="A659" s="43" t="s">
        <v>2130</v>
      </c>
      <c r="B659" s="22" t="s">
        <v>2131</v>
      </c>
      <c r="C659" s="31"/>
      <c r="D659" s="31"/>
      <c r="E659" s="282"/>
      <c r="F659" s="230"/>
      <c r="I659" s="25" t="s">
        <v>16</v>
      </c>
      <c r="J659" s="25" t="s">
        <v>16</v>
      </c>
      <c r="K659" s="25" t="s">
        <v>16</v>
      </c>
      <c r="L659" s="25" t="s">
        <v>663</v>
      </c>
      <c r="M659" s="25" t="s">
        <v>663</v>
      </c>
      <c r="N659" s="25" t="s">
        <v>663</v>
      </c>
      <c r="O659" s="25" t="s">
        <v>663</v>
      </c>
      <c r="P659" s="25" t="s">
        <v>663</v>
      </c>
      <c r="Q659" s="25" t="s">
        <v>663</v>
      </c>
      <c r="R659" s="25" t="s">
        <v>663</v>
      </c>
      <c r="S659" s="25" t="s">
        <v>663</v>
      </c>
      <c r="T659" s="25" t="s">
        <v>663</v>
      </c>
      <c r="U659" s="25" t="s">
        <v>663</v>
      </c>
      <c r="V659" s="25" t="s">
        <v>663</v>
      </c>
      <c r="W659" s="25" t="s">
        <v>663</v>
      </c>
      <c r="X659" s="25" t="s">
        <v>663</v>
      </c>
      <c r="Y659" s="25" t="s">
        <v>663</v>
      </c>
      <c r="Z659" s="25" t="s">
        <v>663</v>
      </c>
      <c r="AA659" s="25" t="s">
        <v>663</v>
      </c>
      <c r="AB659" s="25" t="s">
        <v>663</v>
      </c>
      <c r="AC659" s="427" t="s">
        <v>663</v>
      </c>
      <c r="AD659" s="427" t="s">
        <v>663</v>
      </c>
      <c r="AE659" s="427" t="s">
        <v>663</v>
      </c>
      <c r="AF659" s="427"/>
      <c r="AG659" s="427"/>
      <c r="AH659" s="427"/>
      <c r="AI659" s="511"/>
      <c r="AJ659" s="511"/>
      <c r="AK659" s="141"/>
      <c r="AL659" s="434"/>
      <c r="AM659" s="443" t="s">
        <v>2107</v>
      </c>
      <c r="AN659" s="95"/>
      <c r="AO659" s="443"/>
      <c r="AP659" s="483"/>
      <c r="AQ659" s="500"/>
      <c r="AR659" s="96" t="s">
        <v>2129</v>
      </c>
      <c r="AS659" s="22"/>
      <c r="AT659" s="22"/>
      <c r="AU659" s="3"/>
      <c r="AV659" s="5">
        <v>8</v>
      </c>
      <c r="AW659" s="118" t="e">
        <v>#VALUE!</v>
      </c>
      <c r="AX659" s="4"/>
      <c r="AY659" s="4"/>
      <c r="AZ659" s="4"/>
    </row>
    <row r="660" spans="1:52" ht="15" x14ac:dyDescent="0.25">
      <c r="A660" s="45" t="s">
        <v>2132</v>
      </c>
      <c r="B660" s="22" t="s">
        <v>2133</v>
      </c>
      <c r="I660" s="25">
        <v>3</v>
      </c>
      <c r="J660" s="25" t="s">
        <v>16</v>
      </c>
      <c r="K660" s="25" t="s">
        <v>16</v>
      </c>
      <c r="L660" s="25">
        <v>3</v>
      </c>
      <c r="M660" s="25" t="s">
        <v>663</v>
      </c>
      <c r="N660" s="25" t="s">
        <v>663</v>
      </c>
      <c r="O660" s="25" t="s">
        <v>663</v>
      </c>
      <c r="P660" s="25" t="s">
        <v>663</v>
      </c>
      <c r="Q660" s="25" t="s">
        <v>663</v>
      </c>
      <c r="R660" s="25" t="s">
        <v>663</v>
      </c>
      <c r="S660" s="25" t="s">
        <v>663</v>
      </c>
      <c r="T660" s="25" t="s">
        <v>663</v>
      </c>
      <c r="U660" s="25" t="s">
        <v>663</v>
      </c>
      <c r="V660" s="25" t="s">
        <v>663</v>
      </c>
      <c r="W660" s="25" t="s">
        <v>663</v>
      </c>
      <c r="X660" s="25" t="s">
        <v>663</v>
      </c>
      <c r="Y660" s="25" t="s">
        <v>663</v>
      </c>
      <c r="Z660" s="25" t="s">
        <v>663</v>
      </c>
      <c r="AA660" s="25" t="s">
        <v>663</v>
      </c>
      <c r="AB660" s="25" t="s">
        <v>663</v>
      </c>
      <c r="AC660" s="427" t="s">
        <v>663</v>
      </c>
      <c r="AD660" s="427" t="s">
        <v>663</v>
      </c>
      <c r="AE660" s="427" t="s">
        <v>663</v>
      </c>
      <c r="AF660" s="427"/>
      <c r="AG660" s="427"/>
      <c r="AH660" s="427"/>
      <c r="AI660" s="511"/>
      <c r="AJ660" s="511"/>
      <c r="AK660" s="141"/>
      <c r="AL660" s="434"/>
      <c r="AM660" s="444" t="s">
        <v>2134</v>
      </c>
      <c r="AN660" s="95">
        <v>7177492</v>
      </c>
      <c r="AO660" s="444"/>
      <c r="AP660" s="483"/>
      <c r="AQ660" s="500"/>
      <c r="AR660" s="96" t="s">
        <v>2129</v>
      </c>
      <c r="AS660" s="22" t="s">
        <v>2135</v>
      </c>
      <c r="AT660" s="22"/>
      <c r="AU660" s="3"/>
      <c r="AV660" s="5">
        <v>8</v>
      </c>
      <c r="AW660" s="118" t="e">
        <v>#VALUE!</v>
      </c>
      <c r="AX660" s="4"/>
      <c r="AY660" s="4"/>
      <c r="AZ660" s="4"/>
    </row>
    <row r="661" spans="1:52" x14ac:dyDescent="0.2">
      <c r="A661" s="43" t="s">
        <v>2136</v>
      </c>
      <c r="B661" s="22" t="s">
        <v>2137</v>
      </c>
      <c r="I661" s="25" t="s">
        <v>16</v>
      </c>
      <c r="J661" s="25" t="s">
        <v>16</v>
      </c>
      <c r="K661" s="25" t="s">
        <v>16</v>
      </c>
      <c r="L661" s="25" t="s">
        <v>663</v>
      </c>
      <c r="M661" s="25" t="s">
        <v>663</v>
      </c>
      <c r="N661" s="25" t="s">
        <v>663</v>
      </c>
      <c r="O661" s="25" t="s">
        <v>663</v>
      </c>
      <c r="P661" s="25" t="s">
        <v>663</v>
      </c>
      <c r="Q661" s="25" t="s">
        <v>663</v>
      </c>
      <c r="R661" s="25" t="s">
        <v>663</v>
      </c>
      <c r="S661" s="25" t="s">
        <v>663</v>
      </c>
      <c r="T661" s="25" t="s">
        <v>663</v>
      </c>
      <c r="U661" s="25" t="s">
        <v>663</v>
      </c>
      <c r="V661" s="25" t="s">
        <v>663</v>
      </c>
      <c r="W661" s="25" t="s">
        <v>663</v>
      </c>
      <c r="X661" s="25" t="s">
        <v>663</v>
      </c>
      <c r="Y661" s="25" t="s">
        <v>663</v>
      </c>
      <c r="Z661" s="25" t="s">
        <v>663</v>
      </c>
      <c r="AA661" s="25" t="s">
        <v>663</v>
      </c>
      <c r="AB661" s="25" t="s">
        <v>663</v>
      </c>
      <c r="AC661" s="427" t="s">
        <v>663</v>
      </c>
      <c r="AD661" s="427" t="s">
        <v>663</v>
      </c>
      <c r="AE661" s="427" t="s">
        <v>663</v>
      </c>
      <c r="AF661" s="427"/>
      <c r="AG661" s="427"/>
      <c r="AH661" s="427"/>
      <c r="AI661" s="511"/>
      <c r="AJ661" s="511"/>
      <c r="AK661" s="141"/>
      <c r="AL661" s="434"/>
      <c r="AM661" s="443" t="s">
        <v>2123</v>
      </c>
      <c r="AN661" s="95"/>
      <c r="AO661" s="443"/>
      <c r="AP661" s="483"/>
      <c r="AQ661" s="500"/>
      <c r="AR661" s="96" t="s">
        <v>2129</v>
      </c>
      <c r="AS661" s="22"/>
      <c r="AT661" s="22"/>
      <c r="AU661" s="3"/>
      <c r="AV661" s="5">
        <v>8</v>
      </c>
      <c r="AW661" s="118" t="e">
        <v>#VALUE!</v>
      </c>
      <c r="AX661" s="4"/>
      <c r="AY661" s="4"/>
      <c r="AZ661" s="4"/>
    </row>
    <row r="662" spans="1:52" x14ac:dyDescent="0.2">
      <c r="A662" s="43" t="s">
        <v>2138</v>
      </c>
      <c r="B662" s="22" t="s">
        <v>2139</v>
      </c>
      <c r="C662" s="31"/>
      <c r="D662" s="31"/>
      <c r="E662" s="282"/>
      <c r="F662" s="230"/>
      <c r="I662" s="25" t="s">
        <v>16</v>
      </c>
      <c r="J662" s="25" t="s">
        <v>16</v>
      </c>
      <c r="K662" s="25" t="s">
        <v>16</v>
      </c>
      <c r="L662" s="25" t="s">
        <v>663</v>
      </c>
      <c r="M662" s="25" t="s">
        <v>663</v>
      </c>
      <c r="N662" s="25" t="s">
        <v>663</v>
      </c>
      <c r="O662" s="25" t="s">
        <v>663</v>
      </c>
      <c r="P662" s="25" t="s">
        <v>663</v>
      </c>
      <c r="Q662" s="25" t="s">
        <v>663</v>
      </c>
      <c r="R662" s="25" t="s">
        <v>663</v>
      </c>
      <c r="S662" s="25" t="s">
        <v>663</v>
      </c>
      <c r="T662" s="25" t="s">
        <v>663</v>
      </c>
      <c r="U662" s="25" t="s">
        <v>663</v>
      </c>
      <c r="V662" s="25" t="s">
        <v>663</v>
      </c>
      <c r="W662" s="25" t="s">
        <v>663</v>
      </c>
      <c r="X662" s="25" t="s">
        <v>663</v>
      </c>
      <c r="Y662" s="25" t="s">
        <v>663</v>
      </c>
      <c r="Z662" s="25" t="s">
        <v>663</v>
      </c>
      <c r="AA662" s="25" t="s">
        <v>663</v>
      </c>
      <c r="AB662" s="25" t="s">
        <v>663</v>
      </c>
      <c r="AC662" s="427" t="s">
        <v>663</v>
      </c>
      <c r="AD662" s="427" t="s">
        <v>663</v>
      </c>
      <c r="AE662" s="427" t="s">
        <v>663</v>
      </c>
      <c r="AF662" s="427"/>
      <c r="AG662" s="427"/>
      <c r="AH662" s="427"/>
      <c r="AI662" s="511"/>
      <c r="AJ662" s="511"/>
      <c r="AK662" s="141"/>
      <c r="AL662" s="434"/>
      <c r="AM662" s="443" t="s">
        <v>2107</v>
      </c>
      <c r="AN662" s="95"/>
      <c r="AO662" s="443"/>
      <c r="AP662" s="483"/>
      <c r="AQ662" s="500"/>
      <c r="AR662" s="96" t="s">
        <v>2129</v>
      </c>
      <c r="AS662" s="22"/>
      <c r="AT662" s="22"/>
      <c r="AU662" s="3"/>
      <c r="AV662" s="5">
        <v>8</v>
      </c>
      <c r="AW662" s="118" t="e">
        <v>#VALUE!</v>
      </c>
      <c r="AX662" s="4"/>
      <c r="AY662" s="4"/>
      <c r="AZ662" s="4"/>
    </row>
    <row r="663" spans="1:52" x14ac:dyDescent="0.2">
      <c r="A663" s="43" t="s">
        <v>2140</v>
      </c>
      <c r="B663" s="22" t="s">
        <v>2141</v>
      </c>
      <c r="C663" s="31"/>
      <c r="D663" s="31"/>
      <c r="E663" s="282"/>
      <c r="F663" s="230"/>
      <c r="I663" s="25" t="s">
        <v>16</v>
      </c>
      <c r="J663" s="25" t="s">
        <v>16</v>
      </c>
      <c r="K663" s="25" t="s">
        <v>16</v>
      </c>
      <c r="L663" s="25" t="s">
        <v>663</v>
      </c>
      <c r="M663" s="25" t="s">
        <v>663</v>
      </c>
      <c r="N663" s="25" t="s">
        <v>663</v>
      </c>
      <c r="O663" s="25" t="s">
        <v>663</v>
      </c>
      <c r="P663" s="25" t="s">
        <v>663</v>
      </c>
      <c r="Q663" s="25" t="s">
        <v>663</v>
      </c>
      <c r="R663" s="25" t="s">
        <v>663</v>
      </c>
      <c r="S663" s="25" t="s">
        <v>663</v>
      </c>
      <c r="T663" s="25" t="s">
        <v>663</v>
      </c>
      <c r="U663" s="25" t="s">
        <v>663</v>
      </c>
      <c r="V663" s="25" t="s">
        <v>663</v>
      </c>
      <c r="W663" s="25" t="s">
        <v>663</v>
      </c>
      <c r="X663" s="25" t="s">
        <v>663</v>
      </c>
      <c r="Y663" s="25" t="s">
        <v>663</v>
      </c>
      <c r="Z663" s="25" t="s">
        <v>663</v>
      </c>
      <c r="AA663" s="25" t="s">
        <v>663</v>
      </c>
      <c r="AB663" s="25" t="s">
        <v>663</v>
      </c>
      <c r="AC663" s="427" t="s">
        <v>663</v>
      </c>
      <c r="AD663" s="427" t="s">
        <v>663</v>
      </c>
      <c r="AE663" s="427" t="s">
        <v>663</v>
      </c>
      <c r="AF663" s="427"/>
      <c r="AG663" s="427"/>
      <c r="AH663" s="427"/>
      <c r="AI663" s="511"/>
      <c r="AJ663" s="511"/>
      <c r="AK663" s="141"/>
      <c r="AL663" s="434"/>
      <c r="AM663" s="443" t="s">
        <v>2107</v>
      </c>
      <c r="AN663" s="95"/>
      <c r="AO663" s="443"/>
      <c r="AP663" s="483"/>
      <c r="AQ663" s="500"/>
      <c r="AR663" s="96" t="s">
        <v>2129</v>
      </c>
      <c r="AS663" s="22"/>
      <c r="AT663" s="22"/>
      <c r="AU663" s="3"/>
      <c r="AV663" s="5">
        <v>8</v>
      </c>
      <c r="AW663" s="118" t="e">
        <v>#VALUE!</v>
      </c>
      <c r="AX663" s="4"/>
      <c r="AY663" s="4"/>
      <c r="AZ663" s="4"/>
    </row>
    <row r="664" spans="1:52" ht="25.5" x14ac:dyDescent="0.2">
      <c r="A664" s="46" t="s">
        <v>2112</v>
      </c>
      <c r="B664" s="22" t="s">
        <v>2113</v>
      </c>
      <c r="I664" s="25" t="s">
        <v>16</v>
      </c>
      <c r="J664" s="25" t="s">
        <v>16</v>
      </c>
      <c r="K664" s="25" t="s">
        <v>16</v>
      </c>
      <c r="L664" s="25" t="s">
        <v>663</v>
      </c>
      <c r="M664" s="25" t="s">
        <v>663</v>
      </c>
      <c r="N664" s="25" t="s">
        <v>663</v>
      </c>
      <c r="O664" s="25" t="s">
        <v>663</v>
      </c>
      <c r="P664" s="25" t="s">
        <v>663</v>
      </c>
      <c r="Q664" s="25" t="s">
        <v>663</v>
      </c>
      <c r="R664" s="25" t="s">
        <v>663</v>
      </c>
      <c r="S664" s="25" t="s">
        <v>663</v>
      </c>
      <c r="T664" s="25" t="s">
        <v>663</v>
      </c>
      <c r="U664" s="25" t="s">
        <v>663</v>
      </c>
      <c r="V664" s="25" t="s">
        <v>663</v>
      </c>
      <c r="W664" s="25" t="s">
        <v>663</v>
      </c>
      <c r="X664" s="25" t="s">
        <v>663</v>
      </c>
      <c r="Y664" s="25" t="s">
        <v>663</v>
      </c>
      <c r="Z664" s="25" t="s">
        <v>663</v>
      </c>
      <c r="AA664" s="25" t="s">
        <v>663</v>
      </c>
      <c r="AB664" s="25" t="s">
        <v>663</v>
      </c>
      <c r="AC664" s="427" t="s">
        <v>663</v>
      </c>
      <c r="AD664" s="427" t="s">
        <v>663</v>
      </c>
      <c r="AE664" s="427" t="s">
        <v>663</v>
      </c>
      <c r="AF664" s="427"/>
      <c r="AG664" s="427"/>
      <c r="AH664" s="427"/>
      <c r="AI664" s="511"/>
      <c r="AJ664" s="511"/>
      <c r="AK664" s="141"/>
      <c r="AL664" s="434"/>
      <c r="AM664" s="443" t="s">
        <v>2107</v>
      </c>
      <c r="AN664" s="95"/>
      <c r="AO664" s="443"/>
      <c r="AP664" s="483"/>
      <c r="AQ664" s="500"/>
      <c r="AR664" s="96" t="s">
        <v>2129</v>
      </c>
      <c r="AS664" s="22"/>
      <c r="AT664" s="22"/>
      <c r="AU664" s="3"/>
      <c r="AV664" s="5">
        <v>8</v>
      </c>
      <c r="AW664" s="118" t="e">
        <v>#VALUE!</v>
      </c>
      <c r="AX664" s="4"/>
      <c r="AY664" s="4"/>
      <c r="AZ664" s="4"/>
    </row>
    <row r="665" spans="1:52" ht="15" x14ac:dyDescent="0.25">
      <c r="A665" s="47" t="s">
        <v>832</v>
      </c>
      <c r="B665" s="32" t="s">
        <v>833</v>
      </c>
      <c r="C665" s="31"/>
      <c r="D665" s="31"/>
      <c r="E665" s="282"/>
      <c r="F665" s="230"/>
      <c r="G665" s="31"/>
      <c r="I665" s="25" t="s">
        <v>16</v>
      </c>
      <c r="J665" s="25" t="s">
        <v>16</v>
      </c>
      <c r="K665" s="25" t="s">
        <v>16</v>
      </c>
      <c r="L665" s="25" t="s">
        <v>663</v>
      </c>
      <c r="M665" s="25" t="s">
        <v>663</v>
      </c>
      <c r="N665" s="25" t="s">
        <v>663</v>
      </c>
      <c r="O665" s="25" t="s">
        <v>663</v>
      </c>
      <c r="P665" s="25" t="s">
        <v>663</v>
      </c>
      <c r="Q665" s="25" t="s">
        <v>663</v>
      </c>
      <c r="R665" s="25" t="s">
        <v>663</v>
      </c>
      <c r="S665" s="25" t="s">
        <v>663</v>
      </c>
      <c r="T665" s="25" t="s">
        <v>663</v>
      </c>
      <c r="U665" s="25" t="s">
        <v>663</v>
      </c>
      <c r="V665" s="25" t="s">
        <v>663</v>
      </c>
      <c r="W665" s="25" t="s">
        <v>663</v>
      </c>
      <c r="X665" s="25" t="s">
        <v>663</v>
      </c>
      <c r="Y665" s="25" t="s">
        <v>663</v>
      </c>
      <c r="Z665" s="25" t="s">
        <v>663</v>
      </c>
      <c r="AA665" s="25" t="s">
        <v>663</v>
      </c>
      <c r="AB665" s="25" t="s">
        <v>663</v>
      </c>
      <c r="AC665" s="427" t="s">
        <v>663</v>
      </c>
      <c r="AD665" s="427" t="s">
        <v>663</v>
      </c>
      <c r="AE665" s="427" t="s">
        <v>663</v>
      </c>
      <c r="AF665" s="427"/>
      <c r="AG665" s="427"/>
      <c r="AH665" s="427"/>
      <c r="AI665" s="511"/>
      <c r="AJ665" s="511"/>
      <c r="AK665" s="141"/>
      <c r="AL665" s="434"/>
      <c r="AM665" s="443" t="s">
        <v>2107</v>
      </c>
      <c r="AN665" s="95"/>
      <c r="AO665" s="443"/>
      <c r="AP665" s="483"/>
      <c r="AQ665" s="500"/>
      <c r="AR665" s="96" t="s">
        <v>2129</v>
      </c>
      <c r="AS665" s="22"/>
      <c r="AT665" s="22"/>
      <c r="AU665" s="3"/>
      <c r="AV665" s="5">
        <v>16</v>
      </c>
      <c r="AW665" s="118" t="e">
        <v>#VALUE!</v>
      </c>
      <c r="AX665" s="4"/>
      <c r="AY665" s="4"/>
      <c r="AZ665" s="4"/>
    </row>
    <row r="666" spans="1:52" ht="15" x14ac:dyDescent="0.2">
      <c r="A666" s="43"/>
      <c r="B666" s="22"/>
      <c r="E666" s="263"/>
      <c r="F666" s="264"/>
      <c r="I666" s="25"/>
      <c r="J666" s="25"/>
      <c r="K666" s="25"/>
      <c r="L666" s="25"/>
      <c r="M666" s="25"/>
      <c r="N666" s="25"/>
      <c r="O666" s="25"/>
      <c r="P666" s="25"/>
      <c r="Q666" s="25"/>
      <c r="R666" s="25"/>
      <c r="S666" s="25"/>
      <c r="T666" s="25"/>
      <c r="U666" s="25"/>
      <c r="V666" s="25"/>
      <c r="W666" s="25"/>
      <c r="X666" s="25"/>
      <c r="Y666" s="25"/>
      <c r="Z666" s="25"/>
      <c r="AA666" s="25"/>
      <c r="AB666" s="25"/>
      <c r="AC666" s="427"/>
      <c r="AD666" s="427"/>
      <c r="AE666" s="427"/>
      <c r="AF666" s="427"/>
      <c r="AG666" s="427"/>
      <c r="AH666" s="427"/>
      <c r="AI666" s="511"/>
      <c r="AJ666" s="511"/>
      <c r="AK666" s="141"/>
      <c r="AL666" s="434"/>
      <c r="AN666" s="95"/>
      <c r="AO666" s="438"/>
      <c r="AP666" s="483"/>
      <c r="AQ666" s="500"/>
      <c r="AR666" s="96"/>
      <c r="AS666" s="22"/>
      <c r="AT666" s="22"/>
      <c r="AU666" s="3"/>
      <c r="AW666" s="118">
        <v>0</v>
      </c>
      <c r="AX666" s="4"/>
      <c r="AY666" s="4"/>
      <c r="AZ666" s="4"/>
    </row>
    <row r="667" spans="1:52" ht="15" x14ac:dyDescent="0.2">
      <c r="A667" s="43"/>
      <c r="B667" s="22"/>
      <c r="E667" s="263"/>
      <c r="F667" s="264"/>
      <c r="I667" s="25"/>
      <c r="J667" s="25"/>
      <c r="K667" s="25"/>
      <c r="L667" s="25"/>
      <c r="M667" s="25"/>
      <c r="N667" s="25"/>
      <c r="O667" s="25"/>
      <c r="P667" s="25"/>
      <c r="Q667" s="25"/>
      <c r="R667" s="25"/>
      <c r="S667" s="25"/>
      <c r="T667" s="25"/>
      <c r="U667" s="25"/>
      <c r="V667" s="25"/>
      <c r="W667" s="25"/>
      <c r="X667" s="25"/>
      <c r="Y667" s="25"/>
      <c r="Z667" s="25"/>
      <c r="AA667" s="25"/>
      <c r="AB667" s="25"/>
      <c r="AC667" s="427"/>
      <c r="AD667" s="427"/>
      <c r="AE667" s="427"/>
      <c r="AF667" s="427"/>
      <c r="AG667" s="427"/>
      <c r="AH667" s="427"/>
      <c r="AI667" s="511"/>
      <c r="AJ667" s="511"/>
      <c r="AK667" s="141"/>
      <c r="AL667" s="434"/>
      <c r="AN667" s="95"/>
      <c r="AO667" s="438"/>
      <c r="AP667" s="483"/>
      <c r="AQ667" s="500"/>
      <c r="AR667" s="96"/>
      <c r="AS667" s="22"/>
      <c r="AT667" s="22"/>
      <c r="AU667" s="3"/>
      <c r="AW667" s="118">
        <v>0</v>
      </c>
      <c r="AX667" s="4"/>
      <c r="AY667" s="4"/>
      <c r="AZ667" s="4"/>
    </row>
    <row r="668" spans="1:52" ht="15" x14ac:dyDescent="0.2">
      <c r="A668" s="43"/>
      <c r="B668" s="22"/>
      <c r="E668" s="263"/>
      <c r="F668" s="264"/>
      <c r="I668" s="25"/>
      <c r="J668" s="25"/>
      <c r="K668" s="25"/>
      <c r="L668" s="25"/>
      <c r="M668" s="25"/>
      <c r="N668" s="25"/>
      <c r="O668" s="25"/>
      <c r="P668" s="25"/>
      <c r="Q668" s="25"/>
      <c r="R668" s="25"/>
      <c r="S668" s="25"/>
      <c r="T668" s="25"/>
      <c r="U668" s="25"/>
      <c r="V668" s="25"/>
      <c r="W668" s="25"/>
      <c r="X668" s="25"/>
      <c r="Y668" s="25"/>
      <c r="Z668" s="25"/>
      <c r="AA668" s="25"/>
      <c r="AB668" s="25"/>
      <c r="AC668" s="427"/>
      <c r="AD668" s="427"/>
      <c r="AE668" s="427"/>
      <c r="AF668" s="427"/>
      <c r="AG668" s="427"/>
      <c r="AH668" s="427"/>
      <c r="AI668" s="511"/>
      <c r="AJ668" s="511"/>
      <c r="AK668" s="141"/>
      <c r="AL668" s="434"/>
      <c r="AN668" s="95"/>
      <c r="AO668" s="438"/>
      <c r="AP668" s="483"/>
      <c r="AQ668" s="500"/>
      <c r="AR668" s="96"/>
      <c r="AS668" s="22"/>
      <c r="AT668" s="22"/>
      <c r="AU668" s="3"/>
      <c r="AW668" s="118">
        <v>0</v>
      </c>
      <c r="AX668" s="4"/>
      <c r="AY668" s="4"/>
      <c r="AZ668" s="4"/>
    </row>
    <row r="669" spans="1:52" x14ac:dyDescent="0.2">
      <c r="A669" s="43" t="s">
        <v>2142</v>
      </c>
      <c r="B669" s="22" t="s">
        <v>2143</v>
      </c>
      <c r="I669" s="25" t="s">
        <v>16</v>
      </c>
      <c r="J669" s="25" t="s">
        <v>16</v>
      </c>
      <c r="K669" s="25" t="s">
        <v>16</v>
      </c>
      <c r="L669" s="25" t="s">
        <v>663</v>
      </c>
      <c r="M669" s="25" t="s">
        <v>663</v>
      </c>
      <c r="N669" s="25" t="s">
        <v>663</v>
      </c>
      <c r="O669" s="25" t="s">
        <v>663</v>
      </c>
      <c r="P669" s="25" t="s">
        <v>663</v>
      </c>
      <c r="Q669" s="25" t="s">
        <v>663</v>
      </c>
      <c r="R669" s="25" t="s">
        <v>663</v>
      </c>
      <c r="S669" s="25" t="s">
        <v>663</v>
      </c>
      <c r="T669" s="25" t="s">
        <v>663</v>
      </c>
      <c r="U669" s="25" t="s">
        <v>663</v>
      </c>
      <c r="V669" s="25" t="s">
        <v>663</v>
      </c>
      <c r="W669" s="25" t="s">
        <v>663</v>
      </c>
      <c r="X669" s="25" t="s">
        <v>663</v>
      </c>
      <c r="Y669" s="25" t="s">
        <v>663</v>
      </c>
      <c r="Z669" s="25" t="s">
        <v>663</v>
      </c>
      <c r="AA669" s="25" t="s">
        <v>663</v>
      </c>
      <c r="AB669" s="25" t="s">
        <v>663</v>
      </c>
      <c r="AC669" s="427" t="s">
        <v>663</v>
      </c>
      <c r="AD669" s="427" t="s">
        <v>663</v>
      </c>
      <c r="AE669" s="427" t="s">
        <v>663</v>
      </c>
      <c r="AF669" s="427"/>
      <c r="AG669" s="427"/>
      <c r="AH669" s="427"/>
      <c r="AI669" s="511"/>
      <c r="AJ669" s="511"/>
      <c r="AK669" s="141"/>
      <c r="AL669" s="434"/>
      <c r="AM669" s="443" t="s">
        <v>2144</v>
      </c>
      <c r="AN669" s="95"/>
      <c r="AO669" s="443"/>
      <c r="AP669" s="483"/>
      <c r="AQ669" s="500"/>
      <c r="AR669" s="96" t="e">
        <f>VLOOKUP(#REF!,'Monthly AMS report'!$Y$3:$Z$414,2,FALSE)</f>
        <v>#REF!</v>
      </c>
      <c r="AS669" s="22"/>
      <c r="AT669" s="22"/>
      <c r="AU669" s="3"/>
      <c r="AV669" s="5">
        <v>16</v>
      </c>
      <c r="AW669" s="118">
        <v>11</v>
      </c>
      <c r="AX669" s="4"/>
      <c r="AY669" s="4"/>
      <c r="AZ669" s="4"/>
    </row>
    <row r="670" spans="1:52" x14ac:dyDescent="0.2">
      <c r="A670" s="43" t="s">
        <v>2145</v>
      </c>
      <c r="B670" s="22" t="s">
        <v>2146</v>
      </c>
      <c r="I670" s="25" t="s">
        <v>663</v>
      </c>
      <c r="J670" s="25" t="s">
        <v>16</v>
      </c>
      <c r="K670" s="25" t="s">
        <v>16</v>
      </c>
      <c r="L670" s="25" t="s">
        <v>663</v>
      </c>
      <c r="M670" s="25" t="s">
        <v>663</v>
      </c>
      <c r="N670" s="25" t="s">
        <v>663</v>
      </c>
      <c r="O670" s="25" t="s">
        <v>663</v>
      </c>
      <c r="P670" s="25" t="s">
        <v>663</v>
      </c>
      <c r="Q670" s="25" t="s">
        <v>663</v>
      </c>
      <c r="R670" s="25" t="s">
        <v>663</v>
      </c>
      <c r="S670" s="25" t="s">
        <v>663</v>
      </c>
      <c r="T670" s="25" t="s">
        <v>663</v>
      </c>
      <c r="U670" s="25" t="s">
        <v>663</v>
      </c>
      <c r="V670" s="25" t="s">
        <v>663</v>
      </c>
      <c r="W670" s="25" t="s">
        <v>663</v>
      </c>
      <c r="X670" s="25" t="s">
        <v>663</v>
      </c>
      <c r="Y670" s="25" t="s">
        <v>663</v>
      </c>
      <c r="Z670" s="25" t="s">
        <v>663</v>
      </c>
      <c r="AA670" s="25" t="s">
        <v>663</v>
      </c>
      <c r="AB670" s="25" t="s">
        <v>663</v>
      </c>
      <c r="AC670" s="427" t="s">
        <v>663</v>
      </c>
      <c r="AD670" s="427" t="s">
        <v>663</v>
      </c>
      <c r="AE670" s="427" t="s">
        <v>663</v>
      </c>
      <c r="AF670" s="427"/>
      <c r="AG670" s="427"/>
      <c r="AH670" s="427"/>
      <c r="AI670" s="511"/>
      <c r="AJ670" s="511"/>
      <c r="AK670" s="141"/>
      <c r="AL670" s="434"/>
      <c r="AM670" s="443" t="s">
        <v>2147</v>
      </c>
      <c r="AN670" s="95"/>
      <c r="AO670" s="443"/>
      <c r="AP670" s="483"/>
      <c r="AQ670" s="500"/>
      <c r="AR670" s="96" t="e">
        <f>VLOOKUP(#REF!,'Monthly AMS report'!$Y$3:$Z$414,2,FALSE)</f>
        <v>#REF!</v>
      </c>
      <c r="AS670" s="22"/>
      <c r="AT670" s="22"/>
      <c r="AU670" s="3"/>
      <c r="AV670" s="5">
        <v>16</v>
      </c>
      <c r="AW670" s="118">
        <v>15</v>
      </c>
      <c r="AX670" s="4"/>
      <c r="AY670" s="4"/>
      <c r="AZ670" s="4"/>
    </row>
    <row r="671" spans="1:52" x14ac:dyDescent="0.2">
      <c r="A671" s="43" t="s">
        <v>2148</v>
      </c>
      <c r="B671" s="22" t="s">
        <v>2149</v>
      </c>
      <c r="I671" s="25" t="s">
        <v>663</v>
      </c>
      <c r="J671" s="25" t="s">
        <v>16</v>
      </c>
      <c r="K671" s="25" t="s">
        <v>16</v>
      </c>
      <c r="L671" s="25" t="s">
        <v>663</v>
      </c>
      <c r="M671" s="25" t="s">
        <v>663</v>
      </c>
      <c r="N671" s="25" t="s">
        <v>663</v>
      </c>
      <c r="O671" s="25" t="s">
        <v>663</v>
      </c>
      <c r="P671" s="25" t="s">
        <v>663</v>
      </c>
      <c r="Q671" s="25" t="s">
        <v>663</v>
      </c>
      <c r="R671" s="25" t="s">
        <v>663</v>
      </c>
      <c r="S671" s="25" t="s">
        <v>663</v>
      </c>
      <c r="T671" s="25" t="s">
        <v>663</v>
      </c>
      <c r="U671" s="25" t="s">
        <v>663</v>
      </c>
      <c r="V671" s="25" t="s">
        <v>663</v>
      </c>
      <c r="W671" s="25" t="s">
        <v>663</v>
      </c>
      <c r="X671" s="25" t="s">
        <v>663</v>
      </c>
      <c r="Y671" s="25" t="s">
        <v>663</v>
      </c>
      <c r="Z671" s="25" t="s">
        <v>663</v>
      </c>
      <c r="AA671" s="25" t="s">
        <v>663</v>
      </c>
      <c r="AB671" s="25" t="s">
        <v>663</v>
      </c>
      <c r="AC671" s="427" t="s">
        <v>663</v>
      </c>
      <c r="AD671" s="427" t="s">
        <v>663</v>
      </c>
      <c r="AE671" s="427" t="s">
        <v>663</v>
      </c>
      <c r="AF671" s="427"/>
      <c r="AG671" s="427"/>
      <c r="AH671" s="427"/>
      <c r="AI671" s="511"/>
      <c r="AJ671" s="511"/>
      <c r="AK671" s="141"/>
      <c r="AL671" s="434"/>
      <c r="AM671" s="443" t="s">
        <v>2147</v>
      </c>
      <c r="AN671" s="95"/>
      <c r="AO671" s="443"/>
      <c r="AP671" s="483"/>
      <c r="AQ671" s="500"/>
      <c r="AR671" s="96" t="e">
        <f>VLOOKUP(#REF!,'Monthly AMS report'!$Y$3:$Z$414,2,FALSE)</f>
        <v>#REF!</v>
      </c>
      <c r="AS671" s="22"/>
      <c r="AT671" s="22"/>
      <c r="AU671" s="3"/>
      <c r="AV671" s="5">
        <v>16</v>
      </c>
      <c r="AW671" s="118">
        <v>15</v>
      </c>
      <c r="AX671" s="4"/>
      <c r="AY671" s="4"/>
      <c r="AZ671" s="4"/>
    </row>
    <row r="672" spans="1:52" x14ac:dyDescent="0.2">
      <c r="A672" s="43" t="s">
        <v>2150</v>
      </c>
      <c r="B672" s="22" t="s">
        <v>2151</v>
      </c>
      <c r="I672" s="25" t="s">
        <v>16</v>
      </c>
      <c r="J672" s="25" t="s">
        <v>16</v>
      </c>
      <c r="K672" s="25" t="s">
        <v>16</v>
      </c>
      <c r="L672" s="25" t="s">
        <v>663</v>
      </c>
      <c r="M672" s="25" t="s">
        <v>663</v>
      </c>
      <c r="N672" s="25" t="s">
        <v>663</v>
      </c>
      <c r="O672" s="25" t="s">
        <v>663</v>
      </c>
      <c r="P672" s="25" t="s">
        <v>663</v>
      </c>
      <c r="Q672" s="25" t="s">
        <v>663</v>
      </c>
      <c r="R672" s="25" t="s">
        <v>663</v>
      </c>
      <c r="S672" s="25" t="s">
        <v>663</v>
      </c>
      <c r="T672" s="25" t="s">
        <v>663</v>
      </c>
      <c r="U672" s="25" t="s">
        <v>663</v>
      </c>
      <c r="V672" s="25" t="s">
        <v>663</v>
      </c>
      <c r="W672" s="25" t="s">
        <v>663</v>
      </c>
      <c r="X672" s="25" t="s">
        <v>663</v>
      </c>
      <c r="Y672" s="25" t="s">
        <v>663</v>
      </c>
      <c r="Z672" s="25" t="s">
        <v>663</v>
      </c>
      <c r="AA672" s="25" t="s">
        <v>663</v>
      </c>
      <c r="AB672" s="25" t="s">
        <v>663</v>
      </c>
      <c r="AC672" s="427" t="s">
        <v>663</v>
      </c>
      <c r="AD672" s="427" t="s">
        <v>663</v>
      </c>
      <c r="AE672" s="427" t="s">
        <v>663</v>
      </c>
      <c r="AF672" s="427"/>
      <c r="AG672" s="427"/>
      <c r="AH672" s="427"/>
      <c r="AI672" s="511"/>
      <c r="AJ672" s="511"/>
      <c r="AK672" s="141"/>
      <c r="AL672" s="434"/>
      <c r="AM672" s="443" t="s">
        <v>2152</v>
      </c>
      <c r="AN672" s="95"/>
      <c r="AO672" s="443"/>
      <c r="AP672" s="483"/>
      <c r="AQ672" s="500"/>
      <c r="AR672" s="96" t="e">
        <f>VLOOKUP(#REF!,'Monthly AMS report'!$Y$3:$Z$414,2,FALSE)</f>
        <v>#REF!</v>
      </c>
      <c r="AS672" s="22"/>
      <c r="AT672" s="22"/>
      <c r="AU672" s="3"/>
      <c r="AV672" s="5">
        <v>29</v>
      </c>
      <c r="AW672" s="118">
        <v>26</v>
      </c>
      <c r="AX672" s="4"/>
      <c r="AY672" s="4"/>
      <c r="AZ672" s="4"/>
    </row>
    <row r="673" spans="1:52" x14ac:dyDescent="0.2">
      <c r="A673" s="43" t="s">
        <v>2153</v>
      </c>
      <c r="B673" s="22" t="s">
        <v>2154</v>
      </c>
      <c r="I673" s="25" t="s">
        <v>663</v>
      </c>
      <c r="J673" s="25" t="s">
        <v>16</v>
      </c>
      <c r="K673" s="25" t="s">
        <v>16</v>
      </c>
      <c r="L673" s="25" t="s">
        <v>663</v>
      </c>
      <c r="M673" s="25" t="s">
        <v>663</v>
      </c>
      <c r="N673" s="25" t="s">
        <v>663</v>
      </c>
      <c r="O673" s="25" t="s">
        <v>663</v>
      </c>
      <c r="P673" s="25" t="s">
        <v>663</v>
      </c>
      <c r="Q673" s="25" t="s">
        <v>663</v>
      </c>
      <c r="R673" s="25" t="s">
        <v>663</v>
      </c>
      <c r="S673" s="25" t="s">
        <v>663</v>
      </c>
      <c r="T673" s="25" t="s">
        <v>663</v>
      </c>
      <c r="U673" s="25" t="s">
        <v>663</v>
      </c>
      <c r="V673" s="25" t="s">
        <v>663</v>
      </c>
      <c r="W673" s="25" t="s">
        <v>663</v>
      </c>
      <c r="X673" s="25" t="s">
        <v>663</v>
      </c>
      <c r="Y673" s="25" t="s">
        <v>663</v>
      </c>
      <c r="Z673" s="25" t="s">
        <v>663</v>
      </c>
      <c r="AA673" s="25" t="s">
        <v>663</v>
      </c>
      <c r="AB673" s="25" t="s">
        <v>663</v>
      </c>
      <c r="AC673" s="427" t="s">
        <v>663</v>
      </c>
      <c r="AD673" s="427" t="s">
        <v>663</v>
      </c>
      <c r="AE673" s="427" t="s">
        <v>663</v>
      </c>
      <c r="AF673" s="427"/>
      <c r="AG673" s="427"/>
      <c r="AH673" s="427"/>
      <c r="AI673" s="511"/>
      <c r="AJ673" s="511"/>
      <c r="AK673" s="141"/>
      <c r="AL673" s="434"/>
      <c r="AM673" s="443" t="s">
        <v>2147</v>
      </c>
      <c r="AN673" s="95"/>
      <c r="AO673" s="443"/>
      <c r="AP673" s="483"/>
      <c r="AQ673" s="500"/>
      <c r="AR673" s="96" t="e">
        <f>VLOOKUP(#REF!,'Monthly AMS report'!$Y$3:$Z$414,2,FALSE)</f>
        <v>#REF!</v>
      </c>
      <c r="AS673" s="22"/>
      <c r="AT673" s="22"/>
      <c r="AU673" s="3"/>
      <c r="AV673" s="5">
        <v>16</v>
      </c>
      <c r="AW673" s="118">
        <v>16</v>
      </c>
      <c r="AX673" s="4"/>
      <c r="AY673" s="4"/>
      <c r="AZ673" s="4"/>
    </row>
    <row r="674" spans="1:52" ht="15" x14ac:dyDescent="0.2">
      <c r="A674" s="43"/>
      <c r="B674" s="22"/>
      <c r="E674" s="263"/>
      <c r="F674" s="264"/>
      <c r="I674" s="25"/>
      <c r="J674" s="25"/>
      <c r="K674" s="25"/>
      <c r="L674" s="25"/>
      <c r="M674" s="25"/>
      <c r="N674" s="25"/>
      <c r="O674" s="25"/>
      <c r="P674" s="25"/>
      <c r="Q674" s="25"/>
      <c r="R674" s="25"/>
      <c r="S674" s="25"/>
      <c r="T674" s="25"/>
      <c r="U674" s="25"/>
      <c r="V674" s="25"/>
      <c r="W674" s="25"/>
      <c r="X674" s="25"/>
      <c r="Y674" s="25"/>
      <c r="Z674" s="25"/>
      <c r="AA674" s="25"/>
      <c r="AB674" s="25"/>
      <c r="AC674" s="427"/>
      <c r="AD674" s="427"/>
      <c r="AE674" s="427"/>
      <c r="AF674" s="427"/>
      <c r="AG674" s="427"/>
      <c r="AH674" s="427"/>
      <c r="AI674" s="511"/>
      <c r="AJ674" s="511"/>
      <c r="AK674" s="141"/>
      <c r="AL674" s="434"/>
      <c r="AN674" s="95"/>
      <c r="AO674" s="438"/>
      <c r="AP674" s="483"/>
      <c r="AQ674" s="500"/>
      <c r="AR674" s="96"/>
      <c r="AS674" s="22"/>
      <c r="AT674" s="22"/>
      <c r="AU674" s="3"/>
      <c r="AW674" s="118">
        <v>0</v>
      </c>
      <c r="AX674" s="4"/>
      <c r="AY674" s="4"/>
      <c r="AZ674" s="4"/>
    </row>
    <row r="675" spans="1:52" ht="15" x14ac:dyDescent="0.2">
      <c r="A675" s="43"/>
      <c r="B675" s="22"/>
      <c r="E675" s="263"/>
      <c r="F675" s="264"/>
      <c r="I675" s="25"/>
      <c r="J675" s="25"/>
      <c r="K675" s="25"/>
      <c r="L675" s="25"/>
      <c r="M675" s="25"/>
      <c r="N675" s="25"/>
      <c r="O675" s="25"/>
      <c r="P675" s="25"/>
      <c r="Q675" s="25"/>
      <c r="R675" s="25"/>
      <c r="S675" s="25"/>
      <c r="T675" s="25"/>
      <c r="U675" s="25"/>
      <c r="V675" s="25"/>
      <c r="W675" s="25"/>
      <c r="X675" s="25"/>
      <c r="Y675" s="25"/>
      <c r="Z675" s="25"/>
      <c r="AA675" s="25"/>
      <c r="AB675" s="25"/>
      <c r="AC675" s="427"/>
      <c r="AD675" s="427"/>
      <c r="AE675" s="427"/>
      <c r="AF675" s="427"/>
      <c r="AG675" s="427"/>
      <c r="AH675" s="427"/>
      <c r="AI675" s="511"/>
      <c r="AJ675" s="511"/>
      <c r="AK675" s="141"/>
      <c r="AL675" s="434"/>
      <c r="AN675" s="95"/>
      <c r="AO675" s="438"/>
      <c r="AP675" s="483"/>
      <c r="AQ675" s="500"/>
      <c r="AR675" s="96"/>
      <c r="AS675" s="22"/>
      <c r="AT675" s="22"/>
      <c r="AU675" s="3"/>
      <c r="AW675" s="118">
        <v>0</v>
      </c>
      <c r="AX675" s="4"/>
      <c r="AY675" s="4"/>
      <c r="AZ675" s="4"/>
    </row>
    <row r="676" spans="1:52" x14ac:dyDescent="0.2">
      <c r="A676" s="43" t="s">
        <v>2155</v>
      </c>
      <c r="B676" s="22" t="s">
        <v>2156</v>
      </c>
      <c r="I676" s="25" t="s">
        <v>16</v>
      </c>
      <c r="J676" s="25" t="s">
        <v>16</v>
      </c>
      <c r="K676" s="25" t="s">
        <v>663</v>
      </c>
      <c r="L676" s="25" t="s">
        <v>663</v>
      </c>
      <c r="M676" s="25" t="s">
        <v>663</v>
      </c>
      <c r="N676" s="25" t="s">
        <v>663</v>
      </c>
      <c r="O676" s="25" t="s">
        <v>663</v>
      </c>
      <c r="P676" s="25" t="s">
        <v>663</v>
      </c>
      <c r="Q676" s="25" t="s">
        <v>663</v>
      </c>
      <c r="R676" s="25" t="s">
        <v>663</v>
      </c>
      <c r="S676" s="25" t="s">
        <v>663</v>
      </c>
      <c r="T676" s="25" t="s">
        <v>663</v>
      </c>
      <c r="U676" s="25" t="s">
        <v>663</v>
      </c>
      <c r="V676" s="25" t="s">
        <v>663</v>
      </c>
      <c r="W676" s="25" t="s">
        <v>663</v>
      </c>
      <c r="X676" s="25" t="s">
        <v>663</v>
      </c>
      <c r="Y676" s="25" t="s">
        <v>663</v>
      </c>
      <c r="Z676" s="25" t="s">
        <v>663</v>
      </c>
      <c r="AA676" s="25" t="s">
        <v>663</v>
      </c>
      <c r="AB676" s="25" t="s">
        <v>663</v>
      </c>
      <c r="AC676" s="427" t="s">
        <v>663</v>
      </c>
      <c r="AD676" s="427" t="s">
        <v>663</v>
      </c>
      <c r="AE676" s="427" t="s">
        <v>663</v>
      </c>
      <c r="AF676" s="427"/>
      <c r="AG676" s="427"/>
      <c r="AH676" s="427"/>
      <c r="AI676" s="511"/>
      <c r="AJ676" s="511"/>
      <c r="AK676" s="141"/>
      <c r="AL676" s="434"/>
      <c r="AM676" s="438" t="s">
        <v>2107</v>
      </c>
      <c r="AN676" s="95"/>
      <c r="AO676" s="438"/>
      <c r="AP676" s="483"/>
      <c r="AQ676" s="500"/>
      <c r="AR676" s="96" t="e">
        <f>VLOOKUP(#REF!,'Monthly AMS report'!$D$4:$E$409,2,FALSE)</f>
        <v>#REF!</v>
      </c>
      <c r="AS676" s="22"/>
      <c r="AT676" s="22"/>
      <c r="AU676" s="3"/>
      <c r="AV676" s="5">
        <v>26</v>
      </c>
      <c r="AW676" s="118">
        <v>44</v>
      </c>
      <c r="AX676" s="4"/>
      <c r="AY676" s="4"/>
      <c r="AZ676" s="4"/>
    </row>
    <row r="677" spans="1:52" ht="25.5" x14ac:dyDescent="0.2">
      <c r="A677" s="43" t="s">
        <v>2157</v>
      </c>
      <c r="B677" s="22" t="s">
        <v>2158</v>
      </c>
      <c r="I677" s="25" t="s">
        <v>16</v>
      </c>
      <c r="J677" s="25" t="s">
        <v>16</v>
      </c>
      <c r="K677" s="25" t="s">
        <v>663</v>
      </c>
      <c r="L677" s="25" t="s">
        <v>663</v>
      </c>
      <c r="M677" s="25" t="s">
        <v>663</v>
      </c>
      <c r="N677" s="25" t="s">
        <v>663</v>
      </c>
      <c r="O677" s="25" t="s">
        <v>663</v>
      </c>
      <c r="P677" s="25" t="s">
        <v>663</v>
      </c>
      <c r="Q677" s="25" t="s">
        <v>663</v>
      </c>
      <c r="R677" s="25" t="s">
        <v>663</v>
      </c>
      <c r="S677" s="25" t="s">
        <v>663</v>
      </c>
      <c r="T677" s="25" t="s">
        <v>663</v>
      </c>
      <c r="U677" s="25" t="s">
        <v>663</v>
      </c>
      <c r="V677" s="25" t="s">
        <v>663</v>
      </c>
      <c r="W677" s="25" t="s">
        <v>663</v>
      </c>
      <c r="X677" s="25" t="s">
        <v>663</v>
      </c>
      <c r="Y677" s="25" t="s">
        <v>663</v>
      </c>
      <c r="Z677" s="25" t="s">
        <v>663</v>
      </c>
      <c r="AA677" s="25" t="s">
        <v>663</v>
      </c>
      <c r="AB677" s="25" t="s">
        <v>663</v>
      </c>
      <c r="AC677" s="427" t="s">
        <v>663</v>
      </c>
      <c r="AD677" s="427" t="s">
        <v>663</v>
      </c>
      <c r="AE677" s="427" t="s">
        <v>663</v>
      </c>
      <c r="AF677" s="427"/>
      <c r="AG677" s="427"/>
      <c r="AH677" s="427"/>
      <c r="AI677" s="511"/>
      <c r="AJ677" s="511"/>
      <c r="AK677" s="141"/>
      <c r="AL677" s="434"/>
      <c r="AM677" s="438" t="s">
        <v>2107</v>
      </c>
      <c r="AN677" s="95"/>
      <c r="AO677" s="438"/>
      <c r="AP677" s="483"/>
      <c r="AQ677" s="500"/>
      <c r="AR677" s="96" t="e">
        <f>VLOOKUP(#REF!,'Monthly AMS report'!$D$4:$E$409,2,FALSE)</f>
        <v>#REF!</v>
      </c>
      <c r="AS677" s="22"/>
      <c r="AT677" s="22"/>
      <c r="AU677" s="3"/>
      <c r="AV677" s="5">
        <v>18</v>
      </c>
      <c r="AW677" s="118">
        <v>44</v>
      </c>
      <c r="AX677" s="4"/>
      <c r="AY677" s="4"/>
      <c r="AZ677" s="4"/>
    </row>
    <row r="678" spans="1:52" x14ac:dyDescent="0.2">
      <c r="A678" s="43" t="s">
        <v>2159</v>
      </c>
      <c r="B678" s="22" t="s">
        <v>2160</v>
      </c>
      <c r="I678" s="25" t="s">
        <v>16</v>
      </c>
      <c r="J678" s="25" t="s">
        <v>16</v>
      </c>
      <c r="K678" s="25" t="s">
        <v>663</v>
      </c>
      <c r="L678" s="25" t="s">
        <v>663</v>
      </c>
      <c r="M678" s="25" t="s">
        <v>663</v>
      </c>
      <c r="N678" s="25" t="s">
        <v>663</v>
      </c>
      <c r="O678" s="25" t="s">
        <v>663</v>
      </c>
      <c r="P678" s="25" t="s">
        <v>663</v>
      </c>
      <c r="Q678" s="25" t="s">
        <v>663</v>
      </c>
      <c r="R678" s="25" t="s">
        <v>663</v>
      </c>
      <c r="S678" s="25" t="s">
        <v>663</v>
      </c>
      <c r="T678" s="25" t="s">
        <v>663</v>
      </c>
      <c r="U678" s="25" t="s">
        <v>663</v>
      </c>
      <c r="V678" s="25" t="s">
        <v>663</v>
      </c>
      <c r="W678" s="25" t="s">
        <v>663</v>
      </c>
      <c r="X678" s="25" t="s">
        <v>663</v>
      </c>
      <c r="Y678" s="25" t="s">
        <v>663</v>
      </c>
      <c r="Z678" s="25" t="s">
        <v>663</v>
      </c>
      <c r="AA678" s="25" t="s">
        <v>663</v>
      </c>
      <c r="AB678" s="25" t="s">
        <v>663</v>
      </c>
      <c r="AC678" s="427" t="s">
        <v>663</v>
      </c>
      <c r="AD678" s="427" t="s">
        <v>663</v>
      </c>
      <c r="AE678" s="427" t="s">
        <v>663</v>
      </c>
      <c r="AF678" s="427"/>
      <c r="AG678" s="427"/>
      <c r="AH678" s="427"/>
      <c r="AI678" s="511"/>
      <c r="AJ678" s="511"/>
      <c r="AK678" s="141"/>
      <c r="AL678" s="434"/>
      <c r="AM678" s="438" t="s">
        <v>2107</v>
      </c>
      <c r="AN678" s="95"/>
      <c r="AO678" s="438"/>
      <c r="AP678" s="483"/>
      <c r="AQ678" s="500"/>
      <c r="AR678" s="96" t="e">
        <f>VLOOKUP(#REF!,'Monthly AMS report'!$D$4:$E$409,2,FALSE)</f>
        <v>#REF!</v>
      </c>
      <c r="AS678" s="22"/>
      <c r="AT678" s="22"/>
      <c r="AU678" s="3"/>
      <c r="AV678" s="5">
        <v>18</v>
      </c>
      <c r="AW678" s="118">
        <v>44</v>
      </c>
      <c r="AX678" s="4"/>
      <c r="AY678" s="4"/>
      <c r="AZ678" s="4"/>
    </row>
    <row r="679" spans="1:52" x14ac:dyDescent="0.2">
      <c r="A679" s="43" t="s">
        <v>2161</v>
      </c>
      <c r="B679" s="22" t="s">
        <v>2162</v>
      </c>
      <c r="I679" s="25" t="s">
        <v>16</v>
      </c>
      <c r="J679" s="25" t="s">
        <v>16</v>
      </c>
      <c r="K679" s="25" t="s">
        <v>663</v>
      </c>
      <c r="L679" s="25" t="s">
        <v>663</v>
      </c>
      <c r="M679" s="25" t="s">
        <v>663</v>
      </c>
      <c r="N679" s="25" t="s">
        <v>663</v>
      </c>
      <c r="O679" s="25" t="s">
        <v>663</v>
      </c>
      <c r="P679" s="25" t="s">
        <v>663</v>
      </c>
      <c r="Q679" s="25" t="s">
        <v>663</v>
      </c>
      <c r="R679" s="25" t="s">
        <v>663</v>
      </c>
      <c r="S679" s="25" t="s">
        <v>663</v>
      </c>
      <c r="T679" s="25" t="s">
        <v>663</v>
      </c>
      <c r="U679" s="25" t="s">
        <v>663</v>
      </c>
      <c r="V679" s="25" t="s">
        <v>663</v>
      </c>
      <c r="W679" s="25" t="s">
        <v>663</v>
      </c>
      <c r="X679" s="25" t="s">
        <v>663</v>
      </c>
      <c r="Y679" s="25" t="s">
        <v>663</v>
      </c>
      <c r="Z679" s="25" t="s">
        <v>663</v>
      </c>
      <c r="AA679" s="25" t="s">
        <v>663</v>
      </c>
      <c r="AB679" s="25" t="s">
        <v>663</v>
      </c>
      <c r="AC679" s="427" t="s">
        <v>663</v>
      </c>
      <c r="AD679" s="427" t="s">
        <v>663</v>
      </c>
      <c r="AE679" s="427" t="s">
        <v>663</v>
      </c>
      <c r="AF679" s="427"/>
      <c r="AG679" s="427"/>
      <c r="AH679" s="427"/>
      <c r="AI679" s="511"/>
      <c r="AJ679" s="511"/>
      <c r="AK679" s="141"/>
      <c r="AL679" s="434"/>
      <c r="AN679" s="95"/>
      <c r="AO679" s="438"/>
      <c r="AP679" s="483"/>
      <c r="AQ679" s="500"/>
      <c r="AR679" s="96" t="e">
        <f>VLOOKUP(#REF!,'Monthly AMS report'!$D$4:$E$409,2,FALSE)</f>
        <v>#REF!</v>
      </c>
      <c r="AS679" s="22"/>
      <c r="AT679" s="22"/>
      <c r="AU679" s="3"/>
      <c r="AV679" s="5">
        <v>18</v>
      </c>
      <c r="AW679" s="118">
        <v>44</v>
      </c>
      <c r="AX679" s="4"/>
      <c r="AY679" s="4"/>
      <c r="AZ679" s="4"/>
    </row>
    <row r="680" spans="1:52" x14ac:dyDescent="0.2">
      <c r="A680" s="43" t="s">
        <v>611</v>
      </c>
      <c r="B680" s="22" t="s">
        <v>612</v>
      </c>
      <c r="I680" s="25" t="s">
        <v>16</v>
      </c>
      <c r="J680" s="25" t="s">
        <v>16</v>
      </c>
      <c r="K680" s="25" t="s">
        <v>663</v>
      </c>
      <c r="L680" s="25" t="s">
        <v>663</v>
      </c>
      <c r="M680" s="25" t="s">
        <v>663</v>
      </c>
      <c r="N680" s="25" t="s">
        <v>663</v>
      </c>
      <c r="O680" s="25" t="s">
        <v>663</v>
      </c>
      <c r="P680" s="25" t="s">
        <v>663</v>
      </c>
      <c r="Q680" s="25" t="s">
        <v>663</v>
      </c>
      <c r="R680" s="25" t="s">
        <v>663</v>
      </c>
      <c r="S680" s="25" t="s">
        <v>663</v>
      </c>
      <c r="T680" s="25" t="s">
        <v>663</v>
      </c>
      <c r="U680" s="25" t="s">
        <v>663</v>
      </c>
      <c r="V680" s="25" t="s">
        <v>663</v>
      </c>
      <c r="W680" s="25" t="s">
        <v>663</v>
      </c>
      <c r="X680" s="25" t="s">
        <v>663</v>
      </c>
      <c r="Y680" s="25" t="s">
        <v>663</v>
      </c>
      <c r="Z680" s="25" t="s">
        <v>663</v>
      </c>
      <c r="AA680" s="25" t="s">
        <v>663</v>
      </c>
      <c r="AB680" s="25" t="s">
        <v>663</v>
      </c>
      <c r="AC680" s="427" t="s">
        <v>663</v>
      </c>
      <c r="AD680" s="427" t="s">
        <v>663</v>
      </c>
      <c r="AE680" s="427" t="s">
        <v>663</v>
      </c>
      <c r="AF680" s="427"/>
      <c r="AG680" s="427"/>
      <c r="AH680" s="427"/>
      <c r="AI680" s="511"/>
      <c r="AJ680" s="511"/>
      <c r="AK680" s="141"/>
      <c r="AL680" s="434"/>
      <c r="AN680" s="95"/>
      <c r="AO680" s="438"/>
      <c r="AP680" s="483"/>
      <c r="AQ680" s="500"/>
      <c r="AR680" s="96" t="e">
        <f>VLOOKUP(#REF!,'Monthly AMS report'!$D$4:$E$409,2,FALSE)</f>
        <v>#REF!</v>
      </c>
      <c r="AS680" s="22"/>
      <c r="AT680" s="22"/>
      <c r="AU680" s="3"/>
      <c r="AV680" s="5">
        <v>16</v>
      </c>
      <c r="AW680" s="118">
        <v>44</v>
      </c>
      <c r="AX680" s="4"/>
      <c r="AY680" s="4"/>
      <c r="AZ680" s="4"/>
    </row>
    <row r="681" spans="1:52" x14ac:dyDescent="0.2">
      <c r="A681" s="43" t="s">
        <v>2163</v>
      </c>
      <c r="B681" s="22" t="s">
        <v>2164</v>
      </c>
      <c r="I681" s="25" t="s">
        <v>16</v>
      </c>
      <c r="J681" s="25" t="s">
        <v>16</v>
      </c>
      <c r="K681" s="25" t="s">
        <v>663</v>
      </c>
      <c r="L681" s="25" t="s">
        <v>663</v>
      </c>
      <c r="M681" s="25" t="s">
        <v>663</v>
      </c>
      <c r="N681" s="25" t="s">
        <v>663</v>
      </c>
      <c r="O681" s="25" t="s">
        <v>663</v>
      </c>
      <c r="P681" s="25" t="s">
        <v>663</v>
      </c>
      <c r="Q681" s="25" t="s">
        <v>663</v>
      </c>
      <c r="R681" s="25" t="s">
        <v>663</v>
      </c>
      <c r="S681" s="25" t="s">
        <v>663</v>
      </c>
      <c r="T681" s="25" t="s">
        <v>663</v>
      </c>
      <c r="U681" s="25" t="s">
        <v>663</v>
      </c>
      <c r="V681" s="25" t="s">
        <v>663</v>
      </c>
      <c r="W681" s="25" t="s">
        <v>663</v>
      </c>
      <c r="X681" s="25" t="s">
        <v>663</v>
      </c>
      <c r="Y681" s="25" t="s">
        <v>663</v>
      </c>
      <c r="Z681" s="25" t="s">
        <v>663</v>
      </c>
      <c r="AA681" s="25" t="s">
        <v>663</v>
      </c>
      <c r="AB681" s="25" t="s">
        <v>663</v>
      </c>
      <c r="AC681" s="427" t="s">
        <v>663</v>
      </c>
      <c r="AD681" s="427" t="s">
        <v>663</v>
      </c>
      <c r="AE681" s="427" t="s">
        <v>663</v>
      </c>
      <c r="AF681" s="427"/>
      <c r="AG681" s="427"/>
      <c r="AH681" s="427"/>
      <c r="AI681" s="511"/>
      <c r="AJ681" s="511"/>
      <c r="AK681" s="141"/>
      <c r="AL681" s="434"/>
      <c r="AN681" s="95"/>
      <c r="AO681" s="438"/>
      <c r="AP681" s="483"/>
      <c r="AQ681" s="500"/>
      <c r="AR681" s="96" t="e">
        <f>VLOOKUP(#REF!,'Monthly AMS report'!$D$4:$E$409,2,FALSE)</f>
        <v>#REF!</v>
      </c>
      <c r="AS681" s="22"/>
      <c r="AT681" s="22"/>
      <c r="AU681" s="3"/>
      <c r="AV681" s="5">
        <v>18</v>
      </c>
      <c r="AW681" s="118">
        <v>44</v>
      </c>
      <c r="AX681" s="4"/>
      <c r="AY681" s="4"/>
      <c r="AZ681" s="4"/>
    </row>
    <row r="682" spans="1:52" ht="25.5" x14ac:dyDescent="0.2">
      <c r="A682" s="43" t="s">
        <v>2165</v>
      </c>
      <c r="B682" s="22" t="s">
        <v>2166</v>
      </c>
      <c r="I682" s="25" t="s">
        <v>16</v>
      </c>
      <c r="J682" s="25" t="s">
        <v>16</v>
      </c>
      <c r="K682" s="25" t="s">
        <v>663</v>
      </c>
      <c r="L682" s="25" t="s">
        <v>663</v>
      </c>
      <c r="M682" s="25" t="s">
        <v>663</v>
      </c>
      <c r="N682" s="25" t="s">
        <v>663</v>
      </c>
      <c r="O682" s="25" t="s">
        <v>663</v>
      </c>
      <c r="P682" s="25" t="s">
        <v>663</v>
      </c>
      <c r="Q682" s="25" t="s">
        <v>663</v>
      </c>
      <c r="R682" s="25" t="s">
        <v>663</v>
      </c>
      <c r="S682" s="25" t="s">
        <v>663</v>
      </c>
      <c r="T682" s="25" t="s">
        <v>663</v>
      </c>
      <c r="U682" s="25" t="s">
        <v>663</v>
      </c>
      <c r="V682" s="25" t="s">
        <v>663</v>
      </c>
      <c r="W682" s="25" t="s">
        <v>663</v>
      </c>
      <c r="X682" s="25" t="s">
        <v>663</v>
      </c>
      <c r="Y682" s="25" t="s">
        <v>663</v>
      </c>
      <c r="Z682" s="25" t="s">
        <v>663</v>
      </c>
      <c r="AA682" s="25" t="s">
        <v>663</v>
      </c>
      <c r="AB682" s="25" t="s">
        <v>663</v>
      </c>
      <c r="AC682" s="427" t="s">
        <v>663</v>
      </c>
      <c r="AD682" s="427" t="s">
        <v>663</v>
      </c>
      <c r="AE682" s="427" t="s">
        <v>663</v>
      </c>
      <c r="AF682" s="427"/>
      <c r="AG682" s="427"/>
      <c r="AH682" s="427"/>
      <c r="AI682" s="511"/>
      <c r="AJ682" s="511"/>
      <c r="AK682" s="141"/>
      <c r="AL682" s="434"/>
      <c r="AM682" s="438" t="s">
        <v>2107</v>
      </c>
      <c r="AN682" s="95"/>
      <c r="AO682" s="438"/>
      <c r="AP682" s="483"/>
      <c r="AQ682" s="500"/>
      <c r="AR682" s="96" t="e">
        <f>VLOOKUP(#REF!,'Monthly AMS report'!$D$4:$E$409,2,FALSE)</f>
        <v>#REF!</v>
      </c>
      <c r="AS682" s="22"/>
      <c r="AT682" s="22"/>
      <c r="AU682" s="3"/>
      <c r="AV682" s="5">
        <v>18</v>
      </c>
      <c r="AW682" s="118">
        <v>44</v>
      </c>
      <c r="AX682" s="4"/>
      <c r="AY682" s="4"/>
      <c r="AZ682" s="4"/>
    </row>
    <row r="683" spans="1:52" x14ac:dyDescent="0.2">
      <c r="A683" s="43" t="s">
        <v>2167</v>
      </c>
      <c r="B683" s="22" t="s">
        <v>2168</v>
      </c>
      <c r="I683" s="25" t="s">
        <v>16</v>
      </c>
      <c r="J683" s="25" t="s">
        <v>16</v>
      </c>
      <c r="K683" s="25" t="s">
        <v>663</v>
      </c>
      <c r="L683" s="25" t="s">
        <v>663</v>
      </c>
      <c r="M683" s="25" t="s">
        <v>663</v>
      </c>
      <c r="N683" s="25" t="s">
        <v>663</v>
      </c>
      <c r="O683" s="25" t="s">
        <v>663</v>
      </c>
      <c r="P683" s="25" t="s">
        <v>663</v>
      </c>
      <c r="Q683" s="25" t="s">
        <v>663</v>
      </c>
      <c r="R683" s="25" t="s">
        <v>663</v>
      </c>
      <c r="S683" s="25" t="s">
        <v>663</v>
      </c>
      <c r="T683" s="25" t="s">
        <v>663</v>
      </c>
      <c r="U683" s="25" t="s">
        <v>663</v>
      </c>
      <c r="V683" s="25" t="s">
        <v>663</v>
      </c>
      <c r="W683" s="25" t="s">
        <v>663</v>
      </c>
      <c r="X683" s="25" t="s">
        <v>663</v>
      </c>
      <c r="Y683" s="25" t="s">
        <v>663</v>
      </c>
      <c r="Z683" s="25" t="s">
        <v>663</v>
      </c>
      <c r="AA683" s="25" t="s">
        <v>663</v>
      </c>
      <c r="AB683" s="25" t="s">
        <v>663</v>
      </c>
      <c r="AC683" s="427" t="s">
        <v>663</v>
      </c>
      <c r="AD683" s="427" t="s">
        <v>663</v>
      </c>
      <c r="AE683" s="427" t="s">
        <v>663</v>
      </c>
      <c r="AF683" s="427"/>
      <c r="AG683" s="427"/>
      <c r="AH683" s="427"/>
      <c r="AI683" s="511"/>
      <c r="AJ683" s="511"/>
      <c r="AK683" s="141"/>
      <c r="AL683" s="434"/>
      <c r="AM683" s="438" t="s">
        <v>2107</v>
      </c>
      <c r="AN683" s="95"/>
      <c r="AO683" s="438"/>
      <c r="AP683" s="483"/>
      <c r="AQ683" s="500"/>
      <c r="AR683" s="96" t="e">
        <f>VLOOKUP(#REF!,'Monthly AMS report'!$D$4:$E$409,2,FALSE)</f>
        <v>#REF!</v>
      </c>
      <c r="AS683" s="22"/>
      <c r="AT683" s="22"/>
      <c r="AU683" s="3"/>
      <c r="AV683" s="5">
        <v>18</v>
      </c>
      <c r="AW683" s="118">
        <v>44</v>
      </c>
      <c r="AX683" s="4"/>
      <c r="AY683" s="4"/>
      <c r="AZ683" s="4"/>
    </row>
    <row r="684" spans="1:52" x14ac:dyDescent="0.2">
      <c r="A684" s="43"/>
      <c r="B684" s="22"/>
      <c r="C684" s="61"/>
      <c r="D684" s="61"/>
      <c r="E684" s="283"/>
      <c r="F684" s="284"/>
      <c r="I684" s="25" t="s">
        <v>16</v>
      </c>
      <c r="J684" s="25" t="s">
        <v>16</v>
      </c>
      <c r="K684" s="25" t="s">
        <v>663</v>
      </c>
      <c r="L684" s="25" t="s">
        <v>663</v>
      </c>
      <c r="M684" s="25" t="s">
        <v>663</v>
      </c>
      <c r="N684" s="25" t="s">
        <v>663</v>
      </c>
      <c r="O684" s="25" t="s">
        <v>663</v>
      </c>
      <c r="P684" s="25" t="s">
        <v>663</v>
      </c>
      <c r="Q684" s="25" t="s">
        <v>663</v>
      </c>
      <c r="R684" s="25" t="s">
        <v>663</v>
      </c>
      <c r="S684" s="25" t="s">
        <v>663</v>
      </c>
      <c r="T684" s="25" t="s">
        <v>663</v>
      </c>
      <c r="U684" s="25" t="s">
        <v>663</v>
      </c>
      <c r="V684" s="25" t="s">
        <v>663</v>
      </c>
      <c r="W684" s="25" t="s">
        <v>663</v>
      </c>
      <c r="X684" s="25" t="s">
        <v>663</v>
      </c>
      <c r="Y684" s="25" t="s">
        <v>663</v>
      </c>
      <c r="Z684" s="25" t="s">
        <v>663</v>
      </c>
      <c r="AA684" s="25" t="s">
        <v>663</v>
      </c>
      <c r="AB684" s="25" t="s">
        <v>663</v>
      </c>
      <c r="AC684" s="427" t="s">
        <v>663</v>
      </c>
      <c r="AD684" s="427" t="s">
        <v>663</v>
      </c>
      <c r="AE684" s="427" t="s">
        <v>663</v>
      </c>
      <c r="AF684" s="427"/>
      <c r="AG684" s="427"/>
      <c r="AH684" s="427"/>
      <c r="AI684" s="511"/>
      <c r="AJ684" s="511"/>
      <c r="AK684" s="141"/>
      <c r="AL684" s="434"/>
      <c r="AM684" s="438" t="s">
        <v>2107</v>
      </c>
      <c r="AN684" s="95"/>
      <c r="AO684" s="438"/>
      <c r="AP684" s="483"/>
      <c r="AQ684" s="500"/>
      <c r="AR684" s="96" t="s">
        <v>2129</v>
      </c>
      <c r="AS684" s="22"/>
      <c r="AT684" s="22"/>
      <c r="AU684" s="3"/>
      <c r="AV684" s="5">
        <v>32</v>
      </c>
      <c r="AW684" s="118" t="e">
        <v>#VALUE!</v>
      </c>
      <c r="AX684" s="4"/>
      <c r="AY684" s="4"/>
      <c r="AZ684" s="4"/>
    </row>
    <row r="685" spans="1:52" ht="25.5" x14ac:dyDescent="0.2">
      <c r="A685" s="43" t="s">
        <v>2058</v>
      </c>
      <c r="B685" s="22" t="s">
        <v>2169</v>
      </c>
      <c r="I685" s="25" t="s">
        <v>16</v>
      </c>
      <c r="J685" s="25" t="s">
        <v>16</v>
      </c>
      <c r="K685" s="25" t="s">
        <v>663</v>
      </c>
      <c r="L685" s="25" t="s">
        <v>663</v>
      </c>
      <c r="M685" s="25" t="s">
        <v>663</v>
      </c>
      <c r="N685" s="25" t="s">
        <v>663</v>
      </c>
      <c r="O685" s="25" t="s">
        <v>663</v>
      </c>
      <c r="P685" s="25" t="s">
        <v>663</v>
      </c>
      <c r="Q685" s="25" t="s">
        <v>663</v>
      </c>
      <c r="R685" s="25" t="s">
        <v>663</v>
      </c>
      <c r="S685" s="25" t="s">
        <v>663</v>
      </c>
      <c r="T685" s="25" t="s">
        <v>663</v>
      </c>
      <c r="U685" s="25" t="s">
        <v>663</v>
      </c>
      <c r="V685" s="25" t="s">
        <v>663</v>
      </c>
      <c r="W685" s="25" t="s">
        <v>663</v>
      </c>
      <c r="X685" s="25" t="s">
        <v>663</v>
      </c>
      <c r="Y685" s="25" t="s">
        <v>663</v>
      </c>
      <c r="Z685" s="25" t="s">
        <v>663</v>
      </c>
      <c r="AA685" s="25" t="s">
        <v>663</v>
      </c>
      <c r="AB685" s="25" t="s">
        <v>663</v>
      </c>
      <c r="AC685" s="427" t="s">
        <v>663</v>
      </c>
      <c r="AD685" s="427" t="s">
        <v>663</v>
      </c>
      <c r="AE685" s="427" t="s">
        <v>663</v>
      </c>
      <c r="AF685" s="427"/>
      <c r="AG685" s="427"/>
      <c r="AH685" s="427"/>
      <c r="AI685" s="511"/>
      <c r="AJ685" s="511"/>
      <c r="AK685" s="141"/>
      <c r="AL685" s="434"/>
      <c r="AM685" s="438" t="s">
        <v>2107</v>
      </c>
      <c r="AN685" s="95"/>
      <c r="AO685" s="438"/>
      <c r="AP685" s="483"/>
      <c r="AQ685" s="500"/>
      <c r="AR685" s="96" t="s">
        <v>2129</v>
      </c>
      <c r="AS685" s="22"/>
      <c r="AT685" s="22"/>
      <c r="AU685" s="3"/>
      <c r="AV685" s="5">
        <v>16</v>
      </c>
      <c r="AW685" s="118" t="e">
        <v>#VALUE!</v>
      </c>
      <c r="AX685" s="4"/>
      <c r="AY685" s="4"/>
      <c r="AZ685" s="4"/>
    </row>
    <row r="686" spans="1:52" ht="26.25" x14ac:dyDescent="0.25">
      <c r="A686" s="44" t="s">
        <v>2056</v>
      </c>
      <c r="B686" s="22" t="s">
        <v>2170</v>
      </c>
      <c r="I686" s="25" t="s">
        <v>16</v>
      </c>
      <c r="J686" s="25" t="s">
        <v>16</v>
      </c>
      <c r="K686" s="25" t="s">
        <v>663</v>
      </c>
      <c r="L686" s="25" t="s">
        <v>663</v>
      </c>
      <c r="M686" s="25" t="s">
        <v>663</v>
      </c>
      <c r="N686" s="25" t="s">
        <v>663</v>
      </c>
      <c r="O686" s="25" t="s">
        <v>663</v>
      </c>
      <c r="P686" s="25" t="s">
        <v>663</v>
      </c>
      <c r="Q686" s="25" t="s">
        <v>663</v>
      </c>
      <c r="R686" s="25" t="s">
        <v>663</v>
      </c>
      <c r="S686" s="25" t="s">
        <v>663</v>
      </c>
      <c r="T686" s="25" t="s">
        <v>663</v>
      </c>
      <c r="U686" s="25" t="s">
        <v>663</v>
      </c>
      <c r="V686" s="25" t="s">
        <v>663</v>
      </c>
      <c r="W686" s="25" t="s">
        <v>663</v>
      </c>
      <c r="X686" s="25" t="s">
        <v>663</v>
      </c>
      <c r="Y686" s="25" t="s">
        <v>663</v>
      </c>
      <c r="Z686" s="25" t="s">
        <v>663</v>
      </c>
      <c r="AA686" s="25" t="s">
        <v>663</v>
      </c>
      <c r="AB686" s="25" t="s">
        <v>663</v>
      </c>
      <c r="AC686" s="427" t="s">
        <v>663</v>
      </c>
      <c r="AD686" s="427" t="s">
        <v>663</v>
      </c>
      <c r="AE686" s="427" t="s">
        <v>663</v>
      </c>
      <c r="AF686" s="427"/>
      <c r="AG686" s="427"/>
      <c r="AH686" s="427"/>
      <c r="AI686" s="511"/>
      <c r="AJ686" s="511"/>
      <c r="AK686" s="141"/>
      <c r="AL686" s="434"/>
      <c r="AM686" s="438" t="s">
        <v>2107</v>
      </c>
      <c r="AN686" s="95"/>
      <c r="AO686" s="438"/>
      <c r="AP686" s="483"/>
      <c r="AQ686" s="500"/>
      <c r="AR686" s="96" t="s">
        <v>2129</v>
      </c>
      <c r="AS686" s="22"/>
      <c r="AT686" s="22"/>
      <c r="AU686" s="3"/>
      <c r="AV686" s="5">
        <v>16</v>
      </c>
      <c r="AW686" s="118" t="e">
        <v>#VALUE!</v>
      </c>
      <c r="AX686" s="4"/>
      <c r="AY686" s="4"/>
      <c r="AZ686" s="4"/>
    </row>
    <row r="687" spans="1:52" ht="26.25" x14ac:dyDescent="0.25">
      <c r="A687" s="44" t="s">
        <v>2054</v>
      </c>
      <c r="B687" s="22" t="s">
        <v>2171</v>
      </c>
      <c r="I687" s="25" t="s">
        <v>16</v>
      </c>
      <c r="J687" s="25" t="s">
        <v>16</v>
      </c>
      <c r="K687" s="25" t="s">
        <v>663</v>
      </c>
      <c r="L687" s="25" t="s">
        <v>663</v>
      </c>
      <c r="M687" s="25" t="s">
        <v>663</v>
      </c>
      <c r="N687" s="25" t="s">
        <v>663</v>
      </c>
      <c r="O687" s="25" t="s">
        <v>663</v>
      </c>
      <c r="P687" s="25" t="s">
        <v>663</v>
      </c>
      <c r="Q687" s="25" t="s">
        <v>663</v>
      </c>
      <c r="R687" s="25" t="s">
        <v>663</v>
      </c>
      <c r="S687" s="25" t="s">
        <v>663</v>
      </c>
      <c r="T687" s="25" t="s">
        <v>663</v>
      </c>
      <c r="U687" s="25" t="s">
        <v>663</v>
      </c>
      <c r="V687" s="25" t="s">
        <v>663</v>
      </c>
      <c r="W687" s="25" t="s">
        <v>663</v>
      </c>
      <c r="X687" s="25" t="s">
        <v>663</v>
      </c>
      <c r="Y687" s="25" t="s">
        <v>663</v>
      </c>
      <c r="Z687" s="25" t="s">
        <v>663</v>
      </c>
      <c r="AA687" s="25" t="s">
        <v>663</v>
      </c>
      <c r="AB687" s="25" t="s">
        <v>663</v>
      </c>
      <c r="AC687" s="427" t="s">
        <v>663</v>
      </c>
      <c r="AD687" s="427" t="s">
        <v>663</v>
      </c>
      <c r="AE687" s="427" t="s">
        <v>663</v>
      </c>
      <c r="AF687" s="427"/>
      <c r="AG687" s="427"/>
      <c r="AH687" s="427"/>
      <c r="AI687" s="511"/>
      <c r="AJ687" s="511"/>
      <c r="AK687" s="141"/>
      <c r="AL687" s="434"/>
      <c r="AM687" s="438" t="s">
        <v>2107</v>
      </c>
      <c r="AN687" s="95"/>
      <c r="AO687" s="438"/>
      <c r="AP687" s="483"/>
      <c r="AQ687" s="500"/>
      <c r="AR687" s="96" t="s">
        <v>2129</v>
      </c>
      <c r="AS687" s="22"/>
      <c r="AT687" s="22"/>
      <c r="AU687" s="3"/>
      <c r="AV687" s="5">
        <v>16</v>
      </c>
      <c r="AW687" s="118" t="e">
        <v>#VALUE!</v>
      </c>
      <c r="AX687" s="4"/>
      <c r="AY687" s="4"/>
      <c r="AZ687" s="4"/>
    </row>
    <row r="688" spans="1:52" ht="26.25" x14ac:dyDescent="0.25">
      <c r="A688" s="44" t="s">
        <v>2052</v>
      </c>
      <c r="B688" s="22" t="s">
        <v>2172</v>
      </c>
      <c r="I688" s="25" t="s">
        <v>16</v>
      </c>
      <c r="J688" s="25" t="s">
        <v>16</v>
      </c>
      <c r="K688" s="25" t="s">
        <v>663</v>
      </c>
      <c r="L688" s="25" t="s">
        <v>663</v>
      </c>
      <c r="M688" s="25" t="s">
        <v>663</v>
      </c>
      <c r="N688" s="25" t="s">
        <v>663</v>
      </c>
      <c r="O688" s="25" t="s">
        <v>663</v>
      </c>
      <c r="P688" s="25" t="s">
        <v>663</v>
      </c>
      <c r="Q688" s="25" t="s">
        <v>663</v>
      </c>
      <c r="R688" s="25" t="s">
        <v>663</v>
      </c>
      <c r="S688" s="25" t="s">
        <v>663</v>
      </c>
      <c r="T688" s="25" t="s">
        <v>663</v>
      </c>
      <c r="U688" s="25" t="s">
        <v>663</v>
      </c>
      <c r="V688" s="25" t="s">
        <v>663</v>
      </c>
      <c r="W688" s="25" t="s">
        <v>663</v>
      </c>
      <c r="X688" s="25" t="s">
        <v>663</v>
      </c>
      <c r="Y688" s="25" t="s">
        <v>663</v>
      </c>
      <c r="Z688" s="25" t="s">
        <v>663</v>
      </c>
      <c r="AA688" s="25" t="s">
        <v>663</v>
      </c>
      <c r="AB688" s="25" t="s">
        <v>663</v>
      </c>
      <c r="AC688" s="427" t="s">
        <v>663</v>
      </c>
      <c r="AD688" s="427" t="s">
        <v>663</v>
      </c>
      <c r="AE688" s="427" t="s">
        <v>663</v>
      </c>
      <c r="AF688" s="427"/>
      <c r="AG688" s="427"/>
      <c r="AH688" s="427"/>
      <c r="AI688" s="511"/>
      <c r="AJ688" s="511"/>
      <c r="AK688" s="141"/>
      <c r="AL688" s="434"/>
      <c r="AM688" s="438" t="s">
        <v>2107</v>
      </c>
      <c r="AN688" s="95"/>
      <c r="AO688" s="438"/>
      <c r="AP688" s="483"/>
      <c r="AQ688" s="500"/>
      <c r="AR688" s="96" t="s">
        <v>2129</v>
      </c>
      <c r="AS688" s="22"/>
      <c r="AT688" s="22"/>
      <c r="AU688" s="3"/>
      <c r="AV688" s="5">
        <v>16</v>
      </c>
      <c r="AW688" s="118" t="e">
        <v>#VALUE!</v>
      </c>
      <c r="AX688" s="4"/>
      <c r="AY688" s="4"/>
      <c r="AZ688" s="4"/>
    </row>
    <row r="689" spans="1:52" ht="25.5" x14ac:dyDescent="0.2">
      <c r="A689" s="43" t="s">
        <v>2068</v>
      </c>
      <c r="B689" s="22" t="s">
        <v>2173</v>
      </c>
      <c r="I689" s="25" t="s">
        <v>16</v>
      </c>
      <c r="J689" s="25" t="s">
        <v>16</v>
      </c>
      <c r="K689" s="25" t="s">
        <v>663</v>
      </c>
      <c r="L689" s="25" t="s">
        <v>663</v>
      </c>
      <c r="M689" s="25" t="s">
        <v>663</v>
      </c>
      <c r="N689" s="25" t="s">
        <v>663</v>
      </c>
      <c r="O689" s="25" t="s">
        <v>663</v>
      </c>
      <c r="P689" s="25" t="s">
        <v>663</v>
      </c>
      <c r="Q689" s="25" t="s">
        <v>663</v>
      </c>
      <c r="R689" s="25" t="s">
        <v>663</v>
      </c>
      <c r="S689" s="25" t="s">
        <v>663</v>
      </c>
      <c r="T689" s="25" t="s">
        <v>663</v>
      </c>
      <c r="U689" s="25" t="s">
        <v>663</v>
      </c>
      <c r="V689" s="25" t="s">
        <v>663</v>
      </c>
      <c r="W689" s="25" t="s">
        <v>663</v>
      </c>
      <c r="X689" s="25" t="s">
        <v>663</v>
      </c>
      <c r="Y689" s="25" t="s">
        <v>663</v>
      </c>
      <c r="Z689" s="25" t="s">
        <v>663</v>
      </c>
      <c r="AA689" s="25" t="s">
        <v>663</v>
      </c>
      <c r="AB689" s="25" t="s">
        <v>663</v>
      </c>
      <c r="AC689" s="427" t="s">
        <v>663</v>
      </c>
      <c r="AD689" s="427" t="s">
        <v>663</v>
      </c>
      <c r="AE689" s="427" t="s">
        <v>663</v>
      </c>
      <c r="AF689" s="427"/>
      <c r="AG689" s="427"/>
      <c r="AH689" s="427"/>
      <c r="AI689" s="511"/>
      <c r="AJ689" s="511"/>
      <c r="AK689" s="141"/>
      <c r="AL689" s="434"/>
      <c r="AM689" s="438" t="s">
        <v>2174</v>
      </c>
      <c r="AN689" s="95"/>
      <c r="AO689" s="438"/>
      <c r="AP689" s="483"/>
      <c r="AQ689" s="500"/>
      <c r="AR689" s="96" t="e">
        <f>VLOOKUP(#REF!,'Monthly AMS report'!$D$4:$E$409,2,FALSE)</f>
        <v>#REF!</v>
      </c>
      <c r="AS689" s="22"/>
      <c r="AT689" s="22"/>
      <c r="AU689" s="3"/>
      <c r="AV689" s="5">
        <v>16</v>
      </c>
      <c r="AW689" s="118">
        <v>5</v>
      </c>
      <c r="AX689" s="4"/>
      <c r="AY689" s="4"/>
      <c r="AZ689" s="4"/>
    </row>
    <row r="690" spans="1:52" ht="25.5" x14ac:dyDescent="0.2">
      <c r="A690" s="43" t="s">
        <v>2066</v>
      </c>
      <c r="B690" s="22" t="s">
        <v>2175</v>
      </c>
      <c r="I690" s="25" t="s">
        <v>16</v>
      </c>
      <c r="J690" s="25" t="s">
        <v>16</v>
      </c>
      <c r="K690" s="25" t="s">
        <v>663</v>
      </c>
      <c r="L690" s="25" t="s">
        <v>663</v>
      </c>
      <c r="M690" s="25" t="s">
        <v>663</v>
      </c>
      <c r="N690" s="25" t="s">
        <v>663</v>
      </c>
      <c r="O690" s="25" t="s">
        <v>663</v>
      </c>
      <c r="P690" s="25" t="s">
        <v>663</v>
      </c>
      <c r="Q690" s="25" t="s">
        <v>663</v>
      </c>
      <c r="R690" s="25" t="s">
        <v>663</v>
      </c>
      <c r="S690" s="25" t="s">
        <v>663</v>
      </c>
      <c r="T690" s="25" t="s">
        <v>663</v>
      </c>
      <c r="U690" s="25" t="s">
        <v>663</v>
      </c>
      <c r="V690" s="25" t="s">
        <v>663</v>
      </c>
      <c r="W690" s="25" t="s">
        <v>663</v>
      </c>
      <c r="X690" s="25" t="s">
        <v>663</v>
      </c>
      <c r="Y690" s="25" t="s">
        <v>663</v>
      </c>
      <c r="Z690" s="25" t="s">
        <v>663</v>
      </c>
      <c r="AA690" s="25" t="s">
        <v>663</v>
      </c>
      <c r="AB690" s="25" t="s">
        <v>663</v>
      </c>
      <c r="AC690" s="427" t="s">
        <v>663</v>
      </c>
      <c r="AD690" s="427" t="s">
        <v>663</v>
      </c>
      <c r="AE690" s="427" t="s">
        <v>663</v>
      </c>
      <c r="AF690" s="427"/>
      <c r="AG690" s="427"/>
      <c r="AH690" s="427"/>
      <c r="AI690" s="511"/>
      <c r="AJ690" s="511"/>
      <c r="AK690" s="141"/>
      <c r="AL690" s="434"/>
      <c r="AM690" s="438" t="s">
        <v>2174</v>
      </c>
      <c r="AN690" s="95"/>
      <c r="AO690" s="438"/>
      <c r="AP690" s="483"/>
      <c r="AQ690" s="500"/>
      <c r="AR690" s="96" t="s">
        <v>2129</v>
      </c>
      <c r="AS690" s="22"/>
      <c r="AT690" s="22"/>
      <c r="AU690" s="3"/>
      <c r="AV690" s="5">
        <v>16</v>
      </c>
      <c r="AW690" s="118" t="e">
        <v>#VALUE!</v>
      </c>
      <c r="AX690" s="4"/>
      <c r="AY690" s="4"/>
      <c r="AZ690" s="4"/>
    </row>
    <row r="691" spans="1:52" ht="25.5" x14ac:dyDescent="0.2">
      <c r="A691" s="43" t="s">
        <v>2064</v>
      </c>
      <c r="B691" s="22" t="s">
        <v>2176</v>
      </c>
      <c r="I691" s="25" t="s">
        <v>16</v>
      </c>
      <c r="J691" s="25" t="s">
        <v>16</v>
      </c>
      <c r="K691" s="25" t="s">
        <v>663</v>
      </c>
      <c r="L691" s="25" t="s">
        <v>663</v>
      </c>
      <c r="M691" s="25" t="s">
        <v>663</v>
      </c>
      <c r="N691" s="25" t="s">
        <v>663</v>
      </c>
      <c r="O691" s="25" t="s">
        <v>663</v>
      </c>
      <c r="P691" s="25" t="s">
        <v>663</v>
      </c>
      <c r="Q691" s="25" t="s">
        <v>663</v>
      </c>
      <c r="R691" s="25" t="s">
        <v>663</v>
      </c>
      <c r="S691" s="25" t="s">
        <v>663</v>
      </c>
      <c r="T691" s="25" t="s">
        <v>663</v>
      </c>
      <c r="U691" s="25" t="s">
        <v>663</v>
      </c>
      <c r="V691" s="25" t="s">
        <v>663</v>
      </c>
      <c r="W691" s="25" t="s">
        <v>663</v>
      </c>
      <c r="X691" s="25" t="s">
        <v>663</v>
      </c>
      <c r="Y691" s="25" t="s">
        <v>663</v>
      </c>
      <c r="Z691" s="25" t="s">
        <v>663</v>
      </c>
      <c r="AA691" s="25" t="s">
        <v>663</v>
      </c>
      <c r="AB691" s="25" t="s">
        <v>663</v>
      </c>
      <c r="AC691" s="427" t="s">
        <v>663</v>
      </c>
      <c r="AD691" s="427" t="s">
        <v>663</v>
      </c>
      <c r="AE691" s="427" t="s">
        <v>663</v>
      </c>
      <c r="AF691" s="427"/>
      <c r="AG691" s="427"/>
      <c r="AH691" s="427"/>
      <c r="AI691" s="511"/>
      <c r="AJ691" s="511"/>
      <c r="AK691" s="141"/>
      <c r="AL691" s="434"/>
      <c r="AM691" s="438" t="s">
        <v>2174</v>
      </c>
      <c r="AN691" s="95"/>
      <c r="AO691" s="438"/>
      <c r="AP691" s="483"/>
      <c r="AQ691" s="500"/>
      <c r="AR691" s="96" t="s">
        <v>2129</v>
      </c>
      <c r="AS691" s="22"/>
      <c r="AT691" s="22"/>
      <c r="AU691" s="3"/>
      <c r="AV691" s="5">
        <v>16</v>
      </c>
      <c r="AW691" s="118" t="e">
        <v>#VALUE!</v>
      </c>
      <c r="AX691" s="4"/>
      <c r="AY691" s="4"/>
      <c r="AZ691" s="4"/>
    </row>
    <row r="692" spans="1:52" ht="25.5" x14ac:dyDescent="0.2">
      <c r="A692" s="43" t="s">
        <v>2062</v>
      </c>
      <c r="B692" s="22" t="s">
        <v>2177</v>
      </c>
      <c r="I692" s="25" t="s">
        <v>16</v>
      </c>
      <c r="J692" s="25" t="s">
        <v>16</v>
      </c>
      <c r="K692" s="25" t="s">
        <v>663</v>
      </c>
      <c r="L692" s="25" t="s">
        <v>663</v>
      </c>
      <c r="M692" s="25" t="s">
        <v>663</v>
      </c>
      <c r="N692" s="25" t="s">
        <v>663</v>
      </c>
      <c r="O692" s="25" t="s">
        <v>663</v>
      </c>
      <c r="P692" s="25" t="s">
        <v>663</v>
      </c>
      <c r="Q692" s="25" t="s">
        <v>663</v>
      </c>
      <c r="R692" s="25" t="s">
        <v>663</v>
      </c>
      <c r="S692" s="25" t="s">
        <v>663</v>
      </c>
      <c r="T692" s="25" t="s">
        <v>663</v>
      </c>
      <c r="U692" s="25" t="s">
        <v>663</v>
      </c>
      <c r="V692" s="25" t="s">
        <v>663</v>
      </c>
      <c r="W692" s="25" t="s">
        <v>663</v>
      </c>
      <c r="X692" s="25" t="s">
        <v>663</v>
      </c>
      <c r="Y692" s="25" t="s">
        <v>663</v>
      </c>
      <c r="Z692" s="25" t="s">
        <v>663</v>
      </c>
      <c r="AA692" s="25" t="s">
        <v>663</v>
      </c>
      <c r="AB692" s="25" t="s">
        <v>663</v>
      </c>
      <c r="AC692" s="427" t="s">
        <v>663</v>
      </c>
      <c r="AD692" s="427" t="s">
        <v>663</v>
      </c>
      <c r="AE692" s="427" t="s">
        <v>663</v>
      </c>
      <c r="AF692" s="427"/>
      <c r="AG692" s="427"/>
      <c r="AH692" s="427"/>
      <c r="AI692" s="511"/>
      <c r="AJ692" s="511"/>
      <c r="AK692" s="141"/>
      <c r="AL692" s="434"/>
      <c r="AM692" s="438" t="s">
        <v>2174</v>
      </c>
      <c r="AN692" s="95"/>
      <c r="AO692" s="438"/>
      <c r="AP692" s="483"/>
      <c r="AQ692" s="500"/>
      <c r="AR692" s="96" t="s">
        <v>2129</v>
      </c>
      <c r="AS692" s="22"/>
      <c r="AT692" s="22"/>
      <c r="AU692" s="3"/>
      <c r="AV692" s="5">
        <v>16</v>
      </c>
      <c r="AW692" s="118" t="e">
        <v>#VALUE!</v>
      </c>
      <c r="AX692" s="4"/>
      <c r="AY692" s="4"/>
      <c r="AZ692" s="4"/>
    </row>
    <row r="693" spans="1:52" x14ac:dyDescent="0.2">
      <c r="A693" s="43" t="s">
        <v>2161</v>
      </c>
      <c r="B693" s="22" t="s">
        <v>2162</v>
      </c>
      <c r="I693" s="25" t="s">
        <v>16</v>
      </c>
      <c r="J693" s="25" t="s">
        <v>16</v>
      </c>
      <c r="K693" s="25" t="s">
        <v>663</v>
      </c>
      <c r="L693" s="25" t="s">
        <v>663</v>
      </c>
      <c r="M693" s="25" t="s">
        <v>663</v>
      </c>
      <c r="N693" s="25" t="s">
        <v>663</v>
      </c>
      <c r="O693" s="25" t="s">
        <v>663</v>
      </c>
      <c r="P693" s="25" t="s">
        <v>663</v>
      </c>
      <c r="Q693" s="25" t="s">
        <v>663</v>
      </c>
      <c r="R693" s="25" t="s">
        <v>663</v>
      </c>
      <c r="S693" s="25" t="s">
        <v>663</v>
      </c>
      <c r="T693" s="25" t="s">
        <v>663</v>
      </c>
      <c r="U693" s="25" t="s">
        <v>663</v>
      </c>
      <c r="V693" s="25" t="s">
        <v>663</v>
      </c>
      <c r="W693" s="25" t="s">
        <v>663</v>
      </c>
      <c r="X693" s="25" t="s">
        <v>663</v>
      </c>
      <c r="Y693" s="25" t="s">
        <v>663</v>
      </c>
      <c r="Z693" s="25" t="s">
        <v>663</v>
      </c>
      <c r="AA693" s="25" t="s">
        <v>663</v>
      </c>
      <c r="AB693" s="25" t="s">
        <v>663</v>
      </c>
      <c r="AC693" s="427" t="s">
        <v>663</v>
      </c>
      <c r="AD693" s="427" t="s">
        <v>663</v>
      </c>
      <c r="AE693" s="427" t="s">
        <v>663</v>
      </c>
      <c r="AF693" s="427"/>
      <c r="AG693" s="427"/>
      <c r="AH693" s="427"/>
      <c r="AI693" s="511"/>
      <c r="AJ693" s="511"/>
      <c r="AK693" s="141"/>
      <c r="AL693" s="434"/>
      <c r="AN693" s="95"/>
      <c r="AO693" s="438"/>
      <c r="AP693" s="483"/>
      <c r="AQ693" s="500"/>
      <c r="AR693" s="96" t="e">
        <f>VLOOKUP(#REF!,'Monthly AMS report'!$D$4:$E$409,2,FALSE)</f>
        <v>#REF!</v>
      </c>
      <c r="AS693" s="22"/>
      <c r="AT693" s="22"/>
      <c r="AU693" s="3"/>
      <c r="AV693" s="5">
        <v>16</v>
      </c>
      <c r="AW693" s="118">
        <v>13</v>
      </c>
      <c r="AX693" s="4"/>
      <c r="AY693" s="4"/>
      <c r="AZ693" s="4"/>
    </row>
    <row r="694" spans="1:52" ht="25.5" x14ac:dyDescent="0.2">
      <c r="A694" s="43" t="s">
        <v>2157</v>
      </c>
      <c r="B694" s="22" t="s">
        <v>2158</v>
      </c>
      <c r="I694" s="25" t="s">
        <v>16</v>
      </c>
      <c r="J694" s="25" t="s">
        <v>16</v>
      </c>
      <c r="K694" s="25" t="s">
        <v>663</v>
      </c>
      <c r="L694" s="25" t="s">
        <v>663</v>
      </c>
      <c r="M694" s="25" t="s">
        <v>663</v>
      </c>
      <c r="N694" s="25" t="s">
        <v>663</v>
      </c>
      <c r="O694" s="25" t="s">
        <v>663</v>
      </c>
      <c r="P694" s="25" t="s">
        <v>663</v>
      </c>
      <c r="Q694" s="25" t="s">
        <v>663</v>
      </c>
      <c r="R694" s="25" t="s">
        <v>663</v>
      </c>
      <c r="S694" s="25" t="s">
        <v>663</v>
      </c>
      <c r="T694" s="25" t="s">
        <v>663</v>
      </c>
      <c r="U694" s="25" t="s">
        <v>663</v>
      </c>
      <c r="V694" s="25" t="s">
        <v>663</v>
      </c>
      <c r="W694" s="25" t="s">
        <v>663</v>
      </c>
      <c r="X694" s="25" t="s">
        <v>663</v>
      </c>
      <c r="Y694" s="25" t="s">
        <v>663</v>
      </c>
      <c r="Z694" s="25" t="s">
        <v>663</v>
      </c>
      <c r="AA694" s="25" t="s">
        <v>663</v>
      </c>
      <c r="AB694" s="25" t="s">
        <v>663</v>
      </c>
      <c r="AC694" s="427" t="s">
        <v>663</v>
      </c>
      <c r="AD694" s="427" t="s">
        <v>663</v>
      </c>
      <c r="AE694" s="427" t="s">
        <v>663</v>
      </c>
      <c r="AF694" s="427"/>
      <c r="AG694" s="427"/>
      <c r="AH694" s="427"/>
      <c r="AI694" s="511"/>
      <c r="AJ694" s="511"/>
      <c r="AK694" s="141"/>
      <c r="AL694" s="434"/>
      <c r="AM694" s="438" t="s">
        <v>2107</v>
      </c>
      <c r="AN694" s="95"/>
      <c r="AO694" s="438"/>
      <c r="AP694" s="483"/>
      <c r="AQ694" s="500"/>
      <c r="AR694" s="96" t="e">
        <f>VLOOKUP(#REF!,'Monthly AMS report'!$D$4:$E$409,2,FALSE)</f>
        <v>#REF!</v>
      </c>
      <c r="AS694" s="22"/>
      <c r="AT694" s="22"/>
      <c r="AU694" s="3"/>
      <c r="AV694" s="5">
        <v>14</v>
      </c>
      <c r="AW694" s="118">
        <v>13</v>
      </c>
      <c r="AX694" s="4"/>
      <c r="AY694" s="4"/>
      <c r="AZ694" s="4"/>
    </row>
    <row r="695" spans="1:52" x14ac:dyDescent="0.2">
      <c r="A695" s="43" t="s">
        <v>2155</v>
      </c>
      <c r="B695" s="22" t="s">
        <v>2156</v>
      </c>
      <c r="I695" s="25" t="s">
        <v>16</v>
      </c>
      <c r="J695" s="25" t="s">
        <v>16</v>
      </c>
      <c r="K695" s="25" t="s">
        <v>663</v>
      </c>
      <c r="L695" s="25" t="s">
        <v>663</v>
      </c>
      <c r="M695" s="25" t="s">
        <v>663</v>
      </c>
      <c r="N695" s="25" t="s">
        <v>663</v>
      </c>
      <c r="O695" s="25" t="s">
        <v>663</v>
      </c>
      <c r="P695" s="25" t="s">
        <v>663</v>
      </c>
      <c r="Q695" s="25" t="s">
        <v>663</v>
      </c>
      <c r="R695" s="25" t="s">
        <v>663</v>
      </c>
      <c r="S695" s="25" t="s">
        <v>663</v>
      </c>
      <c r="T695" s="25" t="s">
        <v>663</v>
      </c>
      <c r="U695" s="25" t="s">
        <v>663</v>
      </c>
      <c r="V695" s="25" t="s">
        <v>663</v>
      </c>
      <c r="W695" s="25" t="s">
        <v>663</v>
      </c>
      <c r="X695" s="25" t="s">
        <v>663</v>
      </c>
      <c r="Y695" s="25" t="s">
        <v>663</v>
      </c>
      <c r="Z695" s="25" t="s">
        <v>663</v>
      </c>
      <c r="AA695" s="25" t="s">
        <v>663</v>
      </c>
      <c r="AB695" s="25" t="s">
        <v>663</v>
      </c>
      <c r="AC695" s="427" t="s">
        <v>663</v>
      </c>
      <c r="AD695" s="427" t="s">
        <v>663</v>
      </c>
      <c r="AE695" s="427" t="s">
        <v>663</v>
      </c>
      <c r="AF695" s="427"/>
      <c r="AG695" s="427"/>
      <c r="AH695" s="427"/>
      <c r="AI695" s="511"/>
      <c r="AJ695" s="511"/>
      <c r="AK695" s="141"/>
      <c r="AL695" s="434"/>
      <c r="AM695" s="438" t="s">
        <v>2107</v>
      </c>
      <c r="AN695" s="95"/>
      <c r="AO695" s="438"/>
      <c r="AP695" s="483"/>
      <c r="AQ695" s="500"/>
      <c r="AR695" s="96" t="e">
        <f>VLOOKUP(#REF!,'Monthly AMS report'!$D$4:$E$409,2,FALSE)</f>
        <v>#REF!</v>
      </c>
      <c r="AS695" s="22"/>
      <c r="AT695" s="22"/>
      <c r="AU695" s="3"/>
      <c r="AV695" s="5">
        <v>16</v>
      </c>
      <c r="AW695" s="118">
        <v>43</v>
      </c>
      <c r="AX695" s="4"/>
      <c r="AY695" s="4"/>
      <c r="AZ695" s="4"/>
    </row>
    <row r="696" spans="1:52" x14ac:dyDescent="0.2">
      <c r="A696" s="43" t="s">
        <v>2159</v>
      </c>
      <c r="B696" s="22" t="s">
        <v>2160</v>
      </c>
      <c r="I696" s="25" t="s">
        <v>16</v>
      </c>
      <c r="J696" s="25" t="s">
        <v>16</v>
      </c>
      <c r="K696" s="25" t="s">
        <v>663</v>
      </c>
      <c r="L696" s="25" t="s">
        <v>663</v>
      </c>
      <c r="M696" s="25" t="s">
        <v>663</v>
      </c>
      <c r="N696" s="25" t="s">
        <v>663</v>
      </c>
      <c r="O696" s="25" t="s">
        <v>663</v>
      </c>
      <c r="P696" s="25" t="s">
        <v>663</v>
      </c>
      <c r="Q696" s="25" t="s">
        <v>663</v>
      </c>
      <c r="R696" s="25" t="s">
        <v>663</v>
      </c>
      <c r="S696" s="25" t="s">
        <v>663</v>
      </c>
      <c r="T696" s="25" t="s">
        <v>663</v>
      </c>
      <c r="U696" s="25" t="s">
        <v>663</v>
      </c>
      <c r="V696" s="25" t="s">
        <v>663</v>
      </c>
      <c r="W696" s="25" t="s">
        <v>663</v>
      </c>
      <c r="X696" s="25" t="s">
        <v>663</v>
      </c>
      <c r="Y696" s="25" t="s">
        <v>663</v>
      </c>
      <c r="Z696" s="25" t="s">
        <v>663</v>
      </c>
      <c r="AA696" s="25" t="s">
        <v>663</v>
      </c>
      <c r="AB696" s="25" t="s">
        <v>663</v>
      </c>
      <c r="AC696" s="427" t="s">
        <v>663</v>
      </c>
      <c r="AD696" s="427" t="s">
        <v>663</v>
      </c>
      <c r="AE696" s="427" t="s">
        <v>663</v>
      </c>
      <c r="AF696" s="427"/>
      <c r="AG696" s="427"/>
      <c r="AH696" s="427"/>
      <c r="AI696" s="511"/>
      <c r="AJ696" s="511"/>
      <c r="AK696" s="141"/>
      <c r="AL696" s="434"/>
      <c r="AM696" s="438" t="s">
        <v>2107</v>
      </c>
      <c r="AN696" s="95"/>
      <c r="AO696" s="438"/>
      <c r="AP696" s="483"/>
      <c r="AQ696" s="500"/>
      <c r="AR696" s="96" t="e">
        <f>VLOOKUP(#REF!,'Monthly AMS report'!$D$4:$E$409,2,FALSE)</f>
        <v>#REF!</v>
      </c>
      <c r="AS696" s="22"/>
      <c r="AT696" s="22"/>
      <c r="AU696" s="3"/>
      <c r="AV696" s="5">
        <v>16</v>
      </c>
      <c r="AW696" s="118">
        <v>13</v>
      </c>
      <c r="AX696" s="4"/>
      <c r="AY696" s="4"/>
      <c r="AZ696" s="4"/>
    </row>
    <row r="697" spans="1:52" x14ac:dyDescent="0.2">
      <c r="A697" s="43"/>
      <c r="B697" s="22"/>
      <c r="AN697" s="95"/>
      <c r="AO697" s="438"/>
      <c r="AP697" s="483"/>
      <c r="AQ697" s="500"/>
      <c r="AR697" s="109"/>
      <c r="AS697" s="22"/>
      <c r="AT697" s="22"/>
      <c r="AU697" s="3"/>
      <c r="AW697" s="118">
        <v>0</v>
      </c>
      <c r="AX697" s="4"/>
      <c r="AY697" s="4"/>
      <c r="AZ697" s="4"/>
    </row>
    <row r="698" spans="1:52" x14ac:dyDescent="0.2">
      <c r="A698" s="43"/>
      <c r="B698" s="22"/>
      <c r="AN698" s="95"/>
      <c r="AO698" s="438"/>
      <c r="AP698" s="483"/>
      <c r="AQ698" s="500"/>
      <c r="AR698" s="109"/>
      <c r="AS698" s="22"/>
      <c r="AT698" s="22"/>
      <c r="AU698" s="3"/>
      <c r="AW698" s="118">
        <v>0</v>
      </c>
      <c r="AX698" s="4"/>
      <c r="AY698" s="4"/>
      <c r="AZ698" s="4"/>
    </row>
    <row r="699" spans="1:52" x14ac:dyDescent="0.2">
      <c r="A699" s="43"/>
      <c r="B699" s="22"/>
      <c r="AN699" s="95"/>
      <c r="AO699" s="438"/>
      <c r="AP699" s="483"/>
      <c r="AQ699" s="500"/>
      <c r="AR699" s="109"/>
      <c r="AS699" s="22"/>
      <c r="AT699" s="22"/>
      <c r="AU699" s="3"/>
      <c r="AW699" s="118">
        <v>0</v>
      </c>
      <c r="AX699" s="4"/>
      <c r="AY699" s="4"/>
      <c r="AZ699" s="4"/>
    </row>
    <row r="700" spans="1:52" x14ac:dyDescent="0.2">
      <c r="A700" s="43"/>
      <c r="B700" s="22"/>
      <c r="E700" s="283"/>
      <c r="F700" s="284"/>
      <c r="I700" s="25" t="s">
        <v>16</v>
      </c>
      <c r="J700" s="25" t="s">
        <v>16</v>
      </c>
      <c r="K700" s="25" t="s">
        <v>663</v>
      </c>
      <c r="L700" s="25" t="s">
        <v>663</v>
      </c>
      <c r="M700" s="25" t="s">
        <v>663</v>
      </c>
      <c r="N700" s="25" t="s">
        <v>663</v>
      </c>
      <c r="O700" s="25" t="s">
        <v>663</v>
      </c>
      <c r="P700" s="25" t="s">
        <v>663</v>
      </c>
      <c r="Q700" s="25" t="s">
        <v>663</v>
      </c>
      <c r="R700" s="25" t="s">
        <v>663</v>
      </c>
      <c r="S700" s="25" t="s">
        <v>663</v>
      </c>
      <c r="T700" s="25" t="s">
        <v>663</v>
      </c>
      <c r="U700" s="25" t="s">
        <v>663</v>
      </c>
      <c r="V700" s="25" t="s">
        <v>663</v>
      </c>
      <c r="W700" s="25" t="s">
        <v>663</v>
      </c>
      <c r="X700" s="25" t="s">
        <v>663</v>
      </c>
      <c r="Y700" s="25" t="s">
        <v>663</v>
      </c>
      <c r="Z700" s="25" t="s">
        <v>663</v>
      </c>
      <c r="AA700" s="25" t="s">
        <v>663</v>
      </c>
      <c r="AB700" s="25" t="s">
        <v>663</v>
      </c>
      <c r="AC700" s="427" t="s">
        <v>663</v>
      </c>
      <c r="AD700" s="427" t="s">
        <v>663</v>
      </c>
      <c r="AE700" s="427" t="s">
        <v>663</v>
      </c>
      <c r="AF700" s="427"/>
      <c r="AG700" s="427"/>
      <c r="AH700" s="427"/>
      <c r="AI700" s="511"/>
      <c r="AJ700" s="511"/>
      <c r="AK700" s="141"/>
      <c r="AL700" s="434"/>
      <c r="AM700" s="438" t="s">
        <v>2174</v>
      </c>
      <c r="AN700" s="95"/>
      <c r="AO700" s="438"/>
      <c r="AP700" s="483"/>
      <c r="AQ700" s="500"/>
      <c r="AR700" s="96" t="s">
        <v>2129</v>
      </c>
      <c r="AS700" s="22"/>
      <c r="AT700" s="22"/>
      <c r="AU700" s="3"/>
      <c r="AV700" s="5">
        <v>8</v>
      </c>
      <c r="AW700" s="118" t="e">
        <v>#VALUE!</v>
      </c>
      <c r="AX700" s="4"/>
      <c r="AY700" s="4"/>
      <c r="AZ700" s="4"/>
    </row>
    <row r="701" spans="1:52" x14ac:dyDescent="0.2">
      <c r="A701" s="43"/>
      <c r="B701" s="22"/>
      <c r="E701" s="283"/>
      <c r="F701" s="284"/>
      <c r="I701" s="25" t="s">
        <v>16</v>
      </c>
      <c r="J701" s="25" t="s">
        <v>16</v>
      </c>
      <c r="K701" s="25" t="s">
        <v>663</v>
      </c>
      <c r="L701" s="25" t="s">
        <v>663</v>
      </c>
      <c r="M701" s="25" t="s">
        <v>663</v>
      </c>
      <c r="N701" s="25" t="s">
        <v>663</v>
      </c>
      <c r="O701" s="25" t="s">
        <v>663</v>
      </c>
      <c r="P701" s="25" t="s">
        <v>663</v>
      </c>
      <c r="Q701" s="25" t="s">
        <v>663</v>
      </c>
      <c r="R701" s="25" t="s">
        <v>663</v>
      </c>
      <c r="S701" s="25" t="s">
        <v>663</v>
      </c>
      <c r="T701" s="25" t="s">
        <v>663</v>
      </c>
      <c r="U701" s="25" t="s">
        <v>663</v>
      </c>
      <c r="V701" s="25" t="s">
        <v>663</v>
      </c>
      <c r="W701" s="25" t="s">
        <v>663</v>
      </c>
      <c r="X701" s="25" t="s">
        <v>663</v>
      </c>
      <c r="Y701" s="25" t="s">
        <v>663</v>
      </c>
      <c r="Z701" s="25" t="s">
        <v>663</v>
      </c>
      <c r="AA701" s="25" t="s">
        <v>663</v>
      </c>
      <c r="AB701" s="25" t="s">
        <v>663</v>
      </c>
      <c r="AC701" s="427" t="s">
        <v>663</v>
      </c>
      <c r="AD701" s="427" t="s">
        <v>663</v>
      </c>
      <c r="AE701" s="427" t="s">
        <v>663</v>
      </c>
      <c r="AF701" s="427"/>
      <c r="AG701" s="427"/>
      <c r="AH701" s="427"/>
      <c r="AI701" s="511"/>
      <c r="AJ701" s="511"/>
      <c r="AK701" s="141"/>
      <c r="AL701" s="434"/>
      <c r="AM701" s="438" t="s">
        <v>2174</v>
      </c>
      <c r="AN701" s="95"/>
      <c r="AO701" s="438"/>
      <c r="AP701" s="483"/>
      <c r="AQ701" s="500"/>
      <c r="AR701" s="96" t="s">
        <v>2129</v>
      </c>
      <c r="AS701" s="22"/>
      <c r="AT701" s="22"/>
      <c r="AU701" s="3"/>
      <c r="AV701" s="5">
        <v>8</v>
      </c>
      <c r="AW701" s="118" t="e">
        <v>#VALUE!</v>
      </c>
      <c r="AX701" s="4"/>
      <c r="AY701" s="4"/>
      <c r="AZ701" s="4"/>
    </row>
    <row r="702" spans="1:52" x14ac:dyDescent="0.2">
      <c r="A702" s="43"/>
      <c r="B702" s="22"/>
      <c r="E702" s="283"/>
      <c r="F702" s="284"/>
      <c r="I702" s="25" t="s">
        <v>16</v>
      </c>
      <c r="J702" s="25" t="s">
        <v>16</v>
      </c>
      <c r="K702" s="25" t="s">
        <v>663</v>
      </c>
      <c r="L702" s="25" t="s">
        <v>663</v>
      </c>
      <c r="M702" s="25" t="s">
        <v>663</v>
      </c>
      <c r="N702" s="25" t="s">
        <v>663</v>
      </c>
      <c r="O702" s="25" t="s">
        <v>663</v>
      </c>
      <c r="P702" s="25" t="s">
        <v>663</v>
      </c>
      <c r="Q702" s="25" t="s">
        <v>663</v>
      </c>
      <c r="R702" s="25" t="s">
        <v>663</v>
      </c>
      <c r="S702" s="25" t="s">
        <v>663</v>
      </c>
      <c r="T702" s="25" t="s">
        <v>663</v>
      </c>
      <c r="U702" s="25" t="s">
        <v>663</v>
      </c>
      <c r="V702" s="25" t="s">
        <v>663</v>
      </c>
      <c r="W702" s="25" t="s">
        <v>663</v>
      </c>
      <c r="X702" s="25" t="s">
        <v>663</v>
      </c>
      <c r="Y702" s="25" t="s">
        <v>663</v>
      </c>
      <c r="Z702" s="25" t="s">
        <v>663</v>
      </c>
      <c r="AA702" s="25" t="s">
        <v>663</v>
      </c>
      <c r="AB702" s="25" t="s">
        <v>663</v>
      </c>
      <c r="AC702" s="427" t="s">
        <v>663</v>
      </c>
      <c r="AD702" s="427" t="s">
        <v>663</v>
      </c>
      <c r="AE702" s="427" t="s">
        <v>663</v>
      </c>
      <c r="AF702" s="427"/>
      <c r="AG702" s="427"/>
      <c r="AH702" s="427"/>
      <c r="AI702" s="511"/>
      <c r="AJ702" s="511"/>
      <c r="AK702" s="141"/>
      <c r="AL702" s="434"/>
      <c r="AM702" s="438" t="s">
        <v>2174</v>
      </c>
      <c r="AN702" s="95"/>
      <c r="AO702" s="438"/>
      <c r="AP702" s="483"/>
      <c r="AQ702" s="500"/>
      <c r="AR702" s="96" t="s">
        <v>2129</v>
      </c>
      <c r="AS702" s="22"/>
      <c r="AT702" s="22"/>
      <c r="AU702" s="3"/>
      <c r="AV702" s="5">
        <v>8</v>
      </c>
      <c r="AW702" s="118" t="e">
        <v>#VALUE!</v>
      </c>
      <c r="AX702" s="4"/>
      <c r="AY702" s="4"/>
      <c r="AZ702" s="4"/>
    </row>
    <row r="703" spans="1:52" x14ac:dyDescent="0.2">
      <c r="A703" s="43" t="s">
        <v>2178</v>
      </c>
      <c r="B703" s="22" t="s">
        <v>2179</v>
      </c>
      <c r="I703" s="25" t="s">
        <v>16</v>
      </c>
      <c r="J703" s="25" t="s">
        <v>16</v>
      </c>
      <c r="K703" s="25" t="s">
        <v>663</v>
      </c>
      <c r="L703" s="25" t="s">
        <v>663</v>
      </c>
      <c r="M703" s="25" t="s">
        <v>663</v>
      </c>
      <c r="N703" s="25" t="s">
        <v>663</v>
      </c>
      <c r="O703" s="25" t="s">
        <v>663</v>
      </c>
      <c r="P703" s="25" t="s">
        <v>663</v>
      </c>
      <c r="Q703" s="25" t="s">
        <v>663</v>
      </c>
      <c r="R703" s="25" t="s">
        <v>663</v>
      </c>
      <c r="S703" s="25" t="s">
        <v>663</v>
      </c>
      <c r="T703" s="25" t="s">
        <v>663</v>
      </c>
      <c r="U703" s="25" t="s">
        <v>663</v>
      </c>
      <c r="V703" s="25" t="s">
        <v>663</v>
      </c>
      <c r="W703" s="25" t="s">
        <v>663</v>
      </c>
      <c r="X703" s="25" t="s">
        <v>663</v>
      </c>
      <c r="Y703" s="25" t="s">
        <v>663</v>
      </c>
      <c r="Z703" s="25" t="s">
        <v>663</v>
      </c>
      <c r="AA703" s="25" t="s">
        <v>663</v>
      </c>
      <c r="AB703" s="25" t="s">
        <v>663</v>
      </c>
      <c r="AC703" s="427" t="s">
        <v>663</v>
      </c>
      <c r="AD703" s="427" t="s">
        <v>663</v>
      </c>
      <c r="AE703" s="427" t="s">
        <v>663</v>
      </c>
      <c r="AF703" s="427"/>
      <c r="AG703" s="427"/>
      <c r="AH703" s="427"/>
      <c r="AI703" s="511"/>
      <c r="AJ703" s="511"/>
      <c r="AK703" s="141"/>
      <c r="AL703" s="434"/>
      <c r="AM703" s="438" t="s">
        <v>2107</v>
      </c>
      <c r="AN703" s="95"/>
      <c r="AO703" s="438"/>
      <c r="AP703" s="483"/>
      <c r="AQ703" s="500"/>
      <c r="AR703" s="96" t="s">
        <v>2129</v>
      </c>
      <c r="AS703" s="22"/>
      <c r="AT703" s="22"/>
      <c r="AU703" s="3"/>
      <c r="AV703" s="5">
        <v>8</v>
      </c>
      <c r="AW703" s="118" t="e">
        <v>#VALUE!</v>
      </c>
      <c r="AX703" s="4"/>
      <c r="AY703" s="4"/>
      <c r="AZ703" s="4"/>
    </row>
    <row r="704" spans="1:52" x14ac:dyDescent="0.2">
      <c r="A704" s="43" t="s">
        <v>2101</v>
      </c>
      <c r="B704" s="22" t="s">
        <v>2102</v>
      </c>
      <c r="I704" s="25" t="s">
        <v>16</v>
      </c>
      <c r="J704" s="25" t="s">
        <v>16</v>
      </c>
      <c r="K704" s="25" t="s">
        <v>663</v>
      </c>
      <c r="L704" s="25" t="s">
        <v>663</v>
      </c>
      <c r="M704" s="25" t="s">
        <v>663</v>
      </c>
      <c r="N704" s="25" t="s">
        <v>663</v>
      </c>
      <c r="O704" s="25" t="s">
        <v>663</v>
      </c>
      <c r="P704" s="25" t="s">
        <v>663</v>
      </c>
      <c r="Q704" s="25" t="s">
        <v>663</v>
      </c>
      <c r="R704" s="25" t="s">
        <v>663</v>
      </c>
      <c r="S704" s="25" t="s">
        <v>663</v>
      </c>
      <c r="T704" s="25" t="s">
        <v>663</v>
      </c>
      <c r="U704" s="25" t="s">
        <v>663</v>
      </c>
      <c r="V704" s="25" t="s">
        <v>663</v>
      </c>
      <c r="W704" s="25" t="s">
        <v>663</v>
      </c>
      <c r="X704" s="25" t="s">
        <v>663</v>
      </c>
      <c r="Y704" s="25" t="s">
        <v>663</v>
      </c>
      <c r="Z704" s="25" t="s">
        <v>663</v>
      </c>
      <c r="AA704" s="25" t="s">
        <v>663</v>
      </c>
      <c r="AB704" s="25" t="s">
        <v>663</v>
      </c>
      <c r="AC704" s="427" t="s">
        <v>663</v>
      </c>
      <c r="AD704" s="427" t="s">
        <v>663</v>
      </c>
      <c r="AE704" s="427" t="s">
        <v>663</v>
      </c>
      <c r="AF704" s="427"/>
      <c r="AG704" s="427"/>
      <c r="AH704" s="427"/>
      <c r="AI704" s="511"/>
      <c r="AJ704" s="511"/>
      <c r="AK704" s="141"/>
      <c r="AL704" s="434"/>
      <c r="AM704" s="438" t="s">
        <v>2107</v>
      </c>
      <c r="AN704" s="95"/>
      <c r="AO704" s="438"/>
      <c r="AP704" s="483"/>
      <c r="AQ704" s="500"/>
      <c r="AR704" s="96" t="s">
        <v>2129</v>
      </c>
      <c r="AS704" s="22"/>
      <c r="AT704" s="22"/>
      <c r="AU704" s="3"/>
      <c r="AV704" s="5">
        <v>8</v>
      </c>
      <c r="AW704" s="118" t="e">
        <v>#VALUE!</v>
      </c>
      <c r="AX704" s="4"/>
      <c r="AY704" s="4"/>
      <c r="AZ704" s="4"/>
    </row>
    <row r="705" spans="1:52" x14ac:dyDescent="0.2">
      <c r="A705" s="43" t="s">
        <v>1477</v>
      </c>
      <c r="B705" s="22" t="s">
        <v>2094</v>
      </c>
      <c r="I705" s="25" t="s">
        <v>16</v>
      </c>
      <c r="J705" s="25" t="s">
        <v>16</v>
      </c>
      <c r="K705" s="25" t="s">
        <v>663</v>
      </c>
      <c r="L705" s="25" t="s">
        <v>663</v>
      </c>
      <c r="M705" s="25" t="s">
        <v>663</v>
      </c>
      <c r="N705" s="25" t="s">
        <v>663</v>
      </c>
      <c r="O705" s="25" t="s">
        <v>663</v>
      </c>
      <c r="P705" s="25" t="s">
        <v>663</v>
      </c>
      <c r="Q705" s="25" t="s">
        <v>663</v>
      </c>
      <c r="R705" s="25" t="s">
        <v>663</v>
      </c>
      <c r="S705" s="25" t="s">
        <v>663</v>
      </c>
      <c r="T705" s="25" t="s">
        <v>663</v>
      </c>
      <c r="U705" s="25" t="s">
        <v>663</v>
      </c>
      <c r="V705" s="25" t="s">
        <v>663</v>
      </c>
      <c r="W705" s="25" t="s">
        <v>663</v>
      </c>
      <c r="X705" s="25" t="s">
        <v>663</v>
      </c>
      <c r="Y705" s="25" t="s">
        <v>663</v>
      </c>
      <c r="Z705" s="25" t="s">
        <v>663</v>
      </c>
      <c r="AA705" s="25" t="s">
        <v>663</v>
      </c>
      <c r="AB705" s="25" t="s">
        <v>663</v>
      </c>
      <c r="AC705" s="427" t="s">
        <v>663</v>
      </c>
      <c r="AD705" s="427" t="s">
        <v>663</v>
      </c>
      <c r="AE705" s="427" t="s">
        <v>663</v>
      </c>
      <c r="AF705" s="427"/>
      <c r="AG705" s="427"/>
      <c r="AH705" s="427"/>
      <c r="AI705" s="511"/>
      <c r="AJ705" s="511"/>
      <c r="AK705" s="141"/>
      <c r="AL705" s="434"/>
      <c r="AM705" s="438" t="s">
        <v>2107</v>
      </c>
      <c r="AN705" s="95"/>
      <c r="AO705" s="438"/>
      <c r="AP705" s="483"/>
      <c r="AQ705" s="500"/>
      <c r="AR705" s="96" t="s">
        <v>2129</v>
      </c>
      <c r="AS705" s="22"/>
      <c r="AT705" s="22"/>
      <c r="AU705" s="3"/>
      <c r="AV705" s="5">
        <v>8</v>
      </c>
      <c r="AW705" s="118" t="e">
        <v>#VALUE!</v>
      </c>
      <c r="AX705" s="4"/>
      <c r="AY705" s="4"/>
      <c r="AZ705" s="4"/>
    </row>
    <row r="706" spans="1:52" x14ac:dyDescent="0.2">
      <c r="A706" s="43" t="s">
        <v>2180</v>
      </c>
      <c r="B706" s="22" t="s">
        <v>2181</v>
      </c>
      <c r="I706" s="25" t="s">
        <v>16</v>
      </c>
      <c r="J706" s="25" t="s">
        <v>16</v>
      </c>
      <c r="K706" s="25" t="s">
        <v>663</v>
      </c>
      <c r="L706" s="25" t="s">
        <v>663</v>
      </c>
      <c r="M706" s="25" t="s">
        <v>663</v>
      </c>
      <c r="N706" s="25" t="s">
        <v>663</v>
      </c>
      <c r="O706" s="25" t="s">
        <v>663</v>
      </c>
      <c r="P706" s="25" t="s">
        <v>663</v>
      </c>
      <c r="Q706" s="25" t="s">
        <v>663</v>
      </c>
      <c r="R706" s="25" t="s">
        <v>663</v>
      </c>
      <c r="S706" s="25" t="s">
        <v>663</v>
      </c>
      <c r="T706" s="25" t="s">
        <v>663</v>
      </c>
      <c r="U706" s="25" t="s">
        <v>663</v>
      </c>
      <c r="V706" s="25" t="s">
        <v>663</v>
      </c>
      <c r="W706" s="25" t="s">
        <v>663</v>
      </c>
      <c r="X706" s="25" t="s">
        <v>663</v>
      </c>
      <c r="Y706" s="25" t="s">
        <v>663</v>
      </c>
      <c r="Z706" s="25" t="s">
        <v>663</v>
      </c>
      <c r="AA706" s="25" t="s">
        <v>663</v>
      </c>
      <c r="AB706" s="25" t="s">
        <v>663</v>
      </c>
      <c r="AC706" s="427" t="s">
        <v>663</v>
      </c>
      <c r="AD706" s="427" t="s">
        <v>663</v>
      </c>
      <c r="AE706" s="427" t="s">
        <v>663</v>
      </c>
      <c r="AF706" s="427"/>
      <c r="AG706" s="427"/>
      <c r="AH706" s="427"/>
      <c r="AI706" s="511"/>
      <c r="AJ706" s="511"/>
      <c r="AK706" s="141"/>
      <c r="AL706" s="434"/>
      <c r="AM706" s="438" t="s">
        <v>2107</v>
      </c>
      <c r="AN706" s="95"/>
      <c r="AO706" s="438"/>
      <c r="AP706" s="483"/>
      <c r="AQ706" s="500"/>
      <c r="AR706" s="96" t="s">
        <v>2129</v>
      </c>
      <c r="AS706" s="22"/>
      <c r="AT706" s="22"/>
      <c r="AU706" s="3"/>
      <c r="AV706" s="5">
        <v>16</v>
      </c>
      <c r="AW706" s="118" t="e">
        <v>#VALUE!</v>
      </c>
      <c r="AX706" s="4"/>
      <c r="AY706" s="4"/>
      <c r="AZ706" s="4"/>
    </row>
    <row r="707" spans="1:52" x14ac:dyDescent="0.2">
      <c r="A707" s="43" t="s">
        <v>2182</v>
      </c>
      <c r="B707" s="22" t="s">
        <v>2183</v>
      </c>
      <c r="I707" s="25" t="s">
        <v>16</v>
      </c>
      <c r="J707" s="25" t="s">
        <v>16</v>
      </c>
      <c r="K707" s="25" t="s">
        <v>663</v>
      </c>
      <c r="L707" s="25" t="s">
        <v>663</v>
      </c>
      <c r="M707" s="25" t="s">
        <v>663</v>
      </c>
      <c r="N707" s="25" t="s">
        <v>663</v>
      </c>
      <c r="O707" s="25" t="s">
        <v>663</v>
      </c>
      <c r="P707" s="25" t="s">
        <v>663</v>
      </c>
      <c r="Q707" s="25" t="s">
        <v>663</v>
      </c>
      <c r="R707" s="25" t="s">
        <v>663</v>
      </c>
      <c r="S707" s="25" t="s">
        <v>663</v>
      </c>
      <c r="T707" s="25" t="s">
        <v>663</v>
      </c>
      <c r="U707" s="25" t="s">
        <v>663</v>
      </c>
      <c r="V707" s="25" t="s">
        <v>663</v>
      </c>
      <c r="W707" s="25" t="s">
        <v>663</v>
      </c>
      <c r="X707" s="25" t="s">
        <v>663</v>
      </c>
      <c r="Y707" s="25" t="s">
        <v>663</v>
      </c>
      <c r="Z707" s="25" t="s">
        <v>663</v>
      </c>
      <c r="AA707" s="25" t="s">
        <v>663</v>
      </c>
      <c r="AB707" s="25" t="s">
        <v>663</v>
      </c>
      <c r="AC707" s="427" t="s">
        <v>663</v>
      </c>
      <c r="AD707" s="427" t="s">
        <v>663</v>
      </c>
      <c r="AE707" s="427" t="s">
        <v>663</v>
      </c>
      <c r="AF707" s="427"/>
      <c r="AG707" s="427"/>
      <c r="AH707" s="427"/>
      <c r="AI707" s="511"/>
      <c r="AJ707" s="511"/>
      <c r="AK707" s="141"/>
      <c r="AL707" s="434"/>
      <c r="AM707" s="438" t="s">
        <v>2107</v>
      </c>
      <c r="AN707" s="95"/>
      <c r="AO707" s="438"/>
      <c r="AP707" s="483"/>
      <c r="AQ707" s="500"/>
      <c r="AR707" s="96" t="s">
        <v>2129</v>
      </c>
      <c r="AS707" s="22"/>
      <c r="AT707" s="22"/>
      <c r="AU707" s="3"/>
      <c r="AV707" s="5">
        <v>16</v>
      </c>
      <c r="AW707" s="118" t="e">
        <v>#VALUE!</v>
      </c>
      <c r="AX707" s="4"/>
      <c r="AY707" s="4"/>
      <c r="AZ707" s="4"/>
    </row>
    <row r="708" spans="1:52" x14ac:dyDescent="0.2">
      <c r="A708" s="43" t="s">
        <v>2184</v>
      </c>
      <c r="B708" s="22" t="s">
        <v>2185</v>
      </c>
      <c r="I708" s="25" t="s">
        <v>16</v>
      </c>
      <c r="J708" s="25" t="s">
        <v>16</v>
      </c>
      <c r="K708" s="25" t="s">
        <v>663</v>
      </c>
      <c r="L708" s="25" t="s">
        <v>663</v>
      </c>
      <c r="M708" s="25" t="s">
        <v>663</v>
      </c>
      <c r="N708" s="25" t="s">
        <v>663</v>
      </c>
      <c r="O708" s="25" t="s">
        <v>663</v>
      </c>
      <c r="P708" s="25" t="s">
        <v>663</v>
      </c>
      <c r="Q708" s="25" t="s">
        <v>663</v>
      </c>
      <c r="R708" s="25" t="s">
        <v>663</v>
      </c>
      <c r="S708" s="25" t="s">
        <v>663</v>
      </c>
      <c r="T708" s="25" t="s">
        <v>663</v>
      </c>
      <c r="U708" s="25" t="s">
        <v>663</v>
      </c>
      <c r="V708" s="25" t="s">
        <v>663</v>
      </c>
      <c r="W708" s="25" t="s">
        <v>663</v>
      </c>
      <c r="X708" s="25" t="s">
        <v>663</v>
      </c>
      <c r="Y708" s="25" t="s">
        <v>663</v>
      </c>
      <c r="Z708" s="25" t="s">
        <v>663</v>
      </c>
      <c r="AA708" s="25" t="s">
        <v>663</v>
      </c>
      <c r="AB708" s="25" t="s">
        <v>663</v>
      </c>
      <c r="AC708" s="427" t="s">
        <v>663</v>
      </c>
      <c r="AD708" s="427" t="s">
        <v>663</v>
      </c>
      <c r="AE708" s="427" t="s">
        <v>663</v>
      </c>
      <c r="AF708" s="427"/>
      <c r="AG708" s="427"/>
      <c r="AH708" s="427"/>
      <c r="AI708" s="511"/>
      <c r="AJ708" s="511"/>
      <c r="AK708" s="141"/>
      <c r="AL708" s="434"/>
      <c r="AM708" s="438" t="s">
        <v>2107</v>
      </c>
      <c r="AN708" s="95"/>
      <c r="AO708" s="438"/>
      <c r="AP708" s="483"/>
      <c r="AQ708" s="500"/>
      <c r="AR708" s="96" t="s">
        <v>2129</v>
      </c>
      <c r="AS708" s="22"/>
      <c r="AT708" s="22"/>
      <c r="AU708" s="3"/>
      <c r="AV708" s="5">
        <v>16</v>
      </c>
      <c r="AW708" s="118" t="e">
        <v>#VALUE!</v>
      </c>
      <c r="AX708" s="4"/>
      <c r="AY708" s="4"/>
      <c r="AZ708" s="4"/>
    </row>
    <row r="709" spans="1:52" x14ac:dyDescent="0.2">
      <c r="A709" s="43" t="s">
        <v>2186</v>
      </c>
      <c r="B709" s="22" t="s">
        <v>2187</v>
      </c>
      <c r="I709" s="25" t="s">
        <v>16</v>
      </c>
      <c r="J709" s="25" t="s">
        <v>16</v>
      </c>
      <c r="K709" s="25" t="s">
        <v>663</v>
      </c>
      <c r="L709" s="25" t="s">
        <v>663</v>
      </c>
      <c r="M709" s="25" t="s">
        <v>663</v>
      </c>
      <c r="N709" s="25" t="s">
        <v>663</v>
      </c>
      <c r="O709" s="25" t="s">
        <v>663</v>
      </c>
      <c r="P709" s="25" t="s">
        <v>663</v>
      </c>
      <c r="Q709" s="25" t="s">
        <v>663</v>
      </c>
      <c r="R709" s="25" t="s">
        <v>663</v>
      </c>
      <c r="S709" s="25" t="s">
        <v>663</v>
      </c>
      <c r="T709" s="25" t="s">
        <v>663</v>
      </c>
      <c r="U709" s="25" t="s">
        <v>663</v>
      </c>
      <c r="V709" s="25" t="s">
        <v>663</v>
      </c>
      <c r="W709" s="25" t="s">
        <v>663</v>
      </c>
      <c r="X709" s="25" t="s">
        <v>663</v>
      </c>
      <c r="Y709" s="25" t="s">
        <v>663</v>
      </c>
      <c r="Z709" s="25" t="s">
        <v>663</v>
      </c>
      <c r="AA709" s="25" t="s">
        <v>663</v>
      </c>
      <c r="AB709" s="25" t="s">
        <v>663</v>
      </c>
      <c r="AC709" s="427" t="s">
        <v>663</v>
      </c>
      <c r="AD709" s="427" t="s">
        <v>663</v>
      </c>
      <c r="AE709" s="427" t="s">
        <v>663</v>
      </c>
      <c r="AF709" s="427"/>
      <c r="AG709" s="427"/>
      <c r="AH709" s="427"/>
      <c r="AI709" s="511"/>
      <c r="AJ709" s="511"/>
      <c r="AK709" s="141"/>
      <c r="AL709" s="434"/>
      <c r="AM709" s="438" t="s">
        <v>2107</v>
      </c>
      <c r="AN709" s="95"/>
      <c r="AO709" s="438"/>
      <c r="AP709" s="483"/>
      <c r="AQ709" s="500"/>
      <c r="AR709" s="96" t="s">
        <v>2129</v>
      </c>
      <c r="AS709" s="22"/>
      <c r="AT709" s="22"/>
      <c r="AU709" s="3"/>
      <c r="AV709" s="5">
        <v>16</v>
      </c>
      <c r="AW709" s="118" t="e">
        <v>#VALUE!</v>
      </c>
      <c r="AX709" s="4"/>
      <c r="AY709" s="4"/>
      <c r="AZ709" s="4"/>
    </row>
    <row r="710" spans="1:52" x14ac:dyDescent="0.2">
      <c r="A710" s="43" t="s">
        <v>2188</v>
      </c>
      <c r="B710" s="22" t="s">
        <v>2189</v>
      </c>
      <c r="I710" s="25" t="s">
        <v>16</v>
      </c>
      <c r="J710" s="25" t="s">
        <v>16</v>
      </c>
      <c r="K710" s="25" t="s">
        <v>663</v>
      </c>
      <c r="L710" s="25" t="s">
        <v>663</v>
      </c>
      <c r="M710" s="25" t="s">
        <v>663</v>
      </c>
      <c r="N710" s="25" t="s">
        <v>663</v>
      </c>
      <c r="O710" s="25" t="s">
        <v>663</v>
      </c>
      <c r="P710" s="25" t="s">
        <v>663</v>
      </c>
      <c r="Q710" s="25" t="s">
        <v>663</v>
      </c>
      <c r="R710" s="25" t="s">
        <v>663</v>
      </c>
      <c r="S710" s="25" t="s">
        <v>663</v>
      </c>
      <c r="T710" s="25" t="s">
        <v>663</v>
      </c>
      <c r="U710" s="25" t="s">
        <v>663</v>
      </c>
      <c r="V710" s="25" t="s">
        <v>663</v>
      </c>
      <c r="W710" s="25" t="s">
        <v>663</v>
      </c>
      <c r="X710" s="25" t="s">
        <v>663</v>
      </c>
      <c r="Y710" s="25" t="s">
        <v>663</v>
      </c>
      <c r="Z710" s="25" t="s">
        <v>663</v>
      </c>
      <c r="AA710" s="25" t="s">
        <v>663</v>
      </c>
      <c r="AB710" s="25" t="s">
        <v>663</v>
      </c>
      <c r="AC710" s="427" t="s">
        <v>663</v>
      </c>
      <c r="AD710" s="427" t="s">
        <v>663</v>
      </c>
      <c r="AE710" s="427" t="s">
        <v>663</v>
      </c>
      <c r="AF710" s="427"/>
      <c r="AG710" s="427"/>
      <c r="AH710" s="427"/>
      <c r="AI710" s="511"/>
      <c r="AJ710" s="511"/>
      <c r="AK710" s="141"/>
      <c r="AL710" s="434"/>
      <c r="AM710" s="438" t="s">
        <v>2174</v>
      </c>
      <c r="AN710" s="95"/>
      <c r="AO710" s="438"/>
      <c r="AP710" s="483"/>
      <c r="AQ710" s="500"/>
      <c r="AR710" s="96" t="s">
        <v>2129</v>
      </c>
      <c r="AS710" s="22"/>
      <c r="AT710" s="22"/>
      <c r="AU710" s="3"/>
      <c r="AV710" s="5">
        <v>0</v>
      </c>
      <c r="AW710" s="118" t="e">
        <v>#VALUE!</v>
      </c>
      <c r="AX710" s="4"/>
      <c r="AY710" s="4"/>
      <c r="AZ710" s="4"/>
    </row>
    <row r="711" spans="1:52" ht="25.5" x14ac:dyDescent="0.2">
      <c r="A711" s="43" t="s">
        <v>2190</v>
      </c>
      <c r="B711" s="22" t="s">
        <v>2191</v>
      </c>
      <c r="I711" s="25" t="s">
        <v>16</v>
      </c>
      <c r="J711" s="25" t="s">
        <v>16</v>
      </c>
      <c r="K711" s="25" t="s">
        <v>663</v>
      </c>
      <c r="L711" s="25" t="s">
        <v>663</v>
      </c>
      <c r="M711" s="25" t="s">
        <v>663</v>
      </c>
      <c r="N711" s="25" t="s">
        <v>663</v>
      </c>
      <c r="O711" s="25" t="s">
        <v>663</v>
      </c>
      <c r="P711" s="25" t="s">
        <v>663</v>
      </c>
      <c r="Q711" s="25" t="s">
        <v>663</v>
      </c>
      <c r="R711" s="25" t="s">
        <v>663</v>
      </c>
      <c r="S711" s="25" t="s">
        <v>663</v>
      </c>
      <c r="T711" s="25" t="s">
        <v>663</v>
      </c>
      <c r="U711" s="25" t="s">
        <v>663</v>
      </c>
      <c r="V711" s="25" t="s">
        <v>663</v>
      </c>
      <c r="W711" s="25" t="s">
        <v>663</v>
      </c>
      <c r="X711" s="25" t="s">
        <v>663</v>
      </c>
      <c r="Y711" s="25" t="s">
        <v>663</v>
      </c>
      <c r="Z711" s="25" t="s">
        <v>663</v>
      </c>
      <c r="AA711" s="25" t="s">
        <v>663</v>
      </c>
      <c r="AB711" s="25" t="s">
        <v>663</v>
      </c>
      <c r="AC711" s="427" t="s">
        <v>663</v>
      </c>
      <c r="AD711" s="427" t="s">
        <v>663</v>
      </c>
      <c r="AE711" s="427" t="s">
        <v>663</v>
      </c>
      <c r="AF711" s="427"/>
      <c r="AG711" s="427"/>
      <c r="AH711" s="427"/>
      <c r="AI711" s="511"/>
      <c r="AJ711" s="511"/>
      <c r="AK711" s="141"/>
      <c r="AL711" s="434"/>
      <c r="AM711" s="438" t="s">
        <v>2075</v>
      </c>
      <c r="AN711" s="95"/>
      <c r="AO711" s="438"/>
      <c r="AP711" s="483"/>
      <c r="AQ711" s="500"/>
      <c r="AR711" s="96" t="s">
        <v>2129</v>
      </c>
      <c r="AS711" s="22"/>
      <c r="AT711" s="22"/>
      <c r="AU711" s="3"/>
      <c r="AV711" s="5">
        <v>16</v>
      </c>
      <c r="AW711" s="118" t="e">
        <v>#VALUE!</v>
      </c>
      <c r="AX711" s="4"/>
      <c r="AY711" s="4"/>
      <c r="AZ711" s="4"/>
    </row>
    <row r="712" spans="1:52" x14ac:dyDescent="0.2">
      <c r="A712" s="43"/>
      <c r="B712" s="22"/>
      <c r="AN712" s="95"/>
      <c r="AO712" s="438"/>
      <c r="AP712" s="483"/>
      <c r="AQ712" s="500"/>
      <c r="AR712" s="109"/>
      <c r="AS712" s="22"/>
      <c r="AT712" s="22"/>
      <c r="AU712" s="3"/>
      <c r="AW712" s="119"/>
    </row>
    <row r="713" spans="1:52" x14ac:dyDescent="0.2">
      <c r="A713" s="43"/>
      <c r="B713" s="22"/>
      <c r="AN713" s="95"/>
      <c r="AO713" s="438"/>
      <c r="AP713" s="483"/>
      <c r="AQ713" s="500"/>
      <c r="AR713" s="109"/>
      <c r="AS713" s="22"/>
      <c r="AT713" s="22"/>
      <c r="AU713" s="3"/>
      <c r="AW713" s="119"/>
    </row>
    <row r="714" spans="1:52" x14ac:dyDescent="0.2">
      <c r="A714" s="43"/>
      <c r="B714" s="22"/>
      <c r="AN714" s="95"/>
      <c r="AO714" s="438"/>
      <c r="AP714" s="483"/>
      <c r="AQ714" s="500"/>
      <c r="AR714" s="109"/>
      <c r="AS714" s="22"/>
      <c r="AT714" s="22"/>
      <c r="AU714" s="3"/>
      <c r="AW714" s="119"/>
    </row>
    <row r="715" spans="1:52" x14ac:dyDescent="0.2">
      <c r="A715" s="43"/>
      <c r="B715" s="22"/>
      <c r="AN715" s="95"/>
      <c r="AO715" s="438"/>
      <c r="AP715" s="483"/>
      <c r="AQ715" s="500"/>
      <c r="AR715" s="109"/>
      <c r="AS715" s="22"/>
      <c r="AT715" s="22"/>
      <c r="AU715" s="3"/>
      <c r="AW715" s="119"/>
    </row>
    <row r="716" spans="1:52" x14ac:dyDescent="0.2">
      <c r="A716" s="43"/>
      <c r="B716" s="22"/>
      <c r="AN716" s="95"/>
      <c r="AO716" s="438"/>
      <c r="AP716" s="483"/>
      <c r="AQ716" s="500"/>
      <c r="AR716" s="109"/>
      <c r="AS716" s="22"/>
      <c r="AT716" s="22"/>
      <c r="AU716" s="3"/>
      <c r="AW716" s="119"/>
    </row>
    <row r="717" spans="1:52" x14ac:dyDescent="0.2">
      <c r="A717" s="43"/>
      <c r="B717" s="22" t="s">
        <v>2192</v>
      </c>
      <c r="AN717" s="95"/>
      <c r="AO717" s="438"/>
      <c r="AP717" s="483"/>
      <c r="AQ717" s="500"/>
      <c r="AR717" s="109"/>
      <c r="AS717" s="22"/>
      <c r="AT717" s="22"/>
      <c r="AU717" s="3"/>
      <c r="AW717" s="119"/>
    </row>
    <row r="718" spans="1:52" x14ac:dyDescent="0.2">
      <c r="A718" s="43"/>
      <c r="B718" s="22" t="s">
        <v>2193</v>
      </c>
      <c r="AN718" s="95"/>
      <c r="AO718" s="438"/>
      <c r="AP718" s="483"/>
      <c r="AQ718" s="500"/>
      <c r="AR718" s="109"/>
      <c r="AS718" s="22"/>
      <c r="AT718" s="22"/>
      <c r="AU718" s="3"/>
      <c r="AW718" s="119"/>
    </row>
    <row r="719" spans="1:52" x14ac:dyDescent="0.2">
      <c r="A719" s="43"/>
      <c r="B719" s="22" t="s">
        <v>2194</v>
      </c>
      <c r="AN719" s="95"/>
      <c r="AO719" s="438"/>
      <c r="AP719" s="483"/>
      <c r="AQ719" s="500"/>
      <c r="AR719" s="109"/>
      <c r="AS719" s="22"/>
      <c r="AT719" s="22"/>
      <c r="AU719" s="3"/>
      <c r="AW719" s="119"/>
    </row>
    <row r="720" spans="1:52" x14ac:dyDescent="0.2">
      <c r="A720" s="43"/>
      <c r="B720" s="22" t="s">
        <v>2195</v>
      </c>
      <c r="AN720" s="95"/>
      <c r="AO720" s="438"/>
      <c r="AP720" s="483"/>
      <c r="AQ720" s="500"/>
      <c r="AR720" s="109"/>
      <c r="AS720" s="22"/>
      <c r="AT720" s="22"/>
      <c r="AU720" s="3"/>
      <c r="AW720" s="119"/>
    </row>
    <row r="721" spans="1:49" x14ac:dyDescent="0.2">
      <c r="A721" s="43"/>
      <c r="B721" s="22" t="s">
        <v>2196</v>
      </c>
      <c r="AN721" s="95"/>
      <c r="AO721" s="438"/>
      <c r="AP721" s="483"/>
      <c r="AQ721" s="500"/>
      <c r="AR721" s="109"/>
      <c r="AS721" s="22"/>
      <c r="AT721" s="22"/>
      <c r="AU721" s="3"/>
      <c r="AW721" s="119"/>
    </row>
    <row r="722" spans="1:49" x14ac:dyDescent="0.2">
      <c r="A722" s="43"/>
      <c r="B722" s="22"/>
      <c r="AN722" s="95"/>
      <c r="AO722" s="438"/>
      <c r="AP722" s="483"/>
      <c r="AQ722" s="500"/>
      <c r="AR722" s="109"/>
      <c r="AS722" s="22"/>
      <c r="AT722" s="22"/>
      <c r="AU722" s="3"/>
      <c r="AW722" s="119"/>
    </row>
    <row r="723" spans="1:49" x14ac:dyDescent="0.2">
      <c r="A723" s="43"/>
      <c r="B723" s="22"/>
      <c r="AN723" s="95"/>
      <c r="AO723" s="438"/>
      <c r="AP723" s="483"/>
      <c r="AQ723" s="500"/>
      <c r="AR723" s="109"/>
      <c r="AS723" s="22"/>
      <c r="AT723" s="22"/>
      <c r="AU723" s="3"/>
      <c r="AW723" s="119"/>
    </row>
    <row r="724" spans="1:49" x14ac:dyDescent="0.2">
      <c r="A724" s="43"/>
      <c r="B724" s="22"/>
      <c r="AN724" s="95"/>
      <c r="AO724" s="438"/>
      <c r="AP724" s="483"/>
      <c r="AQ724" s="500"/>
      <c r="AR724" s="109"/>
      <c r="AS724" s="22"/>
      <c r="AT724" s="22"/>
      <c r="AU724" s="3"/>
      <c r="AW724" s="119"/>
    </row>
    <row r="725" spans="1:49" x14ac:dyDescent="0.2">
      <c r="A725" s="43"/>
      <c r="B725" s="22"/>
      <c r="AN725" s="95"/>
      <c r="AO725" s="438"/>
      <c r="AP725" s="483"/>
      <c r="AQ725" s="500"/>
      <c r="AR725" s="109"/>
      <c r="AS725" s="22"/>
      <c r="AT725" s="22"/>
      <c r="AU725" s="3"/>
      <c r="AW725" s="119"/>
    </row>
    <row r="726" spans="1:49" x14ac:dyDescent="0.2">
      <c r="A726" s="120" t="s">
        <v>2197</v>
      </c>
      <c r="B726" s="100" t="s">
        <v>2198</v>
      </c>
      <c r="C726" s="101"/>
      <c r="D726" s="101"/>
      <c r="E726" s="285"/>
      <c r="F726" s="286"/>
      <c r="G726" s="101"/>
      <c r="H726" s="101"/>
      <c r="I726" s="110" t="s">
        <v>16</v>
      </c>
      <c r="J726" s="25" t="s">
        <v>663</v>
      </c>
      <c r="K726" s="25" t="s">
        <v>663</v>
      </c>
      <c r="L726" s="25" t="s">
        <v>663</v>
      </c>
      <c r="M726" s="25" t="s">
        <v>663</v>
      </c>
      <c r="N726" s="25" t="s">
        <v>663</v>
      </c>
      <c r="O726" s="25" t="s">
        <v>663</v>
      </c>
      <c r="P726" s="25" t="s">
        <v>663</v>
      </c>
      <c r="Q726" s="25" t="s">
        <v>663</v>
      </c>
      <c r="R726" s="25" t="s">
        <v>663</v>
      </c>
      <c r="S726" s="25" t="s">
        <v>663</v>
      </c>
      <c r="T726" s="25" t="s">
        <v>663</v>
      </c>
      <c r="U726" s="25" t="s">
        <v>663</v>
      </c>
      <c r="V726" s="25" t="s">
        <v>663</v>
      </c>
      <c r="W726" s="25" t="s">
        <v>663</v>
      </c>
      <c r="X726" s="25" t="s">
        <v>663</v>
      </c>
      <c r="Y726" s="25" t="s">
        <v>663</v>
      </c>
      <c r="Z726" s="25" t="s">
        <v>663</v>
      </c>
      <c r="AA726" s="25" t="s">
        <v>663</v>
      </c>
      <c r="AB726" s="25" t="s">
        <v>663</v>
      </c>
      <c r="AC726" s="427" t="s">
        <v>663</v>
      </c>
      <c r="AD726" s="427" t="s">
        <v>663</v>
      </c>
      <c r="AE726" s="427" t="s">
        <v>663</v>
      </c>
      <c r="AF726" s="427"/>
      <c r="AG726" s="427"/>
      <c r="AH726" s="427"/>
      <c r="AI726" s="511"/>
      <c r="AJ726" s="511"/>
      <c r="AK726" s="141"/>
      <c r="AL726" s="434"/>
      <c r="AN726" s="95"/>
      <c r="AO726" s="438"/>
      <c r="AP726" s="483"/>
      <c r="AQ726" s="500"/>
      <c r="AR726" s="96" t="e">
        <v>#N/A</v>
      </c>
      <c r="AS726" s="22"/>
      <c r="AT726" s="22"/>
      <c r="AU726" s="3"/>
      <c r="AV726" s="101">
        <v>16</v>
      </c>
      <c r="AW726" s="119"/>
    </row>
    <row r="727" spans="1:49" x14ac:dyDescent="0.2">
      <c r="A727" s="120" t="s">
        <v>2199</v>
      </c>
      <c r="B727" s="100" t="s">
        <v>2200</v>
      </c>
      <c r="C727" s="101"/>
      <c r="D727" s="101"/>
      <c r="E727" s="285"/>
      <c r="F727" s="286"/>
      <c r="G727" s="101"/>
      <c r="H727" s="101"/>
      <c r="I727" s="110" t="s">
        <v>16</v>
      </c>
      <c r="J727" s="25" t="s">
        <v>663</v>
      </c>
      <c r="K727" s="25" t="s">
        <v>663</v>
      </c>
      <c r="L727" s="25" t="s">
        <v>663</v>
      </c>
      <c r="M727" s="25" t="s">
        <v>663</v>
      </c>
      <c r="N727" s="25" t="s">
        <v>663</v>
      </c>
      <c r="O727" s="25" t="s">
        <v>663</v>
      </c>
      <c r="P727" s="25" t="s">
        <v>663</v>
      </c>
      <c r="Q727" s="25" t="s">
        <v>663</v>
      </c>
      <c r="R727" s="25" t="s">
        <v>663</v>
      </c>
      <c r="S727" s="25" t="s">
        <v>663</v>
      </c>
      <c r="T727" s="25" t="s">
        <v>663</v>
      </c>
      <c r="U727" s="25" t="s">
        <v>663</v>
      </c>
      <c r="V727" s="25" t="s">
        <v>663</v>
      </c>
      <c r="W727" s="25" t="s">
        <v>663</v>
      </c>
      <c r="X727" s="25" t="s">
        <v>663</v>
      </c>
      <c r="Y727" s="25" t="s">
        <v>663</v>
      </c>
      <c r="Z727" s="25" t="s">
        <v>663</v>
      </c>
      <c r="AA727" s="25" t="s">
        <v>663</v>
      </c>
      <c r="AB727" s="25" t="s">
        <v>663</v>
      </c>
      <c r="AC727" s="427" t="s">
        <v>663</v>
      </c>
      <c r="AD727" s="427" t="s">
        <v>663</v>
      </c>
      <c r="AE727" s="427" t="s">
        <v>663</v>
      </c>
      <c r="AF727" s="427"/>
      <c r="AG727" s="427"/>
      <c r="AH727" s="427"/>
      <c r="AI727" s="511"/>
      <c r="AJ727" s="511"/>
      <c r="AK727" s="141"/>
      <c r="AL727" s="434"/>
      <c r="AN727" s="95"/>
      <c r="AO727" s="438"/>
      <c r="AP727" s="483"/>
      <c r="AQ727" s="500"/>
      <c r="AR727" s="96" t="e">
        <v>#N/A</v>
      </c>
      <c r="AS727" s="22"/>
      <c r="AT727" s="22"/>
      <c r="AU727" s="3"/>
      <c r="AV727" s="101">
        <v>8</v>
      </c>
      <c r="AW727" s="119"/>
    </row>
    <row r="728" spans="1:49" x14ac:dyDescent="0.2">
      <c r="A728" s="120"/>
      <c r="B728" s="100"/>
      <c r="C728" s="101"/>
      <c r="D728" s="101"/>
      <c r="E728" s="285"/>
      <c r="F728" s="286"/>
      <c r="G728" s="101"/>
      <c r="H728" s="101"/>
      <c r="I728" s="110" t="s">
        <v>16</v>
      </c>
      <c r="J728" s="25" t="s">
        <v>663</v>
      </c>
      <c r="K728" s="25" t="s">
        <v>663</v>
      </c>
      <c r="L728" s="25" t="s">
        <v>663</v>
      </c>
      <c r="M728" s="25" t="s">
        <v>663</v>
      </c>
      <c r="N728" s="25" t="s">
        <v>663</v>
      </c>
      <c r="O728" s="25" t="s">
        <v>663</v>
      </c>
      <c r="P728" s="25" t="s">
        <v>663</v>
      </c>
      <c r="Q728" s="25" t="s">
        <v>663</v>
      </c>
      <c r="R728" s="25" t="s">
        <v>663</v>
      </c>
      <c r="S728" s="25" t="s">
        <v>663</v>
      </c>
      <c r="T728" s="25" t="s">
        <v>663</v>
      </c>
      <c r="U728" s="25" t="s">
        <v>663</v>
      </c>
      <c r="V728" s="25" t="s">
        <v>663</v>
      </c>
      <c r="W728" s="25" t="s">
        <v>663</v>
      </c>
      <c r="X728" s="25" t="s">
        <v>663</v>
      </c>
      <c r="Y728" s="25" t="s">
        <v>663</v>
      </c>
      <c r="Z728" s="25" t="s">
        <v>663</v>
      </c>
      <c r="AA728" s="25" t="s">
        <v>663</v>
      </c>
      <c r="AB728" s="25" t="s">
        <v>663</v>
      </c>
      <c r="AC728" s="427" t="s">
        <v>663</v>
      </c>
      <c r="AD728" s="427" t="s">
        <v>663</v>
      </c>
      <c r="AE728" s="427" t="s">
        <v>663</v>
      </c>
      <c r="AF728" s="427"/>
      <c r="AG728" s="427"/>
      <c r="AH728" s="427"/>
      <c r="AI728" s="511"/>
      <c r="AJ728" s="511"/>
      <c r="AK728" s="141"/>
      <c r="AL728" s="434"/>
      <c r="AN728" s="95"/>
      <c r="AO728" s="438"/>
      <c r="AP728" s="483"/>
      <c r="AQ728" s="500"/>
      <c r="AR728" s="96" t="e">
        <v>#N/A</v>
      </c>
      <c r="AS728" s="22"/>
      <c r="AT728" s="22"/>
      <c r="AU728" s="3"/>
      <c r="AV728" s="101">
        <v>16</v>
      </c>
      <c r="AW728" s="119"/>
    </row>
    <row r="729" spans="1:49" x14ac:dyDescent="0.2">
      <c r="A729" s="120" t="s">
        <v>2201</v>
      </c>
      <c r="B729" s="100" t="s">
        <v>2202</v>
      </c>
      <c r="C729" s="101"/>
      <c r="D729" s="101"/>
      <c r="E729" s="285"/>
      <c r="F729" s="286"/>
      <c r="G729" s="101"/>
      <c r="H729" s="101"/>
      <c r="I729" s="110" t="s">
        <v>16</v>
      </c>
      <c r="J729" s="25" t="s">
        <v>663</v>
      </c>
      <c r="K729" s="25" t="s">
        <v>663</v>
      </c>
      <c r="L729" s="25" t="s">
        <v>663</v>
      </c>
      <c r="M729" s="25" t="s">
        <v>663</v>
      </c>
      <c r="N729" s="25" t="s">
        <v>663</v>
      </c>
      <c r="O729" s="25" t="s">
        <v>663</v>
      </c>
      <c r="P729" s="25" t="s">
        <v>663</v>
      </c>
      <c r="Q729" s="25" t="s">
        <v>663</v>
      </c>
      <c r="R729" s="25" t="s">
        <v>663</v>
      </c>
      <c r="S729" s="25" t="s">
        <v>663</v>
      </c>
      <c r="T729" s="25" t="s">
        <v>663</v>
      </c>
      <c r="U729" s="25" t="s">
        <v>663</v>
      </c>
      <c r="V729" s="25" t="s">
        <v>663</v>
      </c>
      <c r="W729" s="25" t="s">
        <v>663</v>
      </c>
      <c r="X729" s="25" t="s">
        <v>663</v>
      </c>
      <c r="Y729" s="25" t="s">
        <v>663</v>
      </c>
      <c r="Z729" s="25" t="s">
        <v>663</v>
      </c>
      <c r="AA729" s="25" t="s">
        <v>663</v>
      </c>
      <c r="AB729" s="25" t="s">
        <v>663</v>
      </c>
      <c r="AC729" s="427" t="s">
        <v>663</v>
      </c>
      <c r="AD729" s="427" t="s">
        <v>663</v>
      </c>
      <c r="AE729" s="427" t="s">
        <v>663</v>
      </c>
      <c r="AF729" s="427"/>
      <c r="AG729" s="427"/>
      <c r="AH729" s="427"/>
      <c r="AI729" s="511"/>
      <c r="AJ729" s="511"/>
      <c r="AK729" s="141"/>
      <c r="AL729" s="434"/>
      <c r="AN729" s="95"/>
      <c r="AO729" s="438"/>
      <c r="AP729" s="483"/>
      <c r="AQ729" s="500"/>
      <c r="AR729" s="96" t="e">
        <v>#N/A</v>
      </c>
      <c r="AS729" s="22"/>
      <c r="AT729" s="22"/>
      <c r="AU729" s="3"/>
      <c r="AV729" s="101">
        <v>24</v>
      </c>
      <c r="AW729" s="119"/>
    </row>
    <row r="730" spans="1:49" x14ac:dyDescent="0.2">
      <c r="A730" s="120" t="s">
        <v>2203</v>
      </c>
      <c r="B730" s="100" t="s">
        <v>2204</v>
      </c>
      <c r="C730" s="101"/>
      <c r="D730" s="101"/>
      <c r="E730" s="285"/>
      <c r="F730" s="286"/>
      <c r="G730" s="101"/>
      <c r="H730" s="101"/>
      <c r="I730" s="110" t="s">
        <v>16</v>
      </c>
      <c r="J730" s="25" t="s">
        <v>663</v>
      </c>
      <c r="K730" s="25" t="s">
        <v>663</v>
      </c>
      <c r="L730" s="25" t="s">
        <v>663</v>
      </c>
      <c r="M730" s="25" t="s">
        <v>663</v>
      </c>
      <c r="N730" s="25" t="s">
        <v>663</v>
      </c>
      <c r="O730" s="25" t="s">
        <v>663</v>
      </c>
      <c r="P730" s="25" t="s">
        <v>663</v>
      </c>
      <c r="Q730" s="25" t="s">
        <v>663</v>
      </c>
      <c r="R730" s="25" t="s">
        <v>663</v>
      </c>
      <c r="S730" s="25" t="s">
        <v>663</v>
      </c>
      <c r="T730" s="25" t="s">
        <v>663</v>
      </c>
      <c r="U730" s="25" t="s">
        <v>663</v>
      </c>
      <c r="V730" s="25" t="s">
        <v>663</v>
      </c>
      <c r="W730" s="25" t="s">
        <v>663</v>
      </c>
      <c r="X730" s="25" t="s">
        <v>663</v>
      </c>
      <c r="Y730" s="25" t="s">
        <v>663</v>
      </c>
      <c r="Z730" s="25" t="s">
        <v>663</v>
      </c>
      <c r="AA730" s="25" t="s">
        <v>663</v>
      </c>
      <c r="AB730" s="25" t="s">
        <v>663</v>
      </c>
      <c r="AC730" s="427" t="s">
        <v>663</v>
      </c>
      <c r="AD730" s="427" t="s">
        <v>663</v>
      </c>
      <c r="AE730" s="427" t="s">
        <v>663</v>
      </c>
      <c r="AF730" s="427"/>
      <c r="AG730" s="427"/>
      <c r="AH730" s="427"/>
      <c r="AI730" s="511"/>
      <c r="AJ730" s="511"/>
      <c r="AK730" s="141"/>
      <c r="AL730" s="434"/>
      <c r="AN730" s="95"/>
      <c r="AO730" s="438"/>
      <c r="AP730" s="483"/>
      <c r="AQ730" s="500"/>
      <c r="AR730" s="96" t="e">
        <v>#N/A</v>
      </c>
      <c r="AS730" s="22"/>
      <c r="AT730" s="22"/>
      <c r="AU730" s="3"/>
      <c r="AV730" s="101">
        <v>8</v>
      </c>
      <c r="AW730" s="119"/>
    </row>
    <row r="731" spans="1:49" x14ac:dyDescent="0.2">
      <c r="A731" s="120" t="s">
        <v>2205</v>
      </c>
      <c r="B731" s="100" t="s">
        <v>2206</v>
      </c>
      <c r="C731" s="101"/>
      <c r="D731" s="101"/>
      <c r="E731" s="285"/>
      <c r="F731" s="286"/>
      <c r="G731" s="101"/>
      <c r="H731" s="101"/>
      <c r="I731" s="110" t="s">
        <v>16</v>
      </c>
      <c r="J731" s="25" t="s">
        <v>663</v>
      </c>
      <c r="K731" s="25" t="s">
        <v>663</v>
      </c>
      <c r="L731" s="25" t="s">
        <v>663</v>
      </c>
      <c r="M731" s="25" t="s">
        <v>663</v>
      </c>
      <c r="N731" s="25" t="s">
        <v>663</v>
      </c>
      <c r="O731" s="25" t="s">
        <v>663</v>
      </c>
      <c r="P731" s="25" t="s">
        <v>663</v>
      </c>
      <c r="Q731" s="25" t="s">
        <v>663</v>
      </c>
      <c r="R731" s="25" t="s">
        <v>663</v>
      </c>
      <c r="S731" s="25" t="s">
        <v>663</v>
      </c>
      <c r="T731" s="25" t="s">
        <v>663</v>
      </c>
      <c r="U731" s="25" t="s">
        <v>663</v>
      </c>
      <c r="V731" s="25" t="s">
        <v>663</v>
      </c>
      <c r="W731" s="25" t="s">
        <v>663</v>
      </c>
      <c r="X731" s="25" t="s">
        <v>663</v>
      </c>
      <c r="Y731" s="25" t="s">
        <v>663</v>
      </c>
      <c r="Z731" s="25" t="s">
        <v>663</v>
      </c>
      <c r="AA731" s="25" t="s">
        <v>663</v>
      </c>
      <c r="AB731" s="25" t="s">
        <v>663</v>
      </c>
      <c r="AC731" s="427" t="s">
        <v>663</v>
      </c>
      <c r="AD731" s="427" t="s">
        <v>663</v>
      </c>
      <c r="AE731" s="427" t="s">
        <v>663</v>
      </c>
      <c r="AF731" s="427"/>
      <c r="AG731" s="427"/>
      <c r="AH731" s="427"/>
      <c r="AI731" s="511"/>
      <c r="AJ731" s="511"/>
      <c r="AK731" s="141"/>
      <c r="AL731" s="434"/>
      <c r="AN731" s="95"/>
      <c r="AO731" s="438"/>
      <c r="AP731" s="483"/>
      <c r="AQ731" s="500"/>
      <c r="AR731" s="96" t="e">
        <v>#N/A</v>
      </c>
      <c r="AS731" s="22"/>
      <c r="AT731" s="22"/>
      <c r="AU731" s="3"/>
      <c r="AV731" s="101">
        <v>16</v>
      </c>
      <c r="AW731" s="119"/>
    </row>
    <row r="732" spans="1:49" x14ac:dyDescent="0.2">
      <c r="A732" s="120" t="s">
        <v>2207</v>
      </c>
      <c r="B732" s="100" t="s">
        <v>2208</v>
      </c>
      <c r="C732" s="101"/>
      <c r="D732" s="101"/>
      <c r="E732" s="285"/>
      <c r="F732" s="286"/>
      <c r="G732" s="101"/>
      <c r="H732" s="101"/>
      <c r="I732" s="110" t="s">
        <v>16</v>
      </c>
      <c r="J732" s="25" t="s">
        <v>663</v>
      </c>
      <c r="K732" s="25" t="s">
        <v>663</v>
      </c>
      <c r="L732" s="25" t="s">
        <v>663</v>
      </c>
      <c r="M732" s="25" t="s">
        <v>663</v>
      </c>
      <c r="N732" s="25" t="s">
        <v>663</v>
      </c>
      <c r="O732" s="25" t="s">
        <v>663</v>
      </c>
      <c r="P732" s="25" t="s">
        <v>663</v>
      </c>
      <c r="Q732" s="25" t="s">
        <v>663</v>
      </c>
      <c r="R732" s="25" t="s">
        <v>663</v>
      </c>
      <c r="S732" s="25" t="s">
        <v>663</v>
      </c>
      <c r="T732" s="25" t="s">
        <v>663</v>
      </c>
      <c r="U732" s="25" t="s">
        <v>663</v>
      </c>
      <c r="V732" s="25" t="s">
        <v>663</v>
      </c>
      <c r="W732" s="25" t="s">
        <v>663</v>
      </c>
      <c r="X732" s="25" t="s">
        <v>663</v>
      </c>
      <c r="Y732" s="25" t="s">
        <v>663</v>
      </c>
      <c r="Z732" s="25" t="s">
        <v>663</v>
      </c>
      <c r="AA732" s="25" t="s">
        <v>663</v>
      </c>
      <c r="AB732" s="25" t="s">
        <v>663</v>
      </c>
      <c r="AC732" s="427" t="s">
        <v>663</v>
      </c>
      <c r="AD732" s="427" t="s">
        <v>663</v>
      </c>
      <c r="AE732" s="427" t="s">
        <v>663</v>
      </c>
      <c r="AF732" s="427"/>
      <c r="AG732" s="427"/>
      <c r="AH732" s="427"/>
      <c r="AI732" s="511"/>
      <c r="AJ732" s="511"/>
      <c r="AK732" s="141"/>
      <c r="AL732" s="434"/>
      <c r="AN732" s="95"/>
      <c r="AO732" s="438"/>
      <c r="AP732" s="483"/>
      <c r="AQ732" s="500"/>
      <c r="AR732" s="96" t="e">
        <v>#N/A</v>
      </c>
      <c r="AS732" s="22"/>
      <c r="AT732" s="22"/>
      <c r="AU732" s="3"/>
      <c r="AV732" s="101">
        <v>16</v>
      </c>
      <c r="AW732" s="119"/>
    </row>
    <row r="733" spans="1:49" ht="25.5" x14ac:dyDescent="0.2">
      <c r="A733" s="120" t="s">
        <v>2209</v>
      </c>
      <c r="B733" s="100" t="s">
        <v>2210</v>
      </c>
      <c r="C733" s="101"/>
      <c r="D733" s="101"/>
      <c r="E733" s="285"/>
      <c r="F733" s="286"/>
      <c r="G733" s="101"/>
      <c r="H733" s="101"/>
      <c r="I733" s="110" t="s">
        <v>16</v>
      </c>
      <c r="J733" s="25" t="s">
        <v>663</v>
      </c>
      <c r="K733" s="25" t="s">
        <v>663</v>
      </c>
      <c r="L733" s="25" t="s">
        <v>663</v>
      </c>
      <c r="M733" s="25" t="s">
        <v>663</v>
      </c>
      <c r="N733" s="25" t="s">
        <v>663</v>
      </c>
      <c r="O733" s="25" t="s">
        <v>663</v>
      </c>
      <c r="P733" s="25" t="s">
        <v>663</v>
      </c>
      <c r="Q733" s="25" t="s">
        <v>663</v>
      </c>
      <c r="R733" s="25" t="s">
        <v>663</v>
      </c>
      <c r="S733" s="25" t="s">
        <v>663</v>
      </c>
      <c r="T733" s="25" t="s">
        <v>663</v>
      </c>
      <c r="U733" s="25" t="s">
        <v>663</v>
      </c>
      <c r="V733" s="25" t="s">
        <v>663</v>
      </c>
      <c r="W733" s="25" t="s">
        <v>663</v>
      </c>
      <c r="X733" s="25" t="s">
        <v>663</v>
      </c>
      <c r="Y733" s="25" t="s">
        <v>663</v>
      </c>
      <c r="Z733" s="25" t="s">
        <v>663</v>
      </c>
      <c r="AA733" s="25" t="s">
        <v>663</v>
      </c>
      <c r="AB733" s="25" t="s">
        <v>663</v>
      </c>
      <c r="AC733" s="427" t="s">
        <v>663</v>
      </c>
      <c r="AD733" s="427" t="s">
        <v>663</v>
      </c>
      <c r="AE733" s="427" t="s">
        <v>663</v>
      </c>
      <c r="AF733" s="427"/>
      <c r="AG733" s="427"/>
      <c r="AH733" s="427"/>
      <c r="AI733" s="511"/>
      <c r="AJ733" s="511"/>
      <c r="AK733" s="141"/>
      <c r="AL733" s="434"/>
      <c r="AN733" s="95"/>
      <c r="AO733" s="438"/>
      <c r="AP733" s="483"/>
      <c r="AQ733" s="500"/>
      <c r="AR733" s="96" t="e">
        <v>#N/A</v>
      </c>
      <c r="AS733" s="22"/>
      <c r="AT733" s="22"/>
      <c r="AU733" s="3"/>
      <c r="AV733" s="101">
        <v>16</v>
      </c>
      <c r="AW733" s="119"/>
    </row>
    <row r="734" spans="1:49" x14ac:dyDescent="0.2">
      <c r="A734" s="120" t="s">
        <v>2211</v>
      </c>
      <c r="B734" s="100" t="s">
        <v>2212</v>
      </c>
      <c r="C734" s="101"/>
      <c r="D734" s="101"/>
      <c r="E734" s="285"/>
      <c r="F734" s="286"/>
      <c r="G734" s="101"/>
      <c r="H734" s="101"/>
      <c r="I734" s="110" t="s">
        <v>16</v>
      </c>
      <c r="J734" s="25" t="s">
        <v>663</v>
      </c>
      <c r="K734" s="25" t="s">
        <v>663</v>
      </c>
      <c r="L734" s="25" t="s">
        <v>663</v>
      </c>
      <c r="M734" s="25" t="s">
        <v>663</v>
      </c>
      <c r="N734" s="25" t="s">
        <v>663</v>
      </c>
      <c r="O734" s="25" t="s">
        <v>663</v>
      </c>
      <c r="P734" s="25" t="s">
        <v>663</v>
      </c>
      <c r="Q734" s="25" t="s">
        <v>663</v>
      </c>
      <c r="R734" s="25" t="s">
        <v>663</v>
      </c>
      <c r="S734" s="25" t="s">
        <v>663</v>
      </c>
      <c r="T734" s="25" t="s">
        <v>663</v>
      </c>
      <c r="U734" s="25" t="s">
        <v>663</v>
      </c>
      <c r="V734" s="25" t="s">
        <v>663</v>
      </c>
      <c r="W734" s="25" t="s">
        <v>663</v>
      </c>
      <c r="X734" s="25" t="s">
        <v>663</v>
      </c>
      <c r="Y734" s="25" t="s">
        <v>663</v>
      </c>
      <c r="Z734" s="25" t="s">
        <v>663</v>
      </c>
      <c r="AA734" s="25" t="s">
        <v>663</v>
      </c>
      <c r="AB734" s="25" t="s">
        <v>663</v>
      </c>
      <c r="AC734" s="427" t="s">
        <v>663</v>
      </c>
      <c r="AD734" s="427" t="s">
        <v>663</v>
      </c>
      <c r="AE734" s="427" t="s">
        <v>663</v>
      </c>
      <c r="AF734" s="427"/>
      <c r="AG734" s="427"/>
      <c r="AH734" s="427"/>
      <c r="AI734" s="511"/>
      <c r="AJ734" s="511"/>
      <c r="AK734" s="141"/>
      <c r="AL734" s="434"/>
      <c r="AN734" s="95"/>
      <c r="AO734" s="438"/>
      <c r="AP734" s="483"/>
      <c r="AQ734" s="500"/>
      <c r="AR734" s="96" t="e">
        <v>#N/A</v>
      </c>
      <c r="AS734" s="22"/>
      <c r="AT734" s="22"/>
      <c r="AU734" s="3"/>
      <c r="AV734" s="101">
        <v>16</v>
      </c>
      <c r="AW734" s="119"/>
    </row>
    <row r="735" spans="1:49" x14ac:dyDescent="0.2">
      <c r="A735" s="120"/>
      <c r="B735" s="100"/>
      <c r="C735" s="101"/>
      <c r="D735" s="101"/>
      <c r="E735" s="285"/>
      <c r="F735" s="286"/>
      <c r="G735" s="101"/>
      <c r="H735" s="101"/>
      <c r="I735" s="110" t="s">
        <v>16</v>
      </c>
      <c r="J735" s="25" t="s">
        <v>663</v>
      </c>
      <c r="K735" s="25" t="s">
        <v>663</v>
      </c>
      <c r="L735" s="25" t="s">
        <v>663</v>
      </c>
      <c r="M735" s="25" t="s">
        <v>663</v>
      </c>
      <c r="N735" s="25" t="s">
        <v>663</v>
      </c>
      <c r="O735" s="25" t="s">
        <v>663</v>
      </c>
      <c r="P735" s="25" t="s">
        <v>663</v>
      </c>
      <c r="Q735" s="25" t="s">
        <v>663</v>
      </c>
      <c r="R735" s="25" t="s">
        <v>663</v>
      </c>
      <c r="S735" s="25" t="s">
        <v>663</v>
      </c>
      <c r="T735" s="25" t="s">
        <v>663</v>
      </c>
      <c r="U735" s="25" t="s">
        <v>663</v>
      </c>
      <c r="V735" s="25" t="s">
        <v>663</v>
      </c>
      <c r="W735" s="25" t="s">
        <v>663</v>
      </c>
      <c r="X735" s="25" t="s">
        <v>663</v>
      </c>
      <c r="Y735" s="25" t="s">
        <v>663</v>
      </c>
      <c r="Z735" s="25" t="s">
        <v>663</v>
      </c>
      <c r="AA735" s="25" t="s">
        <v>663</v>
      </c>
      <c r="AB735" s="25" t="s">
        <v>663</v>
      </c>
      <c r="AC735" s="427" t="s">
        <v>663</v>
      </c>
      <c r="AD735" s="427" t="s">
        <v>663</v>
      </c>
      <c r="AE735" s="427" t="s">
        <v>663</v>
      </c>
      <c r="AF735" s="427"/>
      <c r="AG735" s="427"/>
      <c r="AH735" s="427"/>
      <c r="AI735" s="511"/>
      <c r="AJ735" s="511"/>
      <c r="AK735" s="141"/>
      <c r="AL735" s="434"/>
      <c r="AN735" s="95"/>
      <c r="AO735" s="438"/>
      <c r="AP735" s="483"/>
      <c r="AQ735" s="500"/>
      <c r="AR735" s="96" t="e">
        <v>#N/A</v>
      </c>
      <c r="AS735" s="22"/>
      <c r="AT735" s="22"/>
      <c r="AU735" s="3"/>
      <c r="AV735" s="101">
        <v>16</v>
      </c>
      <c r="AW735" s="119"/>
    </row>
    <row r="736" spans="1:49" x14ac:dyDescent="0.2">
      <c r="A736" s="120" t="s">
        <v>2213</v>
      </c>
      <c r="B736" s="100" t="s">
        <v>2214</v>
      </c>
      <c r="C736" s="101"/>
      <c r="D736" s="101"/>
      <c r="E736" s="285"/>
      <c r="F736" s="286"/>
      <c r="G736" s="101"/>
      <c r="H736" s="101"/>
      <c r="I736" s="110" t="s">
        <v>16</v>
      </c>
      <c r="J736" s="25" t="s">
        <v>663</v>
      </c>
      <c r="K736" s="25" t="s">
        <v>663</v>
      </c>
      <c r="L736" s="25" t="s">
        <v>663</v>
      </c>
      <c r="M736" s="25" t="s">
        <v>663</v>
      </c>
      <c r="N736" s="25" t="s">
        <v>663</v>
      </c>
      <c r="O736" s="25" t="s">
        <v>663</v>
      </c>
      <c r="P736" s="25" t="s">
        <v>663</v>
      </c>
      <c r="Q736" s="25" t="s">
        <v>663</v>
      </c>
      <c r="R736" s="25" t="s">
        <v>663</v>
      </c>
      <c r="S736" s="25" t="s">
        <v>663</v>
      </c>
      <c r="T736" s="25" t="s">
        <v>663</v>
      </c>
      <c r="U736" s="25" t="s">
        <v>663</v>
      </c>
      <c r="V736" s="25" t="s">
        <v>663</v>
      </c>
      <c r="W736" s="25" t="s">
        <v>663</v>
      </c>
      <c r="X736" s="25" t="s">
        <v>663</v>
      </c>
      <c r="Y736" s="25" t="s">
        <v>663</v>
      </c>
      <c r="Z736" s="25" t="s">
        <v>663</v>
      </c>
      <c r="AA736" s="25" t="s">
        <v>663</v>
      </c>
      <c r="AB736" s="25" t="s">
        <v>663</v>
      </c>
      <c r="AC736" s="427" t="s">
        <v>663</v>
      </c>
      <c r="AD736" s="427" t="s">
        <v>663</v>
      </c>
      <c r="AE736" s="427" t="s">
        <v>663</v>
      </c>
      <c r="AF736" s="427"/>
      <c r="AG736" s="427"/>
      <c r="AH736" s="427"/>
      <c r="AI736" s="511"/>
      <c r="AJ736" s="511"/>
      <c r="AK736" s="141"/>
      <c r="AL736" s="434"/>
      <c r="AN736" s="95"/>
      <c r="AO736" s="438"/>
      <c r="AP736" s="483"/>
      <c r="AQ736" s="500"/>
      <c r="AR736" s="96" t="e">
        <v>#N/A</v>
      </c>
      <c r="AS736" s="22"/>
      <c r="AT736" s="22"/>
      <c r="AU736" s="3"/>
      <c r="AV736" s="101">
        <v>0</v>
      </c>
      <c r="AW736" s="119"/>
    </row>
    <row r="737" spans="1:49" x14ac:dyDescent="0.2">
      <c r="A737" s="120" t="s">
        <v>2215</v>
      </c>
      <c r="B737" s="100" t="s">
        <v>2216</v>
      </c>
      <c r="C737" s="101"/>
      <c r="D737" s="101"/>
      <c r="E737" s="285"/>
      <c r="F737" s="286"/>
      <c r="G737" s="101"/>
      <c r="H737" s="101"/>
      <c r="I737" s="110" t="s">
        <v>16</v>
      </c>
      <c r="J737" s="25" t="s">
        <v>663</v>
      </c>
      <c r="K737" s="25" t="s">
        <v>663</v>
      </c>
      <c r="L737" s="25" t="s">
        <v>663</v>
      </c>
      <c r="M737" s="25" t="s">
        <v>663</v>
      </c>
      <c r="N737" s="25" t="s">
        <v>663</v>
      </c>
      <c r="O737" s="25" t="s">
        <v>663</v>
      </c>
      <c r="P737" s="25" t="s">
        <v>663</v>
      </c>
      <c r="Q737" s="25" t="s">
        <v>663</v>
      </c>
      <c r="R737" s="25" t="s">
        <v>663</v>
      </c>
      <c r="S737" s="25" t="s">
        <v>663</v>
      </c>
      <c r="T737" s="25" t="s">
        <v>663</v>
      </c>
      <c r="U737" s="25" t="s">
        <v>663</v>
      </c>
      <c r="V737" s="25" t="s">
        <v>663</v>
      </c>
      <c r="W737" s="25" t="s">
        <v>663</v>
      </c>
      <c r="X737" s="25" t="s">
        <v>663</v>
      </c>
      <c r="Y737" s="25" t="s">
        <v>663</v>
      </c>
      <c r="Z737" s="25" t="s">
        <v>663</v>
      </c>
      <c r="AA737" s="25" t="s">
        <v>663</v>
      </c>
      <c r="AB737" s="25" t="s">
        <v>663</v>
      </c>
      <c r="AC737" s="427" t="s">
        <v>663</v>
      </c>
      <c r="AD737" s="427" t="s">
        <v>663</v>
      </c>
      <c r="AE737" s="427" t="s">
        <v>663</v>
      </c>
      <c r="AF737" s="427"/>
      <c r="AG737" s="427"/>
      <c r="AH737" s="427"/>
      <c r="AI737" s="511"/>
      <c r="AJ737" s="511"/>
      <c r="AK737" s="141"/>
      <c r="AL737" s="434"/>
      <c r="AN737" s="95"/>
      <c r="AO737" s="438"/>
      <c r="AP737" s="483"/>
      <c r="AQ737" s="500"/>
      <c r="AR737" s="96" t="e">
        <v>#N/A</v>
      </c>
      <c r="AS737" s="22"/>
      <c r="AT737" s="22"/>
      <c r="AU737" s="3"/>
      <c r="AV737" s="101">
        <v>0</v>
      </c>
      <c r="AW737" s="119"/>
    </row>
    <row r="738" spans="1:49" x14ac:dyDescent="0.2">
      <c r="A738" s="120" t="s">
        <v>684</v>
      </c>
      <c r="B738" s="100" t="s">
        <v>685</v>
      </c>
      <c r="C738" s="101"/>
      <c r="D738" s="101"/>
      <c r="E738" s="285"/>
      <c r="F738" s="286"/>
      <c r="G738" s="101"/>
      <c r="H738" s="101"/>
      <c r="I738" s="110" t="s">
        <v>16</v>
      </c>
      <c r="J738" s="25" t="s">
        <v>663</v>
      </c>
      <c r="K738" s="25" t="s">
        <v>663</v>
      </c>
      <c r="L738" s="25" t="s">
        <v>663</v>
      </c>
      <c r="M738" s="25" t="s">
        <v>663</v>
      </c>
      <c r="N738" s="25" t="s">
        <v>663</v>
      </c>
      <c r="O738" s="25" t="s">
        <v>663</v>
      </c>
      <c r="P738" s="25" t="s">
        <v>663</v>
      </c>
      <c r="Q738" s="25" t="s">
        <v>663</v>
      </c>
      <c r="R738" s="25" t="s">
        <v>663</v>
      </c>
      <c r="S738" s="25" t="s">
        <v>663</v>
      </c>
      <c r="T738" s="25" t="s">
        <v>663</v>
      </c>
      <c r="U738" s="25" t="s">
        <v>663</v>
      </c>
      <c r="V738" s="25" t="s">
        <v>663</v>
      </c>
      <c r="W738" s="25" t="s">
        <v>663</v>
      </c>
      <c r="X738" s="25" t="s">
        <v>663</v>
      </c>
      <c r="Y738" s="25" t="s">
        <v>663</v>
      </c>
      <c r="Z738" s="25" t="s">
        <v>663</v>
      </c>
      <c r="AA738" s="25" t="s">
        <v>663</v>
      </c>
      <c r="AB738" s="25" t="s">
        <v>663</v>
      </c>
      <c r="AC738" s="427" t="s">
        <v>663</v>
      </c>
      <c r="AD738" s="427" t="s">
        <v>663</v>
      </c>
      <c r="AE738" s="427" t="s">
        <v>663</v>
      </c>
      <c r="AF738" s="427"/>
      <c r="AG738" s="427"/>
      <c r="AH738" s="427"/>
      <c r="AI738" s="511"/>
      <c r="AJ738" s="511"/>
      <c r="AK738" s="141"/>
      <c r="AL738" s="434"/>
      <c r="AN738" s="95"/>
      <c r="AO738" s="438"/>
      <c r="AP738" s="483"/>
      <c r="AQ738" s="500"/>
      <c r="AR738" s="96" t="e">
        <v>#N/A</v>
      </c>
      <c r="AS738" s="22"/>
      <c r="AT738" s="22"/>
      <c r="AU738" s="3"/>
      <c r="AV738" s="101">
        <v>0</v>
      </c>
      <c r="AW738" s="119"/>
    </row>
    <row r="739" spans="1:49" ht="25.5" x14ac:dyDescent="0.2">
      <c r="A739" s="120" t="s">
        <v>2217</v>
      </c>
      <c r="B739" s="100" t="s">
        <v>2218</v>
      </c>
      <c r="C739" s="101"/>
      <c r="D739" s="101"/>
      <c r="E739" s="285"/>
      <c r="F739" s="286"/>
      <c r="G739" s="101"/>
      <c r="H739" s="101"/>
      <c r="I739" s="110" t="s">
        <v>16</v>
      </c>
      <c r="J739" s="25" t="s">
        <v>663</v>
      </c>
      <c r="K739" s="25" t="s">
        <v>663</v>
      </c>
      <c r="L739" s="25" t="s">
        <v>663</v>
      </c>
      <c r="M739" s="25" t="s">
        <v>663</v>
      </c>
      <c r="N739" s="25" t="s">
        <v>663</v>
      </c>
      <c r="O739" s="25" t="s">
        <v>663</v>
      </c>
      <c r="P739" s="25" t="s">
        <v>663</v>
      </c>
      <c r="Q739" s="25" t="s">
        <v>663</v>
      </c>
      <c r="R739" s="25" t="s">
        <v>663</v>
      </c>
      <c r="S739" s="25" t="s">
        <v>663</v>
      </c>
      <c r="T739" s="25" t="s">
        <v>663</v>
      </c>
      <c r="U739" s="25" t="s">
        <v>663</v>
      </c>
      <c r="V739" s="25" t="s">
        <v>663</v>
      </c>
      <c r="W739" s="25" t="s">
        <v>663</v>
      </c>
      <c r="X739" s="25" t="s">
        <v>663</v>
      </c>
      <c r="Y739" s="25" t="s">
        <v>663</v>
      </c>
      <c r="Z739" s="25" t="s">
        <v>663</v>
      </c>
      <c r="AA739" s="25" t="s">
        <v>663</v>
      </c>
      <c r="AB739" s="25" t="s">
        <v>663</v>
      </c>
      <c r="AC739" s="427" t="s">
        <v>663</v>
      </c>
      <c r="AD739" s="427" t="s">
        <v>663</v>
      </c>
      <c r="AE739" s="427" t="s">
        <v>663</v>
      </c>
      <c r="AF739" s="427"/>
      <c r="AG739" s="427"/>
      <c r="AH739" s="427"/>
      <c r="AI739" s="511"/>
      <c r="AJ739" s="511"/>
      <c r="AK739" s="141"/>
      <c r="AL739" s="434"/>
      <c r="AN739" s="95"/>
      <c r="AO739" s="438"/>
      <c r="AP739" s="483"/>
      <c r="AQ739" s="500"/>
      <c r="AR739" s="96" t="e">
        <v>#N/A</v>
      </c>
      <c r="AS739" s="22"/>
      <c r="AT739" s="22"/>
      <c r="AU739" s="3"/>
      <c r="AV739" s="101">
        <v>0</v>
      </c>
      <c r="AW739" s="119"/>
    </row>
    <row r="740" spans="1:49" x14ac:dyDescent="0.2">
      <c r="A740" s="120" t="s">
        <v>670</v>
      </c>
      <c r="B740" s="100" t="s">
        <v>671</v>
      </c>
      <c r="C740" s="101"/>
      <c r="D740" s="101"/>
      <c r="E740" s="285"/>
      <c r="F740" s="286"/>
      <c r="G740" s="101"/>
      <c r="H740" s="101"/>
      <c r="I740" s="110" t="s">
        <v>16</v>
      </c>
      <c r="J740" s="25" t="s">
        <v>663</v>
      </c>
      <c r="K740" s="25" t="s">
        <v>663</v>
      </c>
      <c r="L740" s="25" t="s">
        <v>663</v>
      </c>
      <c r="M740" s="25" t="s">
        <v>663</v>
      </c>
      <c r="N740" s="25" t="s">
        <v>663</v>
      </c>
      <c r="O740" s="25" t="s">
        <v>663</v>
      </c>
      <c r="P740" s="25" t="s">
        <v>663</v>
      </c>
      <c r="Q740" s="25" t="s">
        <v>663</v>
      </c>
      <c r="R740" s="25" t="s">
        <v>663</v>
      </c>
      <c r="S740" s="25" t="s">
        <v>663</v>
      </c>
      <c r="T740" s="25" t="s">
        <v>663</v>
      </c>
      <c r="U740" s="25" t="s">
        <v>663</v>
      </c>
      <c r="V740" s="25" t="s">
        <v>663</v>
      </c>
      <c r="W740" s="25" t="s">
        <v>663</v>
      </c>
      <c r="X740" s="25" t="s">
        <v>663</v>
      </c>
      <c r="Y740" s="25" t="s">
        <v>663</v>
      </c>
      <c r="Z740" s="25" t="s">
        <v>663</v>
      </c>
      <c r="AA740" s="25" t="s">
        <v>663</v>
      </c>
      <c r="AB740" s="25" t="s">
        <v>663</v>
      </c>
      <c r="AC740" s="427" t="s">
        <v>663</v>
      </c>
      <c r="AD740" s="427" t="s">
        <v>663</v>
      </c>
      <c r="AE740" s="427" t="s">
        <v>663</v>
      </c>
      <c r="AF740" s="427"/>
      <c r="AG740" s="427"/>
      <c r="AH740" s="427"/>
      <c r="AI740" s="511"/>
      <c r="AJ740" s="511"/>
      <c r="AK740" s="141"/>
      <c r="AL740" s="434"/>
      <c r="AN740" s="95"/>
      <c r="AO740" s="438"/>
      <c r="AP740" s="483"/>
      <c r="AQ740" s="500"/>
      <c r="AR740" s="96" t="e">
        <v>#N/A</v>
      </c>
      <c r="AS740" s="22"/>
      <c r="AT740" s="22"/>
      <c r="AU740" s="3"/>
      <c r="AV740" s="101">
        <v>0</v>
      </c>
      <c r="AW740" s="119"/>
    </row>
    <row r="741" spans="1:49" x14ac:dyDescent="0.2">
      <c r="A741" s="120" t="s">
        <v>2108</v>
      </c>
      <c r="B741" s="100" t="s">
        <v>2109</v>
      </c>
      <c r="C741" s="101"/>
      <c r="D741" s="101"/>
      <c r="E741" s="285"/>
      <c r="F741" s="286"/>
      <c r="G741" s="101"/>
      <c r="H741" s="101"/>
      <c r="I741" s="110" t="s">
        <v>16</v>
      </c>
      <c r="J741" s="25" t="s">
        <v>663</v>
      </c>
      <c r="K741" s="25" t="s">
        <v>663</v>
      </c>
      <c r="L741" s="25" t="s">
        <v>663</v>
      </c>
      <c r="M741" s="25" t="s">
        <v>663</v>
      </c>
      <c r="N741" s="25" t="s">
        <v>663</v>
      </c>
      <c r="O741" s="25" t="s">
        <v>663</v>
      </c>
      <c r="P741" s="25" t="s">
        <v>663</v>
      </c>
      <c r="Q741" s="25" t="s">
        <v>663</v>
      </c>
      <c r="R741" s="25" t="s">
        <v>663</v>
      </c>
      <c r="S741" s="25" t="s">
        <v>663</v>
      </c>
      <c r="T741" s="25" t="s">
        <v>663</v>
      </c>
      <c r="U741" s="25" t="s">
        <v>663</v>
      </c>
      <c r="V741" s="25" t="s">
        <v>663</v>
      </c>
      <c r="W741" s="25" t="s">
        <v>663</v>
      </c>
      <c r="X741" s="25" t="s">
        <v>663</v>
      </c>
      <c r="Y741" s="25" t="s">
        <v>663</v>
      </c>
      <c r="Z741" s="25" t="s">
        <v>663</v>
      </c>
      <c r="AA741" s="25" t="s">
        <v>663</v>
      </c>
      <c r="AB741" s="25" t="s">
        <v>663</v>
      </c>
      <c r="AC741" s="427" t="s">
        <v>663</v>
      </c>
      <c r="AD741" s="427" t="s">
        <v>663</v>
      </c>
      <c r="AE741" s="427" t="s">
        <v>663</v>
      </c>
      <c r="AF741" s="427"/>
      <c r="AG741" s="427"/>
      <c r="AH741" s="427"/>
      <c r="AI741" s="511"/>
      <c r="AJ741" s="511"/>
      <c r="AK741" s="141"/>
      <c r="AL741" s="434"/>
      <c r="AN741" s="95"/>
      <c r="AO741" s="438"/>
      <c r="AP741" s="483"/>
      <c r="AQ741" s="500"/>
      <c r="AR741" s="96" t="e">
        <v>#N/A</v>
      </c>
      <c r="AS741" s="22"/>
      <c r="AT741" s="22"/>
      <c r="AU741" s="3"/>
      <c r="AV741" s="101">
        <v>0</v>
      </c>
      <c r="AW741" s="119"/>
    </row>
    <row r="742" spans="1:49" x14ac:dyDescent="0.2">
      <c r="A742" s="120" t="s">
        <v>684</v>
      </c>
      <c r="B742" s="100" t="s">
        <v>685</v>
      </c>
      <c r="C742" s="101"/>
      <c r="D742" s="101"/>
      <c r="E742" s="285"/>
      <c r="F742" s="286"/>
      <c r="G742" s="101"/>
      <c r="H742" s="101"/>
      <c r="I742" s="110" t="s">
        <v>16</v>
      </c>
      <c r="J742" s="25" t="s">
        <v>663</v>
      </c>
      <c r="K742" s="25" t="s">
        <v>663</v>
      </c>
      <c r="L742" s="25" t="s">
        <v>663</v>
      </c>
      <c r="M742" s="25" t="s">
        <v>663</v>
      </c>
      <c r="N742" s="25" t="s">
        <v>663</v>
      </c>
      <c r="O742" s="25" t="s">
        <v>663</v>
      </c>
      <c r="P742" s="25" t="s">
        <v>663</v>
      </c>
      <c r="Q742" s="25" t="s">
        <v>663</v>
      </c>
      <c r="R742" s="25" t="s">
        <v>663</v>
      </c>
      <c r="S742" s="25" t="s">
        <v>663</v>
      </c>
      <c r="T742" s="25" t="s">
        <v>663</v>
      </c>
      <c r="U742" s="25" t="s">
        <v>663</v>
      </c>
      <c r="V742" s="25" t="s">
        <v>663</v>
      </c>
      <c r="W742" s="25" t="s">
        <v>663</v>
      </c>
      <c r="X742" s="25" t="s">
        <v>663</v>
      </c>
      <c r="Y742" s="25" t="s">
        <v>663</v>
      </c>
      <c r="Z742" s="25" t="s">
        <v>663</v>
      </c>
      <c r="AA742" s="25" t="s">
        <v>663</v>
      </c>
      <c r="AB742" s="25" t="s">
        <v>663</v>
      </c>
      <c r="AC742" s="427" t="s">
        <v>663</v>
      </c>
      <c r="AD742" s="427" t="s">
        <v>663</v>
      </c>
      <c r="AE742" s="427" t="s">
        <v>663</v>
      </c>
      <c r="AF742" s="427"/>
      <c r="AG742" s="427"/>
      <c r="AH742" s="427"/>
      <c r="AI742" s="511"/>
      <c r="AJ742" s="511"/>
      <c r="AK742" s="141"/>
      <c r="AL742" s="434"/>
      <c r="AN742" s="95"/>
      <c r="AO742" s="438"/>
      <c r="AP742" s="483"/>
      <c r="AQ742" s="500"/>
      <c r="AR742" s="96" t="e">
        <v>#N/A</v>
      </c>
      <c r="AS742" s="22"/>
      <c r="AT742" s="22"/>
      <c r="AU742" s="3"/>
      <c r="AV742" s="101">
        <v>0</v>
      </c>
      <c r="AW742" s="119"/>
    </row>
    <row r="743" spans="1:49" x14ac:dyDescent="0.2">
      <c r="A743" s="120" t="s">
        <v>690</v>
      </c>
      <c r="B743" s="100" t="s">
        <v>691</v>
      </c>
      <c r="C743" s="101"/>
      <c r="D743" s="101"/>
      <c r="E743" s="285"/>
      <c r="F743" s="286"/>
      <c r="G743" s="101"/>
      <c r="H743" s="101"/>
      <c r="I743" s="110" t="s">
        <v>16</v>
      </c>
      <c r="J743" s="25" t="s">
        <v>663</v>
      </c>
      <c r="K743" s="25" t="s">
        <v>663</v>
      </c>
      <c r="L743" s="25" t="s">
        <v>663</v>
      </c>
      <c r="M743" s="25" t="s">
        <v>663</v>
      </c>
      <c r="N743" s="25" t="s">
        <v>663</v>
      </c>
      <c r="O743" s="25" t="s">
        <v>663</v>
      </c>
      <c r="P743" s="25" t="s">
        <v>663</v>
      </c>
      <c r="Q743" s="25" t="s">
        <v>663</v>
      </c>
      <c r="R743" s="25" t="s">
        <v>663</v>
      </c>
      <c r="S743" s="25" t="s">
        <v>663</v>
      </c>
      <c r="T743" s="25" t="s">
        <v>663</v>
      </c>
      <c r="U743" s="25" t="s">
        <v>663</v>
      </c>
      <c r="V743" s="25" t="s">
        <v>663</v>
      </c>
      <c r="W743" s="25" t="s">
        <v>663</v>
      </c>
      <c r="X743" s="25" t="s">
        <v>663</v>
      </c>
      <c r="Y743" s="25" t="s">
        <v>663</v>
      </c>
      <c r="Z743" s="25" t="s">
        <v>663</v>
      </c>
      <c r="AA743" s="25" t="s">
        <v>663</v>
      </c>
      <c r="AB743" s="25" t="s">
        <v>663</v>
      </c>
      <c r="AC743" s="427" t="s">
        <v>663</v>
      </c>
      <c r="AD743" s="427" t="s">
        <v>663</v>
      </c>
      <c r="AE743" s="427" t="s">
        <v>663</v>
      </c>
      <c r="AF743" s="427"/>
      <c r="AG743" s="427"/>
      <c r="AH743" s="427"/>
      <c r="AI743" s="511"/>
      <c r="AJ743" s="511"/>
      <c r="AK743" s="141"/>
      <c r="AL743" s="434"/>
      <c r="AN743" s="95"/>
      <c r="AO743" s="438"/>
      <c r="AP743" s="483"/>
      <c r="AQ743" s="500"/>
      <c r="AR743" s="96" t="e">
        <v>#N/A</v>
      </c>
      <c r="AS743" s="22"/>
      <c r="AT743" s="22"/>
      <c r="AU743" s="3"/>
      <c r="AV743" s="101">
        <v>0</v>
      </c>
      <c r="AW743" s="119"/>
    </row>
    <row r="744" spans="1:49" x14ac:dyDescent="0.2">
      <c r="A744" s="120" t="s">
        <v>670</v>
      </c>
      <c r="B744" s="100" t="s">
        <v>671</v>
      </c>
      <c r="C744" s="101"/>
      <c r="D744" s="101"/>
      <c r="E744" s="285"/>
      <c r="F744" s="286"/>
      <c r="G744" s="101"/>
      <c r="H744" s="101"/>
      <c r="I744" s="110" t="s">
        <v>16</v>
      </c>
      <c r="J744" s="25" t="s">
        <v>663</v>
      </c>
      <c r="K744" s="25" t="s">
        <v>663</v>
      </c>
      <c r="L744" s="25" t="s">
        <v>663</v>
      </c>
      <c r="M744" s="25" t="s">
        <v>663</v>
      </c>
      <c r="N744" s="25" t="s">
        <v>663</v>
      </c>
      <c r="O744" s="25" t="s">
        <v>663</v>
      </c>
      <c r="P744" s="25" t="s">
        <v>663</v>
      </c>
      <c r="Q744" s="25" t="s">
        <v>663</v>
      </c>
      <c r="R744" s="25" t="s">
        <v>663</v>
      </c>
      <c r="S744" s="25" t="s">
        <v>663</v>
      </c>
      <c r="T744" s="25" t="s">
        <v>663</v>
      </c>
      <c r="U744" s="25" t="s">
        <v>663</v>
      </c>
      <c r="V744" s="25" t="s">
        <v>663</v>
      </c>
      <c r="W744" s="25" t="s">
        <v>663</v>
      </c>
      <c r="X744" s="25" t="s">
        <v>663</v>
      </c>
      <c r="Y744" s="25" t="s">
        <v>663</v>
      </c>
      <c r="Z744" s="25" t="s">
        <v>663</v>
      </c>
      <c r="AA744" s="25" t="s">
        <v>663</v>
      </c>
      <c r="AB744" s="25" t="s">
        <v>663</v>
      </c>
      <c r="AC744" s="427" t="s">
        <v>663</v>
      </c>
      <c r="AD744" s="427" t="s">
        <v>663</v>
      </c>
      <c r="AE744" s="427" t="s">
        <v>663</v>
      </c>
      <c r="AF744" s="427"/>
      <c r="AG744" s="427"/>
      <c r="AH744" s="427"/>
      <c r="AI744" s="511"/>
      <c r="AJ744" s="511"/>
      <c r="AK744" s="141"/>
      <c r="AL744" s="434"/>
      <c r="AN744" s="95"/>
      <c r="AO744" s="438"/>
      <c r="AP744" s="483"/>
      <c r="AQ744" s="500"/>
      <c r="AR744" s="96" t="e">
        <v>#N/A</v>
      </c>
      <c r="AS744" s="22"/>
      <c r="AT744" s="22"/>
      <c r="AU744" s="3"/>
      <c r="AV744" s="101">
        <v>0</v>
      </c>
      <c r="AW744" s="119"/>
    </row>
    <row r="745" spans="1:49" x14ac:dyDescent="0.2">
      <c r="A745" s="120" t="s">
        <v>2219</v>
      </c>
      <c r="B745" s="100" t="s">
        <v>2220</v>
      </c>
      <c r="C745" s="101"/>
      <c r="D745" s="101"/>
      <c r="E745" s="285"/>
      <c r="F745" s="286"/>
      <c r="G745" s="101"/>
      <c r="H745" s="101"/>
      <c r="I745" s="110" t="s">
        <v>16</v>
      </c>
      <c r="J745" s="25" t="s">
        <v>663</v>
      </c>
      <c r="K745" s="25" t="s">
        <v>663</v>
      </c>
      <c r="L745" s="25" t="s">
        <v>663</v>
      </c>
      <c r="M745" s="25" t="s">
        <v>663</v>
      </c>
      <c r="N745" s="25" t="s">
        <v>663</v>
      </c>
      <c r="O745" s="25" t="s">
        <v>663</v>
      </c>
      <c r="P745" s="25" t="s">
        <v>663</v>
      </c>
      <c r="Q745" s="25" t="s">
        <v>663</v>
      </c>
      <c r="R745" s="25" t="s">
        <v>663</v>
      </c>
      <c r="S745" s="25" t="s">
        <v>663</v>
      </c>
      <c r="T745" s="25" t="s">
        <v>663</v>
      </c>
      <c r="U745" s="25" t="s">
        <v>663</v>
      </c>
      <c r="V745" s="25" t="s">
        <v>663</v>
      </c>
      <c r="W745" s="25" t="s">
        <v>663</v>
      </c>
      <c r="X745" s="25" t="s">
        <v>663</v>
      </c>
      <c r="Y745" s="25" t="s">
        <v>663</v>
      </c>
      <c r="Z745" s="25" t="s">
        <v>663</v>
      </c>
      <c r="AA745" s="25" t="s">
        <v>663</v>
      </c>
      <c r="AB745" s="25" t="s">
        <v>663</v>
      </c>
      <c r="AC745" s="427" t="s">
        <v>663</v>
      </c>
      <c r="AD745" s="427" t="s">
        <v>663</v>
      </c>
      <c r="AE745" s="427" t="s">
        <v>663</v>
      </c>
      <c r="AF745" s="427"/>
      <c r="AG745" s="427"/>
      <c r="AH745" s="427"/>
      <c r="AI745" s="511"/>
      <c r="AJ745" s="511"/>
      <c r="AK745" s="141"/>
      <c r="AL745" s="434"/>
      <c r="AN745" s="95"/>
      <c r="AO745" s="438"/>
      <c r="AP745" s="483"/>
      <c r="AQ745" s="500"/>
      <c r="AR745" s="96" t="e">
        <v>#N/A</v>
      </c>
      <c r="AS745" s="22"/>
      <c r="AT745" s="22"/>
      <c r="AU745" s="3"/>
      <c r="AV745" s="101">
        <v>0</v>
      </c>
      <c r="AW745" s="119"/>
    </row>
    <row r="746" spans="1:49" x14ac:dyDescent="0.2">
      <c r="A746" s="120" t="s">
        <v>2221</v>
      </c>
      <c r="B746" s="100" t="s">
        <v>2222</v>
      </c>
      <c r="C746" s="101"/>
      <c r="D746" s="101"/>
      <c r="E746" s="285"/>
      <c r="F746" s="286"/>
      <c r="G746" s="101"/>
      <c r="H746" s="101"/>
      <c r="I746" s="110" t="s">
        <v>16</v>
      </c>
      <c r="J746" s="25" t="s">
        <v>663</v>
      </c>
      <c r="K746" s="25" t="s">
        <v>663</v>
      </c>
      <c r="L746" s="25" t="s">
        <v>663</v>
      </c>
      <c r="M746" s="25" t="s">
        <v>663</v>
      </c>
      <c r="N746" s="25" t="s">
        <v>663</v>
      </c>
      <c r="O746" s="25" t="s">
        <v>663</v>
      </c>
      <c r="P746" s="25" t="s">
        <v>663</v>
      </c>
      <c r="Q746" s="25" t="s">
        <v>663</v>
      </c>
      <c r="R746" s="25" t="s">
        <v>663</v>
      </c>
      <c r="S746" s="25" t="s">
        <v>663</v>
      </c>
      <c r="T746" s="25" t="s">
        <v>663</v>
      </c>
      <c r="U746" s="25" t="s">
        <v>663</v>
      </c>
      <c r="V746" s="25" t="s">
        <v>663</v>
      </c>
      <c r="W746" s="25" t="s">
        <v>663</v>
      </c>
      <c r="X746" s="25" t="s">
        <v>663</v>
      </c>
      <c r="Y746" s="25" t="s">
        <v>663</v>
      </c>
      <c r="Z746" s="25" t="s">
        <v>663</v>
      </c>
      <c r="AA746" s="25" t="s">
        <v>663</v>
      </c>
      <c r="AB746" s="25" t="s">
        <v>663</v>
      </c>
      <c r="AC746" s="427" t="s">
        <v>663</v>
      </c>
      <c r="AD746" s="427" t="s">
        <v>663</v>
      </c>
      <c r="AE746" s="427" t="s">
        <v>663</v>
      </c>
      <c r="AF746" s="427"/>
      <c r="AG746" s="427"/>
      <c r="AH746" s="427"/>
      <c r="AI746" s="511"/>
      <c r="AJ746" s="511"/>
      <c r="AK746" s="141"/>
      <c r="AL746" s="434"/>
      <c r="AN746" s="95"/>
      <c r="AO746" s="438"/>
      <c r="AP746" s="483"/>
      <c r="AQ746" s="500"/>
      <c r="AR746" s="96" t="e">
        <v>#N/A</v>
      </c>
      <c r="AS746" s="22"/>
      <c r="AT746" s="22"/>
      <c r="AU746" s="3"/>
      <c r="AV746" s="101">
        <v>0</v>
      </c>
      <c r="AW746" s="119"/>
    </row>
    <row r="747" spans="1:49" x14ac:dyDescent="0.2">
      <c r="A747" s="120" t="s">
        <v>2223</v>
      </c>
      <c r="B747" s="100" t="s">
        <v>2224</v>
      </c>
      <c r="C747" s="101"/>
      <c r="D747" s="101"/>
      <c r="E747" s="285"/>
      <c r="F747" s="286"/>
      <c r="G747" s="101"/>
      <c r="H747" s="101"/>
      <c r="I747" s="110" t="s">
        <v>16</v>
      </c>
      <c r="J747" s="25" t="s">
        <v>663</v>
      </c>
      <c r="K747" s="25" t="s">
        <v>663</v>
      </c>
      <c r="L747" s="25" t="s">
        <v>663</v>
      </c>
      <c r="M747" s="25" t="s">
        <v>663</v>
      </c>
      <c r="N747" s="25" t="s">
        <v>663</v>
      </c>
      <c r="O747" s="25" t="s">
        <v>663</v>
      </c>
      <c r="P747" s="25" t="s">
        <v>663</v>
      </c>
      <c r="Q747" s="25" t="s">
        <v>663</v>
      </c>
      <c r="R747" s="25" t="s">
        <v>663</v>
      </c>
      <c r="S747" s="25" t="s">
        <v>663</v>
      </c>
      <c r="T747" s="25" t="s">
        <v>663</v>
      </c>
      <c r="U747" s="25" t="s">
        <v>663</v>
      </c>
      <c r="V747" s="25" t="s">
        <v>663</v>
      </c>
      <c r="W747" s="25" t="s">
        <v>663</v>
      </c>
      <c r="X747" s="25" t="s">
        <v>663</v>
      </c>
      <c r="Y747" s="25" t="s">
        <v>663</v>
      </c>
      <c r="Z747" s="25" t="s">
        <v>663</v>
      </c>
      <c r="AA747" s="25" t="s">
        <v>663</v>
      </c>
      <c r="AB747" s="25" t="s">
        <v>663</v>
      </c>
      <c r="AC747" s="427" t="s">
        <v>663</v>
      </c>
      <c r="AD747" s="427" t="s">
        <v>663</v>
      </c>
      <c r="AE747" s="427" t="s">
        <v>663</v>
      </c>
      <c r="AF747" s="427"/>
      <c r="AG747" s="427"/>
      <c r="AH747" s="427"/>
      <c r="AI747" s="511"/>
      <c r="AJ747" s="511"/>
      <c r="AK747" s="141"/>
      <c r="AL747" s="434"/>
      <c r="AN747" s="95"/>
      <c r="AO747" s="438"/>
      <c r="AP747" s="483"/>
      <c r="AQ747" s="500"/>
      <c r="AR747" s="96" t="e">
        <v>#N/A</v>
      </c>
      <c r="AS747" s="22"/>
      <c r="AT747" s="22"/>
      <c r="AU747" s="3"/>
      <c r="AV747" s="101">
        <v>8</v>
      </c>
      <c r="AW747" s="119"/>
    </row>
    <row r="748" spans="1:49" x14ac:dyDescent="0.2">
      <c r="A748" s="120" t="s">
        <v>2225</v>
      </c>
      <c r="B748" s="100" t="s">
        <v>2226</v>
      </c>
      <c r="C748" s="101"/>
      <c r="D748" s="101"/>
      <c r="E748" s="285"/>
      <c r="F748" s="286"/>
      <c r="G748" s="101"/>
      <c r="H748" s="101"/>
      <c r="I748" s="110" t="s">
        <v>16</v>
      </c>
      <c r="J748" s="25" t="s">
        <v>663</v>
      </c>
      <c r="K748" s="25" t="s">
        <v>663</v>
      </c>
      <c r="L748" s="25" t="s">
        <v>663</v>
      </c>
      <c r="M748" s="25" t="s">
        <v>663</v>
      </c>
      <c r="N748" s="25" t="s">
        <v>663</v>
      </c>
      <c r="O748" s="25" t="s">
        <v>663</v>
      </c>
      <c r="P748" s="25" t="s">
        <v>663</v>
      </c>
      <c r="Q748" s="25" t="s">
        <v>663</v>
      </c>
      <c r="R748" s="25" t="s">
        <v>663</v>
      </c>
      <c r="S748" s="25" t="s">
        <v>663</v>
      </c>
      <c r="T748" s="25" t="s">
        <v>663</v>
      </c>
      <c r="U748" s="25" t="s">
        <v>663</v>
      </c>
      <c r="V748" s="25" t="s">
        <v>663</v>
      </c>
      <c r="W748" s="25" t="s">
        <v>663</v>
      </c>
      <c r="X748" s="25" t="s">
        <v>663</v>
      </c>
      <c r="Y748" s="25" t="s">
        <v>663</v>
      </c>
      <c r="Z748" s="25" t="s">
        <v>663</v>
      </c>
      <c r="AA748" s="25" t="s">
        <v>663</v>
      </c>
      <c r="AB748" s="25" t="s">
        <v>663</v>
      </c>
      <c r="AC748" s="427" t="s">
        <v>663</v>
      </c>
      <c r="AD748" s="427" t="s">
        <v>663</v>
      </c>
      <c r="AE748" s="427" t="s">
        <v>663</v>
      </c>
      <c r="AF748" s="427"/>
      <c r="AG748" s="427"/>
      <c r="AH748" s="427"/>
      <c r="AI748" s="511"/>
      <c r="AJ748" s="511"/>
      <c r="AK748" s="141"/>
      <c r="AL748" s="434"/>
      <c r="AN748" s="95"/>
      <c r="AO748" s="438"/>
      <c r="AP748" s="483"/>
      <c r="AQ748" s="500"/>
      <c r="AR748" s="96" t="e">
        <v>#N/A</v>
      </c>
      <c r="AS748" s="22"/>
      <c r="AT748" s="22"/>
      <c r="AU748" s="3"/>
      <c r="AV748" s="101">
        <v>8</v>
      </c>
      <c r="AW748" s="119"/>
    </row>
    <row r="749" spans="1:49" ht="25.5" x14ac:dyDescent="0.2">
      <c r="A749" s="120" t="s">
        <v>2227</v>
      </c>
      <c r="B749" s="100" t="s">
        <v>2228</v>
      </c>
      <c r="C749" s="101"/>
      <c r="D749" s="101"/>
      <c r="E749" s="285"/>
      <c r="F749" s="286"/>
      <c r="G749" s="101"/>
      <c r="H749" s="101"/>
      <c r="I749" s="110" t="s">
        <v>16</v>
      </c>
      <c r="J749" s="25" t="s">
        <v>663</v>
      </c>
      <c r="K749" s="25" t="s">
        <v>663</v>
      </c>
      <c r="L749" s="25" t="s">
        <v>663</v>
      </c>
      <c r="M749" s="25" t="s">
        <v>663</v>
      </c>
      <c r="N749" s="25" t="s">
        <v>663</v>
      </c>
      <c r="O749" s="25" t="s">
        <v>663</v>
      </c>
      <c r="P749" s="25" t="s">
        <v>663</v>
      </c>
      <c r="Q749" s="25" t="s">
        <v>663</v>
      </c>
      <c r="R749" s="25" t="s">
        <v>663</v>
      </c>
      <c r="S749" s="25" t="s">
        <v>663</v>
      </c>
      <c r="T749" s="25" t="s">
        <v>663</v>
      </c>
      <c r="U749" s="25" t="s">
        <v>663</v>
      </c>
      <c r="V749" s="25" t="s">
        <v>663</v>
      </c>
      <c r="W749" s="25" t="s">
        <v>663</v>
      </c>
      <c r="X749" s="25" t="s">
        <v>663</v>
      </c>
      <c r="Y749" s="25" t="s">
        <v>663</v>
      </c>
      <c r="Z749" s="25" t="s">
        <v>663</v>
      </c>
      <c r="AA749" s="25" t="s">
        <v>663</v>
      </c>
      <c r="AB749" s="25" t="s">
        <v>663</v>
      </c>
      <c r="AC749" s="427" t="s">
        <v>663</v>
      </c>
      <c r="AD749" s="427" t="s">
        <v>663</v>
      </c>
      <c r="AE749" s="427" t="s">
        <v>663</v>
      </c>
      <c r="AF749" s="427"/>
      <c r="AG749" s="427"/>
      <c r="AH749" s="427"/>
      <c r="AI749" s="511"/>
      <c r="AJ749" s="511"/>
      <c r="AK749" s="141"/>
      <c r="AL749" s="434"/>
      <c r="AN749" s="95"/>
      <c r="AO749" s="438"/>
      <c r="AP749" s="483"/>
      <c r="AQ749" s="500"/>
      <c r="AR749" s="96" t="e">
        <v>#N/A</v>
      </c>
      <c r="AS749" s="22"/>
      <c r="AT749" s="22"/>
      <c r="AU749" s="3"/>
      <c r="AV749" s="101">
        <v>8</v>
      </c>
      <c r="AW749" s="119"/>
    </row>
    <row r="750" spans="1:49" ht="25.5" x14ac:dyDescent="0.2">
      <c r="A750" s="120" t="s">
        <v>699</v>
      </c>
      <c r="B750" s="100" t="s">
        <v>700</v>
      </c>
      <c r="C750" s="101"/>
      <c r="D750" s="101"/>
      <c r="E750" s="285"/>
      <c r="F750" s="286"/>
      <c r="G750" s="101"/>
      <c r="H750" s="101"/>
      <c r="I750" s="110" t="s">
        <v>16</v>
      </c>
      <c r="J750" s="25" t="s">
        <v>663</v>
      </c>
      <c r="K750" s="25" t="s">
        <v>663</v>
      </c>
      <c r="L750" s="25" t="s">
        <v>663</v>
      </c>
      <c r="M750" s="25" t="s">
        <v>663</v>
      </c>
      <c r="N750" s="25" t="s">
        <v>663</v>
      </c>
      <c r="O750" s="25" t="s">
        <v>663</v>
      </c>
      <c r="P750" s="25" t="s">
        <v>663</v>
      </c>
      <c r="Q750" s="25" t="s">
        <v>663</v>
      </c>
      <c r="R750" s="25" t="s">
        <v>663</v>
      </c>
      <c r="S750" s="25" t="s">
        <v>663</v>
      </c>
      <c r="T750" s="25" t="s">
        <v>663</v>
      </c>
      <c r="U750" s="25" t="s">
        <v>663</v>
      </c>
      <c r="V750" s="25" t="s">
        <v>663</v>
      </c>
      <c r="W750" s="25" t="s">
        <v>663</v>
      </c>
      <c r="X750" s="25" t="s">
        <v>663</v>
      </c>
      <c r="Y750" s="25" t="s">
        <v>663</v>
      </c>
      <c r="Z750" s="25" t="s">
        <v>663</v>
      </c>
      <c r="AA750" s="25" t="s">
        <v>663</v>
      </c>
      <c r="AB750" s="25" t="s">
        <v>663</v>
      </c>
      <c r="AC750" s="427" t="s">
        <v>663</v>
      </c>
      <c r="AD750" s="427" t="s">
        <v>663</v>
      </c>
      <c r="AE750" s="427" t="s">
        <v>663</v>
      </c>
      <c r="AF750" s="427"/>
      <c r="AG750" s="427"/>
      <c r="AH750" s="427"/>
      <c r="AI750" s="511"/>
      <c r="AJ750" s="511"/>
      <c r="AK750" s="141"/>
      <c r="AL750" s="434"/>
      <c r="AN750" s="95"/>
      <c r="AO750" s="438"/>
      <c r="AP750" s="483"/>
      <c r="AQ750" s="500"/>
      <c r="AR750" s="96" t="e">
        <v>#N/A</v>
      </c>
      <c r="AS750" s="22"/>
      <c r="AT750" s="22"/>
      <c r="AU750" s="3"/>
      <c r="AV750" s="101">
        <v>8</v>
      </c>
      <c r="AW750" s="119"/>
    </row>
    <row r="751" spans="1:49" x14ac:dyDescent="0.2">
      <c r="A751" s="120" t="s">
        <v>2229</v>
      </c>
      <c r="B751" s="100" t="s">
        <v>2230</v>
      </c>
      <c r="C751" s="101"/>
      <c r="D751" s="101"/>
      <c r="E751" s="285"/>
      <c r="F751" s="286"/>
      <c r="G751" s="101"/>
      <c r="H751" s="101"/>
      <c r="I751" s="110" t="s">
        <v>16</v>
      </c>
      <c r="J751" s="25" t="s">
        <v>663</v>
      </c>
      <c r="K751" s="25" t="s">
        <v>663</v>
      </c>
      <c r="L751" s="25" t="s">
        <v>663</v>
      </c>
      <c r="M751" s="25" t="s">
        <v>663</v>
      </c>
      <c r="N751" s="25" t="s">
        <v>663</v>
      </c>
      <c r="O751" s="25" t="s">
        <v>663</v>
      </c>
      <c r="P751" s="25" t="s">
        <v>663</v>
      </c>
      <c r="Q751" s="25" t="s">
        <v>663</v>
      </c>
      <c r="R751" s="25" t="s">
        <v>663</v>
      </c>
      <c r="S751" s="25" t="s">
        <v>663</v>
      </c>
      <c r="T751" s="25" t="s">
        <v>663</v>
      </c>
      <c r="U751" s="25" t="s">
        <v>663</v>
      </c>
      <c r="V751" s="25" t="s">
        <v>663</v>
      </c>
      <c r="W751" s="25" t="s">
        <v>663</v>
      </c>
      <c r="X751" s="25" t="s">
        <v>663</v>
      </c>
      <c r="Y751" s="25" t="s">
        <v>663</v>
      </c>
      <c r="Z751" s="25" t="s">
        <v>663</v>
      </c>
      <c r="AA751" s="25" t="s">
        <v>663</v>
      </c>
      <c r="AB751" s="25" t="s">
        <v>663</v>
      </c>
      <c r="AC751" s="427" t="s">
        <v>663</v>
      </c>
      <c r="AD751" s="427" t="s">
        <v>663</v>
      </c>
      <c r="AE751" s="427" t="s">
        <v>663</v>
      </c>
      <c r="AF751" s="427"/>
      <c r="AG751" s="427"/>
      <c r="AH751" s="427"/>
      <c r="AI751" s="511"/>
      <c r="AJ751" s="511"/>
      <c r="AK751" s="141"/>
      <c r="AL751" s="434"/>
      <c r="AN751" s="95"/>
      <c r="AO751" s="438"/>
      <c r="AP751" s="483"/>
      <c r="AQ751" s="500"/>
      <c r="AR751" s="96" t="e">
        <v>#N/A</v>
      </c>
      <c r="AS751" s="22"/>
      <c r="AT751" s="22"/>
      <c r="AU751" s="3"/>
      <c r="AV751" s="101">
        <v>8</v>
      </c>
      <c r="AW751" s="119"/>
    </row>
    <row r="752" spans="1:49" x14ac:dyDescent="0.2">
      <c r="A752" s="120" t="s">
        <v>2231</v>
      </c>
      <c r="B752" s="100" t="s">
        <v>2232</v>
      </c>
      <c r="C752" s="101"/>
      <c r="D752" s="101"/>
      <c r="E752" s="285"/>
      <c r="F752" s="286"/>
      <c r="G752" s="101"/>
      <c r="H752" s="101"/>
      <c r="I752" s="110" t="s">
        <v>16</v>
      </c>
      <c r="J752" s="25" t="s">
        <v>663</v>
      </c>
      <c r="K752" s="25" t="s">
        <v>663</v>
      </c>
      <c r="L752" s="25" t="s">
        <v>663</v>
      </c>
      <c r="M752" s="25" t="s">
        <v>663</v>
      </c>
      <c r="N752" s="25" t="s">
        <v>663</v>
      </c>
      <c r="O752" s="25" t="s">
        <v>663</v>
      </c>
      <c r="P752" s="25" t="s">
        <v>663</v>
      </c>
      <c r="Q752" s="25" t="s">
        <v>663</v>
      </c>
      <c r="R752" s="25" t="s">
        <v>663</v>
      </c>
      <c r="S752" s="25" t="s">
        <v>663</v>
      </c>
      <c r="T752" s="25" t="s">
        <v>663</v>
      </c>
      <c r="U752" s="25" t="s">
        <v>663</v>
      </c>
      <c r="V752" s="25" t="s">
        <v>663</v>
      </c>
      <c r="W752" s="25" t="s">
        <v>663</v>
      </c>
      <c r="X752" s="25" t="s">
        <v>663</v>
      </c>
      <c r="Y752" s="25" t="s">
        <v>663</v>
      </c>
      <c r="Z752" s="25" t="s">
        <v>663</v>
      </c>
      <c r="AA752" s="25" t="s">
        <v>663</v>
      </c>
      <c r="AB752" s="25" t="s">
        <v>663</v>
      </c>
      <c r="AC752" s="427" t="s">
        <v>663</v>
      </c>
      <c r="AD752" s="427" t="s">
        <v>663</v>
      </c>
      <c r="AE752" s="427" t="s">
        <v>663</v>
      </c>
      <c r="AF752" s="427"/>
      <c r="AG752" s="427"/>
      <c r="AH752" s="427"/>
      <c r="AI752" s="511"/>
      <c r="AJ752" s="511"/>
      <c r="AK752" s="141"/>
      <c r="AL752" s="434"/>
      <c r="AN752" s="95"/>
      <c r="AO752" s="438"/>
      <c r="AP752" s="483"/>
      <c r="AQ752" s="500"/>
      <c r="AR752" s="96" t="e">
        <v>#N/A</v>
      </c>
      <c r="AS752" s="22"/>
      <c r="AT752" s="22"/>
      <c r="AU752" s="3"/>
      <c r="AV752" s="101">
        <v>8</v>
      </c>
      <c r="AW752" s="119"/>
    </row>
    <row r="753" spans="1:49" x14ac:dyDescent="0.2">
      <c r="A753" s="120" t="s">
        <v>2233</v>
      </c>
      <c r="B753" s="100" t="s">
        <v>2234</v>
      </c>
      <c r="C753" s="101"/>
      <c r="D753" s="101"/>
      <c r="E753" s="285"/>
      <c r="F753" s="286"/>
      <c r="G753" s="101"/>
      <c r="H753" s="101"/>
      <c r="I753" s="110" t="s">
        <v>16</v>
      </c>
      <c r="J753" s="25" t="s">
        <v>663</v>
      </c>
      <c r="K753" s="25" t="s">
        <v>663</v>
      </c>
      <c r="L753" s="25" t="s">
        <v>663</v>
      </c>
      <c r="M753" s="25" t="s">
        <v>663</v>
      </c>
      <c r="N753" s="25" t="s">
        <v>663</v>
      </c>
      <c r="O753" s="25" t="s">
        <v>663</v>
      </c>
      <c r="P753" s="25" t="s">
        <v>663</v>
      </c>
      <c r="Q753" s="25" t="s">
        <v>663</v>
      </c>
      <c r="R753" s="25" t="s">
        <v>663</v>
      </c>
      <c r="S753" s="25" t="s">
        <v>663</v>
      </c>
      <c r="T753" s="25" t="s">
        <v>663</v>
      </c>
      <c r="U753" s="25" t="s">
        <v>663</v>
      </c>
      <c r="V753" s="25" t="s">
        <v>663</v>
      </c>
      <c r="W753" s="25" t="s">
        <v>663</v>
      </c>
      <c r="X753" s="25" t="s">
        <v>663</v>
      </c>
      <c r="Y753" s="25" t="s">
        <v>663</v>
      </c>
      <c r="Z753" s="25" t="s">
        <v>663</v>
      </c>
      <c r="AA753" s="25" t="s">
        <v>663</v>
      </c>
      <c r="AB753" s="25" t="s">
        <v>663</v>
      </c>
      <c r="AC753" s="427" t="s">
        <v>663</v>
      </c>
      <c r="AD753" s="427" t="s">
        <v>663</v>
      </c>
      <c r="AE753" s="427" t="s">
        <v>663</v>
      </c>
      <c r="AF753" s="427"/>
      <c r="AG753" s="427"/>
      <c r="AH753" s="427"/>
      <c r="AI753" s="511"/>
      <c r="AJ753" s="511"/>
      <c r="AK753" s="141"/>
      <c r="AL753" s="434"/>
      <c r="AN753" s="95"/>
      <c r="AO753" s="438"/>
      <c r="AP753" s="483"/>
      <c r="AQ753" s="500"/>
      <c r="AR753" s="96" t="e">
        <v>#N/A</v>
      </c>
      <c r="AS753" s="22"/>
      <c r="AT753" s="22"/>
      <c r="AU753" s="3"/>
      <c r="AV753" s="101">
        <v>8</v>
      </c>
      <c r="AW753" s="119"/>
    </row>
    <row r="754" spans="1:49" x14ac:dyDescent="0.2">
      <c r="A754" s="120" t="s">
        <v>2235</v>
      </c>
      <c r="B754" s="100" t="s">
        <v>2236</v>
      </c>
      <c r="C754" s="101"/>
      <c r="D754" s="101"/>
      <c r="E754" s="285"/>
      <c r="F754" s="286"/>
      <c r="G754" s="101"/>
      <c r="H754" s="101"/>
      <c r="I754" s="110" t="s">
        <v>16</v>
      </c>
      <c r="J754" s="25" t="s">
        <v>663</v>
      </c>
      <c r="K754" s="25" t="s">
        <v>663</v>
      </c>
      <c r="L754" s="25" t="s">
        <v>663</v>
      </c>
      <c r="M754" s="25" t="s">
        <v>663</v>
      </c>
      <c r="N754" s="25" t="s">
        <v>663</v>
      </c>
      <c r="O754" s="25" t="s">
        <v>663</v>
      </c>
      <c r="P754" s="25" t="s">
        <v>663</v>
      </c>
      <c r="Q754" s="25" t="s">
        <v>663</v>
      </c>
      <c r="R754" s="25" t="s">
        <v>663</v>
      </c>
      <c r="S754" s="25" t="s">
        <v>663</v>
      </c>
      <c r="T754" s="25" t="s">
        <v>663</v>
      </c>
      <c r="U754" s="25" t="s">
        <v>663</v>
      </c>
      <c r="V754" s="25" t="s">
        <v>663</v>
      </c>
      <c r="W754" s="25" t="s">
        <v>663</v>
      </c>
      <c r="X754" s="25" t="s">
        <v>663</v>
      </c>
      <c r="Y754" s="25" t="s">
        <v>663</v>
      </c>
      <c r="Z754" s="25" t="s">
        <v>663</v>
      </c>
      <c r="AA754" s="25" t="s">
        <v>663</v>
      </c>
      <c r="AB754" s="25" t="s">
        <v>663</v>
      </c>
      <c r="AC754" s="427" t="s">
        <v>663</v>
      </c>
      <c r="AD754" s="427" t="s">
        <v>663</v>
      </c>
      <c r="AE754" s="427" t="s">
        <v>663</v>
      </c>
      <c r="AF754" s="427"/>
      <c r="AG754" s="427"/>
      <c r="AH754" s="427"/>
      <c r="AI754" s="511"/>
      <c r="AJ754" s="511"/>
      <c r="AK754" s="141"/>
      <c r="AL754" s="434"/>
      <c r="AN754" s="95"/>
      <c r="AO754" s="438"/>
      <c r="AP754" s="483"/>
      <c r="AQ754" s="500"/>
      <c r="AR754" s="96" t="e">
        <v>#N/A</v>
      </c>
      <c r="AS754" s="22"/>
      <c r="AT754" s="22"/>
      <c r="AU754" s="3"/>
      <c r="AV754" s="101">
        <v>8</v>
      </c>
      <c r="AW754" s="119"/>
    </row>
    <row r="755" spans="1:49" x14ac:dyDescent="0.2">
      <c r="A755" s="120" t="s">
        <v>704</v>
      </c>
      <c r="B755" s="100" t="s">
        <v>705</v>
      </c>
      <c r="C755" s="101"/>
      <c r="D755" s="101"/>
      <c r="E755" s="285"/>
      <c r="F755" s="286"/>
      <c r="G755" s="101"/>
      <c r="H755" s="101"/>
      <c r="I755" s="110" t="s">
        <v>16</v>
      </c>
      <c r="J755" s="25" t="s">
        <v>663</v>
      </c>
      <c r="K755" s="25" t="s">
        <v>663</v>
      </c>
      <c r="L755" s="25" t="s">
        <v>663</v>
      </c>
      <c r="M755" s="25" t="s">
        <v>663</v>
      </c>
      <c r="N755" s="25" t="s">
        <v>663</v>
      </c>
      <c r="O755" s="25" t="s">
        <v>663</v>
      </c>
      <c r="P755" s="25" t="s">
        <v>663</v>
      </c>
      <c r="Q755" s="25" t="s">
        <v>663</v>
      </c>
      <c r="R755" s="25" t="s">
        <v>663</v>
      </c>
      <c r="S755" s="25" t="s">
        <v>663</v>
      </c>
      <c r="T755" s="25" t="s">
        <v>663</v>
      </c>
      <c r="U755" s="25" t="s">
        <v>663</v>
      </c>
      <c r="V755" s="25" t="s">
        <v>663</v>
      </c>
      <c r="W755" s="25" t="s">
        <v>663</v>
      </c>
      <c r="X755" s="25" t="s">
        <v>663</v>
      </c>
      <c r="Y755" s="25" t="s">
        <v>663</v>
      </c>
      <c r="Z755" s="25" t="s">
        <v>663</v>
      </c>
      <c r="AA755" s="25" t="s">
        <v>663</v>
      </c>
      <c r="AB755" s="25" t="s">
        <v>663</v>
      </c>
      <c r="AC755" s="427" t="s">
        <v>663</v>
      </c>
      <c r="AD755" s="427" t="s">
        <v>663</v>
      </c>
      <c r="AE755" s="427" t="s">
        <v>663</v>
      </c>
      <c r="AF755" s="427"/>
      <c r="AG755" s="427"/>
      <c r="AH755" s="427"/>
      <c r="AI755" s="511"/>
      <c r="AJ755" s="511"/>
      <c r="AK755" s="141"/>
      <c r="AL755" s="434"/>
      <c r="AN755" s="95"/>
      <c r="AO755" s="438"/>
      <c r="AP755" s="483"/>
      <c r="AQ755" s="500"/>
      <c r="AR755" s="96" t="e">
        <v>#N/A</v>
      </c>
      <c r="AS755" s="22"/>
      <c r="AT755" s="22"/>
      <c r="AU755" s="3"/>
      <c r="AV755" s="101">
        <v>8</v>
      </c>
      <c r="AW755" s="119"/>
    </row>
    <row r="756" spans="1:49" x14ac:dyDescent="0.2">
      <c r="A756" s="120" t="s">
        <v>2237</v>
      </c>
      <c r="B756" s="100" t="s">
        <v>2238</v>
      </c>
      <c r="C756" s="101"/>
      <c r="D756" s="101"/>
      <c r="E756" s="285"/>
      <c r="F756" s="286"/>
      <c r="G756" s="101"/>
      <c r="H756" s="101"/>
      <c r="I756" s="110" t="s">
        <v>16</v>
      </c>
      <c r="J756" s="25" t="s">
        <v>663</v>
      </c>
      <c r="K756" s="25" t="s">
        <v>663</v>
      </c>
      <c r="L756" s="25" t="s">
        <v>663</v>
      </c>
      <c r="M756" s="25" t="s">
        <v>663</v>
      </c>
      <c r="N756" s="25" t="s">
        <v>663</v>
      </c>
      <c r="O756" s="25" t="s">
        <v>663</v>
      </c>
      <c r="P756" s="25" t="s">
        <v>663</v>
      </c>
      <c r="Q756" s="25" t="s">
        <v>663</v>
      </c>
      <c r="R756" s="25" t="s">
        <v>663</v>
      </c>
      <c r="S756" s="25" t="s">
        <v>663</v>
      </c>
      <c r="T756" s="25" t="s">
        <v>663</v>
      </c>
      <c r="U756" s="25" t="s">
        <v>663</v>
      </c>
      <c r="V756" s="25" t="s">
        <v>663</v>
      </c>
      <c r="W756" s="25" t="s">
        <v>663</v>
      </c>
      <c r="X756" s="25" t="s">
        <v>663</v>
      </c>
      <c r="Y756" s="25" t="s">
        <v>663</v>
      </c>
      <c r="Z756" s="25" t="s">
        <v>663</v>
      </c>
      <c r="AA756" s="25" t="s">
        <v>663</v>
      </c>
      <c r="AB756" s="25" t="s">
        <v>663</v>
      </c>
      <c r="AC756" s="427" t="s">
        <v>663</v>
      </c>
      <c r="AD756" s="427" t="s">
        <v>663</v>
      </c>
      <c r="AE756" s="427" t="s">
        <v>663</v>
      </c>
      <c r="AF756" s="427"/>
      <c r="AG756" s="427"/>
      <c r="AH756" s="427"/>
      <c r="AI756" s="511"/>
      <c r="AJ756" s="511"/>
      <c r="AK756" s="141"/>
      <c r="AL756" s="434"/>
      <c r="AN756" s="95"/>
      <c r="AO756" s="438"/>
      <c r="AP756" s="483"/>
      <c r="AQ756" s="500"/>
      <c r="AR756" s="96" t="e">
        <v>#N/A</v>
      </c>
      <c r="AS756" s="22"/>
      <c r="AT756" s="22"/>
      <c r="AU756" s="3"/>
      <c r="AV756" s="101">
        <v>8</v>
      </c>
      <c r="AW756" s="119"/>
    </row>
    <row r="757" spans="1:49" x14ac:dyDescent="0.2">
      <c r="A757" s="120" t="s">
        <v>2239</v>
      </c>
      <c r="B757" s="100" t="s">
        <v>2240</v>
      </c>
      <c r="C757" s="101"/>
      <c r="D757" s="101"/>
      <c r="E757" s="285"/>
      <c r="F757" s="286"/>
      <c r="G757" s="101"/>
      <c r="H757" s="101"/>
      <c r="I757" s="110" t="s">
        <v>16</v>
      </c>
      <c r="J757" s="25" t="s">
        <v>663</v>
      </c>
      <c r="K757" s="25" t="s">
        <v>663</v>
      </c>
      <c r="L757" s="25" t="s">
        <v>663</v>
      </c>
      <c r="M757" s="25" t="s">
        <v>663</v>
      </c>
      <c r="N757" s="25" t="s">
        <v>663</v>
      </c>
      <c r="O757" s="25" t="s">
        <v>663</v>
      </c>
      <c r="P757" s="25" t="s">
        <v>663</v>
      </c>
      <c r="Q757" s="25" t="s">
        <v>663</v>
      </c>
      <c r="R757" s="25" t="s">
        <v>663</v>
      </c>
      <c r="S757" s="25" t="s">
        <v>663</v>
      </c>
      <c r="T757" s="25" t="s">
        <v>663</v>
      </c>
      <c r="U757" s="25" t="s">
        <v>663</v>
      </c>
      <c r="V757" s="25" t="s">
        <v>663</v>
      </c>
      <c r="W757" s="25" t="s">
        <v>663</v>
      </c>
      <c r="X757" s="25" t="s">
        <v>663</v>
      </c>
      <c r="Y757" s="25" t="s">
        <v>663</v>
      </c>
      <c r="Z757" s="25" t="s">
        <v>663</v>
      </c>
      <c r="AA757" s="25" t="s">
        <v>663</v>
      </c>
      <c r="AB757" s="25" t="s">
        <v>663</v>
      </c>
      <c r="AC757" s="427" t="s">
        <v>663</v>
      </c>
      <c r="AD757" s="427" t="s">
        <v>663</v>
      </c>
      <c r="AE757" s="427" t="s">
        <v>663</v>
      </c>
      <c r="AF757" s="427"/>
      <c r="AG757" s="427"/>
      <c r="AH757" s="427"/>
      <c r="AI757" s="511"/>
      <c r="AJ757" s="511"/>
      <c r="AK757" s="141"/>
      <c r="AL757" s="434"/>
      <c r="AN757" s="95"/>
      <c r="AO757" s="438"/>
      <c r="AP757" s="483"/>
      <c r="AQ757" s="500"/>
      <c r="AR757" s="96" t="e">
        <v>#N/A</v>
      </c>
      <c r="AS757" s="22"/>
      <c r="AT757" s="22"/>
      <c r="AU757" s="3"/>
      <c r="AV757" s="101">
        <v>8</v>
      </c>
      <c r="AW757" s="119"/>
    </row>
    <row r="758" spans="1:49" x14ac:dyDescent="0.2">
      <c r="A758" s="120" t="s">
        <v>2241</v>
      </c>
      <c r="B758" s="100" t="s">
        <v>2242</v>
      </c>
      <c r="C758" s="101"/>
      <c r="D758" s="101"/>
      <c r="E758" s="285"/>
      <c r="F758" s="286"/>
      <c r="G758" s="101"/>
      <c r="H758" s="101"/>
      <c r="I758" s="110" t="s">
        <v>16</v>
      </c>
      <c r="J758" s="25" t="s">
        <v>663</v>
      </c>
      <c r="K758" s="25" t="s">
        <v>663</v>
      </c>
      <c r="L758" s="25" t="s">
        <v>663</v>
      </c>
      <c r="M758" s="25" t="s">
        <v>663</v>
      </c>
      <c r="N758" s="25" t="s">
        <v>663</v>
      </c>
      <c r="O758" s="25" t="s">
        <v>663</v>
      </c>
      <c r="P758" s="25" t="s">
        <v>663</v>
      </c>
      <c r="Q758" s="25" t="s">
        <v>663</v>
      </c>
      <c r="R758" s="25" t="s">
        <v>663</v>
      </c>
      <c r="S758" s="25" t="s">
        <v>663</v>
      </c>
      <c r="T758" s="25" t="s">
        <v>663</v>
      </c>
      <c r="U758" s="25" t="s">
        <v>663</v>
      </c>
      <c r="V758" s="25" t="s">
        <v>663</v>
      </c>
      <c r="W758" s="25" t="s">
        <v>663</v>
      </c>
      <c r="X758" s="25" t="s">
        <v>663</v>
      </c>
      <c r="Y758" s="25" t="s">
        <v>663</v>
      </c>
      <c r="Z758" s="25" t="s">
        <v>663</v>
      </c>
      <c r="AA758" s="25" t="s">
        <v>663</v>
      </c>
      <c r="AB758" s="25" t="s">
        <v>663</v>
      </c>
      <c r="AC758" s="427" t="s">
        <v>663</v>
      </c>
      <c r="AD758" s="427" t="s">
        <v>663</v>
      </c>
      <c r="AE758" s="427" t="s">
        <v>663</v>
      </c>
      <c r="AF758" s="427"/>
      <c r="AG758" s="427"/>
      <c r="AH758" s="427"/>
      <c r="AI758" s="511"/>
      <c r="AJ758" s="511"/>
      <c r="AK758" s="141"/>
      <c r="AL758" s="434"/>
      <c r="AN758" s="95"/>
      <c r="AO758" s="438"/>
      <c r="AP758" s="483"/>
      <c r="AQ758" s="500"/>
      <c r="AR758" s="96" t="e">
        <v>#N/A</v>
      </c>
      <c r="AS758" s="22"/>
      <c r="AT758" s="22"/>
      <c r="AU758" s="3"/>
      <c r="AV758" s="101">
        <v>8</v>
      </c>
      <c r="AW758" s="119"/>
    </row>
    <row r="759" spans="1:49" x14ac:dyDescent="0.2">
      <c r="A759" s="120" t="s">
        <v>2243</v>
      </c>
      <c r="B759" s="100" t="s">
        <v>2244</v>
      </c>
      <c r="C759" s="101"/>
      <c r="D759" s="101"/>
      <c r="E759" s="285"/>
      <c r="F759" s="286"/>
      <c r="G759" s="101"/>
      <c r="H759" s="101"/>
      <c r="I759" s="110" t="s">
        <v>16</v>
      </c>
      <c r="J759" s="25" t="s">
        <v>663</v>
      </c>
      <c r="K759" s="25" t="s">
        <v>663</v>
      </c>
      <c r="L759" s="25" t="s">
        <v>663</v>
      </c>
      <c r="M759" s="25" t="s">
        <v>663</v>
      </c>
      <c r="N759" s="25" t="s">
        <v>663</v>
      </c>
      <c r="O759" s="25" t="s">
        <v>663</v>
      </c>
      <c r="P759" s="25" t="s">
        <v>663</v>
      </c>
      <c r="Q759" s="25" t="s">
        <v>663</v>
      </c>
      <c r="R759" s="25" t="s">
        <v>663</v>
      </c>
      <c r="S759" s="25" t="s">
        <v>663</v>
      </c>
      <c r="T759" s="25" t="s">
        <v>663</v>
      </c>
      <c r="U759" s="25" t="s">
        <v>663</v>
      </c>
      <c r="V759" s="25" t="s">
        <v>663</v>
      </c>
      <c r="W759" s="25" t="s">
        <v>663</v>
      </c>
      <c r="X759" s="25" t="s">
        <v>663</v>
      </c>
      <c r="Y759" s="25" t="s">
        <v>663</v>
      </c>
      <c r="Z759" s="25" t="s">
        <v>663</v>
      </c>
      <c r="AA759" s="25" t="s">
        <v>663</v>
      </c>
      <c r="AB759" s="25" t="s">
        <v>663</v>
      </c>
      <c r="AC759" s="427" t="s">
        <v>663</v>
      </c>
      <c r="AD759" s="427" t="s">
        <v>663</v>
      </c>
      <c r="AE759" s="427" t="s">
        <v>663</v>
      </c>
      <c r="AF759" s="427"/>
      <c r="AG759" s="427"/>
      <c r="AH759" s="427"/>
      <c r="AI759" s="511"/>
      <c r="AJ759" s="511"/>
      <c r="AK759" s="141"/>
      <c r="AL759" s="434"/>
      <c r="AN759" s="95"/>
      <c r="AO759" s="438"/>
      <c r="AP759" s="483"/>
      <c r="AQ759" s="500"/>
      <c r="AR759" s="96" t="e">
        <v>#N/A</v>
      </c>
      <c r="AS759" s="22"/>
      <c r="AT759" s="22"/>
      <c r="AU759" s="3"/>
      <c r="AV759" s="101">
        <v>8</v>
      </c>
      <c r="AW759" s="119"/>
    </row>
    <row r="760" spans="1:49" x14ac:dyDescent="0.2">
      <c r="A760" s="120" t="s">
        <v>1993</v>
      </c>
      <c r="B760" s="100" t="s">
        <v>1994</v>
      </c>
      <c r="C760" s="101"/>
      <c r="D760" s="101"/>
      <c r="E760" s="285"/>
      <c r="F760" s="286"/>
      <c r="G760" s="101"/>
      <c r="H760" s="101"/>
      <c r="I760" s="110" t="s">
        <v>16</v>
      </c>
      <c r="J760" s="25" t="s">
        <v>663</v>
      </c>
      <c r="K760" s="25" t="s">
        <v>663</v>
      </c>
      <c r="L760" s="25" t="s">
        <v>663</v>
      </c>
      <c r="M760" s="25" t="s">
        <v>663</v>
      </c>
      <c r="N760" s="25" t="s">
        <v>663</v>
      </c>
      <c r="O760" s="25" t="s">
        <v>663</v>
      </c>
      <c r="P760" s="25" t="s">
        <v>663</v>
      </c>
      <c r="Q760" s="25" t="s">
        <v>663</v>
      </c>
      <c r="R760" s="25" t="s">
        <v>663</v>
      </c>
      <c r="S760" s="25" t="s">
        <v>663</v>
      </c>
      <c r="T760" s="25" t="s">
        <v>663</v>
      </c>
      <c r="U760" s="25" t="s">
        <v>663</v>
      </c>
      <c r="V760" s="25" t="s">
        <v>663</v>
      </c>
      <c r="W760" s="25" t="s">
        <v>663</v>
      </c>
      <c r="X760" s="25" t="s">
        <v>663</v>
      </c>
      <c r="Y760" s="25" t="s">
        <v>663</v>
      </c>
      <c r="Z760" s="25" t="s">
        <v>663</v>
      </c>
      <c r="AA760" s="25" t="s">
        <v>663</v>
      </c>
      <c r="AB760" s="25" t="s">
        <v>663</v>
      </c>
      <c r="AC760" s="427" t="s">
        <v>663</v>
      </c>
      <c r="AD760" s="427" t="s">
        <v>663</v>
      </c>
      <c r="AE760" s="427" t="s">
        <v>663</v>
      </c>
      <c r="AF760" s="427"/>
      <c r="AG760" s="427"/>
      <c r="AH760" s="427"/>
      <c r="AI760" s="511"/>
      <c r="AJ760" s="511"/>
      <c r="AK760" s="141"/>
      <c r="AL760" s="434"/>
      <c r="AN760" s="95"/>
      <c r="AO760" s="438"/>
      <c r="AP760" s="483"/>
      <c r="AQ760" s="500"/>
      <c r="AR760" s="96" t="e">
        <v>#N/A</v>
      </c>
      <c r="AS760" s="22"/>
      <c r="AT760" s="22"/>
      <c r="AU760" s="3"/>
      <c r="AV760" s="101">
        <v>8</v>
      </c>
      <c r="AW760" s="119"/>
    </row>
    <row r="761" spans="1:49" x14ac:dyDescent="0.2">
      <c r="A761" s="120" t="s">
        <v>2245</v>
      </c>
      <c r="B761" s="100" t="s">
        <v>2246</v>
      </c>
      <c r="C761" s="101"/>
      <c r="D761" s="101"/>
      <c r="E761" s="285"/>
      <c r="F761" s="286"/>
      <c r="G761" s="101"/>
      <c r="H761" s="101"/>
      <c r="I761" s="110" t="s">
        <v>16</v>
      </c>
      <c r="J761" s="25" t="s">
        <v>663</v>
      </c>
      <c r="K761" s="25" t="s">
        <v>663</v>
      </c>
      <c r="L761" s="25" t="s">
        <v>663</v>
      </c>
      <c r="M761" s="25" t="s">
        <v>663</v>
      </c>
      <c r="N761" s="25" t="s">
        <v>663</v>
      </c>
      <c r="O761" s="25" t="s">
        <v>663</v>
      </c>
      <c r="P761" s="25" t="s">
        <v>663</v>
      </c>
      <c r="Q761" s="25" t="s">
        <v>663</v>
      </c>
      <c r="R761" s="25" t="s">
        <v>663</v>
      </c>
      <c r="S761" s="25" t="s">
        <v>663</v>
      </c>
      <c r="T761" s="25" t="s">
        <v>663</v>
      </c>
      <c r="U761" s="25" t="s">
        <v>663</v>
      </c>
      <c r="V761" s="25" t="s">
        <v>663</v>
      </c>
      <c r="W761" s="25" t="s">
        <v>663</v>
      </c>
      <c r="X761" s="25" t="s">
        <v>663</v>
      </c>
      <c r="Y761" s="25" t="s">
        <v>663</v>
      </c>
      <c r="Z761" s="25" t="s">
        <v>663</v>
      </c>
      <c r="AA761" s="25" t="s">
        <v>663</v>
      </c>
      <c r="AB761" s="25" t="s">
        <v>663</v>
      </c>
      <c r="AC761" s="427" t="s">
        <v>663</v>
      </c>
      <c r="AD761" s="427" t="s">
        <v>663</v>
      </c>
      <c r="AE761" s="427" t="s">
        <v>663</v>
      </c>
      <c r="AF761" s="427"/>
      <c r="AG761" s="427"/>
      <c r="AH761" s="427"/>
      <c r="AI761" s="511"/>
      <c r="AJ761" s="511"/>
      <c r="AK761" s="141"/>
      <c r="AL761" s="434"/>
      <c r="AN761" s="95"/>
      <c r="AO761" s="438"/>
      <c r="AP761" s="483"/>
      <c r="AQ761" s="500"/>
      <c r="AR761" s="96" t="e">
        <v>#N/A</v>
      </c>
      <c r="AS761" s="22"/>
      <c r="AT761" s="22"/>
      <c r="AU761" s="3"/>
      <c r="AV761" s="101">
        <v>8</v>
      </c>
      <c r="AW761" s="119"/>
    </row>
    <row r="762" spans="1:49" x14ac:dyDescent="0.2">
      <c r="A762" s="120" t="s">
        <v>2247</v>
      </c>
      <c r="B762" s="100" t="s">
        <v>2248</v>
      </c>
      <c r="C762" s="101"/>
      <c r="D762" s="101"/>
      <c r="E762" s="285"/>
      <c r="F762" s="286"/>
      <c r="G762" s="101"/>
      <c r="H762" s="101"/>
      <c r="I762" s="110" t="s">
        <v>16</v>
      </c>
      <c r="J762" s="25" t="s">
        <v>663</v>
      </c>
      <c r="K762" s="25" t="s">
        <v>663</v>
      </c>
      <c r="L762" s="25" t="s">
        <v>663</v>
      </c>
      <c r="M762" s="25" t="s">
        <v>663</v>
      </c>
      <c r="N762" s="25" t="s">
        <v>663</v>
      </c>
      <c r="O762" s="25" t="s">
        <v>663</v>
      </c>
      <c r="P762" s="25" t="s">
        <v>663</v>
      </c>
      <c r="Q762" s="25" t="s">
        <v>663</v>
      </c>
      <c r="R762" s="25" t="s">
        <v>663</v>
      </c>
      <c r="S762" s="25" t="s">
        <v>663</v>
      </c>
      <c r="T762" s="25" t="s">
        <v>663</v>
      </c>
      <c r="U762" s="25" t="s">
        <v>663</v>
      </c>
      <c r="V762" s="25" t="s">
        <v>663</v>
      </c>
      <c r="W762" s="25" t="s">
        <v>663</v>
      </c>
      <c r="X762" s="25" t="s">
        <v>663</v>
      </c>
      <c r="Y762" s="25" t="s">
        <v>663</v>
      </c>
      <c r="Z762" s="25" t="s">
        <v>663</v>
      </c>
      <c r="AA762" s="25" t="s">
        <v>663</v>
      </c>
      <c r="AB762" s="25" t="s">
        <v>663</v>
      </c>
      <c r="AC762" s="427" t="s">
        <v>663</v>
      </c>
      <c r="AD762" s="427" t="s">
        <v>663</v>
      </c>
      <c r="AE762" s="427" t="s">
        <v>663</v>
      </c>
      <c r="AF762" s="427"/>
      <c r="AG762" s="427"/>
      <c r="AH762" s="427"/>
      <c r="AI762" s="511"/>
      <c r="AJ762" s="511"/>
      <c r="AK762" s="141"/>
      <c r="AL762" s="434"/>
      <c r="AN762" s="95"/>
      <c r="AO762" s="438"/>
      <c r="AP762" s="483"/>
      <c r="AQ762" s="500"/>
      <c r="AR762" s="96" t="e">
        <v>#N/A</v>
      </c>
      <c r="AS762" s="22"/>
      <c r="AT762" s="22"/>
      <c r="AU762" s="3"/>
      <c r="AV762" s="101">
        <v>8</v>
      </c>
      <c r="AW762" s="119"/>
    </row>
    <row r="763" spans="1:49" ht="25.5" x14ac:dyDescent="0.2">
      <c r="A763" s="120" t="s">
        <v>1928</v>
      </c>
      <c r="B763" s="100" t="s">
        <v>1930</v>
      </c>
      <c r="C763" s="101"/>
      <c r="D763" s="101"/>
      <c r="E763" s="285"/>
      <c r="F763" s="286"/>
      <c r="G763" s="101"/>
      <c r="H763" s="101"/>
      <c r="I763" s="110" t="s">
        <v>16</v>
      </c>
      <c r="J763" s="25" t="s">
        <v>663</v>
      </c>
      <c r="K763" s="25" t="s">
        <v>663</v>
      </c>
      <c r="L763" s="25" t="s">
        <v>663</v>
      </c>
      <c r="M763" s="25" t="s">
        <v>663</v>
      </c>
      <c r="N763" s="25" t="s">
        <v>663</v>
      </c>
      <c r="O763" s="25" t="s">
        <v>663</v>
      </c>
      <c r="P763" s="25" t="s">
        <v>663</v>
      </c>
      <c r="Q763" s="25" t="s">
        <v>663</v>
      </c>
      <c r="R763" s="25" t="s">
        <v>663</v>
      </c>
      <c r="S763" s="25" t="s">
        <v>663</v>
      </c>
      <c r="T763" s="25" t="s">
        <v>663</v>
      </c>
      <c r="U763" s="25" t="s">
        <v>663</v>
      </c>
      <c r="V763" s="25" t="s">
        <v>663</v>
      </c>
      <c r="W763" s="25" t="s">
        <v>663</v>
      </c>
      <c r="X763" s="25" t="s">
        <v>663</v>
      </c>
      <c r="Y763" s="25" t="s">
        <v>663</v>
      </c>
      <c r="Z763" s="25" t="s">
        <v>663</v>
      </c>
      <c r="AA763" s="25" t="s">
        <v>663</v>
      </c>
      <c r="AB763" s="25" t="s">
        <v>663</v>
      </c>
      <c r="AC763" s="427" t="s">
        <v>663</v>
      </c>
      <c r="AD763" s="427" t="s">
        <v>663</v>
      </c>
      <c r="AE763" s="427" t="s">
        <v>663</v>
      </c>
      <c r="AF763" s="427"/>
      <c r="AG763" s="427"/>
      <c r="AH763" s="427"/>
      <c r="AI763" s="511"/>
      <c r="AJ763" s="511"/>
      <c r="AK763" s="141"/>
      <c r="AL763" s="434"/>
      <c r="AN763" s="95"/>
      <c r="AO763" s="438"/>
      <c r="AP763" s="483"/>
      <c r="AQ763" s="500"/>
      <c r="AR763" s="96" t="e">
        <v>#N/A</v>
      </c>
      <c r="AS763" s="22"/>
      <c r="AT763" s="22"/>
      <c r="AU763" s="3"/>
      <c r="AV763" s="101">
        <v>8</v>
      </c>
      <c r="AW763" s="119"/>
    </row>
    <row r="764" spans="1:49" ht="25.5" x14ac:dyDescent="0.2">
      <c r="A764" s="120" t="s">
        <v>2249</v>
      </c>
      <c r="B764" s="100" t="s">
        <v>2250</v>
      </c>
      <c r="C764" s="101"/>
      <c r="D764" s="101"/>
      <c r="E764" s="285"/>
      <c r="F764" s="286"/>
      <c r="G764" s="101"/>
      <c r="H764" s="101"/>
      <c r="I764" s="110" t="s">
        <v>16</v>
      </c>
      <c r="J764" s="25" t="s">
        <v>663</v>
      </c>
      <c r="K764" s="25" t="s">
        <v>663</v>
      </c>
      <c r="L764" s="25" t="s">
        <v>663</v>
      </c>
      <c r="M764" s="25" t="s">
        <v>663</v>
      </c>
      <c r="N764" s="25" t="s">
        <v>663</v>
      </c>
      <c r="O764" s="25" t="s">
        <v>663</v>
      </c>
      <c r="P764" s="25" t="s">
        <v>663</v>
      </c>
      <c r="Q764" s="25" t="s">
        <v>663</v>
      </c>
      <c r="R764" s="25" t="s">
        <v>663</v>
      </c>
      <c r="S764" s="25" t="s">
        <v>663</v>
      </c>
      <c r="T764" s="25" t="s">
        <v>663</v>
      </c>
      <c r="U764" s="25" t="s">
        <v>663</v>
      </c>
      <c r="V764" s="25" t="s">
        <v>663</v>
      </c>
      <c r="W764" s="25" t="s">
        <v>663</v>
      </c>
      <c r="X764" s="25" t="s">
        <v>663</v>
      </c>
      <c r="Y764" s="25" t="s">
        <v>663</v>
      </c>
      <c r="Z764" s="25" t="s">
        <v>663</v>
      </c>
      <c r="AA764" s="25" t="s">
        <v>663</v>
      </c>
      <c r="AB764" s="25" t="s">
        <v>663</v>
      </c>
      <c r="AC764" s="427" t="s">
        <v>663</v>
      </c>
      <c r="AD764" s="427" t="s">
        <v>663</v>
      </c>
      <c r="AE764" s="427" t="s">
        <v>663</v>
      </c>
      <c r="AF764" s="427"/>
      <c r="AG764" s="427"/>
      <c r="AH764" s="427"/>
      <c r="AI764" s="511"/>
      <c r="AJ764" s="511"/>
      <c r="AK764" s="141"/>
      <c r="AL764" s="434"/>
      <c r="AN764" s="95"/>
      <c r="AO764" s="438"/>
      <c r="AP764" s="483"/>
      <c r="AQ764" s="500"/>
      <c r="AR764" s="96" t="e">
        <v>#N/A</v>
      </c>
      <c r="AS764" s="22"/>
      <c r="AT764" s="22"/>
      <c r="AU764" s="3"/>
      <c r="AV764" s="101">
        <v>8</v>
      </c>
      <c r="AW764" s="119"/>
    </row>
    <row r="765" spans="1:49" ht="25.5" x14ac:dyDescent="0.2">
      <c r="A765" s="120" t="s">
        <v>2251</v>
      </c>
      <c r="B765" s="100" t="s">
        <v>2252</v>
      </c>
      <c r="C765" s="101"/>
      <c r="D765" s="101"/>
      <c r="E765" s="285"/>
      <c r="F765" s="286"/>
      <c r="G765" s="101"/>
      <c r="H765" s="101"/>
      <c r="I765" s="110" t="s">
        <v>16</v>
      </c>
      <c r="J765" s="25" t="s">
        <v>663</v>
      </c>
      <c r="K765" s="25" t="s">
        <v>663</v>
      </c>
      <c r="L765" s="25" t="s">
        <v>663</v>
      </c>
      <c r="M765" s="25" t="s">
        <v>663</v>
      </c>
      <c r="N765" s="25" t="s">
        <v>663</v>
      </c>
      <c r="O765" s="25" t="s">
        <v>663</v>
      </c>
      <c r="P765" s="25" t="s">
        <v>663</v>
      </c>
      <c r="Q765" s="25" t="s">
        <v>663</v>
      </c>
      <c r="R765" s="25" t="s">
        <v>663</v>
      </c>
      <c r="S765" s="25" t="s">
        <v>663</v>
      </c>
      <c r="T765" s="25" t="s">
        <v>663</v>
      </c>
      <c r="U765" s="25" t="s">
        <v>663</v>
      </c>
      <c r="V765" s="25" t="s">
        <v>663</v>
      </c>
      <c r="W765" s="25" t="s">
        <v>663</v>
      </c>
      <c r="X765" s="25" t="s">
        <v>663</v>
      </c>
      <c r="Y765" s="25" t="s">
        <v>663</v>
      </c>
      <c r="Z765" s="25" t="s">
        <v>663</v>
      </c>
      <c r="AA765" s="25" t="s">
        <v>663</v>
      </c>
      <c r="AB765" s="25" t="s">
        <v>663</v>
      </c>
      <c r="AC765" s="427" t="s">
        <v>663</v>
      </c>
      <c r="AD765" s="427" t="s">
        <v>663</v>
      </c>
      <c r="AE765" s="427" t="s">
        <v>663</v>
      </c>
      <c r="AF765" s="427"/>
      <c r="AG765" s="427"/>
      <c r="AH765" s="427"/>
      <c r="AI765" s="511"/>
      <c r="AJ765" s="511"/>
      <c r="AK765" s="141"/>
      <c r="AL765" s="434"/>
      <c r="AN765" s="95"/>
      <c r="AO765" s="438"/>
      <c r="AP765" s="483"/>
      <c r="AQ765" s="500"/>
      <c r="AR765" s="96" t="e">
        <v>#N/A</v>
      </c>
      <c r="AS765" s="22"/>
      <c r="AT765" s="22"/>
      <c r="AU765" s="3"/>
      <c r="AV765" s="101">
        <v>8</v>
      </c>
      <c r="AW765" s="119"/>
    </row>
    <row r="766" spans="1:49" x14ac:dyDescent="0.2">
      <c r="A766" s="120" t="s">
        <v>2253</v>
      </c>
      <c r="B766" s="100" t="s">
        <v>2254</v>
      </c>
      <c r="C766" s="101"/>
      <c r="D766" s="101"/>
      <c r="E766" s="285"/>
      <c r="F766" s="286"/>
      <c r="G766" s="101"/>
      <c r="H766" s="101"/>
      <c r="I766" s="110" t="s">
        <v>16</v>
      </c>
      <c r="J766" s="25" t="s">
        <v>663</v>
      </c>
      <c r="K766" s="25" t="s">
        <v>663</v>
      </c>
      <c r="L766" s="25" t="s">
        <v>663</v>
      </c>
      <c r="M766" s="25" t="s">
        <v>663</v>
      </c>
      <c r="N766" s="25" t="s">
        <v>663</v>
      </c>
      <c r="O766" s="25" t="s">
        <v>663</v>
      </c>
      <c r="P766" s="25" t="s">
        <v>663</v>
      </c>
      <c r="Q766" s="25" t="s">
        <v>663</v>
      </c>
      <c r="R766" s="25" t="s">
        <v>663</v>
      </c>
      <c r="S766" s="25" t="s">
        <v>663</v>
      </c>
      <c r="T766" s="25" t="s">
        <v>663</v>
      </c>
      <c r="U766" s="25" t="s">
        <v>663</v>
      </c>
      <c r="V766" s="25" t="s">
        <v>663</v>
      </c>
      <c r="W766" s="25" t="s">
        <v>663</v>
      </c>
      <c r="X766" s="25" t="s">
        <v>663</v>
      </c>
      <c r="Y766" s="25" t="s">
        <v>663</v>
      </c>
      <c r="Z766" s="25" t="s">
        <v>663</v>
      </c>
      <c r="AA766" s="25" t="s">
        <v>663</v>
      </c>
      <c r="AB766" s="25" t="s">
        <v>663</v>
      </c>
      <c r="AC766" s="427" t="s">
        <v>663</v>
      </c>
      <c r="AD766" s="427" t="s">
        <v>663</v>
      </c>
      <c r="AE766" s="427" t="s">
        <v>663</v>
      </c>
      <c r="AF766" s="427"/>
      <c r="AG766" s="427"/>
      <c r="AH766" s="427"/>
      <c r="AI766" s="511"/>
      <c r="AJ766" s="511"/>
      <c r="AK766" s="141"/>
      <c r="AL766" s="434"/>
      <c r="AN766" s="95"/>
      <c r="AO766" s="438"/>
      <c r="AP766" s="483"/>
      <c r="AQ766" s="500"/>
      <c r="AR766" s="96" t="e">
        <v>#N/A</v>
      </c>
      <c r="AS766" s="22"/>
      <c r="AT766" s="22"/>
      <c r="AU766" s="3"/>
      <c r="AV766" s="101">
        <v>8</v>
      </c>
      <c r="AW766" s="119"/>
    </row>
    <row r="767" spans="1:49" x14ac:dyDescent="0.2">
      <c r="A767" s="120"/>
      <c r="B767" s="100"/>
      <c r="C767" s="101"/>
      <c r="D767" s="101"/>
      <c r="E767" s="285"/>
      <c r="F767" s="286"/>
      <c r="G767" s="101"/>
      <c r="H767" s="101"/>
      <c r="I767" s="110" t="s">
        <v>16</v>
      </c>
      <c r="J767" s="25" t="s">
        <v>663</v>
      </c>
      <c r="K767" s="25" t="s">
        <v>663</v>
      </c>
      <c r="L767" s="25" t="s">
        <v>663</v>
      </c>
      <c r="M767" s="25" t="s">
        <v>663</v>
      </c>
      <c r="N767" s="25" t="s">
        <v>663</v>
      </c>
      <c r="O767" s="25" t="s">
        <v>663</v>
      </c>
      <c r="P767" s="25" t="s">
        <v>663</v>
      </c>
      <c r="Q767" s="25" t="s">
        <v>663</v>
      </c>
      <c r="R767" s="25" t="s">
        <v>663</v>
      </c>
      <c r="S767" s="25" t="s">
        <v>663</v>
      </c>
      <c r="T767" s="25" t="s">
        <v>663</v>
      </c>
      <c r="U767" s="25" t="s">
        <v>663</v>
      </c>
      <c r="V767" s="25" t="s">
        <v>663</v>
      </c>
      <c r="W767" s="25" t="s">
        <v>663</v>
      </c>
      <c r="X767" s="25" t="s">
        <v>663</v>
      </c>
      <c r="Y767" s="25" t="s">
        <v>663</v>
      </c>
      <c r="Z767" s="25" t="s">
        <v>663</v>
      </c>
      <c r="AA767" s="25" t="s">
        <v>663</v>
      </c>
      <c r="AB767" s="25" t="s">
        <v>663</v>
      </c>
      <c r="AC767" s="427" t="s">
        <v>663</v>
      </c>
      <c r="AD767" s="427" t="s">
        <v>663</v>
      </c>
      <c r="AE767" s="427" t="s">
        <v>663</v>
      </c>
      <c r="AF767" s="427"/>
      <c r="AG767" s="427"/>
      <c r="AH767" s="427"/>
      <c r="AI767" s="511"/>
      <c r="AJ767" s="511"/>
      <c r="AK767" s="141"/>
      <c r="AL767" s="434"/>
      <c r="AN767" s="95"/>
      <c r="AO767" s="438"/>
      <c r="AP767" s="483"/>
      <c r="AQ767" s="500"/>
      <c r="AR767" s="96" t="e">
        <v>#N/A</v>
      </c>
      <c r="AS767" s="22"/>
      <c r="AT767" s="22"/>
      <c r="AU767" s="3"/>
      <c r="AV767" s="101">
        <v>0</v>
      </c>
      <c r="AW767" s="119"/>
    </row>
    <row r="768" spans="1:49" x14ac:dyDescent="0.2">
      <c r="A768" s="120"/>
      <c r="B768" s="100"/>
      <c r="C768" s="101"/>
      <c r="D768" s="101"/>
      <c r="E768" s="285"/>
      <c r="F768" s="286"/>
      <c r="G768" s="101"/>
      <c r="H768" s="101"/>
      <c r="I768" s="110" t="s">
        <v>16</v>
      </c>
      <c r="J768" s="25" t="s">
        <v>663</v>
      </c>
      <c r="K768" s="25" t="s">
        <v>663</v>
      </c>
      <c r="L768" s="25" t="s">
        <v>663</v>
      </c>
      <c r="M768" s="25" t="s">
        <v>663</v>
      </c>
      <c r="N768" s="25" t="s">
        <v>663</v>
      </c>
      <c r="O768" s="25" t="s">
        <v>663</v>
      </c>
      <c r="P768" s="25" t="s">
        <v>663</v>
      </c>
      <c r="Q768" s="25" t="s">
        <v>663</v>
      </c>
      <c r="R768" s="25" t="s">
        <v>663</v>
      </c>
      <c r="S768" s="25" t="s">
        <v>663</v>
      </c>
      <c r="T768" s="25" t="s">
        <v>663</v>
      </c>
      <c r="U768" s="25" t="s">
        <v>663</v>
      </c>
      <c r="V768" s="25" t="s">
        <v>663</v>
      </c>
      <c r="W768" s="25" t="s">
        <v>663</v>
      </c>
      <c r="X768" s="25" t="s">
        <v>663</v>
      </c>
      <c r="Y768" s="25" t="s">
        <v>663</v>
      </c>
      <c r="Z768" s="25" t="s">
        <v>663</v>
      </c>
      <c r="AA768" s="25" t="s">
        <v>663</v>
      </c>
      <c r="AB768" s="25" t="s">
        <v>663</v>
      </c>
      <c r="AC768" s="427" t="s">
        <v>663</v>
      </c>
      <c r="AD768" s="427" t="s">
        <v>663</v>
      </c>
      <c r="AE768" s="427" t="s">
        <v>663</v>
      </c>
      <c r="AF768" s="427"/>
      <c r="AG768" s="427"/>
      <c r="AH768" s="427"/>
      <c r="AI768" s="511"/>
      <c r="AJ768" s="511"/>
      <c r="AK768" s="141"/>
      <c r="AL768" s="434"/>
      <c r="AN768" s="95"/>
      <c r="AO768" s="438"/>
      <c r="AP768" s="483"/>
      <c r="AQ768" s="500"/>
      <c r="AR768" s="96" t="e">
        <v>#N/A</v>
      </c>
      <c r="AS768" s="22"/>
      <c r="AT768" s="22"/>
      <c r="AU768" s="3"/>
      <c r="AV768" s="101">
        <v>0</v>
      </c>
      <c r="AW768" s="119"/>
    </row>
    <row r="769" spans="1:49" x14ac:dyDescent="0.2">
      <c r="A769" s="120" t="s">
        <v>2127</v>
      </c>
      <c r="B769" s="100" t="s">
        <v>2128</v>
      </c>
      <c r="C769" s="101"/>
      <c r="D769" s="101"/>
      <c r="E769" s="285"/>
      <c r="F769" s="286"/>
      <c r="G769" s="101"/>
      <c r="H769" s="101"/>
      <c r="I769" s="110" t="s">
        <v>16</v>
      </c>
      <c r="J769" s="25" t="s">
        <v>663</v>
      </c>
      <c r="K769" s="25" t="s">
        <v>663</v>
      </c>
      <c r="L769" s="25" t="s">
        <v>663</v>
      </c>
      <c r="M769" s="25" t="s">
        <v>663</v>
      </c>
      <c r="N769" s="25" t="s">
        <v>663</v>
      </c>
      <c r="O769" s="25" t="s">
        <v>663</v>
      </c>
      <c r="P769" s="25" t="s">
        <v>663</v>
      </c>
      <c r="Q769" s="25" t="s">
        <v>663</v>
      </c>
      <c r="R769" s="25" t="s">
        <v>663</v>
      </c>
      <c r="S769" s="25" t="s">
        <v>663</v>
      </c>
      <c r="T769" s="25" t="s">
        <v>663</v>
      </c>
      <c r="U769" s="25" t="s">
        <v>663</v>
      </c>
      <c r="V769" s="25" t="s">
        <v>663</v>
      </c>
      <c r="W769" s="25" t="s">
        <v>663</v>
      </c>
      <c r="X769" s="25" t="s">
        <v>663</v>
      </c>
      <c r="Y769" s="25" t="s">
        <v>663</v>
      </c>
      <c r="Z769" s="25" t="s">
        <v>663</v>
      </c>
      <c r="AA769" s="25" t="s">
        <v>663</v>
      </c>
      <c r="AB769" s="25" t="s">
        <v>663</v>
      </c>
      <c r="AC769" s="427" t="s">
        <v>663</v>
      </c>
      <c r="AD769" s="427" t="s">
        <v>663</v>
      </c>
      <c r="AE769" s="427" t="s">
        <v>663</v>
      </c>
      <c r="AF769" s="427"/>
      <c r="AG769" s="427"/>
      <c r="AH769" s="427"/>
      <c r="AI769" s="511"/>
      <c r="AJ769" s="511"/>
      <c r="AK769" s="141"/>
      <c r="AL769" s="434"/>
      <c r="AN769" s="95"/>
      <c r="AO769" s="438"/>
      <c r="AP769" s="483"/>
      <c r="AQ769" s="500"/>
      <c r="AR769" s="96" t="e">
        <v>#N/A</v>
      </c>
      <c r="AS769" s="22"/>
      <c r="AT769" s="22"/>
      <c r="AU769" s="3"/>
      <c r="AV769" s="101">
        <v>8</v>
      </c>
      <c r="AW769" s="119"/>
    </row>
    <row r="770" spans="1:49" x14ac:dyDescent="0.2">
      <c r="A770" s="120" t="s">
        <v>2255</v>
      </c>
      <c r="B770" s="100" t="s">
        <v>2256</v>
      </c>
      <c r="C770" s="101"/>
      <c r="D770" s="101"/>
      <c r="E770" s="285"/>
      <c r="F770" s="286"/>
      <c r="G770" s="101"/>
      <c r="H770" s="101"/>
      <c r="I770" s="110" t="s">
        <v>16</v>
      </c>
      <c r="J770" s="25" t="s">
        <v>663</v>
      </c>
      <c r="K770" s="25" t="s">
        <v>663</v>
      </c>
      <c r="L770" s="25" t="s">
        <v>663</v>
      </c>
      <c r="M770" s="25" t="s">
        <v>663</v>
      </c>
      <c r="N770" s="25" t="s">
        <v>663</v>
      </c>
      <c r="O770" s="25" t="s">
        <v>663</v>
      </c>
      <c r="P770" s="25" t="s">
        <v>663</v>
      </c>
      <c r="Q770" s="25" t="s">
        <v>663</v>
      </c>
      <c r="R770" s="25" t="s">
        <v>663</v>
      </c>
      <c r="S770" s="25" t="s">
        <v>663</v>
      </c>
      <c r="T770" s="25" t="s">
        <v>663</v>
      </c>
      <c r="U770" s="25" t="s">
        <v>663</v>
      </c>
      <c r="V770" s="25" t="s">
        <v>663</v>
      </c>
      <c r="W770" s="25" t="s">
        <v>663</v>
      </c>
      <c r="X770" s="25" t="s">
        <v>663</v>
      </c>
      <c r="Y770" s="25" t="s">
        <v>663</v>
      </c>
      <c r="Z770" s="25" t="s">
        <v>663</v>
      </c>
      <c r="AA770" s="25" t="s">
        <v>663</v>
      </c>
      <c r="AB770" s="25" t="s">
        <v>663</v>
      </c>
      <c r="AC770" s="427" t="s">
        <v>663</v>
      </c>
      <c r="AD770" s="427" t="s">
        <v>663</v>
      </c>
      <c r="AE770" s="427" t="s">
        <v>663</v>
      </c>
      <c r="AF770" s="427"/>
      <c r="AG770" s="427"/>
      <c r="AH770" s="427"/>
      <c r="AI770" s="511"/>
      <c r="AJ770" s="511"/>
      <c r="AK770" s="141"/>
      <c r="AL770" s="434"/>
      <c r="AN770" s="95"/>
      <c r="AO770" s="438"/>
      <c r="AP770" s="483"/>
      <c r="AQ770" s="500"/>
      <c r="AR770" s="96" t="e">
        <v>#N/A</v>
      </c>
      <c r="AS770" s="22"/>
      <c r="AT770" s="22"/>
      <c r="AU770" s="3"/>
      <c r="AV770" s="101">
        <v>8</v>
      </c>
      <c r="AW770" s="119"/>
    </row>
    <row r="771" spans="1:49" x14ac:dyDescent="0.2">
      <c r="A771" s="120" t="s">
        <v>2257</v>
      </c>
      <c r="B771" s="100" t="s">
        <v>2258</v>
      </c>
      <c r="C771" s="101"/>
      <c r="D771" s="101"/>
      <c r="E771" s="285"/>
      <c r="F771" s="286"/>
      <c r="G771" s="101"/>
      <c r="H771" s="101"/>
      <c r="I771" s="110" t="s">
        <v>16</v>
      </c>
      <c r="J771" s="25" t="s">
        <v>663</v>
      </c>
      <c r="K771" s="25" t="s">
        <v>663</v>
      </c>
      <c r="L771" s="25" t="s">
        <v>663</v>
      </c>
      <c r="M771" s="25" t="s">
        <v>663</v>
      </c>
      <c r="N771" s="25" t="s">
        <v>663</v>
      </c>
      <c r="O771" s="25" t="s">
        <v>663</v>
      </c>
      <c r="P771" s="25" t="s">
        <v>663</v>
      </c>
      <c r="Q771" s="25" t="s">
        <v>663</v>
      </c>
      <c r="R771" s="25" t="s">
        <v>663</v>
      </c>
      <c r="S771" s="25" t="s">
        <v>663</v>
      </c>
      <c r="T771" s="25" t="s">
        <v>663</v>
      </c>
      <c r="U771" s="25" t="s">
        <v>663</v>
      </c>
      <c r="V771" s="25" t="s">
        <v>663</v>
      </c>
      <c r="W771" s="25" t="s">
        <v>663</v>
      </c>
      <c r="X771" s="25" t="s">
        <v>663</v>
      </c>
      <c r="Y771" s="25" t="s">
        <v>663</v>
      </c>
      <c r="Z771" s="25" t="s">
        <v>663</v>
      </c>
      <c r="AA771" s="25" t="s">
        <v>663</v>
      </c>
      <c r="AB771" s="25" t="s">
        <v>663</v>
      </c>
      <c r="AC771" s="427" t="s">
        <v>663</v>
      </c>
      <c r="AD771" s="427" t="s">
        <v>663</v>
      </c>
      <c r="AE771" s="427" t="s">
        <v>663</v>
      </c>
      <c r="AF771" s="427"/>
      <c r="AG771" s="427"/>
      <c r="AH771" s="427"/>
      <c r="AI771" s="511"/>
      <c r="AJ771" s="511"/>
      <c r="AK771" s="141"/>
      <c r="AL771" s="434"/>
      <c r="AN771" s="95"/>
      <c r="AO771" s="438"/>
      <c r="AP771" s="483"/>
      <c r="AQ771" s="500"/>
      <c r="AR771" s="96" t="e">
        <v>#N/A</v>
      </c>
      <c r="AS771" s="22"/>
      <c r="AT771" s="22"/>
      <c r="AU771" s="3"/>
      <c r="AV771" s="101">
        <v>8</v>
      </c>
      <c r="AW771" s="119"/>
    </row>
    <row r="772" spans="1:49" x14ac:dyDescent="0.2">
      <c r="A772" s="120" t="s">
        <v>2259</v>
      </c>
      <c r="B772" s="100" t="s">
        <v>2260</v>
      </c>
      <c r="C772" s="101"/>
      <c r="D772" s="101"/>
      <c r="E772" s="285"/>
      <c r="F772" s="286"/>
      <c r="G772" s="101"/>
      <c r="H772" s="101"/>
      <c r="I772" s="110" t="s">
        <v>16</v>
      </c>
      <c r="J772" s="25" t="s">
        <v>663</v>
      </c>
      <c r="K772" s="25" t="s">
        <v>663</v>
      </c>
      <c r="L772" s="25" t="s">
        <v>663</v>
      </c>
      <c r="M772" s="25" t="s">
        <v>663</v>
      </c>
      <c r="N772" s="25" t="s">
        <v>663</v>
      </c>
      <c r="O772" s="25" t="s">
        <v>663</v>
      </c>
      <c r="P772" s="25" t="s">
        <v>663</v>
      </c>
      <c r="Q772" s="25" t="s">
        <v>663</v>
      </c>
      <c r="R772" s="25" t="s">
        <v>663</v>
      </c>
      <c r="S772" s="25" t="s">
        <v>663</v>
      </c>
      <c r="T772" s="25" t="s">
        <v>663</v>
      </c>
      <c r="U772" s="25" t="s">
        <v>663</v>
      </c>
      <c r="V772" s="25" t="s">
        <v>663</v>
      </c>
      <c r="W772" s="25" t="s">
        <v>663</v>
      </c>
      <c r="X772" s="25" t="s">
        <v>663</v>
      </c>
      <c r="Y772" s="25" t="s">
        <v>663</v>
      </c>
      <c r="Z772" s="25" t="s">
        <v>663</v>
      </c>
      <c r="AA772" s="25" t="s">
        <v>663</v>
      </c>
      <c r="AB772" s="25" t="s">
        <v>663</v>
      </c>
      <c r="AC772" s="427" t="s">
        <v>663</v>
      </c>
      <c r="AD772" s="427" t="s">
        <v>663</v>
      </c>
      <c r="AE772" s="427" t="s">
        <v>663</v>
      </c>
      <c r="AF772" s="427"/>
      <c r="AG772" s="427"/>
      <c r="AH772" s="427"/>
      <c r="AI772" s="511"/>
      <c r="AJ772" s="511"/>
      <c r="AK772" s="141"/>
      <c r="AL772" s="434"/>
      <c r="AN772" s="95"/>
      <c r="AO772" s="438"/>
      <c r="AP772" s="483"/>
      <c r="AQ772" s="500"/>
      <c r="AR772" s="96" t="e">
        <v>#N/A</v>
      </c>
      <c r="AS772" s="22"/>
      <c r="AT772" s="22"/>
      <c r="AU772" s="3"/>
      <c r="AV772" s="101">
        <v>8</v>
      </c>
      <c r="AW772" s="119"/>
    </row>
    <row r="773" spans="1:49" x14ac:dyDescent="0.2">
      <c r="A773" s="120" t="s">
        <v>2261</v>
      </c>
      <c r="B773" s="100" t="s">
        <v>2262</v>
      </c>
      <c r="C773" s="101"/>
      <c r="D773" s="101"/>
      <c r="E773" s="285"/>
      <c r="F773" s="286"/>
      <c r="G773" s="101"/>
      <c r="H773" s="101"/>
      <c r="I773" s="110" t="s">
        <v>16</v>
      </c>
      <c r="J773" s="25" t="s">
        <v>663</v>
      </c>
      <c r="K773" s="25" t="s">
        <v>663</v>
      </c>
      <c r="L773" s="25" t="s">
        <v>663</v>
      </c>
      <c r="M773" s="25" t="s">
        <v>663</v>
      </c>
      <c r="N773" s="25" t="s">
        <v>663</v>
      </c>
      <c r="O773" s="25" t="s">
        <v>663</v>
      </c>
      <c r="P773" s="25" t="s">
        <v>663</v>
      </c>
      <c r="Q773" s="25" t="s">
        <v>663</v>
      </c>
      <c r="R773" s="25" t="s">
        <v>663</v>
      </c>
      <c r="S773" s="25" t="s">
        <v>663</v>
      </c>
      <c r="T773" s="25" t="s">
        <v>663</v>
      </c>
      <c r="U773" s="25" t="s">
        <v>663</v>
      </c>
      <c r="V773" s="25" t="s">
        <v>663</v>
      </c>
      <c r="W773" s="25" t="s">
        <v>663</v>
      </c>
      <c r="X773" s="25" t="s">
        <v>663</v>
      </c>
      <c r="Y773" s="25" t="s">
        <v>663</v>
      </c>
      <c r="Z773" s="25" t="s">
        <v>663</v>
      </c>
      <c r="AA773" s="25" t="s">
        <v>663</v>
      </c>
      <c r="AB773" s="25" t="s">
        <v>663</v>
      </c>
      <c r="AC773" s="427" t="s">
        <v>663</v>
      </c>
      <c r="AD773" s="427" t="s">
        <v>663</v>
      </c>
      <c r="AE773" s="427" t="s">
        <v>663</v>
      </c>
      <c r="AF773" s="427"/>
      <c r="AG773" s="427"/>
      <c r="AH773" s="427"/>
      <c r="AI773" s="511"/>
      <c r="AJ773" s="511"/>
      <c r="AK773" s="141"/>
      <c r="AL773" s="434"/>
      <c r="AN773" s="95"/>
      <c r="AO773" s="438"/>
      <c r="AP773" s="483"/>
      <c r="AQ773" s="500"/>
      <c r="AR773" s="96" t="e">
        <v>#N/A</v>
      </c>
      <c r="AS773" s="22"/>
      <c r="AT773" s="22"/>
      <c r="AU773" s="3"/>
      <c r="AV773" s="101">
        <v>8</v>
      </c>
      <c r="AW773" s="119"/>
    </row>
    <row r="774" spans="1:49" x14ac:dyDescent="0.2">
      <c r="A774" s="120" t="s">
        <v>2263</v>
      </c>
      <c r="B774" s="100" t="s">
        <v>2264</v>
      </c>
      <c r="C774" s="101"/>
      <c r="D774" s="101"/>
      <c r="E774" s="285"/>
      <c r="F774" s="286"/>
      <c r="G774" s="101"/>
      <c r="H774" s="101"/>
      <c r="I774" s="110" t="s">
        <v>16</v>
      </c>
      <c r="J774" s="25" t="s">
        <v>663</v>
      </c>
      <c r="K774" s="25" t="s">
        <v>663</v>
      </c>
      <c r="L774" s="25" t="s">
        <v>663</v>
      </c>
      <c r="M774" s="25" t="s">
        <v>663</v>
      </c>
      <c r="N774" s="25" t="s">
        <v>663</v>
      </c>
      <c r="O774" s="25" t="s">
        <v>663</v>
      </c>
      <c r="P774" s="25" t="s">
        <v>663</v>
      </c>
      <c r="Q774" s="25" t="s">
        <v>663</v>
      </c>
      <c r="R774" s="25" t="s">
        <v>663</v>
      </c>
      <c r="S774" s="25" t="s">
        <v>663</v>
      </c>
      <c r="T774" s="25" t="s">
        <v>663</v>
      </c>
      <c r="U774" s="25" t="s">
        <v>663</v>
      </c>
      <c r="V774" s="25" t="s">
        <v>663</v>
      </c>
      <c r="W774" s="25" t="s">
        <v>663</v>
      </c>
      <c r="X774" s="25" t="s">
        <v>663</v>
      </c>
      <c r="Y774" s="25" t="s">
        <v>663</v>
      </c>
      <c r="Z774" s="25" t="s">
        <v>663</v>
      </c>
      <c r="AA774" s="25" t="s">
        <v>663</v>
      </c>
      <c r="AB774" s="25" t="s">
        <v>663</v>
      </c>
      <c r="AC774" s="427" t="s">
        <v>663</v>
      </c>
      <c r="AD774" s="427" t="s">
        <v>663</v>
      </c>
      <c r="AE774" s="427" t="s">
        <v>663</v>
      </c>
      <c r="AF774" s="427"/>
      <c r="AG774" s="427"/>
      <c r="AH774" s="427"/>
      <c r="AI774" s="511"/>
      <c r="AJ774" s="511"/>
      <c r="AK774" s="141"/>
      <c r="AL774" s="434"/>
      <c r="AN774" s="95"/>
      <c r="AO774" s="438"/>
      <c r="AP774" s="483"/>
      <c r="AQ774" s="500"/>
      <c r="AR774" s="96" t="e">
        <v>#N/A</v>
      </c>
      <c r="AS774" s="22"/>
      <c r="AT774" s="22"/>
      <c r="AU774" s="3"/>
      <c r="AV774" s="101">
        <v>8</v>
      </c>
      <c r="AW774" s="119"/>
    </row>
    <row r="775" spans="1:49" x14ac:dyDescent="0.2">
      <c r="A775" s="120" t="s">
        <v>2265</v>
      </c>
      <c r="B775" s="100" t="s">
        <v>2266</v>
      </c>
      <c r="C775" s="101"/>
      <c r="D775" s="101"/>
      <c r="E775" s="285"/>
      <c r="F775" s="286"/>
      <c r="G775" s="101"/>
      <c r="H775" s="101"/>
      <c r="I775" s="110" t="s">
        <v>16</v>
      </c>
      <c r="J775" s="25" t="s">
        <v>663</v>
      </c>
      <c r="K775" s="25" t="s">
        <v>663</v>
      </c>
      <c r="L775" s="25" t="s">
        <v>663</v>
      </c>
      <c r="M775" s="25" t="s">
        <v>663</v>
      </c>
      <c r="N775" s="25" t="s">
        <v>663</v>
      </c>
      <c r="O775" s="25" t="s">
        <v>663</v>
      </c>
      <c r="P775" s="25" t="s">
        <v>663</v>
      </c>
      <c r="Q775" s="25" t="s">
        <v>663</v>
      </c>
      <c r="R775" s="25" t="s">
        <v>663</v>
      </c>
      <c r="S775" s="25" t="s">
        <v>663</v>
      </c>
      <c r="T775" s="25" t="s">
        <v>663</v>
      </c>
      <c r="U775" s="25" t="s">
        <v>663</v>
      </c>
      <c r="V775" s="25" t="s">
        <v>663</v>
      </c>
      <c r="W775" s="25" t="s">
        <v>663</v>
      </c>
      <c r="X775" s="25" t="s">
        <v>663</v>
      </c>
      <c r="Y775" s="25" t="s">
        <v>663</v>
      </c>
      <c r="Z775" s="25" t="s">
        <v>663</v>
      </c>
      <c r="AA775" s="25" t="s">
        <v>663</v>
      </c>
      <c r="AB775" s="25" t="s">
        <v>663</v>
      </c>
      <c r="AC775" s="427" t="s">
        <v>663</v>
      </c>
      <c r="AD775" s="427" t="s">
        <v>663</v>
      </c>
      <c r="AE775" s="427" t="s">
        <v>663</v>
      </c>
      <c r="AF775" s="427"/>
      <c r="AG775" s="427"/>
      <c r="AH775" s="427"/>
      <c r="AI775" s="511"/>
      <c r="AJ775" s="511"/>
      <c r="AK775" s="141"/>
      <c r="AL775" s="434"/>
      <c r="AN775" s="95"/>
      <c r="AO775" s="438"/>
      <c r="AP775" s="483"/>
      <c r="AQ775" s="500"/>
      <c r="AR775" s="96" t="e">
        <v>#N/A</v>
      </c>
      <c r="AS775" s="22"/>
      <c r="AT775" s="22"/>
      <c r="AU775" s="3"/>
      <c r="AV775" s="101">
        <v>8</v>
      </c>
      <c r="AW775" s="119"/>
    </row>
    <row r="776" spans="1:49" x14ac:dyDescent="0.2">
      <c r="A776" s="120" t="s">
        <v>2267</v>
      </c>
      <c r="B776" s="100" t="s">
        <v>2268</v>
      </c>
      <c r="C776" s="101"/>
      <c r="D776" s="101"/>
      <c r="E776" s="285"/>
      <c r="F776" s="286"/>
      <c r="G776" s="101"/>
      <c r="H776" s="101"/>
      <c r="I776" s="110" t="s">
        <v>16</v>
      </c>
      <c r="J776" s="25" t="s">
        <v>663</v>
      </c>
      <c r="K776" s="25" t="s">
        <v>663</v>
      </c>
      <c r="L776" s="25" t="s">
        <v>663</v>
      </c>
      <c r="M776" s="25" t="s">
        <v>663</v>
      </c>
      <c r="N776" s="25" t="s">
        <v>663</v>
      </c>
      <c r="O776" s="25" t="s">
        <v>663</v>
      </c>
      <c r="P776" s="25" t="s">
        <v>663</v>
      </c>
      <c r="Q776" s="25" t="s">
        <v>663</v>
      </c>
      <c r="R776" s="25" t="s">
        <v>663</v>
      </c>
      <c r="S776" s="25" t="s">
        <v>663</v>
      </c>
      <c r="T776" s="25" t="s">
        <v>663</v>
      </c>
      <c r="U776" s="25" t="s">
        <v>663</v>
      </c>
      <c r="V776" s="25" t="s">
        <v>663</v>
      </c>
      <c r="W776" s="25" t="s">
        <v>663</v>
      </c>
      <c r="X776" s="25" t="s">
        <v>663</v>
      </c>
      <c r="Y776" s="25" t="s">
        <v>663</v>
      </c>
      <c r="Z776" s="25" t="s">
        <v>663</v>
      </c>
      <c r="AA776" s="25" t="s">
        <v>663</v>
      </c>
      <c r="AB776" s="25" t="s">
        <v>663</v>
      </c>
      <c r="AC776" s="427" t="s">
        <v>663</v>
      </c>
      <c r="AD776" s="427" t="s">
        <v>663</v>
      </c>
      <c r="AE776" s="427" t="s">
        <v>663</v>
      </c>
      <c r="AF776" s="427"/>
      <c r="AG776" s="427"/>
      <c r="AH776" s="427"/>
      <c r="AI776" s="511"/>
      <c r="AJ776" s="511"/>
      <c r="AK776" s="141"/>
      <c r="AL776" s="434"/>
      <c r="AN776" s="95"/>
      <c r="AO776" s="438"/>
      <c r="AP776" s="483"/>
      <c r="AQ776" s="500"/>
      <c r="AR776" s="96" t="e">
        <v>#N/A</v>
      </c>
      <c r="AS776" s="22"/>
      <c r="AT776" s="22"/>
      <c r="AU776" s="3"/>
      <c r="AV776" s="101">
        <v>8</v>
      </c>
      <c r="AW776" s="119"/>
    </row>
    <row r="777" spans="1:49" x14ac:dyDescent="0.2">
      <c r="A777" s="120" t="s">
        <v>2269</v>
      </c>
      <c r="B777" s="100" t="s">
        <v>2270</v>
      </c>
      <c r="C777" s="101"/>
      <c r="D777" s="101"/>
      <c r="E777" s="285"/>
      <c r="F777" s="286"/>
      <c r="G777" s="101"/>
      <c r="H777" s="101"/>
      <c r="I777" s="110" t="s">
        <v>16</v>
      </c>
      <c r="J777" s="25" t="s">
        <v>663</v>
      </c>
      <c r="K777" s="25" t="s">
        <v>663</v>
      </c>
      <c r="L777" s="25" t="s">
        <v>663</v>
      </c>
      <c r="M777" s="25" t="s">
        <v>663</v>
      </c>
      <c r="N777" s="25" t="s">
        <v>663</v>
      </c>
      <c r="O777" s="25" t="s">
        <v>663</v>
      </c>
      <c r="P777" s="25" t="s">
        <v>663</v>
      </c>
      <c r="Q777" s="25" t="s">
        <v>663</v>
      </c>
      <c r="R777" s="25" t="s">
        <v>663</v>
      </c>
      <c r="S777" s="25" t="s">
        <v>663</v>
      </c>
      <c r="T777" s="25" t="s">
        <v>663</v>
      </c>
      <c r="U777" s="25" t="s">
        <v>663</v>
      </c>
      <c r="V777" s="25" t="s">
        <v>663</v>
      </c>
      <c r="W777" s="25" t="s">
        <v>663</v>
      </c>
      <c r="X777" s="25" t="s">
        <v>663</v>
      </c>
      <c r="Y777" s="25" t="s">
        <v>663</v>
      </c>
      <c r="Z777" s="25" t="s">
        <v>663</v>
      </c>
      <c r="AA777" s="25" t="s">
        <v>663</v>
      </c>
      <c r="AB777" s="25" t="s">
        <v>663</v>
      </c>
      <c r="AC777" s="427" t="s">
        <v>663</v>
      </c>
      <c r="AD777" s="427" t="s">
        <v>663</v>
      </c>
      <c r="AE777" s="427" t="s">
        <v>663</v>
      </c>
      <c r="AF777" s="427"/>
      <c r="AG777" s="427"/>
      <c r="AH777" s="427"/>
      <c r="AI777" s="511"/>
      <c r="AJ777" s="511"/>
      <c r="AK777" s="141"/>
      <c r="AL777" s="434"/>
      <c r="AN777" s="95"/>
      <c r="AO777" s="438"/>
      <c r="AP777" s="483"/>
      <c r="AQ777" s="500"/>
      <c r="AR777" s="96" t="e">
        <v>#N/A</v>
      </c>
      <c r="AS777" s="22"/>
      <c r="AT777" s="22"/>
      <c r="AU777" s="3"/>
      <c r="AV777" s="101">
        <v>8</v>
      </c>
      <c r="AW777" s="119"/>
    </row>
    <row r="778" spans="1:49" x14ac:dyDescent="0.2">
      <c r="A778" s="120" t="s">
        <v>2271</v>
      </c>
      <c r="B778" s="100" t="s">
        <v>2272</v>
      </c>
      <c r="C778" s="101"/>
      <c r="D778" s="101"/>
      <c r="E778" s="285"/>
      <c r="F778" s="286"/>
      <c r="G778" s="101"/>
      <c r="H778" s="101"/>
      <c r="I778" s="110" t="s">
        <v>16</v>
      </c>
      <c r="J778" s="25" t="s">
        <v>663</v>
      </c>
      <c r="K778" s="25" t="s">
        <v>663</v>
      </c>
      <c r="L778" s="25" t="s">
        <v>663</v>
      </c>
      <c r="M778" s="25" t="s">
        <v>663</v>
      </c>
      <c r="N778" s="25" t="s">
        <v>663</v>
      </c>
      <c r="O778" s="25" t="s">
        <v>663</v>
      </c>
      <c r="P778" s="25" t="s">
        <v>663</v>
      </c>
      <c r="Q778" s="25" t="s">
        <v>663</v>
      </c>
      <c r="R778" s="25" t="s">
        <v>663</v>
      </c>
      <c r="S778" s="25" t="s">
        <v>663</v>
      </c>
      <c r="T778" s="25" t="s">
        <v>663</v>
      </c>
      <c r="U778" s="25" t="s">
        <v>663</v>
      </c>
      <c r="V778" s="25" t="s">
        <v>663</v>
      </c>
      <c r="W778" s="25" t="s">
        <v>663</v>
      </c>
      <c r="X778" s="25" t="s">
        <v>663</v>
      </c>
      <c r="Y778" s="25" t="s">
        <v>663</v>
      </c>
      <c r="Z778" s="25" t="s">
        <v>663</v>
      </c>
      <c r="AA778" s="25" t="s">
        <v>663</v>
      </c>
      <c r="AB778" s="25" t="s">
        <v>663</v>
      </c>
      <c r="AC778" s="427" t="s">
        <v>663</v>
      </c>
      <c r="AD778" s="427" t="s">
        <v>663</v>
      </c>
      <c r="AE778" s="427" t="s">
        <v>663</v>
      </c>
      <c r="AF778" s="427"/>
      <c r="AG778" s="427"/>
      <c r="AH778" s="427"/>
      <c r="AI778" s="511"/>
      <c r="AJ778" s="511"/>
      <c r="AK778" s="141"/>
      <c r="AL778" s="434"/>
      <c r="AN778" s="95"/>
      <c r="AO778" s="438"/>
      <c r="AP778" s="483"/>
      <c r="AQ778" s="500"/>
      <c r="AR778" s="96" t="e">
        <v>#N/A</v>
      </c>
      <c r="AS778" s="22"/>
      <c r="AT778" s="22"/>
      <c r="AU778" s="3"/>
      <c r="AV778" s="101">
        <v>8</v>
      </c>
      <c r="AW778" s="119"/>
    </row>
    <row r="779" spans="1:49" x14ac:dyDescent="0.2">
      <c r="A779" s="120" t="s">
        <v>2273</v>
      </c>
      <c r="B779" s="100" t="s">
        <v>2274</v>
      </c>
      <c r="C779" s="101"/>
      <c r="D779" s="101"/>
      <c r="E779" s="285"/>
      <c r="F779" s="286"/>
      <c r="G779" s="101"/>
      <c r="H779" s="101"/>
      <c r="I779" s="110" t="s">
        <v>16</v>
      </c>
      <c r="J779" s="25" t="s">
        <v>663</v>
      </c>
      <c r="K779" s="25" t="s">
        <v>663</v>
      </c>
      <c r="L779" s="25" t="s">
        <v>663</v>
      </c>
      <c r="M779" s="25" t="s">
        <v>663</v>
      </c>
      <c r="N779" s="25" t="s">
        <v>663</v>
      </c>
      <c r="O779" s="25" t="s">
        <v>663</v>
      </c>
      <c r="P779" s="25" t="s">
        <v>663</v>
      </c>
      <c r="Q779" s="25" t="s">
        <v>663</v>
      </c>
      <c r="R779" s="25" t="s">
        <v>663</v>
      </c>
      <c r="S779" s="25" t="s">
        <v>663</v>
      </c>
      <c r="T779" s="25" t="s">
        <v>663</v>
      </c>
      <c r="U779" s="25" t="s">
        <v>663</v>
      </c>
      <c r="V779" s="25" t="s">
        <v>663</v>
      </c>
      <c r="W779" s="25" t="s">
        <v>663</v>
      </c>
      <c r="X779" s="25" t="s">
        <v>663</v>
      </c>
      <c r="Y779" s="25" t="s">
        <v>663</v>
      </c>
      <c r="Z779" s="25" t="s">
        <v>663</v>
      </c>
      <c r="AA779" s="25" t="s">
        <v>663</v>
      </c>
      <c r="AB779" s="25" t="s">
        <v>663</v>
      </c>
      <c r="AC779" s="427" t="s">
        <v>663</v>
      </c>
      <c r="AD779" s="427" t="s">
        <v>663</v>
      </c>
      <c r="AE779" s="427" t="s">
        <v>663</v>
      </c>
      <c r="AF779" s="427"/>
      <c r="AG779" s="427"/>
      <c r="AH779" s="427"/>
      <c r="AI779" s="511"/>
      <c r="AJ779" s="511"/>
      <c r="AK779" s="141"/>
      <c r="AL779" s="434"/>
      <c r="AN779" s="95"/>
      <c r="AO779" s="438"/>
      <c r="AP779" s="483"/>
      <c r="AQ779" s="500"/>
      <c r="AR779" s="96" t="e">
        <v>#N/A</v>
      </c>
      <c r="AS779" s="22"/>
      <c r="AT779" s="22"/>
      <c r="AU779" s="3"/>
      <c r="AV779" s="101">
        <v>8</v>
      </c>
      <c r="AW779" s="119"/>
    </row>
    <row r="780" spans="1:49" x14ac:dyDescent="0.2">
      <c r="A780" s="120" t="s">
        <v>2275</v>
      </c>
      <c r="B780" s="100" t="s">
        <v>2276</v>
      </c>
      <c r="C780" s="101"/>
      <c r="D780" s="101"/>
      <c r="E780" s="285"/>
      <c r="F780" s="286"/>
      <c r="G780" s="101"/>
      <c r="H780" s="101"/>
      <c r="I780" s="110" t="s">
        <v>16</v>
      </c>
      <c r="J780" s="25" t="s">
        <v>663</v>
      </c>
      <c r="K780" s="25" t="s">
        <v>663</v>
      </c>
      <c r="L780" s="25" t="s">
        <v>663</v>
      </c>
      <c r="M780" s="25" t="s">
        <v>663</v>
      </c>
      <c r="N780" s="25" t="s">
        <v>663</v>
      </c>
      <c r="O780" s="25" t="s">
        <v>663</v>
      </c>
      <c r="P780" s="25" t="s">
        <v>663</v>
      </c>
      <c r="Q780" s="25" t="s">
        <v>663</v>
      </c>
      <c r="R780" s="25" t="s">
        <v>663</v>
      </c>
      <c r="S780" s="25" t="s">
        <v>663</v>
      </c>
      <c r="T780" s="25" t="s">
        <v>663</v>
      </c>
      <c r="U780" s="25" t="s">
        <v>663</v>
      </c>
      <c r="V780" s="25" t="s">
        <v>663</v>
      </c>
      <c r="W780" s="25" t="s">
        <v>663</v>
      </c>
      <c r="X780" s="25" t="s">
        <v>663</v>
      </c>
      <c r="Y780" s="25" t="s">
        <v>663</v>
      </c>
      <c r="Z780" s="25" t="s">
        <v>663</v>
      </c>
      <c r="AA780" s="25" t="s">
        <v>663</v>
      </c>
      <c r="AB780" s="25" t="s">
        <v>663</v>
      </c>
      <c r="AC780" s="427" t="s">
        <v>663</v>
      </c>
      <c r="AD780" s="427" t="s">
        <v>663</v>
      </c>
      <c r="AE780" s="427" t="s">
        <v>663</v>
      </c>
      <c r="AF780" s="427"/>
      <c r="AG780" s="427"/>
      <c r="AH780" s="427"/>
      <c r="AI780" s="511"/>
      <c r="AJ780" s="511"/>
      <c r="AK780" s="141"/>
      <c r="AL780" s="434"/>
      <c r="AN780" s="95"/>
      <c r="AO780" s="438"/>
      <c r="AP780" s="483"/>
      <c r="AQ780" s="500"/>
      <c r="AR780" s="96" t="e">
        <v>#N/A</v>
      </c>
      <c r="AS780" s="22"/>
      <c r="AT780" s="22"/>
      <c r="AU780" s="3"/>
      <c r="AV780" s="101">
        <v>8</v>
      </c>
      <c r="AW780" s="119"/>
    </row>
    <row r="781" spans="1:49" x14ac:dyDescent="0.2">
      <c r="A781" s="120" t="s">
        <v>2277</v>
      </c>
      <c r="B781" s="100" t="s">
        <v>2278</v>
      </c>
      <c r="C781" s="101"/>
      <c r="D781" s="101"/>
      <c r="E781" s="285"/>
      <c r="F781" s="286"/>
      <c r="G781" s="101"/>
      <c r="H781" s="101"/>
      <c r="I781" s="110" t="s">
        <v>16</v>
      </c>
      <c r="J781" s="25" t="s">
        <v>663</v>
      </c>
      <c r="K781" s="25" t="s">
        <v>663</v>
      </c>
      <c r="L781" s="25" t="s">
        <v>663</v>
      </c>
      <c r="M781" s="25" t="s">
        <v>663</v>
      </c>
      <c r="N781" s="25" t="s">
        <v>663</v>
      </c>
      <c r="O781" s="25" t="s">
        <v>663</v>
      </c>
      <c r="P781" s="25" t="s">
        <v>663</v>
      </c>
      <c r="Q781" s="25" t="s">
        <v>663</v>
      </c>
      <c r="R781" s="25" t="s">
        <v>663</v>
      </c>
      <c r="S781" s="25" t="s">
        <v>663</v>
      </c>
      <c r="T781" s="25" t="s">
        <v>663</v>
      </c>
      <c r="U781" s="25" t="s">
        <v>663</v>
      </c>
      <c r="V781" s="25" t="s">
        <v>663</v>
      </c>
      <c r="W781" s="25" t="s">
        <v>663</v>
      </c>
      <c r="X781" s="25" t="s">
        <v>663</v>
      </c>
      <c r="Y781" s="25" t="s">
        <v>663</v>
      </c>
      <c r="Z781" s="25" t="s">
        <v>663</v>
      </c>
      <c r="AA781" s="25" t="s">
        <v>663</v>
      </c>
      <c r="AB781" s="25" t="s">
        <v>663</v>
      </c>
      <c r="AC781" s="427" t="s">
        <v>663</v>
      </c>
      <c r="AD781" s="427" t="s">
        <v>663</v>
      </c>
      <c r="AE781" s="427" t="s">
        <v>663</v>
      </c>
      <c r="AF781" s="427"/>
      <c r="AG781" s="427"/>
      <c r="AH781" s="427"/>
      <c r="AI781" s="511"/>
      <c r="AJ781" s="511"/>
      <c r="AK781" s="141"/>
      <c r="AL781" s="434"/>
      <c r="AN781" s="95"/>
      <c r="AO781" s="438"/>
      <c r="AP781" s="483"/>
      <c r="AQ781" s="500"/>
      <c r="AR781" s="96" t="e">
        <v>#N/A</v>
      </c>
      <c r="AS781" s="22"/>
      <c r="AT781" s="22"/>
      <c r="AU781" s="3"/>
      <c r="AV781" s="101">
        <v>8</v>
      </c>
      <c r="AW781" s="119"/>
    </row>
    <row r="782" spans="1:49" x14ac:dyDescent="0.2">
      <c r="A782" s="120"/>
      <c r="B782" s="100"/>
      <c r="C782" s="101"/>
      <c r="D782" s="101"/>
      <c r="E782" s="285"/>
      <c r="F782" s="286"/>
      <c r="G782" s="101"/>
      <c r="H782" s="101"/>
      <c r="I782" s="110" t="s">
        <v>16</v>
      </c>
      <c r="J782" s="25" t="s">
        <v>663</v>
      </c>
      <c r="K782" s="25" t="s">
        <v>663</v>
      </c>
      <c r="L782" s="25" t="s">
        <v>663</v>
      </c>
      <c r="M782" s="25" t="s">
        <v>663</v>
      </c>
      <c r="N782" s="25" t="s">
        <v>663</v>
      </c>
      <c r="O782" s="25" t="s">
        <v>663</v>
      </c>
      <c r="P782" s="25" t="s">
        <v>663</v>
      </c>
      <c r="Q782" s="25" t="s">
        <v>663</v>
      </c>
      <c r="R782" s="25" t="s">
        <v>663</v>
      </c>
      <c r="S782" s="25" t="s">
        <v>663</v>
      </c>
      <c r="T782" s="25" t="s">
        <v>663</v>
      </c>
      <c r="U782" s="25" t="s">
        <v>663</v>
      </c>
      <c r="V782" s="25" t="s">
        <v>663</v>
      </c>
      <c r="W782" s="25" t="s">
        <v>663</v>
      </c>
      <c r="X782" s="25" t="s">
        <v>663</v>
      </c>
      <c r="Y782" s="25" t="s">
        <v>663</v>
      </c>
      <c r="Z782" s="25" t="s">
        <v>663</v>
      </c>
      <c r="AA782" s="25" t="s">
        <v>663</v>
      </c>
      <c r="AB782" s="25" t="s">
        <v>663</v>
      </c>
      <c r="AC782" s="427" t="s">
        <v>663</v>
      </c>
      <c r="AD782" s="427" t="s">
        <v>663</v>
      </c>
      <c r="AE782" s="427" t="s">
        <v>663</v>
      </c>
      <c r="AF782" s="427"/>
      <c r="AG782" s="427"/>
      <c r="AH782" s="427"/>
      <c r="AI782" s="511"/>
      <c r="AJ782" s="511"/>
      <c r="AK782" s="141"/>
      <c r="AL782" s="434"/>
      <c r="AN782" s="95"/>
      <c r="AO782" s="438"/>
      <c r="AP782" s="483"/>
      <c r="AQ782" s="500"/>
      <c r="AR782" s="96" t="e">
        <v>#N/A</v>
      </c>
      <c r="AS782" s="22"/>
      <c r="AT782" s="22"/>
      <c r="AU782" s="3"/>
      <c r="AV782" s="101">
        <v>0</v>
      </c>
      <c r="AW782" s="119"/>
    </row>
    <row r="783" spans="1:49" x14ac:dyDescent="0.2">
      <c r="A783" s="120"/>
      <c r="B783" s="100"/>
      <c r="C783" s="101"/>
      <c r="D783" s="101"/>
      <c r="E783" s="285"/>
      <c r="F783" s="286"/>
      <c r="G783" s="101"/>
      <c r="H783" s="101"/>
      <c r="I783" s="110" t="s">
        <v>16</v>
      </c>
      <c r="J783" s="25" t="s">
        <v>663</v>
      </c>
      <c r="K783" s="25" t="s">
        <v>663</v>
      </c>
      <c r="L783" s="25" t="s">
        <v>663</v>
      </c>
      <c r="M783" s="25" t="s">
        <v>663</v>
      </c>
      <c r="N783" s="25" t="s">
        <v>663</v>
      </c>
      <c r="O783" s="25" t="s">
        <v>663</v>
      </c>
      <c r="P783" s="25" t="s">
        <v>663</v>
      </c>
      <c r="Q783" s="25" t="s">
        <v>663</v>
      </c>
      <c r="R783" s="25" t="s">
        <v>663</v>
      </c>
      <c r="S783" s="25" t="s">
        <v>663</v>
      </c>
      <c r="T783" s="25" t="s">
        <v>663</v>
      </c>
      <c r="U783" s="25" t="s">
        <v>663</v>
      </c>
      <c r="V783" s="25" t="s">
        <v>663</v>
      </c>
      <c r="W783" s="25" t="s">
        <v>663</v>
      </c>
      <c r="X783" s="25" t="s">
        <v>663</v>
      </c>
      <c r="Y783" s="25" t="s">
        <v>663</v>
      </c>
      <c r="Z783" s="25" t="s">
        <v>663</v>
      </c>
      <c r="AA783" s="25" t="s">
        <v>663</v>
      </c>
      <c r="AB783" s="25" t="s">
        <v>663</v>
      </c>
      <c r="AC783" s="427" t="s">
        <v>663</v>
      </c>
      <c r="AD783" s="427" t="s">
        <v>663</v>
      </c>
      <c r="AE783" s="427" t="s">
        <v>663</v>
      </c>
      <c r="AF783" s="427"/>
      <c r="AG783" s="427"/>
      <c r="AH783" s="427"/>
      <c r="AI783" s="511"/>
      <c r="AJ783" s="511"/>
      <c r="AK783" s="141"/>
      <c r="AL783" s="434"/>
      <c r="AN783" s="95"/>
      <c r="AO783" s="438"/>
      <c r="AP783" s="483"/>
      <c r="AQ783" s="500"/>
      <c r="AR783" s="96" t="e">
        <v>#N/A</v>
      </c>
      <c r="AS783" s="22"/>
      <c r="AT783" s="22"/>
      <c r="AU783" s="3"/>
      <c r="AV783" s="101">
        <v>16</v>
      </c>
      <c r="AW783" s="119"/>
    </row>
    <row r="784" spans="1:49" x14ac:dyDescent="0.2">
      <c r="A784" s="120"/>
      <c r="B784" s="100"/>
      <c r="C784" s="101"/>
      <c r="D784" s="101"/>
      <c r="E784" s="285"/>
      <c r="F784" s="286"/>
      <c r="G784" s="101"/>
      <c r="H784" s="101"/>
      <c r="I784" s="110" t="s">
        <v>16</v>
      </c>
      <c r="J784" s="25" t="s">
        <v>663</v>
      </c>
      <c r="K784" s="25" t="s">
        <v>663</v>
      </c>
      <c r="L784" s="25" t="s">
        <v>663</v>
      </c>
      <c r="M784" s="25" t="s">
        <v>663</v>
      </c>
      <c r="N784" s="25" t="s">
        <v>663</v>
      </c>
      <c r="O784" s="25" t="s">
        <v>663</v>
      </c>
      <c r="P784" s="25" t="s">
        <v>663</v>
      </c>
      <c r="Q784" s="25" t="s">
        <v>663</v>
      </c>
      <c r="R784" s="25" t="s">
        <v>663</v>
      </c>
      <c r="S784" s="25" t="s">
        <v>663</v>
      </c>
      <c r="T784" s="25" t="s">
        <v>663</v>
      </c>
      <c r="U784" s="25" t="s">
        <v>663</v>
      </c>
      <c r="V784" s="25" t="s">
        <v>663</v>
      </c>
      <c r="W784" s="25" t="s">
        <v>663</v>
      </c>
      <c r="X784" s="25" t="s">
        <v>663</v>
      </c>
      <c r="Y784" s="25" t="s">
        <v>663</v>
      </c>
      <c r="Z784" s="25" t="s">
        <v>663</v>
      </c>
      <c r="AA784" s="25" t="s">
        <v>663</v>
      </c>
      <c r="AB784" s="25" t="s">
        <v>663</v>
      </c>
      <c r="AC784" s="427" t="s">
        <v>663</v>
      </c>
      <c r="AD784" s="427" t="s">
        <v>663</v>
      </c>
      <c r="AE784" s="427" t="s">
        <v>663</v>
      </c>
      <c r="AF784" s="427"/>
      <c r="AG784" s="427"/>
      <c r="AH784" s="427"/>
      <c r="AI784" s="511"/>
      <c r="AJ784" s="511"/>
      <c r="AK784" s="141"/>
      <c r="AL784" s="434"/>
      <c r="AN784" s="95"/>
      <c r="AO784" s="438"/>
      <c r="AP784" s="483"/>
      <c r="AQ784" s="500"/>
      <c r="AR784" s="96" t="e">
        <v>#N/A</v>
      </c>
      <c r="AS784" s="22"/>
      <c r="AT784" s="22"/>
      <c r="AU784" s="3"/>
      <c r="AV784" s="101">
        <v>32</v>
      </c>
      <c r="AW784" s="119"/>
    </row>
    <row r="785" spans="1:49" x14ac:dyDescent="0.2">
      <c r="A785" s="120"/>
      <c r="B785" s="100"/>
      <c r="C785" s="101"/>
      <c r="D785" s="101"/>
      <c r="E785" s="285"/>
      <c r="F785" s="286"/>
      <c r="G785" s="101"/>
      <c r="H785" s="101"/>
      <c r="I785" s="110" t="s">
        <v>16</v>
      </c>
      <c r="J785" s="25" t="s">
        <v>663</v>
      </c>
      <c r="K785" s="25" t="s">
        <v>663</v>
      </c>
      <c r="L785" s="25" t="s">
        <v>663</v>
      </c>
      <c r="M785" s="25" t="s">
        <v>663</v>
      </c>
      <c r="N785" s="25" t="s">
        <v>663</v>
      </c>
      <c r="O785" s="25" t="s">
        <v>663</v>
      </c>
      <c r="P785" s="25" t="s">
        <v>663</v>
      </c>
      <c r="Q785" s="25" t="s">
        <v>663</v>
      </c>
      <c r="R785" s="25" t="s">
        <v>663</v>
      </c>
      <c r="S785" s="25" t="s">
        <v>663</v>
      </c>
      <c r="T785" s="25" t="s">
        <v>663</v>
      </c>
      <c r="U785" s="25" t="s">
        <v>663</v>
      </c>
      <c r="V785" s="25" t="s">
        <v>663</v>
      </c>
      <c r="W785" s="25" t="s">
        <v>663</v>
      </c>
      <c r="X785" s="25" t="s">
        <v>663</v>
      </c>
      <c r="Y785" s="25" t="s">
        <v>663</v>
      </c>
      <c r="Z785" s="25" t="s">
        <v>663</v>
      </c>
      <c r="AA785" s="25" t="s">
        <v>663</v>
      </c>
      <c r="AB785" s="25" t="s">
        <v>663</v>
      </c>
      <c r="AC785" s="427" t="s">
        <v>663</v>
      </c>
      <c r="AD785" s="427" t="s">
        <v>663</v>
      </c>
      <c r="AE785" s="427" t="s">
        <v>663</v>
      </c>
      <c r="AF785" s="427"/>
      <c r="AG785" s="427"/>
      <c r="AH785" s="427"/>
      <c r="AI785" s="511"/>
      <c r="AJ785" s="511"/>
      <c r="AK785" s="141"/>
      <c r="AL785" s="434"/>
      <c r="AN785" s="95"/>
      <c r="AO785" s="438"/>
      <c r="AP785" s="483"/>
      <c r="AQ785" s="500"/>
      <c r="AR785" s="96" t="e">
        <v>#N/A</v>
      </c>
      <c r="AS785" s="22"/>
      <c r="AT785" s="22"/>
      <c r="AU785" s="3"/>
      <c r="AV785" s="101">
        <v>32</v>
      </c>
      <c r="AW785" s="119"/>
    </row>
    <row r="786" spans="1:49" x14ac:dyDescent="0.2">
      <c r="A786" s="120" t="s">
        <v>2279</v>
      </c>
      <c r="B786" s="100" t="s">
        <v>2280</v>
      </c>
      <c r="C786" s="101"/>
      <c r="D786" s="101"/>
      <c r="E786" s="285"/>
      <c r="F786" s="286"/>
      <c r="G786" s="101"/>
      <c r="H786" s="101"/>
      <c r="I786" s="110" t="s">
        <v>16</v>
      </c>
      <c r="J786" s="25" t="s">
        <v>663</v>
      </c>
      <c r="K786" s="25" t="s">
        <v>663</v>
      </c>
      <c r="L786" s="25" t="s">
        <v>663</v>
      </c>
      <c r="M786" s="25" t="s">
        <v>663</v>
      </c>
      <c r="N786" s="25" t="s">
        <v>663</v>
      </c>
      <c r="O786" s="25" t="s">
        <v>663</v>
      </c>
      <c r="P786" s="25" t="s">
        <v>663</v>
      </c>
      <c r="Q786" s="25" t="s">
        <v>663</v>
      </c>
      <c r="R786" s="25" t="s">
        <v>663</v>
      </c>
      <c r="S786" s="25" t="s">
        <v>663</v>
      </c>
      <c r="T786" s="25" t="s">
        <v>663</v>
      </c>
      <c r="U786" s="25" t="s">
        <v>663</v>
      </c>
      <c r="V786" s="25" t="s">
        <v>663</v>
      </c>
      <c r="W786" s="25" t="s">
        <v>663</v>
      </c>
      <c r="X786" s="25" t="s">
        <v>663</v>
      </c>
      <c r="Y786" s="25" t="s">
        <v>663</v>
      </c>
      <c r="Z786" s="25" t="s">
        <v>663</v>
      </c>
      <c r="AA786" s="25" t="s">
        <v>663</v>
      </c>
      <c r="AB786" s="25" t="s">
        <v>663</v>
      </c>
      <c r="AC786" s="427" t="s">
        <v>663</v>
      </c>
      <c r="AD786" s="427" t="s">
        <v>663</v>
      </c>
      <c r="AE786" s="427" t="s">
        <v>663</v>
      </c>
      <c r="AF786" s="427"/>
      <c r="AG786" s="427"/>
      <c r="AH786" s="427"/>
      <c r="AI786" s="511"/>
      <c r="AJ786" s="511"/>
      <c r="AK786" s="141"/>
      <c r="AL786" s="434"/>
      <c r="AN786" s="95"/>
      <c r="AO786" s="438"/>
      <c r="AP786" s="483"/>
      <c r="AQ786" s="500"/>
      <c r="AR786" s="96" t="e">
        <v>#N/A</v>
      </c>
      <c r="AS786" s="22"/>
      <c r="AT786" s="22"/>
      <c r="AU786" s="3"/>
      <c r="AV786" s="101">
        <v>16</v>
      </c>
      <c r="AW786" s="119"/>
    </row>
    <row r="787" spans="1:49" x14ac:dyDescent="0.2">
      <c r="A787" s="120"/>
      <c r="B787" s="100"/>
      <c r="C787" s="101"/>
      <c r="D787" s="101"/>
      <c r="E787" s="285"/>
      <c r="F787" s="286"/>
      <c r="G787" s="101"/>
      <c r="H787" s="101"/>
      <c r="I787" s="110" t="s">
        <v>16</v>
      </c>
      <c r="J787" s="25" t="s">
        <v>663</v>
      </c>
      <c r="K787" s="25" t="s">
        <v>663</v>
      </c>
      <c r="L787" s="25" t="s">
        <v>663</v>
      </c>
      <c r="M787" s="25" t="s">
        <v>663</v>
      </c>
      <c r="N787" s="25" t="s">
        <v>663</v>
      </c>
      <c r="O787" s="25" t="s">
        <v>663</v>
      </c>
      <c r="P787" s="25" t="s">
        <v>663</v>
      </c>
      <c r="Q787" s="25" t="s">
        <v>663</v>
      </c>
      <c r="R787" s="25" t="s">
        <v>663</v>
      </c>
      <c r="S787" s="25" t="s">
        <v>663</v>
      </c>
      <c r="T787" s="25" t="s">
        <v>663</v>
      </c>
      <c r="U787" s="25" t="s">
        <v>663</v>
      </c>
      <c r="V787" s="25" t="s">
        <v>663</v>
      </c>
      <c r="W787" s="25" t="s">
        <v>663</v>
      </c>
      <c r="X787" s="25" t="s">
        <v>663</v>
      </c>
      <c r="Y787" s="25" t="s">
        <v>663</v>
      </c>
      <c r="Z787" s="25" t="s">
        <v>663</v>
      </c>
      <c r="AA787" s="25" t="s">
        <v>663</v>
      </c>
      <c r="AB787" s="25" t="s">
        <v>663</v>
      </c>
      <c r="AC787" s="427" t="s">
        <v>663</v>
      </c>
      <c r="AD787" s="427" t="s">
        <v>663</v>
      </c>
      <c r="AE787" s="427" t="s">
        <v>663</v>
      </c>
      <c r="AF787" s="427"/>
      <c r="AG787" s="427"/>
      <c r="AH787" s="427"/>
      <c r="AI787" s="511"/>
      <c r="AJ787" s="511"/>
      <c r="AK787" s="141"/>
      <c r="AL787" s="434"/>
      <c r="AN787" s="95"/>
      <c r="AO787" s="438"/>
      <c r="AP787" s="483"/>
      <c r="AQ787" s="500"/>
      <c r="AR787" s="96" t="e">
        <v>#N/A</v>
      </c>
      <c r="AS787" s="22"/>
      <c r="AT787" s="22"/>
      <c r="AU787" s="3"/>
      <c r="AV787" s="101">
        <v>16</v>
      </c>
      <c r="AW787" s="119"/>
    </row>
    <row r="788" spans="1:49" x14ac:dyDescent="0.2">
      <c r="A788" s="120"/>
      <c r="B788" s="100"/>
      <c r="C788" s="101"/>
      <c r="D788" s="101"/>
      <c r="E788" s="285"/>
      <c r="F788" s="286"/>
      <c r="G788" s="101"/>
      <c r="H788" s="101"/>
      <c r="I788" s="110" t="s">
        <v>16</v>
      </c>
      <c r="J788" s="25" t="s">
        <v>663</v>
      </c>
      <c r="K788" s="25" t="s">
        <v>663</v>
      </c>
      <c r="L788" s="25" t="s">
        <v>663</v>
      </c>
      <c r="M788" s="25" t="s">
        <v>663</v>
      </c>
      <c r="N788" s="25" t="s">
        <v>663</v>
      </c>
      <c r="O788" s="25" t="s">
        <v>663</v>
      </c>
      <c r="P788" s="25" t="s">
        <v>663</v>
      </c>
      <c r="Q788" s="25" t="s">
        <v>663</v>
      </c>
      <c r="R788" s="25" t="s">
        <v>663</v>
      </c>
      <c r="S788" s="25" t="s">
        <v>663</v>
      </c>
      <c r="T788" s="25" t="s">
        <v>663</v>
      </c>
      <c r="U788" s="25" t="s">
        <v>663</v>
      </c>
      <c r="V788" s="25" t="s">
        <v>663</v>
      </c>
      <c r="W788" s="25" t="s">
        <v>663</v>
      </c>
      <c r="X788" s="25" t="s">
        <v>663</v>
      </c>
      <c r="Y788" s="25" t="s">
        <v>663</v>
      </c>
      <c r="Z788" s="25" t="s">
        <v>663</v>
      </c>
      <c r="AA788" s="25" t="s">
        <v>663</v>
      </c>
      <c r="AB788" s="25" t="s">
        <v>663</v>
      </c>
      <c r="AC788" s="427" t="s">
        <v>663</v>
      </c>
      <c r="AD788" s="427" t="s">
        <v>663</v>
      </c>
      <c r="AE788" s="427" t="s">
        <v>663</v>
      </c>
      <c r="AF788" s="427"/>
      <c r="AG788" s="427"/>
      <c r="AH788" s="427"/>
      <c r="AI788" s="511"/>
      <c r="AJ788" s="511"/>
      <c r="AK788" s="141"/>
      <c r="AL788" s="434"/>
      <c r="AN788" s="95"/>
      <c r="AO788" s="438"/>
      <c r="AP788" s="483"/>
      <c r="AQ788" s="500"/>
      <c r="AR788" s="96" t="e">
        <v>#N/A</v>
      </c>
      <c r="AS788" s="22"/>
      <c r="AT788" s="22"/>
      <c r="AU788" s="3"/>
      <c r="AV788" s="101">
        <v>16</v>
      </c>
      <c r="AW788" s="119"/>
    </row>
    <row r="789" spans="1:49" x14ac:dyDescent="0.2">
      <c r="A789" s="120" t="s">
        <v>2281</v>
      </c>
      <c r="B789" s="100" t="s">
        <v>2282</v>
      </c>
      <c r="C789" s="101"/>
      <c r="D789" s="101"/>
      <c r="E789" s="285"/>
      <c r="F789" s="286"/>
      <c r="G789" s="101"/>
      <c r="H789" s="101"/>
      <c r="I789" s="110" t="s">
        <v>16</v>
      </c>
      <c r="J789" s="25" t="s">
        <v>663</v>
      </c>
      <c r="K789" s="25" t="s">
        <v>663</v>
      </c>
      <c r="L789" s="25" t="s">
        <v>663</v>
      </c>
      <c r="M789" s="25" t="s">
        <v>663</v>
      </c>
      <c r="N789" s="25" t="s">
        <v>663</v>
      </c>
      <c r="O789" s="25" t="s">
        <v>663</v>
      </c>
      <c r="P789" s="25" t="s">
        <v>663</v>
      </c>
      <c r="Q789" s="25" t="s">
        <v>663</v>
      </c>
      <c r="R789" s="25" t="s">
        <v>663</v>
      </c>
      <c r="S789" s="25" t="s">
        <v>663</v>
      </c>
      <c r="T789" s="25" t="s">
        <v>663</v>
      </c>
      <c r="U789" s="25" t="s">
        <v>663</v>
      </c>
      <c r="V789" s="25" t="s">
        <v>663</v>
      </c>
      <c r="W789" s="25" t="s">
        <v>663</v>
      </c>
      <c r="X789" s="25" t="s">
        <v>663</v>
      </c>
      <c r="Y789" s="25" t="s">
        <v>663</v>
      </c>
      <c r="Z789" s="25" t="s">
        <v>663</v>
      </c>
      <c r="AA789" s="25" t="s">
        <v>663</v>
      </c>
      <c r="AB789" s="25" t="s">
        <v>663</v>
      </c>
      <c r="AC789" s="427" t="s">
        <v>663</v>
      </c>
      <c r="AD789" s="427" t="s">
        <v>663</v>
      </c>
      <c r="AE789" s="427" t="s">
        <v>663</v>
      </c>
      <c r="AF789" s="427"/>
      <c r="AG789" s="427"/>
      <c r="AH789" s="427"/>
      <c r="AI789" s="511"/>
      <c r="AJ789" s="511"/>
      <c r="AK789" s="141"/>
      <c r="AL789" s="434"/>
      <c r="AN789" s="95"/>
      <c r="AO789" s="438"/>
      <c r="AP789" s="483"/>
      <c r="AQ789" s="500"/>
      <c r="AR789" s="96" t="e">
        <v>#N/A</v>
      </c>
      <c r="AS789" s="22"/>
      <c r="AT789" s="22"/>
      <c r="AU789" s="3"/>
      <c r="AV789" s="101">
        <v>0</v>
      </c>
      <c r="AW789" s="119"/>
    </row>
    <row r="790" spans="1:49" x14ac:dyDescent="0.2">
      <c r="A790" s="120" t="s">
        <v>2283</v>
      </c>
      <c r="B790" s="100" t="s">
        <v>2284</v>
      </c>
      <c r="C790" s="101"/>
      <c r="D790" s="101"/>
      <c r="E790" s="285"/>
      <c r="F790" s="286"/>
      <c r="G790" s="101"/>
      <c r="H790" s="101"/>
      <c r="I790" s="110" t="s">
        <v>16</v>
      </c>
      <c r="J790" s="25" t="s">
        <v>663</v>
      </c>
      <c r="K790" s="25" t="s">
        <v>663</v>
      </c>
      <c r="L790" s="25" t="s">
        <v>663</v>
      </c>
      <c r="M790" s="25" t="s">
        <v>663</v>
      </c>
      <c r="N790" s="25" t="s">
        <v>663</v>
      </c>
      <c r="O790" s="25" t="s">
        <v>663</v>
      </c>
      <c r="P790" s="25" t="s">
        <v>663</v>
      </c>
      <c r="Q790" s="25" t="s">
        <v>663</v>
      </c>
      <c r="R790" s="25" t="s">
        <v>663</v>
      </c>
      <c r="S790" s="25" t="s">
        <v>663</v>
      </c>
      <c r="T790" s="25" t="s">
        <v>663</v>
      </c>
      <c r="U790" s="25" t="s">
        <v>663</v>
      </c>
      <c r="V790" s="25" t="s">
        <v>663</v>
      </c>
      <c r="W790" s="25" t="s">
        <v>663</v>
      </c>
      <c r="X790" s="25" t="s">
        <v>663</v>
      </c>
      <c r="Y790" s="25" t="s">
        <v>663</v>
      </c>
      <c r="Z790" s="25" t="s">
        <v>663</v>
      </c>
      <c r="AA790" s="25" t="s">
        <v>663</v>
      </c>
      <c r="AB790" s="25" t="s">
        <v>663</v>
      </c>
      <c r="AC790" s="427" t="s">
        <v>663</v>
      </c>
      <c r="AD790" s="427" t="s">
        <v>663</v>
      </c>
      <c r="AE790" s="427" t="s">
        <v>663</v>
      </c>
      <c r="AF790" s="427"/>
      <c r="AG790" s="427"/>
      <c r="AH790" s="427"/>
      <c r="AI790" s="511"/>
      <c r="AJ790" s="511"/>
      <c r="AK790" s="141"/>
      <c r="AL790" s="434"/>
      <c r="AN790" s="95"/>
      <c r="AO790" s="438"/>
      <c r="AP790" s="483"/>
      <c r="AQ790" s="500"/>
      <c r="AR790" s="96" t="e">
        <v>#N/A</v>
      </c>
      <c r="AS790" s="22"/>
      <c r="AT790" s="22"/>
      <c r="AU790" s="3"/>
      <c r="AV790" s="101">
        <v>32</v>
      </c>
      <c r="AW790" s="119"/>
    </row>
    <row r="791" spans="1:49" x14ac:dyDescent="0.2">
      <c r="A791" s="120" t="s">
        <v>2285</v>
      </c>
      <c r="B791" s="100" t="s">
        <v>2286</v>
      </c>
      <c r="C791" s="101"/>
      <c r="D791" s="101"/>
      <c r="E791" s="285"/>
      <c r="F791" s="286"/>
      <c r="G791" s="101"/>
      <c r="H791" s="101"/>
      <c r="I791" s="110" t="s">
        <v>16</v>
      </c>
      <c r="J791" s="25" t="s">
        <v>663</v>
      </c>
      <c r="K791" s="25" t="s">
        <v>663</v>
      </c>
      <c r="L791" s="25" t="s">
        <v>663</v>
      </c>
      <c r="M791" s="25" t="s">
        <v>663</v>
      </c>
      <c r="N791" s="25" t="s">
        <v>663</v>
      </c>
      <c r="O791" s="25" t="s">
        <v>663</v>
      </c>
      <c r="P791" s="25" t="s">
        <v>663</v>
      </c>
      <c r="Q791" s="25" t="s">
        <v>663</v>
      </c>
      <c r="R791" s="25" t="s">
        <v>663</v>
      </c>
      <c r="S791" s="25" t="s">
        <v>663</v>
      </c>
      <c r="T791" s="25" t="s">
        <v>663</v>
      </c>
      <c r="U791" s="25" t="s">
        <v>663</v>
      </c>
      <c r="V791" s="25" t="s">
        <v>663</v>
      </c>
      <c r="W791" s="25" t="s">
        <v>663</v>
      </c>
      <c r="X791" s="25" t="s">
        <v>663</v>
      </c>
      <c r="Y791" s="25" t="s">
        <v>663</v>
      </c>
      <c r="Z791" s="25" t="s">
        <v>663</v>
      </c>
      <c r="AA791" s="25" t="s">
        <v>663</v>
      </c>
      <c r="AB791" s="25" t="s">
        <v>663</v>
      </c>
      <c r="AC791" s="427" t="s">
        <v>663</v>
      </c>
      <c r="AD791" s="427" t="s">
        <v>663</v>
      </c>
      <c r="AE791" s="427" t="s">
        <v>663</v>
      </c>
      <c r="AF791" s="427"/>
      <c r="AG791" s="427"/>
      <c r="AH791" s="427"/>
      <c r="AI791" s="511"/>
      <c r="AJ791" s="511"/>
      <c r="AK791" s="141"/>
      <c r="AL791" s="434"/>
      <c r="AN791" s="95"/>
      <c r="AO791" s="438"/>
      <c r="AP791" s="483"/>
      <c r="AQ791" s="500"/>
      <c r="AR791" s="96" t="e">
        <v>#N/A</v>
      </c>
      <c r="AS791" s="22"/>
      <c r="AT791" s="22"/>
      <c r="AU791" s="3"/>
      <c r="AV791" s="101">
        <v>32</v>
      </c>
      <c r="AW791" s="119"/>
    </row>
    <row r="792" spans="1:49" x14ac:dyDescent="0.2">
      <c r="A792" s="120" t="s">
        <v>2287</v>
      </c>
      <c r="B792" s="100" t="s">
        <v>2288</v>
      </c>
      <c r="C792" s="101"/>
      <c r="D792" s="101"/>
      <c r="E792" s="285"/>
      <c r="F792" s="286"/>
      <c r="G792" s="101"/>
      <c r="H792" s="101"/>
      <c r="I792" s="110" t="s">
        <v>16</v>
      </c>
      <c r="J792" s="25" t="s">
        <v>663</v>
      </c>
      <c r="K792" s="25" t="s">
        <v>663</v>
      </c>
      <c r="L792" s="25" t="s">
        <v>663</v>
      </c>
      <c r="M792" s="25" t="s">
        <v>663</v>
      </c>
      <c r="N792" s="25" t="s">
        <v>663</v>
      </c>
      <c r="O792" s="25" t="s">
        <v>663</v>
      </c>
      <c r="P792" s="25" t="s">
        <v>663</v>
      </c>
      <c r="Q792" s="25" t="s">
        <v>663</v>
      </c>
      <c r="R792" s="25" t="s">
        <v>663</v>
      </c>
      <c r="S792" s="25" t="s">
        <v>663</v>
      </c>
      <c r="T792" s="25" t="s">
        <v>663</v>
      </c>
      <c r="U792" s="25" t="s">
        <v>663</v>
      </c>
      <c r="V792" s="25" t="s">
        <v>663</v>
      </c>
      <c r="W792" s="25" t="s">
        <v>663</v>
      </c>
      <c r="X792" s="25" t="s">
        <v>663</v>
      </c>
      <c r="Y792" s="25" t="s">
        <v>663</v>
      </c>
      <c r="Z792" s="25" t="s">
        <v>663</v>
      </c>
      <c r="AA792" s="25" t="s">
        <v>663</v>
      </c>
      <c r="AB792" s="25" t="s">
        <v>663</v>
      </c>
      <c r="AC792" s="427" t="s">
        <v>663</v>
      </c>
      <c r="AD792" s="427" t="s">
        <v>663</v>
      </c>
      <c r="AE792" s="427" t="s">
        <v>663</v>
      </c>
      <c r="AF792" s="427"/>
      <c r="AG792" s="427"/>
      <c r="AH792" s="427"/>
      <c r="AI792" s="511"/>
      <c r="AJ792" s="511"/>
      <c r="AK792" s="141"/>
      <c r="AL792" s="434"/>
      <c r="AN792" s="95"/>
      <c r="AO792" s="438"/>
      <c r="AP792" s="483"/>
      <c r="AQ792" s="500"/>
      <c r="AR792" s="96" t="e">
        <v>#N/A</v>
      </c>
      <c r="AS792" s="22"/>
      <c r="AT792" s="22"/>
      <c r="AU792" s="3"/>
      <c r="AV792" s="101">
        <v>32</v>
      </c>
      <c r="AW792" s="119"/>
    </row>
    <row r="793" spans="1:49" x14ac:dyDescent="0.2">
      <c r="A793" s="120" t="s">
        <v>2289</v>
      </c>
      <c r="B793" s="100" t="s">
        <v>2290</v>
      </c>
      <c r="C793" s="101"/>
      <c r="D793" s="101"/>
      <c r="E793" s="285"/>
      <c r="F793" s="286"/>
      <c r="G793" s="101"/>
      <c r="H793" s="101"/>
      <c r="I793" s="110" t="s">
        <v>16</v>
      </c>
      <c r="J793" s="25" t="s">
        <v>663</v>
      </c>
      <c r="K793" s="25" t="s">
        <v>663</v>
      </c>
      <c r="L793" s="25" t="s">
        <v>663</v>
      </c>
      <c r="M793" s="25" t="s">
        <v>663</v>
      </c>
      <c r="N793" s="25" t="s">
        <v>663</v>
      </c>
      <c r="O793" s="25" t="s">
        <v>663</v>
      </c>
      <c r="P793" s="25" t="s">
        <v>663</v>
      </c>
      <c r="Q793" s="25" t="s">
        <v>663</v>
      </c>
      <c r="R793" s="25" t="s">
        <v>663</v>
      </c>
      <c r="S793" s="25" t="s">
        <v>663</v>
      </c>
      <c r="T793" s="25" t="s">
        <v>663</v>
      </c>
      <c r="U793" s="25" t="s">
        <v>663</v>
      </c>
      <c r="V793" s="25" t="s">
        <v>663</v>
      </c>
      <c r="W793" s="25" t="s">
        <v>663</v>
      </c>
      <c r="X793" s="25" t="s">
        <v>663</v>
      </c>
      <c r="Y793" s="25" t="s">
        <v>663</v>
      </c>
      <c r="Z793" s="25" t="s">
        <v>663</v>
      </c>
      <c r="AA793" s="25" t="s">
        <v>663</v>
      </c>
      <c r="AB793" s="25" t="s">
        <v>663</v>
      </c>
      <c r="AC793" s="427" t="s">
        <v>663</v>
      </c>
      <c r="AD793" s="427" t="s">
        <v>663</v>
      </c>
      <c r="AE793" s="427" t="s">
        <v>663</v>
      </c>
      <c r="AF793" s="427"/>
      <c r="AG793" s="427"/>
      <c r="AH793" s="427"/>
      <c r="AI793" s="511"/>
      <c r="AJ793" s="511"/>
      <c r="AK793" s="141"/>
      <c r="AL793" s="434"/>
      <c r="AN793" s="95"/>
      <c r="AO793" s="438"/>
      <c r="AP793" s="483"/>
      <c r="AQ793" s="500"/>
      <c r="AR793" s="96" t="e">
        <v>#N/A</v>
      </c>
      <c r="AS793" s="22"/>
      <c r="AT793" s="22"/>
      <c r="AU793" s="3"/>
      <c r="AV793" s="101">
        <v>8</v>
      </c>
      <c r="AW793" s="119"/>
    </row>
    <row r="794" spans="1:49" x14ac:dyDescent="0.2">
      <c r="A794" s="120" t="s">
        <v>2291</v>
      </c>
      <c r="B794" s="100" t="s">
        <v>2292</v>
      </c>
      <c r="C794" s="101"/>
      <c r="D794" s="101"/>
      <c r="E794" s="285"/>
      <c r="F794" s="286"/>
      <c r="G794" s="101"/>
      <c r="H794" s="101"/>
      <c r="I794" s="110" t="s">
        <v>16</v>
      </c>
      <c r="J794" s="25" t="s">
        <v>663</v>
      </c>
      <c r="K794" s="25" t="s">
        <v>663</v>
      </c>
      <c r="L794" s="25" t="s">
        <v>663</v>
      </c>
      <c r="M794" s="25" t="s">
        <v>663</v>
      </c>
      <c r="N794" s="25" t="s">
        <v>663</v>
      </c>
      <c r="O794" s="25" t="s">
        <v>663</v>
      </c>
      <c r="P794" s="25" t="s">
        <v>663</v>
      </c>
      <c r="Q794" s="25" t="s">
        <v>663</v>
      </c>
      <c r="R794" s="25" t="s">
        <v>663</v>
      </c>
      <c r="S794" s="25" t="s">
        <v>663</v>
      </c>
      <c r="T794" s="25" t="s">
        <v>663</v>
      </c>
      <c r="U794" s="25" t="s">
        <v>663</v>
      </c>
      <c r="V794" s="25" t="s">
        <v>663</v>
      </c>
      <c r="W794" s="25" t="s">
        <v>663</v>
      </c>
      <c r="X794" s="25" t="s">
        <v>663</v>
      </c>
      <c r="Y794" s="25" t="s">
        <v>663</v>
      </c>
      <c r="Z794" s="25" t="s">
        <v>663</v>
      </c>
      <c r="AA794" s="25" t="s">
        <v>663</v>
      </c>
      <c r="AB794" s="25" t="s">
        <v>663</v>
      </c>
      <c r="AC794" s="427" t="s">
        <v>663</v>
      </c>
      <c r="AD794" s="427" t="s">
        <v>663</v>
      </c>
      <c r="AE794" s="427" t="s">
        <v>663</v>
      </c>
      <c r="AF794" s="427"/>
      <c r="AG794" s="427"/>
      <c r="AH794" s="427"/>
      <c r="AI794" s="511"/>
      <c r="AJ794" s="511"/>
      <c r="AK794" s="141"/>
      <c r="AL794" s="434"/>
      <c r="AN794" s="95"/>
      <c r="AO794" s="438"/>
      <c r="AP794" s="483"/>
      <c r="AQ794" s="500"/>
      <c r="AR794" s="96" t="e">
        <v>#N/A</v>
      </c>
      <c r="AS794" s="22"/>
      <c r="AT794" s="22"/>
      <c r="AU794" s="3"/>
      <c r="AV794" s="101">
        <v>8</v>
      </c>
      <c r="AW794" s="119"/>
    </row>
    <row r="795" spans="1:49" x14ac:dyDescent="0.2">
      <c r="A795" s="120" t="s">
        <v>2293</v>
      </c>
      <c r="B795" s="100" t="s">
        <v>2294</v>
      </c>
      <c r="C795" s="101"/>
      <c r="D795" s="101"/>
      <c r="E795" s="285"/>
      <c r="F795" s="286"/>
      <c r="G795" s="101"/>
      <c r="H795" s="101"/>
      <c r="I795" s="110" t="s">
        <v>16</v>
      </c>
      <c r="J795" s="25" t="s">
        <v>663</v>
      </c>
      <c r="K795" s="25" t="s">
        <v>663</v>
      </c>
      <c r="L795" s="25" t="s">
        <v>663</v>
      </c>
      <c r="M795" s="25" t="s">
        <v>663</v>
      </c>
      <c r="N795" s="25" t="s">
        <v>663</v>
      </c>
      <c r="O795" s="25" t="s">
        <v>663</v>
      </c>
      <c r="P795" s="25" t="s">
        <v>663</v>
      </c>
      <c r="Q795" s="25" t="s">
        <v>663</v>
      </c>
      <c r="R795" s="25" t="s">
        <v>663</v>
      </c>
      <c r="S795" s="25" t="s">
        <v>663</v>
      </c>
      <c r="T795" s="25" t="s">
        <v>663</v>
      </c>
      <c r="U795" s="25" t="s">
        <v>663</v>
      </c>
      <c r="V795" s="25" t="s">
        <v>663</v>
      </c>
      <c r="W795" s="25" t="s">
        <v>663</v>
      </c>
      <c r="X795" s="25" t="s">
        <v>663</v>
      </c>
      <c r="Y795" s="25" t="s">
        <v>663</v>
      </c>
      <c r="Z795" s="25" t="s">
        <v>663</v>
      </c>
      <c r="AA795" s="25" t="s">
        <v>663</v>
      </c>
      <c r="AB795" s="25" t="s">
        <v>663</v>
      </c>
      <c r="AC795" s="427" t="s">
        <v>663</v>
      </c>
      <c r="AD795" s="427" t="s">
        <v>663</v>
      </c>
      <c r="AE795" s="427" t="s">
        <v>663</v>
      </c>
      <c r="AF795" s="427"/>
      <c r="AG795" s="427"/>
      <c r="AH795" s="427"/>
      <c r="AI795" s="511"/>
      <c r="AJ795" s="511"/>
      <c r="AK795" s="141"/>
      <c r="AL795" s="434"/>
      <c r="AN795" s="95"/>
      <c r="AO795" s="438"/>
      <c r="AP795" s="483"/>
      <c r="AQ795" s="500"/>
      <c r="AR795" s="96" t="e">
        <v>#N/A</v>
      </c>
      <c r="AS795" s="22"/>
      <c r="AT795" s="22"/>
      <c r="AU795" s="3"/>
      <c r="AV795" s="101">
        <v>8</v>
      </c>
      <c r="AW795" s="119"/>
    </row>
    <row r="796" spans="1:49" x14ac:dyDescent="0.2">
      <c r="A796" s="120" t="s">
        <v>2295</v>
      </c>
      <c r="B796" s="100" t="s">
        <v>2296</v>
      </c>
      <c r="C796" s="101"/>
      <c r="D796" s="101"/>
      <c r="E796" s="285"/>
      <c r="F796" s="286"/>
      <c r="G796" s="101"/>
      <c r="H796" s="101"/>
      <c r="I796" s="110" t="s">
        <v>16</v>
      </c>
      <c r="J796" s="25" t="s">
        <v>663</v>
      </c>
      <c r="K796" s="25" t="s">
        <v>663</v>
      </c>
      <c r="L796" s="25" t="s">
        <v>663</v>
      </c>
      <c r="M796" s="25" t="s">
        <v>663</v>
      </c>
      <c r="N796" s="25" t="s">
        <v>663</v>
      </c>
      <c r="O796" s="25" t="s">
        <v>663</v>
      </c>
      <c r="P796" s="25" t="s">
        <v>663</v>
      </c>
      <c r="Q796" s="25" t="s">
        <v>663</v>
      </c>
      <c r="R796" s="25" t="s">
        <v>663</v>
      </c>
      <c r="S796" s="25" t="s">
        <v>663</v>
      </c>
      <c r="T796" s="25" t="s">
        <v>663</v>
      </c>
      <c r="U796" s="25" t="s">
        <v>663</v>
      </c>
      <c r="V796" s="25" t="s">
        <v>663</v>
      </c>
      <c r="W796" s="25" t="s">
        <v>663</v>
      </c>
      <c r="X796" s="25" t="s">
        <v>663</v>
      </c>
      <c r="Y796" s="25" t="s">
        <v>663</v>
      </c>
      <c r="Z796" s="25" t="s">
        <v>663</v>
      </c>
      <c r="AA796" s="25" t="s">
        <v>663</v>
      </c>
      <c r="AB796" s="25" t="s">
        <v>663</v>
      </c>
      <c r="AC796" s="427" t="s">
        <v>663</v>
      </c>
      <c r="AD796" s="427" t="s">
        <v>663</v>
      </c>
      <c r="AE796" s="427" t="s">
        <v>663</v>
      </c>
      <c r="AF796" s="427"/>
      <c r="AG796" s="427"/>
      <c r="AH796" s="427"/>
      <c r="AI796" s="511"/>
      <c r="AJ796" s="511"/>
      <c r="AK796" s="141"/>
      <c r="AL796" s="434"/>
      <c r="AN796" s="95"/>
      <c r="AO796" s="438"/>
      <c r="AP796" s="483"/>
      <c r="AQ796" s="500"/>
      <c r="AR796" s="96" t="e">
        <v>#N/A</v>
      </c>
      <c r="AS796" s="22"/>
      <c r="AT796" s="22"/>
      <c r="AU796" s="3"/>
      <c r="AV796" s="101">
        <v>8</v>
      </c>
      <c r="AW796" s="119"/>
    </row>
    <row r="797" spans="1:49" x14ac:dyDescent="0.2">
      <c r="A797" s="120" t="s">
        <v>2297</v>
      </c>
      <c r="B797" s="100" t="s">
        <v>2298</v>
      </c>
      <c r="C797" s="101"/>
      <c r="D797" s="101"/>
      <c r="E797" s="285"/>
      <c r="F797" s="286"/>
      <c r="G797" s="101"/>
      <c r="H797" s="101"/>
      <c r="I797" s="110" t="s">
        <v>16</v>
      </c>
      <c r="J797" s="25" t="s">
        <v>663</v>
      </c>
      <c r="K797" s="25" t="s">
        <v>663</v>
      </c>
      <c r="L797" s="25" t="s">
        <v>663</v>
      </c>
      <c r="M797" s="25" t="s">
        <v>663</v>
      </c>
      <c r="N797" s="25" t="s">
        <v>663</v>
      </c>
      <c r="O797" s="25" t="s">
        <v>663</v>
      </c>
      <c r="P797" s="25" t="s">
        <v>663</v>
      </c>
      <c r="Q797" s="25" t="s">
        <v>663</v>
      </c>
      <c r="R797" s="25" t="s">
        <v>663</v>
      </c>
      <c r="S797" s="25" t="s">
        <v>663</v>
      </c>
      <c r="T797" s="25" t="s">
        <v>663</v>
      </c>
      <c r="U797" s="25" t="s">
        <v>663</v>
      </c>
      <c r="V797" s="25" t="s">
        <v>663</v>
      </c>
      <c r="W797" s="25" t="s">
        <v>663</v>
      </c>
      <c r="X797" s="25" t="s">
        <v>663</v>
      </c>
      <c r="Y797" s="25" t="s">
        <v>663</v>
      </c>
      <c r="Z797" s="25" t="s">
        <v>663</v>
      </c>
      <c r="AA797" s="25" t="s">
        <v>663</v>
      </c>
      <c r="AB797" s="25" t="s">
        <v>663</v>
      </c>
      <c r="AC797" s="427" t="s">
        <v>663</v>
      </c>
      <c r="AD797" s="427" t="s">
        <v>663</v>
      </c>
      <c r="AE797" s="427" t="s">
        <v>663</v>
      </c>
      <c r="AF797" s="427"/>
      <c r="AG797" s="427"/>
      <c r="AH797" s="427"/>
      <c r="AI797" s="511"/>
      <c r="AJ797" s="511"/>
      <c r="AK797" s="141"/>
      <c r="AL797" s="434"/>
      <c r="AN797" s="95"/>
      <c r="AO797" s="438"/>
      <c r="AP797" s="483"/>
      <c r="AQ797" s="500"/>
      <c r="AR797" s="96" t="e">
        <v>#N/A</v>
      </c>
      <c r="AS797" s="22"/>
      <c r="AT797" s="22"/>
      <c r="AU797" s="3"/>
      <c r="AV797" s="101">
        <v>8</v>
      </c>
      <c r="AW797" s="119"/>
    </row>
    <row r="798" spans="1:49" x14ac:dyDescent="0.2">
      <c r="A798" s="120"/>
      <c r="B798" s="100"/>
      <c r="C798" s="101"/>
      <c r="D798" s="101"/>
      <c r="E798" s="285"/>
      <c r="F798" s="286"/>
      <c r="G798" s="101"/>
      <c r="H798" s="101"/>
      <c r="I798" s="110" t="s">
        <v>16</v>
      </c>
      <c r="J798" s="25" t="s">
        <v>663</v>
      </c>
      <c r="K798" s="25" t="s">
        <v>663</v>
      </c>
      <c r="L798" s="25" t="s">
        <v>663</v>
      </c>
      <c r="M798" s="25" t="s">
        <v>663</v>
      </c>
      <c r="N798" s="25" t="s">
        <v>663</v>
      </c>
      <c r="O798" s="25" t="s">
        <v>663</v>
      </c>
      <c r="P798" s="25" t="s">
        <v>663</v>
      </c>
      <c r="Q798" s="25" t="s">
        <v>663</v>
      </c>
      <c r="R798" s="25" t="s">
        <v>663</v>
      </c>
      <c r="S798" s="25" t="s">
        <v>663</v>
      </c>
      <c r="T798" s="25" t="s">
        <v>663</v>
      </c>
      <c r="U798" s="25" t="s">
        <v>663</v>
      </c>
      <c r="V798" s="25" t="s">
        <v>663</v>
      </c>
      <c r="W798" s="25" t="s">
        <v>663</v>
      </c>
      <c r="X798" s="25" t="s">
        <v>663</v>
      </c>
      <c r="Y798" s="25" t="s">
        <v>663</v>
      </c>
      <c r="Z798" s="25" t="s">
        <v>663</v>
      </c>
      <c r="AA798" s="25" t="s">
        <v>663</v>
      </c>
      <c r="AB798" s="25" t="s">
        <v>663</v>
      </c>
      <c r="AC798" s="427" t="s">
        <v>663</v>
      </c>
      <c r="AD798" s="427" t="s">
        <v>663</v>
      </c>
      <c r="AE798" s="427" t="s">
        <v>663</v>
      </c>
      <c r="AF798" s="427"/>
      <c r="AG798" s="427"/>
      <c r="AH798" s="427"/>
      <c r="AI798" s="511"/>
      <c r="AJ798" s="511"/>
      <c r="AK798" s="141"/>
      <c r="AL798" s="434"/>
      <c r="AN798" s="95"/>
      <c r="AO798" s="438"/>
      <c r="AP798" s="483"/>
      <c r="AQ798" s="500"/>
      <c r="AR798" s="96" t="e">
        <v>#N/A</v>
      </c>
      <c r="AS798" s="22"/>
      <c r="AT798" s="22"/>
      <c r="AU798" s="3"/>
      <c r="AV798" s="101">
        <v>8</v>
      </c>
      <c r="AW798" s="119"/>
    </row>
    <row r="799" spans="1:49" x14ac:dyDescent="0.2">
      <c r="A799" s="120" t="s">
        <v>2299</v>
      </c>
      <c r="B799" s="100" t="s">
        <v>2300</v>
      </c>
      <c r="C799" s="101"/>
      <c r="D799" s="101"/>
      <c r="E799" s="285"/>
      <c r="F799" s="286"/>
      <c r="G799" s="101"/>
      <c r="H799" s="101"/>
      <c r="I799" s="110" t="s">
        <v>16</v>
      </c>
      <c r="J799" s="25" t="s">
        <v>663</v>
      </c>
      <c r="K799" s="25" t="s">
        <v>663</v>
      </c>
      <c r="L799" s="25" t="s">
        <v>663</v>
      </c>
      <c r="M799" s="25" t="s">
        <v>663</v>
      </c>
      <c r="N799" s="25" t="s">
        <v>663</v>
      </c>
      <c r="O799" s="25" t="s">
        <v>663</v>
      </c>
      <c r="P799" s="25" t="s">
        <v>663</v>
      </c>
      <c r="Q799" s="25" t="s">
        <v>663</v>
      </c>
      <c r="R799" s="25" t="s">
        <v>663</v>
      </c>
      <c r="S799" s="25" t="s">
        <v>663</v>
      </c>
      <c r="T799" s="25" t="s">
        <v>663</v>
      </c>
      <c r="U799" s="25" t="s">
        <v>663</v>
      </c>
      <c r="V799" s="25" t="s">
        <v>663</v>
      </c>
      <c r="W799" s="25" t="s">
        <v>663</v>
      </c>
      <c r="X799" s="25" t="s">
        <v>663</v>
      </c>
      <c r="Y799" s="25" t="s">
        <v>663</v>
      </c>
      <c r="Z799" s="25" t="s">
        <v>663</v>
      </c>
      <c r="AA799" s="25" t="s">
        <v>663</v>
      </c>
      <c r="AB799" s="25" t="s">
        <v>663</v>
      </c>
      <c r="AC799" s="427" t="s">
        <v>663</v>
      </c>
      <c r="AD799" s="427" t="s">
        <v>663</v>
      </c>
      <c r="AE799" s="427" t="s">
        <v>663</v>
      </c>
      <c r="AF799" s="427"/>
      <c r="AG799" s="427"/>
      <c r="AH799" s="427"/>
      <c r="AI799" s="511"/>
      <c r="AJ799" s="511"/>
      <c r="AK799" s="141"/>
      <c r="AL799" s="434"/>
      <c r="AN799" s="95"/>
      <c r="AO799" s="438"/>
      <c r="AP799" s="483"/>
      <c r="AQ799" s="500"/>
      <c r="AR799" s="96" t="e">
        <v>#N/A</v>
      </c>
      <c r="AS799" s="22"/>
      <c r="AT799" s="22"/>
      <c r="AU799" s="3"/>
      <c r="AV799" s="101">
        <v>0</v>
      </c>
      <c r="AW799" s="119"/>
    </row>
    <row r="800" spans="1:49" ht="25.5" x14ac:dyDescent="0.2">
      <c r="A800" s="120" t="s">
        <v>2301</v>
      </c>
      <c r="B800" s="100" t="s">
        <v>2302</v>
      </c>
      <c r="C800" s="101"/>
      <c r="D800" s="101"/>
      <c r="E800" s="285"/>
      <c r="F800" s="286"/>
      <c r="G800" s="101"/>
      <c r="H800" s="101"/>
      <c r="I800" s="110" t="s">
        <v>16</v>
      </c>
      <c r="J800" s="25" t="s">
        <v>663</v>
      </c>
      <c r="K800" s="25" t="s">
        <v>663</v>
      </c>
      <c r="L800" s="25" t="s">
        <v>663</v>
      </c>
      <c r="M800" s="25" t="s">
        <v>663</v>
      </c>
      <c r="N800" s="25" t="s">
        <v>663</v>
      </c>
      <c r="O800" s="25" t="s">
        <v>663</v>
      </c>
      <c r="P800" s="25" t="s">
        <v>663</v>
      </c>
      <c r="Q800" s="25" t="s">
        <v>663</v>
      </c>
      <c r="R800" s="25" t="s">
        <v>663</v>
      </c>
      <c r="S800" s="25" t="s">
        <v>663</v>
      </c>
      <c r="T800" s="25" t="s">
        <v>663</v>
      </c>
      <c r="U800" s="25" t="s">
        <v>663</v>
      </c>
      <c r="V800" s="25" t="s">
        <v>663</v>
      </c>
      <c r="W800" s="25" t="s">
        <v>663</v>
      </c>
      <c r="X800" s="25" t="s">
        <v>663</v>
      </c>
      <c r="Y800" s="25" t="s">
        <v>663</v>
      </c>
      <c r="Z800" s="25" t="s">
        <v>663</v>
      </c>
      <c r="AA800" s="25" t="s">
        <v>663</v>
      </c>
      <c r="AB800" s="25" t="s">
        <v>663</v>
      </c>
      <c r="AC800" s="427" t="s">
        <v>663</v>
      </c>
      <c r="AD800" s="427" t="s">
        <v>663</v>
      </c>
      <c r="AE800" s="427" t="s">
        <v>663</v>
      </c>
      <c r="AF800" s="427"/>
      <c r="AG800" s="427"/>
      <c r="AH800" s="427"/>
      <c r="AI800" s="511"/>
      <c r="AJ800" s="511"/>
      <c r="AK800" s="141"/>
      <c r="AL800" s="434"/>
      <c r="AN800" s="95"/>
      <c r="AO800" s="438"/>
      <c r="AP800" s="483"/>
      <c r="AQ800" s="500"/>
      <c r="AR800" s="96" t="e">
        <v>#N/A</v>
      </c>
      <c r="AS800" s="22"/>
      <c r="AT800" s="22"/>
      <c r="AU800" s="3"/>
      <c r="AV800" s="101">
        <v>24</v>
      </c>
      <c r="AW800" s="119"/>
    </row>
    <row r="801" spans="1:49" ht="25.5" x14ac:dyDescent="0.2">
      <c r="A801" s="120" t="s">
        <v>2303</v>
      </c>
      <c r="B801" s="100" t="s">
        <v>2304</v>
      </c>
      <c r="C801" s="101"/>
      <c r="D801" s="101"/>
      <c r="E801" s="285"/>
      <c r="F801" s="286"/>
      <c r="G801" s="101"/>
      <c r="H801" s="101"/>
      <c r="I801" s="110" t="s">
        <v>16</v>
      </c>
      <c r="J801" s="25" t="s">
        <v>663</v>
      </c>
      <c r="K801" s="25" t="s">
        <v>663</v>
      </c>
      <c r="L801" s="25" t="s">
        <v>663</v>
      </c>
      <c r="M801" s="25" t="s">
        <v>663</v>
      </c>
      <c r="N801" s="25" t="s">
        <v>663</v>
      </c>
      <c r="O801" s="25" t="s">
        <v>663</v>
      </c>
      <c r="P801" s="25" t="s">
        <v>663</v>
      </c>
      <c r="Q801" s="25" t="s">
        <v>663</v>
      </c>
      <c r="R801" s="25" t="s">
        <v>663</v>
      </c>
      <c r="S801" s="25" t="s">
        <v>663</v>
      </c>
      <c r="T801" s="25" t="s">
        <v>663</v>
      </c>
      <c r="U801" s="25" t="s">
        <v>663</v>
      </c>
      <c r="V801" s="25" t="s">
        <v>663</v>
      </c>
      <c r="W801" s="25" t="s">
        <v>663</v>
      </c>
      <c r="X801" s="25" t="s">
        <v>663</v>
      </c>
      <c r="Y801" s="25" t="s">
        <v>663</v>
      </c>
      <c r="Z801" s="25" t="s">
        <v>663</v>
      </c>
      <c r="AA801" s="25" t="s">
        <v>663</v>
      </c>
      <c r="AB801" s="25" t="s">
        <v>663</v>
      </c>
      <c r="AC801" s="427" t="s">
        <v>663</v>
      </c>
      <c r="AD801" s="427" t="s">
        <v>663</v>
      </c>
      <c r="AE801" s="427" t="s">
        <v>663</v>
      </c>
      <c r="AF801" s="427"/>
      <c r="AG801" s="427"/>
      <c r="AH801" s="427"/>
      <c r="AI801" s="511"/>
      <c r="AJ801" s="511"/>
      <c r="AK801" s="141"/>
      <c r="AL801" s="434"/>
      <c r="AN801" s="95"/>
      <c r="AO801" s="438"/>
      <c r="AP801" s="483"/>
      <c r="AQ801" s="500"/>
      <c r="AR801" s="96" t="e">
        <v>#N/A</v>
      </c>
      <c r="AS801" s="22"/>
      <c r="AT801" s="22"/>
      <c r="AU801" s="3"/>
      <c r="AV801" s="101">
        <v>24</v>
      </c>
      <c r="AW801" s="119"/>
    </row>
    <row r="802" spans="1:49" ht="25.5" x14ac:dyDescent="0.2">
      <c r="A802" s="120" t="s">
        <v>2305</v>
      </c>
      <c r="B802" s="100" t="s">
        <v>2306</v>
      </c>
      <c r="C802" s="101"/>
      <c r="D802" s="101"/>
      <c r="E802" s="285"/>
      <c r="F802" s="286"/>
      <c r="G802" s="101"/>
      <c r="H802" s="101"/>
      <c r="I802" s="110" t="s">
        <v>16</v>
      </c>
      <c r="J802" s="25" t="s">
        <v>663</v>
      </c>
      <c r="K802" s="25" t="s">
        <v>663</v>
      </c>
      <c r="L802" s="25" t="s">
        <v>663</v>
      </c>
      <c r="M802" s="25" t="s">
        <v>663</v>
      </c>
      <c r="N802" s="25" t="s">
        <v>663</v>
      </c>
      <c r="O802" s="25" t="s">
        <v>663</v>
      </c>
      <c r="P802" s="25" t="s">
        <v>663</v>
      </c>
      <c r="Q802" s="25" t="s">
        <v>663</v>
      </c>
      <c r="R802" s="25" t="s">
        <v>663</v>
      </c>
      <c r="S802" s="25" t="s">
        <v>663</v>
      </c>
      <c r="T802" s="25" t="s">
        <v>663</v>
      </c>
      <c r="U802" s="25" t="s">
        <v>663</v>
      </c>
      <c r="V802" s="25" t="s">
        <v>663</v>
      </c>
      <c r="W802" s="25" t="s">
        <v>663</v>
      </c>
      <c r="X802" s="25" t="s">
        <v>663</v>
      </c>
      <c r="Y802" s="25" t="s">
        <v>663</v>
      </c>
      <c r="Z802" s="25" t="s">
        <v>663</v>
      </c>
      <c r="AA802" s="25" t="s">
        <v>663</v>
      </c>
      <c r="AB802" s="25" t="s">
        <v>663</v>
      </c>
      <c r="AC802" s="427" t="s">
        <v>663</v>
      </c>
      <c r="AD802" s="427" t="s">
        <v>663</v>
      </c>
      <c r="AE802" s="427" t="s">
        <v>663</v>
      </c>
      <c r="AF802" s="427"/>
      <c r="AG802" s="427"/>
      <c r="AH802" s="427"/>
      <c r="AI802" s="511"/>
      <c r="AJ802" s="511"/>
      <c r="AK802" s="141"/>
      <c r="AL802" s="434"/>
      <c r="AN802" s="95"/>
      <c r="AO802" s="438"/>
      <c r="AP802" s="483"/>
      <c r="AQ802" s="500"/>
      <c r="AR802" s="96" t="e">
        <v>#N/A</v>
      </c>
      <c r="AS802" s="22"/>
      <c r="AT802" s="22"/>
      <c r="AU802" s="3"/>
      <c r="AV802" s="101">
        <v>16</v>
      </c>
      <c r="AW802" s="119"/>
    </row>
    <row r="803" spans="1:49" x14ac:dyDescent="0.2">
      <c r="A803" s="120" t="s">
        <v>2307</v>
      </c>
      <c r="B803" s="100" t="s">
        <v>2308</v>
      </c>
      <c r="C803" s="101"/>
      <c r="D803" s="101"/>
      <c r="E803" s="285"/>
      <c r="F803" s="286"/>
      <c r="G803" s="101"/>
      <c r="H803" s="101"/>
      <c r="I803" s="110" t="s">
        <v>16</v>
      </c>
      <c r="J803" s="25" t="s">
        <v>663</v>
      </c>
      <c r="K803" s="25" t="s">
        <v>663</v>
      </c>
      <c r="L803" s="25" t="s">
        <v>663</v>
      </c>
      <c r="M803" s="25" t="s">
        <v>663</v>
      </c>
      <c r="N803" s="25" t="s">
        <v>663</v>
      </c>
      <c r="O803" s="25" t="s">
        <v>663</v>
      </c>
      <c r="P803" s="25" t="s">
        <v>663</v>
      </c>
      <c r="Q803" s="25" t="s">
        <v>663</v>
      </c>
      <c r="R803" s="25" t="s">
        <v>663</v>
      </c>
      <c r="S803" s="25" t="s">
        <v>663</v>
      </c>
      <c r="T803" s="25" t="s">
        <v>663</v>
      </c>
      <c r="U803" s="25" t="s">
        <v>663</v>
      </c>
      <c r="V803" s="25" t="s">
        <v>663</v>
      </c>
      <c r="W803" s="25" t="s">
        <v>663</v>
      </c>
      <c r="X803" s="25" t="s">
        <v>663</v>
      </c>
      <c r="Y803" s="25" t="s">
        <v>663</v>
      </c>
      <c r="Z803" s="25" t="s">
        <v>663</v>
      </c>
      <c r="AA803" s="25" t="s">
        <v>663</v>
      </c>
      <c r="AB803" s="25" t="s">
        <v>663</v>
      </c>
      <c r="AC803" s="427" t="s">
        <v>663</v>
      </c>
      <c r="AD803" s="427" t="s">
        <v>663</v>
      </c>
      <c r="AE803" s="427" t="s">
        <v>663</v>
      </c>
      <c r="AF803" s="427"/>
      <c r="AG803" s="427"/>
      <c r="AH803" s="427"/>
      <c r="AI803" s="511"/>
      <c r="AJ803" s="511"/>
      <c r="AK803" s="141"/>
      <c r="AL803" s="434"/>
      <c r="AN803" s="95"/>
      <c r="AO803" s="438"/>
      <c r="AP803" s="483"/>
      <c r="AQ803" s="500"/>
      <c r="AR803" s="96" t="e">
        <v>#N/A</v>
      </c>
      <c r="AS803" s="22"/>
      <c r="AT803" s="22"/>
      <c r="AU803" s="3"/>
      <c r="AV803" s="101">
        <v>16</v>
      </c>
      <c r="AW803" s="119"/>
    </row>
    <row r="804" spans="1:49" x14ac:dyDescent="0.2">
      <c r="A804" s="120" t="s">
        <v>2309</v>
      </c>
      <c r="B804" s="100" t="s">
        <v>2310</v>
      </c>
      <c r="C804" s="101"/>
      <c r="D804" s="101"/>
      <c r="E804" s="285"/>
      <c r="F804" s="286"/>
      <c r="G804" s="101"/>
      <c r="H804" s="101"/>
      <c r="I804" s="110" t="s">
        <v>16</v>
      </c>
      <c r="J804" s="25" t="s">
        <v>663</v>
      </c>
      <c r="K804" s="25" t="s">
        <v>663</v>
      </c>
      <c r="L804" s="25" t="s">
        <v>663</v>
      </c>
      <c r="M804" s="25" t="s">
        <v>663</v>
      </c>
      <c r="N804" s="25" t="s">
        <v>663</v>
      </c>
      <c r="O804" s="25" t="s">
        <v>663</v>
      </c>
      <c r="P804" s="25" t="s">
        <v>663</v>
      </c>
      <c r="Q804" s="25" t="s">
        <v>663</v>
      </c>
      <c r="R804" s="25" t="s">
        <v>663</v>
      </c>
      <c r="S804" s="25" t="s">
        <v>663</v>
      </c>
      <c r="T804" s="25" t="s">
        <v>663</v>
      </c>
      <c r="U804" s="25" t="s">
        <v>663</v>
      </c>
      <c r="V804" s="25" t="s">
        <v>663</v>
      </c>
      <c r="W804" s="25" t="s">
        <v>663</v>
      </c>
      <c r="X804" s="25" t="s">
        <v>663</v>
      </c>
      <c r="Y804" s="25" t="s">
        <v>663</v>
      </c>
      <c r="Z804" s="25" t="s">
        <v>663</v>
      </c>
      <c r="AA804" s="25" t="s">
        <v>663</v>
      </c>
      <c r="AB804" s="25" t="s">
        <v>663</v>
      </c>
      <c r="AC804" s="427" t="s">
        <v>663</v>
      </c>
      <c r="AD804" s="427" t="s">
        <v>663</v>
      </c>
      <c r="AE804" s="427" t="s">
        <v>663</v>
      </c>
      <c r="AF804" s="427"/>
      <c r="AG804" s="427"/>
      <c r="AH804" s="427"/>
      <c r="AI804" s="511"/>
      <c r="AJ804" s="511"/>
      <c r="AK804" s="141"/>
      <c r="AL804" s="434"/>
      <c r="AN804" s="95"/>
      <c r="AO804" s="438"/>
      <c r="AP804" s="483"/>
      <c r="AQ804" s="500"/>
      <c r="AR804" s="96" t="e">
        <v>#N/A</v>
      </c>
      <c r="AS804" s="22"/>
      <c r="AT804" s="22"/>
      <c r="AU804" s="3"/>
      <c r="AV804" s="101">
        <v>8</v>
      </c>
      <c r="AW804" s="119"/>
    </row>
    <row r="805" spans="1:49" ht="13.5" thickBot="1" x14ac:dyDescent="0.25">
      <c r="A805" s="121" t="s">
        <v>1407</v>
      </c>
      <c r="B805" s="123" t="s">
        <v>1408</v>
      </c>
      <c r="C805" s="124"/>
      <c r="D805" s="124"/>
      <c r="E805" s="287"/>
      <c r="F805" s="288"/>
      <c r="G805" s="124"/>
      <c r="H805" s="124"/>
      <c r="I805" s="125" t="s">
        <v>16</v>
      </c>
      <c r="J805" s="126" t="s">
        <v>663</v>
      </c>
      <c r="K805" s="126" t="s">
        <v>663</v>
      </c>
      <c r="L805" s="126" t="s">
        <v>663</v>
      </c>
      <c r="M805" s="126" t="s">
        <v>663</v>
      </c>
      <c r="N805" s="126" t="s">
        <v>663</v>
      </c>
      <c r="O805" s="126" t="s">
        <v>663</v>
      </c>
      <c r="P805" s="126" t="s">
        <v>663</v>
      </c>
      <c r="Q805" s="126" t="s">
        <v>663</v>
      </c>
      <c r="R805" s="126" t="s">
        <v>663</v>
      </c>
      <c r="S805" s="126" t="s">
        <v>663</v>
      </c>
      <c r="T805" s="126" t="s">
        <v>663</v>
      </c>
      <c r="U805" s="126" t="s">
        <v>663</v>
      </c>
      <c r="V805" s="126" t="s">
        <v>663</v>
      </c>
      <c r="W805" s="126" t="s">
        <v>663</v>
      </c>
      <c r="X805" s="126" t="s">
        <v>663</v>
      </c>
      <c r="Y805" s="126" t="s">
        <v>663</v>
      </c>
      <c r="Z805" s="126" t="s">
        <v>663</v>
      </c>
      <c r="AA805" s="126" t="s">
        <v>663</v>
      </c>
      <c r="AB805" s="126" t="s">
        <v>663</v>
      </c>
      <c r="AC805" s="576" t="s">
        <v>663</v>
      </c>
      <c r="AD805" s="576" t="s">
        <v>663</v>
      </c>
      <c r="AE805" s="576" t="s">
        <v>663</v>
      </c>
      <c r="AF805" s="553"/>
      <c r="AG805" s="553"/>
      <c r="AH805" s="553"/>
      <c r="AI805" s="533"/>
      <c r="AJ805" s="533"/>
      <c r="AK805" s="141"/>
      <c r="AL805" s="434"/>
      <c r="AM805" s="445"/>
      <c r="AN805" s="127"/>
      <c r="AO805" s="445"/>
      <c r="AP805" s="490"/>
      <c r="AQ805" s="507"/>
      <c r="AR805" s="128" t="e">
        <v>#N/A</v>
      </c>
      <c r="AS805" s="577"/>
      <c r="AT805" s="577"/>
      <c r="AU805" s="48"/>
      <c r="AV805" s="124">
        <v>8</v>
      </c>
      <c r="AW805" s="129"/>
    </row>
    <row r="806" spans="1:49" x14ac:dyDescent="0.2">
      <c r="C806" s="98"/>
      <c r="D806" s="98"/>
      <c r="E806" s="289"/>
      <c r="F806" s="290"/>
      <c r="G806" s="98"/>
      <c r="H806" s="98"/>
      <c r="I806" s="103"/>
      <c r="J806" s="103"/>
      <c r="K806" s="103"/>
      <c r="L806" s="103"/>
      <c r="M806" s="103"/>
      <c r="N806" s="103"/>
      <c r="O806" s="103"/>
      <c r="P806" s="103"/>
      <c r="Q806" s="103"/>
      <c r="R806" s="103"/>
      <c r="S806" s="103"/>
      <c r="T806" s="103"/>
      <c r="U806" s="103"/>
      <c r="V806" s="103"/>
      <c r="W806" s="103"/>
      <c r="X806" s="103"/>
      <c r="Y806" s="103"/>
      <c r="Z806" s="103"/>
      <c r="AA806" s="103"/>
      <c r="AB806" s="103"/>
      <c r="AC806" s="430"/>
      <c r="AD806" s="430"/>
      <c r="AE806" s="430"/>
      <c r="AF806" s="430"/>
      <c r="AG806" s="430"/>
      <c r="AH806" s="430"/>
      <c r="AI806" s="534"/>
      <c r="AJ806" s="534"/>
      <c r="AM806" s="446"/>
      <c r="AV806" s="98"/>
    </row>
  </sheetData>
  <autoFilter ref="A9:AU432" xr:uid="{D7F95507-3BEF-440C-9A6C-BAA4E0304A2F}">
    <filterColumn colId="2">
      <filters>
        <filter val="300 Ton"/>
        <filter val="800 Ton"/>
        <filter val="MS2P Curd"/>
        <filter val="MS2P Dryer Dry"/>
        <filter val="MS2P Dryer Wet"/>
        <filter val="MS2P Feed Dryer"/>
        <filter val="MSP Curd"/>
        <filter val="MSP Dryer Dry"/>
        <filter val="MSP Dryer Wet"/>
        <filter val="MSP Feed Dryer"/>
        <filter val="North Util"/>
        <filter val="P1 Curd"/>
        <filter val="P1 Dryer"/>
        <filter val="P3 Alget Dryer"/>
        <filter val="P3 Curd A"/>
        <filter val="P3 Curd B"/>
        <filter val="P3 Dryer"/>
        <filter val="South Util"/>
      </filters>
    </filterColumn>
    <sortState xmlns:xlrd2="http://schemas.microsoft.com/office/spreadsheetml/2017/richdata2" ref="A211:AU233">
      <sortCondition ref="E9:E432"/>
    </sortState>
  </autoFilter>
  <conditionalFormatting sqref="K572:K584 B429 I354:I356 I373:I378 I380:I381 I396 I398:I401 I403:I405 I415:I416 A467:A547 I407:I411 A328:A383 B338:B383 I505:I506 B498:B506 V433:AB448 Z138:Z145 AA136:AA145 Z146:AA146 A413:B427 A462:B466 I363:I367 I370:I371 I460:I500 J433:T448 M572:AB584 J394:V396 J398:V404 J390:V392 J430:AB432 J505:AB511 J516:AB516 J522:AB522 J525:AB530 J535:AB547 I726:AB805 I700:AB711 I585:AB696 I531:AB534 I523:AB524 I517:AB521 I512:AB515 I548:AB571 I393:V393 I397:V397 I502:AB504 I136:Z137 I405:V405 I413:V413 Y412:AB412 X413:AA413 J414:V417 W173:Y180 I153:W171 I138:Y146 J406:V411 X426:Z426 I418:V423 W413:Y423 I424:Y426 X162:Y172 I147:AA152 AB136:AB152 I427:AB429 X153:AB161 Z162:AB180 Z413:AB426 A429:A461 J449:AB501 AK700:AL711 AK726:AL805 AC297:AE297 I173:V194 W181:AB194 AF265 AF277:AF278 AF283 AF331:AF338 AF343:AG343 AF345:AF347 AF349 AF353:AG353 AF355 AF357:AF359 AF382 AF384 AF398:AF400 AF402 AF404 I198:I352 J198:AB385 AC198:AD296 I195:AF197 I456:AI457 AF255:AG262 AF285:AG287 AF321 AF362:AF380 AF392 AE242:AF249 AC183:AF194 AE198:AF200 AF288:AF290 AF296:AF297 AF301:AF302 AF319:AG319 AG322 AF340:AF341 AF352 AF311:AF312 AF318 AF323 AF326:AF328 AG183:AG200 AG296:AG299 AF324:AG325 AG327:AG339 AG341:AG342 AE201:AG241 AG313:AG317 AG406:AH406 AG414:AG418 AG421:AG422 AG425:AG426 AG428 AM433:AM448 AO433:AO448 AO213 AO320 AO261 AO323 AO259 AO256:AO257 AM457 AO457 AO410 AO147:AO148 AO122:AO125 AO182 AO216 AO68 AO267 AO340 AO293:AO294 AO311:AO312 AO353 AM22:AM23 AO21:AO23 AO132:AO133 AO429 AO11:AO13 AO18 AM25:AM26 AO25:AO26 AO29:AO34 AO83 AO86 AO106:AO108 AO127 AO129:AO130 AO150 AO421 AO425:AO426 AO238 AO413:AO417 AO220:AO221 AO225 AO227 AO317:AO318 AO391 AC10:AI10 AG392:AG405 AG407:AG408 AM12:AM14 AM17 AM29:AM33 AM43 AM46 AM50 AM68:AM69 AM77 AM99:AM101 AM103 AM111 AM114 AM140 AM150:AM152 AM167 AM169 AM171 AM175 AM191 AM193 AM198 AM201 AM217 AM227 AM234 AM267 AM279 AM285:AM287 AM292:AM293 AM298 AM300 AM311:AM312 AM316:AM317 AM340 AM343 AM350 AM353 AM389 AM391 AM413:AM415 AM423:AM424 AM429 AG242:AG291 AG301:AG310 I10:AB135 AM127:AM128 AC11:AG182 AM54 AM81:AM82 AM184 AM203 AM236 AM255:AM259 AM56 AM107 AM123:AM124 AM130 AM133 AM148 AM241 AM262 AM302 AM323 AM427 I384:I392 A384:B411 AC298:AD385 AG344:AG385 AH11:AH385 W390:AB408 W410:AB411 AH410:AH429 AC410:AD696 AG410 W409:AH409 AE388:AG390 AC388:AD408 J388:AB389 J386:Z387 AI411 AI421:AI430 AI293:AI299 AH400:AI408 AI282:AI291 AI413:AI419 AI432 AH388:AH399 AI301:AI399 AI11:AI280 AM109 AL268 AK415:AL696 AK414 AK269:AL413 AK10:AL160 AK162:AL267">
    <cfRule type="cellIs" dxfId="325" priority="3325" operator="equal">
      <formula>4</formula>
    </cfRule>
    <cfRule type="cellIs" dxfId="324" priority="3326" operator="equal">
      <formula>3</formula>
    </cfRule>
    <cfRule type="cellIs" dxfId="323" priority="3327" operator="equal">
      <formula>2</formula>
    </cfRule>
    <cfRule type="cellIs" dxfId="322" priority="3328" operator="equal">
      <formula>1</formula>
    </cfRule>
    <cfRule type="containsText" dxfId="321" priority="3329" operator="containsText" text="NR">
      <formula>NOT(ISERROR(SEARCH("NR",A10)))</formula>
    </cfRule>
  </conditionalFormatting>
  <conditionalFormatting sqref="J726:J805 J700:J711 J585:J696 I460:I506 Z138:Z145 AA136:AA145 Z146:AA146 K460:AB506 I136:Z137 Y412:AB412 I153:W171 I138:Y146 I173:Y180 X162:Y172 I147:AA152 AB136:AB152 X153:AB161 Z162:AB180 I413:AB429 J430:J571 AK460:AL506 AC297:AE297 AF265 AF277:AF278 AF283 AF331:AF338 AF343:AG343 AF345:AF347 AF349 AF353:AG353 AF355 AF357:AF359 AF382 AF384 AF398:AF400 AF402 AF404 AC198:AD296 I456:AI457 AF255:AG262 AF285:AG287 AF321 AF362:AF380 AF392 AE242:AF249 AC183:AF197 AE198:AF200 AF288:AF290 AF296:AF297 AF301:AF302 AF319:AG319 AG322 AF340:AF341 AF352 AF311:AF312 AF318 AF323 AF326:AF328 AG183:AG200 AG296:AG299 AF324:AG325 AG327:AG339 AG341:AG342 AE201:AG241 AG313:AG317 AG406:AH406 AG414:AG418 AG421:AG422 AG425:AG426 AG428 AO213 AO320 AO261 AO323 AO259 AO256:AO257 AM457 AO457 AO410 AO147:AO148 AO122:AO125 AO182 AO216 AO68 AO267 AO340 AO293:AO294 AO311:AO312 AO353 AM22:AM23 AO21:AO23 AO132:AO133 AO429 AO11:AO13 AO18 AM25:AM26 AO25:AO26 AO29:AO34 AO83 AO86 AO106:AO108 AO127 AO129:AO130 AO150 AO421 AO425:AO426 AO238 AO413:AO417 AO220:AO221 AO225 AO227 AO317:AO318 AO391 AC10:AI10 AG392:AG405 AG407:AG408 AM12:AM14 AM17 AM29:AM33 AM43 AM46 AM50 AM68:AM69 AM77 AM99:AM101 AM103 AM111 AM114 AM140 AM150:AM152 AM167 AM169 AM171 AM175 AM191 AM193 AM198 AM201 AM217 AM227 AM234 AM267 AM279 AM285:AM287 AM292:AM293 AM298 AM300 AM311:AM312 AM316:AM317 AM340 AM343 AM350 AM353 AM389 AM391 AM413:AM415 AM423:AM424 AM429 AG242:AG291 AG301:AG310 I10:AB135 AM127:AM128 AC11:AG182 AM54 AM81:AM82 AM184 AM203 AM236 AM255:AM259 AM56 AM107 AM123:AM124 AM130 AM133 AM148 AM241 AM262 AM302 AM323 AM427 AG344:AG385 AH11:AH385 AC298:AD385 AK456:AL457 I181:AB385 I410:AB411 AC410:AD430 AH410:AH429 AG410 I409:AH409 I386:Z387 I388:AD408 AE388:AG390 AI411 AI421:AI430 AI293:AI299 AH400:AI408 AI282:AI291 AI413:AI419 AI432 AH388:AH399 AI301:AI399 AI11:AI280 AM109 AL268 AK415:AL432 AK414 AK269:AL413 AK10:AL160 AK162:AL267">
    <cfRule type="cellIs" dxfId="320" priority="3324" operator="equal">
      <formula>"OK"</formula>
    </cfRule>
  </conditionalFormatting>
  <conditionalFormatting sqref="I330:I337">
    <cfRule type="cellIs" dxfId="319" priority="3312" operator="equal">
      <formula>4</formula>
    </cfRule>
    <cfRule type="cellIs" dxfId="318" priority="3313" operator="equal">
      <formula>3</formula>
    </cfRule>
    <cfRule type="cellIs" dxfId="317" priority="3314" operator="equal">
      <formula>2</formula>
    </cfRule>
    <cfRule type="cellIs" dxfId="316" priority="3315" operator="equal">
      <formula>1</formula>
    </cfRule>
    <cfRule type="containsText" dxfId="315" priority="3316" operator="containsText" text="NR">
      <formula>NOT(ISERROR(SEARCH("NR",I330)))</formula>
    </cfRule>
  </conditionalFormatting>
  <conditionalFormatting sqref="I330:I337">
    <cfRule type="cellIs" dxfId="314" priority="3311" operator="equal">
      <formula>"OK"</formula>
    </cfRule>
  </conditionalFormatting>
  <conditionalFormatting sqref="I351">
    <cfRule type="cellIs" dxfId="313" priority="3306" operator="equal">
      <formula>4</formula>
    </cfRule>
    <cfRule type="cellIs" dxfId="312" priority="3307" operator="equal">
      <formula>3</formula>
    </cfRule>
    <cfRule type="cellIs" dxfId="311" priority="3308" operator="equal">
      <formula>2</formula>
    </cfRule>
    <cfRule type="cellIs" dxfId="310" priority="3309" operator="equal">
      <formula>1</formula>
    </cfRule>
    <cfRule type="containsText" dxfId="309" priority="3310" operator="containsText" text="NR">
      <formula>NOT(ISERROR(SEARCH("NR",I351)))</formula>
    </cfRule>
  </conditionalFormatting>
  <conditionalFormatting sqref="I351">
    <cfRule type="cellIs" dxfId="308" priority="3305" operator="equal">
      <formula>"OK"</formula>
    </cfRule>
  </conditionalFormatting>
  <conditionalFormatting sqref="I354">
    <cfRule type="cellIs" dxfId="307" priority="3300" operator="equal">
      <formula>4</formula>
    </cfRule>
    <cfRule type="cellIs" dxfId="306" priority="3301" operator="equal">
      <formula>3</formula>
    </cfRule>
    <cfRule type="cellIs" dxfId="305" priority="3302" operator="equal">
      <formula>2</formula>
    </cfRule>
    <cfRule type="cellIs" dxfId="304" priority="3303" operator="equal">
      <formula>1</formula>
    </cfRule>
    <cfRule type="containsText" dxfId="303" priority="3304" operator="containsText" text="NR">
      <formula>NOT(ISERROR(SEARCH("NR",I354)))</formula>
    </cfRule>
  </conditionalFormatting>
  <conditionalFormatting sqref="I354">
    <cfRule type="cellIs" dxfId="302" priority="3299" operator="equal">
      <formula>"OK"</formula>
    </cfRule>
  </conditionalFormatting>
  <conditionalFormatting sqref="AC726:AC805 AC700:AC711">
    <cfRule type="cellIs" dxfId="301" priority="3294" operator="equal">
      <formula>4</formula>
    </cfRule>
    <cfRule type="cellIs" dxfId="300" priority="3295" operator="equal">
      <formula>3</formula>
    </cfRule>
    <cfRule type="cellIs" dxfId="299" priority="3296" operator="equal">
      <formula>2</formula>
    </cfRule>
    <cfRule type="cellIs" dxfId="298" priority="3297" operator="equal">
      <formula>1</formula>
    </cfRule>
    <cfRule type="containsText" dxfId="297" priority="3298" operator="containsText" text="NR">
      <formula>NOT(ISERROR(SEARCH("NR",AC700)))</formula>
    </cfRule>
  </conditionalFormatting>
  <conditionalFormatting sqref="AC460:AC506 AD331:AD339 AD345:AD347 AD357:AD360">
    <cfRule type="cellIs" dxfId="296" priority="3293" operator="equal">
      <formula>"OK"</formula>
    </cfRule>
  </conditionalFormatting>
  <conditionalFormatting sqref="U172">
    <cfRule type="cellIs" dxfId="295" priority="3280" operator="equal">
      <formula>4</formula>
    </cfRule>
    <cfRule type="cellIs" dxfId="294" priority="3281" operator="equal">
      <formula>3</formula>
    </cfRule>
    <cfRule type="cellIs" dxfId="293" priority="3282" operator="equal">
      <formula>2</formula>
    </cfRule>
    <cfRule type="cellIs" dxfId="292" priority="3283" operator="equal">
      <formula>1</formula>
    </cfRule>
    <cfRule type="containsText" dxfId="291" priority="3284" operator="containsText" text="NR">
      <formula>NOT(ISERROR(SEARCH("NR",U172)))</formula>
    </cfRule>
  </conditionalFormatting>
  <conditionalFormatting sqref="U172">
    <cfRule type="cellIs" dxfId="290" priority="3279" operator="equal">
      <formula>"OK"</formula>
    </cfRule>
  </conditionalFormatting>
  <conditionalFormatting sqref="Q172">
    <cfRule type="cellIs" dxfId="289" priority="3273" operator="equal">
      <formula>4</formula>
    </cfRule>
    <cfRule type="cellIs" dxfId="288" priority="3274" operator="equal">
      <formula>3</formula>
    </cfRule>
    <cfRule type="cellIs" dxfId="287" priority="3275" operator="equal">
      <formula>2</formula>
    </cfRule>
    <cfRule type="cellIs" dxfId="286" priority="3276" operator="equal">
      <formula>1</formula>
    </cfRule>
    <cfRule type="containsText" dxfId="285" priority="3277" operator="containsText" text="NR">
      <formula>NOT(ISERROR(SEARCH("NR",Q172)))</formula>
    </cfRule>
  </conditionalFormatting>
  <conditionalFormatting sqref="Q172">
    <cfRule type="cellIs" dxfId="284" priority="3272" operator="equal">
      <formula>"OK"</formula>
    </cfRule>
  </conditionalFormatting>
  <conditionalFormatting sqref="K172:M172">
    <cfRule type="cellIs" dxfId="283" priority="3266" operator="equal">
      <formula>4</formula>
    </cfRule>
    <cfRule type="cellIs" dxfId="282" priority="3267" operator="equal">
      <formula>3</formula>
    </cfRule>
    <cfRule type="cellIs" dxfId="281" priority="3268" operator="equal">
      <formula>2</formula>
    </cfRule>
    <cfRule type="cellIs" dxfId="280" priority="3269" operator="equal">
      <formula>1</formula>
    </cfRule>
    <cfRule type="containsText" dxfId="279" priority="3270" operator="containsText" text="NR">
      <formula>NOT(ISERROR(SEARCH("NR",K172)))</formula>
    </cfRule>
  </conditionalFormatting>
  <conditionalFormatting sqref="K172:M172">
    <cfRule type="cellIs" dxfId="278" priority="3265" operator="equal">
      <formula>"OK"</formula>
    </cfRule>
  </conditionalFormatting>
  <conditionalFormatting sqref="V172">
    <cfRule type="cellIs" dxfId="277" priority="3259" operator="equal">
      <formula>4</formula>
    </cfRule>
    <cfRule type="cellIs" dxfId="276" priority="3260" operator="equal">
      <formula>3</formula>
    </cfRule>
    <cfRule type="cellIs" dxfId="275" priority="3261" operator="equal">
      <formula>2</formula>
    </cfRule>
    <cfRule type="cellIs" dxfId="274" priority="3262" operator="equal">
      <formula>1</formula>
    </cfRule>
    <cfRule type="containsText" dxfId="273" priority="3263" operator="containsText" text="NR">
      <formula>NOT(ISERROR(SEARCH("NR",V172)))</formula>
    </cfRule>
  </conditionalFormatting>
  <conditionalFormatting sqref="V172">
    <cfRule type="cellIs" dxfId="272" priority="3258" operator="equal">
      <formula>"OK"</formula>
    </cfRule>
  </conditionalFormatting>
  <conditionalFormatting sqref="AD726:AD805 AD700:AD711">
    <cfRule type="cellIs" dxfId="271" priority="2537" operator="equal">
      <formula>4</formula>
    </cfRule>
    <cfRule type="cellIs" dxfId="270" priority="2538" operator="equal">
      <formula>3</formula>
    </cfRule>
    <cfRule type="cellIs" dxfId="269" priority="2539" operator="equal">
      <formula>2</formula>
    </cfRule>
    <cfRule type="cellIs" dxfId="268" priority="2540" operator="equal">
      <formula>1</formula>
    </cfRule>
    <cfRule type="containsText" dxfId="267" priority="2541" operator="containsText" text="NR">
      <formula>NOT(ISERROR(SEARCH("NR",AD700)))</formula>
    </cfRule>
  </conditionalFormatting>
  <conditionalFormatting sqref="AD460:AD506">
    <cfRule type="cellIs" dxfId="266" priority="2536" operator="equal">
      <formula>"OK"</formula>
    </cfRule>
  </conditionalFormatting>
  <conditionalFormatting sqref="AD251">
    <cfRule type="cellIs" dxfId="265" priority="1854" operator="equal">
      <formula>"OK"</formula>
    </cfRule>
  </conditionalFormatting>
  <conditionalFormatting sqref="AD252">
    <cfRule type="cellIs" dxfId="264" priority="1853" operator="equal">
      <formula>"OK"</formula>
    </cfRule>
  </conditionalFormatting>
  <conditionalFormatting sqref="AD253">
    <cfRule type="cellIs" dxfId="263" priority="1852" operator="equal">
      <formula>"OK"</formula>
    </cfRule>
  </conditionalFormatting>
  <conditionalFormatting sqref="AD254">
    <cfRule type="cellIs" dxfId="262" priority="1851" operator="equal">
      <formula>"OK"</formula>
    </cfRule>
  </conditionalFormatting>
  <conditionalFormatting sqref="AD256">
    <cfRule type="cellIs" dxfId="261" priority="1850" operator="equal">
      <formula>"OK"</formula>
    </cfRule>
  </conditionalFormatting>
  <conditionalFormatting sqref="AD257">
    <cfRule type="cellIs" dxfId="260" priority="1849" operator="equal">
      <formula>"OK"</formula>
    </cfRule>
  </conditionalFormatting>
  <conditionalFormatting sqref="AD258">
    <cfRule type="cellIs" dxfId="259" priority="1848" operator="equal">
      <formula>"OK"</formula>
    </cfRule>
  </conditionalFormatting>
  <conditionalFormatting sqref="AD259">
    <cfRule type="cellIs" dxfId="258" priority="1847" operator="equal">
      <formula>"OK"</formula>
    </cfRule>
  </conditionalFormatting>
  <conditionalFormatting sqref="AD261">
    <cfRule type="cellIs" dxfId="257" priority="1811" operator="equal">
      <formula>"OK"</formula>
    </cfRule>
  </conditionalFormatting>
  <conditionalFormatting sqref="AD262">
    <cfRule type="cellIs" dxfId="256" priority="1810" operator="equal">
      <formula>"OK"</formula>
    </cfRule>
  </conditionalFormatting>
  <conditionalFormatting sqref="AD264">
    <cfRule type="cellIs" dxfId="255" priority="1809" operator="equal">
      <formula>"OK"</formula>
    </cfRule>
  </conditionalFormatting>
  <conditionalFormatting sqref="AD270:AD274">
    <cfRule type="cellIs" dxfId="254" priority="1808" operator="equal">
      <formula>"OK"</formula>
    </cfRule>
  </conditionalFormatting>
  <conditionalFormatting sqref="AD275">
    <cfRule type="cellIs" dxfId="253" priority="1807" operator="equal">
      <formula>"OK"</formula>
    </cfRule>
  </conditionalFormatting>
  <conditionalFormatting sqref="AD276">
    <cfRule type="cellIs" dxfId="252" priority="1806" operator="equal">
      <formula>"OK"</formula>
    </cfRule>
  </conditionalFormatting>
  <conditionalFormatting sqref="AD277">
    <cfRule type="cellIs" dxfId="251" priority="1805" operator="equal">
      <formula>"OK"</formula>
    </cfRule>
  </conditionalFormatting>
  <conditionalFormatting sqref="AD278">
    <cfRule type="cellIs" dxfId="250" priority="1804" operator="equal">
      <formula>"OK"</formula>
    </cfRule>
  </conditionalFormatting>
  <conditionalFormatting sqref="AD285:AD290">
    <cfRule type="cellIs" dxfId="249" priority="1796" operator="equal">
      <formula>"OK"</formula>
    </cfRule>
  </conditionalFormatting>
  <conditionalFormatting sqref="AD293">
    <cfRule type="cellIs" dxfId="248" priority="1795" operator="equal">
      <formula>"OK"</formula>
    </cfRule>
  </conditionalFormatting>
  <conditionalFormatting sqref="AD294">
    <cfRule type="cellIs" dxfId="247" priority="1794" operator="equal">
      <formula>"OK"</formula>
    </cfRule>
  </conditionalFormatting>
  <conditionalFormatting sqref="AD295">
    <cfRule type="cellIs" dxfId="246" priority="1793" operator="equal">
      <formula>"OK"</formula>
    </cfRule>
  </conditionalFormatting>
  <conditionalFormatting sqref="AD301">
    <cfRule type="cellIs" dxfId="245" priority="1778" operator="equal">
      <formula>"OK"</formula>
    </cfRule>
  </conditionalFormatting>
  <conditionalFormatting sqref="AD303">
    <cfRule type="cellIs" dxfId="244" priority="1777" operator="equal">
      <formula>"OK"</formula>
    </cfRule>
  </conditionalFormatting>
  <conditionalFormatting sqref="AD305">
    <cfRule type="cellIs" dxfId="243" priority="1776" operator="equal">
      <formula>"OK"</formula>
    </cfRule>
  </conditionalFormatting>
  <conditionalFormatting sqref="AD307:AD314">
    <cfRule type="cellIs" dxfId="242" priority="1775" operator="equal">
      <formula>"OK"</formula>
    </cfRule>
  </conditionalFormatting>
  <conditionalFormatting sqref="AD321">
    <cfRule type="cellIs" dxfId="241" priority="1760" operator="equal">
      <formula>"OK"</formula>
    </cfRule>
  </conditionalFormatting>
  <conditionalFormatting sqref="AD323">
    <cfRule type="cellIs" dxfId="240" priority="1759" operator="equal">
      <formula>"OK"</formula>
    </cfRule>
  </conditionalFormatting>
  <conditionalFormatting sqref="AD324">
    <cfRule type="cellIs" dxfId="239" priority="1758" operator="equal">
      <formula>"OK"</formula>
    </cfRule>
  </conditionalFormatting>
  <conditionalFormatting sqref="AD327">
    <cfRule type="cellIs" dxfId="238" priority="1757" operator="equal">
      <formula>"OK"</formula>
    </cfRule>
  </conditionalFormatting>
  <conditionalFormatting sqref="AD328">
    <cfRule type="cellIs" dxfId="237" priority="1756" operator="equal">
      <formula>"OK"</formula>
    </cfRule>
  </conditionalFormatting>
  <conditionalFormatting sqref="AD330">
    <cfRule type="cellIs" dxfId="236" priority="1755" operator="equal">
      <formula>"OK"</formula>
    </cfRule>
  </conditionalFormatting>
  <conditionalFormatting sqref="AD341">
    <cfRule type="cellIs" dxfId="235" priority="1747" operator="equal">
      <formula>"OK"</formula>
    </cfRule>
  </conditionalFormatting>
  <conditionalFormatting sqref="AE251:AF254 AE263:AF264 AE265 AE277:AE278 AE284:AF284 AE283 AE285:AE290 AE292:AE296 AE322:AF322 AE339:AF339 AE323:AE338 AE342:AF342 AE344:AF344 AE343 AE348:AF348 AE345:AE347 AE350:AF351 AE349 AE354:AF354 AE352:AE353 AE356:AF356 AE355 AE360:AF361 AE357:AE359 AE381:AF381 AE362:AE380 AE383:AF383 AE382 AE385:AF385 AE384 AE391:AF391 AE401:AF401 AE398:AE400 AE403:AF403 AE402 AE405:AF406 AE404 AE256:AE262 AE303:AF310 AE300:AE302 AE311:AE312 AE318:AE321 AE340:AE341 AE393:AF397 AE392 AE266:AF276 AE279:AF282 AE291:AF291 AE298:AF299 AE313:AF317 AE410:AF418 AE424:AG424 AE421:AF423 AE431:AI431 AE425:AF429 AF329:AF330 AI281 AI300 AI412 AE430:AH430 AE433:AI696 AE432:AH432 AA386:AH387">
    <cfRule type="cellIs" dxfId="234" priority="1560" operator="equal">
      <formula>4</formula>
    </cfRule>
    <cfRule type="cellIs" dxfId="233" priority="1561" operator="equal">
      <formula>3</formula>
    </cfRule>
    <cfRule type="cellIs" dxfId="232" priority="1562" operator="equal">
      <formula>2</formula>
    </cfRule>
    <cfRule type="cellIs" dxfId="231" priority="1563" operator="equal">
      <formula>1</formula>
    </cfRule>
    <cfRule type="containsText" dxfId="230" priority="1564" operator="containsText" text="NR">
      <formula>NOT(ISERROR(SEARCH("NR",AA251)))</formula>
    </cfRule>
  </conditionalFormatting>
  <conditionalFormatting sqref="AE339:AF339 AE345:AE347 AE360:AF360 AE331:AE338 AI345:AI347 AE357:AE359 AI331:AI339 AI357:AI360">
    <cfRule type="cellIs" dxfId="229" priority="1557" operator="equal">
      <formula>"OK"</formula>
    </cfRule>
  </conditionalFormatting>
  <conditionalFormatting sqref="AE726:AI805 AE700:AI711">
    <cfRule type="cellIs" dxfId="228" priority="1552" operator="equal">
      <formula>4</formula>
    </cfRule>
    <cfRule type="cellIs" dxfId="227" priority="1553" operator="equal">
      <formula>3</formula>
    </cfRule>
    <cfRule type="cellIs" dxfId="226" priority="1554" operator="equal">
      <formula>2</formula>
    </cfRule>
    <cfRule type="cellIs" dxfId="225" priority="1555" operator="equal">
      <formula>1</formula>
    </cfRule>
    <cfRule type="containsText" dxfId="224" priority="1556" operator="containsText" text="NR">
      <formula>NOT(ISERROR(SEARCH("NR",AE700)))</formula>
    </cfRule>
  </conditionalFormatting>
  <conditionalFormatting sqref="AE460:AI506 AE251:AF254 AE263:AF264 AE265 AE277:AE278 AE284:AF284 AE283 AE285:AE290 AE292:AE296 AE322:AF322 AE339:AF339 AE323:AE338 AE342:AF342 AE344:AF344 AE343 AE348:AF348 AE345:AE347 AE350:AF351 AE349 AE354:AF354 AE352:AE353 AE356:AF356 AE355 AE360:AF361 AE357:AE359 AE381:AF381 AE362:AE380 AE383:AF383 AE382 AE385:AF385 AE384 AE391:AF391 AE401:AF401 AE398:AE400 AE403:AF403 AE402 AE405:AF406 AE404 AE256:AE262 AE303:AF310 AE300:AE302 AE311:AE312 AE318:AE321 AE340:AE341 AE393:AF397 AE392 AE266:AF276 AE279:AF282 AE291:AF291 AE298:AF299 AE313:AF317 AE410:AF418 AE424:AG424 AE421:AF423 AE430:AH430 AE425:AF429 AF329:AF330 AI281 AI300 AI412 AA386:AH387">
    <cfRule type="cellIs" dxfId="223" priority="1551" operator="equal">
      <formula>"OK"</formula>
    </cfRule>
  </conditionalFormatting>
  <conditionalFormatting sqref="AE251">
    <cfRule type="cellIs" dxfId="222" priority="1548" operator="equal">
      <formula>"OK"</formula>
    </cfRule>
  </conditionalFormatting>
  <conditionalFormatting sqref="AE252">
    <cfRule type="cellIs" dxfId="221" priority="1547" operator="equal">
      <formula>"OK"</formula>
    </cfRule>
  </conditionalFormatting>
  <conditionalFormatting sqref="AE253">
    <cfRule type="cellIs" dxfId="220" priority="1546" operator="equal">
      <formula>"OK"</formula>
    </cfRule>
  </conditionalFormatting>
  <conditionalFormatting sqref="AE254">
    <cfRule type="cellIs" dxfId="219" priority="1545" operator="equal">
      <formula>"OK"</formula>
    </cfRule>
  </conditionalFormatting>
  <conditionalFormatting sqref="AE256">
    <cfRule type="cellIs" dxfId="218" priority="1544" operator="equal">
      <formula>"OK"</formula>
    </cfRule>
  </conditionalFormatting>
  <conditionalFormatting sqref="AE257">
    <cfRule type="cellIs" dxfId="217" priority="1543" operator="equal">
      <formula>"OK"</formula>
    </cfRule>
  </conditionalFormatting>
  <conditionalFormatting sqref="AE258">
    <cfRule type="cellIs" dxfId="216" priority="1542" operator="equal">
      <formula>"OK"</formula>
    </cfRule>
  </conditionalFormatting>
  <conditionalFormatting sqref="AE259">
    <cfRule type="cellIs" dxfId="215" priority="1541" operator="equal">
      <formula>"OK"</formula>
    </cfRule>
  </conditionalFormatting>
  <conditionalFormatting sqref="AE261">
    <cfRule type="cellIs" dxfId="214" priority="1540" operator="equal">
      <formula>"OK"</formula>
    </cfRule>
  </conditionalFormatting>
  <conditionalFormatting sqref="AE262">
    <cfRule type="cellIs" dxfId="213" priority="1539" operator="equal">
      <formula>"OK"</formula>
    </cfRule>
  </conditionalFormatting>
  <conditionalFormatting sqref="AE264:AF264">
    <cfRule type="cellIs" dxfId="212" priority="1538" operator="equal">
      <formula>"OK"</formula>
    </cfRule>
  </conditionalFormatting>
  <conditionalFormatting sqref="AE270:AF274">
    <cfRule type="cellIs" dxfId="211" priority="1537" operator="equal">
      <formula>"OK"</formula>
    </cfRule>
  </conditionalFormatting>
  <conditionalFormatting sqref="AE275:AF275">
    <cfRule type="cellIs" dxfId="210" priority="1536" operator="equal">
      <formula>"OK"</formula>
    </cfRule>
  </conditionalFormatting>
  <conditionalFormatting sqref="AE276:AF276">
    <cfRule type="cellIs" dxfId="209" priority="1535" operator="equal">
      <formula>"OK"</formula>
    </cfRule>
  </conditionalFormatting>
  <conditionalFormatting sqref="AE277">
    <cfRule type="cellIs" dxfId="208" priority="1534" operator="equal">
      <formula>"OK"</formula>
    </cfRule>
  </conditionalFormatting>
  <conditionalFormatting sqref="AE278">
    <cfRule type="cellIs" dxfId="207" priority="1533" operator="equal">
      <formula>"OK"</formula>
    </cfRule>
  </conditionalFormatting>
  <conditionalFormatting sqref="AE285:AE290">
    <cfRule type="cellIs" dxfId="206" priority="1532" operator="equal">
      <formula>"OK"</formula>
    </cfRule>
  </conditionalFormatting>
  <conditionalFormatting sqref="AE293">
    <cfRule type="cellIs" dxfId="205" priority="1531" operator="equal">
      <formula>"OK"</formula>
    </cfRule>
  </conditionalFormatting>
  <conditionalFormatting sqref="AE294">
    <cfRule type="cellIs" dxfId="204" priority="1530" operator="equal">
      <formula>"OK"</formula>
    </cfRule>
  </conditionalFormatting>
  <conditionalFormatting sqref="AE295">
    <cfRule type="cellIs" dxfId="203" priority="1529" operator="equal">
      <formula>"OK"</formula>
    </cfRule>
  </conditionalFormatting>
  <conditionalFormatting sqref="AE301">
    <cfRule type="cellIs" dxfId="202" priority="1528" operator="equal">
      <formula>"OK"</formula>
    </cfRule>
  </conditionalFormatting>
  <conditionalFormatting sqref="AE303:AF303 AI303">
    <cfRule type="cellIs" dxfId="201" priority="1527" operator="equal">
      <formula>"OK"</formula>
    </cfRule>
  </conditionalFormatting>
  <conditionalFormatting sqref="AE305:AF305 AI305">
    <cfRule type="cellIs" dxfId="200" priority="1526" operator="equal">
      <formula>"OK"</formula>
    </cfRule>
  </conditionalFormatting>
  <conditionalFormatting sqref="AE307:AF310 AE313:AF314 AE311:AE312 AI307:AI314">
    <cfRule type="cellIs" dxfId="199" priority="1525" operator="equal">
      <formula>"OK"</formula>
    </cfRule>
  </conditionalFormatting>
  <conditionalFormatting sqref="AE321 AI321">
    <cfRule type="cellIs" dxfId="198" priority="1524" operator="equal">
      <formula>"OK"</formula>
    </cfRule>
  </conditionalFormatting>
  <conditionalFormatting sqref="AE323 AI323">
    <cfRule type="cellIs" dxfId="197" priority="1523" operator="equal">
      <formula>"OK"</formula>
    </cfRule>
  </conditionalFormatting>
  <conditionalFormatting sqref="AE324 AI324">
    <cfRule type="cellIs" dxfId="196" priority="1522" operator="equal">
      <formula>"OK"</formula>
    </cfRule>
  </conditionalFormatting>
  <conditionalFormatting sqref="AE327 AI327">
    <cfRule type="cellIs" dxfId="195" priority="1521" operator="equal">
      <formula>"OK"</formula>
    </cfRule>
  </conditionalFormatting>
  <conditionalFormatting sqref="AE328 AI328">
    <cfRule type="cellIs" dxfId="194" priority="1520" operator="equal">
      <formula>"OK"</formula>
    </cfRule>
  </conditionalFormatting>
  <conditionalFormatting sqref="AI330 AE330:AF330">
    <cfRule type="cellIs" dxfId="193" priority="1519" operator="equal">
      <formula>"OK"</formula>
    </cfRule>
  </conditionalFormatting>
  <conditionalFormatting sqref="AE341 AI341">
    <cfRule type="cellIs" dxfId="192" priority="1518" operator="equal">
      <formula>"OK"</formula>
    </cfRule>
  </conditionalFormatting>
  <conditionalFormatting sqref="AE250:AF250">
    <cfRule type="cellIs" dxfId="191" priority="1513" operator="equal">
      <formula>4</formula>
    </cfRule>
    <cfRule type="cellIs" dxfId="190" priority="1514" operator="equal">
      <formula>3</formula>
    </cfRule>
    <cfRule type="cellIs" dxfId="189" priority="1515" operator="equal">
      <formula>2</formula>
    </cfRule>
    <cfRule type="cellIs" dxfId="188" priority="1516" operator="equal">
      <formula>1</formula>
    </cfRule>
    <cfRule type="containsText" dxfId="187" priority="1517" operator="containsText" text="NR">
      <formula>NOT(ISERROR(SEARCH("NR",AE250)))</formula>
    </cfRule>
  </conditionalFormatting>
  <conditionalFormatting sqref="AE250:AF250">
    <cfRule type="cellIs" dxfId="186" priority="1512" operator="equal">
      <formula>"OK"</formula>
    </cfRule>
  </conditionalFormatting>
  <conditionalFormatting sqref="AE250:AF250">
    <cfRule type="cellIs" dxfId="185" priority="1510" operator="equal">
      <formula>"OK"</formula>
    </cfRule>
  </conditionalFormatting>
  <conditionalFormatting sqref="AE255">
    <cfRule type="cellIs" dxfId="184" priority="1505" operator="equal">
      <formula>4</formula>
    </cfRule>
    <cfRule type="cellIs" dxfId="183" priority="1506" operator="equal">
      <formula>3</formula>
    </cfRule>
    <cfRule type="cellIs" dxfId="182" priority="1507" operator="equal">
      <formula>2</formula>
    </cfRule>
    <cfRule type="cellIs" dxfId="181" priority="1508" operator="equal">
      <formula>1</formula>
    </cfRule>
    <cfRule type="containsText" dxfId="180" priority="1509" operator="containsText" text="NR">
      <formula>NOT(ISERROR(SEARCH("NR",AE255)))</formula>
    </cfRule>
  </conditionalFormatting>
  <conditionalFormatting sqref="AE255">
    <cfRule type="cellIs" dxfId="179" priority="1504" operator="equal">
      <formula>"OK"</formula>
    </cfRule>
  </conditionalFormatting>
  <conditionalFormatting sqref="AE255">
    <cfRule type="cellIs" dxfId="178" priority="1502" operator="equal">
      <formula>"OK"</formula>
    </cfRule>
  </conditionalFormatting>
  <conditionalFormatting sqref="AE407:AF407">
    <cfRule type="cellIs" dxfId="177" priority="1497" operator="equal">
      <formula>4</formula>
    </cfRule>
    <cfRule type="cellIs" dxfId="176" priority="1498" operator="equal">
      <formula>3</formula>
    </cfRule>
    <cfRule type="cellIs" dxfId="175" priority="1499" operator="equal">
      <formula>2</formula>
    </cfRule>
    <cfRule type="cellIs" dxfId="174" priority="1500" operator="equal">
      <formula>1</formula>
    </cfRule>
    <cfRule type="containsText" dxfId="173" priority="1501" operator="containsText" text="NR">
      <formula>NOT(ISERROR(SEARCH("NR",AE407)))</formula>
    </cfRule>
  </conditionalFormatting>
  <conditionalFormatting sqref="AE407:AF407">
    <cfRule type="cellIs" dxfId="172" priority="1496" operator="equal">
      <formula>"OK"</formula>
    </cfRule>
  </conditionalFormatting>
  <conditionalFormatting sqref="AE407:AF407">
    <cfRule type="cellIs" dxfId="171" priority="1494" operator="equal">
      <formula>"OK"</formula>
    </cfRule>
  </conditionalFormatting>
  <conditionalFormatting sqref="AE408:AF408">
    <cfRule type="cellIs" dxfId="170" priority="1489" operator="equal">
      <formula>4</formula>
    </cfRule>
    <cfRule type="cellIs" dxfId="169" priority="1490" operator="equal">
      <formula>3</formula>
    </cfRule>
    <cfRule type="cellIs" dxfId="168" priority="1491" operator="equal">
      <formula>2</formula>
    </cfRule>
    <cfRule type="cellIs" dxfId="167" priority="1492" operator="equal">
      <formula>1</formula>
    </cfRule>
    <cfRule type="containsText" dxfId="166" priority="1493" operator="containsText" text="NR">
      <formula>NOT(ISERROR(SEARCH("NR",AE408)))</formula>
    </cfRule>
  </conditionalFormatting>
  <conditionalFormatting sqref="AE408:AF408">
    <cfRule type="cellIs" dxfId="165" priority="1488" operator="equal">
      <formula>"OK"</formula>
    </cfRule>
  </conditionalFormatting>
  <conditionalFormatting sqref="AE408:AF408">
    <cfRule type="cellIs" dxfId="164" priority="1486" operator="equal">
      <formula>"OK"</formula>
    </cfRule>
  </conditionalFormatting>
  <conditionalFormatting sqref="AE419:AF419">
    <cfRule type="cellIs" dxfId="163" priority="1481" operator="equal">
      <formula>4</formula>
    </cfRule>
    <cfRule type="cellIs" dxfId="162" priority="1482" operator="equal">
      <formula>3</formula>
    </cfRule>
    <cfRule type="cellIs" dxfId="161" priority="1483" operator="equal">
      <formula>2</formula>
    </cfRule>
    <cfRule type="cellIs" dxfId="160" priority="1484" operator="equal">
      <formula>1</formula>
    </cfRule>
    <cfRule type="containsText" dxfId="159" priority="1485" operator="containsText" text="NR">
      <formula>NOT(ISERROR(SEARCH("NR",AE419)))</formula>
    </cfRule>
  </conditionalFormatting>
  <conditionalFormatting sqref="AE419:AF419">
    <cfRule type="cellIs" dxfId="158" priority="1480" operator="equal">
      <formula>"OK"</formula>
    </cfRule>
  </conditionalFormatting>
  <conditionalFormatting sqref="AE419:AF419">
    <cfRule type="cellIs" dxfId="157" priority="1478" operator="equal">
      <formula>"OK"</formula>
    </cfRule>
  </conditionalFormatting>
  <conditionalFormatting sqref="AE420:AF420 AI420">
    <cfRule type="cellIs" dxfId="156" priority="1473" operator="equal">
      <formula>4</formula>
    </cfRule>
    <cfRule type="cellIs" dxfId="155" priority="1474" operator="equal">
      <formula>3</formula>
    </cfRule>
    <cfRule type="cellIs" dxfId="154" priority="1475" operator="equal">
      <formula>2</formula>
    </cfRule>
    <cfRule type="cellIs" dxfId="153" priority="1476" operator="equal">
      <formula>1</formula>
    </cfRule>
    <cfRule type="containsText" dxfId="152" priority="1477" operator="containsText" text="NR">
      <formula>NOT(ISERROR(SEARCH("NR",AE420)))</formula>
    </cfRule>
  </conditionalFormatting>
  <conditionalFormatting sqref="AE420:AF420 AI420">
    <cfRule type="cellIs" dxfId="151" priority="1472" operator="equal">
      <formula>"OK"</formula>
    </cfRule>
  </conditionalFormatting>
  <conditionalFormatting sqref="AE420:AF420 AI420">
    <cfRule type="cellIs" dxfId="150" priority="1470" operator="equal">
      <formula>"OK"</formula>
    </cfRule>
  </conditionalFormatting>
  <conditionalFormatting sqref="AF292:AF295 AF300">
    <cfRule type="cellIs" dxfId="149" priority="225" operator="equal">
      <formula>4</formula>
    </cfRule>
    <cfRule type="cellIs" dxfId="148" priority="226" operator="equal">
      <formula>3</formula>
    </cfRule>
    <cfRule type="cellIs" dxfId="147" priority="227" operator="equal">
      <formula>2</formula>
    </cfRule>
    <cfRule type="cellIs" dxfId="146" priority="228" operator="equal">
      <formula>1</formula>
    </cfRule>
    <cfRule type="containsText" dxfId="145" priority="229" operator="containsText" text="NR">
      <formula>NOT(ISERROR(SEARCH("NR",AF292)))</formula>
    </cfRule>
  </conditionalFormatting>
  <conditionalFormatting sqref="AF292:AF295 AF300">
    <cfRule type="cellIs" dxfId="144" priority="224" operator="equal">
      <formula>"OK"</formula>
    </cfRule>
  </conditionalFormatting>
  <conditionalFormatting sqref="AG292:AG295 AG300">
    <cfRule type="cellIs" dxfId="143" priority="218" operator="equal">
      <formula>4</formula>
    </cfRule>
    <cfRule type="cellIs" dxfId="142" priority="219" operator="equal">
      <formula>3</formula>
    </cfRule>
    <cfRule type="cellIs" dxfId="141" priority="220" operator="equal">
      <formula>2</formula>
    </cfRule>
    <cfRule type="cellIs" dxfId="140" priority="221" operator="equal">
      <formula>1</formula>
    </cfRule>
    <cfRule type="containsText" dxfId="139" priority="222" operator="containsText" text="NR">
      <formula>NOT(ISERROR(SEARCH("NR",AG292)))</formula>
    </cfRule>
  </conditionalFormatting>
  <conditionalFormatting sqref="AG292:AG295 AG300">
    <cfRule type="cellIs" dxfId="138" priority="217" operator="equal">
      <formula>"OK"</formula>
    </cfRule>
  </conditionalFormatting>
  <conditionalFormatting sqref="AG311:AG312 AG318 AG320:AG321 AG323 AG326 AG340 AG391 AG411:AG413 AG419:AG420 AG423 AG427 AG429">
    <cfRule type="cellIs" dxfId="137" priority="211" operator="equal">
      <formula>4</formula>
    </cfRule>
    <cfRule type="cellIs" dxfId="136" priority="212" operator="equal">
      <formula>3</formula>
    </cfRule>
    <cfRule type="cellIs" dxfId="135" priority="213" operator="equal">
      <formula>2</formula>
    </cfRule>
    <cfRule type="cellIs" dxfId="134" priority="214" operator="equal">
      <formula>1</formula>
    </cfRule>
    <cfRule type="containsText" dxfId="133" priority="215" operator="containsText" text="NR">
      <formula>NOT(ISERROR(SEARCH("NR",AG311)))</formula>
    </cfRule>
  </conditionalFormatting>
  <conditionalFormatting sqref="AG311:AG312 AG318 AG320:AG321 AG323 AG326 AG340 AG391 AG411:AG413 AG419:AG420 AG423 AG427 AG429">
    <cfRule type="cellIs" dxfId="132" priority="210" operator="equal">
      <formula>"OK"</formula>
    </cfRule>
  </conditionalFormatting>
  <conditionalFormatting sqref="AF320">
    <cfRule type="cellIs" dxfId="131" priority="204" operator="equal">
      <formula>4</formula>
    </cfRule>
    <cfRule type="cellIs" dxfId="130" priority="205" operator="equal">
      <formula>3</formula>
    </cfRule>
    <cfRule type="cellIs" dxfId="129" priority="206" operator="equal">
      <formula>2</formula>
    </cfRule>
    <cfRule type="cellIs" dxfId="128" priority="207" operator="equal">
      <formula>1</formula>
    </cfRule>
    <cfRule type="containsText" dxfId="127" priority="208" operator="containsText" text="NR">
      <formula>NOT(ISERROR(SEARCH("NR",AF320)))</formula>
    </cfRule>
  </conditionalFormatting>
  <conditionalFormatting sqref="AF320">
    <cfRule type="cellIs" dxfId="126" priority="203" operator="equal">
      <formula>"OK"</formula>
    </cfRule>
  </conditionalFormatting>
  <conditionalFormatting sqref="AJ456:AJ457 AJ10:AJ432">
    <cfRule type="cellIs" dxfId="125" priority="112" operator="equal">
      <formula>4</formula>
    </cfRule>
    <cfRule type="cellIs" dxfId="124" priority="113" operator="equal">
      <formula>3</formula>
    </cfRule>
    <cfRule type="cellIs" dxfId="123" priority="114" operator="equal">
      <formula>2</formula>
    </cfRule>
    <cfRule type="cellIs" dxfId="122" priority="115" operator="equal">
      <formula>1</formula>
    </cfRule>
    <cfRule type="containsText" dxfId="121" priority="116" operator="containsText" text="NR">
      <formula>NOT(ISERROR(SEARCH("NR",AJ10)))</formula>
    </cfRule>
  </conditionalFormatting>
  <conditionalFormatting sqref="AJ456:AJ457 AJ10:AJ432">
    <cfRule type="cellIs" dxfId="120" priority="111" operator="equal">
      <formula>"OK"</formula>
    </cfRule>
  </conditionalFormatting>
  <conditionalFormatting sqref="AJ433:AJ696">
    <cfRule type="cellIs" dxfId="119" priority="105" operator="equal">
      <formula>4</formula>
    </cfRule>
    <cfRule type="cellIs" dxfId="118" priority="106" operator="equal">
      <formula>3</formula>
    </cfRule>
    <cfRule type="cellIs" dxfId="117" priority="107" operator="equal">
      <formula>2</formula>
    </cfRule>
    <cfRule type="cellIs" dxfId="116" priority="108" operator="equal">
      <formula>1</formula>
    </cfRule>
    <cfRule type="containsText" dxfId="115" priority="109" operator="containsText" text="NR">
      <formula>NOT(ISERROR(SEARCH("NR",AJ433)))</formula>
    </cfRule>
  </conditionalFormatting>
  <conditionalFormatting sqref="AJ345:AJ347 AJ331:AJ339 AJ357:AJ360">
    <cfRule type="cellIs" dxfId="114" priority="103" operator="equal">
      <formula>"OK"</formula>
    </cfRule>
  </conditionalFormatting>
  <conditionalFormatting sqref="AJ726:AJ805 AJ700:AJ711">
    <cfRule type="cellIs" dxfId="113" priority="98" operator="equal">
      <formula>4</formula>
    </cfRule>
    <cfRule type="cellIs" dxfId="112" priority="99" operator="equal">
      <formula>3</formula>
    </cfRule>
    <cfRule type="cellIs" dxfId="111" priority="100" operator="equal">
      <formula>2</formula>
    </cfRule>
    <cfRule type="cellIs" dxfId="110" priority="101" operator="equal">
      <formula>1</formula>
    </cfRule>
    <cfRule type="containsText" dxfId="109" priority="102" operator="containsText" text="NR">
      <formula>NOT(ISERROR(SEARCH("NR",AJ700)))</formula>
    </cfRule>
  </conditionalFormatting>
  <conditionalFormatting sqref="AJ460:AJ506">
    <cfRule type="cellIs" dxfId="108" priority="97" operator="equal">
      <formula>"OK"</formula>
    </cfRule>
  </conditionalFormatting>
  <conditionalFormatting sqref="AJ303">
    <cfRule type="cellIs" dxfId="107" priority="79" operator="equal">
      <formula>"OK"</formula>
    </cfRule>
  </conditionalFormatting>
  <conditionalFormatting sqref="AJ305">
    <cfRule type="cellIs" dxfId="106" priority="78" operator="equal">
      <formula>"OK"</formula>
    </cfRule>
  </conditionalFormatting>
  <conditionalFormatting sqref="AJ307:AJ314 AJ347:AJ348 AJ368:AJ369 AJ374 AJ376:AJ378 AJ381 AJ385:AJ386">
    <cfRule type="cellIs" dxfId="105" priority="77" operator="equal">
      <formula>"OK"</formula>
    </cfRule>
  </conditionalFormatting>
  <conditionalFormatting sqref="AJ321">
    <cfRule type="cellIs" dxfId="104" priority="76" operator="equal">
      <formula>"OK"</formula>
    </cfRule>
  </conditionalFormatting>
  <conditionalFormatting sqref="AJ323">
    <cfRule type="cellIs" dxfId="103" priority="75" operator="equal">
      <formula>"OK"</formula>
    </cfRule>
  </conditionalFormatting>
  <conditionalFormatting sqref="AJ324">
    <cfRule type="cellIs" dxfId="102" priority="74" operator="equal">
      <formula>"OK"</formula>
    </cfRule>
  </conditionalFormatting>
  <conditionalFormatting sqref="AJ327">
    <cfRule type="cellIs" dxfId="101" priority="73" operator="equal">
      <formula>"OK"</formula>
    </cfRule>
  </conditionalFormatting>
  <conditionalFormatting sqref="AJ328">
    <cfRule type="cellIs" dxfId="100" priority="72" operator="equal">
      <formula>"OK"</formula>
    </cfRule>
  </conditionalFormatting>
  <conditionalFormatting sqref="AJ330">
    <cfRule type="cellIs" dxfId="99" priority="71" operator="equal">
      <formula>"OK"</formula>
    </cfRule>
  </conditionalFormatting>
  <conditionalFormatting sqref="AJ341">
    <cfRule type="cellIs" dxfId="98" priority="70" operator="equal">
      <formula>"OK"</formula>
    </cfRule>
  </conditionalFormatting>
  <conditionalFormatting sqref="AI409">
    <cfRule type="cellIs" dxfId="97" priority="19" operator="equal">
      <formula>4</formula>
    </cfRule>
    <cfRule type="cellIs" dxfId="96" priority="20" operator="equal">
      <formula>3</formula>
    </cfRule>
    <cfRule type="cellIs" dxfId="95" priority="21" operator="equal">
      <formula>2</formula>
    </cfRule>
    <cfRule type="cellIs" dxfId="94" priority="22" operator="equal">
      <formula>1</formula>
    </cfRule>
    <cfRule type="containsText" dxfId="93" priority="23" operator="containsText" text="NR">
      <formula>NOT(ISERROR(SEARCH("NR",AI409)))</formula>
    </cfRule>
  </conditionalFormatting>
  <conditionalFormatting sqref="AI409">
    <cfRule type="cellIs" dxfId="92" priority="18" operator="equal">
      <formula>"OK"</formula>
    </cfRule>
  </conditionalFormatting>
  <conditionalFormatting sqref="AI410">
    <cfRule type="cellIs" dxfId="91" priority="12" operator="equal">
      <formula>4</formula>
    </cfRule>
    <cfRule type="cellIs" dxfId="90" priority="13" operator="equal">
      <formula>3</formula>
    </cfRule>
    <cfRule type="cellIs" dxfId="89" priority="14" operator="equal">
      <formula>2</formula>
    </cfRule>
    <cfRule type="cellIs" dxfId="88" priority="15" operator="equal">
      <formula>1</formula>
    </cfRule>
    <cfRule type="containsText" dxfId="87" priority="16" operator="containsText" text="NR">
      <formula>NOT(ISERROR(SEARCH("NR",AI410)))</formula>
    </cfRule>
  </conditionalFormatting>
  <conditionalFormatting sqref="AI410">
    <cfRule type="cellIs" dxfId="86" priority="11" operator="equal">
      <formula>"OK"</formula>
    </cfRule>
  </conditionalFormatting>
  <conditionalFormatting sqref="AI292">
    <cfRule type="cellIs" dxfId="85" priority="5" operator="equal">
      <formula>4</formula>
    </cfRule>
    <cfRule type="cellIs" dxfId="84" priority="6" operator="equal">
      <formula>3</formula>
    </cfRule>
    <cfRule type="cellIs" dxfId="83" priority="7" operator="equal">
      <formula>2</formula>
    </cfRule>
    <cfRule type="cellIs" dxfId="82" priority="8" operator="equal">
      <formula>1</formula>
    </cfRule>
    <cfRule type="containsText" dxfId="81" priority="9" operator="containsText" text="NR">
      <formula>NOT(ISERROR(SEARCH("NR",AI292)))</formula>
    </cfRule>
  </conditionalFormatting>
  <conditionalFormatting sqref="AI292">
    <cfRule type="cellIs" dxfId="80" priority="4" operator="equal">
      <formula>"OK"</formula>
    </cfRule>
  </conditionalFormatting>
  <printOptions headings="1" gridLines="1"/>
  <pageMargins left="0.25" right="0.25" top="0.75" bottom="0.75" header="0.3" footer="0.3"/>
  <pageSetup paperSize="3" scale="48" fitToHeight="0" orientation="portrait" r:id="rId1"/>
  <headerFooter alignWithMargins="0">
    <oddHeader>&amp;C&amp;"Calibri"&amp;10&amp;K000000 Public&amp;1#_x000D_</oddHeader>
    <oddFooter>&amp;C_x000D_&amp;1#&amp;"Calibri"&amp;10&amp;K000000 Public</oddFooter>
  </headerFooter>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containsText" priority="3317" operator="containsText" id="{9D61F524-7C2C-49A4-B444-E291EB8396C4}">
            <xm:f>NOT(ISERROR(SEARCH("WR",I2)))</xm:f>
            <xm:f>"WR"</xm:f>
            <x14:dxf>
              <fill>
                <patternFill>
                  <bgColor rgb="FF00B0F0"/>
                </patternFill>
              </fill>
            </x14:dxf>
          </x14:cfRule>
          <xm:sqref>V433:AB448 Z138:Z145 AA136:AA145 Z146:AA146 I433:T448 I136:Z137 Y412:AB412 I153:W171 I138:Y146 I173:Y180 X162:Y172 I147:AA152 AB136:AB152 X153:AB161 Z162:AB180 I413:AB432 I449:AB1048576 AC297:AE297 AF265 AF277:AF278 AF283 AF331:AF338 AF343:AG343 AF345:AF347 AF349 AF353:AG353 AF355 AF357:AF359 AF382 AF384 AF398:AF400 AF402 AF404 AC198:AD296 I456:AI457 AF255:AG262 AF285:AG287 AF321 AF362:AF380 AF392 AE242:AF249 AC183:AF197 AE198:AF200 AF288:AF290 AF296:AF297 AF301:AF302 AF319:AG319 AG322 AF340:AF341 AF352 AF311:AF312 AF318 AF323 AF326:AF328 AG183:AG200 AG296:AG299 AF324:AG325 AG327:AG339 AG341:AG342 AE201:AG241 AG313:AG317 AG406:AH406 AG414:AG418 AG421:AG422 AG425:AG426 AG428 AM433:AM448 AO433:AO448 AO261 AO213 AO320 AO323 AO259 AO256:AO257 AM457 AO457 AO410 AO147:AO148 AO122:AO125 AO182 AO216 AO68 AO267 AO340 AO293:AO294 AO311:AO312 AM9 AO9 AO353 AM22:AM23 AO21:AO23 AO132:AO133 AO429 AO11:AO13 AO18 AM25:AM26 AO25:AO26 AO29:AO34 AO83 AO86 AO106:AO108 AO127 AO129:AO130 AO150 AO421 AO413:AO417 AO425:AO426 AO238 AO220:AO221 AO225 AO227 AO317:AO318 AO391 AG392:AG405 AG407:AG408 AM12:AM14 AM17 AM29:AM33 AM43 AM46 AM50 AM68:AM69 AM77 AM99:AM101 AM103 AM111 AM114 AM140 AM150:AM152 AM167 AM169 AM171 AM175 AM191 AM193 AM198 AM201 AM217 AM227 AM234 AM267 AM279 AM285:AM287 AM292:AM293 AM298 AM300 AM311:AM312 AM316:AM317 AM340 AM343 AM350 AM353 AM389 AM391 AM413:AM415 AM423:AM424 AM429 AG242:AG291 AG301:AG310 I2:AB4 AM127:AM128 AC11:AG182 AM54 AM81:AM82 AM184 AM203 AM236 AM255:AM259 AM56 AM107 AM123:AM124 AM130 AM133 AM148 AM241 AM262 AM302 AM323 AM427 AC298:AD385 AG344:AG385 AH11:AH385 I6:AB135 J5:AB5 I181:AB385 I410:AB411 AH410:AH429 AC410:AD1048576 AG410 I409:AH409 I386:Z387 AE388:AG390 I388:AD408 AI411 AI421:AI430 AI293:AI299 AH400:AI408 AI282:AI291 AI413:AI419 AI432 AH388:AH399 AI301:AI399 AI11:AI280 AM109 AC9:AI10 AL268 AK415:AL1048576 AK414 AK269:AL413 AK2:AL160 AK162:AL267</xm:sqref>
        </x14:conditionalFormatting>
        <x14:conditionalFormatting xmlns:xm="http://schemas.microsoft.com/office/excel/2006/main">
          <x14:cfRule type="containsText" priority="3292" operator="containsText" id="{CD5FD437-0BD3-44AC-89A0-17817FE2D66E}">
            <xm:f>NOT(ISERROR(SEARCH("WR",AC2)))</xm:f>
            <xm:f>"WR"</xm:f>
            <x14:dxf>
              <fill>
                <patternFill>
                  <bgColor rgb="FF00B0F0"/>
                </patternFill>
              </fill>
            </x14:dxf>
          </x14:cfRule>
          <xm:sqref>AC2:AC7</xm:sqref>
        </x14:conditionalFormatting>
        <x14:conditionalFormatting xmlns:xm="http://schemas.microsoft.com/office/excel/2006/main">
          <x14:cfRule type="containsText" priority="3278" operator="containsText" id="{756DCEC9-E81E-476F-9ED0-EAF416870235}">
            <xm:f>NOT(ISERROR(SEARCH("WR",U172)))</xm:f>
            <xm:f>"WR"</xm:f>
            <x14:dxf>
              <fill>
                <patternFill>
                  <bgColor rgb="FF00B0F0"/>
                </patternFill>
              </fill>
            </x14:dxf>
          </x14:cfRule>
          <xm:sqref>U172</xm:sqref>
        </x14:conditionalFormatting>
        <x14:conditionalFormatting xmlns:xm="http://schemas.microsoft.com/office/excel/2006/main">
          <x14:cfRule type="containsText" priority="3271" operator="containsText" id="{7327DCB4-DFF3-44AF-8549-A1616CBEE8CA}">
            <xm:f>NOT(ISERROR(SEARCH("WR",Q172)))</xm:f>
            <xm:f>"WR"</xm:f>
            <x14:dxf>
              <fill>
                <patternFill>
                  <bgColor rgb="FF00B0F0"/>
                </patternFill>
              </fill>
            </x14:dxf>
          </x14:cfRule>
          <xm:sqref>Q172</xm:sqref>
        </x14:conditionalFormatting>
        <x14:conditionalFormatting xmlns:xm="http://schemas.microsoft.com/office/excel/2006/main">
          <x14:cfRule type="containsText" priority="3264" operator="containsText" id="{F736D5BD-1C9C-4E73-9691-C19AFFEF22C1}">
            <xm:f>NOT(ISERROR(SEARCH("WR",K172)))</xm:f>
            <xm:f>"WR"</xm:f>
            <x14:dxf>
              <fill>
                <patternFill>
                  <bgColor rgb="FF00B0F0"/>
                </patternFill>
              </fill>
            </x14:dxf>
          </x14:cfRule>
          <xm:sqref>K172:M172</xm:sqref>
        </x14:conditionalFormatting>
        <x14:conditionalFormatting xmlns:xm="http://schemas.microsoft.com/office/excel/2006/main">
          <x14:cfRule type="containsText" priority="3257" operator="containsText" id="{9669F95B-F199-4F2F-8284-4D115FD4FE74}">
            <xm:f>NOT(ISERROR(SEARCH("WR",V172)))</xm:f>
            <xm:f>"WR"</xm:f>
            <x14:dxf>
              <fill>
                <patternFill>
                  <bgColor rgb="FF00B0F0"/>
                </patternFill>
              </fill>
            </x14:dxf>
          </x14:cfRule>
          <xm:sqref>V172</xm:sqref>
        </x14:conditionalFormatting>
        <x14:conditionalFormatting xmlns:xm="http://schemas.microsoft.com/office/excel/2006/main">
          <x14:cfRule type="containsText" priority="3256" operator="containsText" id="{8690347B-A66A-45AE-B03C-3FADF307096F}">
            <xm:f>NOT(ISERROR(SEARCH("WR",AC8)))</xm:f>
            <xm:f>"WR"</xm:f>
            <x14:dxf>
              <fill>
                <patternFill>
                  <bgColor rgb="FF00B0F0"/>
                </patternFill>
              </fill>
            </x14:dxf>
          </x14:cfRule>
          <xm:sqref>AC8</xm:sqref>
        </x14:conditionalFormatting>
        <x14:conditionalFormatting xmlns:xm="http://schemas.microsoft.com/office/excel/2006/main">
          <x14:cfRule type="containsText" priority="2534" operator="containsText" id="{60704D1A-20C9-4885-AE5C-7E7D3DB730DD}">
            <xm:f>NOT(ISERROR(SEARCH("WR",AD8)))</xm:f>
            <xm:f>"WR"</xm:f>
            <x14:dxf>
              <fill>
                <patternFill>
                  <bgColor rgb="FF00B0F0"/>
                </patternFill>
              </fill>
            </x14:dxf>
          </x14:cfRule>
          <xm:sqref>AD8</xm:sqref>
        </x14:conditionalFormatting>
        <x14:conditionalFormatting xmlns:xm="http://schemas.microsoft.com/office/excel/2006/main">
          <x14:cfRule type="containsText" priority="1558" operator="containsText" id="{01DE96AA-1474-4615-BF0E-C1EDB4FB6C9C}">
            <xm:f>NOT(ISERROR(SEARCH("WR",AA251)))</xm:f>
            <xm:f>"WR"</xm:f>
            <x14:dxf>
              <fill>
                <patternFill>
                  <bgColor rgb="FF00B0F0"/>
                </patternFill>
              </fill>
            </x14:dxf>
          </x14:cfRule>
          <xm:sqref>AE251:AF254 AE263:AF264 AE265 AE277:AE278 AE284:AF284 AE283 AE285:AE290 AE292:AE296 AE322:AF322 AE339:AF339 AE323:AE338 AE342:AF342 AE344:AF344 AE343 AE348:AF348 AE345:AE347 AE350:AF351 AE349 AE354:AF354 AE352:AE353 AE356:AF356 AE355 AE360:AF361 AE357:AE359 AE381:AF381 AE362:AE380 AE383:AF383 AE382 AE385:AF385 AE384 AE391:AF391 AE401:AF401 AE398:AE400 AE403:AF403 AE402 AE405:AF406 AE404 AE256:AE262 AE303:AF310 AE300:AE302 AE311:AE312 AE318:AE321 AE340:AE341 AE393:AF397 AE392 AE266:AF276 AE279:AF282 AE291:AF291 AE298:AF299 AE313:AF317 AE410:AF418 AE424:AG424 AE421:AF423 AE431:AI431 AE425:AF429 AF329:AF330 AI281 AI300 AI412 AE430:AH430 AE433:AI1048576 AE432:AH432 AA386:AH387</xm:sqref>
        </x14:conditionalFormatting>
        <x14:conditionalFormatting xmlns:xm="http://schemas.microsoft.com/office/excel/2006/main">
          <x14:cfRule type="containsText" priority="1549" operator="containsText" id="{8D66D5FD-8051-43D4-BF34-44E2D66525DD}">
            <xm:f>NOT(ISERROR(SEARCH("WR",AE8)))</xm:f>
            <xm:f>"WR"</xm:f>
            <x14:dxf>
              <fill>
                <patternFill>
                  <bgColor rgb="FF00B0F0"/>
                </patternFill>
              </fill>
            </x14:dxf>
          </x14:cfRule>
          <xm:sqref>AE8:AH8</xm:sqref>
        </x14:conditionalFormatting>
        <x14:conditionalFormatting xmlns:xm="http://schemas.microsoft.com/office/excel/2006/main">
          <x14:cfRule type="containsText" priority="1511" operator="containsText" id="{5FC3C9FE-6F10-4898-8162-E893976824E9}">
            <xm:f>NOT(ISERROR(SEARCH("WR",AE250)))</xm:f>
            <xm:f>"WR"</xm:f>
            <x14:dxf>
              <fill>
                <patternFill>
                  <bgColor rgb="FF00B0F0"/>
                </patternFill>
              </fill>
            </x14:dxf>
          </x14:cfRule>
          <xm:sqref>AE250:AF250</xm:sqref>
        </x14:conditionalFormatting>
        <x14:conditionalFormatting xmlns:xm="http://schemas.microsoft.com/office/excel/2006/main">
          <x14:cfRule type="containsText" priority="1503" operator="containsText" id="{88C65CE8-E883-437E-8843-9E6CB9FF53C2}">
            <xm:f>NOT(ISERROR(SEARCH("WR",AE255)))</xm:f>
            <xm:f>"WR"</xm:f>
            <x14:dxf>
              <fill>
                <patternFill>
                  <bgColor rgb="FF00B0F0"/>
                </patternFill>
              </fill>
            </x14:dxf>
          </x14:cfRule>
          <xm:sqref>AE255</xm:sqref>
        </x14:conditionalFormatting>
        <x14:conditionalFormatting xmlns:xm="http://schemas.microsoft.com/office/excel/2006/main">
          <x14:cfRule type="containsText" priority="1495" operator="containsText" id="{D823D725-98BC-4397-97E8-8235F1F1FAD2}">
            <xm:f>NOT(ISERROR(SEARCH("WR",AE407)))</xm:f>
            <xm:f>"WR"</xm:f>
            <x14:dxf>
              <fill>
                <patternFill>
                  <bgColor rgb="FF00B0F0"/>
                </patternFill>
              </fill>
            </x14:dxf>
          </x14:cfRule>
          <xm:sqref>AE407:AF407</xm:sqref>
        </x14:conditionalFormatting>
        <x14:conditionalFormatting xmlns:xm="http://schemas.microsoft.com/office/excel/2006/main">
          <x14:cfRule type="containsText" priority="1487" operator="containsText" id="{02FAA638-27C1-4BD7-83A1-A02F186D02DC}">
            <xm:f>NOT(ISERROR(SEARCH("WR",AE408)))</xm:f>
            <xm:f>"WR"</xm:f>
            <x14:dxf>
              <fill>
                <patternFill>
                  <bgColor rgb="FF00B0F0"/>
                </patternFill>
              </fill>
            </x14:dxf>
          </x14:cfRule>
          <xm:sqref>AE408:AF408</xm:sqref>
        </x14:conditionalFormatting>
        <x14:conditionalFormatting xmlns:xm="http://schemas.microsoft.com/office/excel/2006/main">
          <x14:cfRule type="containsText" priority="1479" operator="containsText" id="{5C0F6F16-7186-4704-8C73-B6CC67D333B5}">
            <xm:f>NOT(ISERROR(SEARCH("WR",AE419)))</xm:f>
            <xm:f>"WR"</xm:f>
            <x14:dxf>
              <fill>
                <patternFill>
                  <bgColor rgb="FF00B0F0"/>
                </patternFill>
              </fill>
            </x14:dxf>
          </x14:cfRule>
          <xm:sqref>AE419:AF419</xm:sqref>
        </x14:conditionalFormatting>
        <x14:conditionalFormatting xmlns:xm="http://schemas.microsoft.com/office/excel/2006/main">
          <x14:cfRule type="containsText" priority="1471" operator="containsText" id="{06F92440-B280-48BE-82F6-D4A4980841ED}">
            <xm:f>NOT(ISERROR(SEARCH("WR",AE420)))</xm:f>
            <xm:f>"WR"</xm:f>
            <x14:dxf>
              <fill>
                <patternFill>
                  <bgColor rgb="FF00B0F0"/>
                </patternFill>
              </fill>
            </x14:dxf>
          </x14:cfRule>
          <xm:sqref>AE420:AF420 AI420</xm:sqref>
        </x14:conditionalFormatting>
        <x14:conditionalFormatting xmlns:xm="http://schemas.microsoft.com/office/excel/2006/main">
          <x14:cfRule type="containsText" priority="223" operator="containsText" id="{05C0F360-1C9E-4169-BC3F-1E6F2A3776DC}">
            <xm:f>NOT(ISERROR(SEARCH("WR",AF292)))</xm:f>
            <xm:f>"WR"</xm:f>
            <x14:dxf>
              <fill>
                <patternFill>
                  <bgColor rgb="FF00B0F0"/>
                </patternFill>
              </fill>
            </x14:dxf>
          </x14:cfRule>
          <xm:sqref>AF292:AF295 AF300</xm:sqref>
        </x14:conditionalFormatting>
        <x14:conditionalFormatting xmlns:xm="http://schemas.microsoft.com/office/excel/2006/main">
          <x14:cfRule type="containsText" priority="216" operator="containsText" id="{EE6B3ACB-7DDC-4FCF-84F5-EFCA058A177E}">
            <xm:f>NOT(ISERROR(SEARCH("WR",AG292)))</xm:f>
            <xm:f>"WR"</xm:f>
            <x14:dxf>
              <fill>
                <patternFill>
                  <bgColor rgb="FF00B0F0"/>
                </patternFill>
              </fill>
            </x14:dxf>
          </x14:cfRule>
          <xm:sqref>AG292:AG295 AG300</xm:sqref>
        </x14:conditionalFormatting>
        <x14:conditionalFormatting xmlns:xm="http://schemas.microsoft.com/office/excel/2006/main">
          <x14:cfRule type="containsText" priority="209" operator="containsText" id="{EBFAD88E-650D-4239-A12C-6D134A4E19A3}">
            <xm:f>NOT(ISERROR(SEARCH("WR",AG311)))</xm:f>
            <xm:f>"WR"</xm:f>
            <x14:dxf>
              <fill>
                <patternFill>
                  <bgColor rgb="FF00B0F0"/>
                </patternFill>
              </fill>
            </x14:dxf>
          </x14:cfRule>
          <xm:sqref>AG311:AG312 AG318 AG320:AG321 AG323 AG326 AG340 AG391 AG411:AG413 AG419:AG420 AG423 AG427 AG429</xm:sqref>
        </x14:conditionalFormatting>
        <x14:conditionalFormatting xmlns:xm="http://schemas.microsoft.com/office/excel/2006/main">
          <x14:cfRule type="containsText" priority="202" operator="containsText" id="{D013769C-78BE-4747-98CE-0F810569A271}">
            <xm:f>NOT(ISERROR(SEARCH("WR",AF320)))</xm:f>
            <xm:f>"WR"</xm:f>
            <x14:dxf>
              <fill>
                <patternFill>
                  <bgColor rgb="FF00B0F0"/>
                </patternFill>
              </fill>
            </x14:dxf>
          </x14:cfRule>
          <xm:sqref>AF320</xm:sqref>
        </x14:conditionalFormatting>
        <x14:conditionalFormatting xmlns:xm="http://schemas.microsoft.com/office/excel/2006/main">
          <x14:cfRule type="containsText" priority="201" operator="containsText" id="{63B7BC83-68E9-4819-9C56-D988AA603CE0}">
            <xm:f>NOT(ISERROR(SEARCH("WR",AN9)))</xm:f>
            <xm:f>"WR"</xm:f>
            <x14:dxf>
              <fill>
                <patternFill>
                  <bgColor rgb="FF00B0F0"/>
                </patternFill>
              </fill>
            </x14:dxf>
          </x14:cfRule>
          <xm:sqref>AN9</xm:sqref>
        </x14:conditionalFormatting>
        <x14:conditionalFormatting xmlns:xm="http://schemas.microsoft.com/office/excel/2006/main">
          <x14:cfRule type="containsText" priority="130" operator="containsText" id="{B67A1D63-6EEF-455D-B86E-982AD27311B4}">
            <xm:f>NOT(ISERROR(SEARCH("WR",AD2)))</xm:f>
            <xm:f>"WR"</xm:f>
            <x14:dxf>
              <fill>
                <patternFill>
                  <bgColor rgb="FF00B0F0"/>
                </patternFill>
              </fill>
            </x14:dxf>
          </x14:cfRule>
          <xm:sqref>AD2</xm:sqref>
        </x14:conditionalFormatting>
        <x14:conditionalFormatting xmlns:xm="http://schemas.microsoft.com/office/excel/2006/main">
          <x14:cfRule type="containsText" priority="129" operator="containsText" id="{8C934A39-82F4-4E1F-A863-44C0C94D4049}">
            <xm:f>NOT(ISERROR(SEARCH("WR",AE2)))</xm:f>
            <xm:f>"WR"</xm:f>
            <x14:dxf>
              <fill>
                <patternFill>
                  <bgColor rgb="FF00B0F0"/>
                </patternFill>
              </fill>
            </x14:dxf>
          </x14:cfRule>
          <xm:sqref>AE2</xm:sqref>
        </x14:conditionalFormatting>
        <x14:conditionalFormatting xmlns:xm="http://schemas.microsoft.com/office/excel/2006/main">
          <x14:cfRule type="containsText" priority="128" operator="containsText" id="{A14C0B84-5345-468C-AC04-974BA60DF64A}">
            <xm:f>NOT(ISERROR(SEARCH("WR",AF2)))</xm:f>
            <xm:f>"WR"</xm:f>
            <x14:dxf>
              <fill>
                <patternFill>
                  <bgColor rgb="FF00B0F0"/>
                </patternFill>
              </fill>
            </x14:dxf>
          </x14:cfRule>
          <xm:sqref>AF2</xm:sqref>
        </x14:conditionalFormatting>
        <x14:conditionalFormatting xmlns:xm="http://schemas.microsoft.com/office/excel/2006/main">
          <x14:cfRule type="containsText" priority="127" operator="containsText" id="{99DD54F6-5C9B-444B-AC08-7B59E9BCE0E4}">
            <xm:f>NOT(ISERROR(SEARCH("WR",AG2)))</xm:f>
            <xm:f>"WR"</xm:f>
            <x14:dxf>
              <fill>
                <patternFill>
                  <bgColor rgb="FF00B0F0"/>
                </patternFill>
              </fill>
            </x14:dxf>
          </x14:cfRule>
          <xm:sqref>AG2</xm:sqref>
        </x14:conditionalFormatting>
        <x14:conditionalFormatting xmlns:xm="http://schemas.microsoft.com/office/excel/2006/main">
          <x14:cfRule type="containsText" priority="126" operator="containsText" id="{530F277E-8ED0-4D24-A0D6-90AC9329782C}">
            <xm:f>NOT(ISERROR(SEARCH("WR",AH2)))</xm:f>
            <xm:f>"WR"</xm:f>
            <x14:dxf>
              <fill>
                <patternFill>
                  <bgColor rgb="FF00B0F0"/>
                </patternFill>
              </fill>
            </x14:dxf>
          </x14:cfRule>
          <xm:sqref>AH2</xm:sqref>
        </x14:conditionalFormatting>
        <x14:conditionalFormatting xmlns:xm="http://schemas.microsoft.com/office/excel/2006/main">
          <x14:cfRule type="containsText" priority="125" operator="containsText" id="{8456AF19-F502-4335-B152-3C967F30B978}">
            <xm:f>NOT(ISERROR(SEARCH("WR",AI2)))</xm:f>
            <xm:f>"WR"</xm:f>
            <x14:dxf>
              <fill>
                <patternFill>
                  <bgColor rgb="FF00B0F0"/>
                </patternFill>
              </fill>
            </x14:dxf>
          </x14:cfRule>
          <xm:sqref>AI2</xm:sqref>
        </x14:conditionalFormatting>
        <x14:conditionalFormatting xmlns:xm="http://schemas.microsoft.com/office/excel/2006/main">
          <x14:cfRule type="containsText" priority="124" operator="containsText" id="{9C76F48D-18D5-4F83-8BD8-151B2F6D2709}">
            <xm:f>NOT(ISERROR(SEARCH("WR",AD3)))</xm:f>
            <xm:f>"WR"</xm:f>
            <x14:dxf>
              <fill>
                <patternFill>
                  <bgColor rgb="FF00B0F0"/>
                </patternFill>
              </fill>
            </x14:dxf>
          </x14:cfRule>
          <xm:sqref>AD3:AI3</xm:sqref>
        </x14:conditionalFormatting>
        <x14:conditionalFormatting xmlns:xm="http://schemas.microsoft.com/office/excel/2006/main">
          <x14:cfRule type="containsText" priority="123" operator="containsText" id="{5A9E286B-DB43-4087-9BB9-8E71ADB52A8C}">
            <xm:f>NOT(ISERROR(SEARCH("WR",AD4)))</xm:f>
            <xm:f>"WR"</xm:f>
            <x14:dxf>
              <fill>
                <patternFill>
                  <bgColor rgb="FF00B0F0"/>
                </patternFill>
              </fill>
            </x14:dxf>
          </x14:cfRule>
          <xm:sqref>AD4:AI4</xm:sqref>
        </x14:conditionalFormatting>
        <x14:conditionalFormatting xmlns:xm="http://schemas.microsoft.com/office/excel/2006/main">
          <x14:cfRule type="containsText" priority="122" operator="containsText" id="{AA48D406-9460-4A80-B9C5-69C1F61315FF}">
            <xm:f>NOT(ISERROR(SEARCH("WR",AD5)))</xm:f>
            <xm:f>"WR"</xm:f>
            <x14:dxf>
              <fill>
                <patternFill>
                  <bgColor rgb="FF00B0F0"/>
                </patternFill>
              </fill>
            </x14:dxf>
          </x14:cfRule>
          <xm:sqref>AD5:AI5</xm:sqref>
        </x14:conditionalFormatting>
        <x14:conditionalFormatting xmlns:xm="http://schemas.microsoft.com/office/excel/2006/main">
          <x14:cfRule type="containsText" priority="121" operator="containsText" id="{B85F0C8E-5F7A-42AC-8DFD-FDC50048C3B7}">
            <xm:f>NOT(ISERROR(SEARCH("WR",AD6)))</xm:f>
            <xm:f>"WR"</xm:f>
            <x14:dxf>
              <fill>
                <patternFill>
                  <bgColor rgb="FF00B0F0"/>
                </patternFill>
              </fill>
            </x14:dxf>
          </x14:cfRule>
          <xm:sqref>AD6:AI6</xm:sqref>
        </x14:conditionalFormatting>
        <x14:conditionalFormatting xmlns:xm="http://schemas.microsoft.com/office/excel/2006/main">
          <x14:cfRule type="containsText" priority="119" operator="containsText" id="{40CACA7E-C8CB-4327-B269-5A6A45E0C190}">
            <xm:f>NOT(ISERROR(SEARCH("WR",AD7)))</xm:f>
            <xm:f>"WR"</xm:f>
            <x14:dxf>
              <fill>
                <patternFill>
                  <bgColor rgb="FF00B0F0"/>
                </patternFill>
              </fill>
            </x14:dxf>
          </x14:cfRule>
          <xm:sqref>AD7:AI7</xm:sqref>
        </x14:conditionalFormatting>
        <x14:conditionalFormatting xmlns:xm="http://schemas.microsoft.com/office/excel/2006/main">
          <x14:cfRule type="containsText" priority="118" operator="containsText" id="{FAB5B6BA-7C8D-499C-A9A5-D3CFBC7CB551}">
            <xm:f>NOT(ISERROR(SEARCH("WR",AM5)))</xm:f>
            <xm:f>"WR"</xm:f>
            <x14:dxf>
              <fill>
                <patternFill>
                  <bgColor rgb="FF00B0F0"/>
                </patternFill>
              </fill>
            </x14:dxf>
          </x14:cfRule>
          <xm:sqref>AM5</xm:sqref>
        </x14:conditionalFormatting>
        <x14:conditionalFormatting xmlns:xm="http://schemas.microsoft.com/office/excel/2006/main">
          <x14:cfRule type="containsText" priority="117" operator="containsText" id="{8849A579-F834-49CC-A3F0-F1DAF285E057}">
            <xm:f>NOT(ISERROR(SEARCH("WR",I5)))</xm:f>
            <xm:f>"WR"</xm:f>
            <x14:dxf>
              <fill>
                <patternFill>
                  <bgColor rgb="FF00B0F0"/>
                </patternFill>
              </fill>
            </x14:dxf>
          </x14:cfRule>
          <xm:sqref>I5</xm:sqref>
        </x14:conditionalFormatting>
        <x14:conditionalFormatting xmlns:xm="http://schemas.microsoft.com/office/excel/2006/main">
          <x14:cfRule type="containsText" priority="110" operator="containsText" id="{3E51B97E-4931-429E-84CD-53635CE70825}">
            <xm:f>NOT(ISERROR(SEARCH("WR",AJ9)))</xm:f>
            <xm:f>"WR"</xm:f>
            <x14:dxf>
              <fill>
                <patternFill>
                  <bgColor rgb="FF00B0F0"/>
                </patternFill>
              </fill>
            </x14:dxf>
          </x14:cfRule>
          <xm:sqref>AJ456:AJ457 AJ9:AJ432</xm:sqref>
        </x14:conditionalFormatting>
        <x14:conditionalFormatting xmlns:xm="http://schemas.microsoft.com/office/excel/2006/main">
          <x14:cfRule type="containsText" priority="104" operator="containsText" id="{F022CBA1-30F6-4F19-B163-74A610E6F14C}">
            <xm:f>NOT(ISERROR(SEARCH("WR",AJ433)))</xm:f>
            <xm:f>"WR"</xm:f>
            <x14:dxf>
              <fill>
                <patternFill>
                  <bgColor rgb="FF00B0F0"/>
                </patternFill>
              </fill>
            </x14:dxf>
          </x14:cfRule>
          <xm:sqref>AJ433:AJ1048576</xm:sqref>
        </x14:conditionalFormatting>
        <x14:conditionalFormatting xmlns:xm="http://schemas.microsoft.com/office/excel/2006/main">
          <x14:cfRule type="containsText" priority="29" operator="containsText" id="{927DECD1-530E-4A5B-BEF1-A929E16088D6}">
            <xm:f>NOT(ISERROR(SEARCH("WR",AJ2)))</xm:f>
            <xm:f>"WR"</xm:f>
            <x14:dxf>
              <fill>
                <patternFill>
                  <bgColor rgb="FF00B0F0"/>
                </patternFill>
              </fill>
            </x14:dxf>
          </x14:cfRule>
          <xm:sqref>AJ2</xm:sqref>
        </x14:conditionalFormatting>
        <x14:conditionalFormatting xmlns:xm="http://schemas.microsoft.com/office/excel/2006/main">
          <x14:cfRule type="containsText" priority="28" operator="containsText" id="{F697A8D4-6C3B-4284-85EA-979384341E78}">
            <xm:f>NOT(ISERROR(SEARCH("WR",AJ3)))</xm:f>
            <xm:f>"WR"</xm:f>
            <x14:dxf>
              <fill>
                <patternFill>
                  <bgColor rgb="FF00B0F0"/>
                </patternFill>
              </fill>
            </x14:dxf>
          </x14:cfRule>
          <xm:sqref>AJ3</xm:sqref>
        </x14:conditionalFormatting>
        <x14:conditionalFormatting xmlns:xm="http://schemas.microsoft.com/office/excel/2006/main">
          <x14:cfRule type="containsText" priority="27" operator="containsText" id="{B0D68768-ED34-49FA-A592-994E8C6E43EE}">
            <xm:f>NOT(ISERROR(SEARCH("WR",AJ4)))</xm:f>
            <xm:f>"WR"</xm:f>
            <x14:dxf>
              <fill>
                <patternFill>
                  <bgColor rgb="FF00B0F0"/>
                </patternFill>
              </fill>
            </x14:dxf>
          </x14:cfRule>
          <xm:sqref>AJ4</xm:sqref>
        </x14:conditionalFormatting>
        <x14:conditionalFormatting xmlns:xm="http://schemas.microsoft.com/office/excel/2006/main">
          <x14:cfRule type="containsText" priority="26" operator="containsText" id="{DC140425-7D7A-4E64-94D2-CDF0B1FFC716}">
            <xm:f>NOT(ISERROR(SEARCH("WR",AJ5)))</xm:f>
            <xm:f>"WR"</xm:f>
            <x14:dxf>
              <fill>
                <patternFill>
                  <bgColor rgb="FF00B0F0"/>
                </patternFill>
              </fill>
            </x14:dxf>
          </x14:cfRule>
          <xm:sqref>AJ5</xm:sqref>
        </x14:conditionalFormatting>
        <x14:conditionalFormatting xmlns:xm="http://schemas.microsoft.com/office/excel/2006/main">
          <x14:cfRule type="containsText" priority="25" operator="containsText" id="{26131009-315A-47F8-B2D2-BCC061B99CA3}">
            <xm:f>NOT(ISERROR(SEARCH("WR",AJ6)))</xm:f>
            <xm:f>"WR"</xm:f>
            <x14:dxf>
              <fill>
                <patternFill>
                  <bgColor rgb="FF00B0F0"/>
                </patternFill>
              </fill>
            </x14:dxf>
          </x14:cfRule>
          <xm:sqref>AJ6</xm:sqref>
        </x14:conditionalFormatting>
        <x14:conditionalFormatting xmlns:xm="http://schemas.microsoft.com/office/excel/2006/main">
          <x14:cfRule type="containsText" priority="24" operator="containsText" id="{CBF3C70D-6EAF-4A83-BFFF-E2EE3D7A8FB9}">
            <xm:f>NOT(ISERROR(SEARCH("WR",AJ7)))</xm:f>
            <xm:f>"WR"</xm:f>
            <x14:dxf>
              <fill>
                <patternFill>
                  <bgColor rgb="FF00B0F0"/>
                </patternFill>
              </fill>
            </x14:dxf>
          </x14:cfRule>
          <xm:sqref>AJ7</xm:sqref>
        </x14:conditionalFormatting>
        <x14:conditionalFormatting xmlns:xm="http://schemas.microsoft.com/office/excel/2006/main">
          <x14:cfRule type="containsText" priority="17" operator="containsText" id="{F3CE8512-C74C-4610-B09F-0C6D7F0820AA}">
            <xm:f>NOT(ISERROR(SEARCH("WR",AI409)))</xm:f>
            <xm:f>"WR"</xm:f>
            <x14:dxf>
              <fill>
                <patternFill>
                  <bgColor rgb="FF00B0F0"/>
                </patternFill>
              </fill>
            </x14:dxf>
          </x14:cfRule>
          <xm:sqref>AI409</xm:sqref>
        </x14:conditionalFormatting>
        <x14:conditionalFormatting xmlns:xm="http://schemas.microsoft.com/office/excel/2006/main">
          <x14:cfRule type="containsText" priority="10" operator="containsText" id="{077B02F5-490B-4E28-9FAA-0D3B3EF040D2}">
            <xm:f>NOT(ISERROR(SEARCH("WR",AI410)))</xm:f>
            <xm:f>"WR"</xm:f>
            <x14:dxf>
              <fill>
                <patternFill>
                  <bgColor rgb="FF00B0F0"/>
                </patternFill>
              </fill>
            </x14:dxf>
          </x14:cfRule>
          <xm:sqref>AI410</xm:sqref>
        </x14:conditionalFormatting>
        <x14:conditionalFormatting xmlns:xm="http://schemas.microsoft.com/office/excel/2006/main">
          <x14:cfRule type="containsText" priority="3" operator="containsText" id="{4C5880DD-08AE-4F9A-8395-BA24B31E435B}">
            <xm:f>NOT(ISERROR(SEARCH("WR",AI292)))</xm:f>
            <xm:f>"WR"</xm:f>
            <x14:dxf>
              <fill>
                <patternFill>
                  <bgColor rgb="FF00B0F0"/>
                </patternFill>
              </fill>
            </x14:dxf>
          </x14:cfRule>
          <xm:sqref>AI292</xm:sqref>
        </x14:conditionalFormatting>
        <x14:conditionalFormatting xmlns:xm="http://schemas.microsoft.com/office/excel/2006/main">
          <x14:cfRule type="containsText" priority="2" operator="containsText" id="{124A9EDB-C33B-44D0-8991-883F6AE84146}">
            <xm:f>NOT(ISERROR(SEARCH("WR",AJ8)))</xm:f>
            <xm:f>"WR"</xm:f>
            <x14:dxf>
              <fill>
                <patternFill>
                  <bgColor rgb="FF00B0F0"/>
                </patternFill>
              </fill>
            </x14:dxf>
          </x14:cfRule>
          <xm:sqref>AJ8</xm:sqref>
        </x14:conditionalFormatting>
        <x14:conditionalFormatting xmlns:xm="http://schemas.microsoft.com/office/excel/2006/main">
          <x14:cfRule type="containsText" priority="1" operator="containsText" id="{5B59740B-ACC6-45FA-B5D4-0A4127966466}">
            <xm:f>NOT(ISERROR(SEARCH("WR",AI8)))</xm:f>
            <xm:f>"WR"</xm:f>
            <x14:dxf>
              <fill>
                <patternFill>
                  <bgColor rgb="FF00B0F0"/>
                </patternFill>
              </fill>
            </x14:dxf>
          </x14:cfRule>
          <xm:sqref>AI8</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KE436"/>
  <sheetViews>
    <sheetView topLeftCell="JE1" workbookViewId="0">
      <selection activeCell="KE1" sqref="KD1:KE1048576"/>
    </sheetView>
  </sheetViews>
  <sheetFormatPr defaultRowHeight="15" x14ac:dyDescent="0.25"/>
  <cols>
    <col min="1" max="1" width="10.85546875" customWidth="1"/>
    <col min="2" max="2" width="12" style="7" customWidth="1"/>
    <col min="3" max="4" width="9.140625" customWidth="1"/>
    <col min="5" max="5" width="10.7109375" style="7" customWidth="1"/>
    <col min="6" max="8" width="9.140625" customWidth="1"/>
    <col min="9" max="9" width="9.7109375" customWidth="1"/>
    <col min="10" max="10" width="10.7109375" style="7" customWidth="1"/>
    <col min="11" max="11" width="9.140625" customWidth="1"/>
    <col min="12" max="12" width="9.7109375" customWidth="1"/>
    <col min="13" max="15" width="9.140625" customWidth="1"/>
    <col min="16" max="16" width="10.7109375" style="7" customWidth="1"/>
    <col min="17" max="17" width="9.140625" customWidth="1"/>
    <col min="18" max="18" width="10.28515625" customWidth="1"/>
    <col min="19" max="19" width="10.7109375" style="7" customWidth="1"/>
    <col min="20" max="20" width="73.140625" customWidth="1"/>
    <col min="21" max="21" width="9.140625" customWidth="1"/>
    <col min="22" max="22" width="10.7109375" style="7" customWidth="1"/>
    <col min="23" max="23" width="37.42578125" customWidth="1"/>
    <col min="24" max="24" width="20" customWidth="1"/>
    <col min="25" max="25" width="10.28515625" customWidth="1"/>
    <col min="26" max="26" width="10.7109375" style="7" customWidth="1"/>
    <col min="27" max="27" width="9.140625" customWidth="1"/>
    <col min="28" max="28" width="12" customWidth="1"/>
    <col min="29" max="29" width="9.140625" customWidth="1"/>
    <col min="30" max="30" width="10.7109375" style="7" customWidth="1"/>
    <col min="31" max="31" width="16.5703125" style="14" customWidth="1"/>
    <col min="32" max="32" width="8.5703125" customWidth="1"/>
    <col min="33" max="33" width="10.7109375" style="7" customWidth="1"/>
    <col min="34" max="34" width="10.28515625" customWidth="1"/>
    <col min="35" max="35" width="10.7109375" style="7" customWidth="1"/>
    <col min="36" max="36" width="73.140625" style="15" customWidth="1"/>
    <col min="37" max="37" width="9.7109375" customWidth="1"/>
    <col min="38" max="38" width="10.7109375" style="7" customWidth="1"/>
    <col min="39" max="39" width="9.7109375" customWidth="1"/>
    <col min="40" max="40" width="9.140625" customWidth="1"/>
    <col min="41" max="41" width="10.7109375" style="7" customWidth="1"/>
    <col min="42" max="42" width="9.140625" customWidth="1"/>
    <col min="43" max="43" width="10.7109375" style="7" customWidth="1"/>
    <col min="44" max="45" width="9.140625" customWidth="1"/>
    <col min="46" max="46" width="9.7109375" customWidth="1"/>
    <col min="47" max="47" width="9.140625" customWidth="1"/>
    <col min="48" max="48" width="9.7109375" customWidth="1"/>
    <col min="49" max="49" width="9.140625" customWidth="1"/>
    <col min="50" max="50" width="9.7109375" customWidth="1"/>
    <col min="51" max="51" width="9.140625" customWidth="1"/>
    <col min="52" max="52" width="9.7109375" customWidth="1"/>
    <col min="53" max="56" width="9.140625" customWidth="1"/>
    <col min="57" max="57" width="10.140625" customWidth="1"/>
    <col min="58" max="58" width="9.140625" customWidth="1"/>
    <col min="59" max="59" width="10.140625" customWidth="1"/>
    <col min="60" max="60" width="9.7109375" customWidth="1"/>
    <col min="61" max="61" width="10.140625" customWidth="1"/>
    <col min="62" max="62" width="9.7109375" customWidth="1"/>
    <col min="63" max="63" width="10.140625" customWidth="1"/>
    <col min="64" max="64" width="10.7109375" customWidth="1"/>
    <col min="65" max="65" width="9.140625" customWidth="1"/>
    <col min="66" max="66" width="10.28515625" customWidth="1"/>
    <col min="67" max="67" width="10.140625" customWidth="1"/>
    <col min="68" max="68" width="9.140625" customWidth="1"/>
    <col min="69" max="69" width="10.7109375" customWidth="1"/>
    <col min="70" max="70" width="9.7109375" customWidth="1"/>
    <col min="71" max="71" width="9.140625" customWidth="1"/>
    <col min="72" max="72" width="10.7109375" customWidth="1"/>
    <col min="73" max="73" width="10.140625" customWidth="1"/>
    <col min="74" max="74" width="9.140625" customWidth="1"/>
    <col min="75" max="75" width="10.7109375" style="7" customWidth="1"/>
    <col min="76" max="76" width="9.7109375" customWidth="1"/>
    <col min="77" max="77" width="9.140625" customWidth="1"/>
    <col min="78" max="78" width="9.7109375" customWidth="1"/>
    <col min="79" max="79" width="9.140625" customWidth="1"/>
    <col min="80" max="80" width="9.7109375" customWidth="1"/>
    <col min="81" max="85" width="9.140625" customWidth="1"/>
    <col min="86" max="86" width="9.7109375" customWidth="1"/>
    <col min="87" max="87" width="9.140625" customWidth="1"/>
    <col min="88" max="88" width="9.7109375" customWidth="1"/>
    <col min="89" max="89" width="9.140625" customWidth="1"/>
    <col min="90" max="90" width="9.7109375" customWidth="1"/>
    <col min="91" max="91" width="9.140625" customWidth="1"/>
    <col min="92" max="92" width="9.7109375" customWidth="1"/>
    <col min="93" max="94" width="9.140625" customWidth="1"/>
    <col min="95" max="95" width="10.7109375" style="7" customWidth="1"/>
    <col min="96" max="97" width="9.140625" customWidth="1"/>
    <col min="98" max="98" width="9.7109375" customWidth="1"/>
    <col min="99" max="99" width="10.7109375" style="7" customWidth="1"/>
    <col min="100" max="100" width="9.7109375" customWidth="1"/>
    <col min="101" max="101" width="9.140625" customWidth="1"/>
    <col min="102" max="102" width="9.7109375" customWidth="1"/>
    <col min="103" max="103" width="9.140625" customWidth="1"/>
    <col min="104" max="104" width="9.7109375" customWidth="1"/>
    <col min="105" max="105" width="9.140625" customWidth="1"/>
    <col min="106" max="106" width="9.7109375" customWidth="1"/>
    <col min="107" max="107" width="9.140625" customWidth="1"/>
    <col min="108" max="108" width="9.7109375" customWidth="1"/>
    <col min="109" max="109" width="10.140625" customWidth="1"/>
    <col min="110" max="110" width="9.7109375" customWidth="1"/>
    <col min="111" max="111" width="10.140625" customWidth="1"/>
    <col min="112" max="112" width="9.140625" customWidth="1"/>
    <col min="113" max="113" width="10.140625" customWidth="1"/>
    <col min="114" max="114" width="9.7109375" customWidth="1"/>
    <col min="115" max="115" width="9.7109375" style="7" customWidth="1"/>
    <col min="116" max="116" width="10.28515625" customWidth="1"/>
    <col min="117" max="117" width="9.85546875" customWidth="1"/>
    <col min="118" max="118" width="9.7109375" customWidth="1"/>
    <col min="119" max="119" width="9.85546875" customWidth="1"/>
    <col min="120" max="121" width="9.140625" customWidth="1"/>
    <col min="122" max="122" width="9.7109375" customWidth="1"/>
    <col min="123" max="123" width="9.140625" customWidth="1"/>
    <col min="124" max="124" width="9.7109375" customWidth="1"/>
    <col min="125" max="125" width="9.140625" customWidth="1"/>
    <col min="126" max="126" width="9.7109375" customWidth="1"/>
    <col min="127" max="127" width="9.140625" customWidth="1"/>
    <col min="128" max="128" width="9.7109375" customWidth="1"/>
    <col min="129" max="129" width="9.7109375" style="7" customWidth="1"/>
    <col min="130" max="130" width="9.7109375" customWidth="1"/>
    <col min="131" max="131" width="9.140625" customWidth="1"/>
    <col min="132" max="132" width="9.7109375" customWidth="1"/>
    <col min="133" max="133" width="9.140625" customWidth="1"/>
    <col min="134" max="134" width="9.7109375" customWidth="1"/>
    <col min="135" max="135" width="9.140625" customWidth="1"/>
    <col min="136" max="136" width="9.7109375" customWidth="1"/>
    <col min="137" max="137" width="9.7109375" style="7" customWidth="1"/>
    <col min="138" max="138" width="9.7109375" customWidth="1"/>
    <col min="139" max="139" width="9.140625" customWidth="1"/>
    <col min="140" max="140" width="9.7109375" customWidth="1"/>
    <col min="141" max="145" width="9.140625" customWidth="1"/>
    <col min="146" max="146" width="9.7109375" customWidth="1"/>
    <col min="147" max="147" width="9.140625" customWidth="1"/>
    <col min="148" max="148" width="9.7109375" customWidth="1"/>
    <col min="149" max="149" width="9.140625" customWidth="1"/>
    <col min="150" max="150" width="10.28515625" customWidth="1"/>
    <col min="151" max="151" width="9.85546875" customWidth="1"/>
    <col min="152" max="152" width="9.7109375" customWidth="1"/>
    <col min="153" max="153" width="9.140625" customWidth="1"/>
    <col min="154" max="154" width="10.28515625" customWidth="1"/>
    <col min="155" max="155" width="9.85546875" customWidth="1"/>
    <col min="156" max="156" width="9.7109375" customWidth="1"/>
    <col min="157" max="157" width="9.140625" customWidth="1"/>
    <col min="158" max="158" width="9.7109375" customWidth="1"/>
    <col min="159" max="159" width="9.140625" customWidth="1"/>
    <col min="160" max="160" width="9.7109375" customWidth="1"/>
    <col min="161" max="161" width="9.85546875" customWidth="1"/>
    <col min="162" max="162" width="9.7109375" customWidth="1"/>
    <col min="163" max="163" width="9.140625" customWidth="1"/>
    <col min="164" max="164" width="9.7109375" customWidth="1"/>
    <col min="165" max="165" width="9.7109375" style="7" customWidth="1"/>
    <col min="166" max="166" width="9.7109375" customWidth="1"/>
    <col min="167" max="167" width="9.85546875" customWidth="1"/>
    <col min="168" max="168" width="9.7109375" customWidth="1"/>
    <col min="169" max="169" width="9.140625" customWidth="1"/>
    <col min="170" max="170" width="9.7109375" customWidth="1"/>
    <col min="171" max="171" width="9.140625" customWidth="1"/>
    <col min="172" max="172" width="9.7109375" customWidth="1"/>
    <col min="173" max="174" width="9.140625" customWidth="1"/>
    <col min="175" max="175" width="9.85546875" customWidth="1"/>
    <col min="176" max="176" width="9.7109375" customWidth="1"/>
    <col min="177" max="177" width="9.7109375" style="7" customWidth="1"/>
    <col min="178" max="178" width="12.7109375" customWidth="1"/>
    <col min="179" max="179" width="9.85546875" customWidth="1"/>
    <col min="180" max="180" width="9.7109375" customWidth="1"/>
    <col min="181" max="181" width="12.140625" customWidth="1"/>
    <col min="182" max="182" width="9.7109375" customWidth="1"/>
    <col min="183" max="183" width="9.85546875" customWidth="1"/>
    <col min="184" max="184" width="9.7109375" customWidth="1"/>
    <col min="185" max="185" width="9.85546875" customWidth="1"/>
    <col min="186" max="186" width="9.7109375" customWidth="1"/>
    <col min="187" max="187" width="9.85546875" customWidth="1"/>
    <col min="188" max="188" width="10.7109375" customWidth="1"/>
    <col min="189" max="189" width="9.140625" customWidth="1"/>
    <col min="190" max="190" width="10.7109375" customWidth="1"/>
    <col min="191" max="191" width="9.140625" customWidth="1"/>
    <col min="192" max="192" width="10.7109375" customWidth="1"/>
    <col min="193" max="193" width="9.85546875" customWidth="1"/>
    <col min="194" max="194" width="10.7109375" customWidth="1"/>
    <col min="195" max="195" width="9.85546875" customWidth="1"/>
    <col min="196" max="196" width="10.7109375" customWidth="1"/>
    <col min="197" max="197" width="9.85546875" customWidth="1"/>
    <col min="198" max="198" width="9.7109375" customWidth="1"/>
    <col min="199" max="199" width="9.85546875" customWidth="1"/>
    <col min="200" max="200" width="9.7109375" customWidth="1"/>
    <col min="201" max="201" width="9.85546875" customWidth="1"/>
    <col min="202" max="202" width="10.7109375" customWidth="1"/>
    <col min="203" max="203" width="9.140625" customWidth="1"/>
    <col min="204" max="204" width="10.7109375" customWidth="1"/>
    <col min="205" max="205" width="9.140625" customWidth="1"/>
    <col min="206" max="206" width="10.7109375" customWidth="1"/>
    <col min="207" max="207" width="9.140625" customWidth="1"/>
    <col min="208" max="208" width="10.7109375" customWidth="1"/>
    <col min="209" max="209" width="10" customWidth="1"/>
    <col min="210" max="210" width="9.7109375" customWidth="1"/>
    <col min="211" max="211" width="9.140625" customWidth="1"/>
    <col min="212" max="212" width="9.7109375" customWidth="1"/>
    <col min="213" max="213" width="10" customWidth="1"/>
    <col min="214" max="214" width="10.7109375" customWidth="1"/>
    <col min="215" max="215" width="9.140625" customWidth="1"/>
    <col min="216" max="216" width="10.7109375" customWidth="1"/>
    <col min="217" max="217" width="9.140625" customWidth="1"/>
    <col min="218" max="218" width="10.7109375" customWidth="1"/>
    <col min="219" max="219" width="9.140625" customWidth="1"/>
    <col min="220" max="220" width="10.7109375" customWidth="1"/>
    <col min="221" max="221" width="9.140625" customWidth="1"/>
    <col min="222" max="222" width="10.7109375" customWidth="1"/>
    <col min="223" max="224" width="9.140625" customWidth="1"/>
    <col min="225" max="225" width="10" customWidth="1"/>
    <col min="226" max="226" width="9.140625" style="470" customWidth="1"/>
    <col min="227" max="227" width="9.140625" style="82" customWidth="1"/>
    <col min="228" max="228" width="9.7109375" bestFit="1" customWidth="1"/>
    <col min="230" max="230" width="9.7109375" bestFit="1" customWidth="1"/>
    <col min="232" max="232" width="9.7109375" bestFit="1" customWidth="1"/>
    <col min="234" max="234" width="9.7109375" bestFit="1" customWidth="1"/>
    <col min="242" max="242" width="9.7109375" bestFit="1" customWidth="1"/>
    <col min="244" max="244" width="10.28515625" bestFit="1" customWidth="1"/>
    <col min="245" max="245" width="10" bestFit="1" customWidth="1"/>
    <col min="246" max="246" width="10.28515625" bestFit="1" customWidth="1"/>
    <col min="247" max="247" width="10" bestFit="1" customWidth="1"/>
    <col min="248" max="248" width="10.28515625" bestFit="1" customWidth="1"/>
    <col min="249" max="249" width="10" bestFit="1" customWidth="1"/>
    <col min="250" max="250" width="10.28515625" bestFit="1" customWidth="1"/>
    <col min="251" max="251" width="10" bestFit="1" customWidth="1"/>
    <col min="252" max="252" width="9.7109375" bestFit="1" customWidth="1"/>
    <col min="254" max="254" width="10.28515625" bestFit="1" customWidth="1"/>
    <col min="255" max="255" width="10" bestFit="1" customWidth="1"/>
    <col min="256" max="256" width="10.28515625" bestFit="1" customWidth="1"/>
    <col min="257" max="257" width="10" bestFit="1" customWidth="1"/>
    <col min="258" max="258" width="9.7109375" bestFit="1" customWidth="1"/>
    <col min="264" max="264" width="9.7109375" bestFit="1" customWidth="1"/>
    <col min="266" max="266" width="9.7109375" bestFit="1" customWidth="1"/>
    <col min="268" max="268" width="9.7109375" bestFit="1" customWidth="1"/>
    <col min="270" max="270" width="9.7109375" bestFit="1" customWidth="1"/>
    <col min="273" max="273" width="10" bestFit="1" customWidth="1"/>
    <col min="275" max="275" width="10.7109375" style="7" bestFit="1" customWidth="1"/>
    <col min="276" max="276" width="9.7109375" bestFit="1" customWidth="1"/>
    <col min="277" max="277" width="10.140625" bestFit="1" customWidth="1"/>
    <col min="278" max="278" width="9.7109375" bestFit="1" customWidth="1"/>
    <col min="284" max="284" width="9.7109375" bestFit="1" customWidth="1"/>
    <col min="286" max="286" width="9.7109375" bestFit="1" customWidth="1"/>
    <col min="288" max="288" width="9.7109375" bestFit="1" customWidth="1"/>
  </cols>
  <sheetData>
    <row r="1" spans="1:291" ht="15.75" thickBot="1" x14ac:dyDescent="0.3">
      <c r="B1"/>
      <c r="E1"/>
      <c r="I1" t="s">
        <v>2311</v>
      </c>
      <c r="J1">
        <f t="shared" ref="J1:BL1" si="0">COUNTA(J3,J4:J1375)</f>
        <v>406</v>
      </c>
      <c r="K1" t="s">
        <v>2311</v>
      </c>
      <c r="L1">
        <f t="shared" si="0"/>
        <v>434</v>
      </c>
      <c r="M1" t="s">
        <v>2311</v>
      </c>
      <c r="N1">
        <f t="shared" si="0"/>
        <v>0</v>
      </c>
      <c r="O1" t="s">
        <v>2311</v>
      </c>
      <c r="P1">
        <f t="shared" si="0"/>
        <v>393</v>
      </c>
      <c r="Q1" t="s">
        <v>2311</v>
      </c>
      <c r="R1">
        <f t="shared" si="0"/>
        <v>249</v>
      </c>
      <c r="S1" t="s">
        <v>2311</v>
      </c>
      <c r="T1">
        <f t="shared" si="0"/>
        <v>264</v>
      </c>
      <c r="U1" t="s">
        <v>2311</v>
      </c>
      <c r="V1">
        <f t="shared" si="0"/>
        <v>252</v>
      </c>
      <c r="W1" t="s">
        <v>2311</v>
      </c>
      <c r="X1">
        <f t="shared" si="0"/>
        <v>413</v>
      </c>
      <c r="Y1" t="s">
        <v>2311</v>
      </c>
      <c r="Z1">
        <f t="shared" si="0"/>
        <v>393</v>
      </c>
      <c r="AA1" t="s">
        <v>2311</v>
      </c>
      <c r="AB1">
        <f t="shared" si="0"/>
        <v>408</v>
      </c>
      <c r="AC1" t="s">
        <v>2311</v>
      </c>
      <c r="AD1">
        <f t="shared" si="0"/>
        <v>388</v>
      </c>
      <c r="AE1" t="s">
        <v>2311</v>
      </c>
      <c r="AF1">
        <f t="shared" si="0"/>
        <v>383</v>
      </c>
      <c r="AG1" t="s">
        <v>2311</v>
      </c>
      <c r="AH1">
        <f t="shared" si="0"/>
        <v>248</v>
      </c>
      <c r="AI1" t="s">
        <v>2311</v>
      </c>
      <c r="AJ1">
        <f t="shared" si="0"/>
        <v>263</v>
      </c>
      <c r="AK1" t="s">
        <v>2311</v>
      </c>
      <c r="AL1">
        <f t="shared" si="0"/>
        <v>378</v>
      </c>
      <c r="AM1" t="s">
        <v>2311</v>
      </c>
      <c r="AN1">
        <f t="shared" si="0"/>
        <v>378</v>
      </c>
      <c r="AO1" t="s">
        <v>2311</v>
      </c>
      <c r="AP1">
        <f t="shared" si="0"/>
        <v>378</v>
      </c>
      <c r="AQ1" t="s">
        <v>2311</v>
      </c>
      <c r="AR1">
        <f t="shared" si="0"/>
        <v>378</v>
      </c>
      <c r="AS1" t="s">
        <v>2311</v>
      </c>
      <c r="AT1">
        <f t="shared" si="0"/>
        <v>378</v>
      </c>
      <c r="AU1" t="s">
        <v>2311</v>
      </c>
      <c r="AV1">
        <f t="shared" si="0"/>
        <v>378</v>
      </c>
      <c r="AW1" t="s">
        <v>2311</v>
      </c>
      <c r="AX1">
        <f t="shared" si="0"/>
        <v>378</v>
      </c>
      <c r="AY1" t="s">
        <v>2311</v>
      </c>
      <c r="AZ1">
        <f t="shared" si="0"/>
        <v>379</v>
      </c>
      <c r="BA1" t="s">
        <v>2311</v>
      </c>
      <c r="BB1">
        <f t="shared" si="0"/>
        <v>379</v>
      </c>
      <c r="BC1" t="s">
        <v>2311</v>
      </c>
      <c r="BD1">
        <f t="shared" si="0"/>
        <v>380</v>
      </c>
      <c r="BE1" t="s">
        <v>2311</v>
      </c>
      <c r="BF1">
        <f t="shared" si="0"/>
        <v>380</v>
      </c>
      <c r="BG1" t="s">
        <v>2311</v>
      </c>
      <c r="BH1">
        <f t="shared" si="0"/>
        <v>188</v>
      </c>
      <c r="BI1" t="s">
        <v>2311</v>
      </c>
      <c r="BJ1">
        <f t="shared" si="0"/>
        <v>380</v>
      </c>
      <c r="BK1" t="s">
        <v>2311</v>
      </c>
      <c r="BL1">
        <f t="shared" si="0"/>
        <v>380</v>
      </c>
      <c r="BM1" t="s">
        <v>2311</v>
      </c>
      <c r="BN1">
        <f t="shared" ref="BN1:DX1" si="1">COUNTA(BN3,BN4:BN1375)</f>
        <v>380</v>
      </c>
      <c r="BO1" t="s">
        <v>2311</v>
      </c>
      <c r="BP1">
        <f t="shared" si="1"/>
        <v>380</v>
      </c>
      <c r="BQ1" t="s">
        <v>2311</v>
      </c>
      <c r="BR1">
        <f t="shared" si="1"/>
        <v>376</v>
      </c>
      <c r="BS1" t="s">
        <v>2311</v>
      </c>
      <c r="BT1">
        <f t="shared" si="1"/>
        <v>380</v>
      </c>
      <c r="BU1" t="s">
        <v>2311</v>
      </c>
      <c r="BV1">
        <f t="shared" si="1"/>
        <v>380</v>
      </c>
      <c r="BW1" t="s">
        <v>2311</v>
      </c>
      <c r="BX1">
        <f t="shared" si="1"/>
        <v>377</v>
      </c>
      <c r="BY1" t="s">
        <v>2311</v>
      </c>
      <c r="BZ1">
        <f t="shared" si="1"/>
        <v>381</v>
      </c>
      <c r="CA1" t="s">
        <v>2311</v>
      </c>
      <c r="CB1">
        <f t="shared" si="1"/>
        <v>378</v>
      </c>
      <c r="CC1" t="s">
        <v>2311</v>
      </c>
      <c r="CD1">
        <f t="shared" si="1"/>
        <v>331</v>
      </c>
      <c r="CE1" t="s">
        <v>2311</v>
      </c>
      <c r="CF1">
        <f t="shared" si="1"/>
        <v>294</v>
      </c>
      <c r="CG1" t="s">
        <v>2311</v>
      </c>
      <c r="CH1">
        <f t="shared" si="1"/>
        <v>372</v>
      </c>
      <c r="CI1" t="s">
        <v>2311</v>
      </c>
      <c r="CJ1">
        <f t="shared" si="1"/>
        <v>315</v>
      </c>
      <c r="CK1" t="s">
        <v>2311</v>
      </c>
      <c r="CL1">
        <f t="shared" si="1"/>
        <v>372</v>
      </c>
      <c r="CM1" t="s">
        <v>2311</v>
      </c>
      <c r="CN1">
        <f t="shared" si="1"/>
        <v>373</v>
      </c>
      <c r="CO1" t="s">
        <v>2311</v>
      </c>
      <c r="CP1">
        <f t="shared" si="1"/>
        <v>373</v>
      </c>
      <c r="CQ1" t="s">
        <v>2311</v>
      </c>
      <c r="CR1">
        <f t="shared" si="1"/>
        <v>211</v>
      </c>
      <c r="CS1" t="s">
        <v>2311</v>
      </c>
      <c r="CT1">
        <f t="shared" si="1"/>
        <v>355</v>
      </c>
      <c r="CU1" t="s">
        <v>2311</v>
      </c>
      <c r="CV1">
        <f t="shared" si="1"/>
        <v>378</v>
      </c>
      <c r="CW1" t="s">
        <v>2311</v>
      </c>
      <c r="CX1">
        <f t="shared" si="1"/>
        <v>378</v>
      </c>
      <c r="CY1" t="s">
        <v>2311</v>
      </c>
      <c r="CZ1">
        <f t="shared" si="1"/>
        <v>378</v>
      </c>
      <c r="DA1" t="s">
        <v>2311</v>
      </c>
      <c r="DB1">
        <f t="shared" si="1"/>
        <v>378</v>
      </c>
      <c r="DC1" t="s">
        <v>2311</v>
      </c>
      <c r="DD1">
        <f t="shared" si="1"/>
        <v>378</v>
      </c>
      <c r="DE1" t="s">
        <v>2311</v>
      </c>
      <c r="DF1">
        <f t="shared" si="1"/>
        <v>378</v>
      </c>
      <c r="DG1" t="s">
        <v>2311</v>
      </c>
      <c r="DH1">
        <f t="shared" si="1"/>
        <v>378</v>
      </c>
      <c r="DI1" t="s">
        <v>2311</v>
      </c>
      <c r="DJ1">
        <f t="shared" si="1"/>
        <v>431</v>
      </c>
      <c r="DK1" t="s">
        <v>2311</v>
      </c>
      <c r="DL1">
        <f t="shared" si="1"/>
        <v>388</v>
      </c>
      <c r="DM1" t="s">
        <v>2311</v>
      </c>
      <c r="DN1">
        <f t="shared" si="1"/>
        <v>388</v>
      </c>
      <c r="DO1" t="s">
        <v>2311</v>
      </c>
      <c r="DP1">
        <f t="shared" si="1"/>
        <v>396</v>
      </c>
      <c r="DQ1" t="s">
        <v>2311</v>
      </c>
      <c r="DR1">
        <f t="shared" si="1"/>
        <v>235</v>
      </c>
      <c r="DS1" t="s">
        <v>2311</v>
      </c>
      <c r="DT1">
        <f t="shared" si="1"/>
        <v>396</v>
      </c>
      <c r="DU1" t="s">
        <v>2311</v>
      </c>
      <c r="DV1">
        <f t="shared" si="1"/>
        <v>398</v>
      </c>
      <c r="DW1" t="s">
        <v>2311</v>
      </c>
      <c r="DX1">
        <f t="shared" si="1"/>
        <v>401</v>
      </c>
      <c r="DY1" t="s">
        <v>2311</v>
      </c>
      <c r="DZ1">
        <f t="shared" ref="DZ1:GJ1" si="2">COUNTA(DZ3,DZ4:DZ1375)</f>
        <v>402</v>
      </c>
      <c r="EA1" t="s">
        <v>2311</v>
      </c>
      <c r="EB1">
        <f t="shared" si="2"/>
        <v>402</v>
      </c>
      <c r="EC1" t="s">
        <v>2311</v>
      </c>
      <c r="ED1">
        <f t="shared" si="2"/>
        <v>402</v>
      </c>
      <c r="EE1" t="s">
        <v>2311</v>
      </c>
      <c r="EF1">
        <f t="shared" si="2"/>
        <v>402</v>
      </c>
      <c r="EG1" t="s">
        <v>2311</v>
      </c>
      <c r="EH1">
        <f t="shared" si="2"/>
        <v>402</v>
      </c>
      <c r="EI1" t="s">
        <v>2311</v>
      </c>
      <c r="EJ1">
        <f t="shared" si="2"/>
        <v>330</v>
      </c>
      <c r="EK1" t="s">
        <v>2311</v>
      </c>
      <c r="EL1">
        <f t="shared" si="2"/>
        <v>405</v>
      </c>
      <c r="EM1" t="s">
        <v>2311</v>
      </c>
      <c r="EN1">
        <f t="shared" si="2"/>
        <v>406</v>
      </c>
      <c r="EO1" t="s">
        <v>2311</v>
      </c>
      <c r="EP1">
        <f t="shared" si="2"/>
        <v>404</v>
      </c>
      <c r="EQ1" t="s">
        <v>2311</v>
      </c>
      <c r="ER1">
        <f t="shared" si="2"/>
        <v>409</v>
      </c>
      <c r="ES1" t="s">
        <v>2311</v>
      </c>
      <c r="ET1">
        <f t="shared" si="2"/>
        <v>410</v>
      </c>
      <c r="EU1" t="s">
        <v>2311</v>
      </c>
      <c r="EV1">
        <f t="shared" si="2"/>
        <v>411</v>
      </c>
      <c r="EW1" t="s">
        <v>2311</v>
      </c>
      <c r="EX1">
        <f t="shared" si="2"/>
        <v>410</v>
      </c>
      <c r="EY1" t="s">
        <v>2311</v>
      </c>
      <c r="EZ1">
        <f t="shared" si="2"/>
        <v>410</v>
      </c>
      <c r="FA1" t="s">
        <v>2311</v>
      </c>
      <c r="FB1">
        <f t="shared" si="2"/>
        <v>410</v>
      </c>
      <c r="FC1" t="s">
        <v>2311</v>
      </c>
      <c r="FD1">
        <f t="shared" si="2"/>
        <v>48</v>
      </c>
      <c r="FE1" t="s">
        <v>2311</v>
      </c>
      <c r="FF1">
        <f t="shared" si="2"/>
        <v>412</v>
      </c>
      <c r="FG1" t="s">
        <v>2311</v>
      </c>
      <c r="FH1">
        <f t="shared" si="2"/>
        <v>413</v>
      </c>
      <c r="FI1" t="s">
        <v>2311</v>
      </c>
      <c r="FJ1">
        <f t="shared" si="2"/>
        <v>413</v>
      </c>
      <c r="FK1" t="s">
        <v>2311</v>
      </c>
      <c r="FL1">
        <f t="shared" si="2"/>
        <v>418</v>
      </c>
      <c r="FM1" t="s">
        <v>2311</v>
      </c>
      <c r="FN1">
        <f t="shared" si="2"/>
        <v>420</v>
      </c>
      <c r="FO1" t="s">
        <v>2311</v>
      </c>
      <c r="FP1">
        <f t="shared" si="2"/>
        <v>420</v>
      </c>
      <c r="FQ1" t="s">
        <v>2311</v>
      </c>
      <c r="FR1">
        <f t="shared" si="2"/>
        <v>421</v>
      </c>
      <c r="FS1" t="s">
        <v>2311</v>
      </c>
      <c r="FT1">
        <f t="shared" si="2"/>
        <v>421</v>
      </c>
      <c r="FU1" t="s">
        <v>2311</v>
      </c>
      <c r="FV1">
        <f t="shared" si="2"/>
        <v>421</v>
      </c>
      <c r="FW1" t="s">
        <v>2311</v>
      </c>
      <c r="FX1">
        <f t="shared" si="2"/>
        <v>421</v>
      </c>
      <c r="FY1" t="s">
        <v>2311</v>
      </c>
      <c r="FZ1">
        <f t="shared" si="2"/>
        <v>421</v>
      </c>
      <c r="GA1" t="s">
        <v>2311</v>
      </c>
      <c r="GB1">
        <f t="shared" si="2"/>
        <v>421</v>
      </c>
      <c r="GC1" t="s">
        <v>2311</v>
      </c>
      <c r="GD1">
        <f t="shared" si="2"/>
        <v>422</v>
      </c>
      <c r="GE1" t="s">
        <v>2311</v>
      </c>
      <c r="GF1">
        <f t="shared" si="2"/>
        <v>422</v>
      </c>
      <c r="GG1" t="s">
        <v>2311</v>
      </c>
      <c r="GH1">
        <f t="shared" si="2"/>
        <v>422</v>
      </c>
      <c r="GI1" t="s">
        <v>2311</v>
      </c>
      <c r="GJ1">
        <f t="shared" si="2"/>
        <v>422</v>
      </c>
      <c r="GK1" t="s">
        <v>2311</v>
      </c>
      <c r="GL1">
        <f t="shared" ref="GL1:HR1" si="3">COUNTA(GL3,GL4:GL1375)</f>
        <v>420</v>
      </c>
      <c r="GM1" t="s">
        <v>2311</v>
      </c>
      <c r="GN1">
        <f t="shared" si="3"/>
        <v>421</v>
      </c>
      <c r="GO1" t="s">
        <v>2311</v>
      </c>
      <c r="GP1">
        <f t="shared" si="3"/>
        <v>422</v>
      </c>
      <c r="GQ1" t="s">
        <v>2311</v>
      </c>
      <c r="GR1">
        <f t="shared" si="3"/>
        <v>424</v>
      </c>
      <c r="GS1" t="s">
        <v>2311</v>
      </c>
      <c r="GT1">
        <f t="shared" si="3"/>
        <v>424</v>
      </c>
      <c r="GU1" t="s">
        <v>2311</v>
      </c>
      <c r="GV1">
        <f t="shared" si="3"/>
        <v>423</v>
      </c>
      <c r="GW1" t="s">
        <v>2311</v>
      </c>
      <c r="GX1">
        <f t="shared" si="3"/>
        <v>425</v>
      </c>
      <c r="GY1" t="s">
        <v>2311</v>
      </c>
      <c r="GZ1">
        <f t="shared" si="3"/>
        <v>426</v>
      </c>
      <c r="HA1" t="s">
        <v>2311</v>
      </c>
      <c r="HB1">
        <f t="shared" si="3"/>
        <v>424</v>
      </c>
      <c r="HC1" t="s">
        <v>2311</v>
      </c>
      <c r="HD1">
        <f t="shared" si="3"/>
        <v>424</v>
      </c>
      <c r="HE1" t="s">
        <v>2311</v>
      </c>
      <c r="HF1">
        <f t="shared" si="3"/>
        <v>426</v>
      </c>
      <c r="HG1" t="s">
        <v>2311</v>
      </c>
      <c r="HH1">
        <f t="shared" si="3"/>
        <v>426</v>
      </c>
      <c r="HI1" t="s">
        <v>2311</v>
      </c>
      <c r="HJ1">
        <f t="shared" si="3"/>
        <v>426</v>
      </c>
      <c r="HK1" t="s">
        <v>2311</v>
      </c>
      <c r="HL1">
        <f t="shared" si="3"/>
        <v>424</v>
      </c>
      <c r="HM1" t="s">
        <v>2311</v>
      </c>
      <c r="HN1">
        <f t="shared" si="3"/>
        <v>429</v>
      </c>
      <c r="HO1" t="s">
        <v>2311</v>
      </c>
      <c r="HP1">
        <f t="shared" si="3"/>
        <v>427</v>
      </c>
      <c r="HQ1" t="s">
        <v>2311</v>
      </c>
      <c r="HR1">
        <f t="shared" si="3"/>
        <v>427</v>
      </c>
      <c r="HS1" t="s">
        <v>2311</v>
      </c>
      <c r="HT1">
        <f t="shared" ref="HT1" si="4">COUNTA(HT3,HT4:HT1375)</f>
        <v>427</v>
      </c>
      <c r="HU1" t="s">
        <v>2311</v>
      </c>
      <c r="HV1">
        <f t="shared" ref="HV1" si="5">COUNTA(HV3,HV4:HV1375)</f>
        <v>427</v>
      </c>
      <c r="HW1" t="s">
        <v>2311</v>
      </c>
      <c r="HX1">
        <f t="shared" ref="HX1" si="6">COUNTA(HX3,HX4:HX1375)</f>
        <v>427</v>
      </c>
      <c r="HY1" t="s">
        <v>2311</v>
      </c>
      <c r="HZ1">
        <f t="shared" ref="HZ1" si="7">COUNTA(HZ3,HZ4:HZ1375)</f>
        <v>430</v>
      </c>
      <c r="IA1" t="s">
        <v>2311</v>
      </c>
      <c r="IB1">
        <f t="shared" ref="IB1" si="8">COUNTA(IB3,IB4:IB1375)</f>
        <v>430</v>
      </c>
      <c r="IC1" t="s">
        <v>2311</v>
      </c>
      <c r="ID1">
        <f t="shared" ref="ID1" si="9">COUNTA(ID3,ID4:ID1375)</f>
        <v>430</v>
      </c>
      <c r="IE1" t="s">
        <v>2311</v>
      </c>
      <c r="IF1">
        <f t="shared" ref="IF1" si="10">COUNTA(IF3,IF4:IF1375)</f>
        <v>431</v>
      </c>
      <c r="IG1" t="s">
        <v>2311</v>
      </c>
      <c r="IH1">
        <f t="shared" ref="IH1" si="11">COUNTA(IH3,IH4:IH1375)</f>
        <v>428</v>
      </c>
      <c r="II1" t="s">
        <v>2311</v>
      </c>
      <c r="IJ1">
        <f t="shared" ref="IJ1" si="12">COUNTA(IJ3,IJ4:IJ1375)</f>
        <v>428</v>
      </c>
      <c r="IK1" t="s">
        <v>2311</v>
      </c>
      <c r="IL1">
        <f t="shared" ref="IL1" si="13">COUNTA(IL3,IL4:IL1375)</f>
        <v>428</v>
      </c>
      <c r="IM1" t="s">
        <v>2311</v>
      </c>
      <c r="IN1">
        <f>COUNTA(IN3,IN4:IN1375)</f>
        <v>428</v>
      </c>
      <c r="IO1" t="s">
        <v>2311</v>
      </c>
      <c r="IP1" s="7">
        <v>44629</v>
      </c>
      <c r="IR1" s="7">
        <v>44641</v>
      </c>
      <c r="IT1" s="7">
        <v>44642</v>
      </c>
      <c r="IV1" s="7">
        <v>44643</v>
      </c>
      <c r="IX1" s="7">
        <v>44644</v>
      </c>
      <c r="IZ1" s="7">
        <v>44652</v>
      </c>
      <c r="JB1" s="7">
        <v>44657</v>
      </c>
      <c r="JD1" s="7">
        <v>44662</v>
      </c>
      <c r="JF1" s="7">
        <v>44664</v>
      </c>
      <c r="JH1" s="7">
        <v>44669</v>
      </c>
      <c r="JJ1" s="7">
        <v>44673</v>
      </c>
      <c r="JL1" s="7">
        <v>44683</v>
      </c>
      <c r="JN1" s="7">
        <v>44690</v>
      </c>
      <c r="JP1" s="7">
        <v>44698</v>
      </c>
      <c r="JR1" s="7">
        <v>44702</v>
      </c>
      <c r="JT1" s="7">
        <v>44718</v>
      </c>
      <c r="JV1" s="63">
        <v>44732</v>
      </c>
      <c r="JX1" s="7">
        <v>44759</v>
      </c>
      <c r="JZ1" s="7">
        <v>44767</v>
      </c>
      <c r="KB1" s="7">
        <v>44768</v>
      </c>
      <c r="KD1" s="7">
        <v>44774</v>
      </c>
    </row>
    <row r="2" spans="1:291" ht="15.75" thickBot="1" x14ac:dyDescent="0.3">
      <c r="I2" s="7">
        <v>43977</v>
      </c>
      <c r="L2" s="7">
        <v>43977</v>
      </c>
      <c r="M2" t="s">
        <v>2312</v>
      </c>
      <c r="O2" s="622" t="s">
        <v>2313</v>
      </c>
      <c r="P2" s="622"/>
      <c r="R2" s="634">
        <v>43978</v>
      </c>
      <c r="S2" s="634"/>
      <c r="T2" s="634"/>
      <c r="U2" s="629" t="s">
        <v>2314</v>
      </c>
      <c r="V2" s="629"/>
      <c r="W2" s="629"/>
      <c r="X2" s="10" t="s">
        <v>2315</v>
      </c>
      <c r="Y2" s="630" t="s">
        <v>2316</v>
      </c>
      <c r="Z2" s="630"/>
      <c r="AA2" s="10">
        <v>43985</v>
      </c>
      <c r="AB2" s="12" t="s">
        <v>2317</v>
      </c>
      <c r="AC2" s="630" t="s">
        <v>2318</v>
      </c>
      <c r="AD2" s="630"/>
      <c r="AE2" s="13" t="s">
        <v>2319</v>
      </c>
      <c r="AF2" s="632" t="s">
        <v>2320</v>
      </c>
      <c r="AG2" s="632"/>
      <c r="AH2" s="632" t="s">
        <v>2321</v>
      </c>
      <c r="AI2" s="632"/>
      <c r="AJ2" s="633"/>
      <c r="AK2" s="631">
        <v>44011</v>
      </c>
      <c r="AL2" s="624"/>
      <c r="AM2" s="10">
        <v>44011</v>
      </c>
      <c r="AN2" s="630" t="s">
        <v>2322</v>
      </c>
      <c r="AO2" s="630"/>
      <c r="AP2" s="627">
        <v>44013</v>
      </c>
      <c r="AQ2" s="628"/>
      <c r="AR2" s="626">
        <v>44021</v>
      </c>
      <c r="AS2" s="625"/>
      <c r="AT2" s="10">
        <v>44034</v>
      </c>
      <c r="AU2" s="10"/>
      <c r="AV2" s="625">
        <v>44040</v>
      </c>
      <c r="AW2" s="625"/>
      <c r="AX2" s="625">
        <v>44053</v>
      </c>
      <c r="AY2" s="625"/>
      <c r="AZ2" s="625">
        <v>44068</v>
      </c>
      <c r="BA2" s="625"/>
      <c r="BB2" s="624">
        <v>44075</v>
      </c>
      <c r="BC2" s="624"/>
      <c r="BD2" s="622">
        <v>44092</v>
      </c>
      <c r="BE2" s="623"/>
      <c r="BF2" t="s">
        <v>2323</v>
      </c>
      <c r="BH2" s="7">
        <v>44105</v>
      </c>
      <c r="BI2" s="7"/>
      <c r="BJ2" s="10">
        <v>44105</v>
      </c>
      <c r="BK2" s="10"/>
      <c r="BL2" s="7">
        <v>44124</v>
      </c>
      <c r="BN2" s="7">
        <v>44141</v>
      </c>
      <c r="BP2" s="63">
        <v>44160</v>
      </c>
      <c r="BR2" s="7">
        <v>44169</v>
      </c>
      <c r="BT2" s="7">
        <v>44187</v>
      </c>
      <c r="BV2" s="7">
        <v>44200</v>
      </c>
      <c r="BX2" s="7">
        <v>44210</v>
      </c>
      <c r="BZ2" s="7">
        <v>44216</v>
      </c>
      <c r="CB2" s="7">
        <v>44223</v>
      </c>
      <c r="CD2" s="7">
        <v>44228</v>
      </c>
      <c r="CF2" s="7">
        <v>44229</v>
      </c>
      <c r="CH2" s="7">
        <v>44237</v>
      </c>
      <c r="CJ2" s="7">
        <v>44237</v>
      </c>
      <c r="CL2" s="7">
        <v>44249</v>
      </c>
      <c r="CN2" s="7">
        <v>44253</v>
      </c>
      <c r="CP2" s="7">
        <v>44256</v>
      </c>
      <c r="CR2" t="s">
        <v>2324</v>
      </c>
      <c r="CT2" s="7">
        <v>44265</v>
      </c>
      <c r="CV2" s="7">
        <v>44273</v>
      </c>
      <c r="CX2" s="7">
        <v>44299</v>
      </c>
      <c r="CZ2" s="7">
        <v>44305</v>
      </c>
      <c r="DB2" s="7">
        <v>44313</v>
      </c>
      <c r="DD2" s="7">
        <v>44340</v>
      </c>
      <c r="DF2" s="7">
        <v>44343</v>
      </c>
      <c r="DH2" s="7">
        <v>44349</v>
      </c>
      <c r="DJ2" s="7">
        <v>44370</v>
      </c>
      <c r="DL2" s="7">
        <v>44375</v>
      </c>
      <c r="DN2" s="7">
        <v>44377</v>
      </c>
      <c r="DP2" s="7">
        <v>44378</v>
      </c>
      <c r="DR2" s="7">
        <v>44389</v>
      </c>
      <c r="DT2" s="7">
        <v>44390</v>
      </c>
      <c r="DV2" s="7">
        <v>44391</v>
      </c>
      <c r="DX2" s="7">
        <v>44396</v>
      </c>
      <c r="DZ2" s="7">
        <v>44397</v>
      </c>
      <c r="EB2" s="7">
        <v>44398</v>
      </c>
      <c r="ED2" s="7">
        <v>44403</v>
      </c>
      <c r="EF2" s="7">
        <v>44404</v>
      </c>
      <c r="EH2" s="7">
        <v>44405</v>
      </c>
      <c r="EJ2" s="7">
        <v>44407</v>
      </c>
      <c r="EL2" s="7">
        <v>44410</v>
      </c>
      <c r="EN2" s="7">
        <v>44412</v>
      </c>
      <c r="EP2" s="7">
        <v>44419</v>
      </c>
      <c r="ER2" s="7">
        <v>44421</v>
      </c>
      <c r="ET2" s="7">
        <v>44424</v>
      </c>
      <c r="EV2" s="7">
        <v>44426</v>
      </c>
      <c r="EX2" s="7">
        <v>44431</v>
      </c>
      <c r="EZ2" s="7">
        <v>44433</v>
      </c>
      <c r="FB2" s="7">
        <v>44433</v>
      </c>
      <c r="FD2" s="7">
        <v>44434</v>
      </c>
      <c r="FF2" s="7">
        <v>44434</v>
      </c>
      <c r="FH2" s="7">
        <v>44435</v>
      </c>
      <c r="FJ2" s="7">
        <v>44439</v>
      </c>
      <c r="FL2" s="7">
        <v>44439</v>
      </c>
      <c r="FN2" s="7">
        <v>44453</v>
      </c>
      <c r="FP2" s="7">
        <v>44454</v>
      </c>
      <c r="FR2" s="63">
        <v>44459</v>
      </c>
      <c r="FT2" s="7">
        <v>44461</v>
      </c>
      <c r="FV2" s="7">
        <v>44466</v>
      </c>
      <c r="FX2" s="7">
        <v>44468</v>
      </c>
      <c r="FZ2" s="7">
        <v>44469</v>
      </c>
      <c r="GB2" s="7">
        <v>44470</v>
      </c>
      <c r="GD2" s="7">
        <v>44475</v>
      </c>
      <c r="GF2" s="7">
        <v>44480</v>
      </c>
      <c r="GH2" s="7">
        <v>44481</v>
      </c>
      <c r="GJ2" s="7">
        <v>44489</v>
      </c>
      <c r="GL2" s="7">
        <v>44497</v>
      </c>
      <c r="GN2" s="7">
        <v>44498</v>
      </c>
      <c r="GP2" s="7">
        <v>44501</v>
      </c>
      <c r="GR2" s="7">
        <v>44508</v>
      </c>
      <c r="GT2" s="7">
        <v>44511</v>
      </c>
      <c r="GV2" s="7">
        <v>44517</v>
      </c>
      <c r="GX2" s="7">
        <v>44523</v>
      </c>
      <c r="GZ2" s="7">
        <v>44529</v>
      </c>
      <c r="HB2" s="7">
        <v>44531</v>
      </c>
      <c r="HD2" s="7">
        <v>44536</v>
      </c>
      <c r="HF2" s="7">
        <v>44540</v>
      </c>
      <c r="HH2" s="7">
        <v>44543</v>
      </c>
      <c r="HJ2" s="7">
        <v>44545</v>
      </c>
      <c r="HL2" s="7">
        <v>44550</v>
      </c>
      <c r="HN2" s="7">
        <v>44552</v>
      </c>
      <c r="HP2" s="7">
        <v>44201</v>
      </c>
      <c r="HR2" s="470" t="s">
        <v>2325</v>
      </c>
      <c r="HT2" s="7">
        <v>44580</v>
      </c>
      <c r="HV2" s="7">
        <v>44585</v>
      </c>
      <c r="HX2" s="7">
        <v>44587</v>
      </c>
      <c r="HZ2" s="7">
        <v>44592</v>
      </c>
      <c r="IB2" s="7">
        <v>44593</v>
      </c>
      <c r="ID2" s="7">
        <v>44601</v>
      </c>
      <c r="IF2" s="7">
        <v>44601</v>
      </c>
      <c r="IH2" s="7">
        <v>44606</v>
      </c>
      <c r="IJ2" s="7">
        <v>44609</v>
      </c>
      <c r="IL2" s="7">
        <v>44610</v>
      </c>
      <c r="IN2" s="7">
        <v>44614</v>
      </c>
      <c r="IP2" t="s">
        <v>544</v>
      </c>
      <c r="IQ2" s="27">
        <v>44259</v>
      </c>
      <c r="IR2" t="s">
        <v>544</v>
      </c>
      <c r="IS2">
        <v>44259</v>
      </c>
      <c r="IT2" t="s">
        <v>544</v>
      </c>
      <c r="IU2" s="27">
        <v>44259</v>
      </c>
      <c r="IV2" t="s">
        <v>544</v>
      </c>
      <c r="IW2" s="27">
        <v>44259</v>
      </c>
      <c r="IX2" t="s">
        <v>544</v>
      </c>
      <c r="IY2" s="27">
        <v>44259</v>
      </c>
      <c r="IZ2" t="s">
        <v>544</v>
      </c>
      <c r="JA2" s="27">
        <v>44259</v>
      </c>
      <c r="JB2" t="s">
        <v>544</v>
      </c>
      <c r="JC2" s="27">
        <v>44259</v>
      </c>
      <c r="JD2" t="s">
        <v>544</v>
      </c>
      <c r="JE2" s="27">
        <v>44259</v>
      </c>
      <c r="JF2" t="s">
        <v>544</v>
      </c>
      <c r="JG2">
        <v>44259</v>
      </c>
      <c r="JH2" t="s">
        <v>544</v>
      </c>
      <c r="JI2" s="27">
        <v>44259</v>
      </c>
      <c r="JJ2" t="s">
        <v>544</v>
      </c>
      <c r="JK2">
        <v>44259</v>
      </c>
      <c r="JL2" t="s">
        <v>544</v>
      </c>
      <c r="JM2" s="27">
        <v>44259</v>
      </c>
      <c r="JN2" t="s">
        <v>544</v>
      </c>
      <c r="JO2" s="7">
        <v>44259</v>
      </c>
      <c r="JP2" t="s">
        <v>544</v>
      </c>
      <c r="JQ2" s="27">
        <v>44259</v>
      </c>
      <c r="JR2" t="s">
        <v>544</v>
      </c>
      <c r="JS2" s="27">
        <v>44259</v>
      </c>
      <c r="JT2" t="s">
        <v>544</v>
      </c>
      <c r="JU2">
        <v>44259</v>
      </c>
      <c r="JV2" t="s">
        <v>544</v>
      </c>
      <c r="JW2">
        <v>44259</v>
      </c>
      <c r="JX2" t="s">
        <v>544</v>
      </c>
      <c r="JY2" s="27">
        <v>44259</v>
      </c>
      <c r="JZ2" t="s">
        <v>544</v>
      </c>
      <c r="KA2" s="27">
        <v>44259</v>
      </c>
      <c r="KB2" t="s">
        <v>544</v>
      </c>
      <c r="KC2" s="27">
        <v>44259</v>
      </c>
      <c r="KD2" t="s">
        <v>544</v>
      </c>
      <c r="KE2" s="27">
        <v>44259</v>
      </c>
    </row>
    <row r="3" spans="1:291" x14ac:dyDescent="0.25">
      <c r="A3" t="s">
        <v>2326</v>
      </c>
      <c r="B3" s="7" t="s">
        <v>2327</v>
      </c>
      <c r="E3" s="7">
        <v>43973</v>
      </c>
      <c r="G3" t="s">
        <v>2328</v>
      </c>
      <c r="I3" t="s">
        <v>2328</v>
      </c>
      <c r="J3" s="7">
        <v>43914</v>
      </c>
      <c r="L3" t="s">
        <v>2328</v>
      </c>
      <c r="M3" t="s">
        <v>2328</v>
      </c>
      <c r="O3" t="s">
        <v>2328</v>
      </c>
      <c r="P3" s="7">
        <v>43914</v>
      </c>
      <c r="R3" t="s">
        <v>2328</v>
      </c>
      <c r="S3" s="7">
        <v>41880</v>
      </c>
      <c r="T3" t="s">
        <v>2329</v>
      </c>
      <c r="U3" t="s">
        <v>2328</v>
      </c>
      <c r="V3" s="7">
        <v>41880</v>
      </c>
      <c r="W3" t="s">
        <v>2329</v>
      </c>
      <c r="X3" t="s">
        <v>2328</v>
      </c>
      <c r="Y3" t="s">
        <v>2328</v>
      </c>
      <c r="Z3" s="7">
        <v>43977</v>
      </c>
      <c r="AA3" t="s">
        <v>2328</v>
      </c>
      <c r="AB3" t="s">
        <v>2328</v>
      </c>
      <c r="AC3" t="s">
        <v>2328</v>
      </c>
      <c r="AD3" s="7">
        <v>43977</v>
      </c>
      <c r="AE3" s="17" t="s">
        <v>2328</v>
      </c>
      <c r="AF3" t="s">
        <v>2328</v>
      </c>
      <c r="AG3" s="7">
        <v>43977</v>
      </c>
      <c r="AH3" s="12" t="s">
        <v>2328</v>
      </c>
      <c r="AI3" s="10">
        <v>41880</v>
      </c>
      <c r="AJ3" s="16" t="s">
        <v>2329</v>
      </c>
      <c r="AK3" t="s">
        <v>2328</v>
      </c>
      <c r="AL3" s="7">
        <v>43999</v>
      </c>
      <c r="AM3" t="s">
        <v>2328</v>
      </c>
      <c r="AN3" t="s">
        <v>2328</v>
      </c>
      <c r="AO3" s="7">
        <v>43999</v>
      </c>
      <c r="AP3" t="s">
        <v>2328</v>
      </c>
      <c r="AQ3" s="7">
        <v>43999</v>
      </c>
      <c r="AR3" t="s">
        <v>2328</v>
      </c>
      <c r="AS3" s="27">
        <v>43999</v>
      </c>
      <c r="AT3" t="s">
        <v>2328</v>
      </c>
      <c r="AU3" s="27">
        <v>43999</v>
      </c>
      <c r="AV3" t="s">
        <v>2328</v>
      </c>
      <c r="AW3" s="27">
        <v>44034</v>
      </c>
      <c r="AX3" t="s">
        <v>2328</v>
      </c>
      <c r="AY3" s="27">
        <v>44034</v>
      </c>
      <c r="AZ3" t="s">
        <v>2328</v>
      </c>
      <c r="BA3" s="27">
        <v>44034</v>
      </c>
      <c r="BB3" t="s">
        <v>2328</v>
      </c>
      <c r="BC3" s="27">
        <v>44071</v>
      </c>
      <c r="BD3" s="49" t="s">
        <v>2328</v>
      </c>
      <c r="BE3" s="27">
        <v>44071</v>
      </c>
      <c r="BF3" t="s">
        <v>2328</v>
      </c>
      <c r="BG3" s="27">
        <v>44071</v>
      </c>
      <c r="BH3" t="s">
        <v>2328</v>
      </c>
      <c r="BI3" s="27">
        <v>44071</v>
      </c>
      <c r="BJ3" t="s">
        <v>2328</v>
      </c>
      <c r="BK3" s="27">
        <v>44071</v>
      </c>
      <c r="BL3" t="s">
        <v>2328</v>
      </c>
      <c r="BM3" s="27">
        <v>44112</v>
      </c>
      <c r="BN3" t="s">
        <v>2328</v>
      </c>
      <c r="BO3" s="27">
        <v>44112</v>
      </c>
      <c r="BP3" t="s">
        <v>2328</v>
      </c>
      <c r="BQ3" s="7">
        <v>44112</v>
      </c>
      <c r="BR3" t="s">
        <v>2328</v>
      </c>
      <c r="BS3" s="27">
        <v>44112</v>
      </c>
      <c r="BT3" t="s">
        <v>2328</v>
      </c>
      <c r="BU3" s="27">
        <v>44112</v>
      </c>
      <c r="BV3" t="s">
        <v>2328</v>
      </c>
      <c r="BW3" s="7">
        <v>44188</v>
      </c>
      <c r="BX3" t="s">
        <v>2328</v>
      </c>
      <c r="BY3" s="27">
        <v>44202</v>
      </c>
      <c r="BZ3" t="s">
        <v>2328</v>
      </c>
      <c r="CA3" s="27">
        <v>44202</v>
      </c>
      <c r="CB3" t="s">
        <v>2328</v>
      </c>
      <c r="CC3" s="27">
        <v>44202</v>
      </c>
      <c r="CD3" t="s">
        <v>2330</v>
      </c>
      <c r="CE3" s="27">
        <v>44124</v>
      </c>
      <c r="CF3" t="s">
        <v>2328</v>
      </c>
      <c r="CG3" s="27">
        <v>44202</v>
      </c>
      <c r="CH3" t="s">
        <v>2328</v>
      </c>
      <c r="CI3" s="27">
        <v>44202</v>
      </c>
      <c r="CJ3" t="s">
        <v>2328</v>
      </c>
      <c r="CK3" s="27">
        <v>44230</v>
      </c>
      <c r="CL3" t="s">
        <v>2328</v>
      </c>
      <c r="CM3" s="27">
        <v>44230</v>
      </c>
      <c r="CN3" t="s">
        <v>2328</v>
      </c>
      <c r="CO3" s="27">
        <v>44230</v>
      </c>
      <c r="CP3" t="s">
        <v>2328</v>
      </c>
      <c r="CQ3" s="7">
        <v>44230</v>
      </c>
      <c r="CR3">
        <v>2021</v>
      </c>
      <c r="CS3">
        <v>0.21</v>
      </c>
      <c r="CT3" t="s">
        <v>2328</v>
      </c>
      <c r="CU3" s="7">
        <v>44259</v>
      </c>
      <c r="CV3" t="s">
        <v>2328</v>
      </c>
      <c r="CW3" s="27">
        <v>44259</v>
      </c>
      <c r="CX3" t="s">
        <v>2328</v>
      </c>
      <c r="CY3" s="27">
        <v>44291</v>
      </c>
      <c r="CZ3" t="s">
        <v>2328</v>
      </c>
      <c r="DA3" s="27">
        <v>44291</v>
      </c>
      <c r="DB3" t="s">
        <v>2328</v>
      </c>
      <c r="DC3" s="27">
        <v>44291</v>
      </c>
      <c r="DD3" t="s">
        <v>2328</v>
      </c>
      <c r="DE3" s="27">
        <v>44334</v>
      </c>
      <c r="DF3" t="s">
        <v>2328</v>
      </c>
      <c r="DG3" s="27">
        <v>44334</v>
      </c>
      <c r="DH3" t="s">
        <v>2328</v>
      </c>
      <c r="DI3" s="27">
        <v>44334</v>
      </c>
      <c r="DJ3" t="s">
        <v>592</v>
      </c>
      <c r="DK3" s="7">
        <v>44259</v>
      </c>
      <c r="DL3" t="s">
        <v>544</v>
      </c>
      <c r="DM3" s="27">
        <v>44259</v>
      </c>
      <c r="DN3" t="s">
        <v>544</v>
      </c>
      <c r="DO3" s="27">
        <v>44259</v>
      </c>
      <c r="DP3" t="s">
        <v>544</v>
      </c>
      <c r="DQ3" s="27">
        <v>44259</v>
      </c>
      <c r="DR3" t="s">
        <v>544</v>
      </c>
      <c r="DS3" s="27">
        <v>44259</v>
      </c>
      <c r="DT3" t="s">
        <v>544</v>
      </c>
      <c r="DU3" s="27">
        <v>44259</v>
      </c>
      <c r="DV3" t="s">
        <v>544</v>
      </c>
      <c r="DW3" s="27">
        <v>44259</v>
      </c>
      <c r="DX3" t="s">
        <v>544</v>
      </c>
      <c r="DY3" s="7">
        <v>44259</v>
      </c>
      <c r="DZ3" t="s">
        <v>544</v>
      </c>
      <c r="EA3">
        <v>44259</v>
      </c>
      <c r="EB3" t="s">
        <v>544</v>
      </c>
      <c r="EC3" s="27">
        <v>44259</v>
      </c>
      <c r="ED3" t="s">
        <v>544</v>
      </c>
      <c r="EE3" s="27">
        <v>44259</v>
      </c>
      <c r="EF3" t="s">
        <v>544</v>
      </c>
      <c r="EG3" s="7">
        <v>44259</v>
      </c>
      <c r="EH3" t="s">
        <v>544</v>
      </c>
      <c r="EI3" s="27">
        <v>44259</v>
      </c>
      <c r="EJ3" t="s">
        <v>544</v>
      </c>
      <c r="EK3" s="27">
        <v>44259</v>
      </c>
      <c r="EL3" t="s">
        <v>544</v>
      </c>
      <c r="EM3" s="27">
        <v>44259</v>
      </c>
      <c r="EN3" t="s">
        <v>544</v>
      </c>
      <c r="EO3" s="27">
        <v>44259</v>
      </c>
      <c r="EP3" t="s">
        <v>544</v>
      </c>
      <c r="EQ3" s="27">
        <v>44259</v>
      </c>
      <c r="ER3" t="s">
        <v>544</v>
      </c>
      <c r="ES3" s="27">
        <v>44259</v>
      </c>
      <c r="ET3" t="s">
        <v>544</v>
      </c>
      <c r="EU3" s="27">
        <v>44259</v>
      </c>
      <c r="EV3" t="s">
        <v>544</v>
      </c>
      <c r="EW3" s="27">
        <v>44259</v>
      </c>
      <c r="EX3" t="s">
        <v>544</v>
      </c>
      <c r="EY3" s="27">
        <v>44259</v>
      </c>
      <c r="EZ3" t="s">
        <v>544</v>
      </c>
      <c r="FA3">
        <v>44259</v>
      </c>
      <c r="FB3" t="s">
        <v>544</v>
      </c>
      <c r="FC3" s="27">
        <v>44259</v>
      </c>
      <c r="FD3" t="s">
        <v>7</v>
      </c>
      <c r="FE3" s="27">
        <v>44420</v>
      </c>
      <c r="FF3" t="s">
        <v>544</v>
      </c>
      <c r="FG3" s="27">
        <v>44259</v>
      </c>
      <c r="FH3" t="s">
        <v>544</v>
      </c>
      <c r="FI3" s="7">
        <v>44259</v>
      </c>
      <c r="FJ3" t="s">
        <v>544</v>
      </c>
      <c r="FK3" s="27">
        <v>44259</v>
      </c>
      <c r="FL3" t="s">
        <v>544</v>
      </c>
      <c r="FM3" s="27">
        <v>44259</v>
      </c>
      <c r="FN3" t="s">
        <v>544</v>
      </c>
      <c r="FO3" s="27">
        <v>44259</v>
      </c>
      <c r="FP3" t="s">
        <v>544</v>
      </c>
      <c r="FQ3" s="27">
        <v>44259</v>
      </c>
      <c r="FR3" t="s">
        <v>544</v>
      </c>
      <c r="FS3" s="27">
        <v>44259</v>
      </c>
      <c r="FT3" t="s">
        <v>544</v>
      </c>
      <c r="FU3" s="7">
        <v>44259</v>
      </c>
      <c r="FV3" t="s">
        <v>544</v>
      </c>
      <c r="FW3" s="27">
        <v>44259</v>
      </c>
      <c r="FX3" t="s">
        <v>544</v>
      </c>
      <c r="FY3" s="27">
        <v>44259</v>
      </c>
      <c r="FZ3" t="s">
        <v>544</v>
      </c>
      <c r="GA3" s="27">
        <v>44259</v>
      </c>
      <c r="GB3" t="s">
        <v>544</v>
      </c>
      <c r="GC3" s="27">
        <v>44259</v>
      </c>
      <c r="GD3" t="s">
        <v>544</v>
      </c>
      <c r="GE3" s="27">
        <v>44259</v>
      </c>
      <c r="GF3" t="s">
        <v>544</v>
      </c>
      <c r="GG3" s="27">
        <v>44259</v>
      </c>
      <c r="GH3" t="s">
        <v>544</v>
      </c>
      <c r="GI3" s="27">
        <v>44259</v>
      </c>
      <c r="GJ3" t="s">
        <v>544</v>
      </c>
      <c r="GK3" s="27">
        <v>44259</v>
      </c>
      <c r="GL3" t="s">
        <v>544</v>
      </c>
      <c r="GM3" s="27">
        <v>44259</v>
      </c>
      <c r="GN3" t="s">
        <v>544</v>
      </c>
      <c r="GO3" s="27">
        <v>44259</v>
      </c>
      <c r="GP3" t="s">
        <v>544</v>
      </c>
      <c r="GQ3" s="27">
        <v>44259</v>
      </c>
      <c r="GR3" t="s">
        <v>544</v>
      </c>
      <c r="GS3" s="27">
        <v>44259</v>
      </c>
      <c r="GT3" t="s">
        <v>544</v>
      </c>
      <c r="GU3" s="27">
        <v>44259</v>
      </c>
      <c r="GV3" t="s">
        <v>544</v>
      </c>
      <c r="GW3" s="27">
        <v>44259</v>
      </c>
      <c r="GX3" t="s">
        <v>544</v>
      </c>
      <c r="GY3" s="27">
        <v>44259</v>
      </c>
      <c r="GZ3" t="s">
        <v>544</v>
      </c>
      <c r="HA3" s="27">
        <v>44259</v>
      </c>
      <c r="HB3" t="s">
        <v>544</v>
      </c>
      <c r="HC3" s="27">
        <v>44259</v>
      </c>
      <c r="HD3" t="s">
        <v>544</v>
      </c>
      <c r="HE3" s="27">
        <v>44259</v>
      </c>
      <c r="HF3" t="s">
        <v>544</v>
      </c>
      <c r="HG3">
        <v>44259</v>
      </c>
      <c r="HH3" t="s">
        <v>544</v>
      </c>
      <c r="HI3">
        <v>44259</v>
      </c>
      <c r="HJ3" t="s">
        <v>544</v>
      </c>
      <c r="HK3">
        <v>44259</v>
      </c>
      <c r="HL3" t="s">
        <v>544</v>
      </c>
      <c r="HM3" s="27">
        <v>44259</v>
      </c>
      <c r="HN3" t="s">
        <v>544</v>
      </c>
      <c r="HO3" s="27">
        <v>44259</v>
      </c>
      <c r="HP3" t="s">
        <v>544</v>
      </c>
      <c r="HQ3" s="27">
        <v>44259</v>
      </c>
      <c r="HR3" s="470" t="s">
        <v>544</v>
      </c>
      <c r="HS3" s="471">
        <v>44259</v>
      </c>
      <c r="HT3" t="s">
        <v>544</v>
      </c>
      <c r="HU3" s="27">
        <v>44259</v>
      </c>
      <c r="HV3" t="s">
        <v>544</v>
      </c>
      <c r="HW3" s="27">
        <v>44259</v>
      </c>
      <c r="HX3" t="s">
        <v>544</v>
      </c>
      <c r="HY3" s="27">
        <v>44259</v>
      </c>
      <c r="HZ3" t="s">
        <v>544</v>
      </c>
      <c r="IA3" s="27">
        <v>44259</v>
      </c>
      <c r="IB3" t="s">
        <v>544</v>
      </c>
      <c r="IC3" s="27">
        <v>44259</v>
      </c>
      <c r="ID3" t="s">
        <v>544</v>
      </c>
      <c r="IE3" s="27">
        <v>44259</v>
      </c>
      <c r="IF3" t="s">
        <v>544</v>
      </c>
      <c r="IG3" s="27">
        <v>44259</v>
      </c>
      <c r="IH3" t="s">
        <v>544</v>
      </c>
      <c r="II3" s="27">
        <v>44259</v>
      </c>
      <c r="IJ3" t="s">
        <v>544</v>
      </c>
      <c r="IK3" s="27">
        <v>44259</v>
      </c>
      <c r="IL3" t="s">
        <v>544</v>
      </c>
      <c r="IM3" s="27">
        <v>44259</v>
      </c>
      <c r="IN3" t="s">
        <v>544</v>
      </c>
      <c r="IO3" s="27">
        <v>44259</v>
      </c>
      <c r="IP3" t="s">
        <v>5</v>
      </c>
      <c r="IQ3" s="27">
        <v>44629</v>
      </c>
      <c r="IR3" t="s">
        <v>5</v>
      </c>
      <c r="IS3">
        <v>44629</v>
      </c>
      <c r="IT3" t="s">
        <v>5</v>
      </c>
      <c r="IU3" s="27">
        <v>44629</v>
      </c>
      <c r="IV3" t="s">
        <v>5</v>
      </c>
      <c r="IW3" s="27">
        <v>44629</v>
      </c>
      <c r="IX3" t="s">
        <v>5</v>
      </c>
      <c r="IY3" s="27">
        <v>44629</v>
      </c>
      <c r="IZ3" t="s">
        <v>5</v>
      </c>
      <c r="JA3" s="27">
        <v>44629</v>
      </c>
      <c r="JB3" t="s">
        <v>5</v>
      </c>
      <c r="JC3" s="27">
        <v>44629</v>
      </c>
      <c r="JD3" t="s">
        <v>5</v>
      </c>
      <c r="JE3" s="27">
        <v>44656</v>
      </c>
      <c r="JF3" t="s">
        <v>5</v>
      </c>
      <c r="JG3">
        <v>44656</v>
      </c>
      <c r="JH3" t="s">
        <v>5</v>
      </c>
      <c r="JI3" s="27">
        <v>44656</v>
      </c>
      <c r="JJ3" t="s">
        <v>5</v>
      </c>
      <c r="JK3">
        <v>44656</v>
      </c>
      <c r="JL3" t="s">
        <v>5</v>
      </c>
      <c r="JM3" s="27">
        <v>44656</v>
      </c>
      <c r="JN3" t="s">
        <v>5</v>
      </c>
      <c r="JO3" s="7">
        <v>44656</v>
      </c>
      <c r="JP3" t="s">
        <v>5</v>
      </c>
      <c r="JQ3" s="27">
        <v>44693</v>
      </c>
      <c r="JR3" t="s">
        <v>5</v>
      </c>
      <c r="JS3" s="27">
        <v>44693</v>
      </c>
      <c r="JT3" t="s">
        <v>5</v>
      </c>
      <c r="JU3">
        <v>44693</v>
      </c>
      <c r="JV3" t="s">
        <v>5</v>
      </c>
      <c r="JW3">
        <v>44720</v>
      </c>
      <c r="JX3" t="s">
        <v>5</v>
      </c>
      <c r="JY3" s="27">
        <v>44720</v>
      </c>
      <c r="JZ3" t="s">
        <v>5</v>
      </c>
      <c r="KA3" s="27">
        <v>44761</v>
      </c>
      <c r="KB3" t="s">
        <v>5</v>
      </c>
      <c r="KC3" s="27">
        <v>44761</v>
      </c>
      <c r="KD3" t="s">
        <v>5</v>
      </c>
      <c r="KE3" s="27">
        <v>44761</v>
      </c>
    </row>
    <row r="4" spans="1:291" ht="15" customHeight="1" x14ac:dyDescent="0.25">
      <c r="A4" t="s">
        <v>2328</v>
      </c>
      <c r="B4" s="7">
        <v>43914</v>
      </c>
      <c r="D4" t="s">
        <v>2328</v>
      </c>
      <c r="E4" s="7">
        <v>43914</v>
      </c>
      <c r="G4" t="s">
        <v>2331</v>
      </c>
      <c r="I4" t="s">
        <v>2331</v>
      </c>
      <c r="J4" s="7">
        <v>43914</v>
      </c>
      <c r="L4" t="s">
        <v>2331</v>
      </c>
      <c r="M4" t="s">
        <v>2331</v>
      </c>
      <c r="O4" t="s">
        <v>2331</v>
      </c>
      <c r="P4" s="7">
        <v>43914</v>
      </c>
      <c r="R4" t="s">
        <v>2332</v>
      </c>
      <c r="S4" s="7">
        <v>41880</v>
      </c>
      <c r="T4" t="s">
        <v>2333</v>
      </c>
      <c r="U4" t="s">
        <v>2332</v>
      </c>
      <c r="V4" s="7">
        <v>41880</v>
      </c>
      <c r="W4" t="s">
        <v>2333</v>
      </c>
      <c r="X4" t="s">
        <v>2331</v>
      </c>
      <c r="Y4" t="s">
        <v>2331</v>
      </c>
      <c r="Z4" s="7">
        <v>43977</v>
      </c>
      <c r="AA4" t="s">
        <v>2331</v>
      </c>
      <c r="AB4" t="s">
        <v>2331</v>
      </c>
      <c r="AC4" t="s">
        <v>2331</v>
      </c>
      <c r="AD4" s="7">
        <v>43977</v>
      </c>
      <c r="AE4" s="14" t="s">
        <v>2331</v>
      </c>
      <c r="AF4" t="s">
        <v>2331</v>
      </c>
      <c r="AG4" s="7">
        <v>43977</v>
      </c>
      <c r="AH4" t="s">
        <v>2332</v>
      </c>
      <c r="AI4" s="7">
        <v>41880</v>
      </c>
      <c r="AJ4" s="15" t="s">
        <v>2333</v>
      </c>
      <c r="AK4" t="s">
        <v>2331</v>
      </c>
      <c r="AL4" s="7">
        <v>43999</v>
      </c>
      <c r="AM4" t="s">
        <v>2331</v>
      </c>
      <c r="AN4" t="s">
        <v>2331</v>
      </c>
      <c r="AO4" s="7">
        <v>43999</v>
      </c>
      <c r="AP4" t="s">
        <v>2331</v>
      </c>
      <c r="AQ4" s="7">
        <v>43999</v>
      </c>
      <c r="AR4" t="s">
        <v>2331</v>
      </c>
      <c r="AS4" s="27">
        <v>43999</v>
      </c>
      <c r="AT4" t="s">
        <v>2331</v>
      </c>
      <c r="AU4" s="27">
        <v>43999</v>
      </c>
      <c r="AV4" t="s">
        <v>2331</v>
      </c>
      <c r="AW4" s="27">
        <v>44034</v>
      </c>
      <c r="AX4" t="s">
        <v>2331</v>
      </c>
      <c r="AY4" s="27">
        <v>44034</v>
      </c>
      <c r="AZ4" t="s">
        <v>2331</v>
      </c>
      <c r="BA4" s="27">
        <v>44034</v>
      </c>
      <c r="BB4" t="s">
        <v>2331</v>
      </c>
      <c r="BC4" s="27">
        <v>44071</v>
      </c>
      <c r="BD4" s="49" t="s">
        <v>2331</v>
      </c>
      <c r="BE4" s="27">
        <v>44071</v>
      </c>
      <c r="BF4" t="s">
        <v>2331</v>
      </c>
      <c r="BG4" s="27">
        <v>44071</v>
      </c>
      <c r="BH4" t="s">
        <v>2331</v>
      </c>
      <c r="BI4" s="27">
        <v>44071</v>
      </c>
      <c r="BJ4" t="s">
        <v>2331</v>
      </c>
      <c r="BK4" s="27">
        <v>44071</v>
      </c>
      <c r="BL4" t="s">
        <v>2331</v>
      </c>
      <c r="BM4" s="27">
        <v>44112</v>
      </c>
      <c r="BN4" t="s">
        <v>2331</v>
      </c>
      <c r="BO4" s="27">
        <v>44112</v>
      </c>
      <c r="BP4" t="s">
        <v>2331</v>
      </c>
      <c r="BQ4" s="7">
        <v>44112</v>
      </c>
      <c r="BR4" t="s">
        <v>2331</v>
      </c>
      <c r="BS4" s="27">
        <v>44112</v>
      </c>
      <c r="BT4" t="s">
        <v>2331</v>
      </c>
      <c r="BU4" s="27">
        <v>44112</v>
      </c>
      <c r="BV4" t="s">
        <v>2331</v>
      </c>
      <c r="BW4">
        <v>44188</v>
      </c>
      <c r="BX4" t="s">
        <v>2331</v>
      </c>
      <c r="BY4" s="27">
        <v>44202</v>
      </c>
      <c r="BZ4" t="s">
        <v>2331</v>
      </c>
      <c r="CA4" s="27">
        <v>44202</v>
      </c>
      <c r="CB4" t="s">
        <v>2331</v>
      </c>
      <c r="CC4" s="27">
        <v>44202</v>
      </c>
      <c r="CD4" t="s">
        <v>2334</v>
      </c>
      <c r="CE4" s="27">
        <v>44210</v>
      </c>
      <c r="CF4" t="s">
        <v>2331</v>
      </c>
      <c r="CG4" s="27">
        <v>44202</v>
      </c>
      <c r="CH4" t="s">
        <v>2331</v>
      </c>
      <c r="CI4" s="27">
        <v>44202</v>
      </c>
      <c r="CJ4" t="s">
        <v>2331</v>
      </c>
      <c r="CK4" s="27">
        <v>44230</v>
      </c>
      <c r="CL4" t="s">
        <v>2331</v>
      </c>
      <c r="CM4" s="27">
        <v>44230</v>
      </c>
      <c r="CN4" t="s">
        <v>2331</v>
      </c>
      <c r="CO4" s="27">
        <v>44230</v>
      </c>
      <c r="CP4" t="s">
        <v>2331</v>
      </c>
      <c r="CQ4" s="7">
        <v>44230</v>
      </c>
      <c r="CR4" t="s">
        <v>2328</v>
      </c>
      <c r="CS4">
        <v>0.17</v>
      </c>
      <c r="CT4" t="s">
        <v>2331</v>
      </c>
      <c r="CU4" s="7">
        <v>44259</v>
      </c>
      <c r="CV4" t="s">
        <v>2331</v>
      </c>
      <c r="CW4" s="27">
        <v>44259</v>
      </c>
      <c r="CX4" t="s">
        <v>2331</v>
      </c>
      <c r="CY4" s="27">
        <v>44291</v>
      </c>
      <c r="CZ4" t="s">
        <v>2331</v>
      </c>
      <c r="DA4" s="27">
        <v>44291</v>
      </c>
      <c r="DB4" t="s">
        <v>2331</v>
      </c>
      <c r="DC4" s="27">
        <v>44291</v>
      </c>
      <c r="DD4" t="s">
        <v>2331</v>
      </c>
      <c r="DE4" s="27">
        <v>44334</v>
      </c>
      <c r="DF4" t="s">
        <v>2331</v>
      </c>
      <c r="DG4" s="27">
        <v>44334</v>
      </c>
      <c r="DH4" t="s">
        <v>2331</v>
      </c>
      <c r="DI4" s="27">
        <v>44334</v>
      </c>
      <c r="DJ4" t="s">
        <v>2335</v>
      </c>
      <c r="DK4" s="7">
        <v>44266</v>
      </c>
      <c r="DL4" t="s">
        <v>5</v>
      </c>
      <c r="DM4" s="27">
        <v>44372</v>
      </c>
      <c r="DN4" t="s">
        <v>5</v>
      </c>
      <c r="DO4" s="27">
        <v>44372</v>
      </c>
      <c r="DP4" t="s">
        <v>5</v>
      </c>
      <c r="DQ4" s="27">
        <v>44372</v>
      </c>
      <c r="DR4" t="s">
        <v>5</v>
      </c>
      <c r="DS4" s="27">
        <v>44372</v>
      </c>
      <c r="DT4" t="s">
        <v>5</v>
      </c>
      <c r="DU4" s="27">
        <v>44372</v>
      </c>
      <c r="DV4" t="s">
        <v>5</v>
      </c>
      <c r="DW4" s="27">
        <v>44372</v>
      </c>
      <c r="DX4" t="s">
        <v>5</v>
      </c>
      <c r="DY4" s="7">
        <v>44372</v>
      </c>
      <c r="DZ4" t="s">
        <v>5</v>
      </c>
      <c r="EA4">
        <v>44372</v>
      </c>
      <c r="EB4" t="s">
        <v>5</v>
      </c>
      <c r="EC4" s="27">
        <v>44372</v>
      </c>
      <c r="ED4" t="s">
        <v>5</v>
      </c>
      <c r="EE4" s="27">
        <v>44372</v>
      </c>
      <c r="EF4" t="s">
        <v>5</v>
      </c>
      <c r="EG4" s="7">
        <v>44372</v>
      </c>
      <c r="EH4" t="s">
        <v>5</v>
      </c>
      <c r="EI4" s="27">
        <v>44372</v>
      </c>
      <c r="EJ4" t="s">
        <v>5</v>
      </c>
      <c r="EK4" s="27">
        <v>44372</v>
      </c>
      <c r="EL4" t="s">
        <v>5</v>
      </c>
      <c r="EM4" s="27">
        <v>44372</v>
      </c>
      <c r="EN4" t="s">
        <v>5</v>
      </c>
      <c r="EO4" s="27">
        <v>44372</v>
      </c>
      <c r="EP4" t="s">
        <v>5</v>
      </c>
      <c r="EQ4" s="27">
        <v>44372</v>
      </c>
      <c r="ER4" t="s">
        <v>5</v>
      </c>
      <c r="ES4" s="27">
        <v>44421</v>
      </c>
      <c r="ET4" t="s">
        <v>5</v>
      </c>
      <c r="EU4" s="27">
        <v>44421</v>
      </c>
      <c r="EV4" t="s">
        <v>5</v>
      </c>
      <c r="EW4" s="27">
        <v>44421</v>
      </c>
      <c r="EX4" t="s">
        <v>5</v>
      </c>
      <c r="EY4" s="27">
        <v>44421</v>
      </c>
      <c r="EZ4" t="s">
        <v>5</v>
      </c>
      <c r="FA4">
        <v>44421</v>
      </c>
      <c r="FB4" t="s">
        <v>5</v>
      </c>
      <c r="FC4" s="27">
        <v>44421</v>
      </c>
      <c r="FD4" t="s">
        <v>9</v>
      </c>
      <c r="FE4" s="27">
        <v>44420</v>
      </c>
      <c r="FF4" t="s">
        <v>5</v>
      </c>
      <c r="FG4" s="27">
        <v>44421</v>
      </c>
      <c r="FH4" t="s">
        <v>5</v>
      </c>
      <c r="FI4" s="7">
        <v>44421</v>
      </c>
      <c r="FJ4" t="s">
        <v>5</v>
      </c>
      <c r="FK4" s="27">
        <v>44421</v>
      </c>
      <c r="FL4" t="s">
        <v>5</v>
      </c>
      <c r="FM4" s="27">
        <v>44421</v>
      </c>
      <c r="FN4" t="s">
        <v>5</v>
      </c>
      <c r="FO4" s="27">
        <v>44421</v>
      </c>
      <c r="FP4" t="s">
        <v>5</v>
      </c>
      <c r="FQ4" s="27">
        <v>44421</v>
      </c>
      <c r="FR4" t="s">
        <v>5</v>
      </c>
      <c r="FS4" s="27">
        <v>44421</v>
      </c>
      <c r="FT4" t="s">
        <v>5</v>
      </c>
      <c r="FU4" s="7">
        <v>44421</v>
      </c>
      <c r="FV4" t="s">
        <v>5</v>
      </c>
      <c r="FW4" s="27">
        <v>44421</v>
      </c>
      <c r="FX4" t="s">
        <v>5</v>
      </c>
      <c r="FY4" s="27">
        <v>44421</v>
      </c>
      <c r="FZ4" t="s">
        <v>5</v>
      </c>
      <c r="GA4" s="27">
        <v>44469</v>
      </c>
      <c r="GB4" t="s">
        <v>5</v>
      </c>
      <c r="GC4" s="27">
        <v>44469</v>
      </c>
      <c r="GD4" t="s">
        <v>5</v>
      </c>
      <c r="GE4" s="27">
        <v>44469</v>
      </c>
      <c r="GF4" t="s">
        <v>5</v>
      </c>
      <c r="GG4" s="27">
        <v>44469</v>
      </c>
      <c r="GH4" t="s">
        <v>5</v>
      </c>
      <c r="GI4" s="27">
        <v>44469</v>
      </c>
      <c r="GJ4" t="s">
        <v>5</v>
      </c>
      <c r="GK4" s="27">
        <v>44469</v>
      </c>
      <c r="GL4" t="s">
        <v>5</v>
      </c>
      <c r="GM4" s="27">
        <v>44469</v>
      </c>
      <c r="GN4" t="s">
        <v>5</v>
      </c>
      <c r="GO4" s="27">
        <v>44469</v>
      </c>
      <c r="GP4" t="s">
        <v>5</v>
      </c>
      <c r="GQ4" s="27">
        <v>44469</v>
      </c>
      <c r="GR4" t="s">
        <v>5</v>
      </c>
      <c r="GS4" s="27">
        <v>44469</v>
      </c>
      <c r="GT4" t="s">
        <v>5</v>
      </c>
      <c r="GU4" s="27">
        <v>44509</v>
      </c>
      <c r="GV4" t="s">
        <v>5</v>
      </c>
      <c r="GW4" s="27">
        <v>44509</v>
      </c>
      <c r="GX4" t="s">
        <v>5</v>
      </c>
      <c r="GY4" s="27">
        <v>44509</v>
      </c>
      <c r="GZ4" t="s">
        <v>5</v>
      </c>
      <c r="HA4" s="27">
        <v>44509</v>
      </c>
      <c r="HB4" t="s">
        <v>5</v>
      </c>
      <c r="HC4" s="27">
        <v>44509</v>
      </c>
      <c r="HD4" t="s">
        <v>5</v>
      </c>
      <c r="HE4" s="27">
        <v>44509</v>
      </c>
      <c r="HF4" t="s">
        <v>5</v>
      </c>
      <c r="HG4">
        <v>44509</v>
      </c>
      <c r="HH4" t="s">
        <v>5</v>
      </c>
      <c r="HI4">
        <v>44509</v>
      </c>
      <c r="HJ4" t="s">
        <v>5</v>
      </c>
      <c r="HK4">
        <v>44509</v>
      </c>
      <c r="HL4" t="s">
        <v>5</v>
      </c>
      <c r="HM4" s="27">
        <v>44509</v>
      </c>
      <c r="HN4" t="s">
        <v>5</v>
      </c>
      <c r="HO4" s="27">
        <v>44509</v>
      </c>
      <c r="HP4" t="s">
        <v>5</v>
      </c>
      <c r="HQ4" s="27">
        <v>44509</v>
      </c>
      <c r="HR4" s="470" t="s">
        <v>5</v>
      </c>
      <c r="HS4" s="471">
        <v>44509</v>
      </c>
      <c r="HT4" t="s">
        <v>5</v>
      </c>
      <c r="HU4" s="27">
        <v>44509</v>
      </c>
      <c r="HV4" t="s">
        <v>5</v>
      </c>
      <c r="HW4" s="27">
        <v>44580</v>
      </c>
      <c r="HX4" t="s">
        <v>5</v>
      </c>
      <c r="HY4" s="27">
        <v>44580</v>
      </c>
      <c r="HZ4" t="s">
        <v>5</v>
      </c>
      <c r="IA4" s="27">
        <v>44580</v>
      </c>
      <c r="IB4" t="s">
        <v>5</v>
      </c>
      <c r="IC4" s="27">
        <v>44580</v>
      </c>
      <c r="ID4" t="s">
        <v>5</v>
      </c>
      <c r="IE4" s="27">
        <v>44580</v>
      </c>
      <c r="IF4" t="s">
        <v>5</v>
      </c>
      <c r="IG4" s="27">
        <v>44580</v>
      </c>
      <c r="IH4" t="s">
        <v>5</v>
      </c>
      <c r="II4" s="27">
        <v>44580</v>
      </c>
      <c r="IJ4" t="s">
        <v>5</v>
      </c>
      <c r="IK4" s="27">
        <v>44608</v>
      </c>
      <c r="IL4" t="s">
        <v>5</v>
      </c>
      <c r="IM4" s="27">
        <v>44608</v>
      </c>
      <c r="IN4" t="s">
        <v>5</v>
      </c>
      <c r="IO4" s="27">
        <v>44608</v>
      </c>
      <c r="IP4" t="s">
        <v>256</v>
      </c>
      <c r="IQ4" s="27">
        <v>44629</v>
      </c>
      <c r="IR4" t="s">
        <v>256</v>
      </c>
      <c r="IS4">
        <v>44629</v>
      </c>
      <c r="IT4" t="s">
        <v>256</v>
      </c>
      <c r="IU4" s="27">
        <v>44629</v>
      </c>
      <c r="IV4" t="s">
        <v>256</v>
      </c>
      <c r="IW4" s="27">
        <v>44629</v>
      </c>
      <c r="IX4" t="s">
        <v>256</v>
      </c>
      <c r="IY4" s="27">
        <v>44629</v>
      </c>
      <c r="IZ4" t="s">
        <v>256</v>
      </c>
      <c r="JA4" s="27">
        <v>44629</v>
      </c>
      <c r="JB4" t="s">
        <v>256</v>
      </c>
      <c r="JC4" s="27">
        <v>44629</v>
      </c>
      <c r="JD4" t="s">
        <v>256</v>
      </c>
      <c r="JE4" s="27">
        <v>44656</v>
      </c>
      <c r="JF4" t="s">
        <v>256</v>
      </c>
      <c r="JG4">
        <v>44656</v>
      </c>
      <c r="JH4" t="s">
        <v>256</v>
      </c>
      <c r="JI4" s="27">
        <v>44656</v>
      </c>
      <c r="JJ4" t="s">
        <v>256</v>
      </c>
      <c r="JK4">
        <v>44656</v>
      </c>
      <c r="JL4" t="s">
        <v>256</v>
      </c>
      <c r="JM4" s="27">
        <v>44656</v>
      </c>
      <c r="JN4" t="s">
        <v>256</v>
      </c>
      <c r="JO4" s="7">
        <v>44656</v>
      </c>
      <c r="JP4" t="s">
        <v>256</v>
      </c>
      <c r="JQ4" s="27">
        <v>44693</v>
      </c>
      <c r="JR4" t="s">
        <v>256</v>
      </c>
      <c r="JS4" s="27">
        <v>44693</v>
      </c>
      <c r="JT4" t="s">
        <v>256</v>
      </c>
      <c r="JU4">
        <v>44693</v>
      </c>
      <c r="JV4" t="s">
        <v>256</v>
      </c>
      <c r="JW4">
        <v>44720</v>
      </c>
      <c r="JX4" t="s">
        <v>256</v>
      </c>
      <c r="JY4" s="27">
        <v>44720</v>
      </c>
      <c r="JZ4" t="s">
        <v>256</v>
      </c>
      <c r="KA4" s="27">
        <v>44720</v>
      </c>
      <c r="KB4" t="s">
        <v>256</v>
      </c>
      <c r="KC4" s="27">
        <v>44720</v>
      </c>
      <c r="KD4" t="s">
        <v>256</v>
      </c>
      <c r="KE4" s="27">
        <v>44720</v>
      </c>
    </row>
    <row r="5" spans="1:291" ht="15" customHeight="1" x14ac:dyDescent="0.25">
      <c r="A5" t="s">
        <v>2331</v>
      </c>
      <c r="B5" s="7">
        <v>43914</v>
      </c>
      <c r="D5" t="s">
        <v>2331</v>
      </c>
      <c r="E5" s="7">
        <v>43914</v>
      </c>
      <c r="G5" t="s">
        <v>2336</v>
      </c>
      <c r="I5" t="s">
        <v>2336</v>
      </c>
      <c r="J5" s="7">
        <v>43914</v>
      </c>
      <c r="L5" t="s">
        <v>2336</v>
      </c>
      <c r="M5" t="s">
        <v>2336</v>
      </c>
      <c r="O5" t="s">
        <v>2336</v>
      </c>
      <c r="P5" s="7">
        <v>43914</v>
      </c>
      <c r="R5" t="s">
        <v>2337</v>
      </c>
      <c r="S5" s="7">
        <v>42864</v>
      </c>
      <c r="T5" t="s">
        <v>2338</v>
      </c>
      <c r="U5" t="s">
        <v>2337</v>
      </c>
      <c r="V5" s="7">
        <v>42864</v>
      </c>
      <c r="W5" t="s">
        <v>2338</v>
      </c>
      <c r="X5" t="s">
        <v>2336</v>
      </c>
      <c r="Y5" t="s">
        <v>2336</v>
      </c>
      <c r="Z5" s="7">
        <v>43977</v>
      </c>
      <c r="AA5" t="s">
        <v>2336</v>
      </c>
      <c r="AB5" t="s">
        <v>2336</v>
      </c>
      <c r="AC5" t="s">
        <v>2336</v>
      </c>
      <c r="AD5" s="7">
        <v>43977</v>
      </c>
      <c r="AE5" s="14" t="s">
        <v>2336</v>
      </c>
      <c r="AF5" t="s">
        <v>2336</v>
      </c>
      <c r="AG5" s="7">
        <v>43977</v>
      </c>
      <c r="AH5" t="s">
        <v>2337</v>
      </c>
      <c r="AI5" s="7">
        <v>42864</v>
      </c>
      <c r="AJ5" s="15" t="s">
        <v>2338</v>
      </c>
      <c r="AK5" t="s">
        <v>2336</v>
      </c>
      <c r="AL5" s="7">
        <v>43999</v>
      </c>
      <c r="AM5" t="s">
        <v>2336</v>
      </c>
      <c r="AN5" t="s">
        <v>2336</v>
      </c>
      <c r="AO5" s="7">
        <v>43999</v>
      </c>
      <c r="AP5" t="s">
        <v>2336</v>
      </c>
      <c r="AQ5" s="7">
        <v>43999</v>
      </c>
      <c r="AR5" t="s">
        <v>2336</v>
      </c>
      <c r="AS5" s="27">
        <v>43999</v>
      </c>
      <c r="AT5" t="s">
        <v>2336</v>
      </c>
      <c r="AU5" s="27">
        <v>43999</v>
      </c>
      <c r="AV5" t="s">
        <v>2336</v>
      </c>
      <c r="AW5" s="27">
        <v>44034</v>
      </c>
      <c r="AX5" t="s">
        <v>2336</v>
      </c>
      <c r="AY5" s="27">
        <v>44034</v>
      </c>
      <c r="AZ5" t="s">
        <v>2336</v>
      </c>
      <c r="BA5" s="27">
        <v>44034</v>
      </c>
      <c r="BB5" t="s">
        <v>2336</v>
      </c>
      <c r="BC5" s="27">
        <v>44071</v>
      </c>
      <c r="BD5" s="49" t="s">
        <v>2336</v>
      </c>
      <c r="BE5" s="27">
        <v>44071</v>
      </c>
      <c r="BF5" t="s">
        <v>2336</v>
      </c>
      <c r="BG5" s="27">
        <v>44071</v>
      </c>
      <c r="BH5" t="s">
        <v>2336</v>
      </c>
      <c r="BI5" s="27">
        <v>44071</v>
      </c>
      <c r="BJ5" t="s">
        <v>2336</v>
      </c>
      <c r="BK5" s="27">
        <v>44071</v>
      </c>
      <c r="BL5" t="s">
        <v>2336</v>
      </c>
      <c r="BM5" s="27">
        <v>44112</v>
      </c>
      <c r="BN5" t="s">
        <v>2336</v>
      </c>
      <c r="BO5" s="27">
        <v>44112</v>
      </c>
      <c r="BP5" t="s">
        <v>2336</v>
      </c>
      <c r="BQ5" s="7">
        <v>44112</v>
      </c>
      <c r="BR5" t="s">
        <v>2336</v>
      </c>
      <c r="BS5" s="27">
        <v>44112</v>
      </c>
      <c r="BT5" t="s">
        <v>2336</v>
      </c>
      <c r="BU5" s="27">
        <v>44112</v>
      </c>
      <c r="BV5" t="s">
        <v>2336</v>
      </c>
      <c r="BW5">
        <v>44188</v>
      </c>
      <c r="BX5" t="s">
        <v>2336</v>
      </c>
      <c r="BY5" s="27">
        <v>44202</v>
      </c>
      <c r="BZ5" t="s">
        <v>2336</v>
      </c>
      <c r="CA5" s="27">
        <v>44202</v>
      </c>
      <c r="CB5" t="s">
        <v>2336</v>
      </c>
      <c r="CC5" s="27">
        <v>44202</v>
      </c>
      <c r="CD5" t="s">
        <v>2339</v>
      </c>
      <c r="CE5" s="27">
        <v>44210</v>
      </c>
      <c r="CF5" t="s">
        <v>2336</v>
      </c>
      <c r="CG5" s="27">
        <v>44202</v>
      </c>
      <c r="CH5" t="s">
        <v>2336</v>
      </c>
      <c r="CI5" s="27">
        <v>44202</v>
      </c>
      <c r="CJ5" t="s">
        <v>2336</v>
      </c>
      <c r="CK5" s="27">
        <v>44230</v>
      </c>
      <c r="CL5" t="s">
        <v>2336</v>
      </c>
      <c r="CM5" s="27">
        <v>44230</v>
      </c>
      <c r="CN5" t="s">
        <v>2336</v>
      </c>
      <c r="CO5" s="27">
        <v>44230</v>
      </c>
      <c r="CP5" t="s">
        <v>2336</v>
      </c>
      <c r="CQ5" s="7">
        <v>44230</v>
      </c>
      <c r="CR5" t="s">
        <v>2331</v>
      </c>
      <c r="CS5">
        <v>0.16</v>
      </c>
      <c r="CT5" t="s">
        <v>2336</v>
      </c>
      <c r="CU5" s="7">
        <v>44259</v>
      </c>
      <c r="CV5" t="s">
        <v>2336</v>
      </c>
      <c r="CW5" s="27">
        <v>44259</v>
      </c>
      <c r="CX5" t="s">
        <v>2336</v>
      </c>
      <c r="CY5" s="27">
        <v>44291</v>
      </c>
      <c r="CZ5" t="s">
        <v>2336</v>
      </c>
      <c r="DA5" s="27">
        <v>44291</v>
      </c>
      <c r="DB5" t="s">
        <v>2336</v>
      </c>
      <c r="DC5" s="27">
        <v>44291</v>
      </c>
      <c r="DD5" t="s">
        <v>2336</v>
      </c>
      <c r="DE5" s="27">
        <v>44334</v>
      </c>
      <c r="DF5" t="s">
        <v>2336</v>
      </c>
      <c r="DG5" s="27">
        <v>44334</v>
      </c>
      <c r="DH5" t="s">
        <v>2336</v>
      </c>
      <c r="DI5" s="27">
        <v>44334</v>
      </c>
      <c r="DJ5" t="s">
        <v>2340</v>
      </c>
      <c r="DK5" s="7">
        <v>44266</v>
      </c>
      <c r="DL5" t="s">
        <v>256</v>
      </c>
      <c r="DM5" s="27">
        <v>44372</v>
      </c>
      <c r="DN5" t="s">
        <v>256</v>
      </c>
      <c r="DO5" s="27">
        <v>44372</v>
      </c>
      <c r="DP5" t="s">
        <v>256</v>
      </c>
      <c r="DQ5" s="27">
        <v>44372</v>
      </c>
      <c r="DR5" t="s">
        <v>256</v>
      </c>
      <c r="DS5" s="27">
        <v>44372</v>
      </c>
      <c r="DT5" t="s">
        <v>256</v>
      </c>
      <c r="DU5" s="27">
        <v>44372</v>
      </c>
      <c r="DV5" t="s">
        <v>256</v>
      </c>
      <c r="DW5" s="27">
        <v>44372</v>
      </c>
      <c r="DX5" t="s">
        <v>256</v>
      </c>
      <c r="DY5" s="7">
        <v>44372</v>
      </c>
      <c r="DZ5" t="s">
        <v>256</v>
      </c>
      <c r="EA5">
        <v>44372</v>
      </c>
      <c r="EB5" t="s">
        <v>256</v>
      </c>
      <c r="EC5" s="27">
        <v>44372</v>
      </c>
      <c r="ED5" t="s">
        <v>256</v>
      </c>
      <c r="EE5" s="27">
        <v>44372</v>
      </c>
      <c r="EF5" t="s">
        <v>256</v>
      </c>
      <c r="EG5" s="7">
        <v>44372</v>
      </c>
      <c r="EH5" t="s">
        <v>256</v>
      </c>
      <c r="EI5" s="27">
        <v>44372</v>
      </c>
      <c r="EJ5" t="s">
        <v>256</v>
      </c>
      <c r="EK5" s="27">
        <v>44372</v>
      </c>
      <c r="EL5" t="s">
        <v>256</v>
      </c>
      <c r="EM5" s="27">
        <v>44372</v>
      </c>
      <c r="EN5" t="s">
        <v>256</v>
      </c>
      <c r="EO5" s="27">
        <v>44372</v>
      </c>
      <c r="EP5" t="s">
        <v>256</v>
      </c>
      <c r="EQ5" s="27">
        <v>44372</v>
      </c>
      <c r="ER5" t="s">
        <v>256</v>
      </c>
      <c r="ES5" s="27">
        <v>44421</v>
      </c>
      <c r="ET5" t="s">
        <v>256</v>
      </c>
      <c r="EU5" s="27">
        <v>44421</v>
      </c>
      <c r="EV5" t="s">
        <v>256</v>
      </c>
      <c r="EW5" s="27">
        <v>44421</v>
      </c>
      <c r="EX5" t="s">
        <v>256</v>
      </c>
      <c r="EY5" s="27">
        <v>44421</v>
      </c>
      <c r="EZ5" t="s">
        <v>256</v>
      </c>
      <c r="FA5">
        <v>44421</v>
      </c>
      <c r="FB5" t="s">
        <v>256</v>
      </c>
      <c r="FC5" s="27">
        <v>44421</v>
      </c>
      <c r="FD5" t="s">
        <v>338</v>
      </c>
      <c r="FE5" s="27">
        <v>44420</v>
      </c>
      <c r="FF5" t="s">
        <v>256</v>
      </c>
      <c r="FG5" s="27">
        <v>44421</v>
      </c>
      <c r="FH5" t="s">
        <v>256</v>
      </c>
      <c r="FI5" s="7">
        <v>44421</v>
      </c>
      <c r="FJ5" t="s">
        <v>256</v>
      </c>
      <c r="FK5" s="27">
        <v>44421</v>
      </c>
      <c r="FL5" t="s">
        <v>256</v>
      </c>
      <c r="FM5" s="27">
        <v>44421</v>
      </c>
      <c r="FN5" t="s">
        <v>256</v>
      </c>
      <c r="FO5" s="27">
        <v>44421</v>
      </c>
      <c r="FP5" t="s">
        <v>256</v>
      </c>
      <c r="FQ5" s="27">
        <v>44421</v>
      </c>
      <c r="FR5" t="s">
        <v>256</v>
      </c>
      <c r="FS5" s="27">
        <v>44421</v>
      </c>
      <c r="FT5" t="s">
        <v>256</v>
      </c>
      <c r="FU5" s="7">
        <v>44421</v>
      </c>
      <c r="FV5" t="s">
        <v>256</v>
      </c>
      <c r="FW5" s="27">
        <v>44421</v>
      </c>
      <c r="FX5" t="s">
        <v>256</v>
      </c>
      <c r="FY5" s="27">
        <v>44421</v>
      </c>
      <c r="FZ5" t="s">
        <v>256</v>
      </c>
      <c r="GA5" s="27">
        <v>44421</v>
      </c>
      <c r="GB5" t="s">
        <v>256</v>
      </c>
      <c r="GC5" s="27">
        <v>44421</v>
      </c>
      <c r="GD5" t="s">
        <v>256</v>
      </c>
      <c r="GE5" s="27">
        <v>44421</v>
      </c>
      <c r="GF5" t="s">
        <v>256</v>
      </c>
      <c r="GG5" s="27">
        <v>44421</v>
      </c>
      <c r="GH5" t="s">
        <v>256</v>
      </c>
      <c r="GI5" s="27">
        <v>44421</v>
      </c>
      <c r="GJ5" t="s">
        <v>256</v>
      </c>
      <c r="GK5" s="27">
        <v>44421</v>
      </c>
      <c r="GL5" t="s">
        <v>256</v>
      </c>
      <c r="GM5" s="27">
        <v>44421</v>
      </c>
      <c r="GN5" t="s">
        <v>256</v>
      </c>
      <c r="GO5" s="27">
        <v>44421</v>
      </c>
      <c r="GP5" t="s">
        <v>256</v>
      </c>
      <c r="GQ5" s="27">
        <v>44421</v>
      </c>
      <c r="GR5" t="s">
        <v>256</v>
      </c>
      <c r="GS5" s="27">
        <v>44421</v>
      </c>
      <c r="GT5" t="s">
        <v>256</v>
      </c>
      <c r="GU5" s="27">
        <v>44421</v>
      </c>
      <c r="GV5" t="s">
        <v>256</v>
      </c>
      <c r="GW5" s="27">
        <v>44421</v>
      </c>
      <c r="GX5" t="s">
        <v>256</v>
      </c>
      <c r="GY5" s="27">
        <v>44421</v>
      </c>
      <c r="GZ5" t="s">
        <v>256</v>
      </c>
      <c r="HA5" s="27">
        <v>44421</v>
      </c>
      <c r="HB5" t="s">
        <v>256</v>
      </c>
      <c r="HC5" s="27">
        <v>44421</v>
      </c>
      <c r="HD5" t="s">
        <v>256</v>
      </c>
      <c r="HE5" s="27">
        <v>44421</v>
      </c>
      <c r="HF5" t="s">
        <v>256</v>
      </c>
      <c r="HG5">
        <v>44421</v>
      </c>
      <c r="HH5" t="s">
        <v>256</v>
      </c>
      <c r="HI5">
        <v>44421</v>
      </c>
      <c r="HJ5" t="s">
        <v>256</v>
      </c>
      <c r="HK5">
        <v>44421</v>
      </c>
      <c r="HL5" t="s">
        <v>256</v>
      </c>
      <c r="HM5" s="27">
        <v>44421</v>
      </c>
      <c r="HN5" t="s">
        <v>256</v>
      </c>
      <c r="HO5" s="27">
        <v>44421</v>
      </c>
      <c r="HP5" t="s">
        <v>256</v>
      </c>
      <c r="HQ5" s="27">
        <v>44421</v>
      </c>
      <c r="HR5" s="470" t="s">
        <v>256</v>
      </c>
      <c r="HS5" s="471">
        <v>44421</v>
      </c>
      <c r="HT5" t="s">
        <v>256</v>
      </c>
      <c r="HU5" s="27">
        <v>44421</v>
      </c>
      <c r="HV5" t="s">
        <v>256</v>
      </c>
      <c r="HW5" s="27">
        <v>44580</v>
      </c>
      <c r="HX5" t="s">
        <v>256</v>
      </c>
      <c r="HY5" s="27">
        <v>44580</v>
      </c>
      <c r="HZ5" t="s">
        <v>256</v>
      </c>
      <c r="IA5" s="27">
        <v>44580</v>
      </c>
      <c r="IB5" t="s">
        <v>256</v>
      </c>
      <c r="IC5" s="27">
        <v>44580</v>
      </c>
      <c r="ID5" t="s">
        <v>256</v>
      </c>
      <c r="IE5" s="27">
        <v>44580</v>
      </c>
      <c r="IF5" t="s">
        <v>256</v>
      </c>
      <c r="IG5" s="27">
        <v>44580</v>
      </c>
      <c r="IH5" t="s">
        <v>256</v>
      </c>
      <c r="II5" s="27">
        <v>44580</v>
      </c>
      <c r="IJ5" t="s">
        <v>256</v>
      </c>
      <c r="IK5" s="27">
        <v>44608</v>
      </c>
      <c r="IL5" t="s">
        <v>256</v>
      </c>
      <c r="IM5" s="27">
        <v>44608</v>
      </c>
      <c r="IN5" t="s">
        <v>256</v>
      </c>
      <c r="IO5" s="27">
        <v>44608</v>
      </c>
      <c r="IP5" t="s">
        <v>201</v>
      </c>
      <c r="IQ5" s="27">
        <v>44628</v>
      </c>
      <c r="IR5" t="s">
        <v>201</v>
      </c>
      <c r="IS5">
        <v>44628</v>
      </c>
      <c r="IT5" t="s">
        <v>201</v>
      </c>
      <c r="IU5" s="27">
        <v>44628</v>
      </c>
      <c r="IV5" t="s">
        <v>201</v>
      </c>
      <c r="IW5" s="27">
        <v>44628</v>
      </c>
      <c r="IX5" t="s">
        <v>201</v>
      </c>
      <c r="IY5" s="27">
        <v>44628</v>
      </c>
      <c r="IZ5" t="s">
        <v>201</v>
      </c>
      <c r="JA5" s="27">
        <v>44628</v>
      </c>
      <c r="JB5" t="s">
        <v>201</v>
      </c>
      <c r="JC5" s="27">
        <v>44628</v>
      </c>
      <c r="JD5" t="s">
        <v>201</v>
      </c>
      <c r="JE5" s="27">
        <v>44628</v>
      </c>
      <c r="JF5" t="s">
        <v>201</v>
      </c>
      <c r="JG5">
        <v>44664</v>
      </c>
      <c r="JH5" t="s">
        <v>201</v>
      </c>
      <c r="JI5" s="27">
        <v>44664</v>
      </c>
      <c r="JJ5" t="s">
        <v>201</v>
      </c>
      <c r="JK5">
        <v>44664</v>
      </c>
      <c r="JL5" t="s">
        <v>201</v>
      </c>
      <c r="JM5" s="27">
        <v>44664</v>
      </c>
      <c r="JN5" t="s">
        <v>201</v>
      </c>
      <c r="JO5" s="7">
        <v>44684</v>
      </c>
      <c r="JP5" t="s">
        <v>201</v>
      </c>
      <c r="JQ5" s="27">
        <v>44684</v>
      </c>
      <c r="JR5" t="s">
        <v>201</v>
      </c>
      <c r="JS5" s="27">
        <v>44684</v>
      </c>
      <c r="JT5" t="s">
        <v>201</v>
      </c>
      <c r="JU5">
        <v>44684</v>
      </c>
      <c r="JV5" t="s">
        <v>201</v>
      </c>
      <c r="JW5">
        <v>44721</v>
      </c>
      <c r="JX5" t="s">
        <v>201</v>
      </c>
      <c r="JY5" s="27">
        <v>44721</v>
      </c>
      <c r="JZ5" t="s">
        <v>201</v>
      </c>
      <c r="KA5" s="27">
        <v>44764</v>
      </c>
      <c r="KB5" t="s">
        <v>201</v>
      </c>
      <c r="KC5" s="27">
        <v>44764</v>
      </c>
      <c r="KD5" t="s">
        <v>201</v>
      </c>
      <c r="KE5" s="27">
        <v>44769</v>
      </c>
    </row>
    <row r="6" spans="1:291" ht="15" customHeight="1" x14ac:dyDescent="0.25">
      <c r="A6" t="s">
        <v>2336</v>
      </c>
      <c r="B6" s="7">
        <v>43914</v>
      </c>
      <c r="D6" t="s">
        <v>2336</v>
      </c>
      <c r="E6" s="7">
        <v>43914</v>
      </c>
      <c r="G6" t="s">
        <v>2332</v>
      </c>
      <c r="I6" t="s">
        <v>2332</v>
      </c>
      <c r="J6" s="7">
        <v>43914</v>
      </c>
      <c r="L6" t="s">
        <v>2332</v>
      </c>
      <c r="M6" t="s">
        <v>2332</v>
      </c>
      <c r="O6" t="s">
        <v>2332</v>
      </c>
      <c r="P6" s="7">
        <v>43914</v>
      </c>
      <c r="R6" t="s">
        <v>2341</v>
      </c>
      <c r="S6" s="7">
        <v>42306</v>
      </c>
      <c r="T6" t="s">
        <v>2342</v>
      </c>
      <c r="U6" t="s">
        <v>2341</v>
      </c>
      <c r="V6" s="7">
        <v>42306</v>
      </c>
      <c r="W6" t="s">
        <v>2342</v>
      </c>
      <c r="X6" t="s">
        <v>2332</v>
      </c>
      <c r="Y6" t="s">
        <v>2332</v>
      </c>
      <c r="Z6" s="7">
        <v>43977</v>
      </c>
      <c r="AA6" t="s">
        <v>2332</v>
      </c>
      <c r="AB6" t="s">
        <v>2332</v>
      </c>
      <c r="AC6" t="s">
        <v>2332</v>
      </c>
      <c r="AD6" s="7">
        <v>43977</v>
      </c>
      <c r="AE6" s="14" t="s">
        <v>2332</v>
      </c>
      <c r="AF6" t="s">
        <v>2332</v>
      </c>
      <c r="AG6" s="7">
        <v>43977</v>
      </c>
      <c r="AH6" t="s">
        <v>2341</v>
      </c>
      <c r="AI6" s="7">
        <v>42306</v>
      </c>
      <c r="AJ6" s="15" t="s">
        <v>2342</v>
      </c>
      <c r="AK6" t="s">
        <v>2332</v>
      </c>
      <c r="AL6" s="7">
        <v>43999</v>
      </c>
      <c r="AM6" t="s">
        <v>2332</v>
      </c>
      <c r="AN6" t="s">
        <v>2332</v>
      </c>
      <c r="AO6" s="7">
        <v>43999</v>
      </c>
      <c r="AP6" t="s">
        <v>2332</v>
      </c>
      <c r="AQ6" s="7">
        <v>43999</v>
      </c>
      <c r="AR6" t="s">
        <v>2332</v>
      </c>
      <c r="AS6" s="27">
        <v>43999</v>
      </c>
      <c r="AT6" t="s">
        <v>2332</v>
      </c>
      <c r="AU6" s="27">
        <v>43999</v>
      </c>
      <c r="AV6" t="s">
        <v>2332</v>
      </c>
      <c r="AW6" s="27">
        <v>44034</v>
      </c>
      <c r="AX6" t="s">
        <v>2332</v>
      </c>
      <c r="AY6" s="27">
        <v>44034</v>
      </c>
      <c r="AZ6" t="s">
        <v>2332</v>
      </c>
      <c r="BA6" s="27">
        <v>44034</v>
      </c>
      <c r="BB6" t="s">
        <v>2332</v>
      </c>
      <c r="BC6" s="27">
        <v>44071</v>
      </c>
      <c r="BD6" s="49" t="s">
        <v>2332</v>
      </c>
      <c r="BE6" s="27">
        <v>44071</v>
      </c>
      <c r="BF6" t="s">
        <v>2332</v>
      </c>
      <c r="BG6" s="27">
        <v>44084</v>
      </c>
      <c r="BH6" t="s">
        <v>2332</v>
      </c>
      <c r="BI6" s="27">
        <v>44084</v>
      </c>
      <c r="BJ6" t="s">
        <v>2332</v>
      </c>
      <c r="BK6" s="27">
        <v>44084</v>
      </c>
      <c r="BL6" t="s">
        <v>2332</v>
      </c>
      <c r="BM6" s="27">
        <v>44112</v>
      </c>
      <c r="BN6" t="s">
        <v>2332</v>
      </c>
      <c r="BO6" s="27">
        <v>44112</v>
      </c>
      <c r="BP6" t="s">
        <v>2332</v>
      </c>
      <c r="BQ6" s="7">
        <v>44112</v>
      </c>
      <c r="BR6" t="s">
        <v>2332</v>
      </c>
      <c r="BS6" s="27">
        <v>44112</v>
      </c>
      <c r="BT6" t="s">
        <v>2332</v>
      </c>
      <c r="BU6" s="27">
        <v>44112</v>
      </c>
      <c r="BV6" t="s">
        <v>2332</v>
      </c>
      <c r="BW6">
        <v>44188</v>
      </c>
      <c r="BX6" t="s">
        <v>2332</v>
      </c>
      <c r="BY6" s="27">
        <v>44202</v>
      </c>
      <c r="BZ6" t="s">
        <v>2332</v>
      </c>
      <c r="CA6" s="27">
        <v>44202</v>
      </c>
      <c r="CB6" t="s">
        <v>2332</v>
      </c>
      <c r="CC6" s="27">
        <v>44217</v>
      </c>
      <c r="CD6" t="s">
        <v>2343</v>
      </c>
      <c r="CE6" s="27">
        <v>44210</v>
      </c>
      <c r="CF6" t="s">
        <v>2332</v>
      </c>
      <c r="CG6" s="27">
        <v>44217</v>
      </c>
      <c r="CH6" t="s">
        <v>2332</v>
      </c>
      <c r="CI6" s="27">
        <v>44217</v>
      </c>
      <c r="CJ6" t="s">
        <v>2332</v>
      </c>
      <c r="CK6" s="27">
        <v>44230</v>
      </c>
      <c r="CL6" t="s">
        <v>2332</v>
      </c>
      <c r="CM6" s="27">
        <v>44230</v>
      </c>
      <c r="CN6" t="s">
        <v>2332</v>
      </c>
      <c r="CO6" s="27">
        <v>44230</v>
      </c>
      <c r="CP6" t="s">
        <v>2332</v>
      </c>
      <c r="CQ6" s="7">
        <v>44230</v>
      </c>
      <c r="CR6" t="s">
        <v>2336</v>
      </c>
      <c r="CS6">
        <v>0.34599999999999997</v>
      </c>
      <c r="CT6" t="s">
        <v>2332</v>
      </c>
      <c r="CU6" s="7">
        <v>44259</v>
      </c>
      <c r="CV6" t="s">
        <v>2332</v>
      </c>
      <c r="CW6" s="27">
        <v>44259</v>
      </c>
      <c r="CX6" t="s">
        <v>2332</v>
      </c>
      <c r="CY6" s="27">
        <v>44291</v>
      </c>
      <c r="CZ6" t="s">
        <v>2332</v>
      </c>
      <c r="DA6" s="27">
        <v>44291</v>
      </c>
      <c r="DB6" t="s">
        <v>2332</v>
      </c>
      <c r="DC6" s="27">
        <v>44291</v>
      </c>
      <c r="DD6" t="s">
        <v>2332</v>
      </c>
      <c r="DE6" s="27">
        <v>44334</v>
      </c>
      <c r="DF6" t="s">
        <v>2332</v>
      </c>
      <c r="DG6" s="27">
        <v>44334</v>
      </c>
      <c r="DH6" t="s">
        <v>2332</v>
      </c>
      <c r="DI6" s="27">
        <v>44334</v>
      </c>
      <c r="DJ6" t="s">
        <v>2344</v>
      </c>
      <c r="DK6" s="7">
        <v>44257</v>
      </c>
      <c r="DL6" t="s">
        <v>257</v>
      </c>
      <c r="DM6" s="27">
        <v>44258</v>
      </c>
      <c r="DN6" t="s">
        <v>257</v>
      </c>
      <c r="DO6" s="27">
        <v>44258</v>
      </c>
      <c r="DP6" t="s">
        <v>201</v>
      </c>
      <c r="DQ6" s="27">
        <v>44377</v>
      </c>
      <c r="DR6" t="s">
        <v>201</v>
      </c>
      <c r="DS6" s="27">
        <v>44377</v>
      </c>
      <c r="DT6" t="s">
        <v>201</v>
      </c>
      <c r="DU6" s="27">
        <v>44377</v>
      </c>
      <c r="DV6" t="s">
        <v>201</v>
      </c>
      <c r="DW6" s="27">
        <v>44377</v>
      </c>
      <c r="DX6" t="s">
        <v>201</v>
      </c>
      <c r="DY6" s="7">
        <v>44377</v>
      </c>
      <c r="DZ6" t="s">
        <v>201</v>
      </c>
      <c r="EA6">
        <v>44377</v>
      </c>
      <c r="EB6" t="s">
        <v>201</v>
      </c>
      <c r="EC6" s="27">
        <v>44377</v>
      </c>
      <c r="ED6" t="s">
        <v>201</v>
      </c>
      <c r="EE6" s="27">
        <v>44377</v>
      </c>
      <c r="EF6" t="s">
        <v>201</v>
      </c>
      <c r="EG6" s="7">
        <v>44377</v>
      </c>
      <c r="EH6" t="s">
        <v>201</v>
      </c>
      <c r="EI6" s="27">
        <v>44405</v>
      </c>
      <c r="EJ6" t="s">
        <v>201</v>
      </c>
      <c r="EK6" s="27">
        <v>44405</v>
      </c>
      <c r="EL6" t="s">
        <v>201</v>
      </c>
      <c r="EM6" s="27">
        <v>44405</v>
      </c>
      <c r="EN6" t="s">
        <v>201</v>
      </c>
      <c r="EO6" s="27">
        <v>44405</v>
      </c>
      <c r="EP6" t="s">
        <v>201</v>
      </c>
      <c r="EQ6" s="27">
        <v>44417</v>
      </c>
      <c r="ER6" t="s">
        <v>201</v>
      </c>
      <c r="ES6" s="27">
        <v>44417</v>
      </c>
      <c r="ET6" t="s">
        <v>201</v>
      </c>
      <c r="EU6" s="27">
        <v>44417</v>
      </c>
      <c r="EV6" t="s">
        <v>201</v>
      </c>
      <c r="EW6" s="27">
        <v>44417</v>
      </c>
      <c r="EX6" t="s">
        <v>201</v>
      </c>
      <c r="EY6" s="27">
        <v>44417</v>
      </c>
      <c r="EZ6" t="s">
        <v>201</v>
      </c>
      <c r="FA6">
        <v>44417</v>
      </c>
      <c r="FB6" t="s">
        <v>201</v>
      </c>
      <c r="FC6" s="27">
        <v>44417</v>
      </c>
      <c r="FD6" t="s">
        <v>339</v>
      </c>
      <c r="FE6" s="27">
        <v>44420</v>
      </c>
      <c r="FF6" t="s">
        <v>201</v>
      </c>
      <c r="FG6" s="27">
        <v>44417</v>
      </c>
      <c r="FH6" t="s">
        <v>201</v>
      </c>
      <c r="FI6" s="7">
        <v>44417</v>
      </c>
      <c r="FJ6" t="s">
        <v>201</v>
      </c>
      <c r="FK6" s="27">
        <v>44417</v>
      </c>
      <c r="FL6" t="s">
        <v>201</v>
      </c>
      <c r="FM6" s="27">
        <v>44417</v>
      </c>
      <c r="FN6" t="s">
        <v>201</v>
      </c>
      <c r="FO6" s="27">
        <v>44417</v>
      </c>
      <c r="FP6" t="s">
        <v>201</v>
      </c>
      <c r="FQ6" s="27">
        <v>44453</v>
      </c>
      <c r="FR6" t="s">
        <v>201</v>
      </c>
      <c r="FS6" s="27">
        <v>44453</v>
      </c>
      <c r="FT6" t="s">
        <v>201</v>
      </c>
      <c r="FU6" s="7">
        <v>44453</v>
      </c>
      <c r="FV6" t="s">
        <v>201</v>
      </c>
      <c r="FW6" s="27">
        <v>44453</v>
      </c>
      <c r="FX6" t="s">
        <v>201</v>
      </c>
      <c r="FY6" s="27">
        <v>44467</v>
      </c>
      <c r="FZ6" t="s">
        <v>201</v>
      </c>
      <c r="GA6" s="27">
        <v>44467</v>
      </c>
      <c r="GB6" t="s">
        <v>201</v>
      </c>
      <c r="GC6" s="27">
        <v>44467</v>
      </c>
      <c r="GD6" t="s">
        <v>201</v>
      </c>
      <c r="GE6" s="27">
        <v>44467</v>
      </c>
      <c r="GF6" t="s">
        <v>201</v>
      </c>
      <c r="GG6" s="27">
        <v>44467</v>
      </c>
      <c r="GH6" t="s">
        <v>201</v>
      </c>
      <c r="GI6" s="27">
        <v>44467</v>
      </c>
      <c r="GJ6" t="s">
        <v>201</v>
      </c>
      <c r="GK6" s="27">
        <v>44483</v>
      </c>
      <c r="GL6" t="s">
        <v>201</v>
      </c>
      <c r="GM6" s="27">
        <v>44483</v>
      </c>
      <c r="GN6" t="s">
        <v>201</v>
      </c>
      <c r="GO6" s="27">
        <v>44483</v>
      </c>
      <c r="GP6" t="s">
        <v>201</v>
      </c>
      <c r="GQ6" s="27">
        <v>44483</v>
      </c>
      <c r="GR6" t="s">
        <v>201</v>
      </c>
      <c r="GS6" s="27">
        <v>44483</v>
      </c>
      <c r="GT6" t="s">
        <v>201</v>
      </c>
      <c r="GU6" s="27">
        <v>44509</v>
      </c>
      <c r="GV6" t="s">
        <v>201</v>
      </c>
      <c r="GW6" s="27">
        <v>44509</v>
      </c>
      <c r="GX6" t="s">
        <v>201</v>
      </c>
      <c r="GY6" s="27">
        <v>44509</v>
      </c>
      <c r="GZ6" t="s">
        <v>201</v>
      </c>
      <c r="HA6" s="27">
        <v>44509</v>
      </c>
      <c r="HB6" t="s">
        <v>201</v>
      </c>
      <c r="HC6" s="27">
        <v>44509</v>
      </c>
      <c r="HD6" t="s">
        <v>201</v>
      </c>
      <c r="HE6" s="27">
        <v>44509</v>
      </c>
      <c r="HF6" t="s">
        <v>201</v>
      </c>
      <c r="HG6">
        <v>44509</v>
      </c>
      <c r="HH6" t="s">
        <v>201</v>
      </c>
      <c r="HI6">
        <v>44509</v>
      </c>
      <c r="HJ6" t="s">
        <v>201</v>
      </c>
      <c r="HK6">
        <v>44509</v>
      </c>
      <c r="HL6" t="s">
        <v>201</v>
      </c>
      <c r="HM6" s="27">
        <v>44509</v>
      </c>
      <c r="HN6" t="s">
        <v>201</v>
      </c>
      <c r="HO6" s="27">
        <v>44551</v>
      </c>
      <c r="HP6" t="s">
        <v>201</v>
      </c>
      <c r="HQ6" s="27">
        <v>44551</v>
      </c>
      <c r="HR6" s="470" t="s">
        <v>201</v>
      </c>
      <c r="HS6" s="471">
        <v>44551</v>
      </c>
      <c r="HT6" t="s">
        <v>201</v>
      </c>
      <c r="HU6" s="27">
        <v>44579</v>
      </c>
      <c r="HV6" t="s">
        <v>201</v>
      </c>
      <c r="HW6" s="27">
        <v>44579</v>
      </c>
      <c r="HX6" t="s">
        <v>201</v>
      </c>
      <c r="HY6" s="27">
        <v>44579</v>
      </c>
      <c r="HZ6" t="s">
        <v>201</v>
      </c>
      <c r="IA6" s="27">
        <v>44579</v>
      </c>
      <c r="IB6" t="s">
        <v>201</v>
      </c>
      <c r="IC6" s="27">
        <v>44579</v>
      </c>
      <c r="ID6" t="s">
        <v>201</v>
      </c>
      <c r="IE6" s="27">
        <v>44579</v>
      </c>
      <c r="IF6" t="s">
        <v>201</v>
      </c>
      <c r="IG6" s="27">
        <v>44579</v>
      </c>
      <c r="IH6" t="s">
        <v>201</v>
      </c>
      <c r="II6" s="27">
        <v>44579</v>
      </c>
      <c r="IJ6" t="s">
        <v>201</v>
      </c>
      <c r="IK6" s="27">
        <v>44579</v>
      </c>
      <c r="IL6" t="s">
        <v>201</v>
      </c>
      <c r="IM6" s="27">
        <v>44610</v>
      </c>
      <c r="IN6" t="s">
        <v>201</v>
      </c>
      <c r="IO6" s="27">
        <v>44610</v>
      </c>
      <c r="IP6" t="s">
        <v>306</v>
      </c>
      <c r="IQ6" s="27">
        <v>44622</v>
      </c>
      <c r="IR6" t="s">
        <v>306</v>
      </c>
      <c r="IS6">
        <v>44622</v>
      </c>
      <c r="IT6" t="s">
        <v>306</v>
      </c>
      <c r="IU6" s="27">
        <v>44622</v>
      </c>
      <c r="IV6" t="s">
        <v>306</v>
      </c>
      <c r="IW6" s="27">
        <v>44622</v>
      </c>
      <c r="IX6" t="s">
        <v>306</v>
      </c>
      <c r="IY6" s="27">
        <v>44622</v>
      </c>
      <c r="IZ6" t="s">
        <v>306</v>
      </c>
      <c r="JA6" s="27">
        <v>44622</v>
      </c>
      <c r="JB6" t="s">
        <v>306</v>
      </c>
      <c r="JC6" s="27">
        <v>44655</v>
      </c>
      <c r="JD6" t="s">
        <v>306</v>
      </c>
      <c r="JE6" s="27">
        <v>44655</v>
      </c>
      <c r="JF6" t="s">
        <v>306</v>
      </c>
      <c r="JG6">
        <v>44655</v>
      </c>
      <c r="JH6" t="s">
        <v>306</v>
      </c>
      <c r="JI6" s="27">
        <v>44655</v>
      </c>
      <c r="JJ6" t="s">
        <v>306</v>
      </c>
      <c r="JK6">
        <v>44655</v>
      </c>
      <c r="JL6" t="s">
        <v>306</v>
      </c>
      <c r="JM6" s="27">
        <v>44655</v>
      </c>
      <c r="JN6" t="s">
        <v>306</v>
      </c>
      <c r="JO6" s="7">
        <v>44655</v>
      </c>
      <c r="JP6" t="s">
        <v>306</v>
      </c>
      <c r="JQ6" s="27">
        <v>44697</v>
      </c>
      <c r="JR6" t="s">
        <v>306</v>
      </c>
      <c r="JS6" s="27">
        <v>44697</v>
      </c>
      <c r="JT6" t="s">
        <v>306</v>
      </c>
      <c r="JU6">
        <v>44714</v>
      </c>
      <c r="JV6" t="s">
        <v>306</v>
      </c>
      <c r="JW6">
        <v>44714</v>
      </c>
      <c r="JX6" t="s">
        <v>306</v>
      </c>
      <c r="JY6" s="27">
        <v>44714</v>
      </c>
      <c r="JZ6" t="s">
        <v>306</v>
      </c>
      <c r="KA6" s="27">
        <v>44762</v>
      </c>
      <c r="KB6" t="s">
        <v>306</v>
      </c>
      <c r="KC6" s="27">
        <v>44762</v>
      </c>
      <c r="KD6" t="s">
        <v>306</v>
      </c>
      <c r="KE6" s="27">
        <v>44762</v>
      </c>
    </row>
    <row r="7" spans="1:291" ht="15" customHeight="1" x14ac:dyDescent="0.25">
      <c r="A7" t="s">
        <v>2332</v>
      </c>
      <c r="B7" s="7">
        <v>43914</v>
      </c>
      <c r="D7" t="s">
        <v>2332</v>
      </c>
      <c r="E7" s="7">
        <v>43914</v>
      </c>
      <c r="G7" t="s">
        <v>2345</v>
      </c>
      <c r="I7" t="s">
        <v>2345</v>
      </c>
      <c r="J7" s="7">
        <v>43913</v>
      </c>
      <c r="L7" t="s">
        <v>2345</v>
      </c>
      <c r="M7" t="s">
        <v>2345</v>
      </c>
      <c r="O7" t="s">
        <v>2345</v>
      </c>
      <c r="P7" s="7">
        <v>43913</v>
      </c>
      <c r="R7" t="s">
        <v>2346</v>
      </c>
      <c r="S7" s="7">
        <v>41876</v>
      </c>
      <c r="T7" t="s">
        <v>2347</v>
      </c>
      <c r="U7" t="s">
        <v>2346</v>
      </c>
      <c r="V7" s="7">
        <v>41876</v>
      </c>
      <c r="W7" t="s">
        <v>2347</v>
      </c>
      <c r="X7" t="s">
        <v>2345</v>
      </c>
      <c r="Y7" t="s">
        <v>2345</v>
      </c>
      <c r="Z7" s="7">
        <v>43977</v>
      </c>
      <c r="AA7" t="s">
        <v>2345</v>
      </c>
      <c r="AB7" t="s">
        <v>2345</v>
      </c>
      <c r="AC7" t="s">
        <v>2345</v>
      </c>
      <c r="AD7" s="7">
        <v>43977</v>
      </c>
      <c r="AE7" s="14" t="s">
        <v>2345</v>
      </c>
      <c r="AF7" t="s">
        <v>2345</v>
      </c>
      <c r="AG7" s="7">
        <v>43977</v>
      </c>
      <c r="AH7" t="s">
        <v>2346</v>
      </c>
      <c r="AI7" s="7">
        <v>41876</v>
      </c>
      <c r="AJ7" s="15" t="s">
        <v>2347</v>
      </c>
      <c r="AK7" t="s">
        <v>2345</v>
      </c>
      <c r="AL7" s="7">
        <v>43999</v>
      </c>
      <c r="AM7" t="s">
        <v>2345</v>
      </c>
      <c r="AN7" t="s">
        <v>2345</v>
      </c>
      <c r="AO7" s="7">
        <v>43999</v>
      </c>
      <c r="AP7" t="s">
        <v>2345</v>
      </c>
      <c r="AQ7" s="7">
        <v>43999</v>
      </c>
      <c r="AR7" t="s">
        <v>2345</v>
      </c>
      <c r="AS7" s="27">
        <v>43999</v>
      </c>
      <c r="AT7" t="s">
        <v>2345</v>
      </c>
      <c r="AU7" s="27">
        <v>43999</v>
      </c>
      <c r="AV7" t="s">
        <v>2345</v>
      </c>
      <c r="AW7" s="27">
        <v>44034</v>
      </c>
      <c r="AX7" t="s">
        <v>2345</v>
      </c>
      <c r="AY7" s="27">
        <v>44034</v>
      </c>
      <c r="AZ7" t="s">
        <v>2345</v>
      </c>
      <c r="BA7" s="27">
        <v>44034</v>
      </c>
      <c r="BB7" t="s">
        <v>2345</v>
      </c>
      <c r="BC7" s="27">
        <v>44071</v>
      </c>
      <c r="BD7" s="49" t="s">
        <v>2345</v>
      </c>
      <c r="BE7" s="27">
        <v>44071</v>
      </c>
      <c r="BF7" t="s">
        <v>2345</v>
      </c>
      <c r="BG7" s="27">
        <v>44071</v>
      </c>
      <c r="BH7" t="s">
        <v>2345</v>
      </c>
      <c r="BI7" s="27">
        <v>44071</v>
      </c>
      <c r="BJ7" t="s">
        <v>2345</v>
      </c>
      <c r="BK7" s="27">
        <v>44071</v>
      </c>
      <c r="BL7" t="s">
        <v>2345</v>
      </c>
      <c r="BM7" s="27">
        <v>44112</v>
      </c>
      <c r="BN7" t="s">
        <v>2345</v>
      </c>
      <c r="BO7" s="27">
        <v>44112</v>
      </c>
      <c r="BP7" t="s">
        <v>2345</v>
      </c>
      <c r="BQ7" s="7">
        <v>44112</v>
      </c>
      <c r="BR7" t="s">
        <v>2345</v>
      </c>
      <c r="BS7" s="27">
        <v>44112</v>
      </c>
      <c r="BT7" t="s">
        <v>2345</v>
      </c>
      <c r="BU7" s="27">
        <v>44112</v>
      </c>
      <c r="BV7" t="s">
        <v>2345</v>
      </c>
      <c r="BW7">
        <v>44188</v>
      </c>
      <c r="BX7" t="s">
        <v>2345</v>
      </c>
      <c r="BY7" s="27">
        <v>44201</v>
      </c>
      <c r="BZ7" t="s">
        <v>2345</v>
      </c>
      <c r="CA7" s="27">
        <v>44201</v>
      </c>
      <c r="CB7" t="s">
        <v>2345</v>
      </c>
      <c r="CC7" s="27">
        <v>44201</v>
      </c>
      <c r="CD7" t="s">
        <v>2348</v>
      </c>
      <c r="CE7" s="27">
        <v>44210</v>
      </c>
      <c r="CF7" t="s">
        <v>2345</v>
      </c>
      <c r="CG7" s="27">
        <v>44201</v>
      </c>
      <c r="CH7" t="s">
        <v>2345</v>
      </c>
      <c r="CI7" s="27">
        <v>44201</v>
      </c>
      <c r="CJ7" t="s">
        <v>2345</v>
      </c>
      <c r="CK7" s="27">
        <v>44230</v>
      </c>
      <c r="CL7" t="s">
        <v>2345</v>
      </c>
      <c r="CM7" s="27">
        <v>44230</v>
      </c>
      <c r="CN7" t="s">
        <v>2345</v>
      </c>
      <c r="CO7" s="27">
        <v>44230</v>
      </c>
      <c r="CP7" t="s">
        <v>2345</v>
      </c>
      <c r="CQ7" s="7">
        <v>44230</v>
      </c>
      <c r="CR7" t="s">
        <v>2332</v>
      </c>
      <c r="CS7">
        <v>0.2</v>
      </c>
      <c r="CT7" t="s">
        <v>2345</v>
      </c>
      <c r="CU7" s="7">
        <v>44259</v>
      </c>
      <c r="CV7" t="s">
        <v>2345</v>
      </c>
      <c r="CW7" s="27">
        <v>44259</v>
      </c>
      <c r="CX7" t="s">
        <v>2345</v>
      </c>
      <c r="CY7" s="27">
        <v>44291</v>
      </c>
      <c r="CZ7" t="s">
        <v>2345</v>
      </c>
      <c r="DA7" s="27">
        <v>44291</v>
      </c>
      <c r="DB7" t="s">
        <v>2345</v>
      </c>
      <c r="DC7" s="27">
        <v>44291</v>
      </c>
      <c r="DD7" t="s">
        <v>2345</v>
      </c>
      <c r="DE7" s="27">
        <v>44334</v>
      </c>
      <c r="DF7" t="s">
        <v>2345</v>
      </c>
      <c r="DG7" s="27">
        <v>44334</v>
      </c>
      <c r="DH7" t="s">
        <v>2345</v>
      </c>
      <c r="DI7" s="27">
        <v>44334</v>
      </c>
      <c r="DJ7" t="s">
        <v>2349</v>
      </c>
      <c r="DK7" s="7">
        <v>44257</v>
      </c>
      <c r="DL7" t="s">
        <v>202</v>
      </c>
      <c r="DM7" s="27">
        <v>44259</v>
      </c>
      <c r="DN7" t="s">
        <v>202</v>
      </c>
      <c r="DO7" s="27">
        <v>44259</v>
      </c>
      <c r="DP7" t="s">
        <v>257</v>
      </c>
      <c r="DQ7" s="27">
        <v>44377</v>
      </c>
      <c r="DR7" t="s">
        <v>257</v>
      </c>
      <c r="DS7" s="27">
        <v>44377</v>
      </c>
      <c r="DT7" t="s">
        <v>257</v>
      </c>
      <c r="DU7" s="27">
        <v>44377</v>
      </c>
      <c r="DV7" t="s">
        <v>257</v>
      </c>
      <c r="DW7" s="27">
        <v>44391</v>
      </c>
      <c r="DX7" t="s">
        <v>306</v>
      </c>
      <c r="DY7" s="7">
        <v>44392</v>
      </c>
      <c r="DZ7" t="s">
        <v>306</v>
      </c>
      <c r="EA7">
        <v>44392</v>
      </c>
      <c r="EB7" t="s">
        <v>306</v>
      </c>
      <c r="EC7" s="27">
        <v>44392</v>
      </c>
      <c r="ED7" t="s">
        <v>306</v>
      </c>
      <c r="EE7" s="27">
        <v>44392</v>
      </c>
      <c r="EF7" t="s">
        <v>306</v>
      </c>
      <c r="EG7" s="7">
        <v>44392</v>
      </c>
      <c r="EH7" t="s">
        <v>306</v>
      </c>
      <c r="EI7" s="27">
        <v>44392</v>
      </c>
      <c r="EJ7" t="s">
        <v>306</v>
      </c>
      <c r="EK7" s="27">
        <v>44392</v>
      </c>
      <c r="EL7" t="s">
        <v>306</v>
      </c>
      <c r="EM7" s="27">
        <v>44392</v>
      </c>
      <c r="EN7" t="s">
        <v>306</v>
      </c>
      <c r="EO7" s="27">
        <v>44392</v>
      </c>
      <c r="EP7" t="s">
        <v>306</v>
      </c>
      <c r="EQ7" s="27">
        <v>44392</v>
      </c>
      <c r="ER7" t="s">
        <v>306</v>
      </c>
      <c r="ES7" s="27">
        <v>44392</v>
      </c>
      <c r="ET7" t="s">
        <v>306</v>
      </c>
      <c r="EU7" s="27">
        <v>44392</v>
      </c>
      <c r="EV7" t="s">
        <v>306</v>
      </c>
      <c r="EW7" s="27">
        <v>44425</v>
      </c>
      <c r="EX7" t="s">
        <v>306</v>
      </c>
      <c r="EY7" s="27">
        <v>44425</v>
      </c>
      <c r="EZ7" t="s">
        <v>306</v>
      </c>
      <c r="FA7">
        <v>44425</v>
      </c>
      <c r="FB7" t="s">
        <v>306</v>
      </c>
      <c r="FC7" s="27">
        <v>44425</v>
      </c>
      <c r="FD7" t="s">
        <v>340</v>
      </c>
      <c r="FE7" s="27">
        <v>44253</v>
      </c>
      <c r="FF7" t="s">
        <v>306</v>
      </c>
      <c r="FG7" s="27">
        <v>44425</v>
      </c>
      <c r="FH7" t="s">
        <v>306</v>
      </c>
      <c r="FI7" s="7">
        <v>44425</v>
      </c>
      <c r="FJ7" t="s">
        <v>306</v>
      </c>
      <c r="FK7" s="27">
        <v>44425</v>
      </c>
      <c r="FL7" t="s">
        <v>306</v>
      </c>
      <c r="FM7" s="27">
        <v>44425</v>
      </c>
      <c r="FN7" t="s">
        <v>306</v>
      </c>
      <c r="FO7" s="27">
        <v>44425</v>
      </c>
      <c r="FP7" t="s">
        <v>306</v>
      </c>
      <c r="FQ7" s="27">
        <v>44425</v>
      </c>
      <c r="FR7" t="s">
        <v>306</v>
      </c>
      <c r="FS7" s="27">
        <v>44425</v>
      </c>
      <c r="FT7" t="s">
        <v>306</v>
      </c>
      <c r="FU7" s="7">
        <v>44425</v>
      </c>
      <c r="FV7" t="s">
        <v>306</v>
      </c>
      <c r="FW7" s="27">
        <v>44462</v>
      </c>
      <c r="FX7" t="s">
        <v>306</v>
      </c>
      <c r="FY7" s="27">
        <v>44462</v>
      </c>
      <c r="FZ7" t="s">
        <v>306</v>
      </c>
      <c r="GA7" s="27">
        <v>44462</v>
      </c>
      <c r="GB7" t="s">
        <v>306</v>
      </c>
      <c r="GC7" s="27">
        <v>44462</v>
      </c>
      <c r="GD7" t="s">
        <v>306</v>
      </c>
      <c r="GE7" s="27">
        <v>44475</v>
      </c>
      <c r="GF7" t="s">
        <v>306</v>
      </c>
      <c r="GG7" s="27">
        <v>44475</v>
      </c>
      <c r="GH7" t="s">
        <v>306</v>
      </c>
      <c r="GI7" s="27">
        <v>44475</v>
      </c>
      <c r="GJ7" t="s">
        <v>306</v>
      </c>
      <c r="GK7" s="27">
        <v>44475</v>
      </c>
      <c r="GL7" t="s">
        <v>306</v>
      </c>
      <c r="GM7" s="27">
        <v>44475</v>
      </c>
      <c r="GN7" t="s">
        <v>306</v>
      </c>
      <c r="GO7" s="27">
        <v>44475</v>
      </c>
      <c r="GP7" t="s">
        <v>306</v>
      </c>
      <c r="GQ7" s="27">
        <v>44475</v>
      </c>
      <c r="GR7" t="s">
        <v>306</v>
      </c>
      <c r="GS7" s="27">
        <v>44475</v>
      </c>
      <c r="GT7" t="s">
        <v>306</v>
      </c>
      <c r="GU7" s="27">
        <v>44475</v>
      </c>
      <c r="GV7" t="s">
        <v>306</v>
      </c>
      <c r="GW7" s="27">
        <v>44475</v>
      </c>
      <c r="GX7" t="s">
        <v>306</v>
      </c>
      <c r="GY7" s="27">
        <v>44475</v>
      </c>
      <c r="GZ7" t="s">
        <v>306</v>
      </c>
      <c r="HA7" s="27">
        <v>44524</v>
      </c>
      <c r="HB7" t="s">
        <v>306</v>
      </c>
      <c r="HC7" s="27">
        <v>44524</v>
      </c>
      <c r="HD7" t="s">
        <v>306</v>
      </c>
      <c r="HE7" s="27">
        <v>44524</v>
      </c>
      <c r="HF7" t="s">
        <v>306</v>
      </c>
      <c r="HG7">
        <v>44524</v>
      </c>
      <c r="HH7" t="s">
        <v>306</v>
      </c>
      <c r="HI7">
        <v>44524</v>
      </c>
      <c r="HJ7" t="s">
        <v>306</v>
      </c>
      <c r="HK7">
        <v>44524</v>
      </c>
      <c r="HL7" t="s">
        <v>306</v>
      </c>
      <c r="HM7" s="27">
        <v>44544</v>
      </c>
      <c r="HN7" t="s">
        <v>306</v>
      </c>
      <c r="HO7" s="27">
        <v>44544</v>
      </c>
      <c r="HP7" t="s">
        <v>306</v>
      </c>
      <c r="HQ7" s="27">
        <v>44544</v>
      </c>
      <c r="HR7" s="470" t="s">
        <v>306</v>
      </c>
      <c r="HS7" s="471">
        <v>44544</v>
      </c>
      <c r="HT7" t="s">
        <v>306</v>
      </c>
      <c r="HU7" s="27">
        <v>44579</v>
      </c>
      <c r="HV7" t="s">
        <v>306</v>
      </c>
      <c r="HW7" s="27">
        <v>44579</v>
      </c>
      <c r="HX7" t="s">
        <v>306</v>
      </c>
      <c r="HY7" s="27">
        <v>44579</v>
      </c>
      <c r="HZ7" t="s">
        <v>306</v>
      </c>
      <c r="IA7" s="27">
        <v>44579</v>
      </c>
      <c r="IB7" t="s">
        <v>306</v>
      </c>
      <c r="IC7" s="27">
        <v>44579</v>
      </c>
      <c r="ID7" t="s">
        <v>306</v>
      </c>
      <c r="IE7" s="27">
        <v>44599</v>
      </c>
      <c r="IF7" t="s">
        <v>306</v>
      </c>
      <c r="IG7" s="27">
        <v>44599</v>
      </c>
      <c r="IH7" t="s">
        <v>306</v>
      </c>
      <c r="II7" s="27">
        <v>44599</v>
      </c>
      <c r="IJ7" t="s">
        <v>306</v>
      </c>
      <c r="IK7" s="27">
        <v>44599</v>
      </c>
      <c r="IL7" t="s">
        <v>306</v>
      </c>
      <c r="IM7" s="27">
        <v>44599</v>
      </c>
      <c r="IN7" t="s">
        <v>306</v>
      </c>
      <c r="IO7" s="27">
        <v>44599</v>
      </c>
      <c r="IP7" t="s">
        <v>308</v>
      </c>
      <c r="IQ7" s="27">
        <v>44579</v>
      </c>
      <c r="IR7" t="s">
        <v>308</v>
      </c>
      <c r="IS7">
        <v>44579</v>
      </c>
      <c r="IT7" t="s">
        <v>308</v>
      </c>
      <c r="IU7" s="27">
        <v>44579</v>
      </c>
      <c r="IV7" t="s">
        <v>308</v>
      </c>
      <c r="IW7" s="27">
        <v>44579</v>
      </c>
      <c r="IX7" t="s">
        <v>308</v>
      </c>
      <c r="IY7" s="27">
        <v>44579</v>
      </c>
      <c r="IZ7" t="s">
        <v>308</v>
      </c>
      <c r="JA7" s="27">
        <v>44579</v>
      </c>
      <c r="JB7" t="s">
        <v>308</v>
      </c>
      <c r="JC7" s="27">
        <v>44579</v>
      </c>
      <c r="JD7" t="s">
        <v>308</v>
      </c>
      <c r="JE7" s="27">
        <v>44579</v>
      </c>
      <c r="JF7" t="s">
        <v>308</v>
      </c>
      <c r="JG7">
        <v>44579</v>
      </c>
      <c r="JH7" t="s">
        <v>308</v>
      </c>
      <c r="JI7" s="27">
        <v>44579</v>
      </c>
      <c r="JJ7" t="s">
        <v>308</v>
      </c>
      <c r="JK7">
        <v>44579</v>
      </c>
      <c r="JL7" t="s">
        <v>308</v>
      </c>
      <c r="JM7" s="27">
        <v>44579</v>
      </c>
      <c r="JN7" t="s">
        <v>308</v>
      </c>
      <c r="JO7" s="7">
        <v>44579</v>
      </c>
      <c r="JP7" t="s">
        <v>308</v>
      </c>
      <c r="JQ7" s="27">
        <v>44697</v>
      </c>
      <c r="JR7" t="s">
        <v>308</v>
      </c>
      <c r="JS7" s="27">
        <v>44697</v>
      </c>
      <c r="JT7" t="s">
        <v>308</v>
      </c>
      <c r="JU7">
        <v>44713</v>
      </c>
      <c r="JV7" t="s">
        <v>308</v>
      </c>
      <c r="JW7">
        <v>44713</v>
      </c>
      <c r="JX7" t="s">
        <v>308</v>
      </c>
      <c r="JY7" s="27">
        <v>44713</v>
      </c>
      <c r="JZ7" t="s">
        <v>308</v>
      </c>
      <c r="KA7" s="27">
        <v>44713</v>
      </c>
      <c r="KB7" t="s">
        <v>308</v>
      </c>
      <c r="KC7" s="27">
        <v>44713</v>
      </c>
      <c r="KD7" t="s">
        <v>308</v>
      </c>
      <c r="KE7" s="27">
        <v>44713</v>
      </c>
    </row>
    <row r="8" spans="1:291" x14ac:dyDescent="0.25">
      <c r="A8" t="s">
        <v>2345</v>
      </c>
      <c r="B8" s="7">
        <v>43913</v>
      </c>
      <c r="D8" t="s">
        <v>2345</v>
      </c>
      <c r="E8" s="7">
        <v>43913</v>
      </c>
      <c r="G8" t="s">
        <v>2337</v>
      </c>
      <c r="I8" t="s">
        <v>2337</v>
      </c>
      <c r="J8" s="7">
        <v>43966</v>
      </c>
      <c r="L8" t="s">
        <v>2337</v>
      </c>
      <c r="M8" t="s">
        <v>2337</v>
      </c>
      <c r="O8" t="s">
        <v>2337</v>
      </c>
      <c r="P8" s="7">
        <v>43966</v>
      </c>
      <c r="R8" t="s">
        <v>2350</v>
      </c>
      <c r="S8" s="7">
        <v>42457</v>
      </c>
      <c r="T8" t="s">
        <v>2342</v>
      </c>
      <c r="U8" t="s">
        <v>2350</v>
      </c>
      <c r="V8" s="7">
        <v>42457</v>
      </c>
      <c r="W8" t="s">
        <v>2342</v>
      </c>
      <c r="X8" t="s">
        <v>2337</v>
      </c>
      <c r="Y8" t="s">
        <v>2337</v>
      </c>
      <c r="Z8" s="7">
        <v>43977</v>
      </c>
      <c r="AA8" t="s">
        <v>2337</v>
      </c>
      <c r="AB8" t="s">
        <v>2337</v>
      </c>
      <c r="AC8" t="s">
        <v>2337</v>
      </c>
      <c r="AD8" s="7">
        <v>43977</v>
      </c>
      <c r="AE8" s="14" t="s">
        <v>2337</v>
      </c>
      <c r="AF8" t="s">
        <v>2337</v>
      </c>
      <c r="AG8" s="7">
        <v>43977</v>
      </c>
      <c r="AH8" t="s">
        <v>2350</v>
      </c>
      <c r="AI8" s="7">
        <v>42457</v>
      </c>
      <c r="AJ8" s="15" t="s">
        <v>2342</v>
      </c>
      <c r="AK8" t="s">
        <v>2337</v>
      </c>
      <c r="AL8" s="7">
        <v>43999</v>
      </c>
      <c r="AM8" t="s">
        <v>2337</v>
      </c>
      <c r="AN8" t="s">
        <v>2337</v>
      </c>
      <c r="AO8" s="7">
        <v>43999</v>
      </c>
      <c r="AP8" t="s">
        <v>2337</v>
      </c>
      <c r="AQ8" s="7">
        <v>43999</v>
      </c>
      <c r="AR8" t="s">
        <v>2337</v>
      </c>
      <c r="AS8" s="27">
        <v>43999</v>
      </c>
      <c r="AT8" t="s">
        <v>2337</v>
      </c>
      <c r="AU8" s="27">
        <v>43999</v>
      </c>
      <c r="AV8" t="s">
        <v>2337</v>
      </c>
      <c r="AW8" s="27">
        <v>44034</v>
      </c>
      <c r="AX8" t="s">
        <v>2337</v>
      </c>
      <c r="AY8" s="27">
        <v>44034</v>
      </c>
      <c r="AZ8" t="s">
        <v>2337</v>
      </c>
      <c r="BA8" s="27">
        <v>44034</v>
      </c>
      <c r="BB8" t="s">
        <v>2337</v>
      </c>
      <c r="BC8" s="27">
        <v>44071</v>
      </c>
      <c r="BD8" s="49" t="s">
        <v>2337</v>
      </c>
      <c r="BE8" s="27">
        <v>44071</v>
      </c>
      <c r="BF8" t="s">
        <v>2337</v>
      </c>
      <c r="BG8" s="27">
        <v>44071</v>
      </c>
      <c r="BH8" t="s">
        <v>2337</v>
      </c>
      <c r="BI8" s="27">
        <v>44071</v>
      </c>
      <c r="BJ8" t="s">
        <v>2337</v>
      </c>
      <c r="BK8" s="27">
        <v>44071</v>
      </c>
      <c r="BL8" t="s">
        <v>2337</v>
      </c>
      <c r="BM8" s="27">
        <v>44112</v>
      </c>
      <c r="BN8" t="s">
        <v>2337</v>
      </c>
      <c r="BO8" s="27">
        <v>44112</v>
      </c>
      <c r="BP8" t="s">
        <v>2337</v>
      </c>
      <c r="BQ8" s="7">
        <v>44112</v>
      </c>
      <c r="BR8" t="s">
        <v>2337</v>
      </c>
      <c r="BS8" s="27">
        <v>44112</v>
      </c>
      <c r="BT8" t="s">
        <v>2337</v>
      </c>
      <c r="BU8" s="27">
        <v>44112</v>
      </c>
      <c r="BV8" t="s">
        <v>2337</v>
      </c>
      <c r="BW8">
        <v>44188</v>
      </c>
      <c r="BX8" t="s">
        <v>2337</v>
      </c>
      <c r="BY8" s="27">
        <v>44201</v>
      </c>
      <c r="BZ8" t="s">
        <v>2337</v>
      </c>
      <c r="CA8" s="27">
        <v>44201</v>
      </c>
      <c r="CB8" t="s">
        <v>2337</v>
      </c>
      <c r="CC8" s="27">
        <v>44201</v>
      </c>
      <c r="CD8" t="s">
        <v>2351</v>
      </c>
      <c r="CE8" s="27">
        <v>44210</v>
      </c>
      <c r="CF8" t="s">
        <v>2337</v>
      </c>
      <c r="CG8" s="27">
        <v>44201</v>
      </c>
      <c r="CH8" t="s">
        <v>2337</v>
      </c>
      <c r="CI8" s="27">
        <v>44201</v>
      </c>
      <c r="CJ8" t="s">
        <v>2337</v>
      </c>
      <c r="CK8" s="27">
        <v>44230</v>
      </c>
      <c r="CL8" t="s">
        <v>2337</v>
      </c>
      <c r="CM8" s="27">
        <v>44230</v>
      </c>
      <c r="CN8" t="s">
        <v>2337</v>
      </c>
      <c r="CO8" s="27">
        <v>44230</v>
      </c>
      <c r="CP8" t="s">
        <v>2337</v>
      </c>
      <c r="CQ8" s="7">
        <v>44230</v>
      </c>
      <c r="CR8" t="s">
        <v>2345</v>
      </c>
      <c r="CS8">
        <v>0.24</v>
      </c>
      <c r="CT8" t="s">
        <v>2337</v>
      </c>
      <c r="CU8" s="7">
        <v>44259</v>
      </c>
      <c r="CV8" t="s">
        <v>2337</v>
      </c>
      <c r="CW8" s="27">
        <v>44259</v>
      </c>
      <c r="CX8" t="s">
        <v>2337</v>
      </c>
      <c r="CY8" s="27">
        <v>44291</v>
      </c>
      <c r="CZ8" t="s">
        <v>2337</v>
      </c>
      <c r="DA8" s="27">
        <v>44291</v>
      </c>
      <c r="DB8" t="s">
        <v>2337</v>
      </c>
      <c r="DC8" s="27">
        <v>44291</v>
      </c>
      <c r="DD8" t="s">
        <v>2337</v>
      </c>
      <c r="DE8" s="27">
        <v>44334</v>
      </c>
      <c r="DF8" t="s">
        <v>2337</v>
      </c>
      <c r="DG8" s="27">
        <v>44334</v>
      </c>
      <c r="DH8" t="s">
        <v>2337</v>
      </c>
      <c r="DI8" s="27">
        <v>44334</v>
      </c>
      <c r="DJ8" t="s">
        <v>2352</v>
      </c>
      <c r="DK8" s="7">
        <v>44365</v>
      </c>
      <c r="DL8" t="s">
        <v>203</v>
      </c>
      <c r="DM8" s="27">
        <v>44259</v>
      </c>
      <c r="DN8" t="s">
        <v>203</v>
      </c>
      <c r="DO8" s="27">
        <v>44259</v>
      </c>
      <c r="DP8" t="s">
        <v>202</v>
      </c>
      <c r="DQ8" s="27">
        <v>44377</v>
      </c>
      <c r="DR8" t="s">
        <v>202</v>
      </c>
      <c r="DS8" s="27">
        <v>44377</v>
      </c>
      <c r="DT8" t="s">
        <v>202</v>
      </c>
      <c r="DU8" s="27">
        <v>44377</v>
      </c>
      <c r="DV8" t="s">
        <v>202</v>
      </c>
      <c r="DW8" s="27">
        <v>44377</v>
      </c>
      <c r="DX8" t="s">
        <v>257</v>
      </c>
      <c r="DY8" s="7">
        <v>44391</v>
      </c>
      <c r="DZ8" t="s">
        <v>257</v>
      </c>
      <c r="EA8">
        <v>44391</v>
      </c>
      <c r="EB8" t="s">
        <v>257</v>
      </c>
      <c r="EC8" s="27">
        <v>44391</v>
      </c>
      <c r="ED8" t="s">
        <v>257</v>
      </c>
      <c r="EE8" s="27">
        <v>44391</v>
      </c>
      <c r="EF8" t="s">
        <v>257</v>
      </c>
      <c r="EG8" s="7">
        <v>44391</v>
      </c>
      <c r="EH8" t="s">
        <v>257</v>
      </c>
      <c r="EI8" s="27">
        <v>44391</v>
      </c>
      <c r="EJ8" t="s">
        <v>257</v>
      </c>
      <c r="EK8" s="27">
        <v>44406</v>
      </c>
      <c r="EL8" t="s">
        <v>257</v>
      </c>
      <c r="EM8" s="27">
        <v>44406</v>
      </c>
      <c r="EN8" t="s">
        <v>257</v>
      </c>
      <c r="EO8" s="27">
        <v>44406</v>
      </c>
      <c r="EP8" t="s">
        <v>257</v>
      </c>
      <c r="EQ8" s="27">
        <v>44406</v>
      </c>
      <c r="ER8" t="s">
        <v>257</v>
      </c>
      <c r="ES8" s="27">
        <v>44419</v>
      </c>
      <c r="ET8" t="s">
        <v>257</v>
      </c>
      <c r="EU8" s="27">
        <v>44419</v>
      </c>
      <c r="EV8" t="s">
        <v>257</v>
      </c>
      <c r="EW8" s="27">
        <v>44419</v>
      </c>
      <c r="EX8" t="s">
        <v>257</v>
      </c>
      <c r="EY8" s="27">
        <v>44419</v>
      </c>
      <c r="EZ8" t="s">
        <v>257</v>
      </c>
      <c r="FA8">
        <v>44419</v>
      </c>
      <c r="FB8" t="s">
        <v>257</v>
      </c>
      <c r="FC8" s="27">
        <v>44419</v>
      </c>
      <c r="FD8" t="s">
        <v>341</v>
      </c>
      <c r="FE8" s="27">
        <v>44420</v>
      </c>
      <c r="FF8" t="s">
        <v>257</v>
      </c>
      <c r="FG8" s="27">
        <v>44419</v>
      </c>
      <c r="FH8" t="s">
        <v>257</v>
      </c>
      <c r="FI8" s="7">
        <v>44419</v>
      </c>
      <c r="FJ8" t="s">
        <v>257</v>
      </c>
      <c r="FK8" s="27">
        <v>44419</v>
      </c>
      <c r="FL8" t="s">
        <v>257</v>
      </c>
      <c r="FM8" s="27">
        <v>44438</v>
      </c>
      <c r="FN8" t="s">
        <v>257</v>
      </c>
      <c r="FO8" s="27">
        <v>44448</v>
      </c>
      <c r="FP8" t="s">
        <v>257</v>
      </c>
      <c r="FQ8" s="27">
        <v>44448</v>
      </c>
      <c r="FR8" t="s">
        <v>257</v>
      </c>
      <c r="FS8" s="27">
        <v>44448</v>
      </c>
      <c r="FT8" t="s">
        <v>257</v>
      </c>
      <c r="FU8" s="7">
        <v>44448</v>
      </c>
      <c r="FV8" t="s">
        <v>257</v>
      </c>
      <c r="FW8" s="27">
        <v>44448</v>
      </c>
      <c r="FX8" t="s">
        <v>257</v>
      </c>
      <c r="FY8" s="27">
        <v>44448</v>
      </c>
      <c r="FZ8" t="s">
        <v>257</v>
      </c>
      <c r="GA8" s="27">
        <v>44448</v>
      </c>
      <c r="GB8" t="s">
        <v>257</v>
      </c>
      <c r="GC8" s="27">
        <v>44448</v>
      </c>
      <c r="GD8" t="s">
        <v>257</v>
      </c>
      <c r="GE8" s="27">
        <v>44448</v>
      </c>
      <c r="GF8" t="s">
        <v>257</v>
      </c>
      <c r="GG8" s="27">
        <v>44448</v>
      </c>
      <c r="GH8" t="s">
        <v>257</v>
      </c>
      <c r="GI8" s="27">
        <v>44448</v>
      </c>
      <c r="GJ8" t="s">
        <v>257</v>
      </c>
      <c r="GK8" s="27">
        <v>44448</v>
      </c>
      <c r="GL8" t="s">
        <v>257</v>
      </c>
      <c r="GM8" s="27">
        <v>44448</v>
      </c>
      <c r="GN8" t="s">
        <v>257</v>
      </c>
      <c r="GO8" s="27">
        <v>44448</v>
      </c>
      <c r="GP8" t="s">
        <v>257</v>
      </c>
      <c r="GQ8" s="27">
        <v>44448</v>
      </c>
      <c r="GR8" t="s">
        <v>257</v>
      </c>
      <c r="GS8" s="27">
        <v>44448</v>
      </c>
      <c r="GT8" t="s">
        <v>257</v>
      </c>
      <c r="GU8" s="27">
        <v>44448</v>
      </c>
      <c r="GV8" t="s">
        <v>257</v>
      </c>
      <c r="GW8" s="27">
        <v>44448</v>
      </c>
      <c r="GX8" t="s">
        <v>257</v>
      </c>
      <c r="GY8" s="27">
        <v>44448</v>
      </c>
      <c r="GZ8" t="s">
        <v>308</v>
      </c>
      <c r="HA8" s="27">
        <v>44524</v>
      </c>
      <c r="HB8" t="s">
        <v>308</v>
      </c>
      <c r="HC8" s="27">
        <v>44524</v>
      </c>
      <c r="HD8" t="s">
        <v>308</v>
      </c>
      <c r="HE8" s="27">
        <v>44524</v>
      </c>
      <c r="HF8" t="s">
        <v>308</v>
      </c>
      <c r="HG8">
        <v>44524</v>
      </c>
      <c r="HH8" t="s">
        <v>308</v>
      </c>
      <c r="HI8">
        <v>44524</v>
      </c>
      <c r="HJ8" t="s">
        <v>308</v>
      </c>
      <c r="HK8">
        <v>44524</v>
      </c>
      <c r="HL8" t="s">
        <v>308</v>
      </c>
      <c r="HM8" s="27">
        <v>44544</v>
      </c>
      <c r="HN8" t="s">
        <v>308</v>
      </c>
      <c r="HO8" s="27">
        <v>44544</v>
      </c>
      <c r="HP8" t="s">
        <v>308</v>
      </c>
      <c r="HQ8" s="27">
        <v>44544</v>
      </c>
      <c r="HR8" s="470" t="s">
        <v>308</v>
      </c>
      <c r="HS8" s="471">
        <v>44544</v>
      </c>
      <c r="HT8" t="s">
        <v>308</v>
      </c>
      <c r="HU8" s="27">
        <v>44579</v>
      </c>
      <c r="HV8" t="s">
        <v>308</v>
      </c>
      <c r="HW8" s="27">
        <v>44579</v>
      </c>
      <c r="HX8" t="s">
        <v>308</v>
      </c>
      <c r="HY8" s="27">
        <v>44579</v>
      </c>
      <c r="HZ8" t="s">
        <v>308</v>
      </c>
      <c r="IA8" s="27">
        <v>44579</v>
      </c>
      <c r="IB8" t="s">
        <v>308</v>
      </c>
      <c r="IC8" s="27">
        <v>44579</v>
      </c>
      <c r="ID8" t="s">
        <v>308</v>
      </c>
      <c r="IE8" s="27">
        <v>44579</v>
      </c>
      <c r="IF8" t="s">
        <v>308</v>
      </c>
      <c r="IG8" s="27">
        <v>44579</v>
      </c>
      <c r="IH8" t="s">
        <v>308</v>
      </c>
      <c r="II8" s="27">
        <v>44579</v>
      </c>
      <c r="IJ8" t="s">
        <v>308</v>
      </c>
      <c r="IK8" s="27">
        <v>44579</v>
      </c>
      <c r="IL8" t="s">
        <v>308</v>
      </c>
      <c r="IM8" s="27">
        <v>44579</v>
      </c>
      <c r="IN8" t="s">
        <v>308</v>
      </c>
      <c r="IO8" s="27">
        <v>44579</v>
      </c>
      <c r="IP8" t="s">
        <v>257</v>
      </c>
      <c r="IQ8" s="27">
        <v>44624</v>
      </c>
      <c r="IR8" t="s">
        <v>257</v>
      </c>
      <c r="IS8">
        <v>44624</v>
      </c>
      <c r="IT8" t="s">
        <v>257</v>
      </c>
      <c r="IU8" s="27">
        <v>44624</v>
      </c>
      <c r="IV8" t="s">
        <v>257</v>
      </c>
      <c r="IW8" s="27">
        <v>44624</v>
      </c>
      <c r="IX8" t="s">
        <v>257</v>
      </c>
      <c r="IY8" s="27">
        <v>44624</v>
      </c>
      <c r="IZ8" t="s">
        <v>257</v>
      </c>
      <c r="JA8" s="27">
        <v>44624</v>
      </c>
      <c r="JB8" t="s">
        <v>257</v>
      </c>
      <c r="JC8" s="27">
        <v>44624</v>
      </c>
      <c r="JD8" t="s">
        <v>257</v>
      </c>
      <c r="JE8" s="27">
        <v>44624</v>
      </c>
      <c r="JF8" t="s">
        <v>257</v>
      </c>
      <c r="JG8">
        <v>44624</v>
      </c>
      <c r="JH8" t="s">
        <v>257</v>
      </c>
      <c r="JI8" s="27">
        <v>44665</v>
      </c>
      <c r="JJ8" t="s">
        <v>257</v>
      </c>
      <c r="JK8">
        <v>44665</v>
      </c>
      <c r="JL8" t="s">
        <v>257</v>
      </c>
      <c r="JM8" s="27">
        <v>44665</v>
      </c>
      <c r="JN8" t="s">
        <v>257</v>
      </c>
      <c r="JO8" s="7">
        <v>44665</v>
      </c>
      <c r="JP8" t="s">
        <v>257</v>
      </c>
      <c r="JQ8" s="27">
        <v>44665</v>
      </c>
      <c r="JR8" t="s">
        <v>257</v>
      </c>
      <c r="JS8" s="27">
        <v>44699</v>
      </c>
      <c r="JT8" t="s">
        <v>257</v>
      </c>
      <c r="JU8">
        <v>44713</v>
      </c>
      <c r="JV8" t="s">
        <v>257</v>
      </c>
      <c r="JW8">
        <v>44713</v>
      </c>
      <c r="JX8" t="s">
        <v>257</v>
      </c>
      <c r="JY8" s="27">
        <v>44755</v>
      </c>
      <c r="JZ8" t="s">
        <v>257</v>
      </c>
      <c r="KA8" s="27">
        <v>44755</v>
      </c>
      <c r="KB8" t="s">
        <v>257</v>
      </c>
      <c r="KC8" s="27">
        <v>44755</v>
      </c>
      <c r="KD8" t="s">
        <v>257</v>
      </c>
      <c r="KE8" s="27">
        <v>44755</v>
      </c>
    </row>
    <row r="9" spans="1:291" x14ac:dyDescent="0.25">
      <c r="A9" t="s">
        <v>2337</v>
      </c>
      <c r="B9" s="7">
        <v>43966</v>
      </c>
      <c r="D9" t="s">
        <v>2337</v>
      </c>
      <c r="E9" s="7">
        <v>43966</v>
      </c>
      <c r="G9" t="s">
        <v>2353</v>
      </c>
      <c r="I9" t="s">
        <v>2353</v>
      </c>
      <c r="J9" s="7">
        <v>43913</v>
      </c>
      <c r="L9" t="s">
        <v>2353</v>
      </c>
      <c r="M9" t="s">
        <v>2353</v>
      </c>
      <c r="O9" t="s">
        <v>2353</v>
      </c>
      <c r="P9" s="7">
        <v>43913</v>
      </c>
      <c r="R9" t="s">
        <v>2354</v>
      </c>
      <c r="S9" s="7">
        <v>42328</v>
      </c>
      <c r="T9" t="s">
        <v>2342</v>
      </c>
      <c r="U9" t="s">
        <v>2354</v>
      </c>
      <c r="V9" s="7">
        <v>42328</v>
      </c>
      <c r="W9" t="s">
        <v>2342</v>
      </c>
      <c r="X9" t="s">
        <v>2353</v>
      </c>
      <c r="Y9" t="s">
        <v>2353</v>
      </c>
      <c r="Z9" s="7">
        <v>43977</v>
      </c>
      <c r="AA9" t="s">
        <v>2353</v>
      </c>
      <c r="AB9" t="s">
        <v>2353</v>
      </c>
      <c r="AC9" t="s">
        <v>2353</v>
      </c>
      <c r="AD9" s="7">
        <v>43977</v>
      </c>
      <c r="AE9" s="14" t="s">
        <v>2353</v>
      </c>
      <c r="AF9" t="s">
        <v>2353</v>
      </c>
      <c r="AG9" s="7">
        <v>43977</v>
      </c>
      <c r="AH9" t="s">
        <v>2354</v>
      </c>
      <c r="AI9" s="7">
        <v>42328</v>
      </c>
      <c r="AJ9" s="15" t="s">
        <v>2342</v>
      </c>
      <c r="AK9" t="s">
        <v>2353</v>
      </c>
      <c r="AL9" s="7">
        <v>43999</v>
      </c>
      <c r="AM9" t="s">
        <v>2353</v>
      </c>
      <c r="AN9" t="s">
        <v>2353</v>
      </c>
      <c r="AO9" s="7">
        <v>43999</v>
      </c>
      <c r="AP9" t="s">
        <v>2353</v>
      </c>
      <c r="AQ9" s="7">
        <v>43999</v>
      </c>
      <c r="AR9" t="s">
        <v>2353</v>
      </c>
      <c r="AS9" s="27">
        <v>43999</v>
      </c>
      <c r="AT9" t="s">
        <v>2353</v>
      </c>
      <c r="AU9" s="27">
        <v>43999</v>
      </c>
      <c r="AV9" t="s">
        <v>2353</v>
      </c>
      <c r="AW9" s="27">
        <v>44034</v>
      </c>
      <c r="AX9" t="s">
        <v>2353</v>
      </c>
      <c r="AY9" s="27">
        <v>44034</v>
      </c>
      <c r="AZ9" t="s">
        <v>2353</v>
      </c>
      <c r="BA9" s="27">
        <v>44034</v>
      </c>
      <c r="BB9" t="s">
        <v>2353</v>
      </c>
      <c r="BC9" s="27">
        <v>44071</v>
      </c>
      <c r="BD9" s="49" t="s">
        <v>2353</v>
      </c>
      <c r="BE9" s="27">
        <v>44071</v>
      </c>
      <c r="BF9" t="s">
        <v>2353</v>
      </c>
      <c r="BG9" s="27">
        <v>44071</v>
      </c>
      <c r="BH9" t="s">
        <v>2353</v>
      </c>
      <c r="BI9" s="27">
        <v>44071</v>
      </c>
      <c r="BJ9" t="s">
        <v>2353</v>
      </c>
      <c r="BK9" s="27">
        <v>44071</v>
      </c>
      <c r="BL9" t="s">
        <v>2353</v>
      </c>
      <c r="BM9" s="27">
        <v>44112</v>
      </c>
      <c r="BN9" t="s">
        <v>2353</v>
      </c>
      <c r="BO9" s="27">
        <v>44112</v>
      </c>
      <c r="BP9" t="s">
        <v>2353</v>
      </c>
      <c r="BQ9" s="7">
        <v>44112</v>
      </c>
      <c r="BR9" t="s">
        <v>2353</v>
      </c>
      <c r="BS9" s="27">
        <v>44112</v>
      </c>
      <c r="BT9" t="s">
        <v>2353</v>
      </c>
      <c r="BU9" s="27">
        <v>44112</v>
      </c>
      <c r="BV9" t="s">
        <v>2353</v>
      </c>
      <c r="BW9">
        <v>44188</v>
      </c>
      <c r="BX9" t="s">
        <v>2353</v>
      </c>
      <c r="BY9" s="27">
        <v>44201</v>
      </c>
      <c r="BZ9" t="s">
        <v>2353</v>
      </c>
      <c r="CA9" s="27">
        <v>44201</v>
      </c>
      <c r="CB9" t="s">
        <v>2353</v>
      </c>
      <c r="CC9" s="27">
        <v>44201</v>
      </c>
      <c r="CD9" t="s">
        <v>2355</v>
      </c>
      <c r="CE9" s="27">
        <v>44210</v>
      </c>
      <c r="CF9" t="s">
        <v>2353</v>
      </c>
      <c r="CG9" s="27">
        <v>44201</v>
      </c>
      <c r="CH9" t="s">
        <v>2353</v>
      </c>
      <c r="CI9" s="27">
        <v>44201</v>
      </c>
      <c r="CJ9" t="s">
        <v>2353</v>
      </c>
      <c r="CK9" s="27">
        <v>44230</v>
      </c>
      <c r="CL9" t="s">
        <v>2353</v>
      </c>
      <c r="CM9" s="27">
        <v>44230</v>
      </c>
      <c r="CN9" t="s">
        <v>2353</v>
      </c>
      <c r="CO9" s="27">
        <v>44230</v>
      </c>
      <c r="CP9" t="s">
        <v>2353</v>
      </c>
      <c r="CQ9" s="7">
        <v>44230</v>
      </c>
      <c r="CR9" t="s">
        <v>2337</v>
      </c>
      <c r="CS9">
        <v>0.28699999999999998</v>
      </c>
      <c r="CT9" t="s">
        <v>2353</v>
      </c>
      <c r="CU9" s="7">
        <v>44259</v>
      </c>
      <c r="CV9" t="s">
        <v>2353</v>
      </c>
      <c r="CW9" s="27">
        <v>44259</v>
      </c>
      <c r="CX9" t="s">
        <v>2353</v>
      </c>
      <c r="CY9" s="27">
        <v>44291</v>
      </c>
      <c r="CZ9" t="s">
        <v>2353</v>
      </c>
      <c r="DA9" s="27">
        <v>44291</v>
      </c>
      <c r="DB9" t="s">
        <v>2353</v>
      </c>
      <c r="DC9" s="27">
        <v>44291</v>
      </c>
      <c r="DD9" t="s">
        <v>2353</v>
      </c>
      <c r="DE9" s="27">
        <v>44334</v>
      </c>
      <c r="DF9" t="s">
        <v>2353</v>
      </c>
      <c r="DG9" s="27">
        <v>44334</v>
      </c>
      <c r="DH9" t="s">
        <v>2353</v>
      </c>
      <c r="DI9" s="27">
        <v>44334</v>
      </c>
      <c r="DJ9" t="s">
        <v>2356</v>
      </c>
      <c r="DK9" s="7">
        <v>44365</v>
      </c>
      <c r="DL9" t="s">
        <v>204</v>
      </c>
      <c r="DM9" s="27">
        <v>44259</v>
      </c>
      <c r="DN9" t="s">
        <v>204</v>
      </c>
      <c r="DO9" s="27">
        <v>44259</v>
      </c>
      <c r="DP9" t="s">
        <v>203</v>
      </c>
      <c r="DQ9" s="27">
        <v>44377</v>
      </c>
      <c r="DR9" t="s">
        <v>203</v>
      </c>
      <c r="DS9" s="27">
        <v>44377</v>
      </c>
      <c r="DT9" t="s">
        <v>203</v>
      </c>
      <c r="DU9" s="27">
        <v>44377</v>
      </c>
      <c r="DV9" t="s">
        <v>203</v>
      </c>
      <c r="DW9" s="27">
        <v>44377</v>
      </c>
      <c r="DX9" t="s">
        <v>202</v>
      </c>
      <c r="DY9" s="7">
        <v>44377</v>
      </c>
      <c r="DZ9" t="s">
        <v>202</v>
      </c>
      <c r="EA9">
        <v>44377</v>
      </c>
      <c r="EB9" t="s">
        <v>202</v>
      </c>
      <c r="EC9" s="27">
        <v>44377</v>
      </c>
      <c r="ED9" t="s">
        <v>202</v>
      </c>
      <c r="EE9" s="27">
        <v>44377</v>
      </c>
      <c r="EF9" t="s">
        <v>202</v>
      </c>
      <c r="EG9" s="7">
        <v>44377</v>
      </c>
      <c r="EH9" t="s">
        <v>202</v>
      </c>
      <c r="EI9" s="27">
        <v>44377</v>
      </c>
      <c r="EJ9" t="s">
        <v>202</v>
      </c>
      <c r="EK9" s="27">
        <v>44406</v>
      </c>
      <c r="EL9" t="s">
        <v>202</v>
      </c>
      <c r="EM9" s="27">
        <v>44406</v>
      </c>
      <c r="EN9" t="s">
        <v>202</v>
      </c>
      <c r="EO9" s="27">
        <v>44406</v>
      </c>
      <c r="EP9" t="s">
        <v>202</v>
      </c>
      <c r="EQ9" s="27">
        <v>44406</v>
      </c>
      <c r="ER9" t="s">
        <v>202</v>
      </c>
      <c r="ES9" s="27">
        <v>44406</v>
      </c>
      <c r="ET9" t="s">
        <v>202</v>
      </c>
      <c r="EU9" s="27">
        <v>44406</v>
      </c>
      <c r="EV9" t="s">
        <v>202</v>
      </c>
      <c r="EW9" s="27">
        <v>44425</v>
      </c>
      <c r="EX9" t="s">
        <v>202</v>
      </c>
      <c r="EY9" s="27">
        <v>44425</v>
      </c>
      <c r="EZ9" t="s">
        <v>202</v>
      </c>
      <c r="FA9">
        <v>44425</v>
      </c>
      <c r="FB9" t="s">
        <v>202</v>
      </c>
      <c r="FC9" s="27">
        <v>44425</v>
      </c>
      <c r="FD9" t="s">
        <v>342</v>
      </c>
      <c r="FE9" s="27">
        <v>44420</v>
      </c>
      <c r="FF9" t="s">
        <v>202</v>
      </c>
      <c r="FG9" s="27">
        <v>44425</v>
      </c>
      <c r="FH9" t="s">
        <v>202</v>
      </c>
      <c r="FI9" s="7">
        <v>44425</v>
      </c>
      <c r="FJ9" t="s">
        <v>202</v>
      </c>
      <c r="FK9" s="27">
        <v>44425</v>
      </c>
      <c r="FL9" t="s">
        <v>202</v>
      </c>
      <c r="FM9" s="27">
        <v>44425</v>
      </c>
      <c r="FN9" t="s">
        <v>202</v>
      </c>
      <c r="FO9" s="27">
        <v>44453</v>
      </c>
      <c r="FP9" t="s">
        <v>202</v>
      </c>
      <c r="FQ9" s="27">
        <v>44453</v>
      </c>
      <c r="FR9" t="s">
        <v>202</v>
      </c>
      <c r="FS9" s="27">
        <v>44453</v>
      </c>
      <c r="FT9" t="s">
        <v>202</v>
      </c>
      <c r="FU9" s="7">
        <v>44453</v>
      </c>
      <c r="FV9" t="s">
        <v>202</v>
      </c>
      <c r="FW9" s="27">
        <v>44453</v>
      </c>
      <c r="FX9" t="s">
        <v>202</v>
      </c>
      <c r="FY9" s="27">
        <v>44453</v>
      </c>
      <c r="FZ9" t="s">
        <v>202</v>
      </c>
      <c r="GA9" s="27">
        <v>44453</v>
      </c>
      <c r="GB9" t="s">
        <v>202</v>
      </c>
      <c r="GC9" s="27">
        <v>44453</v>
      </c>
      <c r="GD9" t="s">
        <v>202</v>
      </c>
      <c r="GE9" s="27">
        <v>44453</v>
      </c>
      <c r="GF9" t="s">
        <v>202</v>
      </c>
      <c r="GG9" s="27">
        <v>44453</v>
      </c>
      <c r="GH9" t="s">
        <v>202</v>
      </c>
      <c r="GI9" s="27">
        <v>44453</v>
      </c>
      <c r="GJ9" t="s">
        <v>202</v>
      </c>
      <c r="GK9" s="27">
        <v>44483</v>
      </c>
      <c r="GL9" t="s">
        <v>202</v>
      </c>
      <c r="GM9" s="27">
        <v>44483</v>
      </c>
      <c r="GN9" t="s">
        <v>202</v>
      </c>
      <c r="GO9" s="27">
        <v>44483</v>
      </c>
      <c r="GP9" t="s">
        <v>202</v>
      </c>
      <c r="GQ9" s="27">
        <v>44483</v>
      </c>
      <c r="GR9" t="s">
        <v>202</v>
      </c>
      <c r="GS9" s="27">
        <v>44483</v>
      </c>
      <c r="GT9" t="s">
        <v>202</v>
      </c>
      <c r="GU9" s="27">
        <v>44509</v>
      </c>
      <c r="GV9" t="s">
        <v>202</v>
      </c>
      <c r="GW9" s="27">
        <v>44509</v>
      </c>
      <c r="GX9" t="s">
        <v>202</v>
      </c>
      <c r="GY9" s="27">
        <v>44509</v>
      </c>
      <c r="GZ9" t="s">
        <v>257</v>
      </c>
      <c r="HA9" s="27">
        <v>44448</v>
      </c>
      <c r="HB9" t="s">
        <v>257</v>
      </c>
      <c r="HC9" s="27">
        <v>44448</v>
      </c>
      <c r="HD9" t="s">
        <v>257</v>
      </c>
      <c r="HE9" s="27">
        <v>44448</v>
      </c>
      <c r="HF9" t="s">
        <v>257</v>
      </c>
      <c r="HG9">
        <v>44448</v>
      </c>
      <c r="HH9" t="s">
        <v>257</v>
      </c>
      <c r="HI9">
        <v>44448</v>
      </c>
      <c r="HJ9" t="s">
        <v>257</v>
      </c>
      <c r="HK9">
        <v>44448</v>
      </c>
      <c r="HL9" t="s">
        <v>257</v>
      </c>
      <c r="HM9" s="27">
        <v>44544</v>
      </c>
      <c r="HN9" t="s">
        <v>257</v>
      </c>
      <c r="HO9" s="27">
        <v>44544</v>
      </c>
      <c r="HP9" t="s">
        <v>257</v>
      </c>
      <c r="HQ9" s="27">
        <v>44544</v>
      </c>
      <c r="HR9" s="470" t="s">
        <v>257</v>
      </c>
      <c r="HS9" s="471">
        <v>44544</v>
      </c>
      <c r="HT9" t="s">
        <v>257</v>
      </c>
      <c r="HU9" s="27">
        <v>44544</v>
      </c>
      <c r="HV9" t="s">
        <v>257</v>
      </c>
      <c r="HW9" s="27">
        <v>44581</v>
      </c>
      <c r="HX9" t="s">
        <v>257</v>
      </c>
      <c r="HY9" s="27">
        <v>44581</v>
      </c>
      <c r="HZ9" t="s">
        <v>257</v>
      </c>
      <c r="IA9" s="27">
        <v>44581</v>
      </c>
      <c r="IB9" t="s">
        <v>257</v>
      </c>
      <c r="IC9" s="27">
        <v>44581</v>
      </c>
      <c r="ID9" t="s">
        <v>257</v>
      </c>
      <c r="IE9" s="27">
        <v>44599</v>
      </c>
      <c r="IF9" t="s">
        <v>257</v>
      </c>
      <c r="IG9" s="27">
        <v>44599</v>
      </c>
      <c r="IH9" t="s">
        <v>257</v>
      </c>
      <c r="II9" s="27">
        <v>44599</v>
      </c>
      <c r="IJ9" t="s">
        <v>257</v>
      </c>
      <c r="IK9" s="27">
        <v>44609</v>
      </c>
      <c r="IL9" t="s">
        <v>257</v>
      </c>
      <c r="IM9" s="27">
        <v>44609</v>
      </c>
      <c r="IN9" t="s">
        <v>257</v>
      </c>
      <c r="IO9" s="27">
        <v>44609</v>
      </c>
      <c r="IP9" t="s">
        <v>202</v>
      </c>
      <c r="IQ9" s="27">
        <v>44610</v>
      </c>
      <c r="IR9" t="s">
        <v>202</v>
      </c>
      <c r="IS9">
        <v>44610</v>
      </c>
      <c r="IT9" t="s">
        <v>202</v>
      </c>
      <c r="IU9" s="27">
        <v>44610</v>
      </c>
      <c r="IV9" t="s">
        <v>202</v>
      </c>
      <c r="IW9" s="27">
        <v>44610</v>
      </c>
      <c r="IX9" t="s">
        <v>202</v>
      </c>
      <c r="IY9" s="27">
        <v>44610</v>
      </c>
      <c r="IZ9" t="s">
        <v>202</v>
      </c>
      <c r="JA9" s="27">
        <v>44610</v>
      </c>
      <c r="JB9" t="s">
        <v>202</v>
      </c>
      <c r="JC9" s="27">
        <v>44610</v>
      </c>
      <c r="JD9" t="s">
        <v>202</v>
      </c>
      <c r="JE9" s="27">
        <v>44610</v>
      </c>
      <c r="JF9" t="s">
        <v>202</v>
      </c>
      <c r="JG9">
        <v>44664</v>
      </c>
      <c r="JH9" t="s">
        <v>202</v>
      </c>
      <c r="JI9" s="27">
        <v>44664</v>
      </c>
      <c r="JJ9" t="s">
        <v>202</v>
      </c>
      <c r="JK9">
        <v>44664</v>
      </c>
      <c r="JL9" t="s">
        <v>202</v>
      </c>
      <c r="JM9" s="27">
        <v>44664</v>
      </c>
      <c r="JN9" t="s">
        <v>202</v>
      </c>
      <c r="JO9" s="7">
        <v>44684</v>
      </c>
      <c r="JP9" t="s">
        <v>202</v>
      </c>
      <c r="JQ9" s="27">
        <v>44684</v>
      </c>
      <c r="JR9" t="s">
        <v>202</v>
      </c>
      <c r="JS9" s="27">
        <v>44684</v>
      </c>
      <c r="JT9" t="s">
        <v>202</v>
      </c>
      <c r="JU9">
        <v>44684</v>
      </c>
      <c r="JV9" t="s">
        <v>202</v>
      </c>
      <c r="JW9">
        <v>44684</v>
      </c>
      <c r="JX9" t="s">
        <v>202</v>
      </c>
      <c r="JY9" s="27">
        <v>44684</v>
      </c>
      <c r="JZ9" t="s">
        <v>202</v>
      </c>
      <c r="KA9" s="27">
        <v>44764</v>
      </c>
      <c r="KB9" t="s">
        <v>202</v>
      </c>
      <c r="KC9" s="27">
        <v>44764</v>
      </c>
      <c r="KD9" t="s">
        <v>202</v>
      </c>
      <c r="KE9" s="27">
        <v>44764</v>
      </c>
    </row>
    <row r="10" spans="1:291" x14ac:dyDescent="0.25">
      <c r="A10" t="s">
        <v>2353</v>
      </c>
      <c r="B10" s="7">
        <v>43913</v>
      </c>
      <c r="D10" t="s">
        <v>2353</v>
      </c>
      <c r="E10" s="7">
        <v>43913</v>
      </c>
      <c r="G10" t="s">
        <v>2341</v>
      </c>
      <c r="I10" t="s">
        <v>2341</v>
      </c>
      <c r="J10" s="7">
        <v>43913</v>
      </c>
      <c r="L10" t="s">
        <v>2341</v>
      </c>
      <c r="M10" t="s">
        <v>2341</v>
      </c>
      <c r="O10" t="s">
        <v>2341</v>
      </c>
      <c r="P10" s="7">
        <v>43913</v>
      </c>
      <c r="R10" t="s">
        <v>2357</v>
      </c>
      <c r="S10" s="7">
        <v>42328</v>
      </c>
      <c r="T10" t="s">
        <v>2342</v>
      </c>
      <c r="U10" t="s">
        <v>2357</v>
      </c>
      <c r="V10" s="7">
        <v>42328</v>
      </c>
      <c r="W10" t="s">
        <v>2342</v>
      </c>
      <c r="X10" t="s">
        <v>2341</v>
      </c>
      <c r="Y10" t="s">
        <v>2341</v>
      </c>
      <c r="Z10" s="7">
        <v>43977</v>
      </c>
      <c r="AA10" t="s">
        <v>2341</v>
      </c>
      <c r="AB10" t="s">
        <v>2341</v>
      </c>
      <c r="AC10" t="s">
        <v>2341</v>
      </c>
      <c r="AD10" s="7">
        <v>43977</v>
      </c>
      <c r="AE10" s="14" t="s">
        <v>2341</v>
      </c>
      <c r="AF10" t="s">
        <v>2341</v>
      </c>
      <c r="AG10" s="7">
        <v>43977</v>
      </c>
      <c r="AH10" t="s">
        <v>2357</v>
      </c>
      <c r="AI10" s="7">
        <v>42328</v>
      </c>
      <c r="AJ10" s="15" t="s">
        <v>2342</v>
      </c>
      <c r="AK10" t="s">
        <v>2341</v>
      </c>
      <c r="AL10" s="7">
        <v>43999</v>
      </c>
      <c r="AM10" t="s">
        <v>2341</v>
      </c>
      <c r="AN10" t="s">
        <v>2341</v>
      </c>
      <c r="AO10" s="7">
        <v>43999</v>
      </c>
      <c r="AP10" t="s">
        <v>2341</v>
      </c>
      <c r="AQ10" s="7">
        <v>43999</v>
      </c>
      <c r="AR10" t="s">
        <v>2341</v>
      </c>
      <c r="AS10" s="27">
        <v>43999</v>
      </c>
      <c r="AT10" t="s">
        <v>2341</v>
      </c>
      <c r="AU10" s="27">
        <v>43999</v>
      </c>
      <c r="AV10" t="s">
        <v>2341</v>
      </c>
      <c r="AW10" s="27">
        <v>44034</v>
      </c>
      <c r="AX10" t="s">
        <v>2341</v>
      </c>
      <c r="AY10" s="27">
        <v>44034</v>
      </c>
      <c r="AZ10" t="s">
        <v>2341</v>
      </c>
      <c r="BA10" s="27">
        <v>44034</v>
      </c>
      <c r="BB10" t="s">
        <v>2341</v>
      </c>
      <c r="BC10" s="27">
        <v>44071</v>
      </c>
      <c r="BD10" s="49" t="s">
        <v>2341</v>
      </c>
      <c r="BE10" s="27">
        <v>44071</v>
      </c>
      <c r="BF10" t="s">
        <v>2341</v>
      </c>
      <c r="BG10" s="27">
        <v>44071</v>
      </c>
      <c r="BH10" t="s">
        <v>2341</v>
      </c>
      <c r="BI10" s="27">
        <v>44071</v>
      </c>
      <c r="BJ10" t="s">
        <v>2341</v>
      </c>
      <c r="BK10" s="27">
        <v>44071</v>
      </c>
      <c r="BL10" t="s">
        <v>2341</v>
      </c>
      <c r="BM10" s="27">
        <v>44112</v>
      </c>
      <c r="BN10" t="s">
        <v>2341</v>
      </c>
      <c r="BO10" s="27">
        <v>44112</v>
      </c>
      <c r="BP10" t="s">
        <v>2341</v>
      </c>
      <c r="BQ10" s="7">
        <v>44112</v>
      </c>
      <c r="BR10" t="s">
        <v>2341</v>
      </c>
      <c r="BS10" s="27">
        <v>44112</v>
      </c>
      <c r="BT10" t="s">
        <v>2341</v>
      </c>
      <c r="BU10" s="27">
        <v>44112</v>
      </c>
      <c r="BV10" t="s">
        <v>2341</v>
      </c>
      <c r="BW10">
        <v>44188</v>
      </c>
      <c r="BX10" t="s">
        <v>2341</v>
      </c>
      <c r="BY10" s="27">
        <v>44201</v>
      </c>
      <c r="BZ10" t="s">
        <v>2341</v>
      </c>
      <c r="CA10" s="27">
        <v>44201</v>
      </c>
      <c r="CB10" t="s">
        <v>2341</v>
      </c>
      <c r="CC10" s="27">
        <v>44201</v>
      </c>
      <c r="CD10" t="s">
        <v>2358</v>
      </c>
      <c r="CE10" s="27">
        <v>44210</v>
      </c>
      <c r="CF10" t="s">
        <v>2341</v>
      </c>
      <c r="CG10" s="27">
        <v>44201</v>
      </c>
      <c r="CH10" t="s">
        <v>2341</v>
      </c>
      <c r="CI10" s="27">
        <v>44201</v>
      </c>
      <c r="CJ10" t="s">
        <v>2341</v>
      </c>
      <c r="CK10" s="27">
        <v>44230</v>
      </c>
      <c r="CL10" t="s">
        <v>2341</v>
      </c>
      <c r="CM10" s="27">
        <v>44230</v>
      </c>
      <c r="CN10" t="s">
        <v>2341</v>
      </c>
      <c r="CO10" s="27">
        <v>44230</v>
      </c>
      <c r="CP10" t="s">
        <v>2341</v>
      </c>
      <c r="CQ10" s="7">
        <v>44230</v>
      </c>
      <c r="CR10" t="s">
        <v>2353</v>
      </c>
      <c r="CS10">
        <v>0.432</v>
      </c>
      <c r="CT10" t="s">
        <v>2341</v>
      </c>
      <c r="CU10" s="7">
        <v>44259</v>
      </c>
      <c r="CV10" t="s">
        <v>2341</v>
      </c>
      <c r="CW10" s="27">
        <v>44259</v>
      </c>
      <c r="CX10" t="s">
        <v>2341</v>
      </c>
      <c r="CY10" s="27">
        <v>44291</v>
      </c>
      <c r="CZ10" t="s">
        <v>2341</v>
      </c>
      <c r="DA10" s="27">
        <v>44291</v>
      </c>
      <c r="DB10" t="s">
        <v>2341</v>
      </c>
      <c r="DC10" s="27">
        <v>44291</v>
      </c>
      <c r="DD10" t="s">
        <v>2341</v>
      </c>
      <c r="DE10" s="27">
        <v>44334</v>
      </c>
      <c r="DF10" t="s">
        <v>2341</v>
      </c>
      <c r="DG10" s="27">
        <v>44334</v>
      </c>
      <c r="DH10" t="s">
        <v>2341</v>
      </c>
      <c r="DI10" s="27">
        <v>44334</v>
      </c>
      <c r="DJ10" t="s">
        <v>2359</v>
      </c>
      <c r="DK10" s="7">
        <v>44365</v>
      </c>
      <c r="DL10" t="s">
        <v>205</v>
      </c>
      <c r="DM10" s="27">
        <v>44259</v>
      </c>
      <c r="DN10" t="s">
        <v>205</v>
      </c>
      <c r="DO10" s="27">
        <v>44259</v>
      </c>
      <c r="DP10" t="s">
        <v>204</v>
      </c>
      <c r="DQ10" s="27">
        <v>44377</v>
      </c>
      <c r="DR10" t="s">
        <v>204</v>
      </c>
      <c r="DS10" s="27">
        <v>44377</v>
      </c>
      <c r="DT10" t="s">
        <v>204</v>
      </c>
      <c r="DU10" s="27">
        <v>44377</v>
      </c>
      <c r="DV10" t="s">
        <v>204</v>
      </c>
      <c r="DW10" s="27">
        <v>44377</v>
      </c>
      <c r="DX10" t="s">
        <v>203</v>
      </c>
      <c r="DY10" s="7">
        <v>44377</v>
      </c>
      <c r="DZ10" t="s">
        <v>203</v>
      </c>
      <c r="EA10">
        <v>44377</v>
      </c>
      <c r="EB10" t="s">
        <v>203</v>
      </c>
      <c r="EC10" s="27">
        <v>44377</v>
      </c>
      <c r="ED10" t="s">
        <v>203</v>
      </c>
      <c r="EE10" s="27">
        <v>44377</v>
      </c>
      <c r="EF10" t="s">
        <v>203</v>
      </c>
      <c r="EG10" s="7">
        <v>44377</v>
      </c>
      <c r="EH10" t="s">
        <v>203</v>
      </c>
      <c r="EI10" s="27">
        <v>44377</v>
      </c>
      <c r="EJ10" t="s">
        <v>203</v>
      </c>
      <c r="EK10" s="27">
        <v>44406</v>
      </c>
      <c r="EL10" t="s">
        <v>203</v>
      </c>
      <c r="EM10" s="27">
        <v>44406</v>
      </c>
      <c r="EN10" t="s">
        <v>203</v>
      </c>
      <c r="EO10" s="27">
        <v>44406</v>
      </c>
      <c r="EP10" t="s">
        <v>203</v>
      </c>
      <c r="EQ10" s="27">
        <v>44417</v>
      </c>
      <c r="ER10" t="s">
        <v>203</v>
      </c>
      <c r="ES10" s="27">
        <v>44417</v>
      </c>
      <c r="ET10" t="s">
        <v>203</v>
      </c>
      <c r="EU10" s="27">
        <v>44417</v>
      </c>
      <c r="EV10" t="s">
        <v>203</v>
      </c>
      <c r="EW10" s="27">
        <v>44417</v>
      </c>
      <c r="EX10" t="s">
        <v>203</v>
      </c>
      <c r="EY10" s="27">
        <v>44417</v>
      </c>
      <c r="EZ10" t="s">
        <v>203</v>
      </c>
      <c r="FA10">
        <v>44417</v>
      </c>
      <c r="FB10" t="s">
        <v>203</v>
      </c>
      <c r="FC10" s="27">
        <v>44417</v>
      </c>
      <c r="FD10" t="s">
        <v>343</v>
      </c>
      <c r="FE10" s="27">
        <v>44420</v>
      </c>
      <c r="FF10" t="s">
        <v>203</v>
      </c>
      <c r="FG10" s="27">
        <v>44417</v>
      </c>
      <c r="FH10" t="s">
        <v>203</v>
      </c>
      <c r="FI10" s="7">
        <v>44417</v>
      </c>
      <c r="FJ10" t="s">
        <v>203</v>
      </c>
      <c r="FK10" s="27">
        <v>44417</v>
      </c>
      <c r="FL10" t="s">
        <v>203</v>
      </c>
      <c r="FM10" s="27">
        <v>44417</v>
      </c>
      <c r="FN10" t="s">
        <v>203</v>
      </c>
      <c r="FO10" s="27">
        <v>44453</v>
      </c>
      <c r="FP10" t="s">
        <v>203</v>
      </c>
      <c r="FQ10" s="27">
        <v>44453</v>
      </c>
      <c r="FR10" t="s">
        <v>203</v>
      </c>
      <c r="FS10" s="27">
        <v>44453</v>
      </c>
      <c r="FT10" t="s">
        <v>203</v>
      </c>
      <c r="FU10" s="7">
        <v>44453</v>
      </c>
      <c r="FV10" t="s">
        <v>203</v>
      </c>
      <c r="FW10" s="27">
        <v>44453</v>
      </c>
      <c r="FX10" t="s">
        <v>203</v>
      </c>
      <c r="FY10" s="27">
        <v>44467</v>
      </c>
      <c r="FZ10" t="s">
        <v>203</v>
      </c>
      <c r="GA10" s="27">
        <v>44467</v>
      </c>
      <c r="GB10" t="s">
        <v>203</v>
      </c>
      <c r="GC10" s="27">
        <v>44467</v>
      </c>
      <c r="GD10" t="s">
        <v>203</v>
      </c>
      <c r="GE10" s="27">
        <v>44467</v>
      </c>
      <c r="GF10" t="s">
        <v>203</v>
      </c>
      <c r="GG10" s="27">
        <v>44467</v>
      </c>
      <c r="GH10" t="s">
        <v>203</v>
      </c>
      <c r="GI10" s="27">
        <v>44467</v>
      </c>
      <c r="GJ10" t="s">
        <v>203</v>
      </c>
      <c r="GK10" s="27">
        <v>44483</v>
      </c>
      <c r="GL10" t="s">
        <v>203</v>
      </c>
      <c r="GM10" s="27">
        <v>44483</v>
      </c>
      <c r="GN10" t="s">
        <v>203</v>
      </c>
      <c r="GO10" s="27">
        <v>44483</v>
      </c>
      <c r="GP10" t="s">
        <v>203</v>
      </c>
      <c r="GQ10" s="27">
        <v>44483</v>
      </c>
      <c r="GR10" t="s">
        <v>203</v>
      </c>
      <c r="GS10" s="27">
        <v>44483</v>
      </c>
      <c r="GT10" t="s">
        <v>203</v>
      </c>
      <c r="GU10" s="27">
        <v>44509</v>
      </c>
      <c r="GV10" t="s">
        <v>203</v>
      </c>
      <c r="GW10" s="27">
        <v>44509</v>
      </c>
      <c r="GX10" t="s">
        <v>203</v>
      </c>
      <c r="GY10" s="27">
        <v>44509</v>
      </c>
      <c r="GZ10" t="s">
        <v>202</v>
      </c>
      <c r="HA10" s="27">
        <v>44509</v>
      </c>
      <c r="HB10" t="s">
        <v>202</v>
      </c>
      <c r="HC10" s="27">
        <v>44509</v>
      </c>
      <c r="HD10" t="s">
        <v>202</v>
      </c>
      <c r="HE10" s="27">
        <v>44509</v>
      </c>
      <c r="HF10" t="s">
        <v>202</v>
      </c>
      <c r="HG10">
        <v>44509</v>
      </c>
      <c r="HH10" t="s">
        <v>202</v>
      </c>
      <c r="HI10">
        <v>44509</v>
      </c>
      <c r="HJ10" t="s">
        <v>202</v>
      </c>
      <c r="HK10">
        <v>44509</v>
      </c>
      <c r="HL10" t="s">
        <v>202</v>
      </c>
      <c r="HM10" s="27">
        <v>44546</v>
      </c>
      <c r="HN10" t="s">
        <v>202</v>
      </c>
      <c r="HO10" s="27">
        <v>44551</v>
      </c>
      <c r="HP10" t="s">
        <v>202</v>
      </c>
      <c r="HQ10" s="27">
        <v>44551</v>
      </c>
      <c r="HR10" s="470" t="s">
        <v>202</v>
      </c>
      <c r="HS10" s="471">
        <v>44551</v>
      </c>
      <c r="HT10" t="s">
        <v>202</v>
      </c>
      <c r="HU10" s="27">
        <v>44579</v>
      </c>
      <c r="HV10" t="s">
        <v>202</v>
      </c>
      <c r="HW10" s="27">
        <v>44579</v>
      </c>
      <c r="HX10" t="s">
        <v>202</v>
      </c>
      <c r="HY10" s="27">
        <v>44579</v>
      </c>
      <c r="HZ10" t="s">
        <v>202</v>
      </c>
      <c r="IA10" s="27">
        <v>44579</v>
      </c>
      <c r="IB10" t="s">
        <v>202</v>
      </c>
      <c r="IC10" s="27">
        <v>44579</v>
      </c>
      <c r="ID10" t="s">
        <v>202</v>
      </c>
      <c r="IE10" s="27">
        <v>44579</v>
      </c>
      <c r="IF10" t="s">
        <v>202</v>
      </c>
      <c r="IG10" s="27">
        <v>44579</v>
      </c>
      <c r="IH10" t="s">
        <v>202</v>
      </c>
      <c r="II10" s="27">
        <v>44579</v>
      </c>
      <c r="IJ10" t="s">
        <v>202</v>
      </c>
      <c r="IK10" s="27">
        <v>44579</v>
      </c>
      <c r="IL10" t="s">
        <v>202</v>
      </c>
      <c r="IM10" s="27">
        <v>44610</v>
      </c>
      <c r="IN10" t="s">
        <v>202</v>
      </c>
      <c r="IO10" s="27">
        <v>44610</v>
      </c>
      <c r="IP10" t="s">
        <v>203</v>
      </c>
      <c r="IQ10" s="27">
        <v>44627</v>
      </c>
      <c r="IR10" t="s">
        <v>203</v>
      </c>
      <c r="IS10">
        <v>44627</v>
      </c>
      <c r="IT10" t="s">
        <v>203</v>
      </c>
      <c r="IU10" s="27">
        <v>44627</v>
      </c>
      <c r="IV10" t="s">
        <v>203</v>
      </c>
      <c r="IW10" s="27">
        <v>44627</v>
      </c>
      <c r="IX10" t="s">
        <v>203</v>
      </c>
      <c r="IY10" s="27">
        <v>44627</v>
      </c>
      <c r="IZ10" t="s">
        <v>203</v>
      </c>
      <c r="JA10" s="27">
        <v>44627</v>
      </c>
      <c r="JB10" t="s">
        <v>203</v>
      </c>
      <c r="JC10" s="27">
        <v>44627</v>
      </c>
      <c r="JD10" t="s">
        <v>203</v>
      </c>
      <c r="JE10" s="27">
        <v>44627</v>
      </c>
      <c r="JF10" t="s">
        <v>203</v>
      </c>
      <c r="JG10">
        <v>44664</v>
      </c>
      <c r="JH10" t="s">
        <v>203</v>
      </c>
      <c r="JI10" s="27">
        <v>44664</v>
      </c>
      <c r="JJ10" t="s">
        <v>203</v>
      </c>
      <c r="JK10">
        <v>44664</v>
      </c>
      <c r="JL10" t="s">
        <v>203</v>
      </c>
      <c r="JM10" s="27">
        <v>44664</v>
      </c>
      <c r="JN10" t="s">
        <v>203</v>
      </c>
      <c r="JO10" s="7">
        <v>44684</v>
      </c>
      <c r="JP10" t="s">
        <v>203</v>
      </c>
      <c r="JQ10" s="27">
        <v>44684</v>
      </c>
      <c r="JR10" t="s">
        <v>203</v>
      </c>
      <c r="JS10" s="27">
        <v>44684</v>
      </c>
      <c r="JT10" t="s">
        <v>203</v>
      </c>
      <c r="JU10">
        <v>44684</v>
      </c>
      <c r="JV10" t="s">
        <v>203</v>
      </c>
      <c r="JW10">
        <v>44721</v>
      </c>
      <c r="JX10" t="s">
        <v>203</v>
      </c>
      <c r="JY10" s="27">
        <v>44721</v>
      </c>
      <c r="JZ10" t="s">
        <v>203</v>
      </c>
      <c r="KA10" s="27">
        <v>44764</v>
      </c>
      <c r="KB10" t="s">
        <v>203</v>
      </c>
      <c r="KC10" s="27">
        <v>44764</v>
      </c>
      <c r="KD10" t="s">
        <v>203</v>
      </c>
      <c r="KE10" s="27">
        <v>44764</v>
      </c>
    </row>
    <row r="11" spans="1:291" x14ac:dyDescent="0.25">
      <c r="A11" t="s">
        <v>2341</v>
      </c>
      <c r="B11" s="7">
        <v>43913</v>
      </c>
      <c r="D11" t="s">
        <v>2341</v>
      </c>
      <c r="E11" s="7">
        <v>43913</v>
      </c>
      <c r="G11" t="s">
        <v>2360</v>
      </c>
      <c r="I11" t="s">
        <v>2360</v>
      </c>
      <c r="J11" s="7">
        <v>43913</v>
      </c>
      <c r="L11" t="s">
        <v>2360</v>
      </c>
      <c r="M11" t="s">
        <v>2360</v>
      </c>
      <c r="O11" t="s">
        <v>2360</v>
      </c>
      <c r="P11" s="7">
        <v>43913</v>
      </c>
      <c r="R11" t="s">
        <v>2361</v>
      </c>
      <c r="S11" s="7">
        <v>42328</v>
      </c>
      <c r="T11" t="s">
        <v>2342</v>
      </c>
      <c r="U11" t="s">
        <v>2361</v>
      </c>
      <c r="V11" s="7">
        <v>42328</v>
      </c>
      <c r="W11" t="s">
        <v>2342</v>
      </c>
      <c r="X11" t="s">
        <v>2360</v>
      </c>
      <c r="Y11" t="s">
        <v>2360</v>
      </c>
      <c r="Z11" s="7">
        <v>43977</v>
      </c>
      <c r="AA11" t="s">
        <v>2360</v>
      </c>
      <c r="AB11" t="s">
        <v>2360</v>
      </c>
      <c r="AC11" t="s">
        <v>2360</v>
      </c>
      <c r="AD11" s="7">
        <v>43977</v>
      </c>
      <c r="AE11" s="14" t="s">
        <v>2360</v>
      </c>
      <c r="AF11" t="s">
        <v>2360</v>
      </c>
      <c r="AG11" s="7">
        <v>43977</v>
      </c>
      <c r="AH11" t="s">
        <v>2361</v>
      </c>
      <c r="AI11" s="7">
        <v>42328</v>
      </c>
      <c r="AJ11" s="15" t="s">
        <v>2342</v>
      </c>
      <c r="AK11" t="s">
        <v>2360</v>
      </c>
      <c r="AL11" s="7">
        <v>43999</v>
      </c>
      <c r="AM11" t="s">
        <v>2360</v>
      </c>
      <c r="AN11" t="s">
        <v>2360</v>
      </c>
      <c r="AO11" s="7">
        <v>43999</v>
      </c>
      <c r="AP11" t="s">
        <v>2360</v>
      </c>
      <c r="AQ11" s="7">
        <v>43999</v>
      </c>
      <c r="AR11" t="s">
        <v>2360</v>
      </c>
      <c r="AS11" s="27">
        <v>43999</v>
      </c>
      <c r="AT11" t="s">
        <v>2360</v>
      </c>
      <c r="AU11" s="27">
        <v>43999</v>
      </c>
      <c r="AV11" t="s">
        <v>2360</v>
      </c>
      <c r="AW11" s="27">
        <v>44034</v>
      </c>
      <c r="AX11" t="s">
        <v>2360</v>
      </c>
      <c r="AY11" s="27">
        <v>44034</v>
      </c>
      <c r="AZ11" t="s">
        <v>2360</v>
      </c>
      <c r="BA11" s="27">
        <v>44034</v>
      </c>
      <c r="BB11" t="s">
        <v>2360</v>
      </c>
      <c r="BC11" s="27">
        <v>44071</v>
      </c>
      <c r="BD11" s="49" t="s">
        <v>2360</v>
      </c>
      <c r="BE11" s="27">
        <v>44071</v>
      </c>
      <c r="BF11" t="s">
        <v>2360</v>
      </c>
      <c r="BG11" s="27">
        <v>44071</v>
      </c>
      <c r="BH11" t="s">
        <v>2360</v>
      </c>
      <c r="BI11" s="27">
        <v>44071</v>
      </c>
      <c r="BJ11" t="s">
        <v>2360</v>
      </c>
      <c r="BK11" s="27">
        <v>44071</v>
      </c>
      <c r="BL11" t="s">
        <v>2360</v>
      </c>
      <c r="BM11" s="27">
        <v>44112</v>
      </c>
      <c r="BN11" t="s">
        <v>2360</v>
      </c>
      <c r="BO11" s="27">
        <v>44112</v>
      </c>
      <c r="BP11" t="s">
        <v>2360</v>
      </c>
      <c r="BQ11" s="7">
        <v>44112</v>
      </c>
      <c r="BR11" t="s">
        <v>2360</v>
      </c>
      <c r="BS11" s="27">
        <v>44112</v>
      </c>
      <c r="BT11" t="s">
        <v>2360</v>
      </c>
      <c r="BU11" s="27">
        <v>44112</v>
      </c>
      <c r="BV11" t="s">
        <v>2360</v>
      </c>
      <c r="BW11">
        <v>44188</v>
      </c>
      <c r="BX11" t="s">
        <v>2360</v>
      </c>
      <c r="BY11" s="27">
        <v>44201</v>
      </c>
      <c r="BZ11" t="s">
        <v>2360</v>
      </c>
      <c r="CA11" s="27">
        <v>44201</v>
      </c>
      <c r="CB11" t="s">
        <v>2360</v>
      </c>
      <c r="CC11" s="27">
        <v>44201</v>
      </c>
      <c r="CD11" t="s">
        <v>2362</v>
      </c>
      <c r="CE11" s="27">
        <v>44203</v>
      </c>
      <c r="CF11" t="s">
        <v>2360</v>
      </c>
      <c r="CG11" s="27">
        <v>44201</v>
      </c>
      <c r="CH11" t="s">
        <v>2360</v>
      </c>
      <c r="CI11" s="27">
        <v>44201</v>
      </c>
      <c r="CJ11" t="s">
        <v>2360</v>
      </c>
      <c r="CK11" s="27">
        <v>44230</v>
      </c>
      <c r="CL11" t="s">
        <v>2360</v>
      </c>
      <c r="CM11" s="27">
        <v>44230</v>
      </c>
      <c r="CN11" t="s">
        <v>2360</v>
      </c>
      <c r="CO11" s="27">
        <v>44230</v>
      </c>
      <c r="CP11" t="s">
        <v>2360</v>
      </c>
      <c r="CQ11" s="7">
        <v>44230</v>
      </c>
      <c r="CR11" t="s">
        <v>2341</v>
      </c>
      <c r="CS11">
        <v>0.53</v>
      </c>
      <c r="CT11" t="s">
        <v>2360</v>
      </c>
      <c r="CU11" s="7">
        <v>44259</v>
      </c>
      <c r="CV11" t="s">
        <v>2360</v>
      </c>
      <c r="CW11" s="27">
        <v>44259</v>
      </c>
      <c r="CX11" t="s">
        <v>2360</v>
      </c>
      <c r="CY11" s="27">
        <v>44291</v>
      </c>
      <c r="CZ11" t="s">
        <v>2360</v>
      </c>
      <c r="DA11" s="27">
        <v>44291</v>
      </c>
      <c r="DB11" t="s">
        <v>2360</v>
      </c>
      <c r="DC11" s="27">
        <v>44291</v>
      </c>
      <c r="DD11" t="s">
        <v>2360</v>
      </c>
      <c r="DE11" s="27">
        <v>44334</v>
      </c>
      <c r="DF11" t="s">
        <v>2360</v>
      </c>
      <c r="DG11" s="27">
        <v>44334</v>
      </c>
      <c r="DH11" t="s">
        <v>2360</v>
      </c>
      <c r="DI11" s="27">
        <v>44334</v>
      </c>
      <c r="DJ11" t="s">
        <v>2363</v>
      </c>
      <c r="DK11" s="7">
        <v>44365</v>
      </c>
      <c r="DL11" t="s">
        <v>206</v>
      </c>
      <c r="DM11" s="27">
        <v>44259</v>
      </c>
      <c r="DN11" t="s">
        <v>206</v>
      </c>
      <c r="DO11" s="27">
        <v>44259</v>
      </c>
      <c r="DP11" t="s">
        <v>205</v>
      </c>
      <c r="DQ11" s="27">
        <v>44377</v>
      </c>
      <c r="DR11" t="s">
        <v>205</v>
      </c>
      <c r="DS11" s="27">
        <v>44377</v>
      </c>
      <c r="DT11" t="s">
        <v>205</v>
      </c>
      <c r="DU11" s="27">
        <v>44377</v>
      </c>
      <c r="DV11" t="s">
        <v>205</v>
      </c>
      <c r="DW11" s="27">
        <v>44377</v>
      </c>
      <c r="DX11" t="s">
        <v>204</v>
      </c>
      <c r="DY11" s="7">
        <v>44377</v>
      </c>
      <c r="DZ11" t="s">
        <v>204</v>
      </c>
      <c r="EA11">
        <v>44377</v>
      </c>
      <c r="EB11" t="s">
        <v>204</v>
      </c>
      <c r="EC11" s="27">
        <v>44377</v>
      </c>
      <c r="ED11" t="s">
        <v>204</v>
      </c>
      <c r="EE11" s="27">
        <v>44377</v>
      </c>
      <c r="EF11" t="s">
        <v>204</v>
      </c>
      <c r="EG11" s="7">
        <v>44377</v>
      </c>
      <c r="EH11" t="s">
        <v>204</v>
      </c>
      <c r="EI11" s="27">
        <v>44405</v>
      </c>
      <c r="EJ11" t="s">
        <v>204</v>
      </c>
      <c r="EK11" s="27">
        <v>44405</v>
      </c>
      <c r="EL11" t="s">
        <v>204</v>
      </c>
      <c r="EM11" s="27">
        <v>44405</v>
      </c>
      <c r="EN11" t="s">
        <v>204</v>
      </c>
      <c r="EO11" s="27">
        <v>44405</v>
      </c>
      <c r="EP11" t="s">
        <v>204</v>
      </c>
      <c r="EQ11" s="27">
        <v>44417</v>
      </c>
      <c r="ER11" t="s">
        <v>204</v>
      </c>
      <c r="ES11" s="27">
        <v>44417</v>
      </c>
      <c r="ET11" t="s">
        <v>204</v>
      </c>
      <c r="EU11" s="27">
        <v>44417</v>
      </c>
      <c r="EV11" t="s">
        <v>204</v>
      </c>
      <c r="EW11" s="27">
        <v>44417</v>
      </c>
      <c r="EX11" t="s">
        <v>204</v>
      </c>
      <c r="EY11" s="27">
        <v>44417</v>
      </c>
      <c r="EZ11" t="s">
        <v>204</v>
      </c>
      <c r="FA11">
        <v>44417</v>
      </c>
      <c r="FB11" t="s">
        <v>204</v>
      </c>
      <c r="FC11" s="27">
        <v>44417</v>
      </c>
      <c r="FD11" t="s">
        <v>344</v>
      </c>
      <c r="FE11" s="27">
        <v>44420</v>
      </c>
      <c r="FF11" t="s">
        <v>204</v>
      </c>
      <c r="FG11" s="27">
        <v>44417</v>
      </c>
      <c r="FH11" t="s">
        <v>204</v>
      </c>
      <c r="FI11" s="7">
        <v>44417</v>
      </c>
      <c r="FJ11" t="s">
        <v>204</v>
      </c>
      <c r="FK11" s="27">
        <v>44417</v>
      </c>
      <c r="FL11" t="s">
        <v>204</v>
      </c>
      <c r="FM11" s="27">
        <v>44417</v>
      </c>
      <c r="FN11" t="s">
        <v>204</v>
      </c>
      <c r="FO11" s="27">
        <v>44417</v>
      </c>
      <c r="FP11" t="s">
        <v>204</v>
      </c>
      <c r="FQ11" s="27">
        <v>44453</v>
      </c>
      <c r="FR11" t="s">
        <v>204</v>
      </c>
      <c r="FS11" s="27">
        <v>44453</v>
      </c>
      <c r="FT11" t="s">
        <v>204</v>
      </c>
      <c r="FU11" s="7">
        <v>44453</v>
      </c>
      <c r="FV11" t="s">
        <v>204</v>
      </c>
      <c r="FW11" s="27">
        <v>44453</v>
      </c>
      <c r="FX11" t="s">
        <v>204</v>
      </c>
      <c r="FY11" s="27">
        <v>44467</v>
      </c>
      <c r="FZ11" t="s">
        <v>204</v>
      </c>
      <c r="GA11" s="27">
        <v>44467</v>
      </c>
      <c r="GB11" t="s">
        <v>204</v>
      </c>
      <c r="GC11" s="27">
        <v>44467</v>
      </c>
      <c r="GD11" t="s">
        <v>204</v>
      </c>
      <c r="GE11" s="27">
        <v>44467</v>
      </c>
      <c r="GF11" t="s">
        <v>204</v>
      </c>
      <c r="GG11" s="27">
        <v>44467</v>
      </c>
      <c r="GH11" t="s">
        <v>204</v>
      </c>
      <c r="GI11" s="27">
        <v>44467</v>
      </c>
      <c r="GJ11" t="s">
        <v>204</v>
      </c>
      <c r="GK11" s="27">
        <v>44483</v>
      </c>
      <c r="GL11" t="s">
        <v>204</v>
      </c>
      <c r="GM11" s="27">
        <v>44483</v>
      </c>
      <c r="GN11" t="s">
        <v>204</v>
      </c>
      <c r="GO11" s="27">
        <v>44483</v>
      </c>
      <c r="GP11" t="s">
        <v>204</v>
      </c>
      <c r="GQ11" s="27">
        <v>44483</v>
      </c>
      <c r="GR11" t="s">
        <v>204</v>
      </c>
      <c r="GS11" s="27">
        <v>44483</v>
      </c>
      <c r="GT11" t="s">
        <v>204</v>
      </c>
      <c r="GU11" s="27">
        <v>44509</v>
      </c>
      <c r="GV11" t="s">
        <v>204</v>
      </c>
      <c r="GW11" s="27">
        <v>44509</v>
      </c>
      <c r="GX11" t="s">
        <v>204</v>
      </c>
      <c r="GY11" s="27">
        <v>44509</v>
      </c>
      <c r="GZ11" t="s">
        <v>203</v>
      </c>
      <c r="HA11" s="27">
        <v>44509</v>
      </c>
      <c r="HB11" t="s">
        <v>203</v>
      </c>
      <c r="HC11" s="27">
        <v>44509</v>
      </c>
      <c r="HD11" t="s">
        <v>203</v>
      </c>
      <c r="HE11" s="27">
        <v>44509</v>
      </c>
      <c r="HF11" t="s">
        <v>203</v>
      </c>
      <c r="HG11">
        <v>44509</v>
      </c>
      <c r="HH11" t="s">
        <v>203</v>
      </c>
      <c r="HI11">
        <v>44509</v>
      </c>
      <c r="HJ11" t="s">
        <v>203</v>
      </c>
      <c r="HK11">
        <v>44509</v>
      </c>
      <c r="HL11" t="s">
        <v>203</v>
      </c>
      <c r="HM11" s="27">
        <v>44546</v>
      </c>
      <c r="HN11" t="s">
        <v>203</v>
      </c>
      <c r="HO11" s="27">
        <v>44546</v>
      </c>
      <c r="HP11" t="s">
        <v>203</v>
      </c>
      <c r="HQ11" s="27">
        <v>44546</v>
      </c>
      <c r="HR11" s="470" t="s">
        <v>203</v>
      </c>
      <c r="HS11" s="471">
        <v>44546</v>
      </c>
      <c r="HT11" t="s">
        <v>203</v>
      </c>
      <c r="HU11" s="27">
        <v>44579</v>
      </c>
      <c r="HV11" t="s">
        <v>203</v>
      </c>
      <c r="HW11" s="27">
        <v>44579</v>
      </c>
      <c r="HX11" t="s">
        <v>203</v>
      </c>
      <c r="HY11" s="27">
        <v>44579</v>
      </c>
      <c r="HZ11" t="s">
        <v>203</v>
      </c>
      <c r="IA11" s="27">
        <v>44579</v>
      </c>
      <c r="IB11" t="s">
        <v>203</v>
      </c>
      <c r="IC11" s="27">
        <v>44579</v>
      </c>
      <c r="ID11" t="s">
        <v>203</v>
      </c>
      <c r="IE11" s="27">
        <v>44596</v>
      </c>
      <c r="IF11" t="s">
        <v>203</v>
      </c>
      <c r="IG11" s="27">
        <v>44596</v>
      </c>
      <c r="IH11" t="s">
        <v>203</v>
      </c>
      <c r="II11" s="27">
        <v>44596</v>
      </c>
      <c r="IJ11" t="s">
        <v>203</v>
      </c>
      <c r="IK11" s="27">
        <v>44596</v>
      </c>
      <c r="IL11" t="s">
        <v>203</v>
      </c>
      <c r="IM11" s="27">
        <v>44596</v>
      </c>
      <c r="IN11" t="s">
        <v>203</v>
      </c>
      <c r="IO11" s="27">
        <v>44596</v>
      </c>
      <c r="IP11" t="s">
        <v>204</v>
      </c>
      <c r="IQ11" s="27">
        <v>44627</v>
      </c>
      <c r="IR11" t="s">
        <v>204</v>
      </c>
      <c r="IS11">
        <v>44627</v>
      </c>
      <c r="IT11" t="s">
        <v>204</v>
      </c>
      <c r="IU11" s="27">
        <v>44627</v>
      </c>
      <c r="IV11" t="s">
        <v>204</v>
      </c>
      <c r="IW11" s="27">
        <v>44627</v>
      </c>
      <c r="IX11" t="s">
        <v>204</v>
      </c>
      <c r="IY11" s="27">
        <v>44627</v>
      </c>
      <c r="IZ11" t="s">
        <v>204</v>
      </c>
      <c r="JA11" s="27">
        <v>44627</v>
      </c>
      <c r="JB11" t="s">
        <v>204</v>
      </c>
      <c r="JC11" s="27">
        <v>44627</v>
      </c>
      <c r="JD11" t="s">
        <v>204</v>
      </c>
      <c r="JE11" s="27">
        <v>44627</v>
      </c>
      <c r="JF11" t="s">
        <v>204</v>
      </c>
      <c r="JG11">
        <v>44664</v>
      </c>
      <c r="JH11" t="s">
        <v>204</v>
      </c>
      <c r="JI11" s="27">
        <v>44664</v>
      </c>
      <c r="JJ11" t="s">
        <v>204</v>
      </c>
      <c r="JK11">
        <v>44664</v>
      </c>
      <c r="JL11" t="s">
        <v>204</v>
      </c>
      <c r="JM11" s="27">
        <v>44664</v>
      </c>
      <c r="JN11" t="s">
        <v>204</v>
      </c>
      <c r="JO11" s="7">
        <v>44684</v>
      </c>
      <c r="JP11" t="s">
        <v>204</v>
      </c>
      <c r="JQ11" s="27">
        <v>44684</v>
      </c>
      <c r="JR11" t="s">
        <v>204</v>
      </c>
      <c r="JS11" s="27">
        <v>44684</v>
      </c>
      <c r="JT11" t="s">
        <v>204</v>
      </c>
      <c r="JU11">
        <v>44684</v>
      </c>
      <c r="JV11" t="s">
        <v>204</v>
      </c>
      <c r="JW11">
        <v>44721</v>
      </c>
      <c r="JX11" t="s">
        <v>204</v>
      </c>
      <c r="JY11" s="27">
        <v>44721</v>
      </c>
      <c r="JZ11" t="s">
        <v>204</v>
      </c>
      <c r="KA11" s="27">
        <v>44764</v>
      </c>
      <c r="KB11" t="s">
        <v>204</v>
      </c>
      <c r="KC11" s="27">
        <v>44764</v>
      </c>
      <c r="KD11" t="s">
        <v>204</v>
      </c>
      <c r="KE11" s="27">
        <v>44764</v>
      </c>
    </row>
    <row r="12" spans="1:291" x14ac:dyDescent="0.25">
      <c r="A12" t="s">
        <v>2360</v>
      </c>
      <c r="B12" s="7">
        <v>43913</v>
      </c>
      <c r="D12" t="s">
        <v>2360</v>
      </c>
      <c r="E12" s="7">
        <v>43913</v>
      </c>
      <c r="G12" t="s">
        <v>2346</v>
      </c>
      <c r="I12" t="s">
        <v>2346</v>
      </c>
      <c r="J12" s="7">
        <v>43913</v>
      </c>
      <c r="L12" t="s">
        <v>2346</v>
      </c>
      <c r="M12" t="s">
        <v>2346</v>
      </c>
      <c r="O12" t="s">
        <v>2346</v>
      </c>
      <c r="P12" s="7">
        <v>43913</v>
      </c>
      <c r="R12" t="s">
        <v>2364</v>
      </c>
      <c r="S12" s="7">
        <v>42328</v>
      </c>
      <c r="T12" t="s">
        <v>2342</v>
      </c>
      <c r="U12" t="s">
        <v>2364</v>
      </c>
      <c r="V12" s="7">
        <v>42328</v>
      </c>
      <c r="W12" t="s">
        <v>2342</v>
      </c>
      <c r="X12" t="s">
        <v>2346</v>
      </c>
      <c r="Y12" t="s">
        <v>2346</v>
      </c>
      <c r="Z12" s="7">
        <v>43977</v>
      </c>
      <c r="AA12" t="s">
        <v>2346</v>
      </c>
      <c r="AB12" t="s">
        <v>2346</v>
      </c>
      <c r="AC12" t="s">
        <v>2346</v>
      </c>
      <c r="AD12" s="7">
        <v>43977</v>
      </c>
      <c r="AE12" s="14" t="s">
        <v>2346</v>
      </c>
      <c r="AF12" t="s">
        <v>2346</v>
      </c>
      <c r="AG12" s="7">
        <v>43977</v>
      </c>
      <c r="AH12" t="s">
        <v>2364</v>
      </c>
      <c r="AI12" s="7">
        <v>42328</v>
      </c>
      <c r="AJ12" s="15" t="s">
        <v>2342</v>
      </c>
      <c r="AK12" t="s">
        <v>2346</v>
      </c>
      <c r="AL12" s="7">
        <v>43999</v>
      </c>
      <c r="AM12" t="s">
        <v>2346</v>
      </c>
      <c r="AN12" t="s">
        <v>2346</v>
      </c>
      <c r="AO12" s="7">
        <v>43999</v>
      </c>
      <c r="AP12" t="s">
        <v>2346</v>
      </c>
      <c r="AQ12" s="7">
        <v>43999</v>
      </c>
      <c r="AR12" t="s">
        <v>2346</v>
      </c>
      <c r="AS12" s="27">
        <v>43999</v>
      </c>
      <c r="AT12" t="s">
        <v>2346</v>
      </c>
      <c r="AU12" s="27">
        <v>43999</v>
      </c>
      <c r="AV12" t="s">
        <v>2346</v>
      </c>
      <c r="AW12" s="27">
        <v>44034</v>
      </c>
      <c r="AX12" t="s">
        <v>2346</v>
      </c>
      <c r="AY12" s="27">
        <v>44034</v>
      </c>
      <c r="AZ12" t="s">
        <v>2346</v>
      </c>
      <c r="BA12" s="27">
        <v>44034</v>
      </c>
      <c r="BB12" t="s">
        <v>2346</v>
      </c>
      <c r="BC12" s="27">
        <v>44071</v>
      </c>
      <c r="BD12" s="49" t="s">
        <v>2346</v>
      </c>
      <c r="BE12" s="27">
        <v>44071</v>
      </c>
      <c r="BF12" t="s">
        <v>2346</v>
      </c>
      <c r="BG12" s="27">
        <v>44071</v>
      </c>
      <c r="BH12" t="s">
        <v>2346</v>
      </c>
      <c r="BI12" s="27">
        <v>44071</v>
      </c>
      <c r="BJ12" t="s">
        <v>2346</v>
      </c>
      <c r="BK12" s="27">
        <v>44071</v>
      </c>
      <c r="BL12" t="s">
        <v>2346</v>
      </c>
      <c r="BM12" s="27">
        <v>44112</v>
      </c>
      <c r="BN12" t="s">
        <v>2346</v>
      </c>
      <c r="BO12" s="27">
        <v>44112</v>
      </c>
      <c r="BP12" t="s">
        <v>2346</v>
      </c>
      <c r="BQ12" s="7">
        <v>44112</v>
      </c>
      <c r="BR12" t="s">
        <v>2346</v>
      </c>
      <c r="BS12" s="27">
        <v>44112</v>
      </c>
      <c r="BT12" t="s">
        <v>2346</v>
      </c>
      <c r="BU12" s="27">
        <v>44112</v>
      </c>
      <c r="BV12" t="s">
        <v>2346</v>
      </c>
      <c r="BW12">
        <v>44188</v>
      </c>
      <c r="BX12" t="s">
        <v>2346</v>
      </c>
      <c r="BY12" s="27">
        <v>44201</v>
      </c>
      <c r="BZ12" t="s">
        <v>2346</v>
      </c>
      <c r="CA12" s="27">
        <v>44201</v>
      </c>
      <c r="CB12" t="s">
        <v>2346</v>
      </c>
      <c r="CC12" s="27">
        <v>44201</v>
      </c>
      <c r="CD12" t="s">
        <v>2365</v>
      </c>
      <c r="CE12" s="27">
        <v>44203</v>
      </c>
      <c r="CF12" t="s">
        <v>2346</v>
      </c>
      <c r="CG12" s="27">
        <v>44201</v>
      </c>
      <c r="CH12" t="s">
        <v>2346</v>
      </c>
      <c r="CI12" s="27">
        <v>44201</v>
      </c>
      <c r="CJ12" t="s">
        <v>2346</v>
      </c>
      <c r="CK12" s="27">
        <v>44230</v>
      </c>
      <c r="CL12" t="s">
        <v>2346</v>
      </c>
      <c r="CM12" s="27">
        <v>44230</v>
      </c>
      <c r="CN12" t="s">
        <v>2346</v>
      </c>
      <c r="CO12" s="27">
        <v>44230</v>
      </c>
      <c r="CP12" t="s">
        <v>2346</v>
      </c>
      <c r="CQ12" s="7">
        <v>44230</v>
      </c>
      <c r="CR12" t="s">
        <v>2360</v>
      </c>
      <c r="CS12">
        <v>0.22600000000000001</v>
      </c>
      <c r="CT12" t="s">
        <v>2346</v>
      </c>
      <c r="CU12" s="7">
        <v>44259</v>
      </c>
      <c r="CV12" t="s">
        <v>2346</v>
      </c>
      <c r="CW12" s="27">
        <v>44259</v>
      </c>
      <c r="CX12" t="s">
        <v>2346</v>
      </c>
      <c r="CY12" s="27">
        <v>44291</v>
      </c>
      <c r="CZ12" t="s">
        <v>2346</v>
      </c>
      <c r="DA12" s="27">
        <v>44291</v>
      </c>
      <c r="DB12" t="s">
        <v>2346</v>
      </c>
      <c r="DC12" s="27">
        <v>44291</v>
      </c>
      <c r="DD12" t="s">
        <v>2346</v>
      </c>
      <c r="DE12" s="27">
        <v>44334</v>
      </c>
      <c r="DF12" t="s">
        <v>2346</v>
      </c>
      <c r="DG12" s="27">
        <v>44334</v>
      </c>
      <c r="DH12" t="s">
        <v>2346</v>
      </c>
      <c r="DI12" s="27">
        <v>44334</v>
      </c>
      <c r="DJ12" t="s">
        <v>2366</v>
      </c>
      <c r="DK12" s="7">
        <v>44365</v>
      </c>
      <c r="DL12" t="s">
        <v>208</v>
      </c>
      <c r="DM12" s="27">
        <v>44259</v>
      </c>
      <c r="DN12" t="s">
        <v>208</v>
      </c>
      <c r="DO12" s="27">
        <v>44259</v>
      </c>
      <c r="DP12" t="s">
        <v>206</v>
      </c>
      <c r="DQ12" s="27">
        <v>44377</v>
      </c>
      <c r="DR12" t="s">
        <v>206</v>
      </c>
      <c r="DS12" s="27">
        <v>44377</v>
      </c>
      <c r="DT12" t="s">
        <v>206</v>
      </c>
      <c r="DU12" s="27">
        <v>44377</v>
      </c>
      <c r="DV12" t="s">
        <v>206</v>
      </c>
      <c r="DW12" s="27">
        <v>44377</v>
      </c>
      <c r="DX12" t="s">
        <v>205</v>
      </c>
      <c r="DY12" s="7">
        <v>44377</v>
      </c>
      <c r="DZ12" t="s">
        <v>205</v>
      </c>
      <c r="EA12">
        <v>44377</v>
      </c>
      <c r="EB12" t="s">
        <v>205</v>
      </c>
      <c r="EC12" s="27">
        <v>44377</v>
      </c>
      <c r="ED12" t="s">
        <v>205</v>
      </c>
      <c r="EE12" s="27">
        <v>44377</v>
      </c>
      <c r="EF12" t="s">
        <v>205</v>
      </c>
      <c r="EG12" s="7">
        <v>44377</v>
      </c>
      <c r="EH12" t="s">
        <v>205</v>
      </c>
      <c r="EI12" s="27">
        <v>44405</v>
      </c>
      <c r="EJ12" t="s">
        <v>205</v>
      </c>
      <c r="EK12" s="27">
        <v>44405</v>
      </c>
      <c r="EL12" t="s">
        <v>205</v>
      </c>
      <c r="EM12" s="27">
        <v>44405</v>
      </c>
      <c r="EN12" t="s">
        <v>205</v>
      </c>
      <c r="EO12" s="27">
        <v>44405</v>
      </c>
      <c r="EP12" t="s">
        <v>205</v>
      </c>
      <c r="EQ12" s="27">
        <v>44417</v>
      </c>
      <c r="ER12" t="s">
        <v>205</v>
      </c>
      <c r="ES12" s="27">
        <v>44417</v>
      </c>
      <c r="ET12" t="s">
        <v>205</v>
      </c>
      <c r="EU12" s="27">
        <v>44417</v>
      </c>
      <c r="EV12" t="s">
        <v>205</v>
      </c>
      <c r="EW12" s="27">
        <v>44417</v>
      </c>
      <c r="EX12" t="s">
        <v>205</v>
      </c>
      <c r="EY12" s="27">
        <v>44417</v>
      </c>
      <c r="EZ12" t="s">
        <v>205</v>
      </c>
      <c r="FA12">
        <v>44417</v>
      </c>
      <c r="FB12" t="s">
        <v>205</v>
      </c>
      <c r="FC12" s="27">
        <v>44417</v>
      </c>
      <c r="FD12" t="s">
        <v>345</v>
      </c>
      <c r="FE12" s="27">
        <v>44420</v>
      </c>
      <c r="FF12" t="s">
        <v>205</v>
      </c>
      <c r="FG12" s="27">
        <v>44417</v>
      </c>
      <c r="FH12" t="s">
        <v>205</v>
      </c>
      <c r="FI12" s="7">
        <v>44417</v>
      </c>
      <c r="FJ12" t="s">
        <v>205</v>
      </c>
      <c r="FK12" s="27">
        <v>44417</v>
      </c>
      <c r="FL12" t="s">
        <v>205</v>
      </c>
      <c r="FM12" s="27">
        <v>44417</v>
      </c>
      <c r="FN12" t="s">
        <v>205</v>
      </c>
      <c r="FO12" s="27">
        <v>44417</v>
      </c>
      <c r="FP12" t="s">
        <v>205</v>
      </c>
      <c r="FQ12" s="27">
        <v>44453</v>
      </c>
      <c r="FR12" t="s">
        <v>205</v>
      </c>
      <c r="FS12" s="27">
        <v>44453</v>
      </c>
      <c r="FT12" t="s">
        <v>205</v>
      </c>
      <c r="FU12" s="7">
        <v>44453</v>
      </c>
      <c r="FV12" t="s">
        <v>205</v>
      </c>
      <c r="FW12" s="27">
        <v>44453</v>
      </c>
      <c r="FX12" t="s">
        <v>205</v>
      </c>
      <c r="FY12" s="27">
        <v>44467</v>
      </c>
      <c r="FZ12" t="s">
        <v>205</v>
      </c>
      <c r="GA12" s="27">
        <v>44467</v>
      </c>
      <c r="GB12" t="s">
        <v>205</v>
      </c>
      <c r="GC12" s="27">
        <v>44467</v>
      </c>
      <c r="GD12" t="s">
        <v>205</v>
      </c>
      <c r="GE12" s="27">
        <v>44467</v>
      </c>
      <c r="GF12" t="s">
        <v>205</v>
      </c>
      <c r="GG12" s="27">
        <v>44467</v>
      </c>
      <c r="GH12" t="s">
        <v>205</v>
      </c>
      <c r="GI12" s="27">
        <v>44467</v>
      </c>
      <c r="GJ12" t="s">
        <v>205</v>
      </c>
      <c r="GK12" s="27">
        <v>44483</v>
      </c>
      <c r="GL12" t="s">
        <v>205</v>
      </c>
      <c r="GM12" s="27">
        <v>44483</v>
      </c>
      <c r="GN12" t="s">
        <v>205</v>
      </c>
      <c r="GO12" s="27">
        <v>44483</v>
      </c>
      <c r="GP12" t="s">
        <v>205</v>
      </c>
      <c r="GQ12" s="27">
        <v>44483</v>
      </c>
      <c r="GR12" t="s">
        <v>205</v>
      </c>
      <c r="GS12" s="27">
        <v>44483</v>
      </c>
      <c r="GT12" t="s">
        <v>205</v>
      </c>
      <c r="GU12" s="27">
        <v>44509</v>
      </c>
      <c r="GV12" t="s">
        <v>205</v>
      </c>
      <c r="GW12" s="27">
        <v>44509</v>
      </c>
      <c r="GX12" t="s">
        <v>205</v>
      </c>
      <c r="GY12" s="27">
        <v>44509</v>
      </c>
      <c r="GZ12" t="s">
        <v>204</v>
      </c>
      <c r="HA12" s="27">
        <v>44509</v>
      </c>
      <c r="HB12" t="s">
        <v>204</v>
      </c>
      <c r="HC12" s="27">
        <v>44509</v>
      </c>
      <c r="HD12" t="s">
        <v>204</v>
      </c>
      <c r="HE12" s="27">
        <v>44509</v>
      </c>
      <c r="HF12" t="s">
        <v>204</v>
      </c>
      <c r="HG12">
        <v>44509</v>
      </c>
      <c r="HH12" t="s">
        <v>204</v>
      </c>
      <c r="HI12">
        <v>44509</v>
      </c>
      <c r="HJ12" t="s">
        <v>204</v>
      </c>
      <c r="HK12">
        <v>44509</v>
      </c>
      <c r="HL12" t="s">
        <v>204</v>
      </c>
      <c r="HM12" s="27">
        <v>44546</v>
      </c>
      <c r="HN12" t="s">
        <v>204</v>
      </c>
      <c r="HO12" s="27">
        <v>44546</v>
      </c>
      <c r="HP12" t="s">
        <v>204</v>
      </c>
      <c r="HQ12" s="27">
        <v>44546</v>
      </c>
      <c r="HR12" s="470" t="s">
        <v>204</v>
      </c>
      <c r="HS12" s="471">
        <v>44546</v>
      </c>
      <c r="HT12" t="s">
        <v>204</v>
      </c>
      <c r="HU12" s="27">
        <v>44579</v>
      </c>
      <c r="HV12" t="s">
        <v>204</v>
      </c>
      <c r="HW12" s="27">
        <v>44579</v>
      </c>
      <c r="HX12" t="s">
        <v>204</v>
      </c>
      <c r="HY12" s="27">
        <v>44579</v>
      </c>
      <c r="HZ12" t="s">
        <v>204</v>
      </c>
      <c r="IA12" s="27">
        <v>44579</v>
      </c>
      <c r="IB12" t="s">
        <v>204</v>
      </c>
      <c r="IC12" s="27">
        <v>44579</v>
      </c>
      <c r="ID12" t="s">
        <v>204</v>
      </c>
      <c r="IE12" s="27">
        <v>44599</v>
      </c>
      <c r="IF12" t="s">
        <v>204</v>
      </c>
      <c r="IG12" s="27">
        <v>44599</v>
      </c>
      <c r="IH12" t="s">
        <v>204</v>
      </c>
      <c r="II12" s="27">
        <v>44599</v>
      </c>
      <c r="IJ12" t="s">
        <v>204</v>
      </c>
      <c r="IK12" s="27">
        <v>44599</v>
      </c>
      <c r="IL12" t="s">
        <v>204</v>
      </c>
      <c r="IM12" s="27">
        <v>44599</v>
      </c>
      <c r="IN12" t="s">
        <v>204</v>
      </c>
      <c r="IO12" s="27">
        <v>44599</v>
      </c>
      <c r="IP12" t="s">
        <v>205</v>
      </c>
      <c r="IQ12" s="27">
        <v>44627</v>
      </c>
      <c r="IR12" t="s">
        <v>205</v>
      </c>
      <c r="IS12">
        <v>44627</v>
      </c>
      <c r="IT12" t="s">
        <v>205</v>
      </c>
      <c r="IU12" s="27">
        <v>44627</v>
      </c>
      <c r="IV12" t="s">
        <v>205</v>
      </c>
      <c r="IW12" s="27">
        <v>44627</v>
      </c>
      <c r="IX12" t="s">
        <v>205</v>
      </c>
      <c r="IY12" s="27">
        <v>44627</v>
      </c>
      <c r="IZ12" t="s">
        <v>205</v>
      </c>
      <c r="JA12" s="27">
        <v>44627</v>
      </c>
      <c r="JB12" t="s">
        <v>205</v>
      </c>
      <c r="JC12" s="27">
        <v>44627</v>
      </c>
      <c r="JD12" t="s">
        <v>205</v>
      </c>
      <c r="JE12" s="27">
        <v>44627</v>
      </c>
      <c r="JF12" t="s">
        <v>205</v>
      </c>
      <c r="JG12">
        <v>44664</v>
      </c>
      <c r="JH12" t="s">
        <v>205</v>
      </c>
      <c r="JI12" s="27">
        <v>44664</v>
      </c>
      <c r="JJ12" t="s">
        <v>205</v>
      </c>
      <c r="JK12">
        <v>44664</v>
      </c>
      <c r="JL12" t="s">
        <v>205</v>
      </c>
      <c r="JM12" s="27">
        <v>44664</v>
      </c>
      <c r="JN12" t="s">
        <v>205</v>
      </c>
      <c r="JO12" s="7">
        <v>44684</v>
      </c>
      <c r="JP12" t="s">
        <v>205</v>
      </c>
      <c r="JQ12" s="27">
        <v>44684</v>
      </c>
      <c r="JR12" t="s">
        <v>205</v>
      </c>
      <c r="JS12" s="27">
        <v>44684</v>
      </c>
      <c r="JT12" t="s">
        <v>205</v>
      </c>
      <c r="JU12">
        <v>44684</v>
      </c>
      <c r="JV12" t="s">
        <v>205</v>
      </c>
      <c r="JW12">
        <v>44721</v>
      </c>
      <c r="JX12" t="s">
        <v>205</v>
      </c>
      <c r="JY12" s="27">
        <v>44721</v>
      </c>
      <c r="JZ12" t="s">
        <v>205</v>
      </c>
      <c r="KA12" s="27">
        <v>44764</v>
      </c>
      <c r="KB12" t="s">
        <v>205</v>
      </c>
      <c r="KC12" s="27">
        <v>44764</v>
      </c>
      <c r="KD12" t="s">
        <v>205</v>
      </c>
      <c r="KE12" s="27">
        <v>44764</v>
      </c>
    </row>
    <row r="13" spans="1:291" x14ac:dyDescent="0.25">
      <c r="A13" t="s">
        <v>2346</v>
      </c>
      <c r="B13" s="7">
        <v>43913</v>
      </c>
      <c r="D13" t="s">
        <v>2346</v>
      </c>
      <c r="E13" s="7">
        <v>43913</v>
      </c>
      <c r="G13" t="s">
        <v>2367</v>
      </c>
      <c r="I13" t="s">
        <v>2367</v>
      </c>
      <c r="J13" s="7">
        <v>43913</v>
      </c>
      <c r="L13" t="s">
        <v>2367</v>
      </c>
      <c r="M13" t="s">
        <v>2367</v>
      </c>
      <c r="O13" t="s">
        <v>2367</v>
      </c>
      <c r="P13" s="7">
        <v>43913</v>
      </c>
      <c r="R13" t="s">
        <v>2368</v>
      </c>
      <c r="S13" s="7">
        <v>42576</v>
      </c>
      <c r="T13" t="s">
        <v>2342</v>
      </c>
      <c r="U13" t="s">
        <v>2368</v>
      </c>
      <c r="V13" s="7">
        <v>42576</v>
      </c>
      <c r="W13" t="s">
        <v>2342</v>
      </c>
      <c r="X13" t="s">
        <v>2367</v>
      </c>
      <c r="Y13" t="s">
        <v>2367</v>
      </c>
      <c r="Z13" s="7">
        <v>43977</v>
      </c>
      <c r="AA13" t="s">
        <v>2367</v>
      </c>
      <c r="AB13" t="s">
        <v>2367</v>
      </c>
      <c r="AC13" t="s">
        <v>2367</v>
      </c>
      <c r="AD13" s="7">
        <v>43977</v>
      </c>
      <c r="AE13" s="14" t="s">
        <v>2367</v>
      </c>
      <c r="AF13" t="s">
        <v>2367</v>
      </c>
      <c r="AG13" s="7">
        <v>43977</v>
      </c>
      <c r="AH13" t="s">
        <v>2368</v>
      </c>
      <c r="AI13" s="7">
        <v>42576</v>
      </c>
      <c r="AJ13" s="15" t="s">
        <v>2342</v>
      </c>
      <c r="AK13" t="s">
        <v>2367</v>
      </c>
      <c r="AL13" s="7">
        <v>43999</v>
      </c>
      <c r="AM13" t="s">
        <v>2367</v>
      </c>
      <c r="AN13" t="s">
        <v>2367</v>
      </c>
      <c r="AO13" s="7">
        <v>43999</v>
      </c>
      <c r="AP13" t="s">
        <v>2367</v>
      </c>
      <c r="AQ13" s="7">
        <v>43999</v>
      </c>
      <c r="AR13" t="s">
        <v>2367</v>
      </c>
      <c r="AS13" s="27">
        <v>43999</v>
      </c>
      <c r="AT13" t="s">
        <v>2367</v>
      </c>
      <c r="AU13" s="27">
        <v>43999</v>
      </c>
      <c r="AV13" t="s">
        <v>2367</v>
      </c>
      <c r="AW13" s="27">
        <v>44034</v>
      </c>
      <c r="AX13" t="s">
        <v>2367</v>
      </c>
      <c r="AY13" s="27">
        <v>44034</v>
      </c>
      <c r="AZ13" t="s">
        <v>2367</v>
      </c>
      <c r="BA13" s="27">
        <v>44034</v>
      </c>
      <c r="BB13" t="s">
        <v>2367</v>
      </c>
      <c r="BC13" s="27">
        <v>44071</v>
      </c>
      <c r="BD13" s="49" t="s">
        <v>2367</v>
      </c>
      <c r="BE13" s="27">
        <v>44071</v>
      </c>
      <c r="BF13" t="s">
        <v>2367</v>
      </c>
      <c r="BG13" s="27">
        <v>44071</v>
      </c>
      <c r="BH13" t="s">
        <v>2367</v>
      </c>
      <c r="BI13" s="27">
        <v>44071</v>
      </c>
      <c r="BJ13" t="s">
        <v>2367</v>
      </c>
      <c r="BK13" s="27">
        <v>44071</v>
      </c>
      <c r="BL13" t="s">
        <v>2367</v>
      </c>
      <c r="BM13" s="27">
        <v>44112</v>
      </c>
      <c r="BN13" t="s">
        <v>2367</v>
      </c>
      <c r="BO13" s="27">
        <v>44112</v>
      </c>
      <c r="BP13" t="s">
        <v>2367</v>
      </c>
      <c r="BQ13" s="7">
        <v>44112</v>
      </c>
      <c r="BR13" t="s">
        <v>2367</v>
      </c>
      <c r="BS13" s="27">
        <v>44112</v>
      </c>
      <c r="BT13" t="s">
        <v>2367</v>
      </c>
      <c r="BU13" s="27">
        <v>44112</v>
      </c>
      <c r="BV13" t="s">
        <v>2367</v>
      </c>
      <c r="BW13">
        <v>44188</v>
      </c>
      <c r="BX13" t="s">
        <v>2367</v>
      </c>
      <c r="BY13" s="27">
        <v>44201</v>
      </c>
      <c r="BZ13" t="s">
        <v>2367</v>
      </c>
      <c r="CA13" s="27">
        <v>44201</v>
      </c>
      <c r="CB13" t="s">
        <v>2367</v>
      </c>
      <c r="CC13" s="27">
        <v>44201</v>
      </c>
      <c r="CD13" t="s">
        <v>2369</v>
      </c>
      <c r="CE13" s="27">
        <v>44203</v>
      </c>
      <c r="CF13" t="s">
        <v>2367</v>
      </c>
      <c r="CG13" s="27">
        <v>44201</v>
      </c>
      <c r="CH13" t="s">
        <v>2367</v>
      </c>
      <c r="CI13" s="27">
        <v>44201</v>
      </c>
      <c r="CJ13" t="s">
        <v>2367</v>
      </c>
      <c r="CK13" s="27">
        <v>44230</v>
      </c>
      <c r="CL13" t="s">
        <v>2367</v>
      </c>
      <c r="CM13" s="27">
        <v>44230</v>
      </c>
      <c r="CN13" t="s">
        <v>2367</v>
      </c>
      <c r="CO13" s="27">
        <v>44230</v>
      </c>
      <c r="CP13" t="s">
        <v>2367</v>
      </c>
      <c r="CQ13" s="7">
        <v>44230</v>
      </c>
      <c r="CR13" t="s">
        <v>2346</v>
      </c>
      <c r="CS13">
        <v>0.39700000000000002</v>
      </c>
      <c r="CT13" t="s">
        <v>2367</v>
      </c>
      <c r="CU13" s="7">
        <v>44259</v>
      </c>
      <c r="CV13" t="s">
        <v>2367</v>
      </c>
      <c r="CW13" s="27">
        <v>44259</v>
      </c>
      <c r="CX13" t="s">
        <v>2367</v>
      </c>
      <c r="CY13" s="27">
        <v>44291</v>
      </c>
      <c r="CZ13" t="s">
        <v>2367</v>
      </c>
      <c r="DA13" s="27">
        <v>44291</v>
      </c>
      <c r="DB13" t="s">
        <v>2367</v>
      </c>
      <c r="DC13" s="27">
        <v>44291</v>
      </c>
      <c r="DD13" t="s">
        <v>2367</v>
      </c>
      <c r="DE13" s="27">
        <v>44334</v>
      </c>
      <c r="DF13" t="s">
        <v>2367</v>
      </c>
      <c r="DG13" s="27">
        <v>44334</v>
      </c>
      <c r="DH13" t="s">
        <v>2367</v>
      </c>
      <c r="DI13" s="27">
        <v>44334</v>
      </c>
      <c r="DJ13" t="s">
        <v>2370</v>
      </c>
      <c r="DK13" s="7">
        <v>44365</v>
      </c>
      <c r="DL13" t="s">
        <v>209</v>
      </c>
      <c r="DM13" s="27">
        <v>44259</v>
      </c>
      <c r="DN13" t="s">
        <v>209</v>
      </c>
      <c r="DO13" s="27">
        <v>44259</v>
      </c>
      <c r="DP13" t="s">
        <v>207</v>
      </c>
      <c r="DQ13" s="27">
        <v>44377</v>
      </c>
      <c r="DR13" t="s">
        <v>207</v>
      </c>
      <c r="DS13" s="27">
        <v>44377</v>
      </c>
      <c r="DT13" t="s">
        <v>207</v>
      </c>
      <c r="DU13" s="27">
        <v>44377</v>
      </c>
      <c r="DV13" t="s">
        <v>207</v>
      </c>
      <c r="DW13" s="27">
        <v>44377</v>
      </c>
      <c r="DX13" t="s">
        <v>206</v>
      </c>
      <c r="DY13" s="7">
        <v>44377</v>
      </c>
      <c r="DZ13" t="s">
        <v>206</v>
      </c>
      <c r="EA13">
        <v>44377</v>
      </c>
      <c r="EB13" t="s">
        <v>206</v>
      </c>
      <c r="EC13" s="27">
        <v>44377</v>
      </c>
      <c r="ED13" t="s">
        <v>206</v>
      </c>
      <c r="EE13" s="27">
        <v>44377</v>
      </c>
      <c r="EF13" t="s">
        <v>206</v>
      </c>
      <c r="EG13" s="7">
        <v>44377</v>
      </c>
      <c r="EH13" t="s">
        <v>206</v>
      </c>
      <c r="EI13" s="27">
        <v>44405</v>
      </c>
      <c r="EJ13" t="s">
        <v>206</v>
      </c>
      <c r="EK13" s="27">
        <v>44405</v>
      </c>
      <c r="EL13" t="s">
        <v>206</v>
      </c>
      <c r="EM13" s="27">
        <v>44405</v>
      </c>
      <c r="EN13" t="s">
        <v>206</v>
      </c>
      <c r="EO13" s="27">
        <v>44405</v>
      </c>
      <c r="EP13" t="s">
        <v>206</v>
      </c>
      <c r="EQ13" s="27">
        <v>44417</v>
      </c>
      <c r="ER13" t="s">
        <v>206</v>
      </c>
      <c r="ES13" s="27">
        <v>44417</v>
      </c>
      <c r="ET13" t="s">
        <v>206</v>
      </c>
      <c r="EU13" s="27">
        <v>44417</v>
      </c>
      <c r="EV13" t="s">
        <v>206</v>
      </c>
      <c r="EW13" s="27">
        <v>44417</v>
      </c>
      <c r="EX13" t="s">
        <v>206</v>
      </c>
      <c r="EY13" s="27">
        <v>44417</v>
      </c>
      <c r="EZ13" t="s">
        <v>206</v>
      </c>
      <c r="FA13">
        <v>44417</v>
      </c>
      <c r="FB13" t="s">
        <v>206</v>
      </c>
      <c r="FC13" s="27">
        <v>44417</v>
      </c>
      <c r="FD13" t="s">
        <v>346</v>
      </c>
      <c r="FE13" s="27">
        <v>44419</v>
      </c>
      <c r="FF13" t="s">
        <v>206</v>
      </c>
      <c r="FG13" s="27">
        <v>44417</v>
      </c>
      <c r="FH13" t="s">
        <v>206</v>
      </c>
      <c r="FI13" s="7">
        <v>44417</v>
      </c>
      <c r="FJ13" t="s">
        <v>206</v>
      </c>
      <c r="FK13" s="27">
        <v>44417</v>
      </c>
      <c r="FL13" t="s">
        <v>206</v>
      </c>
      <c r="FM13" s="27">
        <v>44417</v>
      </c>
      <c r="FN13" t="s">
        <v>206</v>
      </c>
      <c r="FO13" s="27">
        <v>44417</v>
      </c>
      <c r="FP13" t="s">
        <v>206</v>
      </c>
      <c r="FQ13" s="27">
        <v>44453</v>
      </c>
      <c r="FR13" t="s">
        <v>206</v>
      </c>
      <c r="FS13" s="27">
        <v>44453</v>
      </c>
      <c r="FT13" t="s">
        <v>206</v>
      </c>
      <c r="FU13" s="7">
        <v>44453</v>
      </c>
      <c r="FV13" t="s">
        <v>206</v>
      </c>
      <c r="FW13" s="27">
        <v>44453</v>
      </c>
      <c r="FX13" t="s">
        <v>206</v>
      </c>
      <c r="FY13" s="27">
        <v>44467</v>
      </c>
      <c r="FZ13" t="s">
        <v>206</v>
      </c>
      <c r="GA13" s="27">
        <v>44467</v>
      </c>
      <c r="GB13" t="s">
        <v>206</v>
      </c>
      <c r="GC13" s="27">
        <v>44467</v>
      </c>
      <c r="GD13" t="s">
        <v>206</v>
      </c>
      <c r="GE13" s="27">
        <v>44467</v>
      </c>
      <c r="GF13" t="s">
        <v>206</v>
      </c>
      <c r="GG13" s="27">
        <v>44467</v>
      </c>
      <c r="GH13" t="s">
        <v>206</v>
      </c>
      <c r="GI13" s="27">
        <v>44467</v>
      </c>
      <c r="GJ13" t="s">
        <v>206</v>
      </c>
      <c r="GK13" s="27">
        <v>44483</v>
      </c>
      <c r="GL13" t="s">
        <v>206</v>
      </c>
      <c r="GM13" s="27">
        <v>44483</v>
      </c>
      <c r="GN13" t="s">
        <v>206</v>
      </c>
      <c r="GO13" s="27">
        <v>44483</v>
      </c>
      <c r="GP13" t="s">
        <v>206</v>
      </c>
      <c r="GQ13" s="27">
        <v>44483</v>
      </c>
      <c r="GR13" t="s">
        <v>206</v>
      </c>
      <c r="GS13" s="27">
        <v>44483</v>
      </c>
      <c r="GT13" t="s">
        <v>206</v>
      </c>
      <c r="GU13" s="27">
        <v>44509</v>
      </c>
      <c r="GV13" t="s">
        <v>206</v>
      </c>
      <c r="GW13" s="27">
        <v>44509</v>
      </c>
      <c r="GX13" t="s">
        <v>206</v>
      </c>
      <c r="GY13" s="27">
        <v>44509</v>
      </c>
      <c r="GZ13" t="s">
        <v>205</v>
      </c>
      <c r="HA13" s="27">
        <v>44509</v>
      </c>
      <c r="HB13" t="s">
        <v>205</v>
      </c>
      <c r="HC13" s="27">
        <v>44509</v>
      </c>
      <c r="HD13" t="s">
        <v>205</v>
      </c>
      <c r="HE13" s="27">
        <v>44509</v>
      </c>
      <c r="HF13" t="s">
        <v>205</v>
      </c>
      <c r="HG13">
        <v>44509</v>
      </c>
      <c r="HH13" t="s">
        <v>205</v>
      </c>
      <c r="HI13">
        <v>44509</v>
      </c>
      <c r="HJ13" t="s">
        <v>205</v>
      </c>
      <c r="HK13">
        <v>44509</v>
      </c>
      <c r="HL13" t="s">
        <v>205</v>
      </c>
      <c r="HM13" s="27">
        <v>44546</v>
      </c>
      <c r="HN13" t="s">
        <v>205</v>
      </c>
      <c r="HO13" s="27">
        <v>44546</v>
      </c>
      <c r="HP13" t="s">
        <v>205</v>
      </c>
      <c r="HQ13" s="27">
        <v>44546</v>
      </c>
      <c r="HR13" s="470" t="s">
        <v>205</v>
      </c>
      <c r="HS13" s="471">
        <v>44546</v>
      </c>
      <c r="HT13" t="s">
        <v>205</v>
      </c>
      <c r="HU13" s="27">
        <v>44579</v>
      </c>
      <c r="HV13" t="s">
        <v>205</v>
      </c>
      <c r="HW13" s="27">
        <v>44579</v>
      </c>
      <c r="HX13" t="s">
        <v>205</v>
      </c>
      <c r="HY13" s="27">
        <v>44579</v>
      </c>
      <c r="HZ13" t="s">
        <v>205</v>
      </c>
      <c r="IA13" s="27">
        <v>44579</v>
      </c>
      <c r="IB13" t="s">
        <v>205</v>
      </c>
      <c r="IC13" s="27">
        <v>44579</v>
      </c>
      <c r="ID13" t="s">
        <v>205</v>
      </c>
      <c r="IE13" s="27">
        <v>44599</v>
      </c>
      <c r="IF13" t="s">
        <v>205</v>
      </c>
      <c r="IG13" s="27">
        <v>44599</v>
      </c>
      <c r="IH13" t="s">
        <v>205</v>
      </c>
      <c r="II13" s="27">
        <v>44599</v>
      </c>
      <c r="IJ13" t="s">
        <v>205</v>
      </c>
      <c r="IK13" s="27">
        <v>44599</v>
      </c>
      <c r="IL13" t="s">
        <v>205</v>
      </c>
      <c r="IM13" s="27">
        <v>44599</v>
      </c>
      <c r="IN13" t="s">
        <v>205</v>
      </c>
      <c r="IO13" s="27">
        <v>44599</v>
      </c>
      <c r="IP13" t="s">
        <v>206</v>
      </c>
      <c r="IQ13" s="27">
        <v>44627</v>
      </c>
      <c r="IR13" t="s">
        <v>206</v>
      </c>
      <c r="IS13">
        <v>44627</v>
      </c>
      <c r="IT13" t="s">
        <v>206</v>
      </c>
      <c r="IU13" s="27">
        <v>44627</v>
      </c>
      <c r="IV13" t="s">
        <v>206</v>
      </c>
      <c r="IW13" s="27">
        <v>44627</v>
      </c>
      <c r="IX13" t="s">
        <v>206</v>
      </c>
      <c r="IY13" s="27">
        <v>44627</v>
      </c>
      <c r="IZ13" t="s">
        <v>206</v>
      </c>
      <c r="JA13" s="27">
        <v>44627</v>
      </c>
      <c r="JB13" t="s">
        <v>206</v>
      </c>
      <c r="JC13" s="27">
        <v>44627</v>
      </c>
      <c r="JD13" t="s">
        <v>206</v>
      </c>
      <c r="JE13" s="27">
        <v>44627</v>
      </c>
      <c r="JF13" t="s">
        <v>206</v>
      </c>
      <c r="JG13">
        <v>44664</v>
      </c>
      <c r="JH13" t="s">
        <v>206</v>
      </c>
      <c r="JI13" s="27">
        <v>44664</v>
      </c>
      <c r="JJ13" t="s">
        <v>206</v>
      </c>
      <c r="JK13">
        <v>44664</v>
      </c>
      <c r="JL13" t="s">
        <v>206</v>
      </c>
      <c r="JM13" s="27">
        <v>44664</v>
      </c>
      <c r="JN13" t="s">
        <v>206</v>
      </c>
      <c r="JO13" s="7">
        <v>44684</v>
      </c>
      <c r="JP13" t="s">
        <v>206</v>
      </c>
      <c r="JQ13" s="27">
        <v>44684</v>
      </c>
      <c r="JR13" t="s">
        <v>206</v>
      </c>
      <c r="JS13" s="27">
        <v>44684</v>
      </c>
      <c r="JT13" t="s">
        <v>206</v>
      </c>
      <c r="JU13">
        <v>44684</v>
      </c>
      <c r="JV13" t="s">
        <v>206</v>
      </c>
      <c r="JW13">
        <v>44721</v>
      </c>
      <c r="JX13" t="s">
        <v>206</v>
      </c>
      <c r="JY13" s="27">
        <v>44721</v>
      </c>
      <c r="JZ13" t="s">
        <v>206</v>
      </c>
      <c r="KA13" s="27">
        <v>44764</v>
      </c>
      <c r="KB13" t="s">
        <v>206</v>
      </c>
      <c r="KC13" s="27">
        <v>44764</v>
      </c>
      <c r="KD13" t="s">
        <v>206</v>
      </c>
      <c r="KE13" s="27">
        <v>44764</v>
      </c>
    </row>
    <row r="14" spans="1:291" x14ac:dyDescent="0.25">
      <c r="A14" t="s">
        <v>2367</v>
      </c>
      <c r="B14" s="7">
        <v>43913</v>
      </c>
      <c r="D14" t="s">
        <v>2367</v>
      </c>
      <c r="E14" s="7">
        <v>43913</v>
      </c>
      <c r="G14" t="s">
        <v>2371</v>
      </c>
      <c r="I14" t="s">
        <v>2371</v>
      </c>
      <c r="J14" s="7">
        <v>43913</v>
      </c>
      <c r="L14" t="s">
        <v>2371</v>
      </c>
      <c r="M14" t="s">
        <v>2371</v>
      </c>
      <c r="O14" t="s">
        <v>2371</v>
      </c>
      <c r="P14" s="7">
        <v>43913</v>
      </c>
      <c r="R14" t="s">
        <v>2372</v>
      </c>
      <c r="S14" s="7">
        <v>42085</v>
      </c>
      <c r="T14" t="s">
        <v>2373</v>
      </c>
      <c r="U14" t="s">
        <v>2372</v>
      </c>
      <c r="V14" s="7">
        <v>42085</v>
      </c>
      <c r="W14" t="s">
        <v>2373</v>
      </c>
      <c r="X14" t="s">
        <v>2371</v>
      </c>
      <c r="Y14" t="s">
        <v>2371</v>
      </c>
      <c r="Z14" s="7">
        <v>43977</v>
      </c>
      <c r="AA14" t="s">
        <v>2371</v>
      </c>
      <c r="AB14" t="s">
        <v>2371</v>
      </c>
      <c r="AC14" t="s">
        <v>2371</v>
      </c>
      <c r="AD14" s="7">
        <v>43977</v>
      </c>
      <c r="AE14" s="14" t="s">
        <v>2371</v>
      </c>
      <c r="AF14" t="s">
        <v>2371</v>
      </c>
      <c r="AG14" s="7">
        <v>43977</v>
      </c>
      <c r="AH14" t="s">
        <v>2372</v>
      </c>
      <c r="AI14" s="7">
        <v>42085</v>
      </c>
      <c r="AJ14" s="15" t="s">
        <v>2373</v>
      </c>
      <c r="AK14" t="s">
        <v>2371</v>
      </c>
      <c r="AL14" s="7">
        <v>43999</v>
      </c>
      <c r="AM14" t="s">
        <v>2371</v>
      </c>
      <c r="AN14" t="s">
        <v>2371</v>
      </c>
      <c r="AO14" s="7">
        <v>43999</v>
      </c>
      <c r="AP14" t="s">
        <v>2371</v>
      </c>
      <c r="AQ14" s="7">
        <v>43999</v>
      </c>
      <c r="AR14" t="s">
        <v>2371</v>
      </c>
      <c r="AS14" s="27">
        <v>43999</v>
      </c>
      <c r="AT14" t="s">
        <v>2371</v>
      </c>
      <c r="AU14" s="27">
        <v>43999</v>
      </c>
      <c r="AV14" t="s">
        <v>2371</v>
      </c>
      <c r="AW14" s="27">
        <v>44034</v>
      </c>
      <c r="AX14" t="s">
        <v>2371</v>
      </c>
      <c r="AY14" s="27">
        <v>44034</v>
      </c>
      <c r="AZ14" t="s">
        <v>2371</v>
      </c>
      <c r="BA14" s="27">
        <v>44034</v>
      </c>
      <c r="BB14" t="s">
        <v>2371</v>
      </c>
      <c r="BC14" s="27">
        <v>44071</v>
      </c>
      <c r="BD14" s="49" t="s">
        <v>2371</v>
      </c>
      <c r="BE14" s="27">
        <v>44071</v>
      </c>
      <c r="BF14" t="s">
        <v>2371</v>
      </c>
      <c r="BG14" s="27">
        <v>44071</v>
      </c>
      <c r="BH14" t="s">
        <v>2371</v>
      </c>
      <c r="BI14" s="27">
        <v>44071</v>
      </c>
      <c r="BJ14" t="s">
        <v>2371</v>
      </c>
      <c r="BK14" s="27">
        <v>44071</v>
      </c>
      <c r="BL14" t="s">
        <v>2371</v>
      </c>
      <c r="BM14" s="27">
        <v>44112</v>
      </c>
      <c r="BN14" t="s">
        <v>2371</v>
      </c>
      <c r="BO14" s="27">
        <v>44112</v>
      </c>
      <c r="BP14" t="s">
        <v>2371</v>
      </c>
      <c r="BQ14" s="7">
        <v>44112</v>
      </c>
      <c r="BR14" t="s">
        <v>2371</v>
      </c>
      <c r="BS14" s="27">
        <v>44112</v>
      </c>
      <c r="BT14" t="s">
        <v>2371</v>
      </c>
      <c r="BU14" s="27">
        <v>44112</v>
      </c>
      <c r="BV14" t="s">
        <v>2371</v>
      </c>
      <c r="BW14">
        <v>44188</v>
      </c>
      <c r="BX14" t="s">
        <v>2371</v>
      </c>
      <c r="BY14" s="27">
        <v>44201</v>
      </c>
      <c r="BZ14" t="s">
        <v>2371</v>
      </c>
      <c r="CA14" s="27">
        <v>44201</v>
      </c>
      <c r="CB14" t="s">
        <v>2371</v>
      </c>
      <c r="CC14" s="27">
        <v>44201</v>
      </c>
      <c r="CD14" t="s">
        <v>2374</v>
      </c>
      <c r="CE14" s="27">
        <v>44203</v>
      </c>
      <c r="CF14" t="s">
        <v>2371</v>
      </c>
      <c r="CG14" s="27">
        <v>44201</v>
      </c>
      <c r="CH14" t="s">
        <v>2371</v>
      </c>
      <c r="CI14" s="27">
        <v>44201</v>
      </c>
      <c r="CJ14" t="s">
        <v>2371</v>
      </c>
      <c r="CK14" s="27">
        <v>44230</v>
      </c>
      <c r="CL14" t="s">
        <v>2371</v>
      </c>
      <c r="CM14" s="27">
        <v>44230</v>
      </c>
      <c r="CN14" t="s">
        <v>2371</v>
      </c>
      <c r="CO14" s="27">
        <v>44230</v>
      </c>
      <c r="CP14" t="s">
        <v>2371</v>
      </c>
      <c r="CQ14" s="7">
        <v>44230</v>
      </c>
      <c r="CR14" t="s">
        <v>2367</v>
      </c>
      <c r="CS14">
        <v>0.30399999999999999</v>
      </c>
      <c r="CT14" t="s">
        <v>2371</v>
      </c>
      <c r="CU14" s="7">
        <v>44259</v>
      </c>
      <c r="CV14" t="s">
        <v>2371</v>
      </c>
      <c r="CW14" s="27">
        <v>44259</v>
      </c>
      <c r="CX14" t="s">
        <v>2371</v>
      </c>
      <c r="CY14" s="27">
        <v>44291</v>
      </c>
      <c r="CZ14" t="s">
        <v>2371</v>
      </c>
      <c r="DA14" s="27">
        <v>44291</v>
      </c>
      <c r="DB14" t="s">
        <v>2371</v>
      </c>
      <c r="DC14" s="27">
        <v>44291</v>
      </c>
      <c r="DD14" t="s">
        <v>2371</v>
      </c>
      <c r="DE14" s="27">
        <v>44334</v>
      </c>
      <c r="DF14" t="s">
        <v>2371</v>
      </c>
      <c r="DG14" s="27">
        <v>44334</v>
      </c>
      <c r="DH14" t="s">
        <v>2371</v>
      </c>
      <c r="DI14" s="27">
        <v>44334</v>
      </c>
      <c r="DJ14" t="s">
        <v>2375</v>
      </c>
      <c r="DK14" s="7">
        <v>44365</v>
      </c>
      <c r="DL14" t="s">
        <v>210</v>
      </c>
      <c r="DM14" s="27">
        <v>44259</v>
      </c>
      <c r="DN14" t="s">
        <v>210</v>
      </c>
      <c r="DO14" s="27">
        <v>44259</v>
      </c>
      <c r="DP14" t="s">
        <v>553</v>
      </c>
      <c r="DQ14" s="27">
        <v>44377</v>
      </c>
      <c r="DR14" t="s">
        <v>553</v>
      </c>
      <c r="DS14" s="27">
        <v>44377</v>
      </c>
      <c r="DT14" t="s">
        <v>553</v>
      </c>
      <c r="DU14" s="27">
        <v>44377</v>
      </c>
      <c r="DV14" t="s">
        <v>553</v>
      </c>
      <c r="DW14" s="27">
        <v>44377</v>
      </c>
      <c r="DX14" t="s">
        <v>207</v>
      </c>
      <c r="DY14" s="7">
        <v>44377</v>
      </c>
      <c r="DZ14" t="s">
        <v>207</v>
      </c>
      <c r="EA14">
        <v>44377</v>
      </c>
      <c r="EB14" t="s">
        <v>207</v>
      </c>
      <c r="EC14" s="27">
        <v>44377</v>
      </c>
      <c r="ED14" t="s">
        <v>207</v>
      </c>
      <c r="EE14" s="27">
        <v>44377</v>
      </c>
      <c r="EF14" t="s">
        <v>207</v>
      </c>
      <c r="EG14" s="7">
        <v>44377</v>
      </c>
      <c r="EH14" t="s">
        <v>207</v>
      </c>
      <c r="EI14" s="27">
        <v>44377</v>
      </c>
      <c r="EJ14" t="s">
        <v>207</v>
      </c>
      <c r="EK14" s="27">
        <v>44377</v>
      </c>
      <c r="EL14" t="s">
        <v>207</v>
      </c>
      <c r="EM14" s="27">
        <v>44377</v>
      </c>
      <c r="EN14" t="s">
        <v>207</v>
      </c>
      <c r="EO14" s="27">
        <v>44377</v>
      </c>
      <c r="EP14" t="s">
        <v>207</v>
      </c>
      <c r="EQ14" s="27">
        <v>44377</v>
      </c>
      <c r="ER14" t="s">
        <v>207</v>
      </c>
      <c r="ES14" s="27">
        <v>44377</v>
      </c>
      <c r="ET14" t="s">
        <v>207</v>
      </c>
      <c r="EU14" s="27">
        <v>44377</v>
      </c>
      <c r="EV14" t="s">
        <v>207</v>
      </c>
      <c r="EW14" s="27">
        <v>44425</v>
      </c>
      <c r="EX14" t="s">
        <v>207</v>
      </c>
      <c r="EY14" s="27">
        <v>44425</v>
      </c>
      <c r="EZ14" t="s">
        <v>207</v>
      </c>
      <c r="FA14">
        <v>44425</v>
      </c>
      <c r="FB14" t="s">
        <v>207</v>
      </c>
      <c r="FC14" s="27">
        <v>44425</v>
      </c>
      <c r="FD14" t="s">
        <v>348</v>
      </c>
      <c r="FE14" s="27">
        <v>44419</v>
      </c>
      <c r="FF14" t="s">
        <v>207</v>
      </c>
      <c r="FG14" s="27">
        <v>44425</v>
      </c>
      <c r="FH14" t="s">
        <v>207</v>
      </c>
      <c r="FI14" s="7">
        <v>44425</v>
      </c>
      <c r="FJ14" t="s">
        <v>207</v>
      </c>
      <c r="FK14" s="27">
        <v>44425</v>
      </c>
      <c r="FL14" t="s">
        <v>207</v>
      </c>
      <c r="FM14" s="27">
        <v>44425</v>
      </c>
      <c r="FN14" t="s">
        <v>207</v>
      </c>
      <c r="FO14" s="27">
        <v>44425</v>
      </c>
      <c r="FP14" t="s">
        <v>207</v>
      </c>
      <c r="FQ14" s="27">
        <v>44425</v>
      </c>
      <c r="FR14" t="s">
        <v>207</v>
      </c>
      <c r="FS14" s="27">
        <v>44425</v>
      </c>
      <c r="FT14" t="s">
        <v>207</v>
      </c>
      <c r="FU14" s="7">
        <v>44425</v>
      </c>
      <c r="FV14" t="s">
        <v>207</v>
      </c>
      <c r="FW14" s="27">
        <v>44425</v>
      </c>
      <c r="FX14" t="s">
        <v>207</v>
      </c>
      <c r="FY14" s="27">
        <v>44425</v>
      </c>
      <c r="FZ14" t="s">
        <v>207</v>
      </c>
      <c r="GA14" s="27">
        <v>44425</v>
      </c>
      <c r="GB14" t="s">
        <v>207</v>
      </c>
      <c r="GC14" s="27">
        <v>44469</v>
      </c>
      <c r="GD14" t="s">
        <v>207</v>
      </c>
      <c r="GE14" s="27">
        <v>44469</v>
      </c>
      <c r="GF14" t="s">
        <v>207</v>
      </c>
      <c r="GG14" s="27">
        <v>44469</v>
      </c>
      <c r="GH14" t="s">
        <v>207</v>
      </c>
      <c r="GI14" s="27">
        <v>44469</v>
      </c>
      <c r="GJ14" t="s">
        <v>207</v>
      </c>
      <c r="GK14" s="27">
        <v>44483</v>
      </c>
      <c r="GL14" t="s">
        <v>207</v>
      </c>
      <c r="GM14" s="27">
        <v>44483</v>
      </c>
      <c r="GN14" t="s">
        <v>207</v>
      </c>
      <c r="GO14" s="27">
        <v>44483</v>
      </c>
      <c r="GP14" t="s">
        <v>207</v>
      </c>
      <c r="GQ14" s="27">
        <v>44483</v>
      </c>
      <c r="GR14" t="s">
        <v>207</v>
      </c>
      <c r="GS14" s="27">
        <v>44483</v>
      </c>
      <c r="GT14" t="s">
        <v>207</v>
      </c>
      <c r="GU14" s="27">
        <v>44509</v>
      </c>
      <c r="GV14" t="s">
        <v>207</v>
      </c>
      <c r="GW14" s="27">
        <v>44509</v>
      </c>
      <c r="GX14" t="s">
        <v>207</v>
      </c>
      <c r="GY14" s="27">
        <v>44509</v>
      </c>
      <c r="GZ14" t="s">
        <v>206</v>
      </c>
      <c r="HA14" s="27">
        <v>44509</v>
      </c>
      <c r="HB14" t="s">
        <v>206</v>
      </c>
      <c r="HC14" s="27">
        <v>44509</v>
      </c>
      <c r="HD14" t="s">
        <v>206</v>
      </c>
      <c r="HE14" s="27">
        <v>44509</v>
      </c>
      <c r="HF14" t="s">
        <v>206</v>
      </c>
      <c r="HG14">
        <v>44509</v>
      </c>
      <c r="HH14" t="s">
        <v>206</v>
      </c>
      <c r="HI14">
        <v>44509</v>
      </c>
      <c r="HJ14" t="s">
        <v>206</v>
      </c>
      <c r="HK14">
        <v>44509</v>
      </c>
      <c r="HL14" t="s">
        <v>206</v>
      </c>
      <c r="HM14" s="27">
        <v>44546</v>
      </c>
      <c r="HN14" t="s">
        <v>206</v>
      </c>
      <c r="HO14" s="27">
        <v>44546</v>
      </c>
      <c r="HP14" t="s">
        <v>206</v>
      </c>
      <c r="HQ14" s="27">
        <v>44546</v>
      </c>
      <c r="HR14" s="470" t="s">
        <v>206</v>
      </c>
      <c r="HS14" s="471">
        <v>44546</v>
      </c>
      <c r="HT14" t="s">
        <v>206</v>
      </c>
      <c r="HU14" s="27">
        <v>44579</v>
      </c>
      <c r="HV14" t="s">
        <v>206</v>
      </c>
      <c r="HW14" s="27">
        <v>44579</v>
      </c>
      <c r="HX14" t="s">
        <v>206</v>
      </c>
      <c r="HY14" s="27">
        <v>44579</v>
      </c>
      <c r="HZ14" t="s">
        <v>206</v>
      </c>
      <c r="IA14" s="27">
        <v>44579</v>
      </c>
      <c r="IB14" t="s">
        <v>206</v>
      </c>
      <c r="IC14" s="27">
        <v>44579</v>
      </c>
      <c r="ID14" t="s">
        <v>206</v>
      </c>
      <c r="IE14" s="27">
        <v>44596</v>
      </c>
      <c r="IF14" t="s">
        <v>206</v>
      </c>
      <c r="IG14" s="27">
        <v>44596</v>
      </c>
      <c r="IH14" t="s">
        <v>206</v>
      </c>
      <c r="II14" s="27">
        <v>44596</v>
      </c>
      <c r="IJ14" t="s">
        <v>206</v>
      </c>
      <c r="IK14" s="27">
        <v>44596</v>
      </c>
      <c r="IL14" t="s">
        <v>206</v>
      </c>
      <c r="IM14" s="27">
        <v>44596</v>
      </c>
      <c r="IN14" t="s">
        <v>206</v>
      </c>
      <c r="IO14" s="27">
        <v>44596</v>
      </c>
      <c r="IP14" t="s">
        <v>207</v>
      </c>
      <c r="IQ14" s="27">
        <v>44628</v>
      </c>
      <c r="IR14" t="s">
        <v>207</v>
      </c>
      <c r="IS14">
        <v>44628</v>
      </c>
      <c r="IT14" t="s">
        <v>207</v>
      </c>
      <c r="IU14" s="27">
        <v>44628</v>
      </c>
      <c r="IV14" t="s">
        <v>207</v>
      </c>
      <c r="IW14" s="27">
        <v>44628</v>
      </c>
      <c r="IX14" t="s">
        <v>207</v>
      </c>
      <c r="IY14" s="27">
        <v>44628</v>
      </c>
      <c r="IZ14" t="s">
        <v>207</v>
      </c>
      <c r="JA14" s="27">
        <v>44628</v>
      </c>
      <c r="JB14" t="s">
        <v>207</v>
      </c>
      <c r="JC14" s="27">
        <v>44628</v>
      </c>
      <c r="JD14" t="s">
        <v>207</v>
      </c>
      <c r="JE14" s="27">
        <v>44628</v>
      </c>
      <c r="JF14" t="s">
        <v>207</v>
      </c>
      <c r="JG14">
        <v>44664</v>
      </c>
      <c r="JH14" t="s">
        <v>207</v>
      </c>
      <c r="JI14" s="27">
        <v>44664</v>
      </c>
      <c r="JJ14" t="s">
        <v>207</v>
      </c>
      <c r="JK14">
        <v>44664</v>
      </c>
      <c r="JL14" t="s">
        <v>207</v>
      </c>
      <c r="JM14" s="27">
        <v>44664</v>
      </c>
      <c r="JN14" t="s">
        <v>207</v>
      </c>
      <c r="JO14" s="7">
        <v>44664</v>
      </c>
      <c r="JP14" t="s">
        <v>207</v>
      </c>
      <c r="JQ14" s="27">
        <v>44664</v>
      </c>
      <c r="JR14" t="s">
        <v>207</v>
      </c>
      <c r="JS14" s="27">
        <v>44664</v>
      </c>
      <c r="JT14" t="s">
        <v>207</v>
      </c>
      <c r="JU14">
        <v>44664</v>
      </c>
      <c r="JV14" t="s">
        <v>207</v>
      </c>
      <c r="JW14">
        <v>44721</v>
      </c>
      <c r="JX14" t="s">
        <v>207</v>
      </c>
      <c r="JY14" s="27">
        <v>44721</v>
      </c>
      <c r="JZ14" t="s">
        <v>207</v>
      </c>
      <c r="KA14" s="27">
        <v>44721</v>
      </c>
      <c r="KB14" t="s">
        <v>207</v>
      </c>
      <c r="KC14" s="27">
        <v>44721</v>
      </c>
      <c r="KD14" t="s">
        <v>207</v>
      </c>
      <c r="KE14" s="27">
        <v>44769</v>
      </c>
    </row>
    <row r="15" spans="1:291" x14ac:dyDescent="0.25">
      <c r="A15" t="s">
        <v>2371</v>
      </c>
      <c r="B15" s="7">
        <v>43913</v>
      </c>
      <c r="D15" t="s">
        <v>2371</v>
      </c>
      <c r="E15" s="7">
        <v>43913</v>
      </c>
      <c r="G15" t="s">
        <v>2376</v>
      </c>
      <c r="I15" t="s">
        <v>2376</v>
      </c>
      <c r="J15" s="7">
        <v>43913</v>
      </c>
      <c r="L15" t="s">
        <v>2376</v>
      </c>
      <c r="M15" t="s">
        <v>2376</v>
      </c>
      <c r="O15" t="s">
        <v>2376</v>
      </c>
      <c r="P15" s="7">
        <v>43913</v>
      </c>
      <c r="R15" t="s">
        <v>2377</v>
      </c>
      <c r="S15" s="7">
        <v>41880</v>
      </c>
      <c r="T15" t="s">
        <v>2378</v>
      </c>
      <c r="U15" t="s">
        <v>2377</v>
      </c>
      <c r="V15" s="7">
        <v>41880</v>
      </c>
      <c r="W15" t="s">
        <v>2378</v>
      </c>
      <c r="X15" t="s">
        <v>2376</v>
      </c>
      <c r="Y15" t="s">
        <v>2376</v>
      </c>
      <c r="Z15" s="7">
        <v>43977</v>
      </c>
      <c r="AA15" t="s">
        <v>2376</v>
      </c>
      <c r="AB15" t="s">
        <v>2376</v>
      </c>
      <c r="AC15" t="s">
        <v>2376</v>
      </c>
      <c r="AD15" s="7">
        <v>43977</v>
      </c>
      <c r="AE15" s="14" t="s">
        <v>2376</v>
      </c>
      <c r="AF15" t="s">
        <v>2376</v>
      </c>
      <c r="AG15" s="7">
        <v>43977</v>
      </c>
      <c r="AH15" t="s">
        <v>2377</v>
      </c>
      <c r="AI15" s="7">
        <v>41880</v>
      </c>
      <c r="AJ15" s="15" t="s">
        <v>2378</v>
      </c>
      <c r="AK15" t="s">
        <v>2376</v>
      </c>
      <c r="AL15" s="7">
        <v>43999</v>
      </c>
      <c r="AM15" t="s">
        <v>2376</v>
      </c>
      <c r="AN15" t="s">
        <v>2376</v>
      </c>
      <c r="AO15" s="7">
        <v>43999</v>
      </c>
      <c r="AP15" t="s">
        <v>2376</v>
      </c>
      <c r="AQ15" s="7">
        <v>43999</v>
      </c>
      <c r="AR15" t="s">
        <v>2376</v>
      </c>
      <c r="AS15" s="27">
        <v>43999</v>
      </c>
      <c r="AT15" t="s">
        <v>2376</v>
      </c>
      <c r="AU15" s="27">
        <v>43999</v>
      </c>
      <c r="AV15" t="s">
        <v>2376</v>
      </c>
      <c r="AW15" s="27">
        <v>44034</v>
      </c>
      <c r="AX15" t="s">
        <v>2376</v>
      </c>
      <c r="AY15" s="27">
        <v>44034</v>
      </c>
      <c r="AZ15" t="s">
        <v>2376</v>
      </c>
      <c r="BA15" s="27">
        <v>44034</v>
      </c>
      <c r="BB15" t="s">
        <v>2376</v>
      </c>
      <c r="BC15" s="27">
        <v>44071</v>
      </c>
      <c r="BD15" t="s">
        <v>2376</v>
      </c>
      <c r="BE15" s="27">
        <v>44071</v>
      </c>
      <c r="BF15" t="s">
        <v>2376</v>
      </c>
      <c r="BG15" s="27">
        <v>44071</v>
      </c>
      <c r="BH15" t="s">
        <v>2376</v>
      </c>
      <c r="BI15" s="27">
        <v>44071</v>
      </c>
      <c r="BJ15" t="s">
        <v>2376</v>
      </c>
      <c r="BK15" s="27">
        <v>44071</v>
      </c>
      <c r="BL15" t="s">
        <v>2376</v>
      </c>
      <c r="BM15" s="27">
        <v>44112</v>
      </c>
      <c r="BN15" t="s">
        <v>2376</v>
      </c>
      <c r="BO15" s="27">
        <v>44112</v>
      </c>
      <c r="BP15" t="s">
        <v>2376</v>
      </c>
      <c r="BQ15" s="7">
        <v>44112</v>
      </c>
      <c r="BR15" t="s">
        <v>2376</v>
      </c>
      <c r="BS15" s="27">
        <v>44112</v>
      </c>
      <c r="BT15" t="s">
        <v>2376</v>
      </c>
      <c r="BU15" s="27">
        <v>44112</v>
      </c>
      <c r="BV15" t="s">
        <v>2376</v>
      </c>
      <c r="BW15">
        <v>44188</v>
      </c>
      <c r="BX15" t="s">
        <v>2376</v>
      </c>
      <c r="BY15" s="27">
        <v>44201</v>
      </c>
      <c r="BZ15" t="s">
        <v>2376</v>
      </c>
      <c r="CA15" s="27">
        <v>44201</v>
      </c>
      <c r="CB15" t="s">
        <v>2376</v>
      </c>
      <c r="CC15" s="27">
        <v>44201</v>
      </c>
      <c r="CD15" t="s">
        <v>2379</v>
      </c>
      <c r="CE15" s="27">
        <v>44203</v>
      </c>
      <c r="CF15" t="s">
        <v>2376</v>
      </c>
      <c r="CG15" s="27">
        <v>44201</v>
      </c>
      <c r="CH15" t="s">
        <v>2376</v>
      </c>
      <c r="CI15" s="27">
        <v>44201</v>
      </c>
      <c r="CJ15" t="s">
        <v>2376</v>
      </c>
      <c r="CK15" s="27">
        <v>44230</v>
      </c>
      <c r="CL15" t="s">
        <v>2376</v>
      </c>
      <c r="CM15" s="27">
        <v>44230</v>
      </c>
      <c r="CN15" t="s">
        <v>2376</v>
      </c>
      <c r="CO15" s="27">
        <v>44230</v>
      </c>
      <c r="CP15" t="s">
        <v>2376</v>
      </c>
      <c r="CQ15" s="7">
        <v>44230</v>
      </c>
      <c r="CR15" t="s">
        <v>2371</v>
      </c>
      <c r="CS15">
        <v>0.33300000000000002</v>
      </c>
      <c r="CT15" t="s">
        <v>2376</v>
      </c>
      <c r="CU15" s="7">
        <v>44259</v>
      </c>
      <c r="CV15" t="s">
        <v>2376</v>
      </c>
      <c r="CW15" s="27">
        <v>44259</v>
      </c>
      <c r="CX15" t="s">
        <v>2376</v>
      </c>
      <c r="CY15" s="27">
        <v>44291</v>
      </c>
      <c r="CZ15" t="s">
        <v>2376</v>
      </c>
      <c r="DA15" s="27">
        <v>44291</v>
      </c>
      <c r="DB15" t="s">
        <v>2376</v>
      </c>
      <c r="DC15" s="27">
        <v>44291</v>
      </c>
      <c r="DD15" t="s">
        <v>2376</v>
      </c>
      <c r="DE15" s="27">
        <v>44334</v>
      </c>
      <c r="DF15" t="s">
        <v>2376</v>
      </c>
      <c r="DG15" s="27">
        <v>44334</v>
      </c>
      <c r="DH15" t="s">
        <v>2376</v>
      </c>
      <c r="DI15" s="27">
        <v>44334</v>
      </c>
      <c r="DJ15" t="s">
        <v>2380</v>
      </c>
      <c r="DK15" s="7">
        <v>44365</v>
      </c>
      <c r="DL15" t="s">
        <v>211</v>
      </c>
      <c r="DM15" s="27">
        <v>44259</v>
      </c>
      <c r="DN15" t="s">
        <v>211</v>
      </c>
      <c r="DO15" s="27">
        <v>44259</v>
      </c>
      <c r="DP15" t="s">
        <v>208</v>
      </c>
      <c r="DQ15" s="27">
        <v>44377</v>
      </c>
      <c r="DR15" t="s">
        <v>208</v>
      </c>
      <c r="DS15" s="27">
        <v>44377</v>
      </c>
      <c r="DT15" t="s">
        <v>208</v>
      </c>
      <c r="DU15" s="27">
        <v>44377</v>
      </c>
      <c r="DV15" t="s">
        <v>208</v>
      </c>
      <c r="DW15" s="27">
        <v>44377</v>
      </c>
      <c r="DX15" t="s">
        <v>553</v>
      </c>
      <c r="DY15" s="7">
        <v>44377</v>
      </c>
      <c r="DZ15" t="s">
        <v>553</v>
      </c>
      <c r="EA15">
        <v>44377</v>
      </c>
      <c r="EB15" t="s">
        <v>553</v>
      </c>
      <c r="EC15" s="27">
        <v>44377</v>
      </c>
      <c r="ED15" t="s">
        <v>553</v>
      </c>
      <c r="EE15" s="27">
        <v>44377</v>
      </c>
      <c r="EF15" t="s">
        <v>553</v>
      </c>
      <c r="EG15" s="7">
        <v>44377</v>
      </c>
      <c r="EH15" t="s">
        <v>553</v>
      </c>
      <c r="EI15" s="27">
        <v>44377</v>
      </c>
      <c r="EJ15" t="s">
        <v>553</v>
      </c>
      <c r="EK15" s="27">
        <v>44377</v>
      </c>
      <c r="EL15" t="s">
        <v>553</v>
      </c>
      <c r="EM15" s="27">
        <v>44377</v>
      </c>
      <c r="EN15" t="s">
        <v>553</v>
      </c>
      <c r="EO15" s="27">
        <v>44377</v>
      </c>
      <c r="EP15" t="s">
        <v>553</v>
      </c>
      <c r="EQ15" s="27">
        <v>44377</v>
      </c>
      <c r="ER15" t="s">
        <v>553</v>
      </c>
      <c r="ES15" s="27">
        <v>44377</v>
      </c>
      <c r="ET15" t="s">
        <v>553</v>
      </c>
      <c r="EU15" s="27">
        <v>44377</v>
      </c>
      <c r="EV15" t="s">
        <v>553</v>
      </c>
      <c r="EW15" s="27">
        <v>44377</v>
      </c>
      <c r="EX15" t="s">
        <v>553</v>
      </c>
      <c r="EY15" s="27">
        <v>44377</v>
      </c>
      <c r="EZ15" t="s">
        <v>553</v>
      </c>
      <c r="FA15">
        <v>44377</v>
      </c>
      <c r="FB15" t="s">
        <v>553</v>
      </c>
      <c r="FC15" s="27">
        <v>44377</v>
      </c>
      <c r="FD15" t="s">
        <v>350</v>
      </c>
      <c r="FE15" s="27">
        <v>44050</v>
      </c>
      <c r="FF15" t="s">
        <v>553</v>
      </c>
      <c r="FG15" s="27">
        <v>44377</v>
      </c>
      <c r="FH15" t="s">
        <v>553</v>
      </c>
      <c r="FI15" s="7">
        <v>44377</v>
      </c>
      <c r="FJ15" t="s">
        <v>553</v>
      </c>
      <c r="FK15" s="27">
        <v>44377</v>
      </c>
      <c r="FL15" t="s">
        <v>553</v>
      </c>
      <c r="FM15" s="27">
        <v>44377</v>
      </c>
      <c r="FN15" t="s">
        <v>553</v>
      </c>
      <c r="FO15" s="27">
        <v>44377</v>
      </c>
      <c r="FP15" t="s">
        <v>553</v>
      </c>
      <c r="FQ15" s="27">
        <v>44377</v>
      </c>
      <c r="FR15" t="s">
        <v>553</v>
      </c>
      <c r="FS15" s="27">
        <v>44377</v>
      </c>
      <c r="FT15" t="s">
        <v>553</v>
      </c>
      <c r="FU15" s="7">
        <v>44377</v>
      </c>
      <c r="FV15" t="s">
        <v>553</v>
      </c>
      <c r="FW15" s="27">
        <v>44377</v>
      </c>
      <c r="FX15" t="s">
        <v>553</v>
      </c>
      <c r="FY15" s="27">
        <v>44377</v>
      </c>
      <c r="FZ15" t="s">
        <v>553</v>
      </c>
      <c r="GA15" s="27">
        <v>44377</v>
      </c>
      <c r="GB15" t="s">
        <v>553</v>
      </c>
      <c r="GC15" s="27">
        <v>44377</v>
      </c>
      <c r="GD15" t="s">
        <v>553</v>
      </c>
      <c r="GE15" s="27">
        <v>44377</v>
      </c>
      <c r="GF15" t="s">
        <v>553</v>
      </c>
      <c r="GG15" s="27">
        <v>44377</v>
      </c>
      <c r="GH15" t="s">
        <v>553</v>
      </c>
      <c r="GI15" s="27">
        <v>44377</v>
      </c>
      <c r="GJ15" t="s">
        <v>553</v>
      </c>
      <c r="GK15" s="27">
        <v>44377</v>
      </c>
      <c r="GL15" t="s">
        <v>553</v>
      </c>
      <c r="GM15" s="27">
        <v>44377</v>
      </c>
      <c r="GN15" t="s">
        <v>553</v>
      </c>
      <c r="GO15" s="27">
        <v>44377</v>
      </c>
      <c r="GP15" t="s">
        <v>553</v>
      </c>
      <c r="GQ15" s="27">
        <v>44377</v>
      </c>
      <c r="GR15" t="s">
        <v>553</v>
      </c>
      <c r="GS15" s="27">
        <v>44377</v>
      </c>
      <c r="GT15" t="s">
        <v>553</v>
      </c>
      <c r="GU15" s="27">
        <v>44377</v>
      </c>
      <c r="GV15" t="s">
        <v>553</v>
      </c>
      <c r="GW15" s="27">
        <v>44377</v>
      </c>
      <c r="GX15" t="s">
        <v>553</v>
      </c>
      <c r="GY15" s="27">
        <v>44377</v>
      </c>
      <c r="GZ15" t="s">
        <v>207</v>
      </c>
      <c r="HA15" s="27">
        <v>44509</v>
      </c>
      <c r="HB15" t="s">
        <v>207</v>
      </c>
      <c r="HC15" s="27">
        <v>44509</v>
      </c>
      <c r="HD15" t="s">
        <v>207</v>
      </c>
      <c r="HE15" s="27">
        <v>44509</v>
      </c>
      <c r="HF15" t="s">
        <v>207</v>
      </c>
      <c r="HG15">
        <v>44509</v>
      </c>
      <c r="HH15" t="s">
        <v>207</v>
      </c>
      <c r="HI15">
        <v>44509</v>
      </c>
      <c r="HJ15" t="s">
        <v>207</v>
      </c>
      <c r="HK15">
        <v>44509</v>
      </c>
      <c r="HL15" t="s">
        <v>207</v>
      </c>
      <c r="HM15" s="27">
        <v>44509</v>
      </c>
      <c r="HN15" t="s">
        <v>207</v>
      </c>
      <c r="HO15" s="27">
        <v>44551</v>
      </c>
      <c r="HP15" t="s">
        <v>207</v>
      </c>
      <c r="HQ15" s="27">
        <v>44551</v>
      </c>
      <c r="HR15" s="470" t="s">
        <v>207</v>
      </c>
      <c r="HS15" s="471">
        <v>44551</v>
      </c>
      <c r="HT15" t="s">
        <v>207</v>
      </c>
      <c r="HU15" s="27">
        <v>44579</v>
      </c>
      <c r="HV15" t="s">
        <v>207</v>
      </c>
      <c r="HW15" s="27">
        <v>44579</v>
      </c>
      <c r="HX15" t="s">
        <v>207</v>
      </c>
      <c r="HY15" s="27">
        <v>44579</v>
      </c>
      <c r="HZ15" t="s">
        <v>207</v>
      </c>
      <c r="IA15" s="27">
        <v>44579</v>
      </c>
      <c r="IB15" t="s">
        <v>207</v>
      </c>
      <c r="IC15" s="27">
        <v>44579</v>
      </c>
      <c r="ID15" t="s">
        <v>207</v>
      </c>
      <c r="IE15" s="27">
        <v>44579</v>
      </c>
      <c r="IF15" t="s">
        <v>207</v>
      </c>
      <c r="IG15" s="27">
        <v>44579</v>
      </c>
      <c r="IH15" t="s">
        <v>207</v>
      </c>
      <c r="II15" s="27">
        <v>44579</v>
      </c>
      <c r="IJ15" t="s">
        <v>207</v>
      </c>
      <c r="IK15" s="27">
        <v>44579</v>
      </c>
      <c r="IL15" t="s">
        <v>207</v>
      </c>
      <c r="IM15" s="27">
        <v>44610</v>
      </c>
      <c r="IN15" t="s">
        <v>207</v>
      </c>
      <c r="IO15" s="27">
        <v>44610</v>
      </c>
      <c r="IP15" t="s">
        <v>553</v>
      </c>
      <c r="IQ15" s="27">
        <v>44377</v>
      </c>
      <c r="IR15" t="s">
        <v>553</v>
      </c>
      <c r="IS15">
        <v>44377</v>
      </c>
      <c r="IT15" t="s">
        <v>553</v>
      </c>
      <c r="IU15" s="27">
        <v>44377</v>
      </c>
      <c r="IV15" t="s">
        <v>553</v>
      </c>
      <c r="IW15" s="27">
        <v>44377</v>
      </c>
      <c r="IX15" t="s">
        <v>553</v>
      </c>
      <c r="IY15" s="27">
        <v>44377</v>
      </c>
      <c r="IZ15" t="s">
        <v>553</v>
      </c>
      <c r="JA15" s="27">
        <v>44377</v>
      </c>
      <c r="JB15" t="s">
        <v>553</v>
      </c>
      <c r="JC15" s="27">
        <v>44377</v>
      </c>
      <c r="JD15" t="s">
        <v>553</v>
      </c>
      <c r="JE15" s="27">
        <v>44377</v>
      </c>
      <c r="JF15" t="s">
        <v>553</v>
      </c>
      <c r="JG15">
        <v>44377</v>
      </c>
      <c r="JH15" t="s">
        <v>553</v>
      </c>
      <c r="JI15" s="27">
        <v>44377</v>
      </c>
      <c r="JJ15" t="s">
        <v>553</v>
      </c>
      <c r="JK15">
        <v>44377</v>
      </c>
      <c r="JL15" t="s">
        <v>553</v>
      </c>
      <c r="JM15" s="27">
        <v>44377</v>
      </c>
      <c r="JN15" t="s">
        <v>553</v>
      </c>
      <c r="JO15" s="7">
        <v>44377</v>
      </c>
      <c r="JP15" t="s">
        <v>553</v>
      </c>
      <c r="JQ15" s="27">
        <v>44377</v>
      </c>
      <c r="JR15" t="s">
        <v>553</v>
      </c>
      <c r="JS15" s="27">
        <v>44377</v>
      </c>
      <c r="JT15" t="s">
        <v>553</v>
      </c>
      <c r="JU15">
        <v>44377</v>
      </c>
      <c r="JV15" t="s">
        <v>553</v>
      </c>
      <c r="JW15">
        <v>44377</v>
      </c>
      <c r="JX15" t="s">
        <v>553</v>
      </c>
      <c r="JY15" s="27">
        <v>44377</v>
      </c>
      <c r="JZ15" t="s">
        <v>553</v>
      </c>
      <c r="KA15" s="27">
        <v>44377</v>
      </c>
      <c r="KB15" t="s">
        <v>553</v>
      </c>
      <c r="KC15" s="27">
        <v>44377</v>
      </c>
      <c r="KD15" t="s">
        <v>553</v>
      </c>
      <c r="KE15" s="27">
        <v>44377</v>
      </c>
    </row>
    <row r="16" spans="1:291" x14ac:dyDescent="0.25">
      <c r="A16" t="s">
        <v>2376</v>
      </c>
      <c r="B16" s="7">
        <v>43913</v>
      </c>
      <c r="D16" t="s">
        <v>2376</v>
      </c>
      <c r="E16" s="7">
        <v>43913</v>
      </c>
      <c r="G16" t="s">
        <v>2350</v>
      </c>
      <c r="I16" t="s">
        <v>2350</v>
      </c>
      <c r="J16" s="7">
        <v>43914</v>
      </c>
      <c r="L16" t="s">
        <v>2350</v>
      </c>
      <c r="M16" t="s">
        <v>2350</v>
      </c>
      <c r="O16" t="s">
        <v>2350</v>
      </c>
      <c r="P16" s="7">
        <v>43914</v>
      </c>
      <c r="R16" t="s">
        <v>2381</v>
      </c>
      <c r="S16" s="7">
        <v>41880</v>
      </c>
      <c r="T16" t="s">
        <v>2378</v>
      </c>
      <c r="U16" t="s">
        <v>2381</v>
      </c>
      <c r="V16" s="7">
        <v>41880</v>
      </c>
      <c r="W16" t="s">
        <v>2378</v>
      </c>
      <c r="X16" t="s">
        <v>2350</v>
      </c>
      <c r="Y16" s="12" t="s">
        <v>2350</v>
      </c>
      <c r="Z16" s="7">
        <v>43977</v>
      </c>
      <c r="AA16" t="s">
        <v>2350</v>
      </c>
      <c r="AB16" t="s">
        <v>2350</v>
      </c>
      <c r="AC16" t="s">
        <v>2350</v>
      </c>
      <c r="AD16" s="7">
        <v>43977</v>
      </c>
      <c r="AE16" s="14" t="s">
        <v>2350</v>
      </c>
      <c r="AF16" t="s">
        <v>2350</v>
      </c>
      <c r="AG16" s="7">
        <v>43977</v>
      </c>
      <c r="AH16" t="s">
        <v>2381</v>
      </c>
      <c r="AI16" s="7">
        <v>41880</v>
      </c>
      <c r="AJ16" s="15" t="s">
        <v>2378</v>
      </c>
      <c r="AK16" t="s">
        <v>2350</v>
      </c>
      <c r="AL16" s="7">
        <v>43999</v>
      </c>
      <c r="AM16" t="s">
        <v>2350</v>
      </c>
      <c r="AN16" t="s">
        <v>2350</v>
      </c>
      <c r="AO16" s="7">
        <v>43999</v>
      </c>
      <c r="AP16" t="s">
        <v>2350</v>
      </c>
      <c r="AQ16" s="7">
        <v>43999</v>
      </c>
      <c r="AR16" t="s">
        <v>2350</v>
      </c>
      <c r="AS16" s="27">
        <v>43999</v>
      </c>
      <c r="AT16" t="s">
        <v>2350</v>
      </c>
      <c r="AU16" s="27">
        <v>43999</v>
      </c>
      <c r="AV16" t="s">
        <v>2350</v>
      </c>
      <c r="AW16" s="27">
        <v>44034</v>
      </c>
      <c r="AX16" t="s">
        <v>2350</v>
      </c>
      <c r="AY16" s="27">
        <v>44034</v>
      </c>
      <c r="AZ16" t="s">
        <v>2350</v>
      </c>
      <c r="BA16" s="27">
        <v>44034</v>
      </c>
      <c r="BB16" t="s">
        <v>2350</v>
      </c>
      <c r="BC16" s="27">
        <v>44071</v>
      </c>
      <c r="BD16" t="s">
        <v>2350</v>
      </c>
      <c r="BE16" s="27">
        <v>44071</v>
      </c>
      <c r="BF16" t="s">
        <v>2350</v>
      </c>
      <c r="BG16" s="27">
        <v>44071</v>
      </c>
      <c r="BH16" t="s">
        <v>2350</v>
      </c>
      <c r="BI16" s="27">
        <v>44071</v>
      </c>
      <c r="BJ16" t="s">
        <v>2350</v>
      </c>
      <c r="BK16" s="27">
        <v>44071</v>
      </c>
      <c r="BL16" t="s">
        <v>2350</v>
      </c>
      <c r="BM16" s="27">
        <v>44112</v>
      </c>
      <c r="BN16" t="s">
        <v>2350</v>
      </c>
      <c r="BO16" s="27">
        <v>44112</v>
      </c>
      <c r="BP16" t="s">
        <v>2350</v>
      </c>
      <c r="BQ16" s="7">
        <v>44112</v>
      </c>
      <c r="BR16" t="s">
        <v>2350</v>
      </c>
      <c r="BS16" s="27">
        <v>44112</v>
      </c>
      <c r="BT16" t="s">
        <v>2350</v>
      </c>
      <c r="BU16" s="27">
        <v>44112</v>
      </c>
      <c r="BV16" t="s">
        <v>2350</v>
      </c>
      <c r="BW16">
        <v>44188</v>
      </c>
      <c r="BX16" t="s">
        <v>2350</v>
      </c>
      <c r="BY16" s="27">
        <v>44202</v>
      </c>
      <c r="BZ16" t="s">
        <v>2350</v>
      </c>
      <c r="CA16" s="27">
        <v>44202</v>
      </c>
      <c r="CB16" t="s">
        <v>2350</v>
      </c>
      <c r="CC16" s="27">
        <v>44202</v>
      </c>
      <c r="CD16" t="s">
        <v>2382</v>
      </c>
      <c r="CE16" s="27">
        <v>44203</v>
      </c>
      <c r="CF16" t="s">
        <v>2350</v>
      </c>
      <c r="CG16" s="27">
        <v>44202</v>
      </c>
      <c r="CH16" t="s">
        <v>2350</v>
      </c>
      <c r="CI16" s="27">
        <v>44202</v>
      </c>
      <c r="CJ16" t="s">
        <v>2350</v>
      </c>
      <c r="CK16" s="27">
        <v>44230</v>
      </c>
      <c r="CL16" t="s">
        <v>2383</v>
      </c>
      <c r="CM16" s="27">
        <v>44230</v>
      </c>
      <c r="CN16" t="s">
        <v>2350</v>
      </c>
      <c r="CO16" s="27">
        <v>44230</v>
      </c>
      <c r="CP16" t="s">
        <v>2350</v>
      </c>
      <c r="CQ16" s="7">
        <v>44230</v>
      </c>
      <c r="CR16" t="s">
        <v>2376</v>
      </c>
      <c r="CS16">
        <v>0.27900000000000003</v>
      </c>
      <c r="CT16" t="s">
        <v>2350</v>
      </c>
      <c r="CU16" s="7">
        <v>44259</v>
      </c>
      <c r="CV16" t="s">
        <v>2350</v>
      </c>
      <c r="CW16" s="27">
        <v>44259</v>
      </c>
      <c r="CX16" t="s">
        <v>2350</v>
      </c>
      <c r="CY16" s="27">
        <v>44291</v>
      </c>
      <c r="CZ16" t="s">
        <v>2350</v>
      </c>
      <c r="DA16" s="27">
        <v>44291</v>
      </c>
      <c r="DB16" t="s">
        <v>2350</v>
      </c>
      <c r="DC16" s="27">
        <v>44291</v>
      </c>
      <c r="DD16" t="s">
        <v>2350</v>
      </c>
      <c r="DE16" s="27">
        <v>44334</v>
      </c>
      <c r="DF16" t="s">
        <v>2350</v>
      </c>
      <c r="DG16" s="27">
        <v>44334</v>
      </c>
      <c r="DH16" t="s">
        <v>2350</v>
      </c>
      <c r="DI16" s="27">
        <v>44334</v>
      </c>
      <c r="DJ16" t="s">
        <v>2384</v>
      </c>
      <c r="DK16" s="7">
        <v>44365</v>
      </c>
      <c r="DL16" t="s">
        <v>212</v>
      </c>
      <c r="DM16" s="27">
        <v>44259</v>
      </c>
      <c r="DN16" t="s">
        <v>212</v>
      </c>
      <c r="DO16" s="27">
        <v>44259</v>
      </c>
      <c r="DP16" t="s">
        <v>209</v>
      </c>
      <c r="DQ16" s="27">
        <v>44377</v>
      </c>
      <c r="DR16" t="s">
        <v>209</v>
      </c>
      <c r="DS16" s="27">
        <v>44377</v>
      </c>
      <c r="DT16" t="s">
        <v>209</v>
      </c>
      <c r="DU16" s="27">
        <v>44377</v>
      </c>
      <c r="DV16" t="s">
        <v>209</v>
      </c>
      <c r="DW16" s="27">
        <v>44377</v>
      </c>
      <c r="DX16" t="s">
        <v>208</v>
      </c>
      <c r="DY16" s="7">
        <v>44377</v>
      </c>
      <c r="DZ16" t="s">
        <v>208</v>
      </c>
      <c r="EA16">
        <v>44377</v>
      </c>
      <c r="EB16" t="s">
        <v>208</v>
      </c>
      <c r="EC16" s="27">
        <v>44377</v>
      </c>
      <c r="ED16" t="s">
        <v>208</v>
      </c>
      <c r="EE16" s="27">
        <v>44377</v>
      </c>
      <c r="EF16" t="s">
        <v>208</v>
      </c>
      <c r="EG16" s="7">
        <v>44377</v>
      </c>
      <c r="EH16" t="s">
        <v>208</v>
      </c>
      <c r="EI16" s="27">
        <v>44405</v>
      </c>
      <c r="EJ16" t="s">
        <v>208</v>
      </c>
      <c r="EK16" s="27">
        <v>44405</v>
      </c>
      <c r="EL16" t="s">
        <v>208</v>
      </c>
      <c r="EM16" s="27">
        <v>44405</v>
      </c>
      <c r="EN16" t="s">
        <v>208</v>
      </c>
      <c r="EO16" s="27">
        <v>44405</v>
      </c>
      <c r="EP16" t="s">
        <v>208</v>
      </c>
      <c r="EQ16" s="27">
        <v>44417</v>
      </c>
      <c r="ER16" t="s">
        <v>208</v>
      </c>
      <c r="ES16" s="27">
        <v>44417</v>
      </c>
      <c r="ET16" t="s">
        <v>208</v>
      </c>
      <c r="EU16" s="27">
        <v>44417</v>
      </c>
      <c r="EV16" t="s">
        <v>208</v>
      </c>
      <c r="EW16" s="27">
        <v>44417</v>
      </c>
      <c r="EX16" t="s">
        <v>208</v>
      </c>
      <c r="EY16" s="27">
        <v>44417</v>
      </c>
      <c r="EZ16" t="s">
        <v>208</v>
      </c>
      <c r="FA16">
        <v>44417</v>
      </c>
      <c r="FB16" t="s">
        <v>208</v>
      </c>
      <c r="FC16" s="27">
        <v>44417</v>
      </c>
      <c r="FD16" t="s">
        <v>351</v>
      </c>
      <c r="FE16" s="27">
        <v>44419</v>
      </c>
      <c r="FF16" t="s">
        <v>208</v>
      </c>
      <c r="FG16" s="27">
        <v>44417</v>
      </c>
      <c r="FH16" t="s">
        <v>208</v>
      </c>
      <c r="FI16" s="7">
        <v>44417</v>
      </c>
      <c r="FJ16" t="s">
        <v>208</v>
      </c>
      <c r="FK16" s="27">
        <v>44417</v>
      </c>
      <c r="FL16" t="s">
        <v>208</v>
      </c>
      <c r="FM16" s="27">
        <v>44417</v>
      </c>
      <c r="FN16" t="s">
        <v>208</v>
      </c>
      <c r="FO16" s="27">
        <v>44417</v>
      </c>
      <c r="FP16" t="s">
        <v>208</v>
      </c>
      <c r="FQ16" s="27">
        <v>44417</v>
      </c>
      <c r="FR16" t="s">
        <v>208</v>
      </c>
      <c r="FS16" s="27">
        <v>44417</v>
      </c>
      <c r="FT16" t="s">
        <v>208</v>
      </c>
      <c r="FU16" s="7">
        <v>44417</v>
      </c>
      <c r="FV16" t="s">
        <v>208</v>
      </c>
      <c r="FW16" s="27">
        <v>44417</v>
      </c>
      <c r="FX16" t="s">
        <v>208</v>
      </c>
      <c r="FY16" s="27">
        <v>44417</v>
      </c>
      <c r="FZ16" t="s">
        <v>208</v>
      </c>
      <c r="GA16" s="27">
        <v>44417</v>
      </c>
      <c r="GB16" t="s">
        <v>208</v>
      </c>
      <c r="GC16" s="27">
        <v>44417</v>
      </c>
      <c r="GD16" t="s">
        <v>208</v>
      </c>
      <c r="GE16" s="27">
        <v>44417</v>
      </c>
      <c r="GF16" t="s">
        <v>208</v>
      </c>
      <c r="GG16" s="27">
        <v>44417</v>
      </c>
      <c r="GH16" t="s">
        <v>208</v>
      </c>
      <c r="GI16" s="27">
        <v>44417</v>
      </c>
      <c r="GJ16" t="s">
        <v>208</v>
      </c>
      <c r="GK16" s="27">
        <v>44483</v>
      </c>
      <c r="GL16" t="s">
        <v>208</v>
      </c>
      <c r="GM16" s="27">
        <v>44483</v>
      </c>
      <c r="GN16" t="s">
        <v>208</v>
      </c>
      <c r="GO16" s="27">
        <v>44483</v>
      </c>
      <c r="GP16" t="s">
        <v>208</v>
      </c>
      <c r="GQ16" s="27">
        <v>44483</v>
      </c>
      <c r="GR16" t="s">
        <v>208</v>
      </c>
      <c r="GS16" s="27">
        <v>44483</v>
      </c>
      <c r="GT16" t="s">
        <v>208</v>
      </c>
      <c r="GU16" s="27">
        <v>44509</v>
      </c>
      <c r="GV16" t="s">
        <v>208</v>
      </c>
      <c r="GW16" s="27">
        <v>44509</v>
      </c>
      <c r="GX16" t="s">
        <v>208</v>
      </c>
      <c r="GY16" s="27">
        <v>44509</v>
      </c>
      <c r="GZ16" t="s">
        <v>553</v>
      </c>
      <c r="HA16" s="27">
        <v>44377</v>
      </c>
      <c r="HB16" t="s">
        <v>553</v>
      </c>
      <c r="HC16" s="27">
        <v>44377</v>
      </c>
      <c r="HD16" t="s">
        <v>553</v>
      </c>
      <c r="HE16" s="27">
        <v>44377</v>
      </c>
      <c r="HF16" t="s">
        <v>553</v>
      </c>
      <c r="HG16">
        <v>44377</v>
      </c>
      <c r="HH16" t="s">
        <v>553</v>
      </c>
      <c r="HI16">
        <v>44377</v>
      </c>
      <c r="HJ16" t="s">
        <v>553</v>
      </c>
      <c r="HK16">
        <v>44377</v>
      </c>
      <c r="HL16" t="s">
        <v>553</v>
      </c>
      <c r="HM16" s="27">
        <v>44377</v>
      </c>
      <c r="HN16" t="s">
        <v>553</v>
      </c>
      <c r="HO16" s="27">
        <v>44377</v>
      </c>
      <c r="HP16" t="s">
        <v>553</v>
      </c>
      <c r="HQ16" s="27">
        <v>44377</v>
      </c>
      <c r="HR16" s="470" t="s">
        <v>553</v>
      </c>
      <c r="HS16" s="471">
        <v>44377</v>
      </c>
      <c r="HT16" t="s">
        <v>553</v>
      </c>
      <c r="HU16" s="27">
        <v>44377</v>
      </c>
      <c r="HV16" t="s">
        <v>553</v>
      </c>
      <c r="HW16" s="27">
        <v>44377</v>
      </c>
      <c r="HX16" t="s">
        <v>553</v>
      </c>
      <c r="HY16" s="27">
        <v>44377</v>
      </c>
      <c r="HZ16" t="s">
        <v>553</v>
      </c>
      <c r="IA16" s="27">
        <v>44377</v>
      </c>
      <c r="IB16" t="s">
        <v>553</v>
      </c>
      <c r="IC16" s="27">
        <v>44377</v>
      </c>
      <c r="ID16" t="s">
        <v>553</v>
      </c>
      <c r="IE16" s="27">
        <v>44377</v>
      </c>
      <c r="IF16" t="s">
        <v>553</v>
      </c>
      <c r="IG16" s="27">
        <v>44377</v>
      </c>
      <c r="IH16" t="s">
        <v>553</v>
      </c>
      <c r="II16" s="27">
        <v>44377</v>
      </c>
      <c r="IJ16" t="s">
        <v>553</v>
      </c>
      <c r="IK16" s="27">
        <v>44377</v>
      </c>
      <c r="IL16" t="s">
        <v>553</v>
      </c>
      <c r="IM16" s="27">
        <v>44377</v>
      </c>
      <c r="IN16" t="s">
        <v>553</v>
      </c>
      <c r="IO16" s="27">
        <v>44377</v>
      </c>
      <c r="IP16" t="s">
        <v>208</v>
      </c>
      <c r="IQ16" s="27">
        <v>44628</v>
      </c>
      <c r="IR16" t="s">
        <v>208</v>
      </c>
      <c r="IS16">
        <v>44628</v>
      </c>
      <c r="IT16" t="s">
        <v>208</v>
      </c>
      <c r="IU16" s="27">
        <v>44628</v>
      </c>
      <c r="IV16" t="s">
        <v>208</v>
      </c>
      <c r="IW16" s="27">
        <v>44628</v>
      </c>
      <c r="IX16" t="s">
        <v>208</v>
      </c>
      <c r="IY16" s="27">
        <v>44628</v>
      </c>
      <c r="IZ16" t="s">
        <v>208</v>
      </c>
      <c r="JA16" s="27">
        <v>44628</v>
      </c>
      <c r="JB16" t="s">
        <v>208</v>
      </c>
      <c r="JC16" s="27">
        <v>44628</v>
      </c>
      <c r="JD16" t="s">
        <v>208</v>
      </c>
      <c r="JE16" s="27">
        <v>44628</v>
      </c>
      <c r="JF16" t="s">
        <v>208</v>
      </c>
      <c r="JG16">
        <v>44664</v>
      </c>
      <c r="JH16" t="s">
        <v>208</v>
      </c>
      <c r="JI16" s="27">
        <v>44664</v>
      </c>
      <c r="JJ16" t="s">
        <v>208</v>
      </c>
      <c r="JK16">
        <v>44664</v>
      </c>
      <c r="JL16" t="s">
        <v>208</v>
      </c>
      <c r="JM16" s="27">
        <v>44664</v>
      </c>
      <c r="JN16" t="s">
        <v>208</v>
      </c>
      <c r="JO16" s="7">
        <v>44684</v>
      </c>
      <c r="JP16" t="s">
        <v>208</v>
      </c>
      <c r="JQ16" s="27">
        <v>44684</v>
      </c>
      <c r="JR16" t="s">
        <v>208</v>
      </c>
      <c r="JS16" s="27">
        <v>44684</v>
      </c>
      <c r="JT16" t="s">
        <v>208</v>
      </c>
      <c r="JU16">
        <v>44684</v>
      </c>
      <c r="JV16" t="s">
        <v>208</v>
      </c>
      <c r="JW16">
        <v>44721</v>
      </c>
      <c r="JX16" t="s">
        <v>208</v>
      </c>
      <c r="JY16" s="27">
        <v>44721</v>
      </c>
      <c r="JZ16" t="s">
        <v>208</v>
      </c>
      <c r="KA16" s="27">
        <v>44721</v>
      </c>
      <c r="KB16" t="s">
        <v>208</v>
      </c>
      <c r="KC16" s="27">
        <v>44721</v>
      </c>
      <c r="KD16" t="s">
        <v>208</v>
      </c>
      <c r="KE16" s="27">
        <v>44769</v>
      </c>
    </row>
    <row r="17" spans="1:291" x14ac:dyDescent="0.25">
      <c r="A17" t="s">
        <v>2350</v>
      </c>
      <c r="B17" s="7">
        <v>43914</v>
      </c>
      <c r="D17" t="s">
        <v>2350</v>
      </c>
      <c r="E17" s="7">
        <v>43894</v>
      </c>
      <c r="G17" t="s">
        <v>2385</v>
      </c>
      <c r="I17" t="s">
        <v>2385</v>
      </c>
      <c r="J17" s="7">
        <v>43914</v>
      </c>
      <c r="L17" t="s">
        <v>2385</v>
      </c>
      <c r="M17" t="s">
        <v>2385</v>
      </c>
      <c r="O17" t="s">
        <v>2385</v>
      </c>
      <c r="P17" s="7">
        <v>43914</v>
      </c>
      <c r="R17" t="s">
        <v>2386</v>
      </c>
      <c r="S17" s="7">
        <v>42384</v>
      </c>
      <c r="T17" t="s">
        <v>2342</v>
      </c>
      <c r="U17" t="s">
        <v>2386</v>
      </c>
      <c r="V17" s="7">
        <v>42384</v>
      </c>
      <c r="W17" t="s">
        <v>2342</v>
      </c>
      <c r="X17" t="s">
        <v>2385</v>
      </c>
      <c r="Y17" t="s">
        <v>2385</v>
      </c>
      <c r="Z17" s="7">
        <v>43977</v>
      </c>
      <c r="AA17" t="s">
        <v>2385</v>
      </c>
      <c r="AB17" t="s">
        <v>2385</v>
      </c>
      <c r="AC17" t="s">
        <v>2385</v>
      </c>
      <c r="AD17" s="7">
        <v>43977</v>
      </c>
      <c r="AE17" s="14" t="s">
        <v>2385</v>
      </c>
      <c r="AF17" t="s">
        <v>2385</v>
      </c>
      <c r="AG17" s="7">
        <v>43977</v>
      </c>
      <c r="AH17" t="s">
        <v>2386</v>
      </c>
      <c r="AI17" s="7">
        <v>42384</v>
      </c>
      <c r="AJ17" s="15" t="s">
        <v>2342</v>
      </c>
      <c r="AK17" t="s">
        <v>2385</v>
      </c>
      <c r="AL17" s="7">
        <v>43999</v>
      </c>
      <c r="AM17" t="s">
        <v>2385</v>
      </c>
      <c r="AN17" t="s">
        <v>2385</v>
      </c>
      <c r="AO17" s="7">
        <v>43999</v>
      </c>
      <c r="AP17" t="s">
        <v>2385</v>
      </c>
      <c r="AQ17" s="7">
        <v>43999</v>
      </c>
      <c r="AR17" t="s">
        <v>2385</v>
      </c>
      <c r="AS17" s="27">
        <v>43999</v>
      </c>
      <c r="AT17" t="s">
        <v>2385</v>
      </c>
      <c r="AU17" s="27">
        <v>43999</v>
      </c>
      <c r="AV17" t="s">
        <v>2385</v>
      </c>
      <c r="AW17" s="27">
        <v>44034</v>
      </c>
      <c r="AX17" t="s">
        <v>2385</v>
      </c>
      <c r="AY17" s="27">
        <v>44034</v>
      </c>
      <c r="AZ17" t="s">
        <v>2385</v>
      </c>
      <c r="BA17" s="27">
        <v>44034</v>
      </c>
      <c r="BB17" t="s">
        <v>2385</v>
      </c>
      <c r="BC17" s="27">
        <v>44071</v>
      </c>
      <c r="BD17" t="s">
        <v>2385</v>
      </c>
      <c r="BE17" s="27">
        <v>44071</v>
      </c>
      <c r="BF17" t="s">
        <v>2385</v>
      </c>
      <c r="BG17" s="27">
        <v>44071</v>
      </c>
      <c r="BH17" t="s">
        <v>2385</v>
      </c>
      <c r="BI17" s="27">
        <v>44071</v>
      </c>
      <c r="BJ17" t="s">
        <v>2385</v>
      </c>
      <c r="BK17" s="27">
        <v>44071</v>
      </c>
      <c r="BL17" t="s">
        <v>2385</v>
      </c>
      <c r="BM17" s="27">
        <v>44112</v>
      </c>
      <c r="BN17" t="s">
        <v>2385</v>
      </c>
      <c r="BO17" s="27">
        <v>44112</v>
      </c>
      <c r="BP17" t="s">
        <v>2385</v>
      </c>
      <c r="BQ17" s="7">
        <v>44112</v>
      </c>
      <c r="BR17" t="s">
        <v>2385</v>
      </c>
      <c r="BS17" s="27">
        <v>44112</v>
      </c>
      <c r="BT17" t="s">
        <v>2385</v>
      </c>
      <c r="BU17" s="27">
        <v>44112</v>
      </c>
      <c r="BV17" t="s">
        <v>2385</v>
      </c>
      <c r="BW17">
        <v>44188</v>
      </c>
      <c r="BX17" t="s">
        <v>2385</v>
      </c>
      <c r="BY17" s="27">
        <v>44202</v>
      </c>
      <c r="BZ17" t="s">
        <v>2385</v>
      </c>
      <c r="CA17" s="27">
        <v>44202</v>
      </c>
      <c r="CB17" t="s">
        <v>2385</v>
      </c>
      <c r="CC17" s="27">
        <v>44202</v>
      </c>
      <c r="CD17" t="s">
        <v>2387</v>
      </c>
      <c r="CE17" s="27">
        <v>44203</v>
      </c>
      <c r="CF17" t="s">
        <v>2385</v>
      </c>
      <c r="CG17" s="27">
        <v>44202</v>
      </c>
      <c r="CH17" t="s">
        <v>2385</v>
      </c>
      <c r="CI17" s="27">
        <v>44202</v>
      </c>
      <c r="CJ17" t="s">
        <v>2385</v>
      </c>
      <c r="CK17" s="27">
        <v>44230</v>
      </c>
      <c r="CL17" t="s">
        <v>2388</v>
      </c>
      <c r="CM17" s="27">
        <v>44230</v>
      </c>
      <c r="CN17" t="s">
        <v>2385</v>
      </c>
      <c r="CO17" s="27">
        <v>44230</v>
      </c>
      <c r="CP17" t="s">
        <v>2385</v>
      </c>
      <c r="CQ17" s="7">
        <v>44230</v>
      </c>
      <c r="CR17" t="s">
        <v>2350</v>
      </c>
      <c r="CS17">
        <v>5.0999999999999997E-2</v>
      </c>
      <c r="CT17" t="s">
        <v>2385</v>
      </c>
      <c r="CU17" s="7">
        <v>44259</v>
      </c>
      <c r="CV17" t="s">
        <v>2385</v>
      </c>
      <c r="CW17" s="27">
        <v>44259</v>
      </c>
      <c r="CX17" t="s">
        <v>2385</v>
      </c>
      <c r="CY17" s="27">
        <v>44291</v>
      </c>
      <c r="CZ17" t="s">
        <v>2385</v>
      </c>
      <c r="DA17" s="27">
        <v>44291</v>
      </c>
      <c r="DB17" t="s">
        <v>2385</v>
      </c>
      <c r="DC17" s="27">
        <v>44291</v>
      </c>
      <c r="DD17" t="s">
        <v>2385</v>
      </c>
      <c r="DE17" s="27">
        <v>44334</v>
      </c>
      <c r="DF17" t="s">
        <v>2385</v>
      </c>
      <c r="DG17" s="27">
        <v>44334</v>
      </c>
      <c r="DH17" t="s">
        <v>2385</v>
      </c>
      <c r="DI17" s="27">
        <v>44334</v>
      </c>
      <c r="DJ17" t="s">
        <v>2389</v>
      </c>
      <c r="DK17" s="7">
        <v>44365</v>
      </c>
      <c r="DL17" t="s">
        <v>213</v>
      </c>
      <c r="DM17" s="27">
        <v>44259</v>
      </c>
      <c r="DN17" t="s">
        <v>213</v>
      </c>
      <c r="DO17" s="27">
        <v>44259</v>
      </c>
      <c r="DP17" t="s">
        <v>210</v>
      </c>
      <c r="DQ17" s="27">
        <v>44377</v>
      </c>
      <c r="DR17" t="s">
        <v>210</v>
      </c>
      <c r="DS17" s="27">
        <v>44377</v>
      </c>
      <c r="DT17" t="s">
        <v>210</v>
      </c>
      <c r="DU17" s="27">
        <v>44377</v>
      </c>
      <c r="DV17" t="s">
        <v>210</v>
      </c>
      <c r="DW17" s="27">
        <v>44377</v>
      </c>
      <c r="DX17" t="s">
        <v>209</v>
      </c>
      <c r="DY17" s="7">
        <v>44377</v>
      </c>
      <c r="DZ17" t="s">
        <v>209</v>
      </c>
      <c r="EA17">
        <v>44377</v>
      </c>
      <c r="EB17" t="s">
        <v>209</v>
      </c>
      <c r="EC17" s="27">
        <v>44377</v>
      </c>
      <c r="ED17" t="s">
        <v>209</v>
      </c>
      <c r="EE17" s="27">
        <v>44377</v>
      </c>
      <c r="EF17" t="s">
        <v>209</v>
      </c>
      <c r="EG17" s="7">
        <v>44377</v>
      </c>
      <c r="EH17" t="s">
        <v>209</v>
      </c>
      <c r="EI17" s="27">
        <v>44405</v>
      </c>
      <c r="EJ17" t="s">
        <v>209</v>
      </c>
      <c r="EK17" s="27">
        <v>44405</v>
      </c>
      <c r="EL17" t="s">
        <v>209</v>
      </c>
      <c r="EM17" s="27">
        <v>44405</v>
      </c>
      <c r="EN17" t="s">
        <v>209</v>
      </c>
      <c r="EO17" s="27">
        <v>44405</v>
      </c>
      <c r="EP17" t="s">
        <v>209</v>
      </c>
      <c r="EQ17" s="27">
        <v>44417</v>
      </c>
      <c r="ER17" t="s">
        <v>209</v>
      </c>
      <c r="ES17" s="27">
        <v>44417</v>
      </c>
      <c r="ET17" t="s">
        <v>209</v>
      </c>
      <c r="EU17" s="27">
        <v>44417</v>
      </c>
      <c r="EV17" t="s">
        <v>209</v>
      </c>
      <c r="EW17" s="27">
        <v>44417</v>
      </c>
      <c r="EX17" t="s">
        <v>209</v>
      </c>
      <c r="EY17" s="27">
        <v>44417</v>
      </c>
      <c r="EZ17" t="s">
        <v>209</v>
      </c>
      <c r="FA17">
        <v>44417</v>
      </c>
      <c r="FB17" t="s">
        <v>209</v>
      </c>
      <c r="FC17" s="27">
        <v>44417</v>
      </c>
      <c r="FD17" t="s">
        <v>352</v>
      </c>
      <c r="FE17" s="27">
        <v>44419</v>
      </c>
      <c r="FF17" t="s">
        <v>209</v>
      </c>
      <c r="FG17" s="27">
        <v>44417</v>
      </c>
      <c r="FH17" t="s">
        <v>209</v>
      </c>
      <c r="FI17" s="7">
        <v>44417</v>
      </c>
      <c r="FJ17" t="s">
        <v>209</v>
      </c>
      <c r="FK17" s="27">
        <v>44417</v>
      </c>
      <c r="FL17" t="s">
        <v>209</v>
      </c>
      <c r="FM17" s="27">
        <v>44417</v>
      </c>
      <c r="FN17" t="s">
        <v>209</v>
      </c>
      <c r="FO17" s="27">
        <v>44417</v>
      </c>
      <c r="FP17" t="s">
        <v>209</v>
      </c>
      <c r="FQ17" s="27">
        <v>44417</v>
      </c>
      <c r="FR17" t="s">
        <v>209</v>
      </c>
      <c r="FS17" s="27">
        <v>44417</v>
      </c>
      <c r="FT17" t="s">
        <v>209</v>
      </c>
      <c r="FU17" s="7">
        <v>44417</v>
      </c>
      <c r="FV17" t="s">
        <v>209</v>
      </c>
      <c r="FW17" s="27">
        <v>44417</v>
      </c>
      <c r="FX17" t="s">
        <v>209</v>
      </c>
      <c r="FY17" s="27">
        <v>44467</v>
      </c>
      <c r="FZ17" t="s">
        <v>209</v>
      </c>
      <c r="GA17" s="27">
        <v>44467</v>
      </c>
      <c r="GB17" t="s">
        <v>209</v>
      </c>
      <c r="GC17" s="27">
        <v>44467</v>
      </c>
      <c r="GD17" t="s">
        <v>209</v>
      </c>
      <c r="GE17" s="27">
        <v>44467</v>
      </c>
      <c r="GF17" t="s">
        <v>209</v>
      </c>
      <c r="GG17" s="27">
        <v>44467</v>
      </c>
      <c r="GH17" t="s">
        <v>209</v>
      </c>
      <c r="GI17" s="27">
        <v>44467</v>
      </c>
      <c r="GJ17" t="s">
        <v>209</v>
      </c>
      <c r="GK17" s="27">
        <v>44483</v>
      </c>
      <c r="GL17" t="s">
        <v>209</v>
      </c>
      <c r="GM17" s="27">
        <v>44483</v>
      </c>
      <c r="GN17" t="s">
        <v>209</v>
      </c>
      <c r="GO17" s="27">
        <v>44483</v>
      </c>
      <c r="GP17" t="s">
        <v>209</v>
      </c>
      <c r="GQ17" s="27">
        <v>44483</v>
      </c>
      <c r="GR17" t="s">
        <v>209</v>
      </c>
      <c r="GS17" s="27">
        <v>44483</v>
      </c>
      <c r="GT17" t="s">
        <v>209</v>
      </c>
      <c r="GU17" s="27">
        <v>44509</v>
      </c>
      <c r="GV17" t="s">
        <v>209</v>
      </c>
      <c r="GW17" s="27">
        <v>44509</v>
      </c>
      <c r="GX17" t="s">
        <v>209</v>
      </c>
      <c r="GY17" s="27">
        <v>44509</v>
      </c>
      <c r="GZ17" t="s">
        <v>208</v>
      </c>
      <c r="HA17" s="27">
        <v>44509</v>
      </c>
      <c r="HB17" t="s">
        <v>208</v>
      </c>
      <c r="HC17" s="27">
        <v>44509</v>
      </c>
      <c r="HD17" t="s">
        <v>208</v>
      </c>
      <c r="HE17" s="27">
        <v>44509</v>
      </c>
      <c r="HF17" t="s">
        <v>208</v>
      </c>
      <c r="HG17">
        <v>44509</v>
      </c>
      <c r="HH17" t="s">
        <v>208</v>
      </c>
      <c r="HI17">
        <v>44509</v>
      </c>
      <c r="HJ17" t="s">
        <v>208</v>
      </c>
      <c r="HK17">
        <v>44509</v>
      </c>
      <c r="HL17" t="s">
        <v>208</v>
      </c>
      <c r="HM17" s="27">
        <v>44509</v>
      </c>
      <c r="HN17" t="s">
        <v>208</v>
      </c>
      <c r="HO17" s="27">
        <v>44551</v>
      </c>
      <c r="HP17" t="s">
        <v>208</v>
      </c>
      <c r="HQ17" s="27">
        <v>44551</v>
      </c>
      <c r="HR17" s="470" t="s">
        <v>208</v>
      </c>
      <c r="HS17" s="471">
        <v>44551</v>
      </c>
      <c r="HT17" t="s">
        <v>208</v>
      </c>
      <c r="HU17" s="27">
        <v>44579</v>
      </c>
      <c r="HV17" t="s">
        <v>208</v>
      </c>
      <c r="HW17" s="27">
        <v>44579</v>
      </c>
      <c r="HX17" t="s">
        <v>208</v>
      </c>
      <c r="HY17" s="27">
        <v>44579</v>
      </c>
      <c r="HZ17" t="s">
        <v>208</v>
      </c>
      <c r="IA17" s="27">
        <v>44579</v>
      </c>
      <c r="IB17" t="s">
        <v>208</v>
      </c>
      <c r="IC17" s="27">
        <v>44579</v>
      </c>
      <c r="ID17" t="s">
        <v>208</v>
      </c>
      <c r="IE17" s="27">
        <v>44599</v>
      </c>
      <c r="IF17" t="s">
        <v>208</v>
      </c>
      <c r="IG17" s="27">
        <v>44599</v>
      </c>
      <c r="IH17" t="s">
        <v>208</v>
      </c>
      <c r="II17" s="27">
        <v>44599</v>
      </c>
      <c r="IJ17" t="s">
        <v>208</v>
      </c>
      <c r="IK17" s="27">
        <v>44599</v>
      </c>
      <c r="IL17" t="s">
        <v>208</v>
      </c>
      <c r="IM17" s="27">
        <v>44599</v>
      </c>
      <c r="IN17" t="s">
        <v>208</v>
      </c>
      <c r="IO17" s="27">
        <v>44599</v>
      </c>
      <c r="IP17" t="s">
        <v>209</v>
      </c>
      <c r="IQ17" s="27">
        <v>44628</v>
      </c>
      <c r="IR17" t="s">
        <v>209</v>
      </c>
      <c r="IS17">
        <v>44628</v>
      </c>
      <c r="IT17" t="s">
        <v>209</v>
      </c>
      <c r="IU17" s="27">
        <v>44628</v>
      </c>
      <c r="IV17" t="s">
        <v>209</v>
      </c>
      <c r="IW17" s="27">
        <v>44628</v>
      </c>
      <c r="IX17" t="s">
        <v>209</v>
      </c>
      <c r="IY17" s="27">
        <v>44628</v>
      </c>
      <c r="IZ17" t="s">
        <v>209</v>
      </c>
      <c r="JA17" s="27">
        <v>44628</v>
      </c>
      <c r="JB17" t="s">
        <v>209</v>
      </c>
      <c r="JC17" s="27">
        <v>44628</v>
      </c>
      <c r="JD17" t="s">
        <v>209</v>
      </c>
      <c r="JE17" s="27">
        <v>44628</v>
      </c>
      <c r="JF17" t="s">
        <v>209</v>
      </c>
      <c r="JG17">
        <v>44664</v>
      </c>
      <c r="JH17" t="s">
        <v>209</v>
      </c>
      <c r="JI17" s="27">
        <v>44664</v>
      </c>
      <c r="JJ17" t="s">
        <v>209</v>
      </c>
      <c r="JK17">
        <v>44664</v>
      </c>
      <c r="JL17" t="s">
        <v>209</v>
      </c>
      <c r="JM17" s="27">
        <v>44664</v>
      </c>
      <c r="JN17" t="s">
        <v>209</v>
      </c>
      <c r="JO17" s="7">
        <v>44684</v>
      </c>
      <c r="JP17" t="s">
        <v>209</v>
      </c>
      <c r="JQ17" s="27">
        <v>44684</v>
      </c>
      <c r="JR17" t="s">
        <v>209</v>
      </c>
      <c r="JS17" s="27">
        <v>44684</v>
      </c>
      <c r="JT17" t="s">
        <v>209</v>
      </c>
      <c r="JU17">
        <v>44684</v>
      </c>
      <c r="JV17" t="s">
        <v>209</v>
      </c>
      <c r="JW17">
        <v>44721</v>
      </c>
      <c r="JX17" t="s">
        <v>209</v>
      </c>
      <c r="JY17" s="27">
        <v>44721</v>
      </c>
      <c r="JZ17" t="s">
        <v>209</v>
      </c>
      <c r="KA17" s="27">
        <v>44764</v>
      </c>
      <c r="KB17" t="s">
        <v>209</v>
      </c>
      <c r="KC17" s="27">
        <v>44764</v>
      </c>
      <c r="KD17" t="s">
        <v>209</v>
      </c>
      <c r="KE17" s="27">
        <v>44769</v>
      </c>
    </row>
    <row r="18" spans="1:291" x14ac:dyDescent="0.25">
      <c r="A18" t="s">
        <v>2385</v>
      </c>
      <c r="B18" s="7">
        <v>43914</v>
      </c>
      <c r="D18" t="s">
        <v>2385</v>
      </c>
      <c r="E18" s="7">
        <v>43894</v>
      </c>
      <c r="G18" t="s">
        <v>2390</v>
      </c>
      <c r="I18" t="s">
        <v>2390</v>
      </c>
      <c r="J18" s="7">
        <v>43914</v>
      </c>
      <c r="L18" t="s">
        <v>2390</v>
      </c>
      <c r="M18" t="s">
        <v>2390</v>
      </c>
      <c r="O18" t="s">
        <v>2390</v>
      </c>
      <c r="P18" s="7">
        <v>43914</v>
      </c>
      <c r="R18" t="s">
        <v>2391</v>
      </c>
      <c r="S18" s="7">
        <v>42452</v>
      </c>
      <c r="T18" t="s">
        <v>2342</v>
      </c>
      <c r="U18" t="s">
        <v>2391</v>
      </c>
      <c r="V18" s="7">
        <v>42452</v>
      </c>
      <c r="W18" t="s">
        <v>2342</v>
      </c>
      <c r="X18" t="s">
        <v>2390</v>
      </c>
      <c r="Y18" t="s">
        <v>2390</v>
      </c>
      <c r="Z18" s="7">
        <v>43977</v>
      </c>
      <c r="AA18" t="s">
        <v>2390</v>
      </c>
      <c r="AB18" t="s">
        <v>2390</v>
      </c>
      <c r="AC18" t="s">
        <v>2390</v>
      </c>
      <c r="AD18" s="7">
        <v>43977</v>
      </c>
      <c r="AE18" s="14" t="s">
        <v>2390</v>
      </c>
      <c r="AF18" t="s">
        <v>2390</v>
      </c>
      <c r="AG18" s="7">
        <v>43977</v>
      </c>
      <c r="AH18" t="s">
        <v>2391</v>
      </c>
      <c r="AI18" s="7">
        <v>42452</v>
      </c>
      <c r="AJ18" s="15" t="s">
        <v>2342</v>
      </c>
      <c r="AK18" t="s">
        <v>2390</v>
      </c>
      <c r="AL18" s="7">
        <v>43999</v>
      </c>
      <c r="AM18" t="s">
        <v>2390</v>
      </c>
      <c r="AN18" t="s">
        <v>2390</v>
      </c>
      <c r="AO18" s="7">
        <v>43999</v>
      </c>
      <c r="AP18" t="s">
        <v>2390</v>
      </c>
      <c r="AQ18" s="7">
        <v>43999</v>
      </c>
      <c r="AR18" t="s">
        <v>2390</v>
      </c>
      <c r="AS18" s="27">
        <v>43999</v>
      </c>
      <c r="AT18" t="s">
        <v>2390</v>
      </c>
      <c r="AU18" s="27">
        <v>43999</v>
      </c>
      <c r="AV18" t="s">
        <v>2390</v>
      </c>
      <c r="AW18" s="27">
        <v>44034</v>
      </c>
      <c r="AX18" t="s">
        <v>2390</v>
      </c>
      <c r="AY18" s="27">
        <v>44034</v>
      </c>
      <c r="AZ18" t="s">
        <v>2390</v>
      </c>
      <c r="BA18" s="27">
        <v>44034</v>
      </c>
      <c r="BB18" t="s">
        <v>2390</v>
      </c>
      <c r="BC18" s="27">
        <v>44071</v>
      </c>
      <c r="BD18" t="s">
        <v>2390</v>
      </c>
      <c r="BE18" s="27">
        <v>44071</v>
      </c>
      <c r="BF18" t="s">
        <v>2390</v>
      </c>
      <c r="BG18" s="27">
        <v>44071</v>
      </c>
      <c r="BH18" t="s">
        <v>2390</v>
      </c>
      <c r="BI18" s="27">
        <v>44071</v>
      </c>
      <c r="BJ18" t="s">
        <v>2390</v>
      </c>
      <c r="BK18" s="27">
        <v>44071</v>
      </c>
      <c r="BL18" t="s">
        <v>2390</v>
      </c>
      <c r="BM18" s="27">
        <v>44112</v>
      </c>
      <c r="BN18" t="s">
        <v>2390</v>
      </c>
      <c r="BO18" s="27">
        <v>44112</v>
      </c>
      <c r="BP18" t="s">
        <v>2390</v>
      </c>
      <c r="BQ18" s="7">
        <v>44112</v>
      </c>
      <c r="BR18" t="s">
        <v>2390</v>
      </c>
      <c r="BS18" s="27">
        <v>44112</v>
      </c>
      <c r="BT18" t="s">
        <v>2390</v>
      </c>
      <c r="BU18" s="27">
        <v>44112</v>
      </c>
      <c r="BV18" t="s">
        <v>2390</v>
      </c>
      <c r="BW18">
        <v>44188</v>
      </c>
      <c r="BX18" t="s">
        <v>2390</v>
      </c>
      <c r="BY18" s="27">
        <v>44202</v>
      </c>
      <c r="BZ18" t="s">
        <v>2390</v>
      </c>
      <c r="CA18" s="27">
        <v>44202</v>
      </c>
      <c r="CB18" t="s">
        <v>2390</v>
      </c>
      <c r="CC18" s="27">
        <v>44202</v>
      </c>
      <c r="CD18" t="s">
        <v>2392</v>
      </c>
      <c r="CE18" s="27">
        <v>44202</v>
      </c>
      <c r="CF18" t="s">
        <v>2390</v>
      </c>
      <c r="CG18" s="27">
        <v>44202</v>
      </c>
      <c r="CH18" t="s">
        <v>2390</v>
      </c>
      <c r="CI18" s="27">
        <v>44202</v>
      </c>
      <c r="CJ18" t="s">
        <v>2390</v>
      </c>
      <c r="CK18" s="27">
        <v>44230</v>
      </c>
      <c r="CL18" t="s">
        <v>2393</v>
      </c>
      <c r="CM18" s="27">
        <v>44230</v>
      </c>
      <c r="CN18" t="s">
        <v>2390</v>
      </c>
      <c r="CO18" s="27">
        <v>44230</v>
      </c>
      <c r="CP18" t="s">
        <v>2390</v>
      </c>
      <c r="CQ18" s="7">
        <v>44230</v>
      </c>
      <c r="CR18" t="s">
        <v>2385</v>
      </c>
      <c r="CS18">
        <v>4.2000000000000003E-2</v>
      </c>
      <c r="CT18" t="s">
        <v>2390</v>
      </c>
      <c r="CU18" s="7">
        <v>44259</v>
      </c>
      <c r="CV18" t="s">
        <v>2390</v>
      </c>
      <c r="CW18" s="27">
        <v>44259</v>
      </c>
      <c r="CX18" t="s">
        <v>2390</v>
      </c>
      <c r="CY18" s="27">
        <v>44291</v>
      </c>
      <c r="CZ18" t="s">
        <v>2390</v>
      </c>
      <c r="DA18" s="27">
        <v>44291</v>
      </c>
      <c r="DB18" t="s">
        <v>2390</v>
      </c>
      <c r="DC18" s="27">
        <v>44291</v>
      </c>
      <c r="DD18" t="s">
        <v>2390</v>
      </c>
      <c r="DE18" s="27">
        <v>44334</v>
      </c>
      <c r="DF18" t="s">
        <v>2390</v>
      </c>
      <c r="DG18" s="27">
        <v>44334</v>
      </c>
      <c r="DH18" t="s">
        <v>2390</v>
      </c>
      <c r="DI18" s="27">
        <v>44334</v>
      </c>
      <c r="DJ18" t="s">
        <v>2394</v>
      </c>
      <c r="DK18" s="7">
        <v>44365</v>
      </c>
      <c r="DL18" t="s">
        <v>214</v>
      </c>
      <c r="DM18" s="27">
        <v>44266</v>
      </c>
      <c r="DN18" t="s">
        <v>214</v>
      </c>
      <c r="DO18" s="27">
        <v>44266</v>
      </c>
      <c r="DP18" t="s">
        <v>211</v>
      </c>
      <c r="DQ18" s="27">
        <v>44377</v>
      </c>
      <c r="DR18" t="s">
        <v>211</v>
      </c>
      <c r="DS18" s="27">
        <v>44377</v>
      </c>
      <c r="DT18" t="s">
        <v>211</v>
      </c>
      <c r="DU18" s="27">
        <v>44377</v>
      </c>
      <c r="DV18" t="s">
        <v>211</v>
      </c>
      <c r="DW18" s="27">
        <v>44377</v>
      </c>
      <c r="DX18" t="s">
        <v>210</v>
      </c>
      <c r="DY18" s="7">
        <v>44377</v>
      </c>
      <c r="DZ18" t="s">
        <v>210</v>
      </c>
      <c r="EA18">
        <v>44377</v>
      </c>
      <c r="EB18" t="s">
        <v>210</v>
      </c>
      <c r="EC18" s="27">
        <v>44377</v>
      </c>
      <c r="ED18" t="s">
        <v>210</v>
      </c>
      <c r="EE18" s="27">
        <v>44377</v>
      </c>
      <c r="EF18" t="s">
        <v>210</v>
      </c>
      <c r="EG18" s="7">
        <v>44377</v>
      </c>
      <c r="EH18" t="s">
        <v>210</v>
      </c>
      <c r="EI18" s="27">
        <v>44405</v>
      </c>
      <c r="EJ18" t="s">
        <v>210</v>
      </c>
      <c r="EK18" s="27">
        <v>44405</v>
      </c>
      <c r="EL18" t="s">
        <v>210</v>
      </c>
      <c r="EM18" s="27">
        <v>44405</v>
      </c>
      <c r="EN18" t="s">
        <v>210</v>
      </c>
      <c r="EO18" s="27">
        <v>44405</v>
      </c>
      <c r="EP18" t="s">
        <v>210</v>
      </c>
      <c r="EQ18" s="27">
        <v>44417</v>
      </c>
      <c r="ER18" t="s">
        <v>210</v>
      </c>
      <c r="ES18" s="27">
        <v>44417</v>
      </c>
      <c r="ET18" t="s">
        <v>210</v>
      </c>
      <c r="EU18" s="27">
        <v>44417</v>
      </c>
      <c r="EV18" t="s">
        <v>210</v>
      </c>
      <c r="EW18" s="27">
        <v>44417</v>
      </c>
      <c r="EX18" t="s">
        <v>210</v>
      </c>
      <c r="EY18" s="27">
        <v>44417</v>
      </c>
      <c r="EZ18" t="s">
        <v>210</v>
      </c>
      <c r="FA18">
        <v>44417</v>
      </c>
      <c r="FB18" t="s">
        <v>210</v>
      </c>
      <c r="FC18" s="27">
        <v>44417</v>
      </c>
      <c r="FD18" t="s">
        <v>34</v>
      </c>
      <c r="FE18" s="27">
        <v>44411</v>
      </c>
      <c r="FF18" t="s">
        <v>210</v>
      </c>
      <c r="FG18" s="27">
        <v>44417</v>
      </c>
      <c r="FH18" t="s">
        <v>210</v>
      </c>
      <c r="FI18" s="7">
        <v>44417</v>
      </c>
      <c r="FJ18" t="s">
        <v>210</v>
      </c>
      <c r="FK18" s="27">
        <v>44417</v>
      </c>
      <c r="FL18" t="s">
        <v>210</v>
      </c>
      <c r="FM18" s="27">
        <v>44417</v>
      </c>
      <c r="FN18" t="s">
        <v>210</v>
      </c>
      <c r="FO18" s="27">
        <v>44417</v>
      </c>
      <c r="FP18" t="s">
        <v>210</v>
      </c>
      <c r="FQ18" s="27">
        <v>44453</v>
      </c>
      <c r="FR18" t="s">
        <v>210</v>
      </c>
      <c r="FS18" s="27">
        <v>44453</v>
      </c>
      <c r="FT18" t="s">
        <v>210</v>
      </c>
      <c r="FU18" s="7">
        <v>44453</v>
      </c>
      <c r="FV18" t="s">
        <v>210</v>
      </c>
      <c r="FW18" s="27">
        <v>44453</v>
      </c>
      <c r="FX18" t="s">
        <v>210</v>
      </c>
      <c r="FY18" s="27">
        <v>44467</v>
      </c>
      <c r="FZ18" t="s">
        <v>210</v>
      </c>
      <c r="GA18" s="27">
        <v>44467</v>
      </c>
      <c r="GB18" t="s">
        <v>210</v>
      </c>
      <c r="GC18" s="27">
        <v>44467</v>
      </c>
      <c r="GD18" t="s">
        <v>210</v>
      </c>
      <c r="GE18" s="27">
        <v>44467</v>
      </c>
      <c r="GF18" t="s">
        <v>210</v>
      </c>
      <c r="GG18" s="27">
        <v>44467</v>
      </c>
      <c r="GH18" t="s">
        <v>210</v>
      </c>
      <c r="GI18" s="27">
        <v>44467</v>
      </c>
      <c r="GJ18" t="s">
        <v>210</v>
      </c>
      <c r="GK18" s="27">
        <v>44483</v>
      </c>
      <c r="GL18" t="s">
        <v>210</v>
      </c>
      <c r="GM18" s="27">
        <v>44483</v>
      </c>
      <c r="GN18" t="s">
        <v>210</v>
      </c>
      <c r="GO18" s="27">
        <v>44483</v>
      </c>
      <c r="GP18" t="s">
        <v>210</v>
      </c>
      <c r="GQ18" s="27">
        <v>44483</v>
      </c>
      <c r="GR18" t="s">
        <v>210</v>
      </c>
      <c r="GS18" s="27">
        <v>44483</v>
      </c>
      <c r="GT18" t="s">
        <v>210</v>
      </c>
      <c r="GU18" s="27">
        <v>44509</v>
      </c>
      <c r="GV18" t="s">
        <v>210</v>
      </c>
      <c r="GW18" s="27">
        <v>44509</v>
      </c>
      <c r="GX18" t="s">
        <v>210</v>
      </c>
      <c r="GY18" s="27">
        <v>44509</v>
      </c>
      <c r="GZ18" t="s">
        <v>209</v>
      </c>
      <c r="HA18" s="27">
        <v>44509</v>
      </c>
      <c r="HB18" t="s">
        <v>209</v>
      </c>
      <c r="HC18" s="27">
        <v>44509</v>
      </c>
      <c r="HD18" t="s">
        <v>209</v>
      </c>
      <c r="HE18" s="27">
        <v>44509</v>
      </c>
      <c r="HF18" t="s">
        <v>209</v>
      </c>
      <c r="HG18">
        <v>44509</v>
      </c>
      <c r="HH18" t="s">
        <v>209</v>
      </c>
      <c r="HI18">
        <v>44509</v>
      </c>
      <c r="HJ18" t="s">
        <v>209</v>
      </c>
      <c r="HK18">
        <v>44509</v>
      </c>
      <c r="HL18" t="s">
        <v>209</v>
      </c>
      <c r="HM18" s="27">
        <v>44509</v>
      </c>
      <c r="HN18" t="s">
        <v>209</v>
      </c>
      <c r="HO18" s="27">
        <v>44551</v>
      </c>
      <c r="HP18" t="s">
        <v>209</v>
      </c>
      <c r="HQ18" s="27">
        <v>44551</v>
      </c>
      <c r="HR18" s="470" t="s">
        <v>209</v>
      </c>
      <c r="HS18" s="471">
        <v>44551</v>
      </c>
      <c r="HT18" t="s">
        <v>209</v>
      </c>
      <c r="HU18" s="27">
        <v>44579</v>
      </c>
      <c r="HV18" t="s">
        <v>209</v>
      </c>
      <c r="HW18" s="27">
        <v>44579</v>
      </c>
      <c r="HX18" t="s">
        <v>209</v>
      </c>
      <c r="HY18" s="27">
        <v>44579</v>
      </c>
      <c r="HZ18" t="s">
        <v>209</v>
      </c>
      <c r="IA18" s="27">
        <v>44579</v>
      </c>
      <c r="IB18" t="s">
        <v>209</v>
      </c>
      <c r="IC18" s="27">
        <v>44579</v>
      </c>
      <c r="ID18" t="s">
        <v>209</v>
      </c>
      <c r="IE18" s="27">
        <v>44599</v>
      </c>
      <c r="IF18" t="s">
        <v>209</v>
      </c>
      <c r="IG18" s="27">
        <v>44599</v>
      </c>
      <c r="IH18" t="s">
        <v>209</v>
      </c>
      <c r="II18" s="27">
        <v>44599</v>
      </c>
      <c r="IJ18" t="s">
        <v>209</v>
      </c>
      <c r="IK18" s="27">
        <v>44599</v>
      </c>
      <c r="IL18" t="s">
        <v>209</v>
      </c>
      <c r="IM18" s="27">
        <v>44599</v>
      </c>
      <c r="IN18" t="s">
        <v>209</v>
      </c>
      <c r="IO18" s="27">
        <v>44599</v>
      </c>
      <c r="IP18" t="s">
        <v>210</v>
      </c>
      <c r="IQ18" s="27">
        <v>44628</v>
      </c>
      <c r="IR18" t="s">
        <v>210</v>
      </c>
      <c r="IS18">
        <v>44628</v>
      </c>
      <c r="IT18" t="s">
        <v>210</v>
      </c>
      <c r="IU18" s="27">
        <v>44628</v>
      </c>
      <c r="IV18" t="s">
        <v>210</v>
      </c>
      <c r="IW18" s="27">
        <v>44628</v>
      </c>
      <c r="IX18" t="s">
        <v>210</v>
      </c>
      <c r="IY18" s="27">
        <v>44628</v>
      </c>
      <c r="IZ18" t="s">
        <v>210</v>
      </c>
      <c r="JA18" s="27">
        <v>44628</v>
      </c>
      <c r="JB18" t="s">
        <v>210</v>
      </c>
      <c r="JC18" s="27">
        <v>44628</v>
      </c>
      <c r="JD18" t="s">
        <v>210</v>
      </c>
      <c r="JE18" s="27">
        <v>44628</v>
      </c>
      <c r="JF18" t="s">
        <v>210</v>
      </c>
      <c r="JG18">
        <v>44664</v>
      </c>
      <c r="JH18" t="s">
        <v>210</v>
      </c>
      <c r="JI18" s="27">
        <v>44664</v>
      </c>
      <c r="JJ18" t="s">
        <v>210</v>
      </c>
      <c r="JK18">
        <v>44664</v>
      </c>
      <c r="JL18" t="s">
        <v>210</v>
      </c>
      <c r="JM18" s="27">
        <v>44664</v>
      </c>
      <c r="JN18" t="s">
        <v>210</v>
      </c>
      <c r="JO18" s="7">
        <v>44684</v>
      </c>
      <c r="JP18" t="s">
        <v>210</v>
      </c>
      <c r="JQ18" s="27">
        <v>44684</v>
      </c>
      <c r="JR18" t="s">
        <v>210</v>
      </c>
      <c r="JS18" s="27">
        <v>44684</v>
      </c>
      <c r="JT18" t="s">
        <v>210</v>
      </c>
      <c r="JU18">
        <v>44684</v>
      </c>
      <c r="JV18" t="s">
        <v>210</v>
      </c>
      <c r="JW18">
        <v>44721</v>
      </c>
      <c r="JX18" t="s">
        <v>210</v>
      </c>
      <c r="JY18" s="27">
        <v>44721</v>
      </c>
      <c r="JZ18" t="s">
        <v>210</v>
      </c>
      <c r="KA18" s="27">
        <v>44721</v>
      </c>
      <c r="KB18" t="s">
        <v>210</v>
      </c>
      <c r="KC18" s="27">
        <v>44721</v>
      </c>
      <c r="KD18" t="s">
        <v>210</v>
      </c>
      <c r="KE18" s="27">
        <v>44721</v>
      </c>
    </row>
    <row r="19" spans="1:291" x14ac:dyDescent="0.25">
      <c r="A19" t="s">
        <v>2390</v>
      </c>
      <c r="B19" s="7">
        <v>43914</v>
      </c>
      <c r="D19" t="s">
        <v>2390</v>
      </c>
      <c r="E19" s="7">
        <v>43894</v>
      </c>
      <c r="G19" t="s">
        <v>2395</v>
      </c>
      <c r="I19" t="s">
        <v>2395</v>
      </c>
      <c r="J19" s="7">
        <v>43914</v>
      </c>
      <c r="L19" t="s">
        <v>2395</v>
      </c>
      <c r="M19" t="s">
        <v>2395</v>
      </c>
      <c r="O19" t="s">
        <v>2395</v>
      </c>
      <c r="P19" s="7">
        <v>43914</v>
      </c>
      <c r="R19" t="s">
        <v>2396</v>
      </c>
      <c r="S19" s="7">
        <v>42452</v>
      </c>
      <c r="T19" t="s">
        <v>2342</v>
      </c>
      <c r="U19" t="s">
        <v>2396</v>
      </c>
      <c r="V19" s="7">
        <v>42452</v>
      </c>
      <c r="W19" t="s">
        <v>2342</v>
      </c>
      <c r="X19" t="s">
        <v>2395</v>
      </c>
      <c r="Y19" t="s">
        <v>2395</v>
      </c>
      <c r="Z19" s="7">
        <v>43977</v>
      </c>
      <c r="AA19" t="s">
        <v>2395</v>
      </c>
      <c r="AB19" t="s">
        <v>2395</v>
      </c>
      <c r="AC19" t="s">
        <v>2395</v>
      </c>
      <c r="AD19" s="7">
        <v>43977</v>
      </c>
      <c r="AE19" s="14" t="s">
        <v>2395</v>
      </c>
      <c r="AF19" t="s">
        <v>2395</v>
      </c>
      <c r="AG19" s="7">
        <v>43977</v>
      </c>
      <c r="AH19" t="s">
        <v>2396</v>
      </c>
      <c r="AI19" s="7">
        <v>42452</v>
      </c>
      <c r="AJ19" s="15" t="s">
        <v>2342</v>
      </c>
      <c r="AK19" t="s">
        <v>2395</v>
      </c>
      <c r="AL19" s="7">
        <v>43999</v>
      </c>
      <c r="AM19" t="s">
        <v>2395</v>
      </c>
      <c r="AN19" t="s">
        <v>2395</v>
      </c>
      <c r="AO19" s="7">
        <v>43999</v>
      </c>
      <c r="AP19" t="s">
        <v>2395</v>
      </c>
      <c r="AQ19" s="7">
        <v>43999</v>
      </c>
      <c r="AR19" t="s">
        <v>2395</v>
      </c>
      <c r="AS19" s="27">
        <v>43999</v>
      </c>
      <c r="AT19" t="s">
        <v>2395</v>
      </c>
      <c r="AU19" s="27">
        <v>43999</v>
      </c>
      <c r="AV19" t="s">
        <v>2395</v>
      </c>
      <c r="AW19" s="27">
        <v>44034</v>
      </c>
      <c r="AX19" t="s">
        <v>2395</v>
      </c>
      <c r="AY19" s="27">
        <v>44034</v>
      </c>
      <c r="AZ19" t="s">
        <v>2395</v>
      </c>
      <c r="BA19" s="27">
        <v>44034</v>
      </c>
      <c r="BB19" t="s">
        <v>2395</v>
      </c>
      <c r="BC19" s="27">
        <v>44071</v>
      </c>
      <c r="BD19" t="s">
        <v>2395</v>
      </c>
      <c r="BE19" s="27">
        <v>44071</v>
      </c>
      <c r="BF19" t="s">
        <v>2395</v>
      </c>
      <c r="BG19" s="27">
        <v>44071</v>
      </c>
      <c r="BH19" t="s">
        <v>2395</v>
      </c>
      <c r="BI19" s="27">
        <v>44071</v>
      </c>
      <c r="BJ19" t="s">
        <v>2395</v>
      </c>
      <c r="BK19" s="27">
        <v>44071</v>
      </c>
      <c r="BL19" t="s">
        <v>2395</v>
      </c>
      <c r="BM19" s="27">
        <v>44112</v>
      </c>
      <c r="BN19" t="s">
        <v>2395</v>
      </c>
      <c r="BO19" s="27">
        <v>44112</v>
      </c>
      <c r="BP19" t="s">
        <v>2395</v>
      </c>
      <c r="BQ19" s="7">
        <v>44112</v>
      </c>
      <c r="BR19" t="s">
        <v>2395</v>
      </c>
      <c r="BS19" s="27">
        <v>44112</v>
      </c>
      <c r="BT19" t="s">
        <v>2395</v>
      </c>
      <c r="BU19" s="27">
        <v>44112</v>
      </c>
      <c r="BV19" t="s">
        <v>2395</v>
      </c>
      <c r="BW19">
        <v>44188</v>
      </c>
      <c r="BX19" t="s">
        <v>2395</v>
      </c>
      <c r="BY19" s="27">
        <v>44202</v>
      </c>
      <c r="BZ19" t="s">
        <v>2395</v>
      </c>
      <c r="CA19" s="27">
        <v>44202</v>
      </c>
      <c r="CB19" t="s">
        <v>2395</v>
      </c>
      <c r="CC19" s="27">
        <v>44202</v>
      </c>
      <c r="CD19" t="s">
        <v>2397</v>
      </c>
      <c r="CE19" s="27">
        <v>44202</v>
      </c>
      <c r="CF19" t="s">
        <v>2395</v>
      </c>
      <c r="CG19" s="27">
        <v>44202</v>
      </c>
      <c r="CH19" t="s">
        <v>2395</v>
      </c>
      <c r="CI19" s="27">
        <v>44202</v>
      </c>
      <c r="CJ19" t="s">
        <v>2395</v>
      </c>
      <c r="CK19" s="27">
        <v>44230</v>
      </c>
      <c r="CL19" t="s">
        <v>2398</v>
      </c>
      <c r="CM19" s="27">
        <v>44230</v>
      </c>
      <c r="CN19" t="s">
        <v>2395</v>
      </c>
      <c r="CO19" s="27">
        <v>44230</v>
      </c>
      <c r="CP19" t="s">
        <v>2395</v>
      </c>
      <c r="CQ19" s="7">
        <v>44230</v>
      </c>
      <c r="CR19" t="s">
        <v>2390</v>
      </c>
      <c r="CS19">
        <v>4.5999999999999999E-2</v>
      </c>
      <c r="CT19" t="s">
        <v>2395</v>
      </c>
      <c r="CU19" s="7">
        <v>44259</v>
      </c>
      <c r="CV19" t="s">
        <v>2395</v>
      </c>
      <c r="CW19" s="27">
        <v>44259</v>
      </c>
      <c r="CX19" t="s">
        <v>2395</v>
      </c>
      <c r="CY19" s="27">
        <v>44291</v>
      </c>
      <c r="CZ19" t="s">
        <v>2395</v>
      </c>
      <c r="DA19" s="27">
        <v>44291</v>
      </c>
      <c r="DB19" t="s">
        <v>2395</v>
      </c>
      <c r="DC19" s="27">
        <v>44291</v>
      </c>
      <c r="DD19" t="s">
        <v>2395</v>
      </c>
      <c r="DE19" s="27">
        <v>44334</v>
      </c>
      <c r="DF19" t="s">
        <v>2395</v>
      </c>
      <c r="DG19" s="27">
        <v>44334</v>
      </c>
      <c r="DH19" t="s">
        <v>2395</v>
      </c>
      <c r="DI19" s="27">
        <v>44334</v>
      </c>
      <c r="DJ19" t="s">
        <v>2399</v>
      </c>
      <c r="DK19" s="7">
        <v>44365</v>
      </c>
      <c r="DL19" t="s">
        <v>216</v>
      </c>
      <c r="DM19" s="27">
        <v>44266</v>
      </c>
      <c r="DN19" t="s">
        <v>216</v>
      </c>
      <c r="DO19" s="27">
        <v>44266</v>
      </c>
      <c r="DP19" t="s">
        <v>212</v>
      </c>
      <c r="DQ19" s="27">
        <v>44377</v>
      </c>
      <c r="DR19" t="s">
        <v>212</v>
      </c>
      <c r="DS19" s="27">
        <v>44377</v>
      </c>
      <c r="DT19" t="s">
        <v>212</v>
      </c>
      <c r="DU19" s="27">
        <v>44377</v>
      </c>
      <c r="DV19" t="s">
        <v>212</v>
      </c>
      <c r="DW19" s="27">
        <v>44377</v>
      </c>
      <c r="DX19" t="s">
        <v>211</v>
      </c>
      <c r="DY19" s="7">
        <v>44377</v>
      </c>
      <c r="DZ19" t="s">
        <v>211</v>
      </c>
      <c r="EA19">
        <v>44377</v>
      </c>
      <c r="EB19" t="s">
        <v>211</v>
      </c>
      <c r="EC19" s="27">
        <v>44377</v>
      </c>
      <c r="ED19" t="s">
        <v>211</v>
      </c>
      <c r="EE19" s="27">
        <v>44377</v>
      </c>
      <c r="EF19" t="s">
        <v>211</v>
      </c>
      <c r="EG19" s="7">
        <v>44377</v>
      </c>
      <c r="EH19" t="s">
        <v>211</v>
      </c>
      <c r="EI19" s="27">
        <v>44405</v>
      </c>
      <c r="EJ19" t="s">
        <v>211</v>
      </c>
      <c r="EK19" s="27">
        <v>44405</v>
      </c>
      <c r="EL19" t="s">
        <v>211</v>
      </c>
      <c r="EM19" s="27">
        <v>44405</v>
      </c>
      <c r="EN19" t="s">
        <v>211</v>
      </c>
      <c r="EO19" s="27">
        <v>44405</v>
      </c>
      <c r="EP19" t="s">
        <v>211</v>
      </c>
      <c r="EQ19" s="27">
        <v>44405</v>
      </c>
      <c r="ER19" t="s">
        <v>211</v>
      </c>
      <c r="ES19" s="27">
        <v>44405</v>
      </c>
      <c r="ET19" t="s">
        <v>211</v>
      </c>
      <c r="EU19" s="27">
        <v>44405</v>
      </c>
      <c r="EV19" t="s">
        <v>211</v>
      </c>
      <c r="EW19" s="27">
        <v>44425</v>
      </c>
      <c r="EX19" t="s">
        <v>211</v>
      </c>
      <c r="EY19" s="27">
        <v>44425</v>
      </c>
      <c r="EZ19" t="s">
        <v>211</v>
      </c>
      <c r="FA19">
        <v>44425</v>
      </c>
      <c r="FB19" t="s">
        <v>211</v>
      </c>
      <c r="FC19" s="27">
        <v>44425</v>
      </c>
      <c r="FD19" t="s">
        <v>559</v>
      </c>
      <c r="FE19" s="27">
        <v>44377</v>
      </c>
      <c r="FF19" t="s">
        <v>211</v>
      </c>
      <c r="FG19" s="27">
        <v>44425</v>
      </c>
      <c r="FH19" t="s">
        <v>211</v>
      </c>
      <c r="FI19" s="7">
        <v>44425</v>
      </c>
      <c r="FJ19" t="s">
        <v>211</v>
      </c>
      <c r="FK19" s="27">
        <v>44425</v>
      </c>
      <c r="FL19" t="s">
        <v>211</v>
      </c>
      <c r="FM19" s="27">
        <v>44425</v>
      </c>
      <c r="FN19" t="s">
        <v>211</v>
      </c>
      <c r="FO19" s="27">
        <v>44425</v>
      </c>
      <c r="FP19" t="s">
        <v>211</v>
      </c>
      <c r="FQ19" s="27">
        <v>44425</v>
      </c>
      <c r="FR19" t="s">
        <v>211</v>
      </c>
      <c r="FS19" s="27">
        <v>44425</v>
      </c>
      <c r="FT19" t="s">
        <v>211</v>
      </c>
      <c r="FU19" s="7">
        <v>44425</v>
      </c>
      <c r="FV19" t="s">
        <v>211</v>
      </c>
      <c r="FW19" s="27">
        <v>44425</v>
      </c>
      <c r="FX19" t="s">
        <v>211</v>
      </c>
      <c r="FY19" s="27">
        <v>44467</v>
      </c>
      <c r="FZ19" t="s">
        <v>211</v>
      </c>
      <c r="GA19" s="27">
        <v>44467</v>
      </c>
      <c r="GB19" t="s">
        <v>211</v>
      </c>
      <c r="GC19" s="27">
        <v>44467</v>
      </c>
      <c r="GD19" t="s">
        <v>211</v>
      </c>
      <c r="GE19" s="27">
        <v>44467</v>
      </c>
      <c r="GF19" t="s">
        <v>211</v>
      </c>
      <c r="GG19" s="27">
        <v>44467</v>
      </c>
      <c r="GH19" t="s">
        <v>211</v>
      </c>
      <c r="GI19" s="27">
        <v>44467</v>
      </c>
      <c r="GJ19" t="s">
        <v>211</v>
      </c>
      <c r="GK19" s="27">
        <v>44483</v>
      </c>
      <c r="GL19" t="s">
        <v>211</v>
      </c>
      <c r="GM19" s="27">
        <v>44483</v>
      </c>
      <c r="GN19" t="s">
        <v>211</v>
      </c>
      <c r="GO19" s="27">
        <v>44483</v>
      </c>
      <c r="GP19" t="s">
        <v>211</v>
      </c>
      <c r="GQ19" s="27">
        <v>44483</v>
      </c>
      <c r="GR19" t="s">
        <v>211</v>
      </c>
      <c r="GS19" s="27">
        <v>44504</v>
      </c>
      <c r="GT19" t="s">
        <v>211</v>
      </c>
      <c r="GU19" s="27">
        <v>44509</v>
      </c>
      <c r="GV19" t="s">
        <v>211</v>
      </c>
      <c r="GW19" s="27">
        <v>44509</v>
      </c>
      <c r="GX19" t="s">
        <v>211</v>
      </c>
      <c r="GY19" s="27">
        <v>44509</v>
      </c>
      <c r="GZ19" t="s">
        <v>210</v>
      </c>
      <c r="HA19" s="27">
        <v>44509</v>
      </c>
      <c r="HB19" t="s">
        <v>210</v>
      </c>
      <c r="HC19" s="27">
        <v>44509</v>
      </c>
      <c r="HD19" t="s">
        <v>210</v>
      </c>
      <c r="HE19" s="27">
        <v>44509</v>
      </c>
      <c r="HF19" t="s">
        <v>210</v>
      </c>
      <c r="HG19">
        <v>44509</v>
      </c>
      <c r="HH19" t="s">
        <v>210</v>
      </c>
      <c r="HI19">
        <v>44509</v>
      </c>
      <c r="HJ19" t="s">
        <v>210</v>
      </c>
      <c r="HK19">
        <v>44509</v>
      </c>
      <c r="HL19" t="s">
        <v>210</v>
      </c>
      <c r="HM19" s="27">
        <v>44509</v>
      </c>
      <c r="HN19" t="s">
        <v>210</v>
      </c>
      <c r="HO19" s="27">
        <v>44551</v>
      </c>
      <c r="HP19" t="s">
        <v>210</v>
      </c>
      <c r="HQ19" s="27">
        <v>44551</v>
      </c>
      <c r="HR19" s="470" t="s">
        <v>210</v>
      </c>
      <c r="HS19" s="471">
        <v>44551</v>
      </c>
      <c r="HT19" t="s">
        <v>210</v>
      </c>
      <c r="HU19" s="27">
        <v>44579</v>
      </c>
      <c r="HV19" t="s">
        <v>210</v>
      </c>
      <c r="HW19" s="27">
        <v>44579</v>
      </c>
      <c r="HX19" t="s">
        <v>210</v>
      </c>
      <c r="HY19" s="27">
        <v>44579</v>
      </c>
      <c r="HZ19" t="s">
        <v>210</v>
      </c>
      <c r="IA19" s="27">
        <v>44579</v>
      </c>
      <c r="IB19" t="s">
        <v>210</v>
      </c>
      <c r="IC19" s="27">
        <v>44579</v>
      </c>
      <c r="ID19" t="s">
        <v>210</v>
      </c>
      <c r="IE19" s="27">
        <v>44599</v>
      </c>
      <c r="IF19" t="s">
        <v>210</v>
      </c>
      <c r="IG19" s="27">
        <v>44599</v>
      </c>
      <c r="IH19" t="s">
        <v>210</v>
      </c>
      <c r="II19" s="27">
        <v>44599</v>
      </c>
      <c r="IJ19" t="s">
        <v>210</v>
      </c>
      <c r="IK19" s="27">
        <v>44599</v>
      </c>
      <c r="IL19" t="s">
        <v>210</v>
      </c>
      <c r="IM19" s="27">
        <v>44599</v>
      </c>
      <c r="IN19" t="s">
        <v>210</v>
      </c>
      <c r="IO19" s="27">
        <v>44599</v>
      </c>
      <c r="IP19" t="s">
        <v>211</v>
      </c>
      <c r="IQ19" s="27">
        <v>44628</v>
      </c>
      <c r="IR19" t="s">
        <v>211</v>
      </c>
      <c r="IS19">
        <v>44628</v>
      </c>
      <c r="IT19" t="s">
        <v>211</v>
      </c>
      <c r="IU19" s="27">
        <v>44628</v>
      </c>
      <c r="IV19" t="s">
        <v>211</v>
      </c>
      <c r="IW19" s="27">
        <v>44628</v>
      </c>
      <c r="IX19" t="s">
        <v>211</v>
      </c>
      <c r="IY19" s="27">
        <v>44628</v>
      </c>
      <c r="IZ19" t="s">
        <v>211</v>
      </c>
      <c r="JA19" s="27">
        <v>44628</v>
      </c>
      <c r="JB19" t="s">
        <v>211</v>
      </c>
      <c r="JC19" s="27">
        <v>44628</v>
      </c>
      <c r="JD19" t="s">
        <v>211</v>
      </c>
      <c r="JE19" s="27">
        <v>44628</v>
      </c>
      <c r="JF19" t="s">
        <v>211</v>
      </c>
      <c r="JG19">
        <v>44664</v>
      </c>
      <c r="JH19" t="s">
        <v>211</v>
      </c>
      <c r="JI19" s="27">
        <v>44664</v>
      </c>
      <c r="JJ19" t="s">
        <v>211</v>
      </c>
      <c r="JK19">
        <v>44664</v>
      </c>
      <c r="JL19" t="s">
        <v>211</v>
      </c>
      <c r="JM19" s="27">
        <v>44681</v>
      </c>
      <c r="JN19" t="s">
        <v>211</v>
      </c>
      <c r="JO19" s="7">
        <v>44684</v>
      </c>
      <c r="JP19" t="s">
        <v>211</v>
      </c>
      <c r="JQ19" s="27">
        <v>44684</v>
      </c>
      <c r="JR19" t="s">
        <v>211</v>
      </c>
      <c r="JS19" s="27">
        <v>44684</v>
      </c>
      <c r="JT19" t="s">
        <v>211</v>
      </c>
      <c r="JU19">
        <v>44684</v>
      </c>
      <c r="JV19" t="s">
        <v>211</v>
      </c>
      <c r="JW19">
        <v>44721</v>
      </c>
      <c r="JX19" t="s">
        <v>211</v>
      </c>
      <c r="JY19" s="27">
        <v>44721</v>
      </c>
      <c r="JZ19" t="s">
        <v>211</v>
      </c>
      <c r="KA19" s="27">
        <v>44721</v>
      </c>
      <c r="KB19" t="s">
        <v>211</v>
      </c>
      <c r="KC19" s="27">
        <v>44721</v>
      </c>
      <c r="KD19" t="s">
        <v>211</v>
      </c>
      <c r="KE19" s="27">
        <v>44721</v>
      </c>
    </row>
    <row r="20" spans="1:291" x14ac:dyDescent="0.25">
      <c r="A20" t="s">
        <v>2395</v>
      </c>
      <c r="B20" s="7">
        <v>43914</v>
      </c>
      <c r="D20" t="s">
        <v>2395</v>
      </c>
      <c r="E20" s="7">
        <v>43894</v>
      </c>
      <c r="G20" t="s">
        <v>2400</v>
      </c>
      <c r="I20" t="s">
        <v>2400</v>
      </c>
      <c r="J20" s="7">
        <v>43914</v>
      </c>
      <c r="L20" t="s">
        <v>2400</v>
      </c>
      <c r="M20" t="s">
        <v>2400</v>
      </c>
      <c r="O20" t="s">
        <v>2400</v>
      </c>
      <c r="P20" s="7">
        <v>43914</v>
      </c>
      <c r="R20" t="s">
        <v>2401</v>
      </c>
      <c r="S20" s="7">
        <v>42452</v>
      </c>
      <c r="T20" t="s">
        <v>2342</v>
      </c>
      <c r="U20" t="s">
        <v>2401</v>
      </c>
      <c r="V20" s="7">
        <v>42452</v>
      </c>
      <c r="W20" t="s">
        <v>2342</v>
      </c>
      <c r="X20" t="s">
        <v>2400</v>
      </c>
      <c r="Y20" t="s">
        <v>2400</v>
      </c>
      <c r="Z20" s="7">
        <v>43977</v>
      </c>
      <c r="AA20" t="s">
        <v>2400</v>
      </c>
      <c r="AB20" t="s">
        <v>2400</v>
      </c>
      <c r="AC20" t="s">
        <v>2400</v>
      </c>
      <c r="AD20" s="7">
        <v>43977</v>
      </c>
      <c r="AE20" s="14" t="s">
        <v>2400</v>
      </c>
      <c r="AF20" t="s">
        <v>2400</v>
      </c>
      <c r="AG20" s="7">
        <v>43977</v>
      </c>
      <c r="AH20" t="s">
        <v>2401</v>
      </c>
      <c r="AI20" s="7">
        <v>42452</v>
      </c>
      <c r="AJ20" s="15" t="s">
        <v>2342</v>
      </c>
      <c r="AK20" t="s">
        <v>2400</v>
      </c>
      <c r="AL20" s="7">
        <v>43999</v>
      </c>
      <c r="AM20" t="s">
        <v>2400</v>
      </c>
      <c r="AN20" t="s">
        <v>2400</v>
      </c>
      <c r="AO20" s="7">
        <v>43999</v>
      </c>
      <c r="AP20" t="s">
        <v>2400</v>
      </c>
      <c r="AQ20" s="7">
        <v>43999</v>
      </c>
      <c r="AR20" t="s">
        <v>2400</v>
      </c>
      <c r="AS20" s="27">
        <v>43999</v>
      </c>
      <c r="AT20" t="s">
        <v>2400</v>
      </c>
      <c r="AU20" s="27">
        <v>43999</v>
      </c>
      <c r="AV20" t="s">
        <v>2400</v>
      </c>
      <c r="AW20" s="27">
        <v>44034</v>
      </c>
      <c r="AX20" t="s">
        <v>2400</v>
      </c>
      <c r="AY20" s="27">
        <v>44034</v>
      </c>
      <c r="AZ20" t="s">
        <v>2400</v>
      </c>
      <c r="BA20" s="27">
        <v>44034</v>
      </c>
      <c r="BB20" t="s">
        <v>2400</v>
      </c>
      <c r="BC20" s="27">
        <v>44071</v>
      </c>
      <c r="BD20" t="s">
        <v>2400</v>
      </c>
      <c r="BE20" s="27">
        <v>44071</v>
      </c>
      <c r="BF20" t="s">
        <v>2400</v>
      </c>
      <c r="BG20" s="27">
        <v>44071</v>
      </c>
      <c r="BH20" t="s">
        <v>2400</v>
      </c>
      <c r="BI20" s="27">
        <v>44071</v>
      </c>
      <c r="BJ20" t="s">
        <v>2400</v>
      </c>
      <c r="BK20" s="27">
        <v>44071</v>
      </c>
      <c r="BL20" t="s">
        <v>2400</v>
      </c>
      <c r="BM20" s="27">
        <v>44112</v>
      </c>
      <c r="BN20" t="s">
        <v>2400</v>
      </c>
      <c r="BO20" s="27">
        <v>44112</v>
      </c>
      <c r="BP20" t="s">
        <v>2400</v>
      </c>
      <c r="BQ20" s="7">
        <v>44112</v>
      </c>
      <c r="BR20" t="s">
        <v>2400</v>
      </c>
      <c r="BS20" s="27">
        <v>44112</v>
      </c>
      <c r="BT20" t="s">
        <v>2400</v>
      </c>
      <c r="BU20" s="27">
        <v>44112</v>
      </c>
      <c r="BV20" t="s">
        <v>2400</v>
      </c>
      <c r="BW20">
        <v>44188</v>
      </c>
      <c r="BX20" t="s">
        <v>2400</v>
      </c>
      <c r="BY20" s="27">
        <v>44202</v>
      </c>
      <c r="BZ20" t="s">
        <v>2400</v>
      </c>
      <c r="CA20" s="27">
        <v>44202</v>
      </c>
      <c r="CB20" t="s">
        <v>2400</v>
      </c>
      <c r="CC20" s="27">
        <v>44202</v>
      </c>
      <c r="CD20" t="s">
        <v>2402</v>
      </c>
      <c r="CE20" s="27">
        <v>44202</v>
      </c>
      <c r="CF20" t="s">
        <v>2400</v>
      </c>
      <c r="CG20" s="27">
        <v>44202</v>
      </c>
      <c r="CH20" t="s">
        <v>2400</v>
      </c>
      <c r="CI20" s="27">
        <v>44202</v>
      </c>
      <c r="CJ20" t="s">
        <v>2400</v>
      </c>
      <c r="CK20" s="27">
        <v>44230</v>
      </c>
      <c r="CL20" t="s">
        <v>2403</v>
      </c>
      <c r="CM20" s="27">
        <v>44230</v>
      </c>
      <c r="CN20" t="s">
        <v>2400</v>
      </c>
      <c r="CO20" s="27">
        <v>44230</v>
      </c>
      <c r="CP20" t="s">
        <v>2400</v>
      </c>
      <c r="CQ20" s="7">
        <v>44230</v>
      </c>
      <c r="CR20" t="s">
        <v>2395</v>
      </c>
      <c r="CS20">
        <v>4.2000000000000003E-2</v>
      </c>
      <c r="CT20" t="s">
        <v>2400</v>
      </c>
      <c r="CU20" s="7">
        <v>44259</v>
      </c>
      <c r="CV20" t="s">
        <v>2400</v>
      </c>
      <c r="CW20" s="27">
        <v>44259</v>
      </c>
      <c r="CX20" t="s">
        <v>2400</v>
      </c>
      <c r="CY20" s="27">
        <v>44291</v>
      </c>
      <c r="CZ20" t="s">
        <v>2400</v>
      </c>
      <c r="DA20" s="27">
        <v>44291</v>
      </c>
      <c r="DB20" t="s">
        <v>2400</v>
      </c>
      <c r="DC20" s="27">
        <v>44291</v>
      </c>
      <c r="DD20" t="s">
        <v>2400</v>
      </c>
      <c r="DE20" s="27">
        <v>44334</v>
      </c>
      <c r="DF20" t="s">
        <v>2400</v>
      </c>
      <c r="DG20" s="27">
        <v>44334</v>
      </c>
      <c r="DH20" t="s">
        <v>2400</v>
      </c>
      <c r="DI20" s="27">
        <v>44334</v>
      </c>
      <c r="DJ20" t="s">
        <v>2404</v>
      </c>
      <c r="DK20" s="7">
        <v>44365</v>
      </c>
      <c r="DL20" t="s">
        <v>217</v>
      </c>
      <c r="DM20" s="27">
        <v>44259</v>
      </c>
      <c r="DN20" t="s">
        <v>217</v>
      </c>
      <c r="DO20" s="27">
        <v>44259</v>
      </c>
      <c r="DP20" t="s">
        <v>213</v>
      </c>
      <c r="DQ20" s="27">
        <v>44377</v>
      </c>
      <c r="DR20" t="s">
        <v>213</v>
      </c>
      <c r="DS20" s="27">
        <v>44377</v>
      </c>
      <c r="DT20" t="s">
        <v>213</v>
      </c>
      <c r="DU20" s="27">
        <v>44377</v>
      </c>
      <c r="DV20" t="s">
        <v>213</v>
      </c>
      <c r="DW20" s="27">
        <v>44377</v>
      </c>
      <c r="DX20" t="s">
        <v>212</v>
      </c>
      <c r="DY20" s="7">
        <v>44377</v>
      </c>
      <c r="DZ20" t="s">
        <v>212</v>
      </c>
      <c r="EA20">
        <v>44377</v>
      </c>
      <c r="EB20" t="s">
        <v>212</v>
      </c>
      <c r="EC20" s="27">
        <v>44377</v>
      </c>
      <c r="ED20" t="s">
        <v>212</v>
      </c>
      <c r="EE20" s="27">
        <v>44377</v>
      </c>
      <c r="EF20" t="s">
        <v>212</v>
      </c>
      <c r="EG20" s="7">
        <v>44377</v>
      </c>
      <c r="EH20" t="s">
        <v>212</v>
      </c>
      <c r="EI20" s="27">
        <v>44405</v>
      </c>
      <c r="EJ20" t="s">
        <v>212</v>
      </c>
      <c r="EK20" s="27">
        <v>44405</v>
      </c>
      <c r="EL20" t="s">
        <v>212</v>
      </c>
      <c r="EM20" s="27">
        <v>44405</v>
      </c>
      <c r="EN20" t="s">
        <v>212</v>
      </c>
      <c r="EO20" s="27">
        <v>44405</v>
      </c>
      <c r="EP20" t="s">
        <v>212</v>
      </c>
      <c r="EQ20" s="27">
        <v>44417</v>
      </c>
      <c r="ER20" t="s">
        <v>212</v>
      </c>
      <c r="ES20" s="27">
        <v>44417</v>
      </c>
      <c r="ET20" t="s">
        <v>212</v>
      </c>
      <c r="EU20" s="27">
        <v>44417</v>
      </c>
      <c r="EV20" t="s">
        <v>212</v>
      </c>
      <c r="EW20" s="27">
        <v>44417</v>
      </c>
      <c r="EX20" t="s">
        <v>212</v>
      </c>
      <c r="EY20" s="27">
        <v>44417</v>
      </c>
      <c r="EZ20" t="s">
        <v>212</v>
      </c>
      <c r="FA20">
        <v>44417</v>
      </c>
      <c r="FB20" t="s">
        <v>212</v>
      </c>
      <c r="FC20" s="27">
        <v>44417</v>
      </c>
      <c r="FD20" t="s">
        <v>38</v>
      </c>
      <c r="FE20" s="27">
        <v>44385</v>
      </c>
      <c r="FF20" t="s">
        <v>212</v>
      </c>
      <c r="FG20" s="27">
        <v>44417</v>
      </c>
      <c r="FH20" t="s">
        <v>212</v>
      </c>
      <c r="FI20" s="7">
        <v>44417</v>
      </c>
      <c r="FJ20" t="s">
        <v>212</v>
      </c>
      <c r="FK20" s="27">
        <v>44417</v>
      </c>
      <c r="FL20" t="s">
        <v>212</v>
      </c>
      <c r="FM20" s="27">
        <v>44417</v>
      </c>
      <c r="FN20" t="s">
        <v>212</v>
      </c>
      <c r="FO20" s="27">
        <v>44417</v>
      </c>
      <c r="FP20" t="s">
        <v>212</v>
      </c>
      <c r="FQ20" s="27">
        <v>44453</v>
      </c>
      <c r="FR20" t="s">
        <v>212</v>
      </c>
      <c r="FS20" s="27">
        <v>44453</v>
      </c>
      <c r="FT20" t="s">
        <v>212</v>
      </c>
      <c r="FU20" s="7">
        <v>44453</v>
      </c>
      <c r="FV20" t="s">
        <v>212</v>
      </c>
      <c r="FW20" s="27">
        <v>44453</v>
      </c>
      <c r="FX20" t="s">
        <v>212</v>
      </c>
      <c r="FY20" s="27">
        <v>44467</v>
      </c>
      <c r="FZ20" t="s">
        <v>212</v>
      </c>
      <c r="GA20" s="27">
        <v>44467</v>
      </c>
      <c r="GB20" t="s">
        <v>212</v>
      </c>
      <c r="GC20" s="27">
        <v>44467</v>
      </c>
      <c r="GD20" t="s">
        <v>212</v>
      </c>
      <c r="GE20" s="27">
        <v>44467</v>
      </c>
      <c r="GF20" t="s">
        <v>212</v>
      </c>
      <c r="GG20" s="27">
        <v>44467</v>
      </c>
      <c r="GH20" t="s">
        <v>212</v>
      </c>
      <c r="GI20" s="27">
        <v>44467</v>
      </c>
      <c r="GJ20" t="s">
        <v>212</v>
      </c>
      <c r="GK20" s="27">
        <v>44483</v>
      </c>
      <c r="GL20" t="s">
        <v>212</v>
      </c>
      <c r="GM20" s="27">
        <v>44483</v>
      </c>
      <c r="GN20" t="s">
        <v>212</v>
      </c>
      <c r="GO20" s="27">
        <v>44483</v>
      </c>
      <c r="GP20" t="s">
        <v>212</v>
      </c>
      <c r="GQ20" s="27">
        <v>44483</v>
      </c>
      <c r="GR20" t="s">
        <v>212</v>
      </c>
      <c r="GS20" s="27">
        <v>44483</v>
      </c>
      <c r="GT20" t="s">
        <v>212</v>
      </c>
      <c r="GU20" s="27">
        <v>44509</v>
      </c>
      <c r="GV20" t="s">
        <v>212</v>
      </c>
      <c r="GW20" s="27">
        <v>44509</v>
      </c>
      <c r="GX20" t="s">
        <v>212</v>
      </c>
      <c r="GY20" s="27">
        <v>44509</v>
      </c>
      <c r="GZ20" t="s">
        <v>211</v>
      </c>
      <c r="HA20" s="27">
        <v>44509</v>
      </c>
      <c r="HB20" t="s">
        <v>211</v>
      </c>
      <c r="HC20" s="27">
        <v>44509</v>
      </c>
      <c r="HD20" t="s">
        <v>211</v>
      </c>
      <c r="HE20" s="27">
        <v>44509</v>
      </c>
      <c r="HF20" t="s">
        <v>211</v>
      </c>
      <c r="HG20">
        <v>44509</v>
      </c>
      <c r="HH20" t="s">
        <v>211</v>
      </c>
      <c r="HI20">
        <v>44509</v>
      </c>
      <c r="HJ20" t="s">
        <v>211</v>
      </c>
      <c r="HK20">
        <v>44509</v>
      </c>
      <c r="HL20" t="s">
        <v>211</v>
      </c>
      <c r="HM20" s="27">
        <v>44509</v>
      </c>
      <c r="HN20" t="s">
        <v>211</v>
      </c>
      <c r="HO20" s="27">
        <v>44551</v>
      </c>
      <c r="HP20" t="s">
        <v>211</v>
      </c>
      <c r="HQ20" s="27">
        <v>44551</v>
      </c>
      <c r="HR20" s="470" t="s">
        <v>211</v>
      </c>
      <c r="HS20" s="471">
        <v>44551</v>
      </c>
      <c r="HT20" t="s">
        <v>211</v>
      </c>
      <c r="HU20" s="27">
        <v>44579</v>
      </c>
      <c r="HV20" t="s">
        <v>211</v>
      </c>
      <c r="HW20" s="27">
        <v>44579</v>
      </c>
      <c r="HX20" t="s">
        <v>211</v>
      </c>
      <c r="HY20" s="27">
        <v>44579</v>
      </c>
      <c r="HZ20" t="s">
        <v>211</v>
      </c>
      <c r="IA20" s="27">
        <v>44579</v>
      </c>
      <c r="IB20" t="s">
        <v>211</v>
      </c>
      <c r="IC20" s="27">
        <v>44579</v>
      </c>
      <c r="ID20" t="s">
        <v>211</v>
      </c>
      <c r="IE20" s="27">
        <v>44599</v>
      </c>
      <c r="IF20" t="s">
        <v>211</v>
      </c>
      <c r="IG20" s="27">
        <v>44599</v>
      </c>
      <c r="IH20" t="s">
        <v>211</v>
      </c>
      <c r="II20" s="27">
        <v>44599</v>
      </c>
      <c r="IJ20" t="s">
        <v>211</v>
      </c>
      <c r="IK20" s="27">
        <v>44599</v>
      </c>
      <c r="IL20" t="s">
        <v>211</v>
      </c>
      <c r="IM20" s="27">
        <v>44599</v>
      </c>
      <c r="IN20" t="s">
        <v>211</v>
      </c>
      <c r="IO20" s="27">
        <v>44599</v>
      </c>
      <c r="IP20" t="s">
        <v>212</v>
      </c>
      <c r="IQ20" s="27">
        <v>44627</v>
      </c>
      <c r="IR20" t="s">
        <v>212</v>
      </c>
      <c r="IS20">
        <v>44627</v>
      </c>
      <c r="IT20" t="s">
        <v>212</v>
      </c>
      <c r="IU20" s="27">
        <v>44627</v>
      </c>
      <c r="IV20" t="s">
        <v>212</v>
      </c>
      <c r="IW20" s="27">
        <v>44627</v>
      </c>
      <c r="IX20" t="s">
        <v>212</v>
      </c>
      <c r="IY20" s="27">
        <v>44627</v>
      </c>
      <c r="IZ20" t="s">
        <v>212</v>
      </c>
      <c r="JA20" s="27">
        <v>44627</v>
      </c>
      <c r="JB20" t="s">
        <v>212</v>
      </c>
      <c r="JC20" s="27">
        <v>44627</v>
      </c>
      <c r="JD20" t="s">
        <v>212</v>
      </c>
      <c r="JE20" s="27">
        <v>44627</v>
      </c>
      <c r="JF20" t="s">
        <v>212</v>
      </c>
      <c r="JG20">
        <v>44664</v>
      </c>
      <c r="JH20" t="s">
        <v>212</v>
      </c>
      <c r="JI20" s="27">
        <v>44664</v>
      </c>
      <c r="JJ20" t="s">
        <v>212</v>
      </c>
      <c r="JK20">
        <v>44664</v>
      </c>
      <c r="JL20" t="s">
        <v>212</v>
      </c>
      <c r="JM20" s="27">
        <v>44664</v>
      </c>
      <c r="JN20" t="s">
        <v>212</v>
      </c>
      <c r="JO20" s="7">
        <v>44684</v>
      </c>
      <c r="JP20" t="s">
        <v>212</v>
      </c>
      <c r="JQ20" s="27">
        <v>44684</v>
      </c>
      <c r="JR20" t="s">
        <v>212</v>
      </c>
      <c r="JS20" s="27">
        <v>44684</v>
      </c>
      <c r="JT20" t="s">
        <v>212</v>
      </c>
      <c r="JU20">
        <v>44684</v>
      </c>
      <c r="JV20" t="s">
        <v>212</v>
      </c>
      <c r="JW20">
        <v>44721</v>
      </c>
      <c r="JX20" t="s">
        <v>212</v>
      </c>
      <c r="JY20" s="27">
        <v>44721</v>
      </c>
      <c r="JZ20" t="s">
        <v>212</v>
      </c>
      <c r="KA20" s="27">
        <v>44764</v>
      </c>
      <c r="KB20" t="s">
        <v>212</v>
      </c>
      <c r="KC20" s="27">
        <v>44764</v>
      </c>
      <c r="KD20" t="s">
        <v>212</v>
      </c>
      <c r="KE20" s="27">
        <v>44764</v>
      </c>
    </row>
    <row r="21" spans="1:291" x14ac:dyDescent="0.25">
      <c r="A21" t="s">
        <v>2400</v>
      </c>
      <c r="B21" s="7">
        <v>43914</v>
      </c>
      <c r="D21" t="s">
        <v>2400</v>
      </c>
      <c r="E21" s="7">
        <v>43894</v>
      </c>
      <c r="G21" t="s">
        <v>2405</v>
      </c>
      <c r="I21" t="s">
        <v>2405</v>
      </c>
      <c r="J21" s="7">
        <v>43914</v>
      </c>
      <c r="L21" t="s">
        <v>2405</v>
      </c>
      <c r="M21" t="s">
        <v>2405</v>
      </c>
      <c r="O21" t="s">
        <v>2405</v>
      </c>
      <c r="P21" s="7">
        <v>43914</v>
      </c>
      <c r="R21" t="s">
        <v>2406</v>
      </c>
      <c r="S21" s="7">
        <v>42417</v>
      </c>
      <c r="T21" t="s">
        <v>2342</v>
      </c>
      <c r="U21" t="s">
        <v>2406</v>
      </c>
      <c r="V21" s="7">
        <v>42417</v>
      </c>
      <c r="W21" t="s">
        <v>2342</v>
      </c>
      <c r="X21" t="s">
        <v>2405</v>
      </c>
      <c r="Y21" t="s">
        <v>2405</v>
      </c>
      <c r="Z21" s="7">
        <v>43977</v>
      </c>
      <c r="AA21" t="s">
        <v>2405</v>
      </c>
      <c r="AB21" t="s">
        <v>2405</v>
      </c>
      <c r="AC21" t="s">
        <v>2405</v>
      </c>
      <c r="AD21" s="7">
        <v>43977</v>
      </c>
      <c r="AE21" s="14" t="s">
        <v>2405</v>
      </c>
      <c r="AF21" t="s">
        <v>2405</v>
      </c>
      <c r="AG21" s="7">
        <v>43977</v>
      </c>
      <c r="AH21" t="s">
        <v>2406</v>
      </c>
      <c r="AI21" s="7">
        <v>42417</v>
      </c>
      <c r="AJ21" s="15" t="s">
        <v>2342</v>
      </c>
      <c r="AK21" t="s">
        <v>2405</v>
      </c>
      <c r="AL21" s="7">
        <v>43999</v>
      </c>
      <c r="AM21" t="s">
        <v>2405</v>
      </c>
      <c r="AN21" t="s">
        <v>2405</v>
      </c>
      <c r="AO21" s="7">
        <v>43999</v>
      </c>
      <c r="AP21" t="s">
        <v>2405</v>
      </c>
      <c r="AQ21" s="7">
        <v>43999</v>
      </c>
      <c r="AR21" t="s">
        <v>2405</v>
      </c>
      <c r="AS21" s="27">
        <v>43999</v>
      </c>
      <c r="AT21" t="s">
        <v>2405</v>
      </c>
      <c r="AU21" s="27">
        <v>43999</v>
      </c>
      <c r="AV21" t="s">
        <v>2405</v>
      </c>
      <c r="AW21" s="27">
        <v>44034</v>
      </c>
      <c r="AX21" t="s">
        <v>2405</v>
      </c>
      <c r="AY21" s="27">
        <v>44034</v>
      </c>
      <c r="AZ21" t="s">
        <v>2405</v>
      </c>
      <c r="BA21" s="27">
        <v>44034</v>
      </c>
      <c r="BB21" t="s">
        <v>2405</v>
      </c>
      <c r="BC21" s="27">
        <v>44071</v>
      </c>
      <c r="BD21" t="s">
        <v>2405</v>
      </c>
      <c r="BE21" s="27">
        <v>44071</v>
      </c>
      <c r="BF21" t="s">
        <v>2405</v>
      </c>
      <c r="BG21" s="27">
        <v>44071</v>
      </c>
      <c r="BH21" t="s">
        <v>2405</v>
      </c>
      <c r="BI21" s="27">
        <v>44071</v>
      </c>
      <c r="BJ21" t="s">
        <v>2405</v>
      </c>
      <c r="BK21" s="27">
        <v>44071</v>
      </c>
      <c r="BL21" t="s">
        <v>2405</v>
      </c>
      <c r="BM21" s="27">
        <v>44112</v>
      </c>
      <c r="BN21" t="s">
        <v>2405</v>
      </c>
      <c r="BO21" s="27">
        <v>44112</v>
      </c>
      <c r="BP21" t="s">
        <v>2405</v>
      </c>
      <c r="BQ21" s="7">
        <v>44112</v>
      </c>
      <c r="BR21" t="s">
        <v>2405</v>
      </c>
      <c r="BS21" s="27">
        <v>44112</v>
      </c>
      <c r="BT21" t="s">
        <v>2405</v>
      </c>
      <c r="BU21" s="27">
        <v>44112</v>
      </c>
      <c r="BV21" t="s">
        <v>2405</v>
      </c>
      <c r="BW21">
        <v>44188</v>
      </c>
      <c r="BX21" t="s">
        <v>2405</v>
      </c>
      <c r="BY21" s="27">
        <v>44202</v>
      </c>
      <c r="BZ21" t="s">
        <v>2405</v>
      </c>
      <c r="CA21" s="27">
        <v>44202</v>
      </c>
      <c r="CB21" t="s">
        <v>2405</v>
      </c>
      <c r="CC21" s="27">
        <v>44202</v>
      </c>
      <c r="CD21" t="s">
        <v>2407</v>
      </c>
      <c r="CE21" s="27">
        <v>44202</v>
      </c>
      <c r="CF21" t="s">
        <v>2405</v>
      </c>
      <c r="CG21" s="27">
        <v>44202</v>
      </c>
      <c r="CH21" t="s">
        <v>2405</v>
      </c>
      <c r="CI21" s="27">
        <v>44202</v>
      </c>
      <c r="CJ21" t="s">
        <v>2405</v>
      </c>
      <c r="CK21" s="27">
        <v>44230</v>
      </c>
      <c r="CL21" t="s">
        <v>2408</v>
      </c>
      <c r="CM21" s="27">
        <v>44230</v>
      </c>
      <c r="CN21" t="s">
        <v>2405</v>
      </c>
      <c r="CO21" s="27">
        <v>44230</v>
      </c>
      <c r="CP21" t="s">
        <v>2405</v>
      </c>
      <c r="CQ21" s="7">
        <v>44230</v>
      </c>
      <c r="CR21" t="s">
        <v>2400</v>
      </c>
      <c r="CS21">
        <v>0.11700000000000001</v>
      </c>
      <c r="CT21" t="s">
        <v>2405</v>
      </c>
      <c r="CU21" s="7">
        <v>44259</v>
      </c>
      <c r="CV21" t="s">
        <v>2405</v>
      </c>
      <c r="CW21" s="27">
        <v>44259</v>
      </c>
      <c r="CX21" t="s">
        <v>2405</v>
      </c>
      <c r="CY21" s="27">
        <v>44291</v>
      </c>
      <c r="CZ21" t="s">
        <v>2405</v>
      </c>
      <c r="DA21" s="27">
        <v>44291</v>
      </c>
      <c r="DB21" t="s">
        <v>2405</v>
      </c>
      <c r="DC21" s="27">
        <v>44291</v>
      </c>
      <c r="DD21" t="s">
        <v>2405</v>
      </c>
      <c r="DE21" s="27">
        <v>44334</v>
      </c>
      <c r="DF21" t="s">
        <v>2405</v>
      </c>
      <c r="DG21" s="27">
        <v>44334</v>
      </c>
      <c r="DH21" t="s">
        <v>2405</v>
      </c>
      <c r="DI21" s="27">
        <v>44334</v>
      </c>
      <c r="DJ21" t="s">
        <v>594</v>
      </c>
      <c r="DK21" s="7">
        <v>44365</v>
      </c>
      <c r="DL21" t="s">
        <v>219</v>
      </c>
      <c r="DM21" s="27">
        <v>44259</v>
      </c>
      <c r="DN21" t="s">
        <v>219</v>
      </c>
      <c r="DO21" s="27">
        <v>44259</v>
      </c>
      <c r="DP21" t="s">
        <v>214</v>
      </c>
      <c r="DQ21" s="27">
        <v>44377</v>
      </c>
      <c r="DR21" t="s">
        <v>214</v>
      </c>
      <c r="DS21" s="27">
        <v>44377</v>
      </c>
      <c r="DT21" t="s">
        <v>214</v>
      </c>
      <c r="DU21" s="27">
        <v>44377</v>
      </c>
      <c r="DV21" t="s">
        <v>214</v>
      </c>
      <c r="DW21" s="27">
        <v>44377</v>
      </c>
      <c r="DX21" t="s">
        <v>213</v>
      </c>
      <c r="DY21" s="7">
        <v>44393</v>
      </c>
      <c r="DZ21" t="s">
        <v>213</v>
      </c>
      <c r="EA21">
        <v>44393</v>
      </c>
      <c r="EB21" t="s">
        <v>213</v>
      </c>
      <c r="EC21" s="27">
        <v>44393</v>
      </c>
      <c r="ED21" t="s">
        <v>213</v>
      </c>
      <c r="EE21" s="27">
        <v>44393</v>
      </c>
      <c r="EF21" t="s">
        <v>213</v>
      </c>
      <c r="EG21" s="7">
        <v>44393</v>
      </c>
      <c r="EH21" t="s">
        <v>213</v>
      </c>
      <c r="EI21" s="27">
        <v>44405</v>
      </c>
      <c r="EJ21" t="s">
        <v>213</v>
      </c>
      <c r="EK21" s="27">
        <v>44405</v>
      </c>
      <c r="EL21" t="s">
        <v>213</v>
      </c>
      <c r="EM21" s="27">
        <v>44405</v>
      </c>
      <c r="EN21" t="s">
        <v>213</v>
      </c>
      <c r="EO21" s="27">
        <v>44405</v>
      </c>
      <c r="EP21" t="s">
        <v>213</v>
      </c>
      <c r="EQ21" s="27">
        <v>44417</v>
      </c>
      <c r="ER21" t="s">
        <v>213</v>
      </c>
      <c r="ES21" s="27">
        <v>44417</v>
      </c>
      <c r="ET21" t="s">
        <v>213</v>
      </c>
      <c r="EU21" s="27">
        <v>44417</v>
      </c>
      <c r="EV21" t="s">
        <v>213</v>
      </c>
      <c r="EW21" s="27">
        <v>44417</v>
      </c>
      <c r="EX21" t="s">
        <v>213</v>
      </c>
      <c r="EY21" s="27">
        <v>44417</v>
      </c>
      <c r="EZ21" t="s">
        <v>213</v>
      </c>
      <c r="FA21">
        <v>44417</v>
      </c>
      <c r="FB21" t="s">
        <v>213</v>
      </c>
      <c r="FC21" s="27">
        <v>44417</v>
      </c>
      <c r="FD21" t="s">
        <v>515</v>
      </c>
      <c r="FE21" s="27">
        <v>44385</v>
      </c>
      <c r="FF21" t="s">
        <v>213</v>
      </c>
      <c r="FG21" s="27">
        <v>44417</v>
      </c>
      <c r="FH21" t="s">
        <v>213</v>
      </c>
      <c r="FI21" s="7">
        <v>44417</v>
      </c>
      <c r="FJ21" t="s">
        <v>213</v>
      </c>
      <c r="FK21" s="27">
        <v>44417</v>
      </c>
      <c r="FL21" t="s">
        <v>213</v>
      </c>
      <c r="FM21" s="27">
        <v>44417</v>
      </c>
      <c r="FN21" t="s">
        <v>213</v>
      </c>
      <c r="FO21" s="27">
        <v>44417</v>
      </c>
      <c r="FP21" t="s">
        <v>213</v>
      </c>
      <c r="FQ21" s="27">
        <v>44453</v>
      </c>
      <c r="FR21" t="s">
        <v>213</v>
      </c>
      <c r="FS21" s="27">
        <v>44453</v>
      </c>
      <c r="FT21" t="s">
        <v>213</v>
      </c>
      <c r="FU21" s="7">
        <v>44453</v>
      </c>
      <c r="FV21" t="s">
        <v>213</v>
      </c>
      <c r="FW21" s="27">
        <v>44453</v>
      </c>
      <c r="FX21" t="s">
        <v>213</v>
      </c>
      <c r="FY21" s="27">
        <v>44467</v>
      </c>
      <c r="FZ21" t="s">
        <v>213</v>
      </c>
      <c r="GA21" s="27">
        <v>44467</v>
      </c>
      <c r="GB21" t="s">
        <v>213</v>
      </c>
      <c r="GC21" s="27">
        <v>44467</v>
      </c>
      <c r="GD21" t="s">
        <v>213</v>
      </c>
      <c r="GE21" s="27">
        <v>44467</v>
      </c>
      <c r="GF21" t="s">
        <v>213</v>
      </c>
      <c r="GG21" s="27">
        <v>44467</v>
      </c>
      <c r="GH21" t="s">
        <v>213</v>
      </c>
      <c r="GI21" s="27">
        <v>44467</v>
      </c>
      <c r="GJ21" t="s">
        <v>213</v>
      </c>
      <c r="GK21" s="27">
        <v>44483</v>
      </c>
      <c r="GL21" t="s">
        <v>213</v>
      </c>
      <c r="GM21" s="27">
        <v>44483</v>
      </c>
      <c r="GN21" t="s">
        <v>213</v>
      </c>
      <c r="GO21" s="27">
        <v>44483</v>
      </c>
      <c r="GP21" t="s">
        <v>213</v>
      </c>
      <c r="GQ21" s="27">
        <v>44483</v>
      </c>
      <c r="GR21" t="s">
        <v>213</v>
      </c>
      <c r="GS21" s="27">
        <v>44483</v>
      </c>
      <c r="GT21" t="s">
        <v>213</v>
      </c>
      <c r="GU21" s="27">
        <v>44509</v>
      </c>
      <c r="GV21" t="s">
        <v>213</v>
      </c>
      <c r="GW21" s="27">
        <v>44509</v>
      </c>
      <c r="GX21" t="s">
        <v>213</v>
      </c>
      <c r="GY21" s="27">
        <v>44509</v>
      </c>
      <c r="GZ21" t="s">
        <v>212</v>
      </c>
      <c r="HA21" s="27">
        <v>44509</v>
      </c>
      <c r="HB21" t="s">
        <v>212</v>
      </c>
      <c r="HC21" s="27">
        <v>44509</v>
      </c>
      <c r="HD21" t="s">
        <v>212</v>
      </c>
      <c r="HE21" s="27">
        <v>44509</v>
      </c>
      <c r="HF21" t="s">
        <v>212</v>
      </c>
      <c r="HG21">
        <v>44509</v>
      </c>
      <c r="HH21" t="s">
        <v>212</v>
      </c>
      <c r="HI21">
        <v>44509</v>
      </c>
      <c r="HJ21" t="s">
        <v>212</v>
      </c>
      <c r="HK21">
        <v>44509</v>
      </c>
      <c r="HL21" t="s">
        <v>212</v>
      </c>
      <c r="HM21" s="27">
        <v>44546</v>
      </c>
      <c r="HN21" t="s">
        <v>212</v>
      </c>
      <c r="HO21" s="27">
        <v>44546</v>
      </c>
      <c r="HP21" t="s">
        <v>212</v>
      </c>
      <c r="HQ21" s="27">
        <v>44546</v>
      </c>
      <c r="HR21" s="470" t="s">
        <v>212</v>
      </c>
      <c r="HS21" s="471">
        <v>44546</v>
      </c>
      <c r="HT21" t="s">
        <v>212</v>
      </c>
      <c r="HU21" s="27">
        <v>44579</v>
      </c>
      <c r="HV21" t="s">
        <v>212</v>
      </c>
      <c r="HW21" s="27">
        <v>44579</v>
      </c>
      <c r="HX21" t="s">
        <v>212</v>
      </c>
      <c r="HY21" s="27">
        <v>44579</v>
      </c>
      <c r="HZ21" t="s">
        <v>212</v>
      </c>
      <c r="IA21" s="27">
        <v>44579</v>
      </c>
      <c r="IB21" t="s">
        <v>212</v>
      </c>
      <c r="IC21" s="27">
        <v>44579</v>
      </c>
      <c r="ID21" t="s">
        <v>212</v>
      </c>
      <c r="IE21" s="27">
        <v>44596</v>
      </c>
      <c r="IF21" t="s">
        <v>212</v>
      </c>
      <c r="IG21" s="27">
        <v>44596</v>
      </c>
      <c r="IH21" t="s">
        <v>212</v>
      </c>
      <c r="II21" s="27">
        <v>44596</v>
      </c>
      <c r="IJ21" t="s">
        <v>212</v>
      </c>
      <c r="IK21" s="27">
        <v>44596</v>
      </c>
      <c r="IL21" t="s">
        <v>212</v>
      </c>
      <c r="IM21" s="27">
        <v>44596</v>
      </c>
      <c r="IN21" t="s">
        <v>212</v>
      </c>
      <c r="IO21" s="27">
        <v>44596</v>
      </c>
      <c r="IP21" t="s">
        <v>213</v>
      </c>
      <c r="IQ21" s="27">
        <v>44628</v>
      </c>
      <c r="IR21" t="s">
        <v>213</v>
      </c>
      <c r="IS21">
        <v>44628</v>
      </c>
      <c r="IT21" t="s">
        <v>213</v>
      </c>
      <c r="IU21" s="27">
        <v>44628</v>
      </c>
      <c r="IV21" t="s">
        <v>213</v>
      </c>
      <c r="IW21" s="27">
        <v>44628</v>
      </c>
      <c r="IX21" t="s">
        <v>213</v>
      </c>
      <c r="IY21" s="27">
        <v>44628</v>
      </c>
      <c r="IZ21" t="s">
        <v>213</v>
      </c>
      <c r="JA21" s="27">
        <v>44628</v>
      </c>
      <c r="JB21" t="s">
        <v>213</v>
      </c>
      <c r="JC21" s="27">
        <v>44628</v>
      </c>
      <c r="JD21" t="s">
        <v>213</v>
      </c>
      <c r="JE21" s="27">
        <v>44628</v>
      </c>
      <c r="JF21" t="s">
        <v>213</v>
      </c>
      <c r="JG21">
        <v>44664</v>
      </c>
      <c r="JH21" t="s">
        <v>213</v>
      </c>
      <c r="JI21" s="27">
        <v>44664</v>
      </c>
      <c r="JJ21" t="s">
        <v>213</v>
      </c>
      <c r="JK21">
        <v>44664</v>
      </c>
      <c r="JL21" t="s">
        <v>213</v>
      </c>
      <c r="JM21" s="27">
        <v>44664</v>
      </c>
      <c r="JN21" t="s">
        <v>213</v>
      </c>
      <c r="JO21" s="7">
        <v>44684</v>
      </c>
      <c r="JP21" t="s">
        <v>213</v>
      </c>
      <c r="JQ21" s="27">
        <v>44684</v>
      </c>
      <c r="JR21" t="s">
        <v>213</v>
      </c>
      <c r="JS21" s="27">
        <v>44684</v>
      </c>
      <c r="JT21" t="s">
        <v>213</v>
      </c>
      <c r="JU21">
        <v>44684</v>
      </c>
      <c r="JV21" t="s">
        <v>213</v>
      </c>
      <c r="JW21">
        <v>44721</v>
      </c>
      <c r="JX21" t="s">
        <v>213</v>
      </c>
      <c r="JY21" s="27">
        <v>44721</v>
      </c>
      <c r="JZ21" t="s">
        <v>213</v>
      </c>
      <c r="KA21" s="27">
        <v>44764</v>
      </c>
      <c r="KB21" t="s">
        <v>213</v>
      </c>
      <c r="KC21" s="27">
        <v>44764</v>
      </c>
      <c r="KD21" t="s">
        <v>213</v>
      </c>
      <c r="KE21" s="27">
        <v>44764</v>
      </c>
    </row>
    <row r="22" spans="1:291" x14ac:dyDescent="0.25">
      <c r="A22" t="s">
        <v>2405</v>
      </c>
      <c r="B22" s="7">
        <v>43914</v>
      </c>
      <c r="D22" t="s">
        <v>2405</v>
      </c>
      <c r="E22" s="7">
        <v>43894</v>
      </c>
      <c r="G22" t="s">
        <v>2409</v>
      </c>
      <c r="I22" t="s">
        <v>2409</v>
      </c>
      <c r="J22" s="7">
        <v>43914</v>
      </c>
      <c r="L22" t="s">
        <v>2409</v>
      </c>
      <c r="M22" t="s">
        <v>2409</v>
      </c>
      <c r="O22" t="s">
        <v>2409</v>
      </c>
      <c r="P22" s="7">
        <v>43914</v>
      </c>
      <c r="R22" t="s">
        <v>2410</v>
      </c>
      <c r="S22" s="7">
        <v>42452</v>
      </c>
      <c r="T22" t="s">
        <v>2342</v>
      </c>
      <c r="U22" t="s">
        <v>2410</v>
      </c>
      <c r="V22" s="7">
        <v>42452</v>
      </c>
      <c r="W22" t="s">
        <v>2342</v>
      </c>
      <c r="X22" t="s">
        <v>2409</v>
      </c>
      <c r="Y22" t="s">
        <v>2409</v>
      </c>
      <c r="Z22" s="7">
        <v>43977</v>
      </c>
      <c r="AA22" t="s">
        <v>2409</v>
      </c>
      <c r="AB22" t="s">
        <v>2409</v>
      </c>
      <c r="AC22" t="s">
        <v>2409</v>
      </c>
      <c r="AD22" s="7">
        <v>43977</v>
      </c>
      <c r="AE22" s="14" t="s">
        <v>2409</v>
      </c>
      <c r="AF22" t="s">
        <v>2409</v>
      </c>
      <c r="AG22" s="7">
        <v>43977</v>
      </c>
      <c r="AH22" t="s">
        <v>2410</v>
      </c>
      <c r="AI22" s="7">
        <v>42452</v>
      </c>
      <c r="AJ22" s="15" t="s">
        <v>2342</v>
      </c>
      <c r="AK22" t="s">
        <v>2409</v>
      </c>
      <c r="AL22" s="7">
        <v>43999</v>
      </c>
      <c r="AM22" t="s">
        <v>2409</v>
      </c>
      <c r="AN22" t="s">
        <v>2409</v>
      </c>
      <c r="AO22" s="7">
        <v>43999</v>
      </c>
      <c r="AP22" t="s">
        <v>2409</v>
      </c>
      <c r="AQ22" s="7">
        <v>43999</v>
      </c>
      <c r="AR22" t="s">
        <v>2409</v>
      </c>
      <c r="AS22" s="27">
        <v>43999</v>
      </c>
      <c r="AT22" t="s">
        <v>2409</v>
      </c>
      <c r="AU22" s="27">
        <v>43999</v>
      </c>
      <c r="AV22" t="s">
        <v>2409</v>
      </c>
      <c r="AW22" s="27">
        <v>44034</v>
      </c>
      <c r="AX22" t="s">
        <v>2409</v>
      </c>
      <c r="AY22" s="27">
        <v>44034</v>
      </c>
      <c r="AZ22" t="s">
        <v>2409</v>
      </c>
      <c r="BA22" s="27">
        <v>44034</v>
      </c>
      <c r="BB22" t="s">
        <v>2409</v>
      </c>
      <c r="BC22" s="27">
        <v>44071</v>
      </c>
      <c r="BD22" t="s">
        <v>2409</v>
      </c>
      <c r="BE22" s="27">
        <v>44071</v>
      </c>
      <c r="BF22" t="s">
        <v>2409</v>
      </c>
      <c r="BG22" s="27">
        <v>44071</v>
      </c>
      <c r="BH22" t="s">
        <v>2409</v>
      </c>
      <c r="BI22" s="27">
        <v>44071</v>
      </c>
      <c r="BJ22" t="s">
        <v>2409</v>
      </c>
      <c r="BK22" s="27">
        <v>44071</v>
      </c>
      <c r="BL22" t="s">
        <v>2409</v>
      </c>
      <c r="BM22" s="27">
        <v>44112</v>
      </c>
      <c r="BN22" t="s">
        <v>2409</v>
      </c>
      <c r="BO22" s="27">
        <v>44112</v>
      </c>
      <c r="BP22" t="s">
        <v>2409</v>
      </c>
      <c r="BQ22" s="7">
        <v>44112</v>
      </c>
      <c r="BR22" t="s">
        <v>2409</v>
      </c>
      <c r="BS22" s="27">
        <v>44112</v>
      </c>
      <c r="BT22" t="s">
        <v>2409</v>
      </c>
      <c r="BU22" s="27">
        <v>44112</v>
      </c>
      <c r="BV22" t="s">
        <v>2409</v>
      </c>
      <c r="BW22">
        <v>44188</v>
      </c>
      <c r="BX22" t="s">
        <v>2409</v>
      </c>
      <c r="BY22" s="27">
        <v>44202</v>
      </c>
      <c r="BZ22" t="s">
        <v>2409</v>
      </c>
      <c r="CA22" s="27">
        <v>44202</v>
      </c>
      <c r="CB22" t="s">
        <v>2409</v>
      </c>
      <c r="CC22" s="27">
        <v>44202</v>
      </c>
      <c r="CD22" t="s">
        <v>2411</v>
      </c>
      <c r="CE22" s="27">
        <v>44202</v>
      </c>
      <c r="CF22" t="s">
        <v>2409</v>
      </c>
      <c r="CG22" s="27">
        <v>44202</v>
      </c>
      <c r="CH22" t="s">
        <v>2409</v>
      </c>
      <c r="CI22" s="27">
        <v>44202</v>
      </c>
      <c r="CJ22" t="s">
        <v>2409</v>
      </c>
      <c r="CK22" s="27">
        <v>44230</v>
      </c>
      <c r="CL22" t="s">
        <v>2412</v>
      </c>
      <c r="CM22" s="27">
        <v>44230</v>
      </c>
      <c r="CN22" t="s">
        <v>2409</v>
      </c>
      <c r="CO22" s="27">
        <v>44230</v>
      </c>
      <c r="CP22" t="s">
        <v>2409</v>
      </c>
      <c r="CQ22" s="7">
        <v>44230</v>
      </c>
      <c r="CR22" t="s">
        <v>2405</v>
      </c>
      <c r="CS22">
        <v>5.5E-2</v>
      </c>
      <c r="CT22" t="s">
        <v>2409</v>
      </c>
      <c r="CU22" s="7">
        <v>44259</v>
      </c>
      <c r="CV22" t="s">
        <v>2409</v>
      </c>
      <c r="CW22" s="27">
        <v>44259</v>
      </c>
      <c r="CX22" t="s">
        <v>2409</v>
      </c>
      <c r="CY22" s="27">
        <v>44291</v>
      </c>
      <c r="CZ22" t="s">
        <v>2409</v>
      </c>
      <c r="DA22" s="27">
        <v>44291</v>
      </c>
      <c r="DB22" t="s">
        <v>2409</v>
      </c>
      <c r="DC22" s="27">
        <v>44291</v>
      </c>
      <c r="DD22" t="s">
        <v>2409</v>
      </c>
      <c r="DE22" s="27">
        <v>44334</v>
      </c>
      <c r="DF22" t="s">
        <v>2409</v>
      </c>
      <c r="DG22" s="27">
        <v>44334</v>
      </c>
      <c r="DH22" t="s">
        <v>2409</v>
      </c>
      <c r="DI22" s="27">
        <v>44334</v>
      </c>
      <c r="DJ22" t="s">
        <v>2413</v>
      </c>
      <c r="DK22" s="7">
        <v>44365</v>
      </c>
      <c r="DL22" t="s">
        <v>220</v>
      </c>
      <c r="DM22" s="27">
        <v>44259</v>
      </c>
      <c r="DN22" t="s">
        <v>220</v>
      </c>
      <c r="DO22" s="27">
        <v>44259</v>
      </c>
      <c r="DP22" t="s">
        <v>216</v>
      </c>
      <c r="DQ22" s="27">
        <v>44377</v>
      </c>
      <c r="DR22" t="s">
        <v>216</v>
      </c>
      <c r="DS22" s="27">
        <v>44377</v>
      </c>
      <c r="DT22" t="s">
        <v>216</v>
      </c>
      <c r="DU22" s="27">
        <v>44377</v>
      </c>
      <c r="DV22" t="s">
        <v>216</v>
      </c>
      <c r="DW22" s="27">
        <v>44377</v>
      </c>
      <c r="DX22" t="s">
        <v>214</v>
      </c>
      <c r="DY22" s="7">
        <v>44377</v>
      </c>
      <c r="DZ22" t="s">
        <v>214</v>
      </c>
      <c r="EA22">
        <v>44377</v>
      </c>
      <c r="EB22" t="s">
        <v>214</v>
      </c>
      <c r="EC22" s="27">
        <v>44377</v>
      </c>
      <c r="ED22" t="s">
        <v>214</v>
      </c>
      <c r="EE22" s="27">
        <v>44377</v>
      </c>
      <c r="EF22" t="s">
        <v>214</v>
      </c>
      <c r="EG22" s="7">
        <v>44377</v>
      </c>
      <c r="EH22" t="s">
        <v>214</v>
      </c>
      <c r="EI22" s="27">
        <v>44405</v>
      </c>
      <c r="EJ22" t="s">
        <v>214</v>
      </c>
      <c r="EK22" s="27">
        <v>44405</v>
      </c>
      <c r="EL22" t="s">
        <v>214</v>
      </c>
      <c r="EM22" s="27">
        <v>44405</v>
      </c>
      <c r="EN22" t="s">
        <v>214</v>
      </c>
      <c r="EO22" s="27">
        <v>44405</v>
      </c>
      <c r="EP22" t="s">
        <v>214</v>
      </c>
      <c r="EQ22" s="27">
        <v>44417</v>
      </c>
      <c r="ER22" t="s">
        <v>214</v>
      </c>
      <c r="ES22" s="27">
        <v>44417</v>
      </c>
      <c r="ET22" t="s">
        <v>214</v>
      </c>
      <c r="EU22" s="27">
        <v>44417</v>
      </c>
      <c r="EV22" t="s">
        <v>214</v>
      </c>
      <c r="EW22" s="27">
        <v>44417</v>
      </c>
      <c r="EX22" t="s">
        <v>214</v>
      </c>
      <c r="EY22" s="27">
        <v>44417</v>
      </c>
      <c r="EZ22" t="s">
        <v>214</v>
      </c>
      <c r="FA22">
        <v>44417</v>
      </c>
      <c r="FB22" t="s">
        <v>214</v>
      </c>
      <c r="FC22" s="27">
        <v>44417</v>
      </c>
      <c r="FD22" t="s">
        <v>516</v>
      </c>
      <c r="FE22" s="27">
        <v>44411</v>
      </c>
      <c r="FF22" t="s">
        <v>214</v>
      </c>
      <c r="FG22" s="27">
        <v>44417</v>
      </c>
      <c r="FH22" t="s">
        <v>214</v>
      </c>
      <c r="FI22" s="7">
        <v>44417</v>
      </c>
      <c r="FJ22" t="s">
        <v>214</v>
      </c>
      <c r="FK22" s="27">
        <v>44417</v>
      </c>
      <c r="FL22" t="s">
        <v>214</v>
      </c>
      <c r="FM22" s="27">
        <v>44417</v>
      </c>
      <c r="FN22" t="s">
        <v>214</v>
      </c>
      <c r="FO22" s="27">
        <v>44417</v>
      </c>
      <c r="FP22" t="s">
        <v>214</v>
      </c>
      <c r="FQ22" s="27">
        <v>44453</v>
      </c>
      <c r="FR22" t="s">
        <v>214</v>
      </c>
      <c r="FS22" s="27">
        <v>44453</v>
      </c>
      <c r="FT22" t="s">
        <v>214</v>
      </c>
      <c r="FU22" s="7">
        <v>44453</v>
      </c>
      <c r="FV22" t="s">
        <v>214</v>
      </c>
      <c r="FW22" s="27">
        <v>44453</v>
      </c>
      <c r="FX22" t="s">
        <v>214</v>
      </c>
      <c r="FY22" s="27">
        <v>44467</v>
      </c>
      <c r="FZ22" t="s">
        <v>214</v>
      </c>
      <c r="GA22" s="27">
        <v>44467</v>
      </c>
      <c r="GB22" t="s">
        <v>214</v>
      </c>
      <c r="GC22" s="27">
        <v>44467</v>
      </c>
      <c r="GD22" t="s">
        <v>214</v>
      </c>
      <c r="GE22" s="27">
        <v>44467</v>
      </c>
      <c r="GF22" t="s">
        <v>214</v>
      </c>
      <c r="GG22" s="27">
        <v>44467</v>
      </c>
      <c r="GH22" t="s">
        <v>214</v>
      </c>
      <c r="GI22" s="27">
        <v>44467</v>
      </c>
      <c r="GJ22" t="s">
        <v>214</v>
      </c>
      <c r="GK22" s="27">
        <v>44483</v>
      </c>
      <c r="GL22" t="s">
        <v>214</v>
      </c>
      <c r="GM22" s="27">
        <v>44483</v>
      </c>
      <c r="GN22" t="s">
        <v>214</v>
      </c>
      <c r="GO22" s="27">
        <v>44483</v>
      </c>
      <c r="GP22" t="s">
        <v>214</v>
      </c>
      <c r="GQ22" s="27">
        <v>44483</v>
      </c>
      <c r="GR22" t="s">
        <v>214</v>
      </c>
      <c r="GS22" s="27">
        <v>44483</v>
      </c>
      <c r="GT22" t="s">
        <v>214</v>
      </c>
      <c r="GU22" s="27">
        <v>44509</v>
      </c>
      <c r="GV22" t="s">
        <v>214</v>
      </c>
      <c r="GW22" s="27">
        <v>44509</v>
      </c>
      <c r="GX22" t="s">
        <v>214</v>
      </c>
      <c r="GY22" s="27">
        <v>44509</v>
      </c>
      <c r="GZ22" t="s">
        <v>213</v>
      </c>
      <c r="HA22" s="27">
        <v>44509</v>
      </c>
      <c r="HB22" t="s">
        <v>213</v>
      </c>
      <c r="HC22" s="27">
        <v>44509</v>
      </c>
      <c r="HD22" t="s">
        <v>213</v>
      </c>
      <c r="HE22" s="27">
        <v>44509</v>
      </c>
      <c r="HF22" t="s">
        <v>213</v>
      </c>
      <c r="HG22">
        <v>44509</v>
      </c>
      <c r="HH22" t="s">
        <v>213</v>
      </c>
      <c r="HI22">
        <v>44509</v>
      </c>
      <c r="HJ22" t="s">
        <v>213</v>
      </c>
      <c r="HK22">
        <v>44509</v>
      </c>
      <c r="HL22" t="s">
        <v>213</v>
      </c>
      <c r="HM22" s="27">
        <v>44509</v>
      </c>
      <c r="HN22" t="s">
        <v>213</v>
      </c>
      <c r="HO22" s="27">
        <v>44551</v>
      </c>
      <c r="HP22" t="s">
        <v>213</v>
      </c>
      <c r="HQ22" s="27">
        <v>44551</v>
      </c>
      <c r="HR22" s="470" t="s">
        <v>213</v>
      </c>
      <c r="HS22" s="471">
        <v>44551</v>
      </c>
      <c r="HT22" t="s">
        <v>213</v>
      </c>
      <c r="HU22" s="27">
        <v>44579</v>
      </c>
      <c r="HV22" t="s">
        <v>213</v>
      </c>
      <c r="HW22" s="27">
        <v>44579</v>
      </c>
      <c r="HX22" t="s">
        <v>213</v>
      </c>
      <c r="HY22" s="27">
        <v>44579</v>
      </c>
      <c r="HZ22" t="s">
        <v>213</v>
      </c>
      <c r="IA22" s="27">
        <v>44579</v>
      </c>
      <c r="IB22" t="s">
        <v>213</v>
      </c>
      <c r="IC22" s="27">
        <v>44579</v>
      </c>
      <c r="ID22" t="s">
        <v>213</v>
      </c>
      <c r="IE22" s="27">
        <v>44599</v>
      </c>
      <c r="IF22" t="s">
        <v>213</v>
      </c>
      <c r="IG22" s="27">
        <v>44599</v>
      </c>
      <c r="IH22" t="s">
        <v>213</v>
      </c>
      <c r="II22" s="27">
        <v>44599</v>
      </c>
      <c r="IJ22" t="s">
        <v>213</v>
      </c>
      <c r="IK22" s="27">
        <v>44599</v>
      </c>
      <c r="IL22" t="s">
        <v>213</v>
      </c>
      <c r="IM22" s="27">
        <v>44599</v>
      </c>
      <c r="IN22" t="s">
        <v>213</v>
      </c>
      <c r="IO22" s="27">
        <v>44599</v>
      </c>
      <c r="IP22" t="s">
        <v>214</v>
      </c>
      <c r="IQ22" s="27">
        <v>44627</v>
      </c>
      <c r="IR22" t="s">
        <v>214</v>
      </c>
      <c r="IS22">
        <v>44627</v>
      </c>
      <c r="IT22" t="s">
        <v>214</v>
      </c>
      <c r="IU22" s="27">
        <v>44627</v>
      </c>
      <c r="IV22" t="s">
        <v>214</v>
      </c>
      <c r="IW22" s="27">
        <v>44627</v>
      </c>
      <c r="IX22" t="s">
        <v>214</v>
      </c>
      <c r="IY22" s="27">
        <v>44627</v>
      </c>
      <c r="IZ22" t="s">
        <v>214</v>
      </c>
      <c r="JA22" s="27">
        <v>44627</v>
      </c>
      <c r="JB22" t="s">
        <v>214</v>
      </c>
      <c r="JC22" s="27">
        <v>44627</v>
      </c>
      <c r="JD22" t="s">
        <v>214</v>
      </c>
      <c r="JE22" s="27">
        <v>44627</v>
      </c>
      <c r="JF22" t="s">
        <v>214</v>
      </c>
      <c r="JG22">
        <v>44664</v>
      </c>
      <c r="JH22" t="s">
        <v>214</v>
      </c>
      <c r="JI22" s="27">
        <v>44664</v>
      </c>
      <c r="JJ22" t="s">
        <v>214</v>
      </c>
      <c r="JK22">
        <v>44664</v>
      </c>
      <c r="JL22" t="s">
        <v>214</v>
      </c>
      <c r="JM22" s="27">
        <v>44664</v>
      </c>
      <c r="JN22" t="s">
        <v>214</v>
      </c>
      <c r="JO22" s="7">
        <v>44684</v>
      </c>
      <c r="JP22" t="s">
        <v>214</v>
      </c>
      <c r="JQ22" s="27">
        <v>44684</v>
      </c>
      <c r="JR22" t="s">
        <v>214</v>
      </c>
      <c r="JS22" s="27">
        <v>44684</v>
      </c>
      <c r="JT22" t="s">
        <v>214</v>
      </c>
      <c r="JU22">
        <v>44706</v>
      </c>
      <c r="JV22" t="s">
        <v>214</v>
      </c>
      <c r="JW22">
        <v>44721</v>
      </c>
      <c r="JX22" t="s">
        <v>214</v>
      </c>
      <c r="JY22" s="27">
        <v>44734</v>
      </c>
      <c r="JZ22" t="s">
        <v>214</v>
      </c>
      <c r="KA22" s="27">
        <v>44764</v>
      </c>
      <c r="KB22" t="s">
        <v>214</v>
      </c>
      <c r="KC22" s="27">
        <v>44764</v>
      </c>
      <c r="KD22" t="s">
        <v>214</v>
      </c>
      <c r="KE22" s="27">
        <v>44764</v>
      </c>
    </row>
    <row r="23" spans="1:291" x14ac:dyDescent="0.25">
      <c r="A23" t="s">
        <v>2409</v>
      </c>
      <c r="B23" s="7">
        <v>43914</v>
      </c>
      <c r="D23" t="s">
        <v>2409</v>
      </c>
      <c r="E23" s="7">
        <v>43894</v>
      </c>
      <c r="G23" t="s">
        <v>2414</v>
      </c>
      <c r="I23" t="s">
        <v>2414</v>
      </c>
      <c r="J23" s="7">
        <v>43914</v>
      </c>
      <c r="L23" t="s">
        <v>2414</v>
      </c>
      <c r="M23" t="s">
        <v>2414</v>
      </c>
      <c r="O23" t="s">
        <v>2414</v>
      </c>
      <c r="P23" s="7">
        <v>43914</v>
      </c>
      <c r="R23" t="s">
        <v>2415</v>
      </c>
      <c r="S23" s="7">
        <v>42452</v>
      </c>
      <c r="T23" t="s">
        <v>2342</v>
      </c>
      <c r="U23" t="s">
        <v>2415</v>
      </c>
      <c r="V23" s="7">
        <v>42452</v>
      </c>
      <c r="W23" t="s">
        <v>2342</v>
      </c>
      <c r="X23" t="s">
        <v>2414</v>
      </c>
      <c r="Y23" t="s">
        <v>2414</v>
      </c>
      <c r="Z23" s="7">
        <v>43977</v>
      </c>
      <c r="AA23" t="s">
        <v>2414</v>
      </c>
      <c r="AB23" t="s">
        <v>2414</v>
      </c>
      <c r="AC23" t="s">
        <v>2414</v>
      </c>
      <c r="AD23" s="7">
        <v>43977</v>
      </c>
      <c r="AE23" s="14" t="s">
        <v>2414</v>
      </c>
      <c r="AF23" t="s">
        <v>2414</v>
      </c>
      <c r="AG23" s="7">
        <v>43977</v>
      </c>
      <c r="AH23" t="s">
        <v>2415</v>
      </c>
      <c r="AI23" s="7">
        <v>42452</v>
      </c>
      <c r="AJ23" s="15" t="s">
        <v>2342</v>
      </c>
      <c r="AK23" t="s">
        <v>2414</v>
      </c>
      <c r="AL23" s="7">
        <v>43999</v>
      </c>
      <c r="AM23" t="s">
        <v>2414</v>
      </c>
      <c r="AN23" t="s">
        <v>2414</v>
      </c>
      <c r="AO23" s="7">
        <v>43999</v>
      </c>
      <c r="AP23" t="s">
        <v>2414</v>
      </c>
      <c r="AQ23" s="7">
        <v>43999</v>
      </c>
      <c r="AR23" t="s">
        <v>2414</v>
      </c>
      <c r="AS23" s="27">
        <v>43999</v>
      </c>
      <c r="AT23" t="s">
        <v>2414</v>
      </c>
      <c r="AU23" s="27">
        <v>43999</v>
      </c>
      <c r="AV23" t="s">
        <v>2414</v>
      </c>
      <c r="AW23" s="27">
        <v>44034</v>
      </c>
      <c r="AX23" t="s">
        <v>2414</v>
      </c>
      <c r="AY23" s="27">
        <v>44034</v>
      </c>
      <c r="AZ23" t="s">
        <v>2414</v>
      </c>
      <c r="BA23" s="27">
        <v>44034</v>
      </c>
      <c r="BB23" t="s">
        <v>2414</v>
      </c>
      <c r="BC23" s="27">
        <v>44071</v>
      </c>
      <c r="BD23" t="s">
        <v>2414</v>
      </c>
      <c r="BE23" s="27">
        <v>44071</v>
      </c>
      <c r="BF23" t="s">
        <v>2414</v>
      </c>
      <c r="BG23" s="27">
        <v>44071</v>
      </c>
      <c r="BH23" t="s">
        <v>2414</v>
      </c>
      <c r="BI23" s="27">
        <v>44071</v>
      </c>
      <c r="BJ23" t="s">
        <v>2414</v>
      </c>
      <c r="BK23" s="27">
        <v>44071</v>
      </c>
      <c r="BL23" t="s">
        <v>2414</v>
      </c>
      <c r="BM23" s="27">
        <v>44112</v>
      </c>
      <c r="BN23" t="s">
        <v>2414</v>
      </c>
      <c r="BO23" s="27">
        <v>44112</v>
      </c>
      <c r="BP23" t="s">
        <v>2414</v>
      </c>
      <c r="BQ23" s="7">
        <v>44112</v>
      </c>
      <c r="BR23" t="s">
        <v>2414</v>
      </c>
      <c r="BS23" s="27">
        <v>44112</v>
      </c>
      <c r="BT23" t="s">
        <v>2414</v>
      </c>
      <c r="BU23" s="27">
        <v>44112</v>
      </c>
      <c r="BV23" t="s">
        <v>2414</v>
      </c>
      <c r="BW23">
        <v>44188</v>
      </c>
      <c r="BX23" t="s">
        <v>2414</v>
      </c>
      <c r="BY23" s="27">
        <v>44202</v>
      </c>
      <c r="BZ23" t="s">
        <v>2414</v>
      </c>
      <c r="CA23" s="27">
        <v>44202</v>
      </c>
      <c r="CB23" t="s">
        <v>2414</v>
      </c>
      <c r="CC23" s="27">
        <v>44202</v>
      </c>
      <c r="CD23" t="s">
        <v>2416</v>
      </c>
      <c r="CE23" s="27">
        <v>44202</v>
      </c>
      <c r="CF23" t="s">
        <v>2414</v>
      </c>
      <c r="CG23" s="27">
        <v>44202</v>
      </c>
      <c r="CH23" t="s">
        <v>2414</v>
      </c>
      <c r="CI23" s="27">
        <v>44202</v>
      </c>
      <c r="CJ23" t="s">
        <v>2414</v>
      </c>
      <c r="CK23" s="27">
        <v>44230</v>
      </c>
      <c r="CL23" t="s">
        <v>2417</v>
      </c>
      <c r="CM23" s="27">
        <v>44230</v>
      </c>
      <c r="CN23" t="s">
        <v>2414</v>
      </c>
      <c r="CO23" s="27">
        <v>44230</v>
      </c>
      <c r="CP23" t="s">
        <v>2414</v>
      </c>
      <c r="CQ23" s="7">
        <v>44230</v>
      </c>
      <c r="CR23" t="s">
        <v>2409</v>
      </c>
      <c r="CS23">
        <v>6.5000000000000002E-2</v>
      </c>
      <c r="CT23" t="s">
        <v>2414</v>
      </c>
      <c r="CU23" s="7">
        <v>44259</v>
      </c>
      <c r="CV23" t="s">
        <v>2414</v>
      </c>
      <c r="CW23" s="27">
        <v>44259</v>
      </c>
      <c r="CX23" t="s">
        <v>2414</v>
      </c>
      <c r="CY23" s="27">
        <v>44291</v>
      </c>
      <c r="CZ23" t="s">
        <v>2414</v>
      </c>
      <c r="DA23" s="27">
        <v>44291</v>
      </c>
      <c r="DB23" t="s">
        <v>2414</v>
      </c>
      <c r="DC23" s="27">
        <v>44291</v>
      </c>
      <c r="DD23" t="s">
        <v>2414</v>
      </c>
      <c r="DE23" s="27">
        <v>44334</v>
      </c>
      <c r="DF23" t="s">
        <v>2414</v>
      </c>
      <c r="DG23" s="27">
        <v>44334</v>
      </c>
      <c r="DH23" t="s">
        <v>2414</v>
      </c>
      <c r="DI23" s="27">
        <v>44334</v>
      </c>
      <c r="DJ23" t="s">
        <v>2418</v>
      </c>
      <c r="DK23" s="7">
        <v>44365</v>
      </c>
      <c r="DL23" t="s">
        <v>222</v>
      </c>
      <c r="DM23" s="27">
        <v>44259</v>
      </c>
      <c r="DN23" t="s">
        <v>222</v>
      </c>
      <c r="DO23" s="27">
        <v>44259</v>
      </c>
      <c r="DP23" t="s">
        <v>217</v>
      </c>
      <c r="DQ23" s="27">
        <v>44377</v>
      </c>
      <c r="DR23" t="s">
        <v>217</v>
      </c>
      <c r="DS23" s="27">
        <v>44377</v>
      </c>
      <c r="DT23" t="s">
        <v>217</v>
      </c>
      <c r="DU23" s="27">
        <v>44377</v>
      </c>
      <c r="DV23" t="s">
        <v>217</v>
      </c>
      <c r="DW23" s="27">
        <v>44377</v>
      </c>
      <c r="DX23" t="s">
        <v>216</v>
      </c>
      <c r="DY23" s="7">
        <v>44377</v>
      </c>
      <c r="DZ23" t="s">
        <v>216</v>
      </c>
      <c r="EA23">
        <v>44377</v>
      </c>
      <c r="EB23" t="s">
        <v>216</v>
      </c>
      <c r="EC23" s="27">
        <v>44377</v>
      </c>
      <c r="ED23" t="s">
        <v>216</v>
      </c>
      <c r="EE23" s="27">
        <v>44377</v>
      </c>
      <c r="EF23" t="s">
        <v>216</v>
      </c>
      <c r="EG23" s="7">
        <v>44377</v>
      </c>
      <c r="EH23" t="s">
        <v>216</v>
      </c>
      <c r="EI23" s="27">
        <v>44405</v>
      </c>
      <c r="EJ23" t="s">
        <v>216</v>
      </c>
      <c r="EK23" s="27">
        <v>44405</v>
      </c>
      <c r="EL23" t="s">
        <v>216</v>
      </c>
      <c r="EM23" s="27">
        <v>44405</v>
      </c>
      <c r="EN23" t="s">
        <v>216</v>
      </c>
      <c r="EO23" s="27">
        <v>44405</v>
      </c>
      <c r="EP23" t="s">
        <v>216</v>
      </c>
      <c r="EQ23" s="27">
        <v>44417</v>
      </c>
      <c r="ER23" t="s">
        <v>216</v>
      </c>
      <c r="ES23" s="27">
        <v>44417</v>
      </c>
      <c r="ET23" t="s">
        <v>216</v>
      </c>
      <c r="EU23" s="27">
        <v>44417</v>
      </c>
      <c r="EV23" t="s">
        <v>216</v>
      </c>
      <c r="EW23" s="27">
        <v>44417</v>
      </c>
      <c r="EX23" t="s">
        <v>216</v>
      </c>
      <c r="EY23" s="27">
        <v>44417</v>
      </c>
      <c r="EZ23" t="s">
        <v>216</v>
      </c>
      <c r="FA23">
        <v>44417</v>
      </c>
      <c r="FB23" t="s">
        <v>216</v>
      </c>
      <c r="FC23" s="27">
        <v>44417</v>
      </c>
      <c r="FD23" t="s">
        <v>517</v>
      </c>
      <c r="FE23" s="27">
        <v>44411</v>
      </c>
      <c r="FF23" t="s">
        <v>216</v>
      </c>
      <c r="FG23" s="27">
        <v>44417</v>
      </c>
      <c r="FH23" t="s">
        <v>216</v>
      </c>
      <c r="FI23" s="7">
        <v>44417</v>
      </c>
      <c r="FJ23" t="s">
        <v>216</v>
      </c>
      <c r="FK23" s="27">
        <v>44417</v>
      </c>
      <c r="FL23" t="s">
        <v>216</v>
      </c>
      <c r="FM23" s="27">
        <v>44417</v>
      </c>
      <c r="FN23" t="s">
        <v>216</v>
      </c>
      <c r="FO23" s="27">
        <v>44417</v>
      </c>
      <c r="FP23" t="s">
        <v>216</v>
      </c>
      <c r="FQ23" s="27">
        <v>44453</v>
      </c>
      <c r="FR23" t="s">
        <v>216</v>
      </c>
      <c r="FS23" s="27">
        <v>44453</v>
      </c>
      <c r="FT23" t="s">
        <v>216</v>
      </c>
      <c r="FU23" s="7">
        <v>44453</v>
      </c>
      <c r="FV23" t="s">
        <v>216</v>
      </c>
      <c r="FW23" s="27">
        <v>44453</v>
      </c>
      <c r="FX23" t="s">
        <v>216</v>
      </c>
      <c r="FY23" s="27">
        <v>44467</v>
      </c>
      <c r="FZ23" t="s">
        <v>216</v>
      </c>
      <c r="GA23" s="27">
        <v>44467</v>
      </c>
      <c r="GB23" t="s">
        <v>216</v>
      </c>
      <c r="GC23" s="27">
        <v>44467</v>
      </c>
      <c r="GD23" t="s">
        <v>216</v>
      </c>
      <c r="GE23" s="27">
        <v>44467</v>
      </c>
      <c r="GF23" t="s">
        <v>216</v>
      </c>
      <c r="GG23" s="27">
        <v>44467</v>
      </c>
      <c r="GH23" t="s">
        <v>216</v>
      </c>
      <c r="GI23" s="27">
        <v>44467</v>
      </c>
      <c r="GJ23" t="s">
        <v>216</v>
      </c>
      <c r="GK23" s="27">
        <v>44483</v>
      </c>
      <c r="GL23" t="s">
        <v>216</v>
      </c>
      <c r="GM23" s="27">
        <v>44483</v>
      </c>
      <c r="GN23" t="s">
        <v>216</v>
      </c>
      <c r="GO23" s="27">
        <v>44483</v>
      </c>
      <c r="GP23" t="s">
        <v>216</v>
      </c>
      <c r="GQ23" s="27">
        <v>44483</v>
      </c>
      <c r="GR23" t="s">
        <v>216</v>
      </c>
      <c r="GS23" s="27">
        <v>44483</v>
      </c>
      <c r="GT23" t="s">
        <v>216</v>
      </c>
      <c r="GU23" s="27">
        <v>44509</v>
      </c>
      <c r="GV23" t="s">
        <v>216</v>
      </c>
      <c r="GW23" s="27">
        <v>44509</v>
      </c>
      <c r="GX23" t="s">
        <v>216</v>
      </c>
      <c r="GY23" s="27">
        <v>44509</v>
      </c>
      <c r="GZ23" t="s">
        <v>214</v>
      </c>
      <c r="HA23" s="27">
        <v>44509</v>
      </c>
      <c r="HB23" t="s">
        <v>214</v>
      </c>
      <c r="HC23" s="27">
        <v>44509</v>
      </c>
      <c r="HD23" t="s">
        <v>214</v>
      </c>
      <c r="HE23" s="27">
        <v>44509</v>
      </c>
      <c r="HF23" t="s">
        <v>214</v>
      </c>
      <c r="HG23">
        <v>44509</v>
      </c>
      <c r="HH23" t="s">
        <v>214</v>
      </c>
      <c r="HI23">
        <v>44509</v>
      </c>
      <c r="HJ23" t="s">
        <v>214</v>
      </c>
      <c r="HK23">
        <v>44509</v>
      </c>
      <c r="HL23" t="s">
        <v>214</v>
      </c>
      <c r="HM23" s="27">
        <v>44546</v>
      </c>
      <c r="HN23" t="s">
        <v>214</v>
      </c>
      <c r="HO23" s="27">
        <v>44546</v>
      </c>
      <c r="HP23" t="s">
        <v>214</v>
      </c>
      <c r="HQ23" s="27">
        <v>44546</v>
      </c>
      <c r="HR23" s="470" t="s">
        <v>214</v>
      </c>
      <c r="HS23" s="471">
        <v>44546</v>
      </c>
      <c r="HT23" t="s">
        <v>214</v>
      </c>
      <c r="HU23" s="27">
        <v>44579</v>
      </c>
      <c r="HV23" t="s">
        <v>214</v>
      </c>
      <c r="HW23" s="27">
        <v>44579</v>
      </c>
      <c r="HX23" t="s">
        <v>214</v>
      </c>
      <c r="HY23" s="27">
        <v>44579</v>
      </c>
      <c r="HZ23" t="s">
        <v>214</v>
      </c>
      <c r="IA23" s="27">
        <v>44579</v>
      </c>
      <c r="IB23" t="s">
        <v>214</v>
      </c>
      <c r="IC23" s="27">
        <v>44579</v>
      </c>
      <c r="ID23" t="s">
        <v>214</v>
      </c>
      <c r="IE23" s="27">
        <v>44596</v>
      </c>
      <c r="IF23" t="s">
        <v>214</v>
      </c>
      <c r="IG23" s="27">
        <v>44596</v>
      </c>
      <c r="IH23" t="s">
        <v>214</v>
      </c>
      <c r="II23" s="27">
        <v>44596</v>
      </c>
      <c r="IJ23" t="s">
        <v>214</v>
      </c>
      <c r="IK23" s="27">
        <v>44596</v>
      </c>
      <c r="IL23" t="s">
        <v>214</v>
      </c>
      <c r="IM23" s="27">
        <v>44596</v>
      </c>
      <c r="IN23" t="s">
        <v>214</v>
      </c>
      <c r="IO23" s="27">
        <v>44596</v>
      </c>
      <c r="IP23" t="s">
        <v>216</v>
      </c>
      <c r="IQ23" s="27">
        <v>44628</v>
      </c>
      <c r="IR23" t="s">
        <v>216</v>
      </c>
      <c r="IS23">
        <v>44628</v>
      </c>
      <c r="IT23" t="s">
        <v>216</v>
      </c>
      <c r="IU23" s="27">
        <v>44628</v>
      </c>
      <c r="IV23" t="s">
        <v>216</v>
      </c>
      <c r="IW23" s="27">
        <v>44628</v>
      </c>
      <c r="IX23" t="s">
        <v>216</v>
      </c>
      <c r="IY23" s="27">
        <v>44628</v>
      </c>
      <c r="IZ23" t="s">
        <v>216</v>
      </c>
      <c r="JA23" s="27">
        <v>44628</v>
      </c>
      <c r="JB23" t="s">
        <v>216</v>
      </c>
      <c r="JC23" s="27">
        <v>44628</v>
      </c>
      <c r="JD23" t="s">
        <v>216</v>
      </c>
      <c r="JE23" s="27">
        <v>44628</v>
      </c>
      <c r="JF23" t="s">
        <v>216</v>
      </c>
      <c r="JG23">
        <v>44664</v>
      </c>
      <c r="JH23" t="s">
        <v>216</v>
      </c>
      <c r="JI23" s="27">
        <v>44664</v>
      </c>
      <c r="JJ23" t="s">
        <v>216</v>
      </c>
      <c r="JK23">
        <v>44664</v>
      </c>
      <c r="JL23" t="s">
        <v>216</v>
      </c>
      <c r="JM23" s="27">
        <v>44664</v>
      </c>
      <c r="JN23" t="s">
        <v>216</v>
      </c>
      <c r="JO23" s="7">
        <v>44684</v>
      </c>
      <c r="JP23" t="s">
        <v>216</v>
      </c>
      <c r="JQ23" s="27">
        <v>44684</v>
      </c>
      <c r="JR23" t="s">
        <v>216</v>
      </c>
      <c r="JS23" s="27">
        <v>44684</v>
      </c>
      <c r="JT23" t="s">
        <v>216</v>
      </c>
      <c r="JU23">
        <v>44684</v>
      </c>
      <c r="JV23" t="s">
        <v>216</v>
      </c>
      <c r="JW23">
        <v>44721</v>
      </c>
      <c r="JX23" t="s">
        <v>216</v>
      </c>
      <c r="JY23" s="27">
        <v>44721</v>
      </c>
      <c r="JZ23" t="s">
        <v>216</v>
      </c>
      <c r="KA23" s="27">
        <v>44764</v>
      </c>
      <c r="KB23" t="s">
        <v>216</v>
      </c>
      <c r="KC23" s="27">
        <v>44764</v>
      </c>
      <c r="KD23" t="s">
        <v>216</v>
      </c>
      <c r="KE23" s="27">
        <v>44764</v>
      </c>
    </row>
    <row r="24" spans="1:291" x14ac:dyDescent="0.25">
      <c r="A24" t="s">
        <v>2414</v>
      </c>
      <c r="B24" s="7">
        <v>43914</v>
      </c>
      <c r="D24" t="s">
        <v>2414</v>
      </c>
      <c r="E24" s="7">
        <v>43894</v>
      </c>
      <c r="G24" t="s">
        <v>2419</v>
      </c>
      <c r="I24" t="s">
        <v>2419</v>
      </c>
      <c r="J24" s="7">
        <v>43914</v>
      </c>
      <c r="L24" t="s">
        <v>2419</v>
      </c>
      <c r="M24" t="s">
        <v>2419</v>
      </c>
      <c r="O24" t="s">
        <v>2419</v>
      </c>
      <c r="P24" s="7">
        <v>43914</v>
      </c>
      <c r="R24" t="s">
        <v>2420</v>
      </c>
      <c r="S24" s="7">
        <v>42452</v>
      </c>
      <c r="T24" t="s">
        <v>2342</v>
      </c>
      <c r="U24" t="s">
        <v>2420</v>
      </c>
      <c r="V24" s="7">
        <v>42452</v>
      </c>
      <c r="W24" t="s">
        <v>2342</v>
      </c>
      <c r="X24" t="s">
        <v>2419</v>
      </c>
      <c r="Y24" t="s">
        <v>2419</v>
      </c>
      <c r="Z24" s="7">
        <v>43977</v>
      </c>
      <c r="AA24" t="s">
        <v>2419</v>
      </c>
      <c r="AB24" t="s">
        <v>2419</v>
      </c>
      <c r="AC24" t="s">
        <v>2419</v>
      </c>
      <c r="AD24" s="7">
        <v>43977</v>
      </c>
      <c r="AE24" s="14" t="s">
        <v>2419</v>
      </c>
      <c r="AF24" t="s">
        <v>2419</v>
      </c>
      <c r="AG24" s="7">
        <v>43977</v>
      </c>
      <c r="AH24" t="s">
        <v>2420</v>
      </c>
      <c r="AI24" s="7">
        <v>42452</v>
      </c>
      <c r="AJ24" s="15" t="s">
        <v>2342</v>
      </c>
      <c r="AK24" t="s">
        <v>2419</v>
      </c>
      <c r="AL24" s="7">
        <v>43999</v>
      </c>
      <c r="AM24" t="s">
        <v>2419</v>
      </c>
      <c r="AN24" t="s">
        <v>2419</v>
      </c>
      <c r="AO24" s="7">
        <v>43999</v>
      </c>
      <c r="AP24" t="s">
        <v>2419</v>
      </c>
      <c r="AQ24" s="7">
        <v>43999</v>
      </c>
      <c r="AR24" t="s">
        <v>2419</v>
      </c>
      <c r="AS24" s="27">
        <v>43999</v>
      </c>
      <c r="AT24" t="s">
        <v>2419</v>
      </c>
      <c r="AU24" s="27">
        <v>43999</v>
      </c>
      <c r="AV24" t="s">
        <v>2419</v>
      </c>
      <c r="AW24" s="27">
        <v>44034</v>
      </c>
      <c r="AX24" t="s">
        <v>2419</v>
      </c>
      <c r="AY24" s="27">
        <v>44034</v>
      </c>
      <c r="AZ24" t="s">
        <v>2419</v>
      </c>
      <c r="BA24" s="27">
        <v>44034</v>
      </c>
      <c r="BB24" t="s">
        <v>2419</v>
      </c>
      <c r="BC24" s="27">
        <v>44071</v>
      </c>
      <c r="BD24" t="s">
        <v>2419</v>
      </c>
      <c r="BE24" s="27">
        <v>44071</v>
      </c>
      <c r="BF24" t="s">
        <v>2419</v>
      </c>
      <c r="BG24" s="27">
        <v>44071</v>
      </c>
      <c r="BH24" t="s">
        <v>2419</v>
      </c>
      <c r="BI24" s="27">
        <v>44071</v>
      </c>
      <c r="BJ24" t="s">
        <v>2419</v>
      </c>
      <c r="BK24" s="27">
        <v>44071</v>
      </c>
      <c r="BL24" t="s">
        <v>2419</v>
      </c>
      <c r="BM24" s="27">
        <v>44112</v>
      </c>
      <c r="BN24" t="s">
        <v>2419</v>
      </c>
      <c r="BO24" s="27">
        <v>44112</v>
      </c>
      <c r="BP24" t="s">
        <v>2419</v>
      </c>
      <c r="BQ24" s="7">
        <v>44112</v>
      </c>
      <c r="BR24" t="s">
        <v>2419</v>
      </c>
      <c r="BS24" s="27">
        <v>44112</v>
      </c>
      <c r="BT24" t="s">
        <v>2419</v>
      </c>
      <c r="BU24" s="27">
        <v>44112</v>
      </c>
      <c r="BV24" t="s">
        <v>2419</v>
      </c>
      <c r="BW24">
        <v>44188</v>
      </c>
      <c r="BX24" t="s">
        <v>2419</v>
      </c>
      <c r="BY24" s="27">
        <v>44202</v>
      </c>
      <c r="BZ24" t="s">
        <v>2419</v>
      </c>
      <c r="CA24" s="27">
        <v>44202</v>
      </c>
      <c r="CB24" t="s">
        <v>2419</v>
      </c>
      <c r="CC24" s="27">
        <v>44202</v>
      </c>
      <c r="CD24" t="s">
        <v>2421</v>
      </c>
      <c r="CE24" s="27">
        <v>44202</v>
      </c>
      <c r="CF24" t="s">
        <v>2419</v>
      </c>
      <c r="CG24" s="27">
        <v>44202</v>
      </c>
      <c r="CH24" t="s">
        <v>2419</v>
      </c>
      <c r="CI24" s="27">
        <v>44202</v>
      </c>
      <c r="CJ24" t="s">
        <v>2419</v>
      </c>
      <c r="CK24" s="27">
        <v>44230</v>
      </c>
      <c r="CL24" t="s">
        <v>2422</v>
      </c>
      <c r="CM24" s="27">
        <v>44230</v>
      </c>
      <c r="CN24" t="s">
        <v>2419</v>
      </c>
      <c r="CO24" s="27">
        <v>44230</v>
      </c>
      <c r="CP24" t="s">
        <v>2419</v>
      </c>
      <c r="CQ24" s="7">
        <v>44230</v>
      </c>
      <c r="CR24" t="s">
        <v>2414</v>
      </c>
      <c r="CS24">
        <v>6.6000000000000003E-2</v>
      </c>
      <c r="CT24" t="s">
        <v>2419</v>
      </c>
      <c r="CU24" s="7">
        <v>44259</v>
      </c>
      <c r="CV24" t="s">
        <v>2419</v>
      </c>
      <c r="CW24" s="27">
        <v>44259</v>
      </c>
      <c r="CX24" t="s">
        <v>2419</v>
      </c>
      <c r="CY24" s="27">
        <v>44291</v>
      </c>
      <c r="CZ24" t="s">
        <v>2419</v>
      </c>
      <c r="DA24" s="27">
        <v>44291</v>
      </c>
      <c r="DB24" t="s">
        <v>2419</v>
      </c>
      <c r="DC24" s="27">
        <v>44291</v>
      </c>
      <c r="DD24" t="s">
        <v>2419</v>
      </c>
      <c r="DE24" s="27">
        <v>44334</v>
      </c>
      <c r="DF24" t="s">
        <v>2419</v>
      </c>
      <c r="DG24" s="27">
        <v>44334</v>
      </c>
      <c r="DH24" t="s">
        <v>2419</v>
      </c>
      <c r="DI24" s="27">
        <v>44334</v>
      </c>
      <c r="DJ24" t="s">
        <v>2423</v>
      </c>
      <c r="DK24" s="7">
        <v>44365</v>
      </c>
      <c r="DL24" t="s">
        <v>223</v>
      </c>
      <c r="DM24" s="27">
        <v>44259</v>
      </c>
      <c r="DN24" t="s">
        <v>223</v>
      </c>
      <c r="DO24" s="27">
        <v>44259</v>
      </c>
      <c r="DP24" t="s">
        <v>219</v>
      </c>
      <c r="DQ24" s="27">
        <v>44377</v>
      </c>
      <c r="DR24" t="s">
        <v>219</v>
      </c>
      <c r="DS24" s="27">
        <v>44377</v>
      </c>
      <c r="DT24" t="s">
        <v>219</v>
      </c>
      <c r="DU24" s="27">
        <v>44377</v>
      </c>
      <c r="DV24" t="s">
        <v>219</v>
      </c>
      <c r="DW24" s="27">
        <v>44377</v>
      </c>
      <c r="DX24" t="s">
        <v>217</v>
      </c>
      <c r="DY24" s="7">
        <v>44377</v>
      </c>
      <c r="DZ24" t="s">
        <v>217</v>
      </c>
      <c r="EA24">
        <v>44377</v>
      </c>
      <c r="EB24" t="s">
        <v>217</v>
      </c>
      <c r="EC24" s="27">
        <v>44377</v>
      </c>
      <c r="ED24" t="s">
        <v>217</v>
      </c>
      <c r="EE24" s="27">
        <v>44377</v>
      </c>
      <c r="EF24" t="s">
        <v>217</v>
      </c>
      <c r="EG24" s="7">
        <v>44377</v>
      </c>
      <c r="EH24" t="s">
        <v>217</v>
      </c>
      <c r="EI24" s="27">
        <v>44405</v>
      </c>
      <c r="EJ24" t="s">
        <v>217</v>
      </c>
      <c r="EK24" s="27">
        <v>44405</v>
      </c>
      <c r="EL24" t="s">
        <v>217</v>
      </c>
      <c r="EM24" s="27">
        <v>44405</v>
      </c>
      <c r="EN24" t="s">
        <v>217</v>
      </c>
      <c r="EO24" s="27">
        <v>44405</v>
      </c>
      <c r="EP24" t="s">
        <v>217</v>
      </c>
      <c r="EQ24" s="27">
        <v>44417</v>
      </c>
      <c r="ER24" t="s">
        <v>217</v>
      </c>
      <c r="ES24" s="27">
        <v>44417</v>
      </c>
      <c r="ET24" t="s">
        <v>217</v>
      </c>
      <c r="EU24" s="27">
        <v>44417</v>
      </c>
      <c r="EV24" t="s">
        <v>217</v>
      </c>
      <c r="EW24" s="27">
        <v>44417</v>
      </c>
      <c r="EX24" t="s">
        <v>217</v>
      </c>
      <c r="EY24" s="27">
        <v>44417</v>
      </c>
      <c r="EZ24" t="s">
        <v>217</v>
      </c>
      <c r="FA24">
        <v>44417</v>
      </c>
      <c r="FB24" t="s">
        <v>217</v>
      </c>
      <c r="FC24" s="27">
        <v>44417</v>
      </c>
      <c r="FD24" t="s">
        <v>518</v>
      </c>
      <c r="FE24" s="27">
        <v>44411</v>
      </c>
      <c r="FF24" t="s">
        <v>217</v>
      </c>
      <c r="FG24" s="27">
        <v>44417</v>
      </c>
      <c r="FH24" t="s">
        <v>217</v>
      </c>
      <c r="FI24" s="7">
        <v>44417</v>
      </c>
      <c r="FJ24" t="s">
        <v>217</v>
      </c>
      <c r="FK24" s="27">
        <v>44417</v>
      </c>
      <c r="FL24" t="s">
        <v>217</v>
      </c>
      <c r="FM24" s="27">
        <v>44417</v>
      </c>
      <c r="FN24" t="s">
        <v>217</v>
      </c>
      <c r="FO24" s="27">
        <v>44417</v>
      </c>
      <c r="FP24" t="s">
        <v>217</v>
      </c>
      <c r="FQ24" s="27">
        <v>44417</v>
      </c>
      <c r="FR24" t="s">
        <v>217</v>
      </c>
      <c r="FS24" s="27">
        <v>44417</v>
      </c>
      <c r="FT24" t="s">
        <v>217</v>
      </c>
      <c r="FU24" s="7">
        <v>44417</v>
      </c>
      <c r="FV24" t="s">
        <v>217</v>
      </c>
      <c r="FW24" s="27">
        <v>44417</v>
      </c>
      <c r="FX24" t="s">
        <v>217</v>
      </c>
      <c r="FY24" s="27">
        <v>44467</v>
      </c>
      <c r="FZ24" t="s">
        <v>217</v>
      </c>
      <c r="GA24" s="27">
        <v>44467</v>
      </c>
      <c r="GB24" t="s">
        <v>217</v>
      </c>
      <c r="GC24" s="27">
        <v>44467</v>
      </c>
      <c r="GD24" t="s">
        <v>217</v>
      </c>
      <c r="GE24" s="27">
        <v>44467</v>
      </c>
      <c r="GF24" t="s">
        <v>217</v>
      </c>
      <c r="GG24" s="27">
        <v>44467</v>
      </c>
      <c r="GH24" t="s">
        <v>217</v>
      </c>
      <c r="GI24" s="27">
        <v>44467</v>
      </c>
      <c r="GJ24" t="s">
        <v>217</v>
      </c>
      <c r="GK24" s="27">
        <v>44483</v>
      </c>
      <c r="GL24" t="s">
        <v>217</v>
      </c>
      <c r="GM24" s="27">
        <v>44483</v>
      </c>
      <c r="GN24" t="s">
        <v>217</v>
      </c>
      <c r="GO24" s="27">
        <v>44483</v>
      </c>
      <c r="GP24" t="s">
        <v>217</v>
      </c>
      <c r="GQ24" s="27">
        <v>44483</v>
      </c>
      <c r="GR24" t="s">
        <v>217</v>
      </c>
      <c r="GS24" s="27">
        <v>44483</v>
      </c>
      <c r="GT24" t="s">
        <v>217</v>
      </c>
      <c r="GU24" s="27">
        <v>44509</v>
      </c>
      <c r="GV24" t="s">
        <v>217</v>
      </c>
      <c r="GW24" s="27">
        <v>44509</v>
      </c>
      <c r="GX24" t="s">
        <v>217</v>
      </c>
      <c r="GY24" s="27">
        <v>44509</v>
      </c>
      <c r="GZ24" t="s">
        <v>216</v>
      </c>
      <c r="HA24" s="27">
        <v>44509</v>
      </c>
      <c r="HB24" t="s">
        <v>216</v>
      </c>
      <c r="HC24" s="27">
        <v>44509</v>
      </c>
      <c r="HD24" t="s">
        <v>216</v>
      </c>
      <c r="HE24" s="27">
        <v>44509</v>
      </c>
      <c r="HF24" t="s">
        <v>216</v>
      </c>
      <c r="HG24">
        <v>44509</v>
      </c>
      <c r="HH24" t="s">
        <v>216</v>
      </c>
      <c r="HI24">
        <v>44509</v>
      </c>
      <c r="HJ24" t="s">
        <v>216</v>
      </c>
      <c r="HK24">
        <v>44509</v>
      </c>
      <c r="HL24" t="s">
        <v>216</v>
      </c>
      <c r="HM24" s="27">
        <v>44509</v>
      </c>
      <c r="HN24" t="s">
        <v>216</v>
      </c>
      <c r="HO24" s="27">
        <v>44551</v>
      </c>
      <c r="HP24" t="s">
        <v>216</v>
      </c>
      <c r="HQ24" s="27">
        <v>44551</v>
      </c>
      <c r="HR24" s="470" t="s">
        <v>216</v>
      </c>
      <c r="HS24" s="471">
        <v>44551</v>
      </c>
      <c r="HT24" t="s">
        <v>216</v>
      </c>
      <c r="HU24" s="27">
        <v>44579</v>
      </c>
      <c r="HV24" t="s">
        <v>216</v>
      </c>
      <c r="HW24" s="27">
        <v>44579</v>
      </c>
      <c r="HX24" t="s">
        <v>216</v>
      </c>
      <c r="HY24" s="27">
        <v>44579</v>
      </c>
      <c r="HZ24" t="s">
        <v>216</v>
      </c>
      <c r="IA24" s="27">
        <v>44579</v>
      </c>
      <c r="IB24" t="s">
        <v>216</v>
      </c>
      <c r="IC24" s="27">
        <v>44579</v>
      </c>
      <c r="ID24" t="s">
        <v>216</v>
      </c>
      <c r="IE24" s="27">
        <v>44599</v>
      </c>
      <c r="IF24" t="s">
        <v>216</v>
      </c>
      <c r="IG24" s="27">
        <v>44599</v>
      </c>
      <c r="IH24" t="s">
        <v>216</v>
      </c>
      <c r="II24" s="27">
        <v>44599</v>
      </c>
      <c r="IJ24" t="s">
        <v>216</v>
      </c>
      <c r="IK24" s="27">
        <v>44599</v>
      </c>
      <c r="IL24" t="s">
        <v>216</v>
      </c>
      <c r="IM24" s="27">
        <v>44599</v>
      </c>
      <c r="IN24" t="s">
        <v>216</v>
      </c>
      <c r="IO24" s="27">
        <v>44599</v>
      </c>
      <c r="IP24" t="s">
        <v>217</v>
      </c>
      <c r="IQ24" s="27">
        <v>44627</v>
      </c>
      <c r="IR24" t="s">
        <v>217</v>
      </c>
      <c r="IS24">
        <v>44627</v>
      </c>
      <c r="IT24" t="s">
        <v>217</v>
      </c>
      <c r="IU24" s="27">
        <v>44627</v>
      </c>
      <c r="IV24" t="s">
        <v>217</v>
      </c>
      <c r="IW24" s="27">
        <v>44627</v>
      </c>
      <c r="IX24" t="s">
        <v>217</v>
      </c>
      <c r="IY24" s="27">
        <v>44627</v>
      </c>
      <c r="IZ24" t="s">
        <v>217</v>
      </c>
      <c r="JA24" s="27">
        <v>44627</v>
      </c>
      <c r="JB24" t="s">
        <v>217</v>
      </c>
      <c r="JC24" s="27">
        <v>44627</v>
      </c>
      <c r="JD24" t="s">
        <v>217</v>
      </c>
      <c r="JE24" s="27">
        <v>44627</v>
      </c>
      <c r="JF24" t="s">
        <v>217</v>
      </c>
      <c r="JG24">
        <v>44664</v>
      </c>
      <c r="JH24" t="s">
        <v>217</v>
      </c>
      <c r="JI24" s="27">
        <v>44664</v>
      </c>
      <c r="JJ24" t="s">
        <v>217</v>
      </c>
      <c r="JK24">
        <v>44664</v>
      </c>
      <c r="JL24" t="s">
        <v>217</v>
      </c>
      <c r="JM24" s="27">
        <v>44664</v>
      </c>
      <c r="JN24" t="s">
        <v>217</v>
      </c>
      <c r="JO24" s="7">
        <v>44684</v>
      </c>
      <c r="JP24" t="s">
        <v>217</v>
      </c>
      <c r="JQ24" s="27">
        <v>44684</v>
      </c>
      <c r="JR24" t="s">
        <v>217</v>
      </c>
      <c r="JS24" s="27">
        <v>44684</v>
      </c>
      <c r="JT24" t="s">
        <v>217</v>
      </c>
      <c r="JU24">
        <v>44684</v>
      </c>
      <c r="JV24" t="s">
        <v>217</v>
      </c>
      <c r="JW24">
        <v>44721</v>
      </c>
      <c r="JX24" t="s">
        <v>217</v>
      </c>
      <c r="JY24" s="27">
        <v>44721</v>
      </c>
      <c r="JZ24" t="s">
        <v>217</v>
      </c>
      <c r="KA24" s="27">
        <v>44764</v>
      </c>
      <c r="KB24" t="s">
        <v>217</v>
      </c>
      <c r="KC24" s="27">
        <v>44764</v>
      </c>
      <c r="KD24" t="s">
        <v>217</v>
      </c>
      <c r="KE24" s="27">
        <v>44764</v>
      </c>
    </row>
    <row r="25" spans="1:291" x14ac:dyDescent="0.25">
      <c r="A25" t="s">
        <v>2419</v>
      </c>
      <c r="B25" s="7">
        <v>43914</v>
      </c>
      <c r="D25" t="s">
        <v>2419</v>
      </c>
      <c r="E25" s="7">
        <v>43894</v>
      </c>
      <c r="G25" t="s">
        <v>2354</v>
      </c>
      <c r="I25" t="s">
        <v>2354</v>
      </c>
      <c r="J25" s="7">
        <v>43944</v>
      </c>
      <c r="L25" t="s">
        <v>2354</v>
      </c>
      <c r="M25" t="s">
        <v>2354</v>
      </c>
      <c r="O25" t="s">
        <v>2354</v>
      </c>
      <c r="P25" s="7">
        <v>43944</v>
      </c>
      <c r="R25" t="s">
        <v>2424</v>
      </c>
      <c r="S25" s="7">
        <v>42452</v>
      </c>
      <c r="T25" t="s">
        <v>2342</v>
      </c>
      <c r="U25" t="s">
        <v>2424</v>
      </c>
      <c r="V25" s="7">
        <v>42452</v>
      </c>
      <c r="W25" t="s">
        <v>2342</v>
      </c>
      <c r="X25" t="s">
        <v>2354</v>
      </c>
      <c r="Y25" t="s">
        <v>2354</v>
      </c>
      <c r="Z25" s="7">
        <v>43977</v>
      </c>
      <c r="AA25" t="s">
        <v>2354</v>
      </c>
      <c r="AB25" t="s">
        <v>2354</v>
      </c>
      <c r="AC25" t="s">
        <v>2354</v>
      </c>
      <c r="AD25" s="7">
        <v>43977</v>
      </c>
      <c r="AE25" s="14" t="s">
        <v>2354</v>
      </c>
      <c r="AF25" t="s">
        <v>2354</v>
      </c>
      <c r="AG25" s="7">
        <v>43977</v>
      </c>
      <c r="AH25" t="s">
        <v>2424</v>
      </c>
      <c r="AI25" s="7">
        <v>42452</v>
      </c>
      <c r="AJ25" s="15" t="s">
        <v>2342</v>
      </c>
      <c r="AK25" t="s">
        <v>2354</v>
      </c>
      <c r="AL25" s="7">
        <v>43999</v>
      </c>
      <c r="AM25" t="s">
        <v>2354</v>
      </c>
      <c r="AN25" t="s">
        <v>2354</v>
      </c>
      <c r="AO25" s="7">
        <v>43999</v>
      </c>
      <c r="AP25" t="s">
        <v>2354</v>
      </c>
      <c r="AQ25" s="7">
        <v>43999</v>
      </c>
      <c r="AR25" t="s">
        <v>2354</v>
      </c>
      <c r="AS25" s="27">
        <v>43999</v>
      </c>
      <c r="AT25" t="s">
        <v>2354</v>
      </c>
      <c r="AU25" s="27">
        <v>43999</v>
      </c>
      <c r="AV25" t="s">
        <v>2354</v>
      </c>
      <c r="AW25" s="27">
        <v>44034</v>
      </c>
      <c r="AX25" t="s">
        <v>2354</v>
      </c>
      <c r="AY25" s="27">
        <v>44034</v>
      </c>
      <c r="AZ25" t="s">
        <v>2354</v>
      </c>
      <c r="BA25" s="27">
        <v>44034</v>
      </c>
      <c r="BB25" t="s">
        <v>2354</v>
      </c>
      <c r="BC25" s="27">
        <v>44071</v>
      </c>
      <c r="BD25" t="s">
        <v>2354</v>
      </c>
      <c r="BE25" s="27">
        <v>44071</v>
      </c>
      <c r="BF25" t="s">
        <v>2354</v>
      </c>
      <c r="BG25" s="27">
        <v>44071</v>
      </c>
      <c r="BH25" t="s">
        <v>2354</v>
      </c>
      <c r="BI25" s="27">
        <v>44071</v>
      </c>
      <c r="BJ25" t="s">
        <v>2354</v>
      </c>
      <c r="BK25" s="27">
        <v>44071</v>
      </c>
      <c r="BL25" t="s">
        <v>2354</v>
      </c>
      <c r="BM25" s="27">
        <v>44112</v>
      </c>
      <c r="BN25" t="s">
        <v>2354</v>
      </c>
      <c r="BO25" s="27">
        <v>44112</v>
      </c>
      <c r="BP25" t="s">
        <v>2354</v>
      </c>
      <c r="BQ25" s="7">
        <v>44112</v>
      </c>
      <c r="BR25" t="s">
        <v>2354</v>
      </c>
      <c r="BS25" s="27">
        <v>44112</v>
      </c>
      <c r="BT25" t="s">
        <v>2354</v>
      </c>
      <c r="BU25" s="27">
        <v>44112</v>
      </c>
      <c r="BV25" t="s">
        <v>2354</v>
      </c>
      <c r="BW25">
        <v>44188</v>
      </c>
      <c r="BX25" t="s">
        <v>2354</v>
      </c>
      <c r="BY25" s="27">
        <v>44201</v>
      </c>
      <c r="BZ25" t="s">
        <v>2354</v>
      </c>
      <c r="CA25" s="27">
        <v>44201</v>
      </c>
      <c r="CB25" t="s">
        <v>2354</v>
      </c>
      <c r="CC25" s="27">
        <v>44201</v>
      </c>
      <c r="CD25" t="s">
        <v>2425</v>
      </c>
      <c r="CE25" s="27">
        <v>44202</v>
      </c>
      <c r="CF25" t="s">
        <v>2354</v>
      </c>
      <c r="CG25" s="27">
        <v>44201</v>
      </c>
      <c r="CH25" t="s">
        <v>2354</v>
      </c>
      <c r="CI25" s="27">
        <v>44201</v>
      </c>
      <c r="CJ25" t="s">
        <v>2354</v>
      </c>
      <c r="CK25" s="27">
        <v>44230</v>
      </c>
      <c r="CL25" t="s">
        <v>2354</v>
      </c>
      <c r="CM25" s="27">
        <v>44230</v>
      </c>
      <c r="CN25" t="s">
        <v>2354</v>
      </c>
      <c r="CO25" s="27">
        <v>44230</v>
      </c>
      <c r="CP25" t="s">
        <v>2354</v>
      </c>
      <c r="CQ25" s="7">
        <v>44230</v>
      </c>
      <c r="CR25" t="s">
        <v>2419</v>
      </c>
      <c r="CS25">
        <v>7.8E-2</v>
      </c>
      <c r="CT25" t="s">
        <v>2354</v>
      </c>
      <c r="CU25" s="7">
        <v>44259</v>
      </c>
      <c r="CV25" t="s">
        <v>2354</v>
      </c>
      <c r="CW25" s="27">
        <v>44259</v>
      </c>
      <c r="CX25" t="s">
        <v>2354</v>
      </c>
      <c r="CY25" s="27">
        <v>44291</v>
      </c>
      <c r="CZ25" t="s">
        <v>2354</v>
      </c>
      <c r="DA25" s="27">
        <v>44291</v>
      </c>
      <c r="DB25" t="s">
        <v>2354</v>
      </c>
      <c r="DC25" s="27">
        <v>44291</v>
      </c>
      <c r="DD25" t="s">
        <v>2354</v>
      </c>
      <c r="DE25" s="27">
        <v>44334</v>
      </c>
      <c r="DF25" t="s">
        <v>2354</v>
      </c>
      <c r="DG25" s="27">
        <v>44334</v>
      </c>
      <c r="DH25" t="s">
        <v>2354</v>
      </c>
      <c r="DI25" s="27">
        <v>44334</v>
      </c>
      <c r="DJ25" t="s">
        <v>2426</v>
      </c>
      <c r="DK25" s="7">
        <v>44365</v>
      </c>
      <c r="DL25" t="s">
        <v>225</v>
      </c>
      <c r="DM25" s="27">
        <v>44259</v>
      </c>
      <c r="DN25" t="s">
        <v>225</v>
      </c>
      <c r="DO25" s="27">
        <v>44259</v>
      </c>
      <c r="DP25" t="s">
        <v>220</v>
      </c>
      <c r="DQ25" s="27">
        <v>44377</v>
      </c>
      <c r="DR25" t="s">
        <v>220</v>
      </c>
      <c r="DS25" s="27">
        <v>44377</v>
      </c>
      <c r="DT25" t="s">
        <v>220</v>
      </c>
      <c r="DU25" s="27">
        <v>44377</v>
      </c>
      <c r="DV25" t="s">
        <v>220</v>
      </c>
      <c r="DW25" s="27">
        <v>44377</v>
      </c>
      <c r="DX25" t="s">
        <v>219</v>
      </c>
      <c r="DY25" s="7">
        <v>44393</v>
      </c>
      <c r="DZ25" t="s">
        <v>219</v>
      </c>
      <c r="EA25">
        <v>44393</v>
      </c>
      <c r="EB25" t="s">
        <v>219</v>
      </c>
      <c r="EC25" s="27">
        <v>44393</v>
      </c>
      <c r="ED25" t="s">
        <v>219</v>
      </c>
      <c r="EE25" s="27">
        <v>44393</v>
      </c>
      <c r="EF25" t="s">
        <v>219</v>
      </c>
      <c r="EG25" s="7">
        <v>44393</v>
      </c>
      <c r="EH25" t="s">
        <v>219</v>
      </c>
      <c r="EI25" s="27">
        <v>44405</v>
      </c>
      <c r="EJ25" t="s">
        <v>219</v>
      </c>
      <c r="EK25" s="27">
        <v>44405</v>
      </c>
      <c r="EL25" t="s">
        <v>219</v>
      </c>
      <c r="EM25" s="27">
        <v>44405</v>
      </c>
      <c r="EN25" t="s">
        <v>219</v>
      </c>
      <c r="EO25" s="27">
        <v>44405</v>
      </c>
      <c r="EP25" t="s">
        <v>219</v>
      </c>
      <c r="EQ25" s="27">
        <v>44417</v>
      </c>
      <c r="ER25" t="s">
        <v>219</v>
      </c>
      <c r="ES25" s="27">
        <v>44417</v>
      </c>
      <c r="ET25" t="s">
        <v>219</v>
      </c>
      <c r="EU25" s="27">
        <v>44417</v>
      </c>
      <c r="EV25" t="s">
        <v>219</v>
      </c>
      <c r="EW25" s="27">
        <v>44417</v>
      </c>
      <c r="EX25" t="s">
        <v>219</v>
      </c>
      <c r="EY25" s="27">
        <v>44417</v>
      </c>
      <c r="EZ25" t="s">
        <v>219</v>
      </c>
      <c r="FA25">
        <v>44417</v>
      </c>
      <c r="FB25" t="s">
        <v>219</v>
      </c>
      <c r="FC25" s="27">
        <v>44417</v>
      </c>
      <c r="FD25" t="s">
        <v>519</v>
      </c>
      <c r="FE25" s="27">
        <v>44411</v>
      </c>
      <c r="FF25" t="s">
        <v>219</v>
      </c>
      <c r="FG25" s="27">
        <v>44417</v>
      </c>
      <c r="FH25" t="s">
        <v>219</v>
      </c>
      <c r="FI25" s="7">
        <v>44417</v>
      </c>
      <c r="FJ25" t="s">
        <v>219</v>
      </c>
      <c r="FK25" s="27">
        <v>44417</v>
      </c>
      <c r="FL25" t="s">
        <v>219</v>
      </c>
      <c r="FM25" s="27">
        <v>44417</v>
      </c>
      <c r="FN25" t="s">
        <v>219</v>
      </c>
      <c r="FO25" s="27">
        <v>44417</v>
      </c>
      <c r="FP25" t="s">
        <v>219</v>
      </c>
      <c r="FQ25" s="27">
        <v>44453</v>
      </c>
      <c r="FR25" t="s">
        <v>219</v>
      </c>
      <c r="FS25" s="27">
        <v>44453</v>
      </c>
      <c r="FT25" t="s">
        <v>219</v>
      </c>
      <c r="FU25" s="7">
        <v>44453</v>
      </c>
      <c r="FV25" t="s">
        <v>219</v>
      </c>
      <c r="FW25" s="27">
        <v>44453</v>
      </c>
      <c r="FX25" t="s">
        <v>219</v>
      </c>
      <c r="FY25" s="27">
        <v>44467</v>
      </c>
      <c r="FZ25" t="s">
        <v>219</v>
      </c>
      <c r="GA25" s="27">
        <v>44467</v>
      </c>
      <c r="GB25" t="s">
        <v>219</v>
      </c>
      <c r="GC25" s="27">
        <v>44467</v>
      </c>
      <c r="GD25" t="s">
        <v>219</v>
      </c>
      <c r="GE25" s="27">
        <v>44467</v>
      </c>
      <c r="GF25" t="s">
        <v>219</v>
      </c>
      <c r="GG25" s="27">
        <v>44467</v>
      </c>
      <c r="GH25" t="s">
        <v>219</v>
      </c>
      <c r="GI25" s="27">
        <v>44467</v>
      </c>
      <c r="GJ25" t="s">
        <v>219</v>
      </c>
      <c r="GK25" s="27">
        <v>44483</v>
      </c>
      <c r="GL25" t="s">
        <v>219</v>
      </c>
      <c r="GM25" s="27">
        <v>44483</v>
      </c>
      <c r="GN25" t="s">
        <v>219</v>
      </c>
      <c r="GO25" s="27">
        <v>44483</v>
      </c>
      <c r="GP25" t="s">
        <v>219</v>
      </c>
      <c r="GQ25" s="27">
        <v>44483</v>
      </c>
      <c r="GR25" t="s">
        <v>219</v>
      </c>
      <c r="GS25" s="27">
        <v>44483</v>
      </c>
      <c r="GT25" t="s">
        <v>219</v>
      </c>
      <c r="GU25" s="27">
        <v>44509</v>
      </c>
      <c r="GV25" t="s">
        <v>219</v>
      </c>
      <c r="GW25" s="27">
        <v>44509</v>
      </c>
      <c r="GX25" t="s">
        <v>219</v>
      </c>
      <c r="GY25" s="27">
        <v>44509</v>
      </c>
      <c r="GZ25" t="s">
        <v>217</v>
      </c>
      <c r="HA25" s="27">
        <v>44509</v>
      </c>
      <c r="HB25" t="s">
        <v>217</v>
      </c>
      <c r="HC25" s="27">
        <v>44509</v>
      </c>
      <c r="HD25" t="s">
        <v>217</v>
      </c>
      <c r="HE25" s="27">
        <v>44509</v>
      </c>
      <c r="HF25" t="s">
        <v>217</v>
      </c>
      <c r="HG25">
        <v>44509</v>
      </c>
      <c r="HH25" t="s">
        <v>217</v>
      </c>
      <c r="HI25">
        <v>44509</v>
      </c>
      <c r="HJ25" t="s">
        <v>217</v>
      </c>
      <c r="HK25">
        <v>44509</v>
      </c>
      <c r="HL25" t="s">
        <v>217</v>
      </c>
      <c r="HM25" s="27">
        <v>44546</v>
      </c>
      <c r="HN25" t="s">
        <v>217</v>
      </c>
      <c r="HO25" s="27">
        <v>44546</v>
      </c>
      <c r="HP25" t="s">
        <v>217</v>
      </c>
      <c r="HQ25" s="27">
        <v>44546</v>
      </c>
      <c r="HR25" s="470" t="s">
        <v>217</v>
      </c>
      <c r="HS25" s="471">
        <v>44546</v>
      </c>
      <c r="HT25" t="s">
        <v>217</v>
      </c>
      <c r="HU25" s="27">
        <v>44579</v>
      </c>
      <c r="HV25" t="s">
        <v>217</v>
      </c>
      <c r="HW25" s="27">
        <v>44579</v>
      </c>
      <c r="HX25" t="s">
        <v>217</v>
      </c>
      <c r="HY25" s="27">
        <v>44579</v>
      </c>
      <c r="HZ25" t="s">
        <v>217</v>
      </c>
      <c r="IA25" s="27">
        <v>44579</v>
      </c>
      <c r="IB25" t="s">
        <v>217</v>
      </c>
      <c r="IC25" s="27">
        <v>44579</v>
      </c>
      <c r="ID25" t="s">
        <v>217</v>
      </c>
      <c r="IE25" s="27">
        <v>44596</v>
      </c>
      <c r="IF25" t="s">
        <v>217</v>
      </c>
      <c r="IG25" s="27">
        <v>44596</v>
      </c>
      <c r="IH25" t="s">
        <v>217</v>
      </c>
      <c r="II25" s="27">
        <v>44596</v>
      </c>
      <c r="IJ25" t="s">
        <v>217</v>
      </c>
      <c r="IK25" s="27">
        <v>44596</v>
      </c>
      <c r="IL25" t="s">
        <v>217</v>
      </c>
      <c r="IM25" s="27">
        <v>44596</v>
      </c>
      <c r="IN25" t="s">
        <v>217</v>
      </c>
      <c r="IO25" s="27">
        <v>44596</v>
      </c>
      <c r="IP25" t="s">
        <v>219</v>
      </c>
      <c r="IQ25" s="27">
        <v>44628</v>
      </c>
      <c r="IR25" t="s">
        <v>219</v>
      </c>
      <c r="IS25">
        <v>44628</v>
      </c>
      <c r="IT25" t="s">
        <v>219</v>
      </c>
      <c r="IU25" s="27">
        <v>44628</v>
      </c>
      <c r="IV25" t="s">
        <v>219</v>
      </c>
      <c r="IW25" s="27">
        <v>44628</v>
      </c>
      <c r="IX25" t="s">
        <v>219</v>
      </c>
      <c r="IY25" s="27">
        <v>44628</v>
      </c>
      <c r="IZ25" t="s">
        <v>219</v>
      </c>
      <c r="JA25" s="27">
        <v>44628</v>
      </c>
      <c r="JB25" t="s">
        <v>219</v>
      </c>
      <c r="JC25" s="27">
        <v>44628</v>
      </c>
      <c r="JD25" t="s">
        <v>219</v>
      </c>
      <c r="JE25" s="27">
        <v>44628</v>
      </c>
      <c r="JF25" t="s">
        <v>219</v>
      </c>
      <c r="JG25">
        <v>44664</v>
      </c>
      <c r="JH25" t="s">
        <v>219</v>
      </c>
      <c r="JI25" s="27">
        <v>44664</v>
      </c>
      <c r="JJ25" t="s">
        <v>219</v>
      </c>
      <c r="JK25">
        <v>44664</v>
      </c>
      <c r="JL25" t="s">
        <v>219</v>
      </c>
      <c r="JM25" s="27">
        <v>44664</v>
      </c>
      <c r="JN25" t="s">
        <v>219</v>
      </c>
      <c r="JO25" s="7">
        <v>44684</v>
      </c>
      <c r="JP25" t="s">
        <v>219</v>
      </c>
      <c r="JQ25" s="27">
        <v>44684</v>
      </c>
      <c r="JR25" t="s">
        <v>219</v>
      </c>
      <c r="JS25" s="27">
        <v>44684</v>
      </c>
      <c r="JT25" t="s">
        <v>219</v>
      </c>
      <c r="JU25">
        <v>44684</v>
      </c>
      <c r="JV25" t="s">
        <v>219</v>
      </c>
      <c r="JW25">
        <v>44721</v>
      </c>
      <c r="JX25" t="s">
        <v>219</v>
      </c>
      <c r="JY25" s="27">
        <v>44721</v>
      </c>
      <c r="JZ25" t="s">
        <v>219</v>
      </c>
      <c r="KA25" s="27">
        <v>44764</v>
      </c>
      <c r="KB25" t="s">
        <v>219</v>
      </c>
      <c r="KC25" s="27">
        <v>44764</v>
      </c>
      <c r="KD25" t="s">
        <v>219</v>
      </c>
      <c r="KE25" s="27">
        <v>44764</v>
      </c>
    </row>
    <row r="26" spans="1:291" x14ac:dyDescent="0.25">
      <c r="A26" t="s">
        <v>2354</v>
      </c>
      <c r="B26" s="7">
        <v>43944</v>
      </c>
      <c r="D26" t="s">
        <v>2354</v>
      </c>
      <c r="E26" s="7">
        <v>43944</v>
      </c>
      <c r="G26" t="s">
        <v>2357</v>
      </c>
      <c r="I26" t="s">
        <v>2357</v>
      </c>
      <c r="J26" s="7">
        <v>43944</v>
      </c>
      <c r="L26" t="s">
        <v>2357</v>
      </c>
      <c r="M26" t="s">
        <v>2357</v>
      </c>
      <c r="O26" t="s">
        <v>2357</v>
      </c>
      <c r="P26" s="7">
        <v>43944</v>
      </c>
      <c r="R26" t="s">
        <v>2427</v>
      </c>
      <c r="S26" s="7">
        <v>42374</v>
      </c>
      <c r="T26" t="s">
        <v>2428</v>
      </c>
      <c r="U26" t="s">
        <v>2427</v>
      </c>
      <c r="V26" s="7">
        <v>42374</v>
      </c>
      <c r="W26" t="s">
        <v>2429</v>
      </c>
      <c r="X26" t="s">
        <v>2357</v>
      </c>
      <c r="Y26" t="s">
        <v>2357</v>
      </c>
      <c r="Z26" s="7">
        <v>43977</v>
      </c>
      <c r="AA26" t="s">
        <v>2357</v>
      </c>
      <c r="AB26" t="s">
        <v>2357</v>
      </c>
      <c r="AC26" t="s">
        <v>2357</v>
      </c>
      <c r="AD26" s="7">
        <v>43977</v>
      </c>
      <c r="AE26" s="14" t="s">
        <v>2357</v>
      </c>
      <c r="AF26" t="s">
        <v>2357</v>
      </c>
      <c r="AG26" s="7">
        <v>43995</v>
      </c>
      <c r="AH26" t="s">
        <v>2427</v>
      </c>
      <c r="AI26" s="7">
        <v>42374</v>
      </c>
      <c r="AJ26" s="15" t="s">
        <v>2428</v>
      </c>
      <c r="AK26" t="s">
        <v>2357</v>
      </c>
      <c r="AL26" s="7">
        <v>43999</v>
      </c>
      <c r="AM26" t="s">
        <v>2357</v>
      </c>
      <c r="AN26" t="s">
        <v>2357</v>
      </c>
      <c r="AO26" s="7">
        <v>43999</v>
      </c>
      <c r="AP26" t="s">
        <v>2357</v>
      </c>
      <c r="AQ26" s="7">
        <v>43999</v>
      </c>
      <c r="AR26" t="s">
        <v>2357</v>
      </c>
      <c r="AS26" s="27">
        <v>43999</v>
      </c>
      <c r="AT26" t="s">
        <v>2357</v>
      </c>
      <c r="AU26" s="27">
        <v>43999</v>
      </c>
      <c r="AV26" t="s">
        <v>2357</v>
      </c>
      <c r="AW26" s="27">
        <v>44034</v>
      </c>
      <c r="AX26" t="s">
        <v>2357</v>
      </c>
      <c r="AY26" s="27">
        <v>44034</v>
      </c>
      <c r="AZ26" t="s">
        <v>2357</v>
      </c>
      <c r="BA26" s="27">
        <v>44034</v>
      </c>
      <c r="BB26" t="s">
        <v>2357</v>
      </c>
      <c r="BC26" s="27">
        <v>44071</v>
      </c>
      <c r="BD26" t="s">
        <v>2357</v>
      </c>
      <c r="BE26" s="27">
        <v>44071</v>
      </c>
      <c r="BF26" t="s">
        <v>2357</v>
      </c>
      <c r="BG26" s="27">
        <v>44071</v>
      </c>
      <c r="BH26" t="s">
        <v>2357</v>
      </c>
      <c r="BI26" s="27">
        <v>44071</v>
      </c>
      <c r="BJ26" t="s">
        <v>2357</v>
      </c>
      <c r="BK26" s="27">
        <v>44071</v>
      </c>
      <c r="BL26" t="s">
        <v>2357</v>
      </c>
      <c r="BM26" s="27">
        <v>44112</v>
      </c>
      <c r="BN26" t="s">
        <v>2357</v>
      </c>
      <c r="BO26" s="27">
        <v>44112</v>
      </c>
      <c r="BP26" t="s">
        <v>2357</v>
      </c>
      <c r="BQ26" s="7">
        <v>44112</v>
      </c>
      <c r="BR26" t="s">
        <v>2357</v>
      </c>
      <c r="BS26" s="27">
        <v>44112</v>
      </c>
      <c r="BT26" t="s">
        <v>2357</v>
      </c>
      <c r="BU26" s="27">
        <v>44112</v>
      </c>
      <c r="BV26" t="s">
        <v>2357</v>
      </c>
      <c r="BW26">
        <v>44188</v>
      </c>
      <c r="BX26" t="s">
        <v>2357</v>
      </c>
      <c r="BY26" s="27">
        <v>44201</v>
      </c>
      <c r="BZ26" t="s">
        <v>2357</v>
      </c>
      <c r="CA26" s="27">
        <v>44201</v>
      </c>
      <c r="CB26" t="s">
        <v>2357</v>
      </c>
      <c r="CC26" s="27">
        <v>44201</v>
      </c>
      <c r="CD26" t="s">
        <v>2430</v>
      </c>
      <c r="CE26" s="27">
        <v>44202</v>
      </c>
      <c r="CF26" t="s">
        <v>2357</v>
      </c>
      <c r="CG26" s="27">
        <v>44201</v>
      </c>
      <c r="CH26" t="s">
        <v>2357</v>
      </c>
      <c r="CI26" s="27">
        <v>44201</v>
      </c>
      <c r="CJ26" t="s">
        <v>2357</v>
      </c>
      <c r="CK26" s="27">
        <v>44230</v>
      </c>
      <c r="CL26" t="s">
        <v>2357</v>
      </c>
      <c r="CM26" s="27">
        <v>44230</v>
      </c>
      <c r="CN26" t="s">
        <v>2357</v>
      </c>
      <c r="CO26" s="27">
        <v>44230</v>
      </c>
      <c r="CP26" t="s">
        <v>2357</v>
      </c>
      <c r="CQ26" s="7">
        <v>44230</v>
      </c>
      <c r="CR26" t="s">
        <v>2354</v>
      </c>
      <c r="CS26">
        <v>0.218</v>
      </c>
      <c r="CT26" t="s">
        <v>2357</v>
      </c>
      <c r="CU26" s="7">
        <v>44259</v>
      </c>
      <c r="CV26" t="s">
        <v>2357</v>
      </c>
      <c r="CW26" s="27">
        <v>44259</v>
      </c>
      <c r="CX26" t="s">
        <v>2357</v>
      </c>
      <c r="CY26" s="27">
        <v>44291</v>
      </c>
      <c r="CZ26" t="s">
        <v>2357</v>
      </c>
      <c r="DA26" s="27">
        <v>44291</v>
      </c>
      <c r="DB26" t="s">
        <v>2357</v>
      </c>
      <c r="DC26" s="27">
        <v>44291</v>
      </c>
      <c r="DD26" t="s">
        <v>2357</v>
      </c>
      <c r="DE26" s="27">
        <v>44334</v>
      </c>
      <c r="DF26" t="s">
        <v>2357</v>
      </c>
      <c r="DG26" s="27">
        <v>44334</v>
      </c>
      <c r="DH26" t="s">
        <v>2357</v>
      </c>
      <c r="DI26" s="27">
        <v>44334</v>
      </c>
      <c r="DJ26" t="s">
        <v>2431</v>
      </c>
      <c r="DK26" s="7">
        <v>44365</v>
      </c>
      <c r="DL26" t="s">
        <v>226</v>
      </c>
      <c r="DM26" s="27">
        <v>44266</v>
      </c>
      <c r="DN26" t="s">
        <v>226</v>
      </c>
      <c r="DO26" s="27">
        <v>44266</v>
      </c>
      <c r="DP26" t="s">
        <v>222</v>
      </c>
      <c r="DQ26" s="27">
        <v>44377</v>
      </c>
      <c r="DR26" t="s">
        <v>222</v>
      </c>
      <c r="DS26" s="27">
        <v>44377</v>
      </c>
      <c r="DT26" t="s">
        <v>222</v>
      </c>
      <c r="DU26" s="27">
        <v>44377</v>
      </c>
      <c r="DV26" t="s">
        <v>222</v>
      </c>
      <c r="DW26" s="27">
        <v>44377</v>
      </c>
      <c r="DX26" t="s">
        <v>220</v>
      </c>
      <c r="DY26" s="7">
        <v>44377</v>
      </c>
      <c r="DZ26" t="s">
        <v>220</v>
      </c>
      <c r="EA26">
        <v>44377</v>
      </c>
      <c r="EB26" t="s">
        <v>220</v>
      </c>
      <c r="EC26" s="27">
        <v>44377</v>
      </c>
      <c r="ED26" t="s">
        <v>220</v>
      </c>
      <c r="EE26" s="27">
        <v>44377</v>
      </c>
      <c r="EF26" t="s">
        <v>220</v>
      </c>
      <c r="EG26" s="7">
        <v>44377</v>
      </c>
      <c r="EH26" t="s">
        <v>220</v>
      </c>
      <c r="EI26" s="27">
        <v>44405</v>
      </c>
      <c r="EJ26" t="s">
        <v>220</v>
      </c>
      <c r="EK26" s="27">
        <v>44405</v>
      </c>
      <c r="EL26" t="s">
        <v>220</v>
      </c>
      <c r="EM26" s="27">
        <v>44405</v>
      </c>
      <c r="EN26" t="s">
        <v>220</v>
      </c>
      <c r="EO26" s="27">
        <v>44405</v>
      </c>
      <c r="EP26" t="s">
        <v>220</v>
      </c>
      <c r="EQ26" s="27">
        <v>44417</v>
      </c>
      <c r="ER26" t="s">
        <v>220</v>
      </c>
      <c r="ES26" s="27">
        <v>44417</v>
      </c>
      <c r="ET26" t="s">
        <v>220</v>
      </c>
      <c r="EU26" s="27">
        <v>44417</v>
      </c>
      <c r="EV26" t="s">
        <v>220</v>
      </c>
      <c r="EW26" s="27">
        <v>44417</v>
      </c>
      <c r="EX26" t="s">
        <v>220</v>
      </c>
      <c r="EY26" s="27">
        <v>44417</v>
      </c>
      <c r="EZ26" t="s">
        <v>220</v>
      </c>
      <c r="FA26">
        <v>44417</v>
      </c>
      <c r="FB26" t="s">
        <v>220</v>
      </c>
      <c r="FC26" s="27">
        <v>44417</v>
      </c>
      <c r="FD26" t="s">
        <v>520</v>
      </c>
      <c r="FE26" s="27">
        <v>44411</v>
      </c>
      <c r="FF26" t="s">
        <v>220</v>
      </c>
      <c r="FG26" s="27">
        <v>44417</v>
      </c>
      <c r="FH26" t="s">
        <v>220</v>
      </c>
      <c r="FI26" s="7">
        <v>44417</v>
      </c>
      <c r="FJ26" t="s">
        <v>220</v>
      </c>
      <c r="FK26" s="27">
        <v>44417</v>
      </c>
      <c r="FL26" t="s">
        <v>220</v>
      </c>
      <c r="FM26" s="27">
        <v>44417</v>
      </c>
      <c r="FN26" t="s">
        <v>220</v>
      </c>
      <c r="FO26" s="27">
        <v>44417</v>
      </c>
      <c r="FP26" t="s">
        <v>220</v>
      </c>
      <c r="FQ26" s="27">
        <v>44453</v>
      </c>
      <c r="FR26" t="s">
        <v>220</v>
      </c>
      <c r="FS26" s="27">
        <v>44453</v>
      </c>
      <c r="FT26" t="s">
        <v>220</v>
      </c>
      <c r="FU26" s="7">
        <v>44453</v>
      </c>
      <c r="FV26" t="s">
        <v>220</v>
      </c>
      <c r="FW26" s="27">
        <v>44453</v>
      </c>
      <c r="FX26" t="s">
        <v>220</v>
      </c>
      <c r="FY26" s="27">
        <v>44467</v>
      </c>
      <c r="FZ26" t="s">
        <v>220</v>
      </c>
      <c r="GA26" s="27">
        <v>44467</v>
      </c>
      <c r="GB26" t="s">
        <v>220</v>
      </c>
      <c r="GC26" s="27">
        <v>44467</v>
      </c>
      <c r="GD26" t="s">
        <v>220</v>
      </c>
      <c r="GE26" s="27">
        <v>44467</v>
      </c>
      <c r="GF26" t="s">
        <v>220</v>
      </c>
      <c r="GG26" s="27">
        <v>44467</v>
      </c>
      <c r="GH26" t="s">
        <v>220</v>
      </c>
      <c r="GI26" s="27">
        <v>44467</v>
      </c>
      <c r="GJ26" t="s">
        <v>220</v>
      </c>
      <c r="GK26" s="27">
        <v>44467</v>
      </c>
      <c r="GL26" t="s">
        <v>220</v>
      </c>
      <c r="GM26" s="27">
        <v>44467</v>
      </c>
      <c r="GN26" t="s">
        <v>220</v>
      </c>
      <c r="GO26" s="27">
        <v>44467</v>
      </c>
      <c r="GP26" t="s">
        <v>220</v>
      </c>
      <c r="GQ26" s="27">
        <v>44467</v>
      </c>
      <c r="GR26" t="s">
        <v>220</v>
      </c>
      <c r="GS26" s="27">
        <v>44467</v>
      </c>
      <c r="GT26" t="s">
        <v>220</v>
      </c>
      <c r="GU26" s="27">
        <v>44509</v>
      </c>
      <c r="GV26" t="s">
        <v>220</v>
      </c>
      <c r="GW26" s="27">
        <v>44509</v>
      </c>
      <c r="GX26" t="s">
        <v>220</v>
      </c>
      <c r="GY26" s="27">
        <v>44509</v>
      </c>
      <c r="GZ26" t="s">
        <v>219</v>
      </c>
      <c r="HA26" s="27">
        <v>44509</v>
      </c>
      <c r="HB26" t="s">
        <v>219</v>
      </c>
      <c r="HC26" s="27">
        <v>44509</v>
      </c>
      <c r="HD26" t="s">
        <v>219</v>
      </c>
      <c r="HE26" s="27">
        <v>44509</v>
      </c>
      <c r="HF26" t="s">
        <v>219</v>
      </c>
      <c r="HG26">
        <v>44509</v>
      </c>
      <c r="HH26" t="s">
        <v>219</v>
      </c>
      <c r="HI26">
        <v>44509</v>
      </c>
      <c r="HJ26" t="s">
        <v>219</v>
      </c>
      <c r="HK26">
        <v>44509</v>
      </c>
      <c r="HL26" t="s">
        <v>219</v>
      </c>
      <c r="HM26" s="27">
        <v>44509</v>
      </c>
      <c r="HN26" t="s">
        <v>219</v>
      </c>
      <c r="HO26" s="27">
        <v>44551</v>
      </c>
      <c r="HP26" t="s">
        <v>219</v>
      </c>
      <c r="HQ26" s="27">
        <v>44551</v>
      </c>
      <c r="HR26" s="470" t="s">
        <v>219</v>
      </c>
      <c r="HS26" s="471">
        <v>44551</v>
      </c>
      <c r="HT26" t="s">
        <v>219</v>
      </c>
      <c r="HU26" s="27">
        <v>44579</v>
      </c>
      <c r="HV26" t="s">
        <v>219</v>
      </c>
      <c r="HW26" s="27">
        <v>44579</v>
      </c>
      <c r="HX26" t="s">
        <v>219</v>
      </c>
      <c r="HY26" s="27">
        <v>44579</v>
      </c>
      <c r="HZ26" t="s">
        <v>219</v>
      </c>
      <c r="IA26" s="27">
        <v>44579</v>
      </c>
      <c r="IB26" t="s">
        <v>219</v>
      </c>
      <c r="IC26" s="27">
        <v>44579</v>
      </c>
      <c r="ID26" t="s">
        <v>219</v>
      </c>
      <c r="IE26" s="27">
        <v>44599</v>
      </c>
      <c r="IF26" t="s">
        <v>219</v>
      </c>
      <c r="IG26" s="27">
        <v>44599</v>
      </c>
      <c r="IH26" t="s">
        <v>219</v>
      </c>
      <c r="II26" s="27">
        <v>44599</v>
      </c>
      <c r="IJ26" t="s">
        <v>219</v>
      </c>
      <c r="IK26" s="27">
        <v>44599</v>
      </c>
      <c r="IL26" t="s">
        <v>219</v>
      </c>
      <c r="IM26" s="27">
        <v>44599</v>
      </c>
      <c r="IN26" t="s">
        <v>219</v>
      </c>
      <c r="IO26" s="27">
        <v>44599</v>
      </c>
      <c r="IP26" t="s">
        <v>220</v>
      </c>
      <c r="IQ26" s="27">
        <v>44627</v>
      </c>
      <c r="IR26" t="s">
        <v>220</v>
      </c>
      <c r="IS26">
        <v>44627</v>
      </c>
      <c r="IT26" t="s">
        <v>220</v>
      </c>
      <c r="IU26" s="27">
        <v>44627</v>
      </c>
      <c r="IV26" t="s">
        <v>220</v>
      </c>
      <c r="IW26" s="27">
        <v>44627</v>
      </c>
      <c r="IX26" t="s">
        <v>220</v>
      </c>
      <c r="IY26" s="27">
        <v>44627</v>
      </c>
      <c r="IZ26" t="s">
        <v>220</v>
      </c>
      <c r="JA26" s="27">
        <v>44627</v>
      </c>
      <c r="JB26" t="s">
        <v>220</v>
      </c>
      <c r="JC26" s="27">
        <v>44627</v>
      </c>
      <c r="JD26" t="s">
        <v>220</v>
      </c>
      <c r="JE26" s="27">
        <v>44627</v>
      </c>
      <c r="JF26" t="s">
        <v>220</v>
      </c>
      <c r="JG26">
        <v>44664</v>
      </c>
      <c r="JH26" t="s">
        <v>220</v>
      </c>
      <c r="JI26" s="27">
        <v>44664</v>
      </c>
      <c r="JJ26" t="s">
        <v>220</v>
      </c>
      <c r="JK26">
        <v>44664</v>
      </c>
      <c r="JL26" t="s">
        <v>220</v>
      </c>
      <c r="JM26" s="27">
        <v>44664</v>
      </c>
      <c r="JN26" t="s">
        <v>220</v>
      </c>
      <c r="JO26" s="7">
        <v>44684</v>
      </c>
      <c r="JP26" t="s">
        <v>220</v>
      </c>
      <c r="JQ26" s="27">
        <v>44684</v>
      </c>
      <c r="JR26" t="s">
        <v>220</v>
      </c>
      <c r="JS26" s="27">
        <v>44684</v>
      </c>
      <c r="JT26" t="s">
        <v>220</v>
      </c>
      <c r="JU26">
        <v>44684</v>
      </c>
      <c r="JV26" t="s">
        <v>220</v>
      </c>
      <c r="JW26">
        <v>44721</v>
      </c>
      <c r="JX26" t="s">
        <v>220</v>
      </c>
      <c r="JY26" s="27">
        <v>44721</v>
      </c>
      <c r="JZ26" t="s">
        <v>220</v>
      </c>
      <c r="KA26" s="27">
        <v>44764</v>
      </c>
      <c r="KB26" t="s">
        <v>220</v>
      </c>
      <c r="KC26" s="27">
        <v>44764</v>
      </c>
      <c r="KD26" t="s">
        <v>220</v>
      </c>
      <c r="KE26" s="27">
        <v>44764</v>
      </c>
    </row>
    <row r="27" spans="1:291" x14ac:dyDescent="0.25">
      <c r="A27" t="s">
        <v>2357</v>
      </c>
      <c r="B27" s="7">
        <v>43944</v>
      </c>
      <c r="D27" t="s">
        <v>2357</v>
      </c>
      <c r="E27" s="7">
        <v>43944</v>
      </c>
      <c r="G27" t="s">
        <v>2361</v>
      </c>
      <c r="I27" t="s">
        <v>2361</v>
      </c>
      <c r="J27" s="7">
        <v>43944</v>
      </c>
      <c r="L27" t="s">
        <v>2361</v>
      </c>
      <c r="M27" t="s">
        <v>2361</v>
      </c>
      <c r="O27" t="s">
        <v>2361</v>
      </c>
      <c r="P27" s="7">
        <v>43944</v>
      </c>
      <c r="R27" t="s">
        <v>2330</v>
      </c>
      <c r="S27" s="7">
        <v>42290</v>
      </c>
      <c r="T27" t="s">
        <v>2342</v>
      </c>
      <c r="U27" t="s">
        <v>2330</v>
      </c>
      <c r="V27" s="7">
        <v>42290</v>
      </c>
      <c r="W27" t="s">
        <v>2342</v>
      </c>
      <c r="X27" t="s">
        <v>2361</v>
      </c>
      <c r="Y27" t="s">
        <v>2361</v>
      </c>
      <c r="Z27" s="7">
        <v>43977</v>
      </c>
      <c r="AA27" t="s">
        <v>2361</v>
      </c>
      <c r="AB27" t="s">
        <v>2361</v>
      </c>
      <c r="AC27" t="s">
        <v>2361</v>
      </c>
      <c r="AD27" s="7">
        <v>43977</v>
      </c>
      <c r="AE27" s="14" t="s">
        <v>2361</v>
      </c>
      <c r="AF27" t="s">
        <v>2361</v>
      </c>
      <c r="AG27" s="7">
        <v>43977</v>
      </c>
      <c r="AH27" t="s">
        <v>2330</v>
      </c>
      <c r="AI27" s="7">
        <v>42290</v>
      </c>
      <c r="AJ27" s="15" t="s">
        <v>2342</v>
      </c>
      <c r="AK27" t="s">
        <v>2361</v>
      </c>
      <c r="AL27" s="7">
        <v>43999</v>
      </c>
      <c r="AM27" t="s">
        <v>2361</v>
      </c>
      <c r="AN27" t="s">
        <v>2361</v>
      </c>
      <c r="AO27" s="7">
        <v>43999</v>
      </c>
      <c r="AP27" t="s">
        <v>2361</v>
      </c>
      <c r="AQ27" s="7">
        <v>43999</v>
      </c>
      <c r="AR27" t="s">
        <v>2361</v>
      </c>
      <c r="AS27" s="27">
        <v>43999</v>
      </c>
      <c r="AT27" t="s">
        <v>2361</v>
      </c>
      <c r="AU27" s="27">
        <v>43999</v>
      </c>
      <c r="AV27" t="s">
        <v>2361</v>
      </c>
      <c r="AW27" s="27">
        <v>44034</v>
      </c>
      <c r="AX27" t="s">
        <v>2361</v>
      </c>
      <c r="AY27" s="27">
        <v>44034</v>
      </c>
      <c r="AZ27" t="s">
        <v>2361</v>
      </c>
      <c r="BA27" s="27">
        <v>44034</v>
      </c>
      <c r="BB27" t="s">
        <v>2361</v>
      </c>
      <c r="BC27" s="27">
        <v>44071</v>
      </c>
      <c r="BD27" t="s">
        <v>2361</v>
      </c>
      <c r="BE27" s="27">
        <v>44071</v>
      </c>
      <c r="BF27" t="s">
        <v>2361</v>
      </c>
      <c r="BG27" s="27">
        <v>44071</v>
      </c>
      <c r="BH27" t="s">
        <v>2361</v>
      </c>
      <c r="BI27" s="27">
        <v>44071</v>
      </c>
      <c r="BJ27" t="s">
        <v>2361</v>
      </c>
      <c r="BK27" s="27">
        <v>44071</v>
      </c>
      <c r="BL27" t="s">
        <v>2361</v>
      </c>
      <c r="BM27" s="27">
        <v>44112</v>
      </c>
      <c r="BN27" t="s">
        <v>2361</v>
      </c>
      <c r="BO27" s="27">
        <v>44112</v>
      </c>
      <c r="BP27" t="s">
        <v>2361</v>
      </c>
      <c r="BQ27" s="7">
        <v>44112</v>
      </c>
      <c r="BR27" t="s">
        <v>2361</v>
      </c>
      <c r="BS27" s="27">
        <v>44112</v>
      </c>
      <c r="BT27" t="s">
        <v>2361</v>
      </c>
      <c r="BU27" s="27">
        <v>44112</v>
      </c>
      <c r="BV27" t="s">
        <v>2361</v>
      </c>
      <c r="BW27">
        <v>44188</v>
      </c>
      <c r="BX27" t="s">
        <v>2361</v>
      </c>
      <c r="BY27" s="27">
        <v>44201</v>
      </c>
      <c r="BZ27" t="s">
        <v>2361</v>
      </c>
      <c r="CA27" s="27">
        <v>44201</v>
      </c>
      <c r="CB27" t="s">
        <v>2361</v>
      </c>
      <c r="CC27" s="27">
        <v>44201</v>
      </c>
      <c r="CD27" t="s">
        <v>2432</v>
      </c>
      <c r="CE27" s="27">
        <v>44202</v>
      </c>
      <c r="CF27" t="s">
        <v>2361</v>
      </c>
      <c r="CG27" s="27">
        <v>44201</v>
      </c>
      <c r="CH27" t="s">
        <v>2361</v>
      </c>
      <c r="CI27" s="27">
        <v>44201</v>
      </c>
      <c r="CJ27" t="s">
        <v>2361</v>
      </c>
      <c r="CK27" s="27">
        <v>44230</v>
      </c>
      <c r="CL27" t="s">
        <v>2361</v>
      </c>
      <c r="CM27" s="27">
        <v>44230</v>
      </c>
      <c r="CN27" t="s">
        <v>2361</v>
      </c>
      <c r="CO27" s="27">
        <v>44230</v>
      </c>
      <c r="CP27" t="s">
        <v>2361</v>
      </c>
      <c r="CQ27" s="7">
        <v>44230</v>
      </c>
      <c r="CR27" t="s">
        <v>2357</v>
      </c>
      <c r="CS27">
        <v>0.105</v>
      </c>
      <c r="CT27" t="s">
        <v>2361</v>
      </c>
      <c r="CU27" s="7">
        <v>44259</v>
      </c>
      <c r="CV27" t="s">
        <v>2361</v>
      </c>
      <c r="CW27" s="27">
        <v>44259</v>
      </c>
      <c r="CX27" t="s">
        <v>2361</v>
      </c>
      <c r="CY27" s="27">
        <v>44291</v>
      </c>
      <c r="CZ27" t="s">
        <v>2361</v>
      </c>
      <c r="DA27" s="27">
        <v>44291</v>
      </c>
      <c r="DB27" t="s">
        <v>2361</v>
      </c>
      <c r="DC27" s="27">
        <v>44291</v>
      </c>
      <c r="DD27" t="s">
        <v>2361</v>
      </c>
      <c r="DE27" s="27">
        <v>44334</v>
      </c>
      <c r="DF27" t="s">
        <v>2361</v>
      </c>
      <c r="DG27" s="27">
        <v>44334</v>
      </c>
      <c r="DH27" t="s">
        <v>2361</v>
      </c>
      <c r="DI27" s="27">
        <v>44334</v>
      </c>
      <c r="DJ27" t="s">
        <v>2433</v>
      </c>
      <c r="DK27" s="7">
        <v>44365</v>
      </c>
      <c r="DL27" t="s">
        <v>227</v>
      </c>
      <c r="DM27" s="27">
        <v>44259</v>
      </c>
      <c r="DN27" t="s">
        <v>227</v>
      </c>
      <c r="DO27" s="27">
        <v>44259</v>
      </c>
      <c r="DP27" t="s">
        <v>223</v>
      </c>
      <c r="DQ27" s="27">
        <v>44377</v>
      </c>
      <c r="DR27" t="s">
        <v>223</v>
      </c>
      <c r="DS27" s="27">
        <v>44377</v>
      </c>
      <c r="DT27" t="s">
        <v>223</v>
      </c>
      <c r="DU27" s="27">
        <v>44377</v>
      </c>
      <c r="DV27" t="s">
        <v>223</v>
      </c>
      <c r="DW27" s="27">
        <v>44377</v>
      </c>
      <c r="DX27" t="s">
        <v>222</v>
      </c>
      <c r="DY27" s="7">
        <v>44393</v>
      </c>
      <c r="DZ27" t="s">
        <v>222</v>
      </c>
      <c r="EA27">
        <v>44393</v>
      </c>
      <c r="EB27" t="s">
        <v>222</v>
      </c>
      <c r="EC27" s="27">
        <v>44393</v>
      </c>
      <c r="ED27" t="s">
        <v>222</v>
      </c>
      <c r="EE27" s="27">
        <v>44393</v>
      </c>
      <c r="EF27" t="s">
        <v>222</v>
      </c>
      <c r="EG27" s="7">
        <v>44393</v>
      </c>
      <c r="EH27" t="s">
        <v>222</v>
      </c>
      <c r="EI27" s="27">
        <v>44405</v>
      </c>
      <c r="EJ27" t="s">
        <v>222</v>
      </c>
      <c r="EK27" s="27">
        <v>44405</v>
      </c>
      <c r="EL27" t="s">
        <v>222</v>
      </c>
      <c r="EM27" s="27">
        <v>44405</v>
      </c>
      <c r="EN27" t="s">
        <v>222</v>
      </c>
      <c r="EO27" s="27">
        <v>44405</v>
      </c>
      <c r="EP27" t="s">
        <v>222</v>
      </c>
      <c r="EQ27" s="27">
        <v>44417</v>
      </c>
      <c r="ER27" t="s">
        <v>222</v>
      </c>
      <c r="ES27" s="27">
        <v>44417</v>
      </c>
      <c r="ET27" t="s">
        <v>222</v>
      </c>
      <c r="EU27" s="27">
        <v>44417</v>
      </c>
      <c r="EV27" t="s">
        <v>222</v>
      </c>
      <c r="EW27" s="27">
        <v>44417</v>
      </c>
      <c r="EX27" t="s">
        <v>222</v>
      </c>
      <c r="EY27" s="27">
        <v>44417</v>
      </c>
      <c r="EZ27" t="s">
        <v>222</v>
      </c>
      <c r="FA27">
        <v>44417</v>
      </c>
      <c r="FB27" t="s">
        <v>222</v>
      </c>
      <c r="FC27" s="27">
        <v>44417</v>
      </c>
      <c r="FD27" t="s">
        <v>522</v>
      </c>
      <c r="FE27" s="27">
        <v>44411</v>
      </c>
      <c r="FF27" t="s">
        <v>222</v>
      </c>
      <c r="FG27" s="27">
        <v>44417</v>
      </c>
      <c r="FH27" t="s">
        <v>222</v>
      </c>
      <c r="FI27" s="7">
        <v>44417</v>
      </c>
      <c r="FJ27" t="s">
        <v>222</v>
      </c>
      <c r="FK27" s="27">
        <v>44417</v>
      </c>
      <c r="FL27" t="s">
        <v>222</v>
      </c>
      <c r="FM27" s="27">
        <v>44417</v>
      </c>
      <c r="FN27" t="s">
        <v>222</v>
      </c>
      <c r="FO27" s="27">
        <v>44417</v>
      </c>
      <c r="FP27" t="s">
        <v>222</v>
      </c>
      <c r="FQ27" s="27">
        <v>44453</v>
      </c>
      <c r="FR27" t="s">
        <v>222</v>
      </c>
      <c r="FS27" s="27">
        <v>44453</v>
      </c>
      <c r="FT27" t="s">
        <v>222</v>
      </c>
      <c r="FU27" s="7">
        <v>44453</v>
      </c>
      <c r="FV27" t="s">
        <v>222</v>
      </c>
      <c r="FW27" s="27">
        <v>44453</v>
      </c>
      <c r="FX27" t="s">
        <v>222</v>
      </c>
      <c r="FY27" s="27">
        <v>44467</v>
      </c>
      <c r="FZ27" t="s">
        <v>222</v>
      </c>
      <c r="GA27" s="27">
        <v>44467</v>
      </c>
      <c r="GB27" t="s">
        <v>222</v>
      </c>
      <c r="GC27" s="27">
        <v>44467</v>
      </c>
      <c r="GD27" t="s">
        <v>222</v>
      </c>
      <c r="GE27" s="27">
        <v>44467</v>
      </c>
      <c r="GF27" t="s">
        <v>222</v>
      </c>
      <c r="GG27" s="27">
        <v>44467</v>
      </c>
      <c r="GH27" t="s">
        <v>222</v>
      </c>
      <c r="GI27" s="27">
        <v>44467</v>
      </c>
      <c r="GJ27" t="s">
        <v>222</v>
      </c>
      <c r="GK27" s="27">
        <v>44467</v>
      </c>
      <c r="GL27" t="s">
        <v>222</v>
      </c>
      <c r="GM27" s="27">
        <v>44467</v>
      </c>
      <c r="GN27" t="s">
        <v>222</v>
      </c>
      <c r="GO27" s="27">
        <v>44467</v>
      </c>
      <c r="GP27" t="s">
        <v>222</v>
      </c>
      <c r="GQ27" s="27">
        <v>44467</v>
      </c>
      <c r="GR27" t="s">
        <v>222</v>
      </c>
      <c r="GS27" s="27">
        <v>44467</v>
      </c>
      <c r="GT27" t="s">
        <v>222</v>
      </c>
      <c r="GU27" s="27">
        <v>44509</v>
      </c>
      <c r="GV27" t="s">
        <v>222</v>
      </c>
      <c r="GW27" s="27">
        <v>44509</v>
      </c>
      <c r="GX27" t="s">
        <v>222</v>
      </c>
      <c r="GY27" s="27">
        <v>44509</v>
      </c>
      <c r="GZ27" t="s">
        <v>220</v>
      </c>
      <c r="HA27" s="27">
        <v>44509</v>
      </c>
      <c r="HB27" t="s">
        <v>220</v>
      </c>
      <c r="HC27" s="27">
        <v>44509</v>
      </c>
      <c r="HD27" t="s">
        <v>220</v>
      </c>
      <c r="HE27" s="27">
        <v>44509</v>
      </c>
      <c r="HF27" t="s">
        <v>220</v>
      </c>
      <c r="HG27">
        <v>44509</v>
      </c>
      <c r="HH27" t="s">
        <v>220</v>
      </c>
      <c r="HI27">
        <v>44509</v>
      </c>
      <c r="HJ27" t="s">
        <v>220</v>
      </c>
      <c r="HK27">
        <v>44509</v>
      </c>
      <c r="HL27" t="s">
        <v>220</v>
      </c>
      <c r="HM27" s="27">
        <v>44546</v>
      </c>
      <c r="HN27" t="s">
        <v>220</v>
      </c>
      <c r="HO27" s="27">
        <v>44546</v>
      </c>
      <c r="HP27" t="s">
        <v>220</v>
      </c>
      <c r="HQ27" s="27">
        <v>44546</v>
      </c>
      <c r="HR27" s="470" t="s">
        <v>220</v>
      </c>
      <c r="HS27" s="471">
        <v>44546</v>
      </c>
      <c r="HT27" t="s">
        <v>220</v>
      </c>
      <c r="HU27" s="27">
        <v>44579</v>
      </c>
      <c r="HV27" t="s">
        <v>220</v>
      </c>
      <c r="HW27" s="27">
        <v>44579</v>
      </c>
      <c r="HX27" t="s">
        <v>220</v>
      </c>
      <c r="HY27" s="27">
        <v>44579</v>
      </c>
      <c r="HZ27" t="s">
        <v>220</v>
      </c>
      <c r="IA27" s="27">
        <v>44579</v>
      </c>
      <c r="IB27" t="s">
        <v>220</v>
      </c>
      <c r="IC27" s="27">
        <v>44579</v>
      </c>
      <c r="ID27" t="s">
        <v>220</v>
      </c>
      <c r="IE27" s="27">
        <v>44596</v>
      </c>
      <c r="IF27" t="s">
        <v>220</v>
      </c>
      <c r="IG27" s="27">
        <v>44596</v>
      </c>
      <c r="IH27" t="s">
        <v>220</v>
      </c>
      <c r="II27" s="27">
        <v>44596</v>
      </c>
      <c r="IJ27" t="s">
        <v>220</v>
      </c>
      <c r="IK27" s="27">
        <v>44596</v>
      </c>
      <c r="IL27" t="s">
        <v>220</v>
      </c>
      <c r="IM27" s="27">
        <v>44596</v>
      </c>
      <c r="IN27" t="s">
        <v>220</v>
      </c>
      <c r="IO27" s="27">
        <v>44596</v>
      </c>
      <c r="IP27" t="s">
        <v>222</v>
      </c>
      <c r="IQ27" s="27">
        <v>44628</v>
      </c>
      <c r="IR27" t="s">
        <v>222</v>
      </c>
      <c r="IS27">
        <v>44628</v>
      </c>
      <c r="IT27" t="s">
        <v>222</v>
      </c>
      <c r="IU27" s="27">
        <v>44628</v>
      </c>
      <c r="IV27" t="s">
        <v>222</v>
      </c>
      <c r="IW27" s="27">
        <v>44628</v>
      </c>
      <c r="IX27" t="s">
        <v>222</v>
      </c>
      <c r="IY27" s="27">
        <v>44628</v>
      </c>
      <c r="IZ27" t="s">
        <v>222</v>
      </c>
      <c r="JA27" s="27">
        <v>44628</v>
      </c>
      <c r="JB27" t="s">
        <v>222</v>
      </c>
      <c r="JC27" s="27">
        <v>44628</v>
      </c>
      <c r="JD27" t="s">
        <v>222</v>
      </c>
      <c r="JE27" s="27">
        <v>44628</v>
      </c>
      <c r="JF27" t="s">
        <v>222</v>
      </c>
      <c r="JG27">
        <v>44664</v>
      </c>
      <c r="JH27" t="s">
        <v>222</v>
      </c>
      <c r="JI27" s="27">
        <v>44664</v>
      </c>
      <c r="JJ27" t="s">
        <v>222</v>
      </c>
      <c r="JK27">
        <v>44664</v>
      </c>
      <c r="JL27" t="s">
        <v>222</v>
      </c>
      <c r="JM27" s="27">
        <v>44664</v>
      </c>
      <c r="JN27" t="s">
        <v>222</v>
      </c>
      <c r="JO27" s="7">
        <v>44684</v>
      </c>
      <c r="JP27" t="s">
        <v>222</v>
      </c>
      <c r="JQ27" s="27">
        <v>44684</v>
      </c>
      <c r="JR27" t="s">
        <v>222</v>
      </c>
      <c r="JS27" s="27">
        <v>44684</v>
      </c>
      <c r="JT27" t="s">
        <v>222</v>
      </c>
      <c r="JU27">
        <v>44684</v>
      </c>
      <c r="JV27" t="s">
        <v>222</v>
      </c>
      <c r="JW27">
        <v>44721</v>
      </c>
      <c r="JX27" t="s">
        <v>222</v>
      </c>
      <c r="JY27" s="27">
        <v>44721</v>
      </c>
      <c r="JZ27" t="s">
        <v>222</v>
      </c>
      <c r="KA27" s="27">
        <v>44764</v>
      </c>
      <c r="KB27" t="s">
        <v>222</v>
      </c>
      <c r="KC27" s="27">
        <v>44764</v>
      </c>
      <c r="KD27" t="s">
        <v>222</v>
      </c>
      <c r="KE27" s="27">
        <v>44764</v>
      </c>
    </row>
    <row r="28" spans="1:291" x14ac:dyDescent="0.25">
      <c r="A28" t="s">
        <v>2361</v>
      </c>
      <c r="B28" s="7">
        <v>43944</v>
      </c>
      <c r="D28" t="s">
        <v>2361</v>
      </c>
      <c r="E28" s="7">
        <v>43944</v>
      </c>
      <c r="G28" t="s">
        <v>2364</v>
      </c>
      <c r="I28" t="s">
        <v>2364</v>
      </c>
      <c r="J28" s="7">
        <v>43944</v>
      </c>
      <c r="L28" t="s">
        <v>2364</v>
      </c>
      <c r="M28" t="s">
        <v>2364</v>
      </c>
      <c r="O28" t="s">
        <v>2364</v>
      </c>
      <c r="P28" s="7">
        <v>43944</v>
      </c>
      <c r="R28" t="s">
        <v>2348</v>
      </c>
      <c r="S28" s="7">
        <v>42290</v>
      </c>
      <c r="T28" t="s">
        <v>2342</v>
      </c>
      <c r="U28" t="s">
        <v>2348</v>
      </c>
      <c r="V28" s="7">
        <v>42290</v>
      </c>
      <c r="W28" t="s">
        <v>2342</v>
      </c>
      <c r="X28" t="s">
        <v>2364</v>
      </c>
      <c r="Y28" t="s">
        <v>2364</v>
      </c>
      <c r="Z28" s="7">
        <v>43977</v>
      </c>
      <c r="AA28" t="s">
        <v>2364</v>
      </c>
      <c r="AB28" t="s">
        <v>2364</v>
      </c>
      <c r="AC28" t="s">
        <v>2364</v>
      </c>
      <c r="AD28" s="7">
        <v>43977</v>
      </c>
      <c r="AE28" s="14" t="s">
        <v>2364</v>
      </c>
      <c r="AF28" t="s">
        <v>2364</v>
      </c>
      <c r="AG28" s="7">
        <v>43977</v>
      </c>
      <c r="AH28" t="s">
        <v>2348</v>
      </c>
      <c r="AI28" s="7">
        <v>42290</v>
      </c>
      <c r="AJ28" s="15" t="s">
        <v>2342</v>
      </c>
      <c r="AK28" t="s">
        <v>2364</v>
      </c>
      <c r="AL28" s="7">
        <v>43999</v>
      </c>
      <c r="AM28" t="s">
        <v>2364</v>
      </c>
      <c r="AN28" t="s">
        <v>2364</v>
      </c>
      <c r="AO28" s="7">
        <v>43999</v>
      </c>
      <c r="AP28" t="s">
        <v>2364</v>
      </c>
      <c r="AQ28" s="7">
        <v>43999</v>
      </c>
      <c r="AR28" t="s">
        <v>2364</v>
      </c>
      <c r="AS28" s="27">
        <v>43999</v>
      </c>
      <c r="AT28" t="s">
        <v>2364</v>
      </c>
      <c r="AU28" s="27">
        <v>43999</v>
      </c>
      <c r="AV28" t="s">
        <v>2364</v>
      </c>
      <c r="AW28" s="27">
        <v>44034</v>
      </c>
      <c r="AX28" t="s">
        <v>2364</v>
      </c>
      <c r="AY28" s="27">
        <v>44034</v>
      </c>
      <c r="AZ28" t="s">
        <v>2364</v>
      </c>
      <c r="BA28" s="27">
        <v>44034</v>
      </c>
      <c r="BB28" t="s">
        <v>2364</v>
      </c>
      <c r="BC28" s="27">
        <v>44071</v>
      </c>
      <c r="BD28" t="s">
        <v>2364</v>
      </c>
      <c r="BE28" s="27">
        <v>44071</v>
      </c>
      <c r="BF28" t="s">
        <v>2364</v>
      </c>
      <c r="BG28" s="27">
        <v>44071</v>
      </c>
      <c r="BH28" t="s">
        <v>2364</v>
      </c>
      <c r="BI28" s="27">
        <v>44071</v>
      </c>
      <c r="BJ28" t="s">
        <v>2364</v>
      </c>
      <c r="BK28" s="27">
        <v>44071</v>
      </c>
      <c r="BL28" t="s">
        <v>2364</v>
      </c>
      <c r="BM28" s="27">
        <v>44112</v>
      </c>
      <c r="BN28" t="s">
        <v>2364</v>
      </c>
      <c r="BO28" s="27">
        <v>44112</v>
      </c>
      <c r="BP28" t="s">
        <v>2364</v>
      </c>
      <c r="BQ28" s="7">
        <v>44112</v>
      </c>
      <c r="BR28" t="s">
        <v>2364</v>
      </c>
      <c r="BS28" s="27">
        <v>44112</v>
      </c>
      <c r="BT28" t="s">
        <v>2364</v>
      </c>
      <c r="BU28" s="27">
        <v>44112</v>
      </c>
      <c r="BV28" t="s">
        <v>2364</v>
      </c>
      <c r="BW28">
        <v>44188</v>
      </c>
      <c r="BX28" t="s">
        <v>2364</v>
      </c>
      <c r="BY28" s="27">
        <v>44201</v>
      </c>
      <c r="BZ28" t="s">
        <v>2364</v>
      </c>
      <c r="CA28" s="27">
        <v>44201</v>
      </c>
      <c r="CB28" t="s">
        <v>2364</v>
      </c>
      <c r="CC28" s="27">
        <v>44201</v>
      </c>
      <c r="CD28" t="s">
        <v>2434</v>
      </c>
      <c r="CE28" s="27">
        <v>44202</v>
      </c>
      <c r="CF28" t="s">
        <v>2364</v>
      </c>
      <c r="CG28" s="27">
        <v>44201</v>
      </c>
      <c r="CH28" t="s">
        <v>2364</v>
      </c>
      <c r="CI28" s="27">
        <v>44201</v>
      </c>
      <c r="CJ28" t="s">
        <v>2364</v>
      </c>
      <c r="CK28" s="27">
        <v>44230</v>
      </c>
      <c r="CL28" t="s">
        <v>2364</v>
      </c>
      <c r="CM28" s="27">
        <v>44230</v>
      </c>
      <c r="CN28" t="s">
        <v>2364</v>
      </c>
      <c r="CO28" s="27">
        <v>44230</v>
      </c>
      <c r="CP28" t="s">
        <v>2364</v>
      </c>
      <c r="CQ28" s="7">
        <v>44230</v>
      </c>
      <c r="CR28" t="s">
        <v>2361</v>
      </c>
      <c r="CS28">
        <v>0.187</v>
      </c>
      <c r="CT28" t="s">
        <v>2364</v>
      </c>
      <c r="CU28" s="7">
        <v>44259</v>
      </c>
      <c r="CV28" t="s">
        <v>2364</v>
      </c>
      <c r="CW28" s="27">
        <v>44259</v>
      </c>
      <c r="CX28" t="s">
        <v>2364</v>
      </c>
      <c r="CY28" s="27">
        <v>44291</v>
      </c>
      <c r="CZ28" t="s">
        <v>2364</v>
      </c>
      <c r="DA28" s="27">
        <v>44291</v>
      </c>
      <c r="DB28" t="s">
        <v>2364</v>
      </c>
      <c r="DC28" s="27">
        <v>44291</v>
      </c>
      <c r="DD28" t="s">
        <v>2364</v>
      </c>
      <c r="DE28" s="27">
        <v>44334</v>
      </c>
      <c r="DF28" t="s">
        <v>2364</v>
      </c>
      <c r="DG28" s="27">
        <v>44334</v>
      </c>
      <c r="DH28" t="s">
        <v>2364</v>
      </c>
      <c r="DI28" s="27">
        <v>44334</v>
      </c>
      <c r="DJ28" t="s">
        <v>2435</v>
      </c>
      <c r="DK28" s="7">
        <v>44365</v>
      </c>
      <c r="DL28" t="s">
        <v>228</v>
      </c>
      <c r="DM28" s="27">
        <v>44259</v>
      </c>
      <c r="DN28" t="s">
        <v>228</v>
      </c>
      <c r="DO28" s="27">
        <v>44259</v>
      </c>
      <c r="DP28" t="s">
        <v>225</v>
      </c>
      <c r="DQ28" s="27">
        <v>44377</v>
      </c>
      <c r="DR28" t="s">
        <v>225</v>
      </c>
      <c r="DS28" s="27">
        <v>44377</v>
      </c>
      <c r="DT28" t="s">
        <v>225</v>
      </c>
      <c r="DU28" s="27">
        <v>44377</v>
      </c>
      <c r="DV28" t="s">
        <v>225</v>
      </c>
      <c r="DW28" s="27">
        <v>44377</v>
      </c>
      <c r="DX28" t="s">
        <v>223</v>
      </c>
      <c r="DY28" s="7">
        <v>44377</v>
      </c>
      <c r="DZ28" t="s">
        <v>223</v>
      </c>
      <c r="EA28">
        <v>44377</v>
      </c>
      <c r="EB28" t="s">
        <v>223</v>
      </c>
      <c r="EC28" s="27">
        <v>44377</v>
      </c>
      <c r="ED28" t="s">
        <v>223</v>
      </c>
      <c r="EE28" s="27">
        <v>44377</v>
      </c>
      <c r="EF28" t="s">
        <v>223</v>
      </c>
      <c r="EG28" s="7">
        <v>44377</v>
      </c>
      <c r="EH28" t="s">
        <v>223</v>
      </c>
      <c r="EI28" s="27">
        <v>44405</v>
      </c>
      <c r="EJ28" t="s">
        <v>223</v>
      </c>
      <c r="EK28" s="27">
        <v>44405</v>
      </c>
      <c r="EL28" t="s">
        <v>223</v>
      </c>
      <c r="EM28" s="27">
        <v>44405</v>
      </c>
      <c r="EN28" t="s">
        <v>223</v>
      </c>
      <c r="EO28" s="27">
        <v>44405</v>
      </c>
      <c r="EP28" t="s">
        <v>223</v>
      </c>
      <c r="EQ28" s="27">
        <v>44417</v>
      </c>
      <c r="ER28" t="s">
        <v>223</v>
      </c>
      <c r="ES28" s="27">
        <v>44417</v>
      </c>
      <c r="ET28" t="s">
        <v>223</v>
      </c>
      <c r="EU28" s="27">
        <v>44417</v>
      </c>
      <c r="EV28" t="s">
        <v>223</v>
      </c>
      <c r="EW28" s="27">
        <v>44417</v>
      </c>
      <c r="EX28" t="s">
        <v>223</v>
      </c>
      <c r="EY28" s="27">
        <v>44417</v>
      </c>
      <c r="EZ28" t="s">
        <v>223</v>
      </c>
      <c r="FA28">
        <v>44417</v>
      </c>
      <c r="FB28" t="s">
        <v>223</v>
      </c>
      <c r="FC28" s="27">
        <v>44417</v>
      </c>
      <c r="FD28" t="s">
        <v>524</v>
      </c>
      <c r="FE28" s="27">
        <v>44411</v>
      </c>
      <c r="FF28" t="s">
        <v>223</v>
      </c>
      <c r="FG28" s="27">
        <v>44417</v>
      </c>
      <c r="FH28" t="s">
        <v>223</v>
      </c>
      <c r="FI28" s="7">
        <v>44417</v>
      </c>
      <c r="FJ28" t="s">
        <v>223</v>
      </c>
      <c r="FK28" s="27">
        <v>44417</v>
      </c>
      <c r="FL28" t="s">
        <v>223</v>
      </c>
      <c r="FM28" s="27">
        <v>44417</v>
      </c>
      <c r="FN28" t="s">
        <v>223</v>
      </c>
      <c r="FO28" s="27">
        <v>44417</v>
      </c>
      <c r="FP28" t="s">
        <v>223</v>
      </c>
      <c r="FQ28" s="27">
        <v>44453</v>
      </c>
      <c r="FR28" t="s">
        <v>223</v>
      </c>
      <c r="FS28" s="27">
        <v>44453</v>
      </c>
      <c r="FT28" t="s">
        <v>223</v>
      </c>
      <c r="FU28" s="7">
        <v>44453</v>
      </c>
      <c r="FV28" t="s">
        <v>223</v>
      </c>
      <c r="FW28" s="27">
        <v>44453</v>
      </c>
      <c r="FX28" t="s">
        <v>223</v>
      </c>
      <c r="FY28" s="27">
        <v>44467</v>
      </c>
      <c r="FZ28" t="s">
        <v>223</v>
      </c>
      <c r="GA28" s="27">
        <v>44467</v>
      </c>
      <c r="GB28" t="s">
        <v>223</v>
      </c>
      <c r="GC28" s="27">
        <v>44467</v>
      </c>
      <c r="GD28" t="s">
        <v>223</v>
      </c>
      <c r="GE28" s="27">
        <v>44467</v>
      </c>
      <c r="GF28" t="s">
        <v>223</v>
      </c>
      <c r="GG28" s="27">
        <v>44467</v>
      </c>
      <c r="GH28" t="s">
        <v>223</v>
      </c>
      <c r="GI28" s="27">
        <v>44467</v>
      </c>
      <c r="GJ28" t="s">
        <v>223</v>
      </c>
      <c r="GK28" s="27">
        <v>44483</v>
      </c>
      <c r="GL28" t="s">
        <v>223</v>
      </c>
      <c r="GM28" s="27">
        <v>44483</v>
      </c>
      <c r="GN28" t="s">
        <v>223</v>
      </c>
      <c r="GO28" s="27">
        <v>44483</v>
      </c>
      <c r="GP28" t="s">
        <v>223</v>
      </c>
      <c r="GQ28" s="27">
        <v>44483</v>
      </c>
      <c r="GR28" t="s">
        <v>223</v>
      </c>
      <c r="GS28" s="27">
        <v>44483</v>
      </c>
      <c r="GT28" t="s">
        <v>223</v>
      </c>
      <c r="GU28" s="27">
        <v>44509</v>
      </c>
      <c r="GV28" t="s">
        <v>223</v>
      </c>
      <c r="GW28" s="27">
        <v>44509</v>
      </c>
      <c r="GX28" t="s">
        <v>223</v>
      </c>
      <c r="GY28" s="27">
        <v>44509</v>
      </c>
      <c r="GZ28" t="s">
        <v>222</v>
      </c>
      <c r="HA28" s="27">
        <v>44509</v>
      </c>
      <c r="HB28" t="s">
        <v>222</v>
      </c>
      <c r="HC28" s="27">
        <v>44509</v>
      </c>
      <c r="HD28" t="s">
        <v>222</v>
      </c>
      <c r="HE28" s="27">
        <v>44509</v>
      </c>
      <c r="HF28" t="s">
        <v>222</v>
      </c>
      <c r="HG28">
        <v>44509</v>
      </c>
      <c r="HH28" t="s">
        <v>222</v>
      </c>
      <c r="HI28">
        <v>44509</v>
      </c>
      <c r="HJ28" t="s">
        <v>222</v>
      </c>
      <c r="HK28">
        <v>44509</v>
      </c>
      <c r="HL28" t="s">
        <v>222</v>
      </c>
      <c r="HM28" s="27">
        <v>44509</v>
      </c>
      <c r="HN28" t="s">
        <v>222</v>
      </c>
      <c r="HO28" s="27">
        <v>44551</v>
      </c>
      <c r="HP28" t="s">
        <v>222</v>
      </c>
      <c r="HQ28" s="27">
        <v>44551</v>
      </c>
      <c r="HR28" s="470" t="s">
        <v>222</v>
      </c>
      <c r="HS28" s="471">
        <v>44551</v>
      </c>
      <c r="HT28" t="s">
        <v>222</v>
      </c>
      <c r="HU28" s="27">
        <v>44579</v>
      </c>
      <c r="HV28" t="s">
        <v>222</v>
      </c>
      <c r="HW28" s="27">
        <v>44579</v>
      </c>
      <c r="HX28" t="s">
        <v>222</v>
      </c>
      <c r="HY28" s="27">
        <v>44579</v>
      </c>
      <c r="HZ28" t="s">
        <v>222</v>
      </c>
      <c r="IA28" s="27">
        <v>44579</v>
      </c>
      <c r="IB28" t="s">
        <v>222</v>
      </c>
      <c r="IC28" s="27">
        <v>44579</v>
      </c>
      <c r="ID28" t="s">
        <v>222</v>
      </c>
      <c r="IE28" s="27">
        <v>44599</v>
      </c>
      <c r="IF28" t="s">
        <v>222</v>
      </c>
      <c r="IG28" s="27">
        <v>44599</v>
      </c>
      <c r="IH28" t="s">
        <v>222</v>
      </c>
      <c r="II28" s="27">
        <v>44599</v>
      </c>
      <c r="IJ28" t="s">
        <v>222</v>
      </c>
      <c r="IK28" s="27">
        <v>44599</v>
      </c>
      <c r="IL28" t="s">
        <v>222</v>
      </c>
      <c r="IM28" s="27">
        <v>44599</v>
      </c>
      <c r="IN28" t="s">
        <v>222</v>
      </c>
      <c r="IO28" s="27">
        <v>44599</v>
      </c>
      <c r="IP28" t="s">
        <v>223</v>
      </c>
      <c r="IQ28" s="27">
        <v>44627</v>
      </c>
      <c r="IR28" t="s">
        <v>223</v>
      </c>
      <c r="IS28">
        <v>44627</v>
      </c>
      <c r="IT28" t="s">
        <v>223</v>
      </c>
      <c r="IU28" s="27">
        <v>44627</v>
      </c>
      <c r="IV28" t="s">
        <v>223</v>
      </c>
      <c r="IW28" s="27">
        <v>44627</v>
      </c>
      <c r="IX28" t="s">
        <v>223</v>
      </c>
      <c r="IY28" s="27">
        <v>44627</v>
      </c>
      <c r="IZ28" t="s">
        <v>223</v>
      </c>
      <c r="JA28" s="27">
        <v>44627</v>
      </c>
      <c r="JB28" t="s">
        <v>223</v>
      </c>
      <c r="JC28" s="27">
        <v>44627</v>
      </c>
      <c r="JD28" t="s">
        <v>223</v>
      </c>
      <c r="JE28" s="27">
        <v>44627</v>
      </c>
      <c r="JF28" t="s">
        <v>223</v>
      </c>
      <c r="JG28">
        <v>44664</v>
      </c>
      <c r="JH28" t="s">
        <v>223</v>
      </c>
      <c r="JI28" s="27">
        <v>44664</v>
      </c>
      <c r="JJ28" t="s">
        <v>223</v>
      </c>
      <c r="JK28">
        <v>44664</v>
      </c>
      <c r="JL28" t="s">
        <v>223</v>
      </c>
      <c r="JM28" s="27">
        <v>44664</v>
      </c>
      <c r="JN28" t="s">
        <v>223</v>
      </c>
      <c r="JO28" s="7">
        <v>44684</v>
      </c>
      <c r="JP28" t="s">
        <v>223</v>
      </c>
      <c r="JQ28" s="27">
        <v>44684</v>
      </c>
      <c r="JR28" t="s">
        <v>223</v>
      </c>
      <c r="JS28" s="27">
        <v>44684</v>
      </c>
      <c r="JT28" t="s">
        <v>223</v>
      </c>
      <c r="JU28">
        <v>44684</v>
      </c>
      <c r="JV28" t="s">
        <v>223</v>
      </c>
      <c r="JW28">
        <v>44721</v>
      </c>
      <c r="JX28" t="s">
        <v>223</v>
      </c>
      <c r="JY28" s="27">
        <v>44721</v>
      </c>
      <c r="JZ28" t="s">
        <v>223</v>
      </c>
      <c r="KA28" s="27">
        <v>44764</v>
      </c>
      <c r="KB28" t="s">
        <v>223</v>
      </c>
      <c r="KC28" s="27">
        <v>44764</v>
      </c>
      <c r="KD28" t="s">
        <v>223</v>
      </c>
      <c r="KE28" s="27">
        <v>44764</v>
      </c>
    </row>
    <row r="29" spans="1:291" x14ac:dyDescent="0.25">
      <c r="A29" t="s">
        <v>2364</v>
      </c>
      <c r="B29" s="7">
        <v>43944</v>
      </c>
      <c r="D29" t="s">
        <v>2364</v>
      </c>
      <c r="E29" s="7">
        <v>43944</v>
      </c>
      <c r="G29" t="s">
        <v>2368</v>
      </c>
      <c r="I29" t="s">
        <v>2368</v>
      </c>
      <c r="J29" s="7">
        <v>43944</v>
      </c>
      <c r="L29" t="s">
        <v>2368</v>
      </c>
      <c r="M29" t="s">
        <v>2368</v>
      </c>
      <c r="O29" t="s">
        <v>2368</v>
      </c>
      <c r="P29" s="7">
        <v>43944</v>
      </c>
      <c r="R29" t="s">
        <v>2355</v>
      </c>
      <c r="S29" s="7">
        <v>42290</v>
      </c>
      <c r="T29" t="s">
        <v>2428</v>
      </c>
      <c r="U29" t="s">
        <v>2355</v>
      </c>
      <c r="V29" s="7">
        <v>42290</v>
      </c>
      <c r="W29" t="s">
        <v>2436</v>
      </c>
      <c r="X29" t="s">
        <v>2368</v>
      </c>
      <c r="Y29" t="s">
        <v>2368</v>
      </c>
      <c r="Z29" s="7">
        <v>43977</v>
      </c>
      <c r="AA29" t="s">
        <v>2368</v>
      </c>
      <c r="AB29" t="s">
        <v>2368</v>
      </c>
      <c r="AC29" t="s">
        <v>2368</v>
      </c>
      <c r="AD29" s="7">
        <v>43977</v>
      </c>
      <c r="AE29" s="14" t="s">
        <v>2368</v>
      </c>
      <c r="AF29" t="s">
        <v>2368</v>
      </c>
      <c r="AG29" s="7">
        <v>43977</v>
      </c>
      <c r="AH29" t="s">
        <v>2355</v>
      </c>
      <c r="AI29" s="7">
        <v>42290</v>
      </c>
      <c r="AJ29" s="15" t="s">
        <v>2428</v>
      </c>
      <c r="AK29" t="s">
        <v>2368</v>
      </c>
      <c r="AL29" s="7">
        <v>43999</v>
      </c>
      <c r="AM29" t="s">
        <v>2368</v>
      </c>
      <c r="AN29" t="s">
        <v>2368</v>
      </c>
      <c r="AO29" s="7">
        <v>43999</v>
      </c>
      <c r="AP29" t="s">
        <v>2368</v>
      </c>
      <c r="AQ29" s="7">
        <v>43999</v>
      </c>
      <c r="AR29" t="s">
        <v>2368</v>
      </c>
      <c r="AS29" s="27">
        <v>43999</v>
      </c>
      <c r="AT29" t="s">
        <v>2368</v>
      </c>
      <c r="AU29" s="27">
        <v>43999</v>
      </c>
      <c r="AV29" t="s">
        <v>2368</v>
      </c>
      <c r="AW29" s="27">
        <v>44034</v>
      </c>
      <c r="AX29" t="s">
        <v>2368</v>
      </c>
      <c r="AY29" s="27">
        <v>44034</v>
      </c>
      <c r="AZ29" t="s">
        <v>2368</v>
      </c>
      <c r="BA29" s="27">
        <v>44034</v>
      </c>
      <c r="BB29" t="s">
        <v>2368</v>
      </c>
      <c r="BC29" s="27">
        <v>44070</v>
      </c>
      <c r="BD29" t="s">
        <v>2368</v>
      </c>
      <c r="BE29" s="27">
        <v>44070</v>
      </c>
      <c r="BF29" t="s">
        <v>2368</v>
      </c>
      <c r="BG29" s="27">
        <v>44070</v>
      </c>
      <c r="BH29" t="s">
        <v>2368</v>
      </c>
      <c r="BI29" s="27">
        <v>44070</v>
      </c>
      <c r="BJ29" t="s">
        <v>2368</v>
      </c>
      <c r="BK29" s="27">
        <v>44070</v>
      </c>
      <c r="BL29" t="s">
        <v>2368</v>
      </c>
      <c r="BM29" s="27">
        <v>44112</v>
      </c>
      <c r="BN29" t="s">
        <v>2368</v>
      </c>
      <c r="BO29" s="27">
        <v>44112</v>
      </c>
      <c r="BP29" t="s">
        <v>2368</v>
      </c>
      <c r="BQ29" s="7">
        <v>44112</v>
      </c>
      <c r="BR29" t="s">
        <v>2368</v>
      </c>
      <c r="BS29" s="27">
        <v>44112</v>
      </c>
      <c r="BT29" t="s">
        <v>2368</v>
      </c>
      <c r="BU29" s="27">
        <v>44112</v>
      </c>
      <c r="BV29" t="s">
        <v>2368</v>
      </c>
      <c r="BW29">
        <v>44188</v>
      </c>
      <c r="BX29" t="s">
        <v>2368</v>
      </c>
      <c r="BY29" s="27">
        <v>44201</v>
      </c>
      <c r="BZ29" t="s">
        <v>2368</v>
      </c>
      <c r="CA29" s="27">
        <v>44201</v>
      </c>
      <c r="CB29" t="s">
        <v>2368</v>
      </c>
      <c r="CC29" s="27">
        <v>44201</v>
      </c>
      <c r="CD29" t="s">
        <v>2437</v>
      </c>
      <c r="CE29" s="27">
        <v>44202</v>
      </c>
      <c r="CF29" t="s">
        <v>2368</v>
      </c>
      <c r="CG29" s="27">
        <v>44201</v>
      </c>
      <c r="CH29" t="s">
        <v>2368</v>
      </c>
      <c r="CI29" s="27">
        <v>44201</v>
      </c>
      <c r="CJ29" t="s">
        <v>2368</v>
      </c>
      <c r="CK29" s="27">
        <v>44230</v>
      </c>
      <c r="CL29" t="s">
        <v>2368</v>
      </c>
      <c r="CM29" s="27">
        <v>44230</v>
      </c>
      <c r="CN29" t="s">
        <v>2368</v>
      </c>
      <c r="CO29" s="27">
        <v>44230</v>
      </c>
      <c r="CP29" t="s">
        <v>2368</v>
      </c>
      <c r="CQ29" s="7">
        <v>44230</v>
      </c>
      <c r="CR29" t="s">
        <v>2364</v>
      </c>
      <c r="CS29">
        <v>0.217</v>
      </c>
      <c r="CT29" t="s">
        <v>2368</v>
      </c>
      <c r="CU29" s="7">
        <v>44259</v>
      </c>
      <c r="CV29" t="s">
        <v>2368</v>
      </c>
      <c r="CW29" s="27">
        <v>44259</v>
      </c>
      <c r="CX29" t="s">
        <v>2368</v>
      </c>
      <c r="CY29" s="27">
        <v>44291</v>
      </c>
      <c r="CZ29" t="s">
        <v>2368</v>
      </c>
      <c r="DA29" s="27">
        <v>44291</v>
      </c>
      <c r="DB29" t="s">
        <v>2368</v>
      </c>
      <c r="DC29" s="27">
        <v>44291</v>
      </c>
      <c r="DD29" t="s">
        <v>2368</v>
      </c>
      <c r="DE29" s="27">
        <v>44334</v>
      </c>
      <c r="DF29" t="s">
        <v>2368</v>
      </c>
      <c r="DG29" s="27">
        <v>44334</v>
      </c>
      <c r="DH29" t="s">
        <v>2368</v>
      </c>
      <c r="DI29" s="27">
        <v>44334</v>
      </c>
      <c r="DJ29" t="s">
        <v>2438</v>
      </c>
      <c r="DK29" s="7">
        <v>44365</v>
      </c>
      <c r="DL29" t="s">
        <v>229</v>
      </c>
      <c r="DM29" s="27">
        <v>44259</v>
      </c>
      <c r="DN29" t="s">
        <v>229</v>
      </c>
      <c r="DO29" s="27">
        <v>44259</v>
      </c>
      <c r="DP29" t="s">
        <v>226</v>
      </c>
      <c r="DQ29" s="27">
        <v>44377</v>
      </c>
      <c r="DR29" t="s">
        <v>226</v>
      </c>
      <c r="DS29" s="27">
        <v>44377</v>
      </c>
      <c r="DT29" t="s">
        <v>226</v>
      </c>
      <c r="DU29" s="27">
        <v>44377</v>
      </c>
      <c r="DV29" t="s">
        <v>226</v>
      </c>
      <c r="DW29" s="27">
        <v>44377</v>
      </c>
      <c r="DX29" t="s">
        <v>225</v>
      </c>
      <c r="DY29" s="7">
        <v>44377</v>
      </c>
      <c r="DZ29" t="s">
        <v>225</v>
      </c>
      <c r="EA29">
        <v>44377</v>
      </c>
      <c r="EB29" t="s">
        <v>225</v>
      </c>
      <c r="EC29" s="27">
        <v>44377</v>
      </c>
      <c r="ED29" t="s">
        <v>225</v>
      </c>
      <c r="EE29" s="27">
        <v>44377</v>
      </c>
      <c r="EF29" t="s">
        <v>225</v>
      </c>
      <c r="EG29" s="7">
        <v>44377</v>
      </c>
      <c r="EH29" t="s">
        <v>225</v>
      </c>
      <c r="EI29" s="27">
        <v>44405</v>
      </c>
      <c r="EJ29" t="s">
        <v>225</v>
      </c>
      <c r="EK29" s="27">
        <v>44405</v>
      </c>
      <c r="EL29" t="s">
        <v>225</v>
      </c>
      <c r="EM29" s="27">
        <v>44405</v>
      </c>
      <c r="EN29" t="s">
        <v>225</v>
      </c>
      <c r="EO29" s="27">
        <v>44405</v>
      </c>
      <c r="EP29" t="s">
        <v>225</v>
      </c>
      <c r="EQ29" s="27">
        <v>44417</v>
      </c>
      <c r="ER29" t="s">
        <v>225</v>
      </c>
      <c r="ES29" s="27">
        <v>44417</v>
      </c>
      <c r="ET29" t="s">
        <v>225</v>
      </c>
      <c r="EU29" s="27">
        <v>44417</v>
      </c>
      <c r="EV29" t="s">
        <v>225</v>
      </c>
      <c r="EW29" s="27">
        <v>44417</v>
      </c>
      <c r="EX29" t="s">
        <v>225</v>
      </c>
      <c r="EY29" s="27">
        <v>44417</v>
      </c>
      <c r="EZ29" t="s">
        <v>225</v>
      </c>
      <c r="FA29">
        <v>44417</v>
      </c>
      <c r="FB29" t="s">
        <v>225</v>
      </c>
      <c r="FC29" s="27">
        <v>44417</v>
      </c>
      <c r="FD29" t="s">
        <v>527</v>
      </c>
      <c r="FE29" s="27">
        <v>44215</v>
      </c>
      <c r="FF29" t="s">
        <v>225</v>
      </c>
      <c r="FG29" s="27">
        <v>44417</v>
      </c>
      <c r="FH29" t="s">
        <v>225</v>
      </c>
      <c r="FI29" s="7">
        <v>44417</v>
      </c>
      <c r="FJ29" t="s">
        <v>225</v>
      </c>
      <c r="FK29" s="27">
        <v>44417</v>
      </c>
      <c r="FL29" t="s">
        <v>225</v>
      </c>
      <c r="FM29" s="27">
        <v>44417</v>
      </c>
      <c r="FN29" t="s">
        <v>225</v>
      </c>
      <c r="FO29" s="27">
        <v>44417</v>
      </c>
      <c r="FP29" t="s">
        <v>225</v>
      </c>
      <c r="FQ29" s="27">
        <v>44453</v>
      </c>
      <c r="FR29" t="s">
        <v>225</v>
      </c>
      <c r="FS29" s="27">
        <v>44453</v>
      </c>
      <c r="FT29" t="s">
        <v>225</v>
      </c>
      <c r="FU29" s="7">
        <v>44453</v>
      </c>
      <c r="FV29" t="s">
        <v>225</v>
      </c>
      <c r="FW29" s="27">
        <v>44453</v>
      </c>
      <c r="FX29" t="s">
        <v>225</v>
      </c>
      <c r="FY29" s="27">
        <v>44467</v>
      </c>
      <c r="FZ29" t="s">
        <v>225</v>
      </c>
      <c r="GA29" s="27">
        <v>44467</v>
      </c>
      <c r="GB29" t="s">
        <v>225</v>
      </c>
      <c r="GC29" s="27">
        <v>44467</v>
      </c>
      <c r="GD29" t="s">
        <v>225</v>
      </c>
      <c r="GE29" s="27">
        <v>44467</v>
      </c>
      <c r="GF29" t="s">
        <v>225</v>
      </c>
      <c r="GG29" s="27">
        <v>44467</v>
      </c>
      <c r="GH29" t="s">
        <v>225</v>
      </c>
      <c r="GI29" s="27">
        <v>44467</v>
      </c>
      <c r="GJ29" t="s">
        <v>225</v>
      </c>
      <c r="GK29" s="27">
        <v>44483</v>
      </c>
      <c r="GL29" t="s">
        <v>225</v>
      </c>
      <c r="GM29" s="27">
        <v>44483</v>
      </c>
      <c r="GN29" t="s">
        <v>225</v>
      </c>
      <c r="GO29" s="27">
        <v>44483</v>
      </c>
      <c r="GP29" t="s">
        <v>225</v>
      </c>
      <c r="GQ29" s="27">
        <v>44483</v>
      </c>
      <c r="GR29" t="s">
        <v>225</v>
      </c>
      <c r="GS29" s="27">
        <v>44483</v>
      </c>
      <c r="GT29" t="s">
        <v>225</v>
      </c>
      <c r="GU29" s="27">
        <v>44509</v>
      </c>
      <c r="GV29" t="s">
        <v>225</v>
      </c>
      <c r="GW29" s="27">
        <v>44509</v>
      </c>
      <c r="GX29" t="s">
        <v>225</v>
      </c>
      <c r="GY29" s="27">
        <v>44509</v>
      </c>
      <c r="GZ29" t="s">
        <v>223</v>
      </c>
      <c r="HA29" s="27">
        <v>44509</v>
      </c>
      <c r="HB29" t="s">
        <v>223</v>
      </c>
      <c r="HC29" s="27">
        <v>44509</v>
      </c>
      <c r="HD29" t="s">
        <v>223</v>
      </c>
      <c r="HE29" s="27">
        <v>44509</v>
      </c>
      <c r="HF29" t="s">
        <v>223</v>
      </c>
      <c r="HG29">
        <v>44509</v>
      </c>
      <c r="HH29" t="s">
        <v>223</v>
      </c>
      <c r="HI29">
        <v>44509</v>
      </c>
      <c r="HJ29" t="s">
        <v>223</v>
      </c>
      <c r="HK29">
        <v>44509</v>
      </c>
      <c r="HL29" t="s">
        <v>223</v>
      </c>
      <c r="HM29" s="27">
        <v>44546</v>
      </c>
      <c r="HN29" t="s">
        <v>223</v>
      </c>
      <c r="HO29" s="27">
        <v>44546</v>
      </c>
      <c r="HP29" t="s">
        <v>223</v>
      </c>
      <c r="HQ29" s="27">
        <v>44546</v>
      </c>
      <c r="HR29" s="470" t="s">
        <v>223</v>
      </c>
      <c r="HS29" s="471">
        <v>44546</v>
      </c>
      <c r="HT29" t="s">
        <v>223</v>
      </c>
      <c r="HU29" s="27">
        <v>44579</v>
      </c>
      <c r="HV29" t="s">
        <v>223</v>
      </c>
      <c r="HW29" s="27">
        <v>44579</v>
      </c>
      <c r="HX29" t="s">
        <v>223</v>
      </c>
      <c r="HY29" s="27">
        <v>44579</v>
      </c>
      <c r="HZ29" t="s">
        <v>223</v>
      </c>
      <c r="IA29" s="27">
        <v>44579</v>
      </c>
      <c r="IB29" t="s">
        <v>223</v>
      </c>
      <c r="IC29" s="27">
        <v>44579</v>
      </c>
      <c r="ID29" t="s">
        <v>223</v>
      </c>
      <c r="IE29" s="27">
        <v>44596</v>
      </c>
      <c r="IF29" t="s">
        <v>223</v>
      </c>
      <c r="IG29" s="27">
        <v>44596</v>
      </c>
      <c r="IH29" t="s">
        <v>223</v>
      </c>
      <c r="II29" s="27">
        <v>44596</v>
      </c>
      <c r="IJ29" t="s">
        <v>223</v>
      </c>
      <c r="IK29" s="27">
        <v>44596</v>
      </c>
      <c r="IL29" t="s">
        <v>223</v>
      </c>
      <c r="IM29" s="27">
        <v>44596</v>
      </c>
      <c r="IN29" t="s">
        <v>223</v>
      </c>
      <c r="IO29" s="27">
        <v>44596</v>
      </c>
      <c r="IP29" t="s">
        <v>225</v>
      </c>
      <c r="IQ29" s="27">
        <v>44628</v>
      </c>
      <c r="IR29" t="s">
        <v>225</v>
      </c>
      <c r="IS29">
        <v>44628</v>
      </c>
      <c r="IT29" t="s">
        <v>225</v>
      </c>
      <c r="IU29" s="27">
        <v>44628</v>
      </c>
      <c r="IV29" t="s">
        <v>225</v>
      </c>
      <c r="IW29" s="27">
        <v>44628</v>
      </c>
      <c r="IX29" t="s">
        <v>225</v>
      </c>
      <c r="IY29" s="27">
        <v>44628</v>
      </c>
      <c r="IZ29" t="s">
        <v>225</v>
      </c>
      <c r="JA29" s="27">
        <v>44628</v>
      </c>
      <c r="JB29" t="s">
        <v>225</v>
      </c>
      <c r="JC29" s="27">
        <v>44628</v>
      </c>
      <c r="JD29" t="s">
        <v>225</v>
      </c>
      <c r="JE29" s="27">
        <v>44628</v>
      </c>
      <c r="JF29" t="s">
        <v>225</v>
      </c>
      <c r="JG29">
        <v>44664</v>
      </c>
      <c r="JH29" t="s">
        <v>225</v>
      </c>
      <c r="JI29" s="27">
        <v>44664</v>
      </c>
      <c r="JJ29" t="s">
        <v>225</v>
      </c>
      <c r="JK29">
        <v>44664</v>
      </c>
      <c r="JL29" t="s">
        <v>225</v>
      </c>
      <c r="JM29" s="27">
        <v>44664</v>
      </c>
      <c r="JN29" t="s">
        <v>225</v>
      </c>
      <c r="JO29" s="7">
        <v>44684</v>
      </c>
      <c r="JP29" t="s">
        <v>225</v>
      </c>
      <c r="JQ29" s="27">
        <v>44684</v>
      </c>
      <c r="JR29" t="s">
        <v>225</v>
      </c>
      <c r="JS29" s="27">
        <v>44684</v>
      </c>
      <c r="JT29" t="s">
        <v>225</v>
      </c>
      <c r="JU29">
        <v>44684</v>
      </c>
      <c r="JV29" t="s">
        <v>225</v>
      </c>
      <c r="JW29">
        <v>44721</v>
      </c>
      <c r="JX29" t="s">
        <v>225</v>
      </c>
      <c r="JY29" s="27">
        <v>44721</v>
      </c>
      <c r="JZ29" t="s">
        <v>225</v>
      </c>
      <c r="KA29" s="27">
        <v>44721</v>
      </c>
      <c r="KB29" t="s">
        <v>225</v>
      </c>
      <c r="KC29" s="27">
        <v>44721</v>
      </c>
      <c r="KD29" t="s">
        <v>225</v>
      </c>
      <c r="KE29" s="27">
        <v>44721</v>
      </c>
    </row>
    <row r="30" spans="1:291" x14ac:dyDescent="0.25">
      <c r="A30" t="s">
        <v>2368</v>
      </c>
      <c r="B30" s="7">
        <v>43944</v>
      </c>
      <c r="D30" t="s">
        <v>2368</v>
      </c>
      <c r="E30" s="7">
        <v>43944</v>
      </c>
      <c r="G30" t="s">
        <v>2439</v>
      </c>
      <c r="I30" t="s">
        <v>2439</v>
      </c>
      <c r="J30" s="7">
        <v>43913</v>
      </c>
      <c r="L30" t="s">
        <v>2439</v>
      </c>
      <c r="M30" t="s">
        <v>2439</v>
      </c>
      <c r="O30" t="s">
        <v>2439</v>
      </c>
      <c r="P30" s="7">
        <v>43913</v>
      </c>
      <c r="R30" t="s">
        <v>2416</v>
      </c>
      <c r="S30" s="7">
        <v>42466</v>
      </c>
      <c r="T30" t="s">
        <v>2342</v>
      </c>
      <c r="U30" t="s">
        <v>2416</v>
      </c>
      <c r="V30" s="7">
        <v>42466</v>
      </c>
      <c r="W30" t="s">
        <v>2342</v>
      </c>
      <c r="X30" t="s">
        <v>2439</v>
      </c>
      <c r="Y30" t="s">
        <v>2439</v>
      </c>
      <c r="Z30" s="7">
        <v>43977</v>
      </c>
      <c r="AA30" t="s">
        <v>2439</v>
      </c>
      <c r="AB30" t="s">
        <v>2439</v>
      </c>
      <c r="AC30" t="s">
        <v>2439</v>
      </c>
      <c r="AD30" s="7">
        <v>43977</v>
      </c>
      <c r="AE30" s="14" t="s">
        <v>2439</v>
      </c>
      <c r="AF30" t="s">
        <v>2439</v>
      </c>
      <c r="AG30" s="7">
        <v>43977</v>
      </c>
      <c r="AH30" t="s">
        <v>2416</v>
      </c>
      <c r="AI30" s="7">
        <v>42466</v>
      </c>
      <c r="AJ30" s="15" t="s">
        <v>2342</v>
      </c>
      <c r="AK30" t="s">
        <v>2439</v>
      </c>
      <c r="AL30" s="7">
        <v>43999</v>
      </c>
      <c r="AM30" t="s">
        <v>2439</v>
      </c>
      <c r="AN30" t="s">
        <v>2439</v>
      </c>
      <c r="AO30" s="7">
        <v>43999</v>
      </c>
      <c r="AP30" t="s">
        <v>2439</v>
      </c>
      <c r="AQ30" s="7">
        <v>43999</v>
      </c>
      <c r="AR30" t="s">
        <v>2439</v>
      </c>
      <c r="AS30" s="27">
        <v>43999</v>
      </c>
      <c r="AT30" t="s">
        <v>2439</v>
      </c>
      <c r="AU30" s="27">
        <v>43999</v>
      </c>
      <c r="AV30" t="s">
        <v>2439</v>
      </c>
      <c r="AW30" s="27">
        <v>44034</v>
      </c>
      <c r="AX30" t="s">
        <v>2439</v>
      </c>
      <c r="AY30" s="27">
        <v>44034</v>
      </c>
      <c r="AZ30" t="s">
        <v>2439</v>
      </c>
      <c r="BA30" s="27">
        <v>44034</v>
      </c>
      <c r="BB30" t="s">
        <v>2439</v>
      </c>
      <c r="BC30" s="27">
        <v>44070</v>
      </c>
      <c r="BD30" t="s">
        <v>2439</v>
      </c>
      <c r="BE30" s="27">
        <v>44070</v>
      </c>
      <c r="BF30" t="s">
        <v>2439</v>
      </c>
      <c r="BG30" s="27">
        <v>44070</v>
      </c>
      <c r="BH30" t="s">
        <v>2439</v>
      </c>
      <c r="BI30" s="27">
        <v>44070</v>
      </c>
      <c r="BJ30" t="s">
        <v>2439</v>
      </c>
      <c r="BK30" s="27">
        <v>44070</v>
      </c>
      <c r="BL30" t="s">
        <v>2439</v>
      </c>
      <c r="BM30" s="27">
        <v>44112</v>
      </c>
      <c r="BN30" t="s">
        <v>2439</v>
      </c>
      <c r="BO30" s="27">
        <v>44112</v>
      </c>
      <c r="BP30" t="s">
        <v>2439</v>
      </c>
      <c r="BQ30" s="7">
        <v>44112</v>
      </c>
      <c r="BR30" t="s">
        <v>2439</v>
      </c>
      <c r="BS30" s="27">
        <v>44112</v>
      </c>
      <c r="BT30" t="s">
        <v>2439</v>
      </c>
      <c r="BU30" s="27">
        <v>44112</v>
      </c>
      <c r="BV30" t="s">
        <v>2439</v>
      </c>
      <c r="BW30">
        <v>44188</v>
      </c>
      <c r="BX30" t="s">
        <v>2439</v>
      </c>
      <c r="BY30" s="27">
        <v>44201</v>
      </c>
      <c r="BZ30" t="s">
        <v>2439</v>
      </c>
      <c r="CA30" s="27">
        <v>44201</v>
      </c>
      <c r="CB30" t="s">
        <v>2439</v>
      </c>
      <c r="CC30" s="27">
        <v>44201</v>
      </c>
      <c r="CD30" t="s">
        <v>2440</v>
      </c>
      <c r="CE30" s="27">
        <v>44202</v>
      </c>
      <c r="CF30" t="s">
        <v>2439</v>
      </c>
      <c r="CG30" s="27">
        <v>44201</v>
      </c>
      <c r="CH30" t="s">
        <v>2439</v>
      </c>
      <c r="CI30" s="27">
        <v>44201</v>
      </c>
      <c r="CJ30" t="s">
        <v>2439</v>
      </c>
      <c r="CK30" s="27">
        <v>44230</v>
      </c>
      <c r="CL30" t="s">
        <v>2439</v>
      </c>
      <c r="CM30" s="27">
        <v>44230</v>
      </c>
      <c r="CN30" t="s">
        <v>2439</v>
      </c>
      <c r="CO30" s="27">
        <v>44230</v>
      </c>
      <c r="CP30" t="s">
        <v>2439</v>
      </c>
      <c r="CQ30" s="7">
        <v>44230</v>
      </c>
      <c r="CR30" t="s">
        <v>2368</v>
      </c>
      <c r="CS30">
        <v>0.222</v>
      </c>
      <c r="CT30" t="s">
        <v>2439</v>
      </c>
      <c r="CU30" s="7">
        <v>44259</v>
      </c>
      <c r="CV30" t="s">
        <v>2439</v>
      </c>
      <c r="CW30" s="27">
        <v>44259</v>
      </c>
      <c r="CX30" t="s">
        <v>2439</v>
      </c>
      <c r="CY30" s="27">
        <v>44291</v>
      </c>
      <c r="CZ30" t="s">
        <v>2439</v>
      </c>
      <c r="DA30" s="27">
        <v>44291</v>
      </c>
      <c r="DB30" t="s">
        <v>2439</v>
      </c>
      <c r="DC30" s="27">
        <v>44291</v>
      </c>
      <c r="DD30" t="s">
        <v>2439</v>
      </c>
      <c r="DE30" s="27">
        <v>44334</v>
      </c>
      <c r="DF30" t="s">
        <v>2439</v>
      </c>
      <c r="DG30" s="27">
        <v>44334</v>
      </c>
      <c r="DH30" t="s">
        <v>2439</v>
      </c>
      <c r="DI30" s="27">
        <v>44334</v>
      </c>
      <c r="DJ30" t="s">
        <v>2441</v>
      </c>
      <c r="DK30" s="7">
        <v>44365</v>
      </c>
      <c r="DL30" t="s">
        <v>230</v>
      </c>
      <c r="DM30" s="27">
        <v>44259</v>
      </c>
      <c r="DN30" t="s">
        <v>230</v>
      </c>
      <c r="DO30" s="27">
        <v>44259</v>
      </c>
      <c r="DP30" t="s">
        <v>227</v>
      </c>
      <c r="DQ30" s="27">
        <v>44377</v>
      </c>
      <c r="DR30" t="s">
        <v>227</v>
      </c>
      <c r="DS30" s="27">
        <v>44377</v>
      </c>
      <c r="DT30" t="s">
        <v>227</v>
      </c>
      <c r="DU30" s="27">
        <v>44377</v>
      </c>
      <c r="DV30" t="s">
        <v>227</v>
      </c>
      <c r="DW30" s="27">
        <v>44377</v>
      </c>
      <c r="DX30" t="s">
        <v>226</v>
      </c>
      <c r="DY30" s="7">
        <v>44377</v>
      </c>
      <c r="DZ30" t="s">
        <v>226</v>
      </c>
      <c r="EA30">
        <v>44377</v>
      </c>
      <c r="EB30" t="s">
        <v>226</v>
      </c>
      <c r="EC30" s="27">
        <v>44377</v>
      </c>
      <c r="ED30" t="s">
        <v>226</v>
      </c>
      <c r="EE30" s="27">
        <v>44377</v>
      </c>
      <c r="EF30" t="s">
        <v>226</v>
      </c>
      <c r="EG30" s="7">
        <v>44377</v>
      </c>
      <c r="EH30" t="s">
        <v>226</v>
      </c>
      <c r="EI30" s="27">
        <v>44405</v>
      </c>
      <c r="EJ30" t="s">
        <v>226</v>
      </c>
      <c r="EK30" s="27">
        <v>44405</v>
      </c>
      <c r="EL30" t="s">
        <v>226</v>
      </c>
      <c r="EM30" s="27">
        <v>44405</v>
      </c>
      <c r="EN30" t="s">
        <v>226</v>
      </c>
      <c r="EO30" s="27">
        <v>44405</v>
      </c>
      <c r="EP30" t="s">
        <v>226</v>
      </c>
      <c r="EQ30" s="27">
        <v>44417</v>
      </c>
      <c r="ER30" t="s">
        <v>226</v>
      </c>
      <c r="ES30" s="27">
        <v>44417</v>
      </c>
      <c r="ET30" t="s">
        <v>226</v>
      </c>
      <c r="EU30" s="27">
        <v>44417</v>
      </c>
      <c r="EV30" t="s">
        <v>226</v>
      </c>
      <c r="EW30" s="27">
        <v>44417</v>
      </c>
      <c r="EX30" t="s">
        <v>226</v>
      </c>
      <c r="EY30" s="27">
        <v>44417</v>
      </c>
      <c r="EZ30" t="s">
        <v>226</v>
      </c>
      <c r="FA30">
        <v>44432</v>
      </c>
      <c r="FB30" t="s">
        <v>226</v>
      </c>
      <c r="FC30" s="27">
        <v>44432</v>
      </c>
      <c r="FD30" t="s">
        <v>530</v>
      </c>
      <c r="FE30" s="27">
        <v>44411</v>
      </c>
      <c r="FF30" t="s">
        <v>226</v>
      </c>
      <c r="FG30" s="27">
        <v>44432</v>
      </c>
      <c r="FH30" t="s">
        <v>226</v>
      </c>
      <c r="FI30" s="7">
        <v>44432</v>
      </c>
      <c r="FJ30" t="s">
        <v>226</v>
      </c>
      <c r="FK30" s="27">
        <v>44432</v>
      </c>
      <c r="FL30" t="s">
        <v>226</v>
      </c>
      <c r="FM30" s="27">
        <v>44432</v>
      </c>
      <c r="FN30" t="s">
        <v>226</v>
      </c>
      <c r="FO30" s="27">
        <v>44432</v>
      </c>
      <c r="FP30" t="s">
        <v>226</v>
      </c>
      <c r="FQ30" s="27">
        <v>44453</v>
      </c>
      <c r="FR30" t="s">
        <v>226</v>
      </c>
      <c r="FS30" s="27">
        <v>44453</v>
      </c>
      <c r="FT30" t="s">
        <v>226</v>
      </c>
      <c r="FU30" s="7">
        <v>44453</v>
      </c>
      <c r="FV30" t="s">
        <v>226</v>
      </c>
      <c r="FW30" s="27">
        <v>44453</v>
      </c>
      <c r="FX30" t="s">
        <v>226</v>
      </c>
      <c r="FY30" s="27">
        <v>44467</v>
      </c>
      <c r="FZ30" t="s">
        <v>226</v>
      </c>
      <c r="GA30" s="27">
        <v>44467</v>
      </c>
      <c r="GB30" t="s">
        <v>226</v>
      </c>
      <c r="GC30" s="27">
        <v>44467</v>
      </c>
      <c r="GD30" t="s">
        <v>226</v>
      </c>
      <c r="GE30" s="27">
        <v>44467</v>
      </c>
      <c r="GF30" t="s">
        <v>226</v>
      </c>
      <c r="GG30" s="27">
        <v>44467</v>
      </c>
      <c r="GH30" t="s">
        <v>226</v>
      </c>
      <c r="GI30" s="27">
        <v>44467</v>
      </c>
      <c r="GJ30" t="s">
        <v>226</v>
      </c>
      <c r="GK30" s="27">
        <v>44483</v>
      </c>
      <c r="GL30" t="s">
        <v>226</v>
      </c>
      <c r="GM30" s="27">
        <v>44483</v>
      </c>
      <c r="GN30" t="s">
        <v>226</v>
      </c>
      <c r="GO30" s="27">
        <v>44483</v>
      </c>
      <c r="GP30" t="s">
        <v>226</v>
      </c>
      <c r="GQ30" s="27">
        <v>44483</v>
      </c>
      <c r="GR30" t="s">
        <v>226</v>
      </c>
      <c r="GS30" s="27">
        <v>44504</v>
      </c>
      <c r="GT30" t="s">
        <v>226</v>
      </c>
      <c r="GU30" s="27">
        <v>44509</v>
      </c>
      <c r="GV30" t="s">
        <v>226</v>
      </c>
      <c r="GW30" s="27">
        <v>44509</v>
      </c>
      <c r="GX30" t="s">
        <v>226</v>
      </c>
      <c r="GY30" s="27">
        <v>44509</v>
      </c>
      <c r="GZ30" t="s">
        <v>225</v>
      </c>
      <c r="HA30" s="27">
        <v>44509</v>
      </c>
      <c r="HB30" t="s">
        <v>225</v>
      </c>
      <c r="HC30" s="27">
        <v>44509</v>
      </c>
      <c r="HD30" t="s">
        <v>225</v>
      </c>
      <c r="HE30" s="27">
        <v>44509</v>
      </c>
      <c r="HF30" t="s">
        <v>225</v>
      </c>
      <c r="HG30">
        <v>44509</v>
      </c>
      <c r="HH30" t="s">
        <v>225</v>
      </c>
      <c r="HI30">
        <v>44509</v>
      </c>
      <c r="HJ30" t="s">
        <v>225</v>
      </c>
      <c r="HK30">
        <v>44509</v>
      </c>
      <c r="HL30" t="s">
        <v>225</v>
      </c>
      <c r="HM30" s="27">
        <v>44509</v>
      </c>
      <c r="HN30" t="s">
        <v>225</v>
      </c>
      <c r="HO30" s="27">
        <v>44551</v>
      </c>
      <c r="HP30" t="s">
        <v>225</v>
      </c>
      <c r="HQ30" s="27">
        <v>44551</v>
      </c>
      <c r="HR30" s="470" t="s">
        <v>225</v>
      </c>
      <c r="HS30" s="471">
        <v>44551</v>
      </c>
      <c r="HT30" t="s">
        <v>225</v>
      </c>
      <c r="HU30" s="27">
        <v>44579</v>
      </c>
      <c r="HV30" t="s">
        <v>225</v>
      </c>
      <c r="HW30" s="27">
        <v>44579</v>
      </c>
      <c r="HX30" t="s">
        <v>225</v>
      </c>
      <c r="HY30" s="27">
        <v>44579</v>
      </c>
      <c r="HZ30" t="s">
        <v>225</v>
      </c>
      <c r="IA30" s="27">
        <v>44579</v>
      </c>
      <c r="IB30" t="s">
        <v>225</v>
      </c>
      <c r="IC30" s="27">
        <v>44579</v>
      </c>
      <c r="ID30" t="s">
        <v>225</v>
      </c>
      <c r="IE30" s="27">
        <v>44599</v>
      </c>
      <c r="IF30" t="s">
        <v>225</v>
      </c>
      <c r="IG30" s="27">
        <v>44599</v>
      </c>
      <c r="IH30" t="s">
        <v>225</v>
      </c>
      <c r="II30" s="27">
        <v>44599</v>
      </c>
      <c r="IJ30" t="s">
        <v>225</v>
      </c>
      <c r="IK30" s="27">
        <v>44599</v>
      </c>
      <c r="IL30" t="s">
        <v>225</v>
      </c>
      <c r="IM30" s="27">
        <v>44599</v>
      </c>
      <c r="IN30" t="s">
        <v>225</v>
      </c>
      <c r="IO30" s="27">
        <v>44599</v>
      </c>
      <c r="IP30" t="s">
        <v>226</v>
      </c>
      <c r="IQ30" s="27">
        <v>44628</v>
      </c>
      <c r="IR30" t="s">
        <v>226</v>
      </c>
      <c r="IS30">
        <v>44628</v>
      </c>
      <c r="IT30" t="s">
        <v>226</v>
      </c>
      <c r="IU30" s="27">
        <v>44628</v>
      </c>
      <c r="IV30" t="s">
        <v>226</v>
      </c>
      <c r="IW30" s="27">
        <v>44628</v>
      </c>
      <c r="IX30" t="s">
        <v>226</v>
      </c>
      <c r="IY30" s="27">
        <v>44628</v>
      </c>
      <c r="IZ30" t="s">
        <v>226</v>
      </c>
      <c r="JA30" s="27">
        <v>44628</v>
      </c>
      <c r="JB30" t="s">
        <v>226</v>
      </c>
      <c r="JC30" s="27">
        <v>44628</v>
      </c>
      <c r="JD30" t="s">
        <v>226</v>
      </c>
      <c r="JE30" s="27">
        <v>44628</v>
      </c>
      <c r="JF30" t="s">
        <v>226</v>
      </c>
      <c r="JG30">
        <v>44628</v>
      </c>
      <c r="JH30" t="s">
        <v>226</v>
      </c>
      <c r="JI30" s="27">
        <v>44628</v>
      </c>
      <c r="JJ30" t="s">
        <v>226</v>
      </c>
      <c r="JK30">
        <v>44628</v>
      </c>
      <c r="JL30" t="s">
        <v>226</v>
      </c>
      <c r="JM30" s="27">
        <v>44628</v>
      </c>
      <c r="JN30" t="s">
        <v>226</v>
      </c>
      <c r="JO30" s="7">
        <v>44684</v>
      </c>
      <c r="JP30" t="s">
        <v>226</v>
      </c>
      <c r="JQ30" s="27">
        <v>44684</v>
      </c>
      <c r="JR30" t="s">
        <v>226</v>
      </c>
      <c r="JS30" s="27">
        <v>44684</v>
      </c>
      <c r="JT30" t="s">
        <v>226</v>
      </c>
      <c r="JU30">
        <v>44684</v>
      </c>
      <c r="JV30" t="s">
        <v>226</v>
      </c>
      <c r="JW30">
        <v>44721</v>
      </c>
      <c r="JX30" t="s">
        <v>226</v>
      </c>
      <c r="JY30" s="27">
        <v>44733</v>
      </c>
      <c r="JZ30" t="s">
        <v>226</v>
      </c>
      <c r="KA30" s="27">
        <v>44733</v>
      </c>
      <c r="KB30" t="s">
        <v>226</v>
      </c>
      <c r="KC30" s="27">
        <v>44733</v>
      </c>
      <c r="KD30" t="s">
        <v>226</v>
      </c>
      <c r="KE30" s="27">
        <v>44769</v>
      </c>
    </row>
    <row r="31" spans="1:291" x14ac:dyDescent="0.25">
      <c r="A31" t="s">
        <v>2439</v>
      </c>
      <c r="B31" s="7">
        <v>43913</v>
      </c>
      <c r="D31" t="s">
        <v>2439</v>
      </c>
      <c r="E31" s="7">
        <v>43913</v>
      </c>
      <c r="G31" t="s">
        <v>2372</v>
      </c>
      <c r="I31" t="s">
        <v>2372</v>
      </c>
      <c r="J31" s="7">
        <v>43913</v>
      </c>
      <c r="L31" t="s">
        <v>2372</v>
      </c>
      <c r="M31" t="s">
        <v>2372</v>
      </c>
      <c r="O31" t="s">
        <v>2372</v>
      </c>
      <c r="P31" s="7">
        <v>43913</v>
      </c>
      <c r="R31" t="s">
        <v>2421</v>
      </c>
      <c r="S31" s="7">
        <v>42466</v>
      </c>
      <c r="T31" t="s">
        <v>2342</v>
      </c>
      <c r="U31" t="s">
        <v>2421</v>
      </c>
      <c r="V31" s="7">
        <v>42466</v>
      </c>
      <c r="W31" t="s">
        <v>2342</v>
      </c>
      <c r="X31" t="s">
        <v>2372</v>
      </c>
      <c r="Y31" t="s">
        <v>2372</v>
      </c>
      <c r="Z31" s="7">
        <v>43977</v>
      </c>
      <c r="AA31" t="s">
        <v>2372</v>
      </c>
      <c r="AB31" t="s">
        <v>2372</v>
      </c>
      <c r="AC31" t="s">
        <v>2372</v>
      </c>
      <c r="AD31" s="7">
        <v>43977</v>
      </c>
      <c r="AE31" s="14" t="s">
        <v>2372</v>
      </c>
      <c r="AF31" t="s">
        <v>2372</v>
      </c>
      <c r="AG31" s="7">
        <v>43977</v>
      </c>
      <c r="AH31" t="s">
        <v>2421</v>
      </c>
      <c r="AI31" s="7">
        <v>42466</v>
      </c>
      <c r="AJ31" s="15" t="s">
        <v>2342</v>
      </c>
      <c r="AK31" t="s">
        <v>2372</v>
      </c>
      <c r="AL31" s="7">
        <v>43999</v>
      </c>
      <c r="AM31" t="s">
        <v>2372</v>
      </c>
      <c r="AN31" t="s">
        <v>2372</v>
      </c>
      <c r="AO31" s="7">
        <v>43999</v>
      </c>
      <c r="AP31" t="s">
        <v>2372</v>
      </c>
      <c r="AQ31" s="7">
        <v>43999</v>
      </c>
      <c r="AR31" t="s">
        <v>2372</v>
      </c>
      <c r="AS31" s="27">
        <v>43999</v>
      </c>
      <c r="AT31" t="s">
        <v>2372</v>
      </c>
      <c r="AU31" s="27">
        <v>43999</v>
      </c>
      <c r="AV31" t="s">
        <v>2372</v>
      </c>
      <c r="AW31" s="27">
        <v>44034</v>
      </c>
      <c r="AX31" t="s">
        <v>2372</v>
      </c>
      <c r="AY31" s="27">
        <v>44034</v>
      </c>
      <c r="AZ31" t="s">
        <v>2372</v>
      </c>
      <c r="BA31" s="27">
        <v>44034</v>
      </c>
      <c r="BB31" t="s">
        <v>2372</v>
      </c>
      <c r="BC31" s="27">
        <v>44071</v>
      </c>
      <c r="BD31" t="s">
        <v>2372</v>
      </c>
      <c r="BE31" s="27">
        <v>44071</v>
      </c>
      <c r="BF31" t="s">
        <v>2372</v>
      </c>
      <c r="BG31" s="27">
        <v>44071</v>
      </c>
      <c r="BH31" t="s">
        <v>2372</v>
      </c>
      <c r="BI31" s="27">
        <v>44071</v>
      </c>
      <c r="BJ31" t="s">
        <v>2372</v>
      </c>
      <c r="BK31" s="27">
        <v>44071</v>
      </c>
      <c r="BL31" t="s">
        <v>2372</v>
      </c>
      <c r="BM31" s="27">
        <v>44112</v>
      </c>
      <c r="BN31" t="s">
        <v>2372</v>
      </c>
      <c r="BO31" s="27">
        <v>44112</v>
      </c>
      <c r="BP31" t="s">
        <v>2372</v>
      </c>
      <c r="BQ31" s="7">
        <v>44112</v>
      </c>
      <c r="BR31" t="s">
        <v>2372</v>
      </c>
      <c r="BS31" s="27">
        <v>44112</v>
      </c>
      <c r="BT31" t="s">
        <v>2372</v>
      </c>
      <c r="BU31" s="27">
        <v>44112</v>
      </c>
      <c r="BV31" t="s">
        <v>2372</v>
      </c>
      <c r="BW31">
        <v>44188</v>
      </c>
      <c r="BX31" t="s">
        <v>2372</v>
      </c>
      <c r="BY31" s="27">
        <v>44201</v>
      </c>
      <c r="BZ31" t="s">
        <v>2372</v>
      </c>
      <c r="CA31" s="27">
        <v>44201</v>
      </c>
      <c r="CB31" t="s">
        <v>2372</v>
      </c>
      <c r="CC31" s="27">
        <v>44201</v>
      </c>
      <c r="CD31" t="s">
        <v>2442</v>
      </c>
      <c r="CE31" s="27">
        <v>44202</v>
      </c>
      <c r="CF31" t="s">
        <v>2372</v>
      </c>
      <c r="CG31" s="27">
        <v>44201</v>
      </c>
      <c r="CH31" t="s">
        <v>2372</v>
      </c>
      <c r="CI31" s="27">
        <v>44201</v>
      </c>
      <c r="CJ31" t="s">
        <v>2372</v>
      </c>
      <c r="CK31" s="27">
        <v>44230</v>
      </c>
      <c r="CL31" t="s">
        <v>2372</v>
      </c>
      <c r="CM31" s="27">
        <v>44230</v>
      </c>
      <c r="CN31" t="s">
        <v>2372</v>
      </c>
      <c r="CO31" s="27">
        <v>44230</v>
      </c>
      <c r="CP31" t="s">
        <v>2372</v>
      </c>
      <c r="CQ31" s="7">
        <v>44230</v>
      </c>
      <c r="CR31" t="s">
        <v>2439</v>
      </c>
      <c r="CS31">
        <v>7.9000000000000001E-2</v>
      </c>
      <c r="CT31" t="s">
        <v>2372</v>
      </c>
      <c r="CU31" s="7">
        <v>44259</v>
      </c>
      <c r="CV31" t="s">
        <v>2372</v>
      </c>
      <c r="CW31" s="27">
        <v>44259</v>
      </c>
      <c r="CX31" t="s">
        <v>2372</v>
      </c>
      <c r="CY31" s="27">
        <v>44291</v>
      </c>
      <c r="CZ31" t="s">
        <v>2372</v>
      </c>
      <c r="DA31" s="27">
        <v>44291</v>
      </c>
      <c r="DB31" t="s">
        <v>2372</v>
      </c>
      <c r="DC31" s="27">
        <v>44291</v>
      </c>
      <c r="DD31" t="s">
        <v>2372</v>
      </c>
      <c r="DE31" s="27">
        <v>44334</v>
      </c>
      <c r="DF31" t="s">
        <v>2372</v>
      </c>
      <c r="DG31" s="27">
        <v>44334</v>
      </c>
      <c r="DH31" t="s">
        <v>2372</v>
      </c>
      <c r="DI31" s="27">
        <v>44334</v>
      </c>
      <c r="DJ31" t="s">
        <v>2443</v>
      </c>
      <c r="DK31" s="7">
        <v>44365</v>
      </c>
      <c r="DL31" t="s">
        <v>231</v>
      </c>
      <c r="DM31" s="27">
        <v>44259</v>
      </c>
      <c r="DN31" t="s">
        <v>231</v>
      </c>
      <c r="DO31" s="27">
        <v>44259</v>
      </c>
      <c r="DP31" t="s">
        <v>228</v>
      </c>
      <c r="DQ31" s="27">
        <v>44377</v>
      </c>
      <c r="DR31" t="s">
        <v>228</v>
      </c>
      <c r="DS31" s="27">
        <v>44377</v>
      </c>
      <c r="DT31" t="s">
        <v>228</v>
      </c>
      <c r="DU31" s="27">
        <v>44377</v>
      </c>
      <c r="DV31" t="s">
        <v>228</v>
      </c>
      <c r="DW31" s="27">
        <v>44377</v>
      </c>
      <c r="DX31" t="s">
        <v>227</v>
      </c>
      <c r="DY31" s="7">
        <v>44393</v>
      </c>
      <c r="DZ31" t="s">
        <v>227</v>
      </c>
      <c r="EA31">
        <v>44393</v>
      </c>
      <c r="EB31" t="s">
        <v>227</v>
      </c>
      <c r="EC31" s="27">
        <v>44393</v>
      </c>
      <c r="ED31" t="s">
        <v>227</v>
      </c>
      <c r="EE31" s="27">
        <v>44393</v>
      </c>
      <c r="EF31" t="s">
        <v>227</v>
      </c>
      <c r="EG31" s="7">
        <v>44393</v>
      </c>
      <c r="EH31" t="s">
        <v>227</v>
      </c>
      <c r="EI31" s="27">
        <v>44405</v>
      </c>
      <c r="EJ31" t="s">
        <v>227</v>
      </c>
      <c r="EK31" s="27">
        <v>44405</v>
      </c>
      <c r="EL31" t="s">
        <v>227</v>
      </c>
      <c r="EM31" s="27">
        <v>44405</v>
      </c>
      <c r="EN31" t="s">
        <v>227</v>
      </c>
      <c r="EO31" s="27">
        <v>44405</v>
      </c>
      <c r="EP31" t="s">
        <v>227</v>
      </c>
      <c r="EQ31" s="27">
        <v>44417</v>
      </c>
      <c r="ER31" t="s">
        <v>227</v>
      </c>
      <c r="ES31" s="27">
        <v>44417</v>
      </c>
      <c r="ET31" t="s">
        <v>227</v>
      </c>
      <c r="EU31" s="27">
        <v>44417</v>
      </c>
      <c r="EV31" t="s">
        <v>227</v>
      </c>
      <c r="EW31" s="27">
        <v>44417</v>
      </c>
      <c r="EX31" t="s">
        <v>227</v>
      </c>
      <c r="EY31" s="27">
        <v>44417</v>
      </c>
      <c r="EZ31" t="s">
        <v>227</v>
      </c>
      <c r="FA31">
        <v>44417</v>
      </c>
      <c r="FB31" t="s">
        <v>227</v>
      </c>
      <c r="FC31" s="27">
        <v>44417</v>
      </c>
      <c r="FD31" t="s">
        <v>531</v>
      </c>
      <c r="FE31" s="27">
        <v>44411</v>
      </c>
      <c r="FF31" t="s">
        <v>227</v>
      </c>
      <c r="FG31" s="27">
        <v>44417</v>
      </c>
      <c r="FH31" t="s">
        <v>227</v>
      </c>
      <c r="FI31" s="7">
        <v>44417</v>
      </c>
      <c r="FJ31" t="s">
        <v>227</v>
      </c>
      <c r="FK31" s="27">
        <v>44417</v>
      </c>
      <c r="FL31" t="s">
        <v>227</v>
      </c>
      <c r="FM31" s="27">
        <v>44417</v>
      </c>
      <c r="FN31" t="s">
        <v>227</v>
      </c>
      <c r="FO31" s="27">
        <v>44417</v>
      </c>
      <c r="FP31" t="s">
        <v>227</v>
      </c>
      <c r="FQ31" s="27">
        <v>44453</v>
      </c>
      <c r="FR31" t="s">
        <v>227</v>
      </c>
      <c r="FS31" s="27">
        <v>44453</v>
      </c>
      <c r="FT31" t="s">
        <v>227</v>
      </c>
      <c r="FU31" s="7">
        <v>44453</v>
      </c>
      <c r="FV31" t="s">
        <v>227</v>
      </c>
      <c r="FW31" s="27">
        <v>44453</v>
      </c>
      <c r="FX31" t="s">
        <v>227</v>
      </c>
      <c r="FY31" s="27">
        <v>44453</v>
      </c>
      <c r="FZ31" t="s">
        <v>227</v>
      </c>
      <c r="GA31" s="27">
        <v>44453</v>
      </c>
      <c r="GB31" t="s">
        <v>227</v>
      </c>
      <c r="GC31" s="27">
        <v>44453</v>
      </c>
      <c r="GD31" t="s">
        <v>227</v>
      </c>
      <c r="GE31" s="27">
        <v>44453</v>
      </c>
      <c r="GF31" t="s">
        <v>227</v>
      </c>
      <c r="GG31" s="27">
        <v>44453</v>
      </c>
      <c r="GH31" t="s">
        <v>227</v>
      </c>
      <c r="GI31" s="27">
        <v>44453</v>
      </c>
      <c r="GJ31" t="s">
        <v>227</v>
      </c>
      <c r="GK31" s="27">
        <v>44453</v>
      </c>
      <c r="GL31" t="s">
        <v>227</v>
      </c>
      <c r="GM31" s="27">
        <v>44453</v>
      </c>
      <c r="GN31" t="s">
        <v>227</v>
      </c>
      <c r="GO31" s="27">
        <v>44453</v>
      </c>
      <c r="GP31" t="s">
        <v>227</v>
      </c>
      <c r="GQ31" s="27">
        <v>44453</v>
      </c>
      <c r="GR31" t="s">
        <v>227</v>
      </c>
      <c r="GS31" s="27">
        <v>44453</v>
      </c>
      <c r="GT31" t="s">
        <v>227</v>
      </c>
      <c r="GU31" s="27">
        <v>44509</v>
      </c>
      <c r="GV31" t="s">
        <v>227</v>
      </c>
      <c r="GW31" s="27">
        <v>44509</v>
      </c>
      <c r="GX31" t="s">
        <v>227</v>
      </c>
      <c r="GY31" s="27">
        <v>44509</v>
      </c>
      <c r="GZ31" t="s">
        <v>226</v>
      </c>
      <c r="HA31" s="27">
        <v>44509</v>
      </c>
      <c r="HB31" t="s">
        <v>226</v>
      </c>
      <c r="HC31" s="27">
        <v>44509</v>
      </c>
      <c r="HD31" t="s">
        <v>226</v>
      </c>
      <c r="HE31" s="27">
        <v>44509</v>
      </c>
      <c r="HF31" t="s">
        <v>226</v>
      </c>
      <c r="HG31">
        <v>44509</v>
      </c>
      <c r="HH31" t="s">
        <v>226</v>
      </c>
      <c r="HI31">
        <v>44509</v>
      </c>
      <c r="HJ31" t="s">
        <v>226</v>
      </c>
      <c r="HK31">
        <v>44509</v>
      </c>
      <c r="HL31" t="s">
        <v>226</v>
      </c>
      <c r="HM31" s="27">
        <v>44509</v>
      </c>
      <c r="HN31" t="s">
        <v>226</v>
      </c>
      <c r="HO31" s="27">
        <v>44551</v>
      </c>
      <c r="HP31" t="s">
        <v>226</v>
      </c>
      <c r="HQ31" s="27">
        <v>44551</v>
      </c>
      <c r="HR31" s="470" t="s">
        <v>226</v>
      </c>
      <c r="HS31" s="471">
        <v>44551</v>
      </c>
      <c r="HT31" t="s">
        <v>226</v>
      </c>
      <c r="HU31" s="27">
        <v>44579</v>
      </c>
      <c r="HV31" t="s">
        <v>226</v>
      </c>
      <c r="HW31" s="27">
        <v>44579</v>
      </c>
      <c r="HX31" t="s">
        <v>226</v>
      </c>
      <c r="HY31" s="27">
        <v>44579</v>
      </c>
      <c r="HZ31" t="s">
        <v>226</v>
      </c>
      <c r="IA31" s="27">
        <v>44579</v>
      </c>
      <c r="IB31" t="s">
        <v>226</v>
      </c>
      <c r="IC31" s="27">
        <v>44579</v>
      </c>
      <c r="ID31" t="s">
        <v>226</v>
      </c>
      <c r="IE31" s="27">
        <v>44599</v>
      </c>
      <c r="IF31" t="s">
        <v>226</v>
      </c>
      <c r="IG31" s="27">
        <v>44599</v>
      </c>
      <c r="IH31" t="s">
        <v>226</v>
      </c>
      <c r="II31" s="27">
        <v>44599</v>
      </c>
      <c r="IJ31" t="s">
        <v>226</v>
      </c>
      <c r="IK31" s="27">
        <v>44599</v>
      </c>
      <c r="IL31" t="s">
        <v>226</v>
      </c>
      <c r="IM31" s="27">
        <v>44599</v>
      </c>
      <c r="IN31" t="s">
        <v>226</v>
      </c>
      <c r="IO31" s="27">
        <v>44599</v>
      </c>
      <c r="IP31" t="s">
        <v>227</v>
      </c>
      <c r="IQ31" s="27">
        <v>44628</v>
      </c>
      <c r="IR31" t="s">
        <v>227</v>
      </c>
      <c r="IS31">
        <v>44628</v>
      </c>
      <c r="IT31" t="s">
        <v>227</v>
      </c>
      <c r="IU31" s="27">
        <v>44628</v>
      </c>
      <c r="IV31" t="s">
        <v>227</v>
      </c>
      <c r="IW31" s="27">
        <v>44628</v>
      </c>
      <c r="IX31" t="s">
        <v>227</v>
      </c>
      <c r="IY31" s="27">
        <v>44628</v>
      </c>
      <c r="IZ31" t="s">
        <v>227</v>
      </c>
      <c r="JA31" s="27">
        <v>44628</v>
      </c>
      <c r="JB31" t="s">
        <v>227</v>
      </c>
      <c r="JC31" s="27">
        <v>44628</v>
      </c>
      <c r="JD31" t="s">
        <v>227</v>
      </c>
      <c r="JE31" s="27">
        <v>44628</v>
      </c>
      <c r="JF31" t="s">
        <v>227</v>
      </c>
      <c r="JG31">
        <v>44664</v>
      </c>
      <c r="JH31" t="s">
        <v>227</v>
      </c>
      <c r="JI31" s="27">
        <v>44664</v>
      </c>
      <c r="JJ31" t="s">
        <v>227</v>
      </c>
      <c r="JK31">
        <v>44664</v>
      </c>
      <c r="JL31" t="s">
        <v>227</v>
      </c>
      <c r="JM31" s="27">
        <v>44664</v>
      </c>
      <c r="JN31" t="s">
        <v>227</v>
      </c>
      <c r="JO31" s="7">
        <v>44684</v>
      </c>
      <c r="JP31" t="s">
        <v>227</v>
      </c>
      <c r="JQ31" s="27">
        <v>44684</v>
      </c>
      <c r="JR31" t="s">
        <v>227</v>
      </c>
      <c r="JS31" s="27">
        <v>44684</v>
      </c>
      <c r="JT31" t="s">
        <v>227</v>
      </c>
      <c r="JU31">
        <v>44684</v>
      </c>
      <c r="JV31" t="s">
        <v>227</v>
      </c>
      <c r="JW31">
        <v>44721</v>
      </c>
      <c r="JX31" t="s">
        <v>227</v>
      </c>
      <c r="JY31" s="27">
        <v>44721</v>
      </c>
      <c r="JZ31" t="s">
        <v>227</v>
      </c>
      <c r="KA31" s="27">
        <v>44721</v>
      </c>
      <c r="KB31" t="s">
        <v>227</v>
      </c>
      <c r="KC31" s="27">
        <v>44721</v>
      </c>
      <c r="KD31" t="s">
        <v>227</v>
      </c>
      <c r="KE31" s="27">
        <v>44721</v>
      </c>
    </row>
    <row r="32" spans="1:291" x14ac:dyDescent="0.25">
      <c r="A32" t="s">
        <v>2372</v>
      </c>
      <c r="B32" s="7">
        <v>43913</v>
      </c>
      <c r="D32" t="s">
        <v>2372</v>
      </c>
      <c r="E32" s="7">
        <v>43913</v>
      </c>
      <c r="G32" t="s">
        <v>2444</v>
      </c>
      <c r="I32" t="s">
        <v>2444</v>
      </c>
      <c r="J32" s="7">
        <v>43914</v>
      </c>
      <c r="L32" t="s">
        <v>2444</v>
      </c>
      <c r="M32" t="s">
        <v>2444</v>
      </c>
      <c r="O32" t="s">
        <v>2444</v>
      </c>
      <c r="P32" s="7">
        <v>43914</v>
      </c>
      <c r="R32" t="s">
        <v>2430</v>
      </c>
      <c r="S32" s="7">
        <v>42214</v>
      </c>
      <c r="T32" t="s">
        <v>2445</v>
      </c>
      <c r="U32" t="s">
        <v>2430</v>
      </c>
      <c r="V32" s="7">
        <v>42214</v>
      </c>
      <c r="W32" t="s">
        <v>2445</v>
      </c>
      <c r="X32" t="s">
        <v>2444</v>
      </c>
      <c r="Y32" t="s">
        <v>2444</v>
      </c>
      <c r="Z32" s="7">
        <v>43977</v>
      </c>
      <c r="AA32" t="s">
        <v>2444</v>
      </c>
      <c r="AB32" t="s">
        <v>2444</v>
      </c>
      <c r="AC32" t="s">
        <v>2444</v>
      </c>
      <c r="AD32" s="7">
        <v>43977</v>
      </c>
      <c r="AE32" s="14" t="s">
        <v>2444</v>
      </c>
      <c r="AF32" t="s">
        <v>2444</v>
      </c>
      <c r="AG32" s="7">
        <v>43977</v>
      </c>
      <c r="AH32" t="s">
        <v>2430</v>
      </c>
      <c r="AI32" s="7">
        <v>42214</v>
      </c>
      <c r="AJ32" s="15" t="s">
        <v>2445</v>
      </c>
      <c r="AK32" t="s">
        <v>2444</v>
      </c>
      <c r="AL32" s="7">
        <v>43999</v>
      </c>
      <c r="AM32" t="s">
        <v>2444</v>
      </c>
      <c r="AN32" t="s">
        <v>2444</v>
      </c>
      <c r="AO32" s="7">
        <v>43999</v>
      </c>
      <c r="AP32" t="s">
        <v>2444</v>
      </c>
      <c r="AQ32" s="7">
        <v>43999</v>
      </c>
      <c r="AR32" t="s">
        <v>2444</v>
      </c>
      <c r="AS32" s="27">
        <v>43999</v>
      </c>
      <c r="AT32" t="s">
        <v>2444</v>
      </c>
      <c r="AU32" s="27">
        <v>43999</v>
      </c>
      <c r="AV32" t="s">
        <v>2444</v>
      </c>
      <c r="AW32" s="27">
        <v>44034</v>
      </c>
      <c r="AX32" t="s">
        <v>2444</v>
      </c>
      <c r="AY32" s="27">
        <v>44034</v>
      </c>
      <c r="AZ32" t="s">
        <v>2444</v>
      </c>
      <c r="BA32" s="27">
        <v>44034</v>
      </c>
      <c r="BB32" t="s">
        <v>2444</v>
      </c>
      <c r="BC32" s="27">
        <v>44071</v>
      </c>
      <c r="BD32" t="s">
        <v>2444</v>
      </c>
      <c r="BE32" s="27">
        <v>44071</v>
      </c>
      <c r="BF32" t="s">
        <v>2444</v>
      </c>
      <c r="BG32" s="27">
        <v>44071</v>
      </c>
      <c r="BH32" t="s">
        <v>2444</v>
      </c>
      <c r="BI32" s="27">
        <v>44071</v>
      </c>
      <c r="BJ32" t="s">
        <v>2444</v>
      </c>
      <c r="BK32" s="27">
        <v>44071</v>
      </c>
      <c r="BL32" t="s">
        <v>2444</v>
      </c>
      <c r="BM32" s="27">
        <v>44071</v>
      </c>
      <c r="BN32" t="s">
        <v>2444</v>
      </c>
      <c r="BO32" s="27">
        <v>44071</v>
      </c>
      <c r="BP32" t="s">
        <v>2444</v>
      </c>
      <c r="BQ32" s="7">
        <v>44071</v>
      </c>
      <c r="BR32" t="s">
        <v>2444</v>
      </c>
      <c r="BS32" s="27">
        <v>44071</v>
      </c>
      <c r="BT32" t="s">
        <v>2444</v>
      </c>
      <c r="BU32" s="27">
        <v>44071</v>
      </c>
      <c r="BV32" t="s">
        <v>2444</v>
      </c>
      <c r="BW32">
        <v>44188</v>
      </c>
      <c r="BX32" t="s">
        <v>2444</v>
      </c>
      <c r="BY32" s="27">
        <v>44201</v>
      </c>
      <c r="BZ32" t="s">
        <v>2444</v>
      </c>
      <c r="CA32" s="27">
        <v>44201</v>
      </c>
      <c r="CB32" t="s">
        <v>2444</v>
      </c>
      <c r="CC32" s="27">
        <v>44201</v>
      </c>
      <c r="CD32" t="s">
        <v>2446</v>
      </c>
      <c r="CE32" s="27">
        <v>44202</v>
      </c>
      <c r="CF32" t="s">
        <v>2444</v>
      </c>
      <c r="CG32" s="27">
        <v>44201</v>
      </c>
      <c r="CH32" t="s">
        <v>2444</v>
      </c>
      <c r="CI32" s="27">
        <v>44201</v>
      </c>
      <c r="CJ32" t="s">
        <v>2444</v>
      </c>
      <c r="CK32" s="27">
        <v>44230</v>
      </c>
      <c r="CL32" t="s">
        <v>2444</v>
      </c>
      <c r="CM32" s="27">
        <v>44230</v>
      </c>
      <c r="CN32" t="s">
        <v>2444</v>
      </c>
      <c r="CO32" s="27">
        <v>44230</v>
      </c>
      <c r="CP32" t="s">
        <v>2444</v>
      </c>
      <c r="CQ32" s="7">
        <v>44230</v>
      </c>
      <c r="CR32" t="s">
        <v>2372</v>
      </c>
      <c r="CS32">
        <v>0.17299999999999999</v>
      </c>
      <c r="CT32" t="s">
        <v>2444</v>
      </c>
      <c r="CU32" s="7">
        <v>44259</v>
      </c>
      <c r="CV32" t="s">
        <v>2444</v>
      </c>
      <c r="CW32" s="27">
        <v>44259</v>
      </c>
      <c r="CX32" t="s">
        <v>2444</v>
      </c>
      <c r="CY32" s="27">
        <v>44291</v>
      </c>
      <c r="CZ32" t="s">
        <v>2444</v>
      </c>
      <c r="DA32" s="27">
        <v>44291</v>
      </c>
      <c r="DB32" t="s">
        <v>2444</v>
      </c>
      <c r="DC32" s="27">
        <v>44291</v>
      </c>
      <c r="DD32" t="s">
        <v>2444</v>
      </c>
      <c r="DE32" s="27">
        <v>44334</v>
      </c>
      <c r="DF32" t="s">
        <v>2444</v>
      </c>
      <c r="DG32" s="27">
        <v>44334</v>
      </c>
      <c r="DH32" t="s">
        <v>2444</v>
      </c>
      <c r="DI32" s="27">
        <v>44334</v>
      </c>
      <c r="DJ32" t="s">
        <v>2447</v>
      </c>
      <c r="DK32" s="7">
        <v>44365</v>
      </c>
      <c r="DL32" t="s">
        <v>232</v>
      </c>
      <c r="DM32" s="27">
        <v>44259</v>
      </c>
      <c r="DN32" t="s">
        <v>232</v>
      </c>
      <c r="DO32" s="27">
        <v>44259</v>
      </c>
      <c r="DP32" t="s">
        <v>229</v>
      </c>
      <c r="DQ32" s="27">
        <v>44377</v>
      </c>
      <c r="DR32" t="s">
        <v>229</v>
      </c>
      <c r="DS32" s="27">
        <v>44377</v>
      </c>
      <c r="DT32" t="s">
        <v>229</v>
      </c>
      <c r="DU32" s="27">
        <v>44377</v>
      </c>
      <c r="DV32" t="s">
        <v>229</v>
      </c>
      <c r="DW32" s="27">
        <v>44377</v>
      </c>
      <c r="DX32" t="s">
        <v>228</v>
      </c>
      <c r="DY32" s="7">
        <v>44377</v>
      </c>
      <c r="DZ32" t="s">
        <v>228</v>
      </c>
      <c r="EA32">
        <v>44377</v>
      </c>
      <c r="EB32" t="s">
        <v>228</v>
      </c>
      <c r="EC32" s="27">
        <v>44377</v>
      </c>
      <c r="ED32" t="s">
        <v>228</v>
      </c>
      <c r="EE32" s="27">
        <v>44377</v>
      </c>
      <c r="EF32" t="s">
        <v>228</v>
      </c>
      <c r="EG32" s="7">
        <v>44377</v>
      </c>
      <c r="EH32" t="s">
        <v>228</v>
      </c>
      <c r="EI32" s="27">
        <v>44405</v>
      </c>
      <c r="EJ32" t="s">
        <v>228</v>
      </c>
      <c r="EK32" s="27">
        <v>44405</v>
      </c>
      <c r="EL32" t="s">
        <v>228</v>
      </c>
      <c r="EM32" s="27">
        <v>44405</v>
      </c>
      <c r="EN32" t="s">
        <v>228</v>
      </c>
      <c r="EO32" s="27">
        <v>44405</v>
      </c>
      <c r="EP32" t="s">
        <v>228</v>
      </c>
      <c r="EQ32" s="27">
        <v>44417</v>
      </c>
      <c r="ER32" t="s">
        <v>228</v>
      </c>
      <c r="ES32" s="27">
        <v>44417</v>
      </c>
      <c r="ET32" t="s">
        <v>228</v>
      </c>
      <c r="EU32" s="27">
        <v>44417</v>
      </c>
      <c r="EV32" t="s">
        <v>228</v>
      </c>
      <c r="EW32" s="27">
        <v>44417</v>
      </c>
      <c r="EX32" t="s">
        <v>228</v>
      </c>
      <c r="EY32" s="27">
        <v>44417</v>
      </c>
      <c r="EZ32" t="s">
        <v>228</v>
      </c>
      <c r="FA32">
        <v>44417</v>
      </c>
      <c r="FB32" t="s">
        <v>228</v>
      </c>
      <c r="FC32" s="27">
        <v>44417</v>
      </c>
      <c r="FD32" t="s">
        <v>533</v>
      </c>
      <c r="FE32" s="27">
        <v>44411</v>
      </c>
      <c r="FF32" t="s">
        <v>228</v>
      </c>
      <c r="FG32" s="27">
        <v>44417</v>
      </c>
      <c r="FH32" t="s">
        <v>228</v>
      </c>
      <c r="FI32" s="7">
        <v>44417</v>
      </c>
      <c r="FJ32" t="s">
        <v>228</v>
      </c>
      <c r="FK32" s="27">
        <v>44417</v>
      </c>
      <c r="FL32" t="s">
        <v>228</v>
      </c>
      <c r="FM32" s="27">
        <v>44417</v>
      </c>
      <c r="FN32" t="s">
        <v>228</v>
      </c>
      <c r="FO32" s="27">
        <v>44417</v>
      </c>
      <c r="FP32" t="s">
        <v>228</v>
      </c>
      <c r="FQ32" s="27">
        <v>44453</v>
      </c>
      <c r="FR32" t="s">
        <v>228</v>
      </c>
      <c r="FS32" s="27">
        <v>44453</v>
      </c>
      <c r="FT32" t="s">
        <v>228</v>
      </c>
      <c r="FU32" s="7">
        <v>44453</v>
      </c>
      <c r="FV32" t="s">
        <v>228</v>
      </c>
      <c r="FW32" s="27">
        <v>44453</v>
      </c>
      <c r="FX32" t="s">
        <v>228</v>
      </c>
      <c r="FY32" s="27">
        <v>44467</v>
      </c>
      <c r="FZ32" t="s">
        <v>228</v>
      </c>
      <c r="GA32" s="27">
        <v>44467</v>
      </c>
      <c r="GB32" t="s">
        <v>228</v>
      </c>
      <c r="GC32" s="27">
        <v>44467</v>
      </c>
      <c r="GD32" t="s">
        <v>228</v>
      </c>
      <c r="GE32" s="27">
        <v>44467</v>
      </c>
      <c r="GF32" t="s">
        <v>228</v>
      </c>
      <c r="GG32" s="27">
        <v>44467</v>
      </c>
      <c r="GH32" t="s">
        <v>228</v>
      </c>
      <c r="GI32" s="27">
        <v>44467</v>
      </c>
      <c r="GJ32" t="s">
        <v>228</v>
      </c>
      <c r="GK32" s="27">
        <v>44483</v>
      </c>
      <c r="GL32" t="s">
        <v>228</v>
      </c>
      <c r="GM32" s="27">
        <v>44483</v>
      </c>
      <c r="GN32" t="s">
        <v>228</v>
      </c>
      <c r="GO32" s="27">
        <v>44483</v>
      </c>
      <c r="GP32" t="s">
        <v>228</v>
      </c>
      <c r="GQ32" s="27">
        <v>44483</v>
      </c>
      <c r="GR32" t="s">
        <v>228</v>
      </c>
      <c r="GS32" s="27">
        <v>44483</v>
      </c>
      <c r="GT32" t="s">
        <v>228</v>
      </c>
      <c r="GU32" s="27">
        <v>44509</v>
      </c>
      <c r="GV32" t="s">
        <v>228</v>
      </c>
      <c r="GW32" s="27">
        <v>44509</v>
      </c>
      <c r="GX32" t="s">
        <v>228</v>
      </c>
      <c r="GY32" s="27">
        <v>44509</v>
      </c>
      <c r="GZ32" t="s">
        <v>227</v>
      </c>
      <c r="HA32" s="27">
        <v>44509</v>
      </c>
      <c r="HB32" t="s">
        <v>227</v>
      </c>
      <c r="HC32" s="27">
        <v>44509</v>
      </c>
      <c r="HD32" t="s">
        <v>227</v>
      </c>
      <c r="HE32" s="27">
        <v>44509</v>
      </c>
      <c r="HF32" t="s">
        <v>227</v>
      </c>
      <c r="HG32">
        <v>44509</v>
      </c>
      <c r="HH32" t="s">
        <v>227</v>
      </c>
      <c r="HI32">
        <v>44509</v>
      </c>
      <c r="HJ32" t="s">
        <v>227</v>
      </c>
      <c r="HK32">
        <v>44509</v>
      </c>
      <c r="HL32" t="s">
        <v>227</v>
      </c>
      <c r="HM32" s="27">
        <v>44509</v>
      </c>
      <c r="HN32" t="s">
        <v>227</v>
      </c>
      <c r="HO32" s="27">
        <v>44551</v>
      </c>
      <c r="HP32" t="s">
        <v>227</v>
      </c>
      <c r="HQ32" s="27">
        <v>44551</v>
      </c>
      <c r="HR32" s="470" t="s">
        <v>227</v>
      </c>
      <c r="HS32" s="471">
        <v>44551</v>
      </c>
      <c r="HT32" t="s">
        <v>227</v>
      </c>
      <c r="HU32" s="27">
        <v>44579</v>
      </c>
      <c r="HV32" t="s">
        <v>227</v>
      </c>
      <c r="HW32" s="27">
        <v>44579</v>
      </c>
      <c r="HX32" t="s">
        <v>227</v>
      </c>
      <c r="HY32" s="27">
        <v>44579</v>
      </c>
      <c r="HZ32" t="s">
        <v>227</v>
      </c>
      <c r="IA32" s="27">
        <v>44579</v>
      </c>
      <c r="IB32" t="s">
        <v>227</v>
      </c>
      <c r="IC32" s="27">
        <v>44579</v>
      </c>
      <c r="ID32" t="s">
        <v>227</v>
      </c>
      <c r="IE32" s="27">
        <v>44599</v>
      </c>
      <c r="IF32" t="s">
        <v>227</v>
      </c>
      <c r="IG32" s="27">
        <v>44599</v>
      </c>
      <c r="IH32" t="s">
        <v>227</v>
      </c>
      <c r="II32" s="27">
        <v>44599</v>
      </c>
      <c r="IJ32" t="s">
        <v>227</v>
      </c>
      <c r="IK32" s="27">
        <v>44599</v>
      </c>
      <c r="IL32" t="s">
        <v>227</v>
      </c>
      <c r="IM32" s="27">
        <v>44599</v>
      </c>
      <c r="IN32" t="s">
        <v>227</v>
      </c>
      <c r="IO32" s="27">
        <v>44599</v>
      </c>
      <c r="IP32" t="s">
        <v>228</v>
      </c>
      <c r="IQ32" s="27">
        <v>44628</v>
      </c>
      <c r="IR32" t="s">
        <v>228</v>
      </c>
      <c r="IS32">
        <v>44628</v>
      </c>
      <c r="IT32" t="s">
        <v>228</v>
      </c>
      <c r="IU32" s="27">
        <v>44628</v>
      </c>
      <c r="IV32" t="s">
        <v>228</v>
      </c>
      <c r="IW32" s="27">
        <v>44628</v>
      </c>
      <c r="IX32" t="s">
        <v>228</v>
      </c>
      <c r="IY32" s="27">
        <v>44628</v>
      </c>
      <c r="IZ32" t="s">
        <v>228</v>
      </c>
      <c r="JA32" s="27">
        <v>44628</v>
      </c>
      <c r="JB32" t="s">
        <v>228</v>
      </c>
      <c r="JC32" s="27">
        <v>44628</v>
      </c>
      <c r="JD32" t="s">
        <v>228</v>
      </c>
      <c r="JE32" s="27">
        <v>44628</v>
      </c>
      <c r="JF32" t="s">
        <v>228</v>
      </c>
      <c r="JG32">
        <v>44664</v>
      </c>
      <c r="JH32" t="s">
        <v>228</v>
      </c>
      <c r="JI32" s="27">
        <v>44664</v>
      </c>
      <c r="JJ32" t="s">
        <v>228</v>
      </c>
      <c r="JK32">
        <v>44664</v>
      </c>
      <c r="JL32" t="s">
        <v>228</v>
      </c>
      <c r="JM32" s="27">
        <v>44664</v>
      </c>
      <c r="JN32" t="s">
        <v>228</v>
      </c>
      <c r="JO32" s="7">
        <v>44684</v>
      </c>
      <c r="JP32" t="s">
        <v>228</v>
      </c>
      <c r="JQ32" s="27">
        <v>44691</v>
      </c>
      <c r="JR32" t="s">
        <v>228</v>
      </c>
      <c r="JS32" s="27">
        <v>44691</v>
      </c>
      <c r="JT32" t="s">
        <v>228</v>
      </c>
      <c r="JU32">
        <v>44691</v>
      </c>
      <c r="JV32" t="s">
        <v>228</v>
      </c>
      <c r="JW32">
        <v>44721</v>
      </c>
      <c r="JX32" t="s">
        <v>228</v>
      </c>
      <c r="JY32" s="27">
        <v>44721</v>
      </c>
      <c r="JZ32" t="s">
        <v>228</v>
      </c>
      <c r="KA32" s="27">
        <v>44721</v>
      </c>
      <c r="KB32" t="s">
        <v>228</v>
      </c>
      <c r="KC32" s="27">
        <v>44721</v>
      </c>
      <c r="KD32" t="s">
        <v>228</v>
      </c>
      <c r="KE32" s="27">
        <v>44769</v>
      </c>
    </row>
    <row r="33" spans="1:291" x14ac:dyDescent="0.25">
      <c r="A33" t="s">
        <v>2444</v>
      </c>
      <c r="B33" s="7">
        <v>43914</v>
      </c>
      <c r="D33" t="s">
        <v>2444</v>
      </c>
      <c r="E33" s="7">
        <v>43914</v>
      </c>
      <c r="G33" t="s">
        <v>2377</v>
      </c>
      <c r="I33" t="s">
        <v>2377</v>
      </c>
      <c r="J33" s="7">
        <v>43914</v>
      </c>
      <c r="L33" t="s">
        <v>2377</v>
      </c>
      <c r="M33" t="s">
        <v>2377</v>
      </c>
      <c r="O33" t="s">
        <v>2377</v>
      </c>
      <c r="P33" s="7">
        <v>43914</v>
      </c>
      <c r="R33" t="s">
        <v>2437</v>
      </c>
      <c r="S33" s="7">
        <v>42410</v>
      </c>
      <c r="T33" t="s">
        <v>2428</v>
      </c>
      <c r="U33" t="s">
        <v>2437</v>
      </c>
      <c r="V33" s="7">
        <v>42410</v>
      </c>
      <c r="W33" t="s">
        <v>2448</v>
      </c>
      <c r="X33" t="s">
        <v>2377</v>
      </c>
      <c r="Y33" t="s">
        <v>2377</v>
      </c>
      <c r="Z33" s="7">
        <v>43977</v>
      </c>
      <c r="AA33" t="s">
        <v>2377</v>
      </c>
      <c r="AB33" t="s">
        <v>2377</v>
      </c>
      <c r="AC33" t="s">
        <v>2377</v>
      </c>
      <c r="AD33" s="7">
        <v>43977</v>
      </c>
      <c r="AE33" s="14" t="s">
        <v>2377</v>
      </c>
      <c r="AF33" t="s">
        <v>2377</v>
      </c>
      <c r="AG33" s="7">
        <v>43977</v>
      </c>
      <c r="AH33" t="s">
        <v>2437</v>
      </c>
      <c r="AI33" s="7">
        <v>42410</v>
      </c>
      <c r="AJ33" s="15" t="s">
        <v>2428</v>
      </c>
      <c r="AK33" t="s">
        <v>2377</v>
      </c>
      <c r="AL33" s="7">
        <v>43999</v>
      </c>
      <c r="AM33" t="s">
        <v>2377</v>
      </c>
      <c r="AN33" t="s">
        <v>2377</v>
      </c>
      <c r="AO33" s="7">
        <v>43999</v>
      </c>
      <c r="AP33" t="s">
        <v>2377</v>
      </c>
      <c r="AQ33" s="7">
        <v>43999</v>
      </c>
      <c r="AR33" t="s">
        <v>2377</v>
      </c>
      <c r="AS33" s="27">
        <v>43999</v>
      </c>
      <c r="AT33" t="s">
        <v>2377</v>
      </c>
      <c r="AU33" s="27">
        <v>43999</v>
      </c>
      <c r="AV33" t="s">
        <v>2377</v>
      </c>
      <c r="AW33" s="27">
        <v>44034</v>
      </c>
      <c r="AX33" t="s">
        <v>2377</v>
      </c>
      <c r="AY33" s="27">
        <v>44034</v>
      </c>
      <c r="AZ33" t="s">
        <v>2377</v>
      </c>
      <c r="BA33" s="27">
        <v>44034</v>
      </c>
      <c r="BB33" t="s">
        <v>2377</v>
      </c>
      <c r="BC33" s="27">
        <v>44071</v>
      </c>
      <c r="BD33" t="s">
        <v>2377</v>
      </c>
      <c r="BE33" s="27">
        <v>44071</v>
      </c>
      <c r="BF33" t="s">
        <v>2377</v>
      </c>
      <c r="BG33" s="27">
        <v>44071</v>
      </c>
      <c r="BH33" t="s">
        <v>2377</v>
      </c>
      <c r="BI33" s="27">
        <v>44071</v>
      </c>
      <c r="BJ33" t="s">
        <v>2377</v>
      </c>
      <c r="BK33" s="27">
        <v>44071</v>
      </c>
      <c r="BL33" t="s">
        <v>2377</v>
      </c>
      <c r="BM33" s="27">
        <v>44112</v>
      </c>
      <c r="BN33" t="s">
        <v>2377</v>
      </c>
      <c r="BO33" s="27">
        <v>44112</v>
      </c>
      <c r="BP33" t="s">
        <v>2377</v>
      </c>
      <c r="BQ33" s="7">
        <v>44112</v>
      </c>
      <c r="BR33" t="s">
        <v>2377</v>
      </c>
      <c r="BS33" s="27">
        <v>44112</v>
      </c>
      <c r="BT33" t="s">
        <v>2377</v>
      </c>
      <c r="BU33" s="27">
        <v>44112</v>
      </c>
      <c r="BV33" t="s">
        <v>2377</v>
      </c>
      <c r="BW33">
        <v>44188</v>
      </c>
      <c r="BX33" t="s">
        <v>2377</v>
      </c>
      <c r="BY33" s="27">
        <v>44201</v>
      </c>
      <c r="BZ33" t="s">
        <v>2377</v>
      </c>
      <c r="CA33" s="27">
        <v>44201</v>
      </c>
      <c r="CB33" t="s">
        <v>2377</v>
      </c>
      <c r="CC33" s="27">
        <v>44201</v>
      </c>
      <c r="CD33" t="s">
        <v>2449</v>
      </c>
      <c r="CE33" s="27">
        <v>44202</v>
      </c>
      <c r="CF33" t="s">
        <v>2377</v>
      </c>
      <c r="CG33" s="27">
        <v>44201</v>
      </c>
      <c r="CH33" t="s">
        <v>2377</v>
      </c>
      <c r="CI33" s="27">
        <v>44201</v>
      </c>
      <c r="CJ33" t="s">
        <v>2377</v>
      </c>
      <c r="CK33" s="27">
        <v>44230</v>
      </c>
      <c r="CL33" t="s">
        <v>2377</v>
      </c>
      <c r="CM33" s="27">
        <v>44230</v>
      </c>
      <c r="CN33" t="s">
        <v>2377</v>
      </c>
      <c r="CO33" s="27">
        <v>44230</v>
      </c>
      <c r="CP33" t="s">
        <v>2377</v>
      </c>
      <c r="CQ33" s="7">
        <v>44230</v>
      </c>
      <c r="CR33" t="s">
        <v>2444</v>
      </c>
      <c r="CS33">
        <v>0.17399999999999999</v>
      </c>
      <c r="CT33" t="s">
        <v>2377</v>
      </c>
      <c r="CU33" s="7">
        <v>44259</v>
      </c>
      <c r="CV33" t="s">
        <v>2377</v>
      </c>
      <c r="CW33" s="27">
        <v>44259</v>
      </c>
      <c r="CX33" t="s">
        <v>2377</v>
      </c>
      <c r="CY33" s="27">
        <v>44291</v>
      </c>
      <c r="CZ33" t="s">
        <v>2377</v>
      </c>
      <c r="DA33" s="27">
        <v>44291</v>
      </c>
      <c r="DB33" t="s">
        <v>2377</v>
      </c>
      <c r="DC33" s="27">
        <v>44291</v>
      </c>
      <c r="DD33" t="s">
        <v>2377</v>
      </c>
      <c r="DE33" s="27">
        <v>44334</v>
      </c>
      <c r="DF33" t="s">
        <v>2377</v>
      </c>
      <c r="DG33" s="27">
        <v>44334</v>
      </c>
      <c r="DH33" t="s">
        <v>2377</v>
      </c>
      <c r="DI33" s="27">
        <v>44334</v>
      </c>
      <c r="DJ33" t="s">
        <v>2450</v>
      </c>
      <c r="DK33" s="7">
        <v>44365</v>
      </c>
      <c r="DL33" t="s">
        <v>233</v>
      </c>
      <c r="DM33" s="27">
        <v>44259</v>
      </c>
      <c r="DN33" t="s">
        <v>233</v>
      </c>
      <c r="DO33" s="27">
        <v>44259</v>
      </c>
      <c r="DP33" t="s">
        <v>230</v>
      </c>
      <c r="DQ33" s="27">
        <v>44377</v>
      </c>
      <c r="DR33" t="s">
        <v>230</v>
      </c>
      <c r="DS33" s="27">
        <v>44377</v>
      </c>
      <c r="DT33" t="s">
        <v>230</v>
      </c>
      <c r="DU33" s="27">
        <v>44377</v>
      </c>
      <c r="DV33" t="s">
        <v>230</v>
      </c>
      <c r="DW33" s="27">
        <v>44377</v>
      </c>
      <c r="DX33" t="s">
        <v>229</v>
      </c>
      <c r="DY33" s="7">
        <v>44377</v>
      </c>
      <c r="DZ33" t="s">
        <v>229</v>
      </c>
      <c r="EA33">
        <v>44377</v>
      </c>
      <c r="EB33" t="s">
        <v>229</v>
      </c>
      <c r="EC33" s="27">
        <v>44377</v>
      </c>
      <c r="ED33" t="s">
        <v>229</v>
      </c>
      <c r="EE33" s="27">
        <v>44377</v>
      </c>
      <c r="EF33" t="s">
        <v>229</v>
      </c>
      <c r="EG33" s="7">
        <v>44377</v>
      </c>
      <c r="EH33" t="s">
        <v>229</v>
      </c>
      <c r="EI33" s="27">
        <v>44405</v>
      </c>
      <c r="EJ33" t="s">
        <v>229</v>
      </c>
      <c r="EK33" s="27">
        <v>44405</v>
      </c>
      <c r="EL33" t="s">
        <v>229</v>
      </c>
      <c r="EM33" s="27">
        <v>44405</v>
      </c>
      <c r="EN33" t="s">
        <v>229</v>
      </c>
      <c r="EO33" s="27">
        <v>44405</v>
      </c>
      <c r="EP33" t="s">
        <v>229</v>
      </c>
      <c r="EQ33" s="27">
        <v>44417</v>
      </c>
      <c r="ER33" t="s">
        <v>229</v>
      </c>
      <c r="ES33" s="27">
        <v>44417</v>
      </c>
      <c r="ET33" t="s">
        <v>229</v>
      </c>
      <c r="EU33" s="27">
        <v>44417</v>
      </c>
      <c r="EV33" t="s">
        <v>229</v>
      </c>
      <c r="EW33" s="27">
        <v>44417</v>
      </c>
      <c r="EX33" t="s">
        <v>229</v>
      </c>
      <c r="EY33" s="27">
        <v>44417</v>
      </c>
      <c r="EZ33" t="s">
        <v>229</v>
      </c>
      <c r="FA33">
        <v>44417</v>
      </c>
      <c r="FB33" t="s">
        <v>229</v>
      </c>
      <c r="FC33" s="27">
        <v>44417</v>
      </c>
      <c r="FD33" t="s">
        <v>534</v>
      </c>
      <c r="FE33" s="27">
        <v>44392</v>
      </c>
      <c r="FF33" t="s">
        <v>229</v>
      </c>
      <c r="FG33" s="27">
        <v>44417</v>
      </c>
      <c r="FH33" t="s">
        <v>229</v>
      </c>
      <c r="FI33" s="7">
        <v>44417</v>
      </c>
      <c r="FJ33" t="s">
        <v>229</v>
      </c>
      <c r="FK33" s="27">
        <v>44417</v>
      </c>
      <c r="FL33" t="s">
        <v>229</v>
      </c>
      <c r="FM33" s="27">
        <v>44417</v>
      </c>
      <c r="FN33" t="s">
        <v>229</v>
      </c>
      <c r="FO33" s="27">
        <v>44417</v>
      </c>
      <c r="FP33" t="s">
        <v>229</v>
      </c>
      <c r="FQ33" s="27">
        <v>44417</v>
      </c>
      <c r="FR33" t="s">
        <v>229</v>
      </c>
      <c r="FS33" s="27">
        <v>44417</v>
      </c>
      <c r="FT33" t="s">
        <v>229</v>
      </c>
      <c r="FU33" s="7">
        <v>44417</v>
      </c>
      <c r="FV33" t="s">
        <v>229</v>
      </c>
      <c r="FW33" s="27">
        <v>44417</v>
      </c>
      <c r="FX33" t="s">
        <v>229</v>
      </c>
      <c r="FY33" s="27">
        <v>44467</v>
      </c>
      <c r="FZ33" t="s">
        <v>229</v>
      </c>
      <c r="GA33" s="27">
        <v>44467</v>
      </c>
      <c r="GB33" t="s">
        <v>229</v>
      </c>
      <c r="GC33" s="27">
        <v>44467</v>
      </c>
      <c r="GD33" t="s">
        <v>229</v>
      </c>
      <c r="GE33" s="27">
        <v>44467</v>
      </c>
      <c r="GF33" t="s">
        <v>229</v>
      </c>
      <c r="GG33" s="27">
        <v>44467</v>
      </c>
      <c r="GH33" t="s">
        <v>229</v>
      </c>
      <c r="GI33" s="27">
        <v>44467</v>
      </c>
      <c r="GJ33" t="s">
        <v>229</v>
      </c>
      <c r="GK33" s="27">
        <v>44483</v>
      </c>
      <c r="GL33" t="s">
        <v>229</v>
      </c>
      <c r="GM33" s="27">
        <v>44483</v>
      </c>
      <c r="GN33" t="s">
        <v>229</v>
      </c>
      <c r="GO33" s="27">
        <v>44483</v>
      </c>
      <c r="GP33" t="s">
        <v>229</v>
      </c>
      <c r="GQ33" s="27">
        <v>44483</v>
      </c>
      <c r="GR33" t="s">
        <v>229</v>
      </c>
      <c r="GS33" s="27">
        <v>44483</v>
      </c>
      <c r="GT33" t="s">
        <v>229</v>
      </c>
      <c r="GU33" s="27">
        <v>44509</v>
      </c>
      <c r="GV33" t="s">
        <v>229</v>
      </c>
      <c r="GW33" s="27">
        <v>44509</v>
      </c>
      <c r="GX33" t="s">
        <v>229</v>
      </c>
      <c r="GY33" s="27">
        <v>44509</v>
      </c>
      <c r="GZ33" t="s">
        <v>228</v>
      </c>
      <c r="HA33" s="27">
        <v>44509</v>
      </c>
      <c r="HB33" t="s">
        <v>228</v>
      </c>
      <c r="HC33" s="27">
        <v>44509</v>
      </c>
      <c r="HD33" t="s">
        <v>228</v>
      </c>
      <c r="HE33" s="27">
        <v>44509</v>
      </c>
      <c r="HF33" t="s">
        <v>228</v>
      </c>
      <c r="HG33">
        <v>44509</v>
      </c>
      <c r="HH33" t="s">
        <v>228</v>
      </c>
      <c r="HI33">
        <v>44509</v>
      </c>
      <c r="HJ33" t="s">
        <v>228</v>
      </c>
      <c r="HK33">
        <v>44509</v>
      </c>
      <c r="HL33" t="s">
        <v>228</v>
      </c>
      <c r="HM33" s="27">
        <v>44509</v>
      </c>
      <c r="HN33" t="s">
        <v>228</v>
      </c>
      <c r="HO33" s="27">
        <v>44551</v>
      </c>
      <c r="HP33" t="s">
        <v>228</v>
      </c>
      <c r="HQ33" s="27">
        <v>44551</v>
      </c>
      <c r="HR33" s="470" t="s">
        <v>228</v>
      </c>
      <c r="HS33" s="471">
        <v>44551</v>
      </c>
      <c r="HT33" t="s">
        <v>228</v>
      </c>
      <c r="HU33" s="27">
        <v>44579</v>
      </c>
      <c r="HV33" t="s">
        <v>228</v>
      </c>
      <c r="HW33" s="27">
        <v>44579</v>
      </c>
      <c r="HX33" t="s">
        <v>228</v>
      </c>
      <c r="HY33" s="27">
        <v>44579</v>
      </c>
      <c r="HZ33" t="s">
        <v>228</v>
      </c>
      <c r="IA33" s="27">
        <v>44579</v>
      </c>
      <c r="IB33" t="s">
        <v>228</v>
      </c>
      <c r="IC33" s="27">
        <v>44579</v>
      </c>
      <c r="ID33" t="s">
        <v>228</v>
      </c>
      <c r="IE33" s="27">
        <v>44599</v>
      </c>
      <c r="IF33" t="s">
        <v>228</v>
      </c>
      <c r="IG33" s="27">
        <v>44599</v>
      </c>
      <c r="IH33" t="s">
        <v>228</v>
      </c>
      <c r="II33" s="27">
        <v>44599</v>
      </c>
      <c r="IJ33" t="s">
        <v>228</v>
      </c>
      <c r="IK33" s="27">
        <v>44599</v>
      </c>
      <c r="IL33" t="s">
        <v>228</v>
      </c>
      <c r="IM33" s="27">
        <v>44599</v>
      </c>
      <c r="IN33" t="s">
        <v>228</v>
      </c>
      <c r="IO33" s="27">
        <v>44599</v>
      </c>
      <c r="IP33" t="s">
        <v>229</v>
      </c>
      <c r="IQ33" s="27">
        <v>44628</v>
      </c>
      <c r="IR33" t="s">
        <v>229</v>
      </c>
      <c r="IS33">
        <v>44628</v>
      </c>
      <c r="IT33" t="s">
        <v>229</v>
      </c>
      <c r="IU33" s="27">
        <v>44628</v>
      </c>
      <c r="IV33" t="s">
        <v>229</v>
      </c>
      <c r="IW33" s="27">
        <v>44628</v>
      </c>
      <c r="IX33" t="s">
        <v>229</v>
      </c>
      <c r="IY33" s="27">
        <v>44628</v>
      </c>
      <c r="IZ33" t="s">
        <v>229</v>
      </c>
      <c r="JA33" s="27">
        <v>44628</v>
      </c>
      <c r="JB33" t="s">
        <v>229</v>
      </c>
      <c r="JC33" s="27">
        <v>44628</v>
      </c>
      <c r="JD33" t="s">
        <v>229</v>
      </c>
      <c r="JE33" s="27">
        <v>44628</v>
      </c>
      <c r="JF33" t="s">
        <v>229</v>
      </c>
      <c r="JG33">
        <v>44664</v>
      </c>
      <c r="JH33" t="s">
        <v>229</v>
      </c>
      <c r="JI33" s="27">
        <v>44664</v>
      </c>
      <c r="JJ33" t="s">
        <v>229</v>
      </c>
      <c r="JK33">
        <v>44664</v>
      </c>
      <c r="JL33" t="s">
        <v>229</v>
      </c>
      <c r="JM33" s="27">
        <v>44664</v>
      </c>
      <c r="JN33" t="s">
        <v>229</v>
      </c>
      <c r="JO33" s="7">
        <v>44684</v>
      </c>
      <c r="JP33" t="s">
        <v>229</v>
      </c>
      <c r="JQ33" s="27">
        <v>44684</v>
      </c>
      <c r="JR33" t="s">
        <v>229</v>
      </c>
      <c r="JS33" s="27">
        <v>44684</v>
      </c>
      <c r="JT33" t="s">
        <v>229</v>
      </c>
      <c r="JU33">
        <v>44684</v>
      </c>
      <c r="JV33" t="s">
        <v>229</v>
      </c>
      <c r="JW33">
        <v>44721</v>
      </c>
      <c r="JX33" t="s">
        <v>229</v>
      </c>
      <c r="JY33" s="27">
        <v>44721</v>
      </c>
      <c r="JZ33" t="s">
        <v>229</v>
      </c>
      <c r="KA33" s="27">
        <v>44721</v>
      </c>
      <c r="KB33" t="s">
        <v>229</v>
      </c>
      <c r="KC33" s="27">
        <v>44721</v>
      </c>
      <c r="KD33" t="s">
        <v>229</v>
      </c>
      <c r="KE33" s="27">
        <v>44769</v>
      </c>
    </row>
    <row r="34" spans="1:291" x14ac:dyDescent="0.25">
      <c r="A34" t="s">
        <v>2377</v>
      </c>
      <c r="B34" s="7">
        <v>43914</v>
      </c>
      <c r="D34" t="s">
        <v>2377</v>
      </c>
      <c r="E34" s="7">
        <v>43914</v>
      </c>
      <c r="G34" t="s">
        <v>2381</v>
      </c>
      <c r="I34" t="s">
        <v>2381</v>
      </c>
      <c r="J34" s="7">
        <v>43914</v>
      </c>
      <c r="L34" t="s">
        <v>2381</v>
      </c>
      <c r="M34" t="s">
        <v>2381</v>
      </c>
      <c r="O34" t="s">
        <v>2381</v>
      </c>
      <c r="P34" s="7">
        <v>43914</v>
      </c>
      <c r="R34">
        <v>3171</v>
      </c>
      <c r="S34" s="7">
        <v>42170</v>
      </c>
      <c r="T34" t="s">
        <v>2451</v>
      </c>
      <c r="U34">
        <v>3171</v>
      </c>
      <c r="V34" s="7">
        <v>42170</v>
      </c>
      <c r="W34" t="s">
        <v>2451</v>
      </c>
      <c r="X34" t="s">
        <v>2381</v>
      </c>
      <c r="Y34" t="s">
        <v>2381</v>
      </c>
      <c r="Z34" s="7">
        <v>43977</v>
      </c>
      <c r="AA34" t="s">
        <v>2381</v>
      </c>
      <c r="AB34" t="s">
        <v>2381</v>
      </c>
      <c r="AC34" t="s">
        <v>2381</v>
      </c>
      <c r="AD34" s="7">
        <v>43977</v>
      </c>
      <c r="AE34" s="14" t="s">
        <v>2381</v>
      </c>
      <c r="AF34" t="s">
        <v>2381</v>
      </c>
      <c r="AG34" s="7">
        <v>43977</v>
      </c>
      <c r="AH34">
        <v>3171</v>
      </c>
      <c r="AI34" s="7">
        <v>42170</v>
      </c>
      <c r="AJ34" s="15" t="s">
        <v>2451</v>
      </c>
      <c r="AK34" t="s">
        <v>2381</v>
      </c>
      <c r="AL34" s="7">
        <v>43999</v>
      </c>
      <c r="AM34" t="s">
        <v>2381</v>
      </c>
      <c r="AN34" t="s">
        <v>2381</v>
      </c>
      <c r="AO34" s="7">
        <v>43999</v>
      </c>
      <c r="AP34" t="s">
        <v>2381</v>
      </c>
      <c r="AQ34" s="7">
        <v>43999</v>
      </c>
      <c r="AR34" t="s">
        <v>2381</v>
      </c>
      <c r="AS34" s="27">
        <v>43999</v>
      </c>
      <c r="AT34" t="s">
        <v>2381</v>
      </c>
      <c r="AU34" s="27">
        <v>43999</v>
      </c>
      <c r="AV34" t="s">
        <v>2381</v>
      </c>
      <c r="AW34" s="27">
        <v>44034</v>
      </c>
      <c r="AX34" t="s">
        <v>2381</v>
      </c>
      <c r="AY34" s="27">
        <v>44034</v>
      </c>
      <c r="AZ34" t="s">
        <v>2381</v>
      </c>
      <c r="BA34" s="27">
        <v>44034</v>
      </c>
      <c r="BB34" t="s">
        <v>2381</v>
      </c>
      <c r="BC34" s="27">
        <v>44071</v>
      </c>
      <c r="BD34" t="s">
        <v>2381</v>
      </c>
      <c r="BE34" s="27">
        <v>44071</v>
      </c>
      <c r="BF34" t="s">
        <v>2381</v>
      </c>
      <c r="BG34" s="27">
        <v>44071</v>
      </c>
      <c r="BH34" t="s">
        <v>2381</v>
      </c>
      <c r="BI34" s="27">
        <v>44071</v>
      </c>
      <c r="BJ34" t="s">
        <v>2381</v>
      </c>
      <c r="BK34" s="27">
        <v>44071</v>
      </c>
      <c r="BL34" t="s">
        <v>2381</v>
      </c>
      <c r="BM34" s="27">
        <v>44112</v>
      </c>
      <c r="BN34" t="s">
        <v>2381</v>
      </c>
      <c r="BO34" s="27">
        <v>44112</v>
      </c>
      <c r="BP34" t="s">
        <v>2381</v>
      </c>
      <c r="BQ34" s="7">
        <v>44112</v>
      </c>
      <c r="BR34" t="s">
        <v>2381</v>
      </c>
      <c r="BS34" s="27">
        <v>44112</v>
      </c>
      <c r="BT34" t="s">
        <v>2381</v>
      </c>
      <c r="BU34" s="27">
        <v>44112</v>
      </c>
      <c r="BV34" t="s">
        <v>2381</v>
      </c>
      <c r="BW34">
        <v>44188</v>
      </c>
      <c r="BX34" t="s">
        <v>2381</v>
      </c>
      <c r="BY34" s="27">
        <v>44201</v>
      </c>
      <c r="BZ34" t="s">
        <v>2381</v>
      </c>
      <c r="CA34" s="27">
        <v>44201</v>
      </c>
      <c r="CB34" t="s">
        <v>2381</v>
      </c>
      <c r="CC34" s="27">
        <v>44201</v>
      </c>
      <c r="CD34" t="s">
        <v>2452</v>
      </c>
      <c r="CE34" s="27">
        <v>44202</v>
      </c>
      <c r="CF34" t="s">
        <v>2381</v>
      </c>
      <c r="CG34" s="27">
        <v>44201</v>
      </c>
      <c r="CH34" t="s">
        <v>2381</v>
      </c>
      <c r="CI34" s="27">
        <v>44201</v>
      </c>
      <c r="CJ34" t="s">
        <v>2381</v>
      </c>
      <c r="CK34" s="27">
        <v>44230</v>
      </c>
      <c r="CL34" t="s">
        <v>2381</v>
      </c>
      <c r="CM34" s="27">
        <v>44230</v>
      </c>
      <c r="CN34" t="s">
        <v>2381</v>
      </c>
      <c r="CO34" s="27">
        <v>44230</v>
      </c>
      <c r="CP34" t="s">
        <v>2381</v>
      </c>
      <c r="CQ34" s="7">
        <v>44230</v>
      </c>
      <c r="CR34" t="s">
        <v>2377</v>
      </c>
      <c r="CS34">
        <v>0.25800000000000001</v>
      </c>
      <c r="CT34" t="s">
        <v>2381</v>
      </c>
      <c r="CU34" s="7">
        <v>44259</v>
      </c>
      <c r="CV34" t="s">
        <v>2381</v>
      </c>
      <c r="CW34" s="27">
        <v>44259</v>
      </c>
      <c r="CX34" t="s">
        <v>2381</v>
      </c>
      <c r="CY34" s="27">
        <v>44291</v>
      </c>
      <c r="CZ34" t="s">
        <v>2381</v>
      </c>
      <c r="DA34" s="27">
        <v>44291</v>
      </c>
      <c r="DB34" t="s">
        <v>2381</v>
      </c>
      <c r="DC34" s="27">
        <v>44291</v>
      </c>
      <c r="DD34" t="s">
        <v>2381</v>
      </c>
      <c r="DE34" s="27">
        <v>44334</v>
      </c>
      <c r="DF34" t="s">
        <v>2381</v>
      </c>
      <c r="DG34" s="27">
        <v>44334</v>
      </c>
      <c r="DH34" t="s">
        <v>2381</v>
      </c>
      <c r="DI34" s="27">
        <v>44334</v>
      </c>
      <c r="DJ34" t="s">
        <v>2453</v>
      </c>
      <c r="DK34" s="7">
        <v>44365</v>
      </c>
      <c r="DL34" t="s">
        <v>235</v>
      </c>
      <c r="DM34" s="27">
        <v>44259</v>
      </c>
      <c r="DN34" t="s">
        <v>235</v>
      </c>
      <c r="DO34" s="27">
        <v>44259</v>
      </c>
      <c r="DP34" t="s">
        <v>231</v>
      </c>
      <c r="DQ34" s="27">
        <v>44377</v>
      </c>
      <c r="DR34" t="s">
        <v>231</v>
      </c>
      <c r="DS34" s="27">
        <v>44377</v>
      </c>
      <c r="DT34" t="s">
        <v>231</v>
      </c>
      <c r="DU34" s="27">
        <v>44377</v>
      </c>
      <c r="DV34" t="s">
        <v>231</v>
      </c>
      <c r="DW34" s="27">
        <v>44377</v>
      </c>
      <c r="DX34" t="s">
        <v>230</v>
      </c>
      <c r="DY34" s="7">
        <v>44377</v>
      </c>
      <c r="DZ34" t="s">
        <v>230</v>
      </c>
      <c r="EA34">
        <v>44377</v>
      </c>
      <c r="EB34" t="s">
        <v>230</v>
      </c>
      <c r="EC34" s="27">
        <v>44377</v>
      </c>
      <c r="ED34" t="s">
        <v>230</v>
      </c>
      <c r="EE34" s="27">
        <v>44377</v>
      </c>
      <c r="EF34" t="s">
        <v>230</v>
      </c>
      <c r="EG34" s="7">
        <v>44377</v>
      </c>
      <c r="EH34" t="s">
        <v>230</v>
      </c>
      <c r="EI34" s="27">
        <v>44405</v>
      </c>
      <c r="EJ34" t="s">
        <v>230</v>
      </c>
      <c r="EK34" s="27">
        <v>44405</v>
      </c>
      <c r="EL34" t="s">
        <v>230</v>
      </c>
      <c r="EM34" s="27">
        <v>44405</v>
      </c>
      <c r="EN34" t="s">
        <v>230</v>
      </c>
      <c r="EO34" s="27">
        <v>44405</v>
      </c>
      <c r="EP34" t="s">
        <v>230</v>
      </c>
      <c r="EQ34" s="27">
        <v>44417</v>
      </c>
      <c r="ER34" t="s">
        <v>230</v>
      </c>
      <c r="ES34" s="27">
        <v>44417</v>
      </c>
      <c r="ET34" t="s">
        <v>230</v>
      </c>
      <c r="EU34" s="27">
        <v>44417</v>
      </c>
      <c r="EV34" t="s">
        <v>230</v>
      </c>
      <c r="EW34" s="27">
        <v>44417</v>
      </c>
      <c r="EX34" t="s">
        <v>230</v>
      </c>
      <c r="EY34" s="27">
        <v>44417</v>
      </c>
      <c r="EZ34" t="s">
        <v>230</v>
      </c>
      <c r="FA34">
        <v>44417</v>
      </c>
      <c r="FB34" t="s">
        <v>230</v>
      </c>
      <c r="FC34" s="27">
        <v>44417</v>
      </c>
      <c r="FD34" t="s">
        <v>535</v>
      </c>
      <c r="FE34" s="27">
        <v>44411</v>
      </c>
      <c r="FF34" t="s">
        <v>230</v>
      </c>
      <c r="FG34" s="27">
        <v>44417</v>
      </c>
      <c r="FH34" t="s">
        <v>230</v>
      </c>
      <c r="FI34" s="7">
        <v>44417</v>
      </c>
      <c r="FJ34" t="s">
        <v>230</v>
      </c>
      <c r="FK34" s="27">
        <v>44417</v>
      </c>
      <c r="FL34" t="s">
        <v>230</v>
      </c>
      <c r="FM34" s="27">
        <v>44417</v>
      </c>
      <c r="FN34" t="s">
        <v>230</v>
      </c>
      <c r="FO34" s="27">
        <v>44417</v>
      </c>
      <c r="FP34" t="s">
        <v>230</v>
      </c>
      <c r="FQ34" s="27">
        <v>44417</v>
      </c>
      <c r="FR34" t="s">
        <v>230</v>
      </c>
      <c r="FS34" s="27">
        <v>44417</v>
      </c>
      <c r="FT34" t="s">
        <v>230</v>
      </c>
      <c r="FU34" s="7">
        <v>44417</v>
      </c>
      <c r="FV34" t="s">
        <v>230</v>
      </c>
      <c r="FW34" s="27">
        <v>44417</v>
      </c>
      <c r="FX34" t="s">
        <v>230</v>
      </c>
      <c r="FY34" s="27">
        <v>44417</v>
      </c>
      <c r="FZ34" t="s">
        <v>230</v>
      </c>
      <c r="GA34" s="27">
        <v>44417</v>
      </c>
      <c r="GB34" t="s">
        <v>230</v>
      </c>
      <c r="GC34" s="27">
        <v>44417</v>
      </c>
      <c r="GD34" t="s">
        <v>230</v>
      </c>
      <c r="GE34" s="27">
        <v>44417</v>
      </c>
      <c r="GF34" t="s">
        <v>230</v>
      </c>
      <c r="GG34" s="27">
        <v>44417</v>
      </c>
      <c r="GH34" t="s">
        <v>230</v>
      </c>
      <c r="GI34" s="27">
        <v>44417</v>
      </c>
      <c r="GJ34" t="s">
        <v>230</v>
      </c>
      <c r="GK34" s="27">
        <v>44483</v>
      </c>
      <c r="GL34" t="s">
        <v>230</v>
      </c>
      <c r="GM34" s="27">
        <v>44483</v>
      </c>
      <c r="GN34" t="s">
        <v>230</v>
      </c>
      <c r="GO34" s="27">
        <v>44483</v>
      </c>
      <c r="GP34" t="s">
        <v>230</v>
      </c>
      <c r="GQ34" s="27">
        <v>44483</v>
      </c>
      <c r="GR34" t="s">
        <v>230</v>
      </c>
      <c r="GS34" s="27">
        <v>44483</v>
      </c>
      <c r="GT34" t="s">
        <v>230</v>
      </c>
      <c r="GU34" s="27">
        <v>44509</v>
      </c>
      <c r="GV34" t="s">
        <v>230</v>
      </c>
      <c r="GW34" s="27">
        <v>44509</v>
      </c>
      <c r="GX34" t="s">
        <v>230</v>
      </c>
      <c r="GY34" s="27">
        <v>44509</v>
      </c>
      <c r="GZ34" t="s">
        <v>229</v>
      </c>
      <c r="HA34" s="27">
        <v>44509</v>
      </c>
      <c r="HB34" t="s">
        <v>229</v>
      </c>
      <c r="HC34" s="27">
        <v>44509</v>
      </c>
      <c r="HD34" t="s">
        <v>229</v>
      </c>
      <c r="HE34" s="27">
        <v>44509</v>
      </c>
      <c r="HF34" t="s">
        <v>229</v>
      </c>
      <c r="HG34">
        <v>44509</v>
      </c>
      <c r="HH34" t="s">
        <v>229</v>
      </c>
      <c r="HI34">
        <v>44509</v>
      </c>
      <c r="HJ34" t="s">
        <v>229</v>
      </c>
      <c r="HK34">
        <v>44509</v>
      </c>
      <c r="HL34" t="s">
        <v>229</v>
      </c>
      <c r="HM34" s="27">
        <v>44509</v>
      </c>
      <c r="HN34" t="s">
        <v>229</v>
      </c>
      <c r="HO34" s="27">
        <v>44551</v>
      </c>
      <c r="HP34" t="s">
        <v>229</v>
      </c>
      <c r="HQ34" s="27">
        <v>44551</v>
      </c>
      <c r="HR34" s="470" t="s">
        <v>229</v>
      </c>
      <c r="HS34" s="471">
        <v>44551</v>
      </c>
      <c r="HT34" t="s">
        <v>229</v>
      </c>
      <c r="HU34" s="27">
        <v>44579</v>
      </c>
      <c r="HV34" t="s">
        <v>229</v>
      </c>
      <c r="HW34" s="27">
        <v>44579</v>
      </c>
      <c r="HX34" t="s">
        <v>229</v>
      </c>
      <c r="HY34" s="27">
        <v>44579</v>
      </c>
      <c r="HZ34" t="s">
        <v>229</v>
      </c>
      <c r="IA34" s="27">
        <v>44579</v>
      </c>
      <c r="IB34" t="s">
        <v>229</v>
      </c>
      <c r="IC34" s="27">
        <v>44579</v>
      </c>
      <c r="ID34" t="s">
        <v>229</v>
      </c>
      <c r="IE34" s="27">
        <v>44599</v>
      </c>
      <c r="IF34" t="s">
        <v>229</v>
      </c>
      <c r="IG34" s="27">
        <v>44599</v>
      </c>
      <c r="IH34" t="s">
        <v>229</v>
      </c>
      <c r="II34" s="27">
        <v>44599</v>
      </c>
      <c r="IJ34" t="s">
        <v>229</v>
      </c>
      <c r="IK34" s="27">
        <v>44599</v>
      </c>
      <c r="IL34" t="s">
        <v>229</v>
      </c>
      <c r="IM34" s="27">
        <v>44599</v>
      </c>
      <c r="IN34" t="s">
        <v>229</v>
      </c>
      <c r="IO34" s="27">
        <v>44599</v>
      </c>
      <c r="IP34" t="s">
        <v>230</v>
      </c>
      <c r="IQ34" s="27">
        <v>44628</v>
      </c>
      <c r="IR34" t="s">
        <v>230</v>
      </c>
      <c r="IS34">
        <v>44628</v>
      </c>
      <c r="IT34" t="s">
        <v>230</v>
      </c>
      <c r="IU34" s="27">
        <v>44628</v>
      </c>
      <c r="IV34" t="s">
        <v>230</v>
      </c>
      <c r="IW34" s="27">
        <v>44628</v>
      </c>
      <c r="IX34" t="s">
        <v>230</v>
      </c>
      <c r="IY34" s="27">
        <v>44628</v>
      </c>
      <c r="IZ34" t="s">
        <v>230</v>
      </c>
      <c r="JA34" s="27">
        <v>44628</v>
      </c>
      <c r="JB34" t="s">
        <v>230</v>
      </c>
      <c r="JC34" s="27">
        <v>44628</v>
      </c>
      <c r="JD34" t="s">
        <v>230</v>
      </c>
      <c r="JE34" s="27">
        <v>44628</v>
      </c>
      <c r="JF34" t="s">
        <v>230</v>
      </c>
      <c r="JG34">
        <v>44664</v>
      </c>
      <c r="JH34" t="s">
        <v>230</v>
      </c>
      <c r="JI34" s="27">
        <v>44664</v>
      </c>
      <c r="JJ34" t="s">
        <v>230</v>
      </c>
      <c r="JK34">
        <v>44664</v>
      </c>
      <c r="JL34" t="s">
        <v>230</v>
      </c>
      <c r="JM34" s="27">
        <v>44664</v>
      </c>
      <c r="JN34" t="s">
        <v>230</v>
      </c>
      <c r="JO34" s="7">
        <v>44684</v>
      </c>
      <c r="JP34" t="s">
        <v>230</v>
      </c>
      <c r="JQ34" s="27">
        <v>44684</v>
      </c>
      <c r="JR34" t="s">
        <v>230</v>
      </c>
      <c r="JS34" s="27">
        <v>44684</v>
      </c>
      <c r="JT34" t="s">
        <v>230</v>
      </c>
      <c r="JU34">
        <v>44684</v>
      </c>
      <c r="JV34" t="s">
        <v>230</v>
      </c>
      <c r="JW34">
        <v>44721</v>
      </c>
      <c r="JX34" t="s">
        <v>230</v>
      </c>
      <c r="JY34" s="27">
        <v>44721</v>
      </c>
      <c r="JZ34" t="s">
        <v>230</v>
      </c>
      <c r="KA34" s="27">
        <v>44721</v>
      </c>
      <c r="KB34" t="s">
        <v>230</v>
      </c>
      <c r="KC34" s="27">
        <v>44721</v>
      </c>
      <c r="KD34" t="s">
        <v>230</v>
      </c>
      <c r="KE34" s="27">
        <v>44769</v>
      </c>
    </row>
    <row r="35" spans="1:291" x14ac:dyDescent="0.25">
      <c r="A35" t="s">
        <v>2381</v>
      </c>
      <c r="B35" s="7">
        <v>43914</v>
      </c>
      <c r="D35" t="s">
        <v>2381</v>
      </c>
      <c r="E35" s="7">
        <v>43914</v>
      </c>
      <c r="G35" t="s">
        <v>2454</v>
      </c>
      <c r="I35" t="s">
        <v>2454</v>
      </c>
      <c r="J35" s="7">
        <v>43914</v>
      </c>
      <c r="L35" t="s">
        <v>2454</v>
      </c>
      <c r="M35" t="s">
        <v>2454</v>
      </c>
      <c r="O35" t="s">
        <v>2454</v>
      </c>
      <c r="P35" s="7">
        <v>43914</v>
      </c>
      <c r="R35">
        <v>3320</v>
      </c>
      <c r="S35" s="7">
        <v>42383</v>
      </c>
      <c r="T35" t="s">
        <v>2342</v>
      </c>
      <c r="U35">
        <v>3320</v>
      </c>
      <c r="V35" s="7">
        <v>42383</v>
      </c>
      <c r="W35" t="s">
        <v>2342</v>
      </c>
      <c r="X35" t="s">
        <v>2454</v>
      </c>
      <c r="Y35" t="s">
        <v>2454</v>
      </c>
      <c r="Z35" s="7">
        <v>43977</v>
      </c>
      <c r="AA35" t="s">
        <v>2454</v>
      </c>
      <c r="AB35" t="s">
        <v>2454</v>
      </c>
      <c r="AC35" t="s">
        <v>2454</v>
      </c>
      <c r="AD35" s="7">
        <v>43977</v>
      </c>
      <c r="AE35" s="14" t="s">
        <v>2454</v>
      </c>
      <c r="AF35" t="s">
        <v>2454</v>
      </c>
      <c r="AG35" s="7">
        <v>43977</v>
      </c>
      <c r="AH35">
        <v>3320</v>
      </c>
      <c r="AI35" s="7">
        <v>42383</v>
      </c>
      <c r="AJ35" s="15" t="s">
        <v>2342</v>
      </c>
      <c r="AK35" t="s">
        <v>2454</v>
      </c>
      <c r="AL35" s="7">
        <v>43999</v>
      </c>
      <c r="AM35" t="s">
        <v>2454</v>
      </c>
      <c r="AN35" t="s">
        <v>2454</v>
      </c>
      <c r="AO35" s="7">
        <v>43999</v>
      </c>
      <c r="AP35" t="s">
        <v>2454</v>
      </c>
      <c r="AQ35" s="7">
        <v>43999</v>
      </c>
      <c r="AR35" t="s">
        <v>2454</v>
      </c>
      <c r="AS35" s="27">
        <v>43999</v>
      </c>
      <c r="AT35" t="s">
        <v>2454</v>
      </c>
      <c r="AU35" s="27">
        <v>43999</v>
      </c>
      <c r="AV35" t="s">
        <v>2454</v>
      </c>
      <c r="AW35" s="27">
        <v>44034</v>
      </c>
      <c r="AX35" t="s">
        <v>2454</v>
      </c>
      <c r="AY35" s="27">
        <v>44034</v>
      </c>
      <c r="AZ35" t="s">
        <v>2454</v>
      </c>
      <c r="BA35" s="27">
        <v>44034</v>
      </c>
      <c r="BB35" t="s">
        <v>2454</v>
      </c>
      <c r="BC35" s="27">
        <v>44071</v>
      </c>
      <c r="BD35" t="s">
        <v>2454</v>
      </c>
      <c r="BE35" s="27">
        <v>44071</v>
      </c>
      <c r="BF35" t="s">
        <v>2454</v>
      </c>
      <c r="BG35" s="27">
        <v>44071</v>
      </c>
      <c r="BH35" t="s">
        <v>2454</v>
      </c>
      <c r="BI35" s="27">
        <v>44071</v>
      </c>
      <c r="BJ35" t="s">
        <v>2454</v>
      </c>
      <c r="BK35" s="27">
        <v>44071</v>
      </c>
      <c r="BL35" t="s">
        <v>2454</v>
      </c>
      <c r="BM35" s="27">
        <v>44112</v>
      </c>
      <c r="BN35" t="s">
        <v>2454</v>
      </c>
      <c r="BO35" s="27">
        <v>44112</v>
      </c>
      <c r="BP35" t="s">
        <v>2454</v>
      </c>
      <c r="BQ35" s="7">
        <v>44112</v>
      </c>
      <c r="BR35" t="s">
        <v>2454</v>
      </c>
      <c r="BS35" s="27">
        <v>44112</v>
      </c>
      <c r="BT35" t="s">
        <v>2454</v>
      </c>
      <c r="BU35" s="27">
        <v>44112</v>
      </c>
      <c r="BV35" t="s">
        <v>2454</v>
      </c>
      <c r="BW35">
        <v>44188</v>
      </c>
      <c r="BX35" t="s">
        <v>2454</v>
      </c>
      <c r="BY35" s="27">
        <v>44201</v>
      </c>
      <c r="BZ35" t="s">
        <v>2454</v>
      </c>
      <c r="CA35" s="27">
        <v>44201</v>
      </c>
      <c r="CB35" t="s">
        <v>2454</v>
      </c>
      <c r="CC35" s="27">
        <v>44201</v>
      </c>
      <c r="CD35" t="s">
        <v>2455</v>
      </c>
      <c r="CE35" s="27">
        <v>44202</v>
      </c>
      <c r="CF35" t="s">
        <v>2454</v>
      </c>
      <c r="CG35" s="27">
        <v>44201</v>
      </c>
      <c r="CH35" t="s">
        <v>2454</v>
      </c>
      <c r="CI35" s="27">
        <v>44201</v>
      </c>
      <c r="CJ35" t="s">
        <v>2454</v>
      </c>
      <c r="CK35" s="27">
        <v>44230</v>
      </c>
      <c r="CL35" t="s">
        <v>2454</v>
      </c>
      <c r="CM35" s="27">
        <v>44230</v>
      </c>
      <c r="CN35" t="s">
        <v>2454</v>
      </c>
      <c r="CO35" s="27">
        <v>44230</v>
      </c>
      <c r="CP35" t="s">
        <v>2454</v>
      </c>
      <c r="CQ35" s="7">
        <v>44230</v>
      </c>
      <c r="CR35" t="s">
        <v>2381</v>
      </c>
      <c r="CS35">
        <v>4.1000000000000002E-2</v>
      </c>
      <c r="CT35" t="s">
        <v>2454</v>
      </c>
      <c r="CU35" s="7">
        <v>44259</v>
      </c>
      <c r="CV35" t="s">
        <v>2454</v>
      </c>
      <c r="CW35" s="27">
        <v>44259</v>
      </c>
      <c r="CX35" t="s">
        <v>2454</v>
      </c>
      <c r="CY35" s="27">
        <v>44291</v>
      </c>
      <c r="CZ35" t="s">
        <v>2454</v>
      </c>
      <c r="DA35" s="27">
        <v>44291</v>
      </c>
      <c r="DB35" t="s">
        <v>2454</v>
      </c>
      <c r="DC35" s="27">
        <v>44291</v>
      </c>
      <c r="DD35" t="s">
        <v>2454</v>
      </c>
      <c r="DE35" s="27">
        <v>44334</v>
      </c>
      <c r="DF35" t="s">
        <v>2454</v>
      </c>
      <c r="DG35" s="27">
        <v>44334</v>
      </c>
      <c r="DH35" t="s">
        <v>2454</v>
      </c>
      <c r="DI35" s="27">
        <v>44334</v>
      </c>
      <c r="DJ35" t="s">
        <v>2456</v>
      </c>
      <c r="DL35" t="s">
        <v>237</v>
      </c>
      <c r="DM35" s="27">
        <v>44259</v>
      </c>
      <c r="DN35" t="s">
        <v>237</v>
      </c>
      <c r="DO35" s="27">
        <v>44259</v>
      </c>
      <c r="DP35" t="s">
        <v>232</v>
      </c>
      <c r="DQ35" s="27">
        <v>44377</v>
      </c>
      <c r="DR35" t="s">
        <v>232</v>
      </c>
      <c r="DS35" s="27">
        <v>44377</v>
      </c>
      <c r="DT35" t="s">
        <v>232</v>
      </c>
      <c r="DU35" s="27">
        <v>44377</v>
      </c>
      <c r="DV35" t="s">
        <v>232</v>
      </c>
      <c r="DW35" s="27">
        <v>44377</v>
      </c>
      <c r="DX35" t="s">
        <v>231</v>
      </c>
      <c r="DY35" s="7">
        <v>44377</v>
      </c>
      <c r="DZ35" t="s">
        <v>231</v>
      </c>
      <c r="EA35">
        <v>44377</v>
      </c>
      <c r="EB35" t="s">
        <v>231</v>
      </c>
      <c r="EC35" s="27">
        <v>44377</v>
      </c>
      <c r="ED35" t="s">
        <v>231</v>
      </c>
      <c r="EE35" s="27">
        <v>44377</v>
      </c>
      <c r="EF35" t="s">
        <v>231</v>
      </c>
      <c r="EG35" s="7">
        <v>44377</v>
      </c>
      <c r="EH35" t="s">
        <v>231</v>
      </c>
      <c r="EI35" s="27">
        <v>44405</v>
      </c>
      <c r="EJ35" t="s">
        <v>231</v>
      </c>
      <c r="EK35" s="27">
        <v>44405</v>
      </c>
      <c r="EL35" t="s">
        <v>231</v>
      </c>
      <c r="EM35" s="27">
        <v>44405</v>
      </c>
      <c r="EN35" t="s">
        <v>231</v>
      </c>
      <c r="EO35" s="27">
        <v>44405</v>
      </c>
      <c r="EP35" t="s">
        <v>231</v>
      </c>
      <c r="EQ35" s="27">
        <v>44417</v>
      </c>
      <c r="ER35" t="s">
        <v>231</v>
      </c>
      <c r="ES35" s="27">
        <v>44417</v>
      </c>
      <c r="ET35" t="s">
        <v>231</v>
      </c>
      <c r="EU35" s="27">
        <v>44417</v>
      </c>
      <c r="EV35" t="s">
        <v>231</v>
      </c>
      <c r="EW35" s="27">
        <v>44417</v>
      </c>
      <c r="EX35" t="s">
        <v>231</v>
      </c>
      <c r="EY35" s="27">
        <v>44417</v>
      </c>
      <c r="EZ35" t="s">
        <v>231</v>
      </c>
      <c r="FA35">
        <v>44417</v>
      </c>
      <c r="FB35" t="s">
        <v>231</v>
      </c>
      <c r="FC35" s="27">
        <v>44417</v>
      </c>
      <c r="FD35" t="s">
        <v>537</v>
      </c>
      <c r="FE35" s="27">
        <v>44411</v>
      </c>
      <c r="FF35" t="s">
        <v>231</v>
      </c>
      <c r="FG35" s="27">
        <v>44417</v>
      </c>
      <c r="FH35" t="s">
        <v>231</v>
      </c>
      <c r="FI35" s="7">
        <v>44417</v>
      </c>
      <c r="FJ35" t="s">
        <v>231</v>
      </c>
      <c r="FK35" s="27">
        <v>44417</v>
      </c>
      <c r="FL35" t="s">
        <v>231</v>
      </c>
      <c r="FM35" s="27">
        <v>44417</v>
      </c>
      <c r="FN35" t="s">
        <v>231</v>
      </c>
      <c r="FO35" s="27">
        <v>44417</v>
      </c>
      <c r="FP35" t="s">
        <v>231</v>
      </c>
      <c r="FQ35" s="27">
        <v>44417</v>
      </c>
      <c r="FR35" t="s">
        <v>231</v>
      </c>
      <c r="FS35" s="27">
        <v>44417</v>
      </c>
      <c r="FT35" t="s">
        <v>231</v>
      </c>
      <c r="FU35" s="7">
        <v>44417</v>
      </c>
      <c r="FV35" t="s">
        <v>231</v>
      </c>
      <c r="FW35" s="27">
        <v>44417</v>
      </c>
      <c r="FX35" t="s">
        <v>231</v>
      </c>
      <c r="FY35" s="27">
        <v>44417</v>
      </c>
      <c r="FZ35" t="s">
        <v>231</v>
      </c>
      <c r="GA35" s="27">
        <v>44417</v>
      </c>
      <c r="GB35" t="s">
        <v>231</v>
      </c>
      <c r="GC35" s="27">
        <v>44417</v>
      </c>
      <c r="GD35" t="s">
        <v>231</v>
      </c>
      <c r="GE35" s="27">
        <v>44417</v>
      </c>
      <c r="GF35" t="s">
        <v>231</v>
      </c>
      <c r="GG35" s="27">
        <v>44417</v>
      </c>
      <c r="GH35" t="s">
        <v>231</v>
      </c>
      <c r="GI35" s="27">
        <v>44417</v>
      </c>
      <c r="GJ35" t="s">
        <v>231</v>
      </c>
      <c r="GK35" s="27">
        <v>44483</v>
      </c>
      <c r="GL35" t="s">
        <v>231</v>
      </c>
      <c r="GM35" s="27">
        <v>44483</v>
      </c>
      <c r="GN35" t="s">
        <v>231</v>
      </c>
      <c r="GO35" s="27">
        <v>44483</v>
      </c>
      <c r="GP35" t="s">
        <v>231</v>
      </c>
      <c r="GQ35" s="27">
        <v>44483</v>
      </c>
      <c r="GR35" t="s">
        <v>231</v>
      </c>
      <c r="GS35" s="27">
        <v>44483</v>
      </c>
      <c r="GT35" t="s">
        <v>231</v>
      </c>
      <c r="GU35" s="27">
        <v>44509</v>
      </c>
      <c r="GV35" t="s">
        <v>231</v>
      </c>
      <c r="GW35" s="27">
        <v>44509</v>
      </c>
      <c r="GX35" t="s">
        <v>231</v>
      </c>
      <c r="GY35" s="27">
        <v>44509</v>
      </c>
      <c r="GZ35" t="s">
        <v>230</v>
      </c>
      <c r="HA35" s="27">
        <v>44509</v>
      </c>
      <c r="HB35" t="s">
        <v>230</v>
      </c>
      <c r="HC35" s="27">
        <v>44509</v>
      </c>
      <c r="HD35" t="s">
        <v>230</v>
      </c>
      <c r="HE35" s="27">
        <v>44509</v>
      </c>
      <c r="HF35" t="s">
        <v>230</v>
      </c>
      <c r="HG35">
        <v>44509</v>
      </c>
      <c r="HH35" t="s">
        <v>230</v>
      </c>
      <c r="HI35">
        <v>44509</v>
      </c>
      <c r="HJ35" t="s">
        <v>230</v>
      </c>
      <c r="HK35">
        <v>44509</v>
      </c>
      <c r="HL35" t="s">
        <v>230</v>
      </c>
      <c r="HM35" s="27">
        <v>44509</v>
      </c>
      <c r="HN35" t="s">
        <v>230</v>
      </c>
      <c r="HO35" s="27">
        <v>44551</v>
      </c>
      <c r="HP35" t="s">
        <v>230</v>
      </c>
      <c r="HQ35" s="27">
        <v>44551</v>
      </c>
      <c r="HR35" s="470" t="s">
        <v>230</v>
      </c>
      <c r="HS35" s="471">
        <v>44551</v>
      </c>
      <c r="HT35" t="s">
        <v>230</v>
      </c>
      <c r="HU35" s="27">
        <v>44579</v>
      </c>
      <c r="HV35" t="s">
        <v>230</v>
      </c>
      <c r="HW35" s="27">
        <v>44579</v>
      </c>
      <c r="HX35" t="s">
        <v>230</v>
      </c>
      <c r="HY35" s="27">
        <v>44579</v>
      </c>
      <c r="HZ35" t="s">
        <v>230</v>
      </c>
      <c r="IA35" s="27">
        <v>44579</v>
      </c>
      <c r="IB35" t="s">
        <v>230</v>
      </c>
      <c r="IC35" s="27">
        <v>44579</v>
      </c>
      <c r="ID35" t="s">
        <v>230</v>
      </c>
      <c r="IE35" s="27">
        <v>44599</v>
      </c>
      <c r="IF35" t="s">
        <v>230</v>
      </c>
      <c r="IG35" s="27">
        <v>44599</v>
      </c>
      <c r="IH35" t="s">
        <v>230</v>
      </c>
      <c r="II35" s="27">
        <v>44599</v>
      </c>
      <c r="IJ35" t="s">
        <v>230</v>
      </c>
      <c r="IK35" s="27">
        <v>44599</v>
      </c>
      <c r="IL35" t="s">
        <v>230</v>
      </c>
      <c r="IM35" s="27">
        <v>44599</v>
      </c>
      <c r="IN35" t="s">
        <v>230</v>
      </c>
      <c r="IO35" s="27">
        <v>44599</v>
      </c>
      <c r="IP35" t="s">
        <v>231</v>
      </c>
      <c r="IQ35" s="27">
        <v>44628</v>
      </c>
      <c r="IR35" t="s">
        <v>231</v>
      </c>
      <c r="IS35">
        <v>44628</v>
      </c>
      <c r="IT35" t="s">
        <v>231</v>
      </c>
      <c r="IU35" s="27">
        <v>44628</v>
      </c>
      <c r="IV35" t="s">
        <v>231</v>
      </c>
      <c r="IW35" s="27">
        <v>44628</v>
      </c>
      <c r="IX35" t="s">
        <v>231</v>
      </c>
      <c r="IY35" s="27">
        <v>44628</v>
      </c>
      <c r="IZ35" t="s">
        <v>231</v>
      </c>
      <c r="JA35" s="27">
        <v>44628</v>
      </c>
      <c r="JB35" t="s">
        <v>231</v>
      </c>
      <c r="JC35" s="27">
        <v>44628</v>
      </c>
      <c r="JD35" t="s">
        <v>231</v>
      </c>
      <c r="JE35" s="27">
        <v>44628</v>
      </c>
      <c r="JF35" t="s">
        <v>231</v>
      </c>
      <c r="JG35">
        <v>44628</v>
      </c>
      <c r="JH35" t="s">
        <v>231</v>
      </c>
      <c r="JI35" s="27">
        <v>44628</v>
      </c>
      <c r="JJ35" t="s">
        <v>231</v>
      </c>
      <c r="JK35">
        <v>44628</v>
      </c>
      <c r="JL35" t="s">
        <v>231</v>
      </c>
      <c r="JM35" s="27">
        <v>44628</v>
      </c>
      <c r="JN35" t="s">
        <v>231</v>
      </c>
      <c r="JO35" s="7">
        <v>44684</v>
      </c>
      <c r="JP35" t="s">
        <v>231</v>
      </c>
      <c r="JQ35" s="27">
        <v>44684</v>
      </c>
      <c r="JR35" t="s">
        <v>231</v>
      </c>
      <c r="JS35" s="27">
        <v>44684</v>
      </c>
      <c r="JT35" t="s">
        <v>231</v>
      </c>
      <c r="JU35">
        <v>44684</v>
      </c>
      <c r="JV35" t="s">
        <v>231</v>
      </c>
      <c r="JW35">
        <v>44721</v>
      </c>
      <c r="JX35" t="s">
        <v>231</v>
      </c>
      <c r="JY35" s="27">
        <v>44721</v>
      </c>
      <c r="JZ35" t="s">
        <v>231</v>
      </c>
      <c r="KA35" s="27">
        <v>44721</v>
      </c>
      <c r="KB35" t="s">
        <v>231</v>
      </c>
      <c r="KC35" s="27">
        <v>44721</v>
      </c>
      <c r="KD35" t="s">
        <v>231</v>
      </c>
      <c r="KE35" s="27">
        <v>44769</v>
      </c>
    </row>
    <row r="36" spans="1:291" x14ac:dyDescent="0.25">
      <c r="A36" t="s">
        <v>2454</v>
      </c>
      <c r="B36" s="7">
        <v>43914</v>
      </c>
      <c r="D36" t="s">
        <v>2454</v>
      </c>
      <c r="E36" s="7">
        <v>43914</v>
      </c>
      <c r="G36" t="s">
        <v>2386</v>
      </c>
      <c r="I36" t="s">
        <v>2386</v>
      </c>
      <c r="J36" s="7">
        <v>43914</v>
      </c>
      <c r="L36" t="s">
        <v>2386</v>
      </c>
      <c r="M36" t="s">
        <v>2386</v>
      </c>
      <c r="O36" t="s">
        <v>2386</v>
      </c>
      <c r="P36" s="7">
        <v>43914</v>
      </c>
      <c r="R36" t="s">
        <v>2457</v>
      </c>
      <c r="S36" s="7">
        <v>41891</v>
      </c>
      <c r="T36" t="s">
        <v>2458</v>
      </c>
      <c r="U36" t="s">
        <v>2457</v>
      </c>
      <c r="V36" s="7">
        <v>41891</v>
      </c>
      <c r="W36" t="s">
        <v>2458</v>
      </c>
      <c r="X36" t="s">
        <v>2386</v>
      </c>
      <c r="Y36" t="s">
        <v>2386</v>
      </c>
      <c r="Z36" s="7">
        <v>43977</v>
      </c>
      <c r="AA36" t="s">
        <v>2386</v>
      </c>
      <c r="AB36" t="s">
        <v>2386</v>
      </c>
      <c r="AC36" t="s">
        <v>2386</v>
      </c>
      <c r="AD36" s="7">
        <v>43977</v>
      </c>
      <c r="AE36" s="14" t="s">
        <v>2386</v>
      </c>
      <c r="AF36" t="s">
        <v>2386</v>
      </c>
      <c r="AG36" s="7">
        <v>43977</v>
      </c>
      <c r="AH36" t="s">
        <v>2457</v>
      </c>
      <c r="AI36" s="7">
        <v>41891</v>
      </c>
      <c r="AJ36" s="15" t="s">
        <v>2458</v>
      </c>
      <c r="AK36" t="s">
        <v>2386</v>
      </c>
      <c r="AL36" s="7">
        <v>43999</v>
      </c>
      <c r="AM36" t="s">
        <v>2386</v>
      </c>
      <c r="AN36" t="s">
        <v>2386</v>
      </c>
      <c r="AO36" s="7">
        <v>43999</v>
      </c>
      <c r="AP36" t="s">
        <v>2386</v>
      </c>
      <c r="AQ36" s="7">
        <v>43999</v>
      </c>
      <c r="AR36" t="s">
        <v>2386</v>
      </c>
      <c r="AS36" s="27">
        <v>43999</v>
      </c>
      <c r="AT36" t="s">
        <v>2386</v>
      </c>
      <c r="AU36" s="27">
        <v>43999</v>
      </c>
      <c r="AV36" t="s">
        <v>2386</v>
      </c>
      <c r="AW36" s="27">
        <v>44034</v>
      </c>
      <c r="AX36" t="s">
        <v>2386</v>
      </c>
      <c r="AY36" s="27">
        <v>44034</v>
      </c>
      <c r="AZ36" t="s">
        <v>2386</v>
      </c>
      <c r="BA36" s="27">
        <v>44034</v>
      </c>
      <c r="BB36" t="s">
        <v>2386</v>
      </c>
      <c r="BC36" s="27">
        <v>44071</v>
      </c>
      <c r="BD36" t="s">
        <v>2386</v>
      </c>
      <c r="BE36" s="27">
        <v>44071</v>
      </c>
      <c r="BF36" t="s">
        <v>2386</v>
      </c>
      <c r="BG36" s="27">
        <v>44071</v>
      </c>
      <c r="BH36" t="s">
        <v>2386</v>
      </c>
      <c r="BI36" s="27">
        <v>44071</v>
      </c>
      <c r="BJ36" t="s">
        <v>2386</v>
      </c>
      <c r="BK36" s="27">
        <v>44071</v>
      </c>
      <c r="BL36" t="s">
        <v>2386</v>
      </c>
      <c r="BM36" s="27">
        <v>44112</v>
      </c>
      <c r="BN36" t="s">
        <v>2386</v>
      </c>
      <c r="BO36" s="27">
        <v>44112</v>
      </c>
      <c r="BP36" t="s">
        <v>2386</v>
      </c>
      <c r="BQ36" s="7">
        <v>44112</v>
      </c>
      <c r="BR36" t="s">
        <v>2386</v>
      </c>
      <c r="BS36" s="27">
        <v>44112</v>
      </c>
      <c r="BT36" t="s">
        <v>2386</v>
      </c>
      <c r="BU36" s="27">
        <v>44112</v>
      </c>
      <c r="BV36" t="s">
        <v>2386</v>
      </c>
      <c r="BW36">
        <v>44188</v>
      </c>
      <c r="BX36" t="s">
        <v>2386</v>
      </c>
      <c r="BY36" s="27">
        <v>44188</v>
      </c>
      <c r="BZ36" t="s">
        <v>2386</v>
      </c>
      <c r="CA36" s="27">
        <v>44188</v>
      </c>
      <c r="CB36" t="s">
        <v>2386</v>
      </c>
      <c r="CC36" s="27">
        <v>44217</v>
      </c>
      <c r="CD36">
        <v>3246</v>
      </c>
      <c r="CE36" s="27">
        <v>44209</v>
      </c>
      <c r="CF36" t="s">
        <v>2386</v>
      </c>
      <c r="CG36" s="27">
        <v>44217</v>
      </c>
      <c r="CH36" t="s">
        <v>2386</v>
      </c>
      <c r="CI36" s="27">
        <v>44217</v>
      </c>
      <c r="CJ36" t="s">
        <v>2386</v>
      </c>
      <c r="CK36" s="27">
        <v>44230</v>
      </c>
      <c r="CL36" t="s">
        <v>2386</v>
      </c>
      <c r="CM36" s="27">
        <v>44230</v>
      </c>
      <c r="CN36" t="s">
        <v>2386</v>
      </c>
      <c r="CO36" s="27">
        <v>44230</v>
      </c>
      <c r="CP36" t="s">
        <v>2386</v>
      </c>
      <c r="CQ36" s="7">
        <v>44230</v>
      </c>
      <c r="CR36" t="s">
        <v>2454</v>
      </c>
      <c r="CS36">
        <v>4.2000000000000003E-2</v>
      </c>
      <c r="CT36" t="s">
        <v>2386</v>
      </c>
      <c r="CU36" s="7">
        <v>44259</v>
      </c>
      <c r="CV36" t="s">
        <v>2386</v>
      </c>
      <c r="CW36" s="27">
        <v>44259</v>
      </c>
      <c r="CX36" t="s">
        <v>2386</v>
      </c>
      <c r="CY36" s="27">
        <v>44291</v>
      </c>
      <c r="CZ36" t="s">
        <v>2386</v>
      </c>
      <c r="DA36" s="27">
        <v>44291</v>
      </c>
      <c r="DB36" t="s">
        <v>2386</v>
      </c>
      <c r="DC36" s="27">
        <v>44291</v>
      </c>
      <c r="DD36" t="s">
        <v>2386</v>
      </c>
      <c r="DE36" s="27">
        <v>44334</v>
      </c>
      <c r="DF36" t="s">
        <v>2386</v>
      </c>
      <c r="DG36" s="27">
        <v>44334</v>
      </c>
      <c r="DH36" t="s">
        <v>2386</v>
      </c>
      <c r="DI36" s="27">
        <v>44334</v>
      </c>
      <c r="DJ36" t="s">
        <v>2459</v>
      </c>
      <c r="DL36" t="s">
        <v>239</v>
      </c>
      <c r="DM36" s="27">
        <v>44259</v>
      </c>
      <c r="DN36" t="s">
        <v>239</v>
      </c>
      <c r="DO36" s="27">
        <v>44259</v>
      </c>
      <c r="DP36" t="s">
        <v>233</v>
      </c>
      <c r="DQ36" s="27">
        <v>44377</v>
      </c>
      <c r="DR36" t="s">
        <v>233</v>
      </c>
      <c r="DS36" s="27">
        <v>44377</v>
      </c>
      <c r="DT36" t="s">
        <v>233</v>
      </c>
      <c r="DU36" s="27">
        <v>44377</v>
      </c>
      <c r="DV36" t="s">
        <v>233</v>
      </c>
      <c r="DW36" s="27">
        <v>44377</v>
      </c>
      <c r="DX36" t="s">
        <v>232</v>
      </c>
      <c r="DY36" s="7">
        <v>44377</v>
      </c>
      <c r="DZ36" t="s">
        <v>232</v>
      </c>
      <c r="EA36">
        <v>44377</v>
      </c>
      <c r="EB36" t="s">
        <v>232</v>
      </c>
      <c r="EC36" s="27">
        <v>44377</v>
      </c>
      <c r="ED36" t="s">
        <v>232</v>
      </c>
      <c r="EE36" s="27">
        <v>44377</v>
      </c>
      <c r="EF36" t="s">
        <v>232</v>
      </c>
      <c r="EG36" s="7">
        <v>44377</v>
      </c>
      <c r="EH36" t="s">
        <v>232</v>
      </c>
      <c r="EI36" s="27">
        <v>44405</v>
      </c>
      <c r="EJ36" t="s">
        <v>232</v>
      </c>
      <c r="EK36" s="27">
        <v>44405</v>
      </c>
      <c r="EL36" t="s">
        <v>232</v>
      </c>
      <c r="EM36" s="27">
        <v>44405</v>
      </c>
      <c r="EN36" t="s">
        <v>232</v>
      </c>
      <c r="EO36" s="27">
        <v>44405</v>
      </c>
      <c r="EP36" t="s">
        <v>232</v>
      </c>
      <c r="EQ36" s="27">
        <v>44417</v>
      </c>
      <c r="ER36" t="s">
        <v>232</v>
      </c>
      <c r="ES36" s="27">
        <v>44417</v>
      </c>
      <c r="ET36" t="s">
        <v>232</v>
      </c>
      <c r="EU36" s="27">
        <v>44417</v>
      </c>
      <c r="EV36" t="s">
        <v>232</v>
      </c>
      <c r="EW36" s="27">
        <v>44417</v>
      </c>
      <c r="EX36" t="s">
        <v>232</v>
      </c>
      <c r="EY36" s="27">
        <v>44417</v>
      </c>
      <c r="EZ36" t="s">
        <v>232</v>
      </c>
      <c r="FA36">
        <v>44417</v>
      </c>
      <c r="FB36" t="s">
        <v>232</v>
      </c>
      <c r="FC36" s="27">
        <v>44417</v>
      </c>
      <c r="FD36" t="s">
        <v>539</v>
      </c>
      <c r="FE36" s="27">
        <v>44411</v>
      </c>
      <c r="FF36" t="s">
        <v>232</v>
      </c>
      <c r="FG36" s="27">
        <v>44417</v>
      </c>
      <c r="FH36" t="s">
        <v>232</v>
      </c>
      <c r="FI36" s="7">
        <v>44417</v>
      </c>
      <c r="FJ36" t="s">
        <v>232</v>
      </c>
      <c r="FK36" s="27">
        <v>44417</v>
      </c>
      <c r="FL36" t="s">
        <v>232</v>
      </c>
      <c r="FM36" s="27">
        <v>44417</v>
      </c>
      <c r="FN36" t="s">
        <v>232</v>
      </c>
      <c r="FO36" s="27">
        <v>44417</v>
      </c>
      <c r="FP36" t="s">
        <v>232</v>
      </c>
      <c r="FQ36" s="27">
        <v>44453</v>
      </c>
      <c r="FR36" t="s">
        <v>232</v>
      </c>
      <c r="FS36" s="27">
        <v>44453</v>
      </c>
      <c r="FT36" t="s">
        <v>232</v>
      </c>
      <c r="FU36" s="7">
        <v>44453</v>
      </c>
      <c r="FV36" t="s">
        <v>232</v>
      </c>
      <c r="FW36" s="27">
        <v>44453</v>
      </c>
      <c r="FX36" t="s">
        <v>232</v>
      </c>
      <c r="FY36" s="27">
        <v>44467</v>
      </c>
      <c r="FZ36" t="s">
        <v>232</v>
      </c>
      <c r="GA36" s="27">
        <v>44467</v>
      </c>
      <c r="GB36" t="s">
        <v>232</v>
      </c>
      <c r="GC36" s="27">
        <v>44467</v>
      </c>
      <c r="GD36" t="s">
        <v>232</v>
      </c>
      <c r="GE36" s="27">
        <v>44467</v>
      </c>
      <c r="GF36" t="s">
        <v>232</v>
      </c>
      <c r="GG36" s="27">
        <v>44467</v>
      </c>
      <c r="GH36" t="s">
        <v>232</v>
      </c>
      <c r="GI36" s="27">
        <v>44467</v>
      </c>
      <c r="GJ36" t="s">
        <v>232</v>
      </c>
      <c r="GK36" s="27">
        <v>44483</v>
      </c>
      <c r="GL36" t="s">
        <v>232</v>
      </c>
      <c r="GM36" s="27">
        <v>44483</v>
      </c>
      <c r="GN36" t="s">
        <v>232</v>
      </c>
      <c r="GO36" s="27">
        <v>44483</v>
      </c>
      <c r="GP36" t="s">
        <v>232</v>
      </c>
      <c r="GQ36" s="27">
        <v>44483</v>
      </c>
      <c r="GR36" t="s">
        <v>232</v>
      </c>
      <c r="GS36" s="27">
        <v>44483</v>
      </c>
      <c r="GT36" t="s">
        <v>232</v>
      </c>
      <c r="GU36" s="27">
        <v>44509</v>
      </c>
      <c r="GV36" t="s">
        <v>232</v>
      </c>
      <c r="GW36" s="27">
        <v>44509</v>
      </c>
      <c r="GX36" t="s">
        <v>232</v>
      </c>
      <c r="GY36" s="27">
        <v>44509</v>
      </c>
      <c r="GZ36" t="s">
        <v>231</v>
      </c>
      <c r="HA36" s="27">
        <v>44509</v>
      </c>
      <c r="HB36" t="s">
        <v>231</v>
      </c>
      <c r="HC36" s="27">
        <v>44509</v>
      </c>
      <c r="HD36" t="s">
        <v>231</v>
      </c>
      <c r="HE36" s="27">
        <v>44509</v>
      </c>
      <c r="HF36" t="s">
        <v>231</v>
      </c>
      <c r="HG36">
        <v>44509</v>
      </c>
      <c r="HH36" t="s">
        <v>231</v>
      </c>
      <c r="HI36">
        <v>44509</v>
      </c>
      <c r="HJ36" t="s">
        <v>231</v>
      </c>
      <c r="HK36">
        <v>44509</v>
      </c>
      <c r="HL36" t="s">
        <v>231</v>
      </c>
      <c r="HM36" s="27">
        <v>44509</v>
      </c>
      <c r="HN36" t="s">
        <v>231</v>
      </c>
      <c r="HO36" s="27">
        <v>44551</v>
      </c>
      <c r="HP36" t="s">
        <v>231</v>
      </c>
      <c r="HQ36" s="27">
        <v>44551</v>
      </c>
      <c r="HR36" s="470" t="s">
        <v>231</v>
      </c>
      <c r="HS36" s="471">
        <v>44551</v>
      </c>
      <c r="HT36" t="s">
        <v>231</v>
      </c>
      <c r="HU36" s="27">
        <v>44579</v>
      </c>
      <c r="HV36" t="s">
        <v>231</v>
      </c>
      <c r="HW36" s="27">
        <v>44579</v>
      </c>
      <c r="HX36" t="s">
        <v>231</v>
      </c>
      <c r="HY36" s="27">
        <v>44579</v>
      </c>
      <c r="HZ36" t="s">
        <v>231</v>
      </c>
      <c r="IA36" s="27">
        <v>44579</v>
      </c>
      <c r="IB36" t="s">
        <v>231</v>
      </c>
      <c r="IC36" s="27">
        <v>44579</v>
      </c>
      <c r="ID36" t="s">
        <v>231</v>
      </c>
      <c r="IE36" s="27">
        <v>44599</v>
      </c>
      <c r="IF36" t="s">
        <v>231</v>
      </c>
      <c r="IG36" s="27">
        <v>44599</v>
      </c>
      <c r="IH36" t="s">
        <v>231</v>
      </c>
      <c r="II36" s="27">
        <v>44599</v>
      </c>
      <c r="IJ36" t="s">
        <v>231</v>
      </c>
      <c r="IK36" s="27">
        <v>44599</v>
      </c>
      <c r="IL36" t="s">
        <v>231</v>
      </c>
      <c r="IM36" s="27">
        <v>44599</v>
      </c>
      <c r="IN36" t="s">
        <v>231</v>
      </c>
      <c r="IO36" s="27">
        <v>44599</v>
      </c>
      <c r="IP36" t="s">
        <v>232</v>
      </c>
      <c r="IQ36" s="27">
        <v>44628</v>
      </c>
      <c r="IR36" t="s">
        <v>232</v>
      </c>
      <c r="IS36">
        <v>44628</v>
      </c>
      <c r="IT36" t="s">
        <v>232</v>
      </c>
      <c r="IU36" s="27">
        <v>44628</v>
      </c>
      <c r="IV36" t="s">
        <v>232</v>
      </c>
      <c r="IW36" s="27">
        <v>44628</v>
      </c>
      <c r="IX36" t="s">
        <v>232</v>
      </c>
      <c r="IY36" s="27">
        <v>44628</v>
      </c>
      <c r="IZ36" t="s">
        <v>232</v>
      </c>
      <c r="JA36" s="27">
        <v>44628</v>
      </c>
      <c r="JB36" t="s">
        <v>232</v>
      </c>
      <c r="JC36" s="27">
        <v>44628</v>
      </c>
      <c r="JD36" t="s">
        <v>232</v>
      </c>
      <c r="JE36" s="27">
        <v>44628</v>
      </c>
      <c r="JF36" t="s">
        <v>232</v>
      </c>
      <c r="JG36">
        <v>44664</v>
      </c>
      <c r="JH36" t="s">
        <v>232</v>
      </c>
      <c r="JI36" s="27">
        <v>44665</v>
      </c>
      <c r="JJ36" t="s">
        <v>232</v>
      </c>
      <c r="JK36">
        <v>44665</v>
      </c>
      <c r="JL36" t="s">
        <v>232</v>
      </c>
      <c r="JM36" s="27">
        <v>44665</v>
      </c>
      <c r="JN36" t="s">
        <v>232</v>
      </c>
      <c r="JO36" s="7">
        <v>44684</v>
      </c>
      <c r="JP36" t="s">
        <v>232</v>
      </c>
      <c r="JQ36" s="27">
        <v>44684</v>
      </c>
      <c r="JR36" t="s">
        <v>232</v>
      </c>
      <c r="JS36" s="27">
        <v>44684</v>
      </c>
      <c r="JT36" t="s">
        <v>232</v>
      </c>
      <c r="JU36">
        <v>44684</v>
      </c>
      <c r="JV36" t="s">
        <v>232</v>
      </c>
      <c r="JW36">
        <v>44721</v>
      </c>
      <c r="JX36" t="s">
        <v>232</v>
      </c>
      <c r="JY36" s="27">
        <v>44721</v>
      </c>
      <c r="JZ36" t="s">
        <v>232</v>
      </c>
      <c r="KA36" s="27">
        <v>44764</v>
      </c>
      <c r="KB36" t="s">
        <v>232</v>
      </c>
      <c r="KC36" s="27">
        <v>44764</v>
      </c>
      <c r="KD36" t="s">
        <v>232</v>
      </c>
      <c r="KE36" s="27">
        <v>44764</v>
      </c>
    </row>
    <row r="37" spans="1:291" x14ac:dyDescent="0.25">
      <c r="A37" t="s">
        <v>2386</v>
      </c>
      <c r="B37" s="7">
        <v>43914</v>
      </c>
      <c r="D37" t="s">
        <v>2386</v>
      </c>
      <c r="E37" s="7">
        <v>43914</v>
      </c>
      <c r="G37" t="s">
        <v>2460</v>
      </c>
      <c r="I37" t="s">
        <v>2460</v>
      </c>
      <c r="J37" s="7">
        <v>43914</v>
      </c>
      <c r="L37" t="s">
        <v>2460</v>
      </c>
      <c r="M37" t="s">
        <v>2460</v>
      </c>
      <c r="O37" t="s">
        <v>2460</v>
      </c>
      <c r="P37" s="7">
        <v>43914</v>
      </c>
      <c r="S37" s="7">
        <v>41891</v>
      </c>
      <c r="T37" t="s">
        <v>2458</v>
      </c>
      <c r="U37">
        <v>3114</v>
      </c>
      <c r="V37" s="7">
        <v>42270</v>
      </c>
      <c r="W37" t="s">
        <v>2342</v>
      </c>
      <c r="X37" t="s">
        <v>2460</v>
      </c>
      <c r="Y37" t="s">
        <v>2460</v>
      </c>
      <c r="Z37" s="7">
        <v>43977</v>
      </c>
      <c r="AA37" t="s">
        <v>2460</v>
      </c>
      <c r="AB37" t="s">
        <v>2460</v>
      </c>
      <c r="AC37" t="s">
        <v>2460</v>
      </c>
      <c r="AD37" s="7">
        <v>43977</v>
      </c>
      <c r="AE37" s="14" t="s">
        <v>2460</v>
      </c>
      <c r="AF37" t="s">
        <v>2460</v>
      </c>
      <c r="AG37" s="7">
        <v>43977</v>
      </c>
      <c r="AI37" s="7">
        <v>41891</v>
      </c>
      <c r="AJ37" s="15" t="s">
        <v>2458</v>
      </c>
      <c r="AK37" t="s">
        <v>2460</v>
      </c>
      <c r="AL37" s="7">
        <v>43999</v>
      </c>
      <c r="AM37" t="s">
        <v>2460</v>
      </c>
      <c r="AN37" t="s">
        <v>2460</v>
      </c>
      <c r="AO37" s="7">
        <v>43999</v>
      </c>
      <c r="AP37" t="s">
        <v>2460</v>
      </c>
      <c r="AQ37" s="7">
        <v>43999</v>
      </c>
      <c r="AR37" t="s">
        <v>2460</v>
      </c>
      <c r="AS37" s="27">
        <v>43999</v>
      </c>
      <c r="AT37" t="s">
        <v>2460</v>
      </c>
      <c r="AU37" s="27">
        <v>43999</v>
      </c>
      <c r="AV37" t="s">
        <v>2460</v>
      </c>
      <c r="AW37" s="27">
        <v>44034</v>
      </c>
      <c r="AX37" t="s">
        <v>2460</v>
      </c>
      <c r="AY37" s="27">
        <v>44034</v>
      </c>
      <c r="AZ37" t="s">
        <v>2460</v>
      </c>
      <c r="BA37" s="27">
        <v>44034</v>
      </c>
      <c r="BB37" t="s">
        <v>2460</v>
      </c>
      <c r="BC37" s="27">
        <v>44071</v>
      </c>
      <c r="BD37" t="s">
        <v>2460</v>
      </c>
      <c r="BE37" s="27">
        <v>44071</v>
      </c>
      <c r="BF37" t="s">
        <v>2460</v>
      </c>
      <c r="BG37" s="27">
        <v>44071</v>
      </c>
      <c r="BH37" t="s">
        <v>2460</v>
      </c>
      <c r="BI37" s="27">
        <v>44071</v>
      </c>
      <c r="BJ37" t="s">
        <v>2460</v>
      </c>
      <c r="BK37" s="27">
        <v>44071</v>
      </c>
      <c r="BL37" t="s">
        <v>2460</v>
      </c>
      <c r="BM37" s="27">
        <v>44112</v>
      </c>
      <c r="BN37" t="s">
        <v>2460</v>
      </c>
      <c r="BO37" s="27">
        <v>44112</v>
      </c>
      <c r="BP37" t="s">
        <v>2460</v>
      </c>
      <c r="BQ37" s="7">
        <v>44112</v>
      </c>
      <c r="BR37" t="s">
        <v>2460</v>
      </c>
      <c r="BS37" s="27">
        <v>44112</v>
      </c>
      <c r="BT37" t="s">
        <v>2460</v>
      </c>
      <c r="BU37" s="27">
        <v>44112</v>
      </c>
      <c r="BV37" t="s">
        <v>2460</v>
      </c>
      <c r="BW37">
        <v>44188</v>
      </c>
      <c r="BX37" t="s">
        <v>2460</v>
      </c>
      <c r="BY37" s="27">
        <v>44201</v>
      </c>
      <c r="BZ37" t="s">
        <v>2460</v>
      </c>
      <c r="CA37" s="27">
        <v>44201</v>
      </c>
      <c r="CB37" t="s">
        <v>2460</v>
      </c>
      <c r="CC37" s="27">
        <v>44201</v>
      </c>
      <c r="CD37">
        <v>3256</v>
      </c>
      <c r="CE37" s="27">
        <v>44209</v>
      </c>
      <c r="CF37" t="s">
        <v>2460</v>
      </c>
      <c r="CG37" s="27">
        <v>44201</v>
      </c>
      <c r="CH37" t="s">
        <v>2460</v>
      </c>
      <c r="CI37" s="27">
        <v>44201</v>
      </c>
      <c r="CJ37" t="s">
        <v>2460</v>
      </c>
      <c r="CK37" s="27">
        <v>44230</v>
      </c>
      <c r="CL37" t="s">
        <v>2460</v>
      </c>
      <c r="CM37" s="27">
        <v>44230</v>
      </c>
      <c r="CN37" t="s">
        <v>2460</v>
      </c>
      <c r="CO37" s="27">
        <v>44230</v>
      </c>
      <c r="CP37" t="s">
        <v>2460</v>
      </c>
      <c r="CQ37" s="7">
        <v>44230</v>
      </c>
      <c r="CR37" t="s">
        <v>2386</v>
      </c>
      <c r="CS37">
        <v>0.27900000000000003</v>
      </c>
      <c r="CT37" t="s">
        <v>2460</v>
      </c>
      <c r="CU37" s="7">
        <v>44259</v>
      </c>
      <c r="CV37" t="s">
        <v>2460</v>
      </c>
      <c r="CW37" s="27">
        <v>44259</v>
      </c>
      <c r="CX37" t="s">
        <v>2460</v>
      </c>
      <c r="CY37" s="27">
        <v>44291</v>
      </c>
      <c r="CZ37" t="s">
        <v>2460</v>
      </c>
      <c r="DA37" s="27">
        <v>44291</v>
      </c>
      <c r="DB37" t="s">
        <v>2460</v>
      </c>
      <c r="DC37" s="27">
        <v>44291</v>
      </c>
      <c r="DD37" t="s">
        <v>2460</v>
      </c>
      <c r="DE37" s="27">
        <v>44334</v>
      </c>
      <c r="DF37" t="s">
        <v>2460</v>
      </c>
      <c r="DG37" s="27">
        <v>44334</v>
      </c>
      <c r="DH37" t="s">
        <v>2460</v>
      </c>
      <c r="DI37" s="27">
        <v>44334</v>
      </c>
      <c r="DJ37" t="s">
        <v>2461</v>
      </c>
      <c r="DL37" t="s">
        <v>240</v>
      </c>
      <c r="DM37" s="27">
        <v>44259</v>
      </c>
      <c r="DN37" t="s">
        <v>240</v>
      </c>
      <c r="DO37" s="27">
        <v>44259</v>
      </c>
      <c r="DP37" t="s">
        <v>235</v>
      </c>
      <c r="DQ37" s="27">
        <v>44377</v>
      </c>
      <c r="DR37" t="s">
        <v>235</v>
      </c>
      <c r="DS37" s="27">
        <v>44377</v>
      </c>
      <c r="DT37" t="s">
        <v>235</v>
      </c>
      <c r="DU37" s="27">
        <v>44377</v>
      </c>
      <c r="DV37" t="s">
        <v>235</v>
      </c>
      <c r="DW37" s="27">
        <v>44377</v>
      </c>
      <c r="DX37" t="s">
        <v>233</v>
      </c>
      <c r="DY37" s="7">
        <v>44377</v>
      </c>
      <c r="DZ37" t="s">
        <v>233</v>
      </c>
      <c r="EA37">
        <v>44377</v>
      </c>
      <c r="EB37" t="s">
        <v>233</v>
      </c>
      <c r="EC37" s="27">
        <v>44377</v>
      </c>
      <c r="ED37" t="s">
        <v>233</v>
      </c>
      <c r="EE37" s="27">
        <v>44377</v>
      </c>
      <c r="EF37" t="s">
        <v>233</v>
      </c>
      <c r="EG37" s="7">
        <v>44377</v>
      </c>
      <c r="EH37" t="s">
        <v>233</v>
      </c>
      <c r="EI37" s="27">
        <v>44405</v>
      </c>
      <c r="EJ37" t="s">
        <v>233</v>
      </c>
      <c r="EK37" s="27">
        <v>44405</v>
      </c>
      <c r="EL37" t="s">
        <v>233</v>
      </c>
      <c r="EM37" s="27">
        <v>44405</v>
      </c>
      <c r="EN37" t="s">
        <v>233</v>
      </c>
      <c r="EO37" s="27">
        <v>44405</v>
      </c>
      <c r="EP37" t="s">
        <v>233</v>
      </c>
      <c r="EQ37" s="27">
        <v>44417</v>
      </c>
      <c r="ER37" t="s">
        <v>233</v>
      </c>
      <c r="ES37" s="27">
        <v>44417</v>
      </c>
      <c r="ET37" t="s">
        <v>233</v>
      </c>
      <c r="EU37" s="27">
        <v>44417</v>
      </c>
      <c r="EV37" t="s">
        <v>233</v>
      </c>
      <c r="EW37" s="27">
        <v>44417</v>
      </c>
      <c r="EX37" t="s">
        <v>233</v>
      </c>
      <c r="EY37" s="27">
        <v>44417</v>
      </c>
      <c r="EZ37" t="s">
        <v>233</v>
      </c>
      <c r="FA37">
        <v>44417</v>
      </c>
      <c r="FB37" t="s">
        <v>233</v>
      </c>
      <c r="FC37" s="27">
        <v>44417</v>
      </c>
      <c r="FD37" t="s">
        <v>540</v>
      </c>
      <c r="FE37" s="27">
        <v>44411</v>
      </c>
      <c r="FF37" t="s">
        <v>233</v>
      </c>
      <c r="FG37" s="27">
        <v>44417</v>
      </c>
      <c r="FH37" t="s">
        <v>233</v>
      </c>
      <c r="FI37" s="7">
        <v>44417</v>
      </c>
      <c r="FJ37" t="s">
        <v>233</v>
      </c>
      <c r="FK37" s="27">
        <v>44417</v>
      </c>
      <c r="FL37" t="s">
        <v>233</v>
      </c>
      <c r="FM37" s="27">
        <v>44417</v>
      </c>
      <c r="FN37" t="s">
        <v>233</v>
      </c>
      <c r="FO37" s="27">
        <v>44417</v>
      </c>
      <c r="FP37" t="s">
        <v>233</v>
      </c>
      <c r="FQ37" s="27">
        <v>44453</v>
      </c>
      <c r="FR37" t="s">
        <v>233</v>
      </c>
      <c r="FS37" s="27">
        <v>44453</v>
      </c>
      <c r="FT37" t="s">
        <v>233</v>
      </c>
      <c r="FU37" s="7">
        <v>44453</v>
      </c>
      <c r="FV37" t="s">
        <v>233</v>
      </c>
      <c r="FW37" s="27">
        <v>44453</v>
      </c>
      <c r="FX37" t="s">
        <v>233</v>
      </c>
      <c r="FY37" s="27">
        <v>44467</v>
      </c>
      <c r="FZ37" t="s">
        <v>233</v>
      </c>
      <c r="GA37" s="27">
        <v>44467</v>
      </c>
      <c r="GB37" t="s">
        <v>233</v>
      </c>
      <c r="GC37" s="27">
        <v>44467</v>
      </c>
      <c r="GD37" t="s">
        <v>233</v>
      </c>
      <c r="GE37" s="27">
        <v>44467</v>
      </c>
      <c r="GF37" t="s">
        <v>233</v>
      </c>
      <c r="GG37" s="27">
        <v>44467</v>
      </c>
      <c r="GH37" t="s">
        <v>233</v>
      </c>
      <c r="GI37" s="27">
        <v>44467</v>
      </c>
      <c r="GJ37" t="s">
        <v>233</v>
      </c>
      <c r="GK37" s="27">
        <v>44483</v>
      </c>
      <c r="GL37" t="s">
        <v>233</v>
      </c>
      <c r="GM37" s="27">
        <v>44483</v>
      </c>
      <c r="GN37" t="s">
        <v>233</v>
      </c>
      <c r="GO37" s="27">
        <v>44483</v>
      </c>
      <c r="GP37" t="s">
        <v>233</v>
      </c>
      <c r="GQ37" s="27">
        <v>44483</v>
      </c>
      <c r="GR37" t="s">
        <v>233</v>
      </c>
      <c r="GS37" s="27">
        <v>44483</v>
      </c>
      <c r="GT37" t="s">
        <v>233</v>
      </c>
      <c r="GU37" s="27">
        <v>44509</v>
      </c>
      <c r="GV37" t="s">
        <v>233</v>
      </c>
      <c r="GW37" s="27">
        <v>44509</v>
      </c>
      <c r="GX37" t="s">
        <v>233</v>
      </c>
      <c r="GY37" s="27">
        <v>44509</v>
      </c>
      <c r="GZ37" t="s">
        <v>232</v>
      </c>
      <c r="HA37" s="27">
        <v>44509</v>
      </c>
      <c r="HB37" t="s">
        <v>232</v>
      </c>
      <c r="HC37" s="27">
        <v>44509</v>
      </c>
      <c r="HD37" t="s">
        <v>232</v>
      </c>
      <c r="HE37" s="27">
        <v>44509</v>
      </c>
      <c r="HF37" t="s">
        <v>232</v>
      </c>
      <c r="HG37">
        <v>44509</v>
      </c>
      <c r="HH37" t="s">
        <v>232</v>
      </c>
      <c r="HI37">
        <v>44509</v>
      </c>
      <c r="HJ37" t="s">
        <v>232</v>
      </c>
      <c r="HK37">
        <v>44509</v>
      </c>
      <c r="HL37" t="s">
        <v>232</v>
      </c>
      <c r="HM37" s="27">
        <v>44546</v>
      </c>
      <c r="HN37" t="s">
        <v>232</v>
      </c>
      <c r="HO37" s="27">
        <v>44546</v>
      </c>
      <c r="HP37" t="s">
        <v>232</v>
      </c>
      <c r="HQ37" s="27">
        <v>44546</v>
      </c>
      <c r="HR37" s="470" t="s">
        <v>232</v>
      </c>
      <c r="HS37" s="471">
        <v>44546</v>
      </c>
      <c r="HT37" t="s">
        <v>232</v>
      </c>
      <c r="HU37" s="27">
        <v>44579</v>
      </c>
      <c r="HV37" t="s">
        <v>232</v>
      </c>
      <c r="HW37" s="27">
        <v>44579</v>
      </c>
      <c r="HX37" t="s">
        <v>232</v>
      </c>
      <c r="HY37" s="27">
        <v>44579</v>
      </c>
      <c r="HZ37" t="s">
        <v>232</v>
      </c>
      <c r="IA37" s="27">
        <v>44579</v>
      </c>
      <c r="IB37" t="s">
        <v>232</v>
      </c>
      <c r="IC37" s="27">
        <v>44579</v>
      </c>
      <c r="ID37" t="s">
        <v>232</v>
      </c>
      <c r="IE37" s="27">
        <v>44599</v>
      </c>
      <c r="IF37" t="s">
        <v>232</v>
      </c>
      <c r="IG37" s="27">
        <v>44599</v>
      </c>
      <c r="IH37" t="s">
        <v>232</v>
      </c>
      <c r="II37" s="27">
        <v>44599</v>
      </c>
      <c r="IJ37" t="s">
        <v>232</v>
      </c>
      <c r="IK37" s="27">
        <v>44599</v>
      </c>
      <c r="IL37" t="s">
        <v>232</v>
      </c>
      <c r="IM37" s="27">
        <v>44599</v>
      </c>
      <c r="IN37" t="s">
        <v>232</v>
      </c>
      <c r="IO37" s="27">
        <v>44599</v>
      </c>
      <c r="IP37" t="s">
        <v>233</v>
      </c>
      <c r="IQ37" s="27">
        <v>44628</v>
      </c>
      <c r="IR37" t="s">
        <v>233</v>
      </c>
      <c r="IS37">
        <v>44628</v>
      </c>
      <c r="IT37" t="s">
        <v>233</v>
      </c>
      <c r="IU37" s="27">
        <v>44628</v>
      </c>
      <c r="IV37" t="s">
        <v>233</v>
      </c>
      <c r="IW37" s="27">
        <v>44628</v>
      </c>
      <c r="IX37" t="s">
        <v>233</v>
      </c>
      <c r="IY37" s="27">
        <v>44628</v>
      </c>
      <c r="IZ37" t="s">
        <v>233</v>
      </c>
      <c r="JA37" s="27">
        <v>44628</v>
      </c>
      <c r="JB37" t="s">
        <v>233</v>
      </c>
      <c r="JC37" s="27">
        <v>44628</v>
      </c>
      <c r="JD37" t="s">
        <v>233</v>
      </c>
      <c r="JE37" s="27">
        <v>44628</v>
      </c>
      <c r="JF37" t="s">
        <v>233</v>
      </c>
      <c r="JG37">
        <v>44664</v>
      </c>
      <c r="JH37" t="s">
        <v>233</v>
      </c>
      <c r="JI37" s="27">
        <v>44664</v>
      </c>
      <c r="JJ37" t="s">
        <v>233</v>
      </c>
      <c r="JK37">
        <v>44664</v>
      </c>
      <c r="JL37" t="s">
        <v>233</v>
      </c>
      <c r="JM37" s="27">
        <v>44664</v>
      </c>
      <c r="JN37" t="s">
        <v>233</v>
      </c>
      <c r="JO37" s="7">
        <v>44684</v>
      </c>
      <c r="JP37" t="s">
        <v>233</v>
      </c>
      <c r="JQ37" s="27">
        <v>44684</v>
      </c>
      <c r="JR37" t="s">
        <v>233</v>
      </c>
      <c r="JS37" s="27">
        <v>44684</v>
      </c>
      <c r="JT37" t="s">
        <v>233</v>
      </c>
      <c r="JU37">
        <v>44684</v>
      </c>
      <c r="JV37" t="s">
        <v>233</v>
      </c>
      <c r="JW37">
        <v>44721</v>
      </c>
      <c r="JX37" t="s">
        <v>233</v>
      </c>
      <c r="JY37" s="27">
        <v>44721</v>
      </c>
      <c r="JZ37" t="s">
        <v>233</v>
      </c>
      <c r="KA37" s="27">
        <v>44764</v>
      </c>
      <c r="KB37" t="s">
        <v>233</v>
      </c>
      <c r="KC37" s="27">
        <v>44764</v>
      </c>
      <c r="KD37" t="s">
        <v>233</v>
      </c>
      <c r="KE37" s="27">
        <v>44764</v>
      </c>
    </row>
    <row r="38" spans="1:291" x14ac:dyDescent="0.25">
      <c r="A38" t="s">
        <v>2460</v>
      </c>
      <c r="B38" s="7">
        <v>43914</v>
      </c>
      <c r="D38" t="s">
        <v>2460</v>
      </c>
      <c r="E38" s="7">
        <v>43914</v>
      </c>
      <c r="G38" t="s">
        <v>2462</v>
      </c>
      <c r="I38" t="s">
        <v>2462</v>
      </c>
      <c r="J38" s="7">
        <v>43914</v>
      </c>
      <c r="L38" t="s">
        <v>2462</v>
      </c>
      <c r="M38" t="s">
        <v>2462</v>
      </c>
      <c r="O38" t="s">
        <v>2462</v>
      </c>
      <c r="P38" s="7">
        <v>43914</v>
      </c>
      <c r="R38">
        <v>3114</v>
      </c>
      <c r="S38" s="7">
        <v>42270</v>
      </c>
      <c r="T38" t="s">
        <v>2342</v>
      </c>
      <c r="U38">
        <v>3234</v>
      </c>
      <c r="V38" s="7">
        <v>42270</v>
      </c>
      <c r="W38" t="s">
        <v>2342</v>
      </c>
      <c r="X38" t="s">
        <v>2462</v>
      </c>
      <c r="Y38" t="s">
        <v>2462</v>
      </c>
      <c r="Z38" s="7">
        <v>43977</v>
      </c>
      <c r="AA38" t="s">
        <v>2462</v>
      </c>
      <c r="AB38" t="s">
        <v>2462</v>
      </c>
      <c r="AC38" t="s">
        <v>2462</v>
      </c>
      <c r="AD38" s="7">
        <v>43977</v>
      </c>
      <c r="AE38" s="14" t="s">
        <v>2462</v>
      </c>
      <c r="AF38" t="s">
        <v>2462</v>
      </c>
      <c r="AG38" s="7">
        <v>43977</v>
      </c>
      <c r="AH38">
        <v>3114</v>
      </c>
      <c r="AI38" s="7">
        <v>42270</v>
      </c>
      <c r="AJ38" s="15" t="s">
        <v>2342</v>
      </c>
      <c r="AK38" t="s">
        <v>2462</v>
      </c>
      <c r="AL38" s="7">
        <v>43999</v>
      </c>
      <c r="AM38" t="s">
        <v>2462</v>
      </c>
      <c r="AN38" t="s">
        <v>2462</v>
      </c>
      <c r="AO38" s="7">
        <v>43999</v>
      </c>
      <c r="AP38" t="s">
        <v>2462</v>
      </c>
      <c r="AQ38" s="7">
        <v>43999</v>
      </c>
      <c r="AR38" t="s">
        <v>2462</v>
      </c>
      <c r="AS38" s="27">
        <v>43999</v>
      </c>
      <c r="AT38" t="s">
        <v>2462</v>
      </c>
      <c r="AU38" s="27">
        <v>43999</v>
      </c>
      <c r="AV38" t="s">
        <v>2462</v>
      </c>
      <c r="AW38" s="27">
        <v>44034</v>
      </c>
      <c r="AX38" t="s">
        <v>2462</v>
      </c>
      <c r="AY38" s="27">
        <v>44034</v>
      </c>
      <c r="AZ38" t="s">
        <v>2462</v>
      </c>
      <c r="BA38" s="27">
        <v>44034</v>
      </c>
      <c r="BB38" t="s">
        <v>2462</v>
      </c>
      <c r="BC38" s="27">
        <v>44071</v>
      </c>
      <c r="BD38" t="s">
        <v>2462</v>
      </c>
      <c r="BE38" s="27">
        <v>44071</v>
      </c>
      <c r="BF38" t="s">
        <v>2462</v>
      </c>
      <c r="BG38" s="27">
        <v>44071</v>
      </c>
      <c r="BH38" t="s">
        <v>2462</v>
      </c>
      <c r="BI38" s="27">
        <v>44071</v>
      </c>
      <c r="BJ38" t="s">
        <v>2462</v>
      </c>
      <c r="BK38" s="27">
        <v>44071</v>
      </c>
      <c r="BL38" t="s">
        <v>2462</v>
      </c>
      <c r="BM38" s="27">
        <v>44112</v>
      </c>
      <c r="BN38" t="s">
        <v>2462</v>
      </c>
      <c r="BO38" s="27">
        <v>44112</v>
      </c>
      <c r="BP38" t="s">
        <v>2462</v>
      </c>
      <c r="BQ38" s="7">
        <v>44112</v>
      </c>
      <c r="BR38" t="s">
        <v>2462</v>
      </c>
      <c r="BS38" s="27">
        <v>44112</v>
      </c>
      <c r="BT38" t="s">
        <v>2462</v>
      </c>
      <c r="BU38" s="27">
        <v>44112</v>
      </c>
      <c r="BV38" t="s">
        <v>2462</v>
      </c>
      <c r="BW38">
        <v>44188</v>
      </c>
      <c r="BX38" t="s">
        <v>2462</v>
      </c>
      <c r="BY38" s="27">
        <v>44201</v>
      </c>
      <c r="BZ38" t="s">
        <v>2462</v>
      </c>
      <c r="CA38" s="27">
        <v>44201</v>
      </c>
      <c r="CB38" t="s">
        <v>2462</v>
      </c>
      <c r="CC38" s="27">
        <v>44201</v>
      </c>
      <c r="CD38">
        <v>3266</v>
      </c>
      <c r="CE38" s="27">
        <v>44209</v>
      </c>
      <c r="CF38" t="s">
        <v>2462</v>
      </c>
      <c r="CG38" s="27">
        <v>44201</v>
      </c>
      <c r="CH38" t="s">
        <v>2462</v>
      </c>
      <c r="CI38" s="27">
        <v>44201</v>
      </c>
      <c r="CJ38" t="s">
        <v>2462</v>
      </c>
      <c r="CK38" s="27">
        <v>44230</v>
      </c>
      <c r="CL38" t="s">
        <v>2462</v>
      </c>
      <c r="CM38" s="27">
        <v>44230</v>
      </c>
      <c r="CN38" t="s">
        <v>2462</v>
      </c>
      <c r="CO38" s="27">
        <v>44230</v>
      </c>
      <c r="CP38" t="s">
        <v>2462</v>
      </c>
      <c r="CQ38" s="7">
        <v>44230</v>
      </c>
      <c r="CR38" t="s">
        <v>2460</v>
      </c>
      <c r="CS38">
        <v>0.39600000000000002</v>
      </c>
      <c r="CT38" t="s">
        <v>2462</v>
      </c>
      <c r="CU38" s="7">
        <v>44259</v>
      </c>
      <c r="CV38" t="s">
        <v>2462</v>
      </c>
      <c r="CW38" s="27">
        <v>44259</v>
      </c>
      <c r="CX38" t="s">
        <v>2462</v>
      </c>
      <c r="CY38" s="27">
        <v>44291</v>
      </c>
      <c r="CZ38" t="s">
        <v>2462</v>
      </c>
      <c r="DA38" s="27">
        <v>44291</v>
      </c>
      <c r="DB38" t="s">
        <v>2462</v>
      </c>
      <c r="DC38" s="27">
        <v>44291</v>
      </c>
      <c r="DD38" t="s">
        <v>2462</v>
      </c>
      <c r="DE38" s="27">
        <v>44334</v>
      </c>
      <c r="DF38" t="s">
        <v>2462</v>
      </c>
      <c r="DG38" s="27">
        <v>44334</v>
      </c>
      <c r="DH38" t="s">
        <v>2462</v>
      </c>
      <c r="DI38" s="27">
        <v>44334</v>
      </c>
      <c r="DJ38" t="s">
        <v>2463</v>
      </c>
      <c r="DL38" t="s">
        <v>241</v>
      </c>
      <c r="DM38" s="27">
        <v>44259</v>
      </c>
      <c r="DN38" t="s">
        <v>241</v>
      </c>
      <c r="DO38" s="27">
        <v>44259</v>
      </c>
      <c r="DP38" t="s">
        <v>237</v>
      </c>
      <c r="DQ38" s="27">
        <v>44377</v>
      </c>
      <c r="DR38" t="s">
        <v>237</v>
      </c>
      <c r="DS38" s="27">
        <v>44377</v>
      </c>
      <c r="DT38" t="s">
        <v>237</v>
      </c>
      <c r="DU38" s="27">
        <v>44377</v>
      </c>
      <c r="DV38" t="s">
        <v>237</v>
      </c>
      <c r="DW38" s="27">
        <v>44377</v>
      </c>
      <c r="DX38" t="s">
        <v>235</v>
      </c>
      <c r="DY38" s="7">
        <v>44377</v>
      </c>
      <c r="DZ38" t="s">
        <v>235</v>
      </c>
      <c r="EA38">
        <v>44377</v>
      </c>
      <c r="EB38" t="s">
        <v>235</v>
      </c>
      <c r="EC38" s="27">
        <v>44377</v>
      </c>
      <c r="ED38" t="s">
        <v>235</v>
      </c>
      <c r="EE38" s="27">
        <v>44377</v>
      </c>
      <c r="EF38" t="s">
        <v>235</v>
      </c>
      <c r="EG38" s="7">
        <v>44377</v>
      </c>
      <c r="EH38" t="s">
        <v>235</v>
      </c>
      <c r="EI38" s="27">
        <v>44405</v>
      </c>
      <c r="EJ38" t="s">
        <v>235</v>
      </c>
      <c r="EK38" s="27">
        <v>44405</v>
      </c>
      <c r="EL38" t="s">
        <v>235</v>
      </c>
      <c r="EM38" s="27">
        <v>44405</v>
      </c>
      <c r="EN38" t="s">
        <v>235</v>
      </c>
      <c r="EO38" s="27">
        <v>44405</v>
      </c>
      <c r="EP38" t="s">
        <v>235</v>
      </c>
      <c r="EQ38" s="27">
        <v>44417</v>
      </c>
      <c r="ER38" t="s">
        <v>235</v>
      </c>
      <c r="ES38" s="27">
        <v>44417</v>
      </c>
      <c r="ET38" t="s">
        <v>235</v>
      </c>
      <c r="EU38" s="27">
        <v>44417</v>
      </c>
      <c r="EV38" t="s">
        <v>235</v>
      </c>
      <c r="EW38" s="27">
        <v>44417</v>
      </c>
      <c r="EX38" t="s">
        <v>235</v>
      </c>
      <c r="EY38" s="27">
        <v>44417</v>
      </c>
      <c r="EZ38" t="s">
        <v>235</v>
      </c>
      <c r="FA38">
        <v>44417</v>
      </c>
      <c r="FB38" t="s">
        <v>235</v>
      </c>
      <c r="FC38" s="27">
        <v>44417</v>
      </c>
      <c r="FD38" t="s">
        <v>541</v>
      </c>
      <c r="FE38" s="27">
        <v>44411</v>
      </c>
      <c r="FF38" t="s">
        <v>235</v>
      </c>
      <c r="FG38" s="27">
        <v>44417</v>
      </c>
      <c r="FH38" t="s">
        <v>235</v>
      </c>
      <c r="FI38" s="7">
        <v>44417</v>
      </c>
      <c r="FJ38" t="s">
        <v>235</v>
      </c>
      <c r="FK38" s="27">
        <v>44417</v>
      </c>
      <c r="FL38" t="s">
        <v>235</v>
      </c>
      <c r="FM38" s="27">
        <v>44417</v>
      </c>
      <c r="FN38" t="s">
        <v>235</v>
      </c>
      <c r="FO38" s="27">
        <v>44417</v>
      </c>
      <c r="FP38" t="s">
        <v>235</v>
      </c>
      <c r="FQ38" s="27">
        <v>44453</v>
      </c>
      <c r="FR38" t="s">
        <v>235</v>
      </c>
      <c r="FS38" s="27">
        <v>44453</v>
      </c>
      <c r="FT38" t="s">
        <v>235</v>
      </c>
      <c r="FU38" s="7">
        <v>44453</v>
      </c>
      <c r="FV38" t="s">
        <v>235</v>
      </c>
      <c r="FW38" s="27">
        <v>44453</v>
      </c>
      <c r="FX38" t="s">
        <v>235</v>
      </c>
      <c r="FY38" s="27">
        <v>44467</v>
      </c>
      <c r="FZ38" t="s">
        <v>235</v>
      </c>
      <c r="GA38" s="27">
        <v>44467</v>
      </c>
      <c r="GB38" t="s">
        <v>235</v>
      </c>
      <c r="GC38" s="27">
        <v>44467</v>
      </c>
      <c r="GD38" t="s">
        <v>235</v>
      </c>
      <c r="GE38" s="27">
        <v>44467</v>
      </c>
      <c r="GF38" t="s">
        <v>235</v>
      </c>
      <c r="GG38" s="27">
        <v>44467</v>
      </c>
      <c r="GH38" t="s">
        <v>235</v>
      </c>
      <c r="GI38" s="27">
        <v>44467</v>
      </c>
      <c r="GJ38" t="s">
        <v>235</v>
      </c>
      <c r="GK38" s="27">
        <v>44467</v>
      </c>
      <c r="GL38" t="s">
        <v>235</v>
      </c>
      <c r="GM38" s="27">
        <v>44467</v>
      </c>
      <c r="GN38" t="s">
        <v>235</v>
      </c>
      <c r="GO38" s="27">
        <v>44467</v>
      </c>
      <c r="GP38" t="s">
        <v>235</v>
      </c>
      <c r="GQ38" s="27">
        <v>44467</v>
      </c>
      <c r="GR38" t="s">
        <v>235</v>
      </c>
      <c r="GS38" s="27">
        <v>44467</v>
      </c>
      <c r="GT38" t="s">
        <v>235</v>
      </c>
      <c r="GU38" s="27">
        <v>44509</v>
      </c>
      <c r="GV38" t="s">
        <v>235</v>
      </c>
      <c r="GW38" s="27">
        <v>44509</v>
      </c>
      <c r="GX38" t="s">
        <v>235</v>
      </c>
      <c r="GY38" s="27">
        <v>44509</v>
      </c>
      <c r="GZ38" t="s">
        <v>233</v>
      </c>
      <c r="HA38" s="27">
        <v>44509</v>
      </c>
      <c r="HB38" t="s">
        <v>233</v>
      </c>
      <c r="HC38" s="27">
        <v>44509</v>
      </c>
      <c r="HD38" t="s">
        <v>233</v>
      </c>
      <c r="HE38" s="27">
        <v>44509</v>
      </c>
      <c r="HF38" t="s">
        <v>233</v>
      </c>
      <c r="HG38">
        <v>44509</v>
      </c>
      <c r="HH38" t="s">
        <v>233</v>
      </c>
      <c r="HI38">
        <v>44509</v>
      </c>
      <c r="HJ38" t="s">
        <v>233</v>
      </c>
      <c r="HK38">
        <v>44509</v>
      </c>
      <c r="HL38" t="s">
        <v>233</v>
      </c>
      <c r="HM38" s="27">
        <v>44509</v>
      </c>
      <c r="HN38" t="s">
        <v>233</v>
      </c>
      <c r="HO38" s="27">
        <v>44551</v>
      </c>
      <c r="HP38" t="s">
        <v>233</v>
      </c>
      <c r="HQ38" s="27">
        <v>44551</v>
      </c>
      <c r="HR38" s="470" t="s">
        <v>233</v>
      </c>
      <c r="HS38" s="471">
        <v>44551</v>
      </c>
      <c r="HT38" t="s">
        <v>233</v>
      </c>
      <c r="HU38" s="27">
        <v>44579</v>
      </c>
      <c r="HV38" t="s">
        <v>233</v>
      </c>
      <c r="HW38" s="27">
        <v>44579</v>
      </c>
      <c r="HX38" t="s">
        <v>233</v>
      </c>
      <c r="HY38" s="27">
        <v>44579</v>
      </c>
      <c r="HZ38" t="s">
        <v>233</v>
      </c>
      <c r="IA38" s="27">
        <v>44579</v>
      </c>
      <c r="IB38" t="s">
        <v>233</v>
      </c>
      <c r="IC38" s="27">
        <v>44579</v>
      </c>
      <c r="ID38" t="s">
        <v>233</v>
      </c>
      <c r="IE38" s="27">
        <v>44599</v>
      </c>
      <c r="IF38" t="s">
        <v>233</v>
      </c>
      <c r="IG38" s="27">
        <v>44599</v>
      </c>
      <c r="IH38" t="s">
        <v>233</v>
      </c>
      <c r="II38" s="27">
        <v>44599</v>
      </c>
      <c r="IJ38" t="s">
        <v>233</v>
      </c>
      <c r="IK38" s="27">
        <v>44599</v>
      </c>
      <c r="IL38" t="s">
        <v>233</v>
      </c>
      <c r="IM38" s="27">
        <v>44599</v>
      </c>
      <c r="IN38" t="s">
        <v>233</v>
      </c>
      <c r="IO38" s="27">
        <v>44599</v>
      </c>
      <c r="IP38" t="s">
        <v>235</v>
      </c>
      <c r="IQ38" s="27">
        <v>44628</v>
      </c>
      <c r="IR38" t="s">
        <v>235</v>
      </c>
      <c r="IS38">
        <v>44628</v>
      </c>
      <c r="IT38" t="s">
        <v>235</v>
      </c>
      <c r="IU38" s="27">
        <v>44628</v>
      </c>
      <c r="IV38" t="s">
        <v>235</v>
      </c>
      <c r="IW38" s="27">
        <v>44628</v>
      </c>
      <c r="IX38" t="s">
        <v>235</v>
      </c>
      <c r="IY38" s="27">
        <v>44628</v>
      </c>
      <c r="IZ38" t="s">
        <v>235</v>
      </c>
      <c r="JA38" s="27">
        <v>44628</v>
      </c>
      <c r="JB38" t="s">
        <v>235</v>
      </c>
      <c r="JC38" s="27">
        <v>44628</v>
      </c>
      <c r="JD38" t="s">
        <v>235</v>
      </c>
      <c r="JE38" s="27">
        <v>44628</v>
      </c>
      <c r="JF38" t="s">
        <v>235</v>
      </c>
      <c r="JG38">
        <v>44664</v>
      </c>
      <c r="JH38" t="s">
        <v>235</v>
      </c>
      <c r="JI38" s="27">
        <v>44664</v>
      </c>
      <c r="JJ38" t="s">
        <v>235</v>
      </c>
      <c r="JK38">
        <v>44664</v>
      </c>
      <c r="JL38" t="s">
        <v>235</v>
      </c>
      <c r="JM38" s="27">
        <v>44664</v>
      </c>
      <c r="JN38" t="s">
        <v>235</v>
      </c>
      <c r="JO38" s="7">
        <v>44684</v>
      </c>
      <c r="JP38" t="s">
        <v>235</v>
      </c>
      <c r="JQ38" s="27">
        <v>44684</v>
      </c>
      <c r="JR38" t="s">
        <v>235</v>
      </c>
      <c r="JS38" s="27">
        <v>44684</v>
      </c>
      <c r="JT38" t="s">
        <v>235</v>
      </c>
      <c r="JU38">
        <v>44684</v>
      </c>
      <c r="JV38" t="s">
        <v>235</v>
      </c>
      <c r="JW38">
        <v>44721</v>
      </c>
      <c r="JX38" t="s">
        <v>235</v>
      </c>
      <c r="JY38" s="27">
        <v>44721</v>
      </c>
      <c r="JZ38" t="s">
        <v>235</v>
      </c>
      <c r="KA38" s="27">
        <v>44764</v>
      </c>
      <c r="KB38" t="s">
        <v>235</v>
      </c>
      <c r="KC38" s="27">
        <v>44764</v>
      </c>
      <c r="KD38" t="s">
        <v>235</v>
      </c>
      <c r="KE38" s="27">
        <v>44764</v>
      </c>
    </row>
    <row r="39" spans="1:291" x14ac:dyDescent="0.25">
      <c r="A39" t="s">
        <v>2462</v>
      </c>
      <c r="B39" s="7">
        <v>43914</v>
      </c>
      <c r="D39" t="s">
        <v>2462</v>
      </c>
      <c r="E39" s="7">
        <v>43914</v>
      </c>
      <c r="G39" t="s">
        <v>2464</v>
      </c>
      <c r="I39" t="s">
        <v>2464</v>
      </c>
      <c r="J39" s="7">
        <v>43914</v>
      </c>
      <c r="L39" t="s">
        <v>2464</v>
      </c>
      <c r="M39">
        <v>3435</v>
      </c>
      <c r="O39">
        <v>3435</v>
      </c>
      <c r="P39" s="7">
        <v>43656</v>
      </c>
      <c r="R39">
        <v>3234</v>
      </c>
      <c r="S39" s="7">
        <v>42270</v>
      </c>
      <c r="T39" t="s">
        <v>2342</v>
      </c>
      <c r="U39">
        <v>3233</v>
      </c>
      <c r="V39" s="7">
        <v>42270</v>
      </c>
      <c r="W39" t="s">
        <v>2342</v>
      </c>
      <c r="X39">
        <v>3435</v>
      </c>
      <c r="Y39">
        <v>3435</v>
      </c>
      <c r="Z39" s="7">
        <v>43656</v>
      </c>
      <c r="AA39">
        <v>3435</v>
      </c>
      <c r="AB39">
        <v>3435</v>
      </c>
      <c r="AC39">
        <v>3435</v>
      </c>
      <c r="AD39" s="7">
        <v>43656</v>
      </c>
      <c r="AE39" s="14">
        <v>3435</v>
      </c>
      <c r="AF39">
        <v>3435</v>
      </c>
      <c r="AG39" s="7">
        <v>43656</v>
      </c>
      <c r="AH39">
        <v>3234</v>
      </c>
      <c r="AI39" s="7">
        <v>42270</v>
      </c>
      <c r="AJ39" s="15" t="s">
        <v>2342</v>
      </c>
      <c r="AK39">
        <v>3435</v>
      </c>
      <c r="AL39" s="7">
        <v>43656</v>
      </c>
      <c r="AM39">
        <v>3435</v>
      </c>
      <c r="AN39">
        <v>3435</v>
      </c>
      <c r="AO39" s="7">
        <v>43656</v>
      </c>
      <c r="AP39">
        <v>3435</v>
      </c>
      <c r="AQ39" s="7">
        <v>43656</v>
      </c>
      <c r="AR39">
        <v>3435</v>
      </c>
      <c r="AS39" s="27">
        <v>43656</v>
      </c>
      <c r="AT39">
        <v>3435</v>
      </c>
      <c r="AU39" s="27">
        <v>43656</v>
      </c>
      <c r="AV39">
        <v>3435</v>
      </c>
      <c r="AW39" s="27">
        <v>43656</v>
      </c>
      <c r="AX39">
        <v>3435</v>
      </c>
      <c r="AY39" s="27">
        <v>43656</v>
      </c>
      <c r="AZ39">
        <v>3435</v>
      </c>
      <c r="BA39" s="27">
        <v>43656</v>
      </c>
      <c r="BB39">
        <v>3435</v>
      </c>
      <c r="BC39" s="27">
        <v>43656</v>
      </c>
      <c r="BD39">
        <v>3435</v>
      </c>
      <c r="BE39" s="27">
        <v>43656</v>
      </c>
      <c r="BF39">
        <v>3435</v>
      </c>
      <c r="BG39" s="27">
        <v>43656</v>
      </c>
      <c r="BH39">
        <v>3435</v>
      </c>
      <c r="BI39" s="27">
        <v>43656</v>
      </c>
      <c r="BJ39">
        <v>3435</v>
      </c>
      <c r="BK39" s="27">
        <v>43656</v>
      </c>
      <c r="BL39">
        <v>3435</v>
      </c>
      <c r="BM39" s="27">
        <v>43656</v>
      </c>
      <c r="BN39">
        <v>3435</v>
      </c>
      <c r="BO39" s="27">
        <v>43656</v>
      </c>
      <c r="BP39">
        <v>3435</v>
      </c>
      <c r="BQ39" s="7">
        <v>43656</v>
      </c>
      <c r="BR39">
        <v>3435</v>
      </c>
      <c r="BS39" s="27">
        <v>43656</v>
      </c>
      <c r="BT39">
        <v>3435</v>
      </c>
      <c r="BU39" s="27">
        <v>43656</v>
      </c>
      <c r="BV39">
        <v>3435</v>
      </c>
      <c r="BW39">
        <v>43656</v>
      </c>
      <c r="BX39">
        <v>3435</v>
      </c>
      <c r="BY39" s="27">
        <v>43656</v>
      </c>
      <c r="BZ39">
        <v>3435</v>
      </c>
      <c r="CA39" s="27">
        <v>43656</v>
      </c>
      <c r="CB39">
        <v>3435</v>
      </c>
      <c r="CC39" s="27">
        <v>43656</v>
      </c>
      <c r="CD39">
        <v>3276</v>
      </c>
      <c r="CE39" s="27">
        <v>44209</v>
      </c>
      <c r="CF39">
        <v>3435</v>
      </c>
      <c r="CG39" s="27">
        <v>43656</v>
      </c>
      <c r="CH39" t="s">
        <v>2465</v>
      </c>
      <c r="CI39" s="27">
        <v>44201</v>
      </c>
      <c r="CJ39" t="s">
        <v>2465</v>
      </c>
      <c r="CK39" s="27">
        <v>44230</v>
      </c>
      <c r="CL39" t="s">
        <v>2465</v>
      </c>
      <c r="CM39" s="27">
        <v>44230</v>
      </c>
      <c r="CN39" t="s">
        <v>2465</v>
      </c>
      <c r="CO39" s="27">
        <v>44230</v>
      </c>
      <c r="CP39" t="s">
        <v>2465</v>
      </c>
      <c r="CQ39" s="7">
        <v>44230</v>
      </c>
      <c r="CR39" t="s">
        <v>2462</v>
      </c>
      <c r="CS39">
        <v>0.32200000000000001</v>
      </c>
      <c r="CT39" t="s">
        <v>2465</v>
      </c>
      <c r="CU39" s="7">
        <v>44257</v>
      </c>
      <c r="CV39" t="s">
        <v>2465</v>
      </c>
      <c r="CW39" s="27">
        <v>44257</v>
      </c>
      <c r="CX39" t="s">
        <v>2465</v>
      </c>
      <c r="CY39" s="27">
        <v>44291</v>
      </c>
      <c r="CZ39" t="s">
        <v>2465</v>
      </c>
      <c r="DA39" s="27">
        <v>44291</v>
      </c>
      <c r="DB39" t="s">
        <v>2465</v>
      </c>
      <c r="DC39" s="27">
        <v>44291</v>
      </c>
      <c r="DD39" t="s">
        <v>2465</v>
      </c>
      <c r="DE39" s="27">
        <v>44334</v>
      </c>
      <c r="DF39" t="s">
        <v>2465</v>
      </c>
      <c r="DG39" s="27">
        <v>44334</v>
      </c>
      <c r="DH39" t="s">
        <v>2465</v>
      </c>
      <c r="DI39" s="27">
        <v>44334</v>
      </c>
      <c r="DJ39" t="s">
        <v>2466</v>
      </c>
      <c r="DL39" t="s">
        <v>242</v>
      </c>
      <c r="DM39" s="27">
        <v>44259</v>
      </c>
      <c r="DN39" t="s">
        <v>242</v>
      </c>
      <c r="DO39" s="27">
        <v>44259</v>
      </c>
      <c r="DP39" t="s">
        <v>239</v>
      </c>
      <c r="DQ39" s="27">
        <v>44377</v>
      </c>
      <c r="DR39" t="s">
        <v>239</v>
      </c>
      <c r="DS39" s="27">
        <v>44377</v>
      </c>
      <c r="DT39" t="s">
        <v>239</v>
      </c>
      <c r="DU39" s="27">
        <v>44377</v>
      </c>
      <c r="DV39" t="s">
        <v>239</v>
      </c>
      <c r="DW39" s="27">
        <v>44377</v>
      </c>
      <c r="DX39" t="s">
        <v>237</v>
      </c>
      <c r="DY39" s="7">
        <v>44377</v>
      </c>
      <c r="DZ39" t="s">
        <v>237</v>
      </c>
      <c r="EA39">
        <v>44377</v>
      </c>
      <c r="EB39" t="s">
        <v>237</v>
      </c>
      <c r="EC39" s="27">
        <v>44377</v>
      </c>
      <c r="ED39" t="s">
        <v>237</v>
      </c>
      <c r="EE39" s="27">
        <v>44377</v>
      </c>
      <c r="EF39" t="s">
        <v>237</v>
      </c>
      <c r="EG39" s="7">
        <v>44377</v>
      </c>
      <c r="EH39" t="s">
        <v>237</v>
      </c>
      <c r="EI39" s="27">
        <v>44405</v>
      </c>
      <c r="EJ39" t="s">
        <v>237</v>
      </c>
      <c r="EK39" s="27">
        <v>44405</v>
      </c>
      <c r="EL39" t="s">
        <v>237</v>
      </c>
      <c r="EM39" s="27">
        <v>44405</v>
      </c>
      <c r="EN39" t="s">
        <v>237</v>
      </c>
      <c r="EO39" s="27">
        <v>44405</v>
      </c>
      <c r="EP39" t="s">
        <v>237</v>
      </c>
      <c r="EQ39" s="27">
        <v>44417</v>
      </c>
      <c r="ER39" t="s">
        <v>237</v>
      </c>
      <c r="ES39" s="27">
        <v>44417</v>
      </c>
      <c r="ET39" t="s">
        <v>237</v>
      </c>
      <c r="EU39" s="27">
        <v>44417</v>
      </c>
      <c r="EV39" t="s">
        <v>237</v>
      </c>
      <c r="EW39" s="27">
        <v>44417</v>
      </c>
      <c r="EX39" t="s">
        <v>237</v>
      </c>
      <c r="EY39" s="27">
        <v>44417</v>
      </c>
      <c r="EZ39" t="s">
        <v>237</v>
      </c>
      <c r="FA39">
        <v>44417</v>
      </c>
      <c r="FB39" t="s">
        <v>237</v>
      </c>
      <c r="FC39" s="27">
        <v>44417</v>
      </c>
      <c r="FD39" t="s">
        <v>353</v>
      </c>
      <c r="FE39" s="27">
        <v>44420</v>
      </c>
      <c r="FF39" t="s">
        <v>237</v>
      </c>
      <c r="FG39" s="27">
        <v>44417</v>
      </c>
      <c r="FH39" t="s">
        <v>237</v>
      </c>
      <c r="FI39" s="7">
        <v>44417</v>
      </c>
      <c r="FJ39" t="s">
        <v>237</v>
      </c>
      <c r="FK39" s="27">
        <v>44417</v>
      </c>
      <c r="FL39" t="s">
        <v>237</v>
      </c>
      <c r="FM39" s="27">
        <v>44417</v>
      </c>
      <c r="FN39" t="s">
        <v>237</v>
      </c>
      <c r="FO39" s="27">
        <v>44417</v>
      </c>
      <c r="FP39" t="s">
        <v>237</v>
      </c>
      <c r="FQ39" s="27">
        <v>44453</v>
      </c>
      <c r="FR39" t="s">
        <v>237</v>
      </c>
      <c r="FS39" s="27">
        <v>44453</v>
      </c>
      <c r="FT39" t="s">
        <v>237</v>
      </c>
      <c r="FU39" s="7">
        <v>44453</v>
      </c>
      <c r="FV39" t="s">
        <v>237</v>
      </c>
      <c r="FW39" s="27">
        <v>44453</v>
      </c>
      <c r="FX39" t="s">
        <v>237</v>
      </c>
      <c r="FY39" s="27">
        <v>44467</v>
      </c>
      <c r="FZ39" t="s">
        <v>237</v>
      </c>
      <c r="GA39" s="27">
        <v>44467</v>
      </c>
      <c r="GB39" t="s">
        <v>237</v>
      </c>
      <c r="GC39" s="27">
        <v>44467</v>
      </c>
      <c r="GD39" t="s">
        <v>237</v>
      </c>
      <c r="GE39" s="27">
        <v>44467</v>
      </c>
      <c r="GF39" t="s">
        <v>237</v>
      </c>
      <c r="GG39" s="27">
        <v>44467</v>
      </c>
      <c r="GH39" t="s">
        <v>237</v>
      </c>
      <c r="GI39" s="27">
        <v>44467</v>
      </c>
      <c r="GJ39" t="s">
        <v>237</v>
      </c>
      <c r="GK39" s="27">
        <v>44483</v>
      </c>
      <c r="GL39" t="s">
        <v>237</v>
      </c>
      <c r="GM39" s="27">
        <v>44483</v>
      </c>
      <c r="GN39" t="s">
        <v>237</v>
      </c>
      <c r="GO39" s="27">
        <v>44483</v>
      </c>
      <c r="GP39" t="s">
        <v>237</v>
      </c>
      <c r="GQ39" s="27">
        <v>44483</v>
      </c>
      <c r="GR39" t="s">
        <v>237</v>
      </c>
      <c r="GS39" s="27">
        <v>44483</v>
      </c>
      <c r="GT39" t="s">
        <v>237</v>
      </c>
      <c r="GU39" s="27">
        <v>44509</v>
      </c>
      <c r="GV39" t="s">
        <v>237</v>
      </c>
      <c r="GW39" s="27">
        <v>44509</v>
      </c>
      <c r="GX39" t="s">
        <v>237</v>
      </c>
      <c r="GY39" s="27">
        <v>44509</v>
      </c>
      <c r="GZ39" t="s">
        <v>235</v>
      </c>
      <c r="HA39" s="27">
        <v>44509</v>
      </c>
      <c r="HB39" t="s">
        <v>235</v>
      </c>
      <c r="HC39" s="27">
        <v>44509</v>
      </c>
      <c r="HD39" t="s">
        <v>235</v>
      </c>
      <c r="HE39" s="27">
        <v>44509</v>
      </c>
      <c r="HF39" t="s">
        <v>235</v>
      </c>
      <c r="HG39">
        <v>44509</v>
      </c>
      <c r="HH39" t="s">
        <v>235</v>
      </c>
      <c r="HI39">
        <v>44509</v>
      </c>
      <c r="HJ39" t="s">
        <v>235</v>
      </c>
      <c r="HK39">
        <v>44509</v>
      </c>
      <c r="HL39" t="s">
        <v>235</v>
      </c>
      <c r="HM39" s="27">
        <v>44509</v>
      </c>
      <c r="HN39" t="s">
        <v>235</v>
      </c>
      <c r="HO39" s="27">
        <v>44551</v>
      </c>
      <c r="HP39" t="s">
        <v>235</v>
      </c>
      <c r="HQ39" s="27">
        <v>44551</v>
      </c>
      <c r="HR39" s="470" t="s">
        <v>235</v>
      </c>
      <c r="HS39" s="471">
        <v>44551</v>
      </c>
      <c r="HT39" t="s">
        <v>235</v>
      </c>
      <c r="HU39" s="27">
        <v>44579</v>
      </c>
      <c r="HV39" t="s">
        <v>235</v>
      </c>
      <c r="HW39" s="27">
        <v>44579</v>
      </c>
      <c r="HX39" t="s">
        <v>235</v>
      </c>
      <c r="HY39" s="27">
        <v>44579</v>
      </c>
      <c r="HZ39" t="s">
        <v>235</v>
      </c>
      <c r="IA39" s="27">
        <v>44579</v>
      </c>
      <c r="IB39" t="s">
        <v>235</v>
      </c>
      <c r="IC39" s="27">
        <v>44579</v>
      </c>
      <c r="ID39" t="s">
        <v>235</v>
      </c>
      <c r="IE39" s="27">
        <v>44599</v>
      </c>
      <c r="IF39" t="s">
        <v>235</v>
      </c>
      <c r="IG39" s="27">
        <v>44599</v>
      </c>
      <c r="IH39" t="s">
        <v>235</v>
      </c>
      <c r="II39" s="27">
        <v>44599</v>
      </c>
      <c r="IJ39" t="s">
        <v>235</v>
      </c>
      <c r="IK39" s="27">
        <v>44599</v>
      </c>
      <c r="IL39" t="s">
        <v>235</v>
      </c>
      <c r="IM39" s="27">
        <v>44599</v>
      </c>
      <c r="IN39" t="s">
        <v>235</v>
      </c>
      <c r="IO39" s="27">
        <v>44599</v>
      </c>
      <c r="IP39" t="s">
        <v>237</v>
      </c>
      <c r="IQ39" s="27">
        <v>44628</v>
      </c>
      <c r="IR39" t="s">
        <v>237</v>
      </c>
      <c r="IS39">
        <v>44628</v>
      </c>
      <c r="IT39" t="s">
        <v>237</v>
      </c>
      <c r="IU39" s="27">
        <v>44628</v>
      </c>
      <c r="IV39" t="s">
        <v>237</v>
      </c>
      <c r="IW39" s="27">
        <v>44628</v>
      </c>
      <c r="IX39" t="s">
        <v>237</v>
      </c>
      <c r="IY39" s="27">
        <v>44628</v>
      </c>
      <c r="IZ39" t="s">
        <v>237</v>
      </c>
      <c r="JA39" s="27">
        <v>44628</v>
      </c>
      <c r="JB39" t="s">
        <v>237</v>
      </c>
      <c r="JC39" s="27">
        <v>44628</v>
      </c>
      <c r="JD39" t="s">
        <v>237</v>
      </c>
      <c r="JE39" s="27">
        <v>44628</v>
      </c>
      <c r="JF39" t="s">
        <v>237</v>
      </c>
      <c r="JG39">
        <v>44664</v>
      </c>
      <c r="JH39" t="s">
        <v>237</v>
      </c>
      <c r="JI39" s="27">
        <v>44664</v>
      </c>
      <c r="JJ39" t="s">
        <v>237</v>
      </c>
      <c r="JK39">
        <v>44664</v>
      </c>
      <c r="JL39" t="s">
        <v>237</v>
      </c>
      <c r="JM39" s="27">
        <v>44664</v>
      </c>
      <c r="JN39" t="s">
        <v>237</v>
      </c>
      <c r="JO39" s="7">
        <v>44684</v>
      </c>
      <c r="JP39" t="s">
        <v>237</v>
      </c>
      <c r="JQ39" s="27">
        <v>44684</v>
      </c>
      <c r="JR39" t="s">
        <v>237</v>
      </c>
      <c r="JS39" s="27">
        <v>44684</v>
      </c>
      <c r="JT39" t="s">
        <v>237</v>
      </c>
      <c r="JU39">
        <v>44684</v>
      </c>
      <c r="JV39" t="s">
        <v>237</v>
      </c>
      <c r="JW39">
        <v>44721</v>
      </c>
      <c r="JX39" t="s">
        <v>237</v>
      </c>
      <c r="JY39" s="27">
        <v>44721</v>
      </c>
      <c r="JZ39" t="s">
        <v>237</v>
      </c>
      <c r="KA39" s="27">
        <v>44764</v>
      </c>
      <c r="KB39" t="s">
        <v>237</v>
      </c>
      <c r="KC39" s="27">
        <v>44764</v>
      </c>
      <c r="KD39" t="s">
        <v>237</v>
      </c>
      <c r="KE39" s="27">
        <v>44764</v>
      </c>
    </row>
    <row r="40" spans="1:291" x14ac:dyDescent="0.25">
      <c r="A40" t="s">
        <v>2464</v>
      </c>
      <c r="B40" s="7">
        <v>43914</v>
      </c>
      <c r="D40" t="s">
        <v>2464</v>
      </c>
      <c r="E40" s="7">
        <v>43914</v>
      </c>
      <c r="G40" t="s">
        <v>2467</v>
      </c>
      <c r="I40" t="s">
        <v>2467</v>
      </c>
      <c r="J40" s="7">
        <v>43914</v>
      </c>
      <c r="L40" t="s">
        <v>2467</v>
      </c>
      <c r="M40" t="s">
        <v>2465</v>
      </c>
      <c r="O40" t="s">
        <v>2465</v>
      </c>
      <c r="P40" s="7">
        <v>43972</v>
      </c>
      <c r="R40">
        <v>3233</v>
      </c>
      <c r="S40" s="7">
        <v>42270</v>
      </c>
      <c r="T40" t="s">
        <v>2342</v>
      </c>
      <c r="U40">
        <v>3224</v>
      </c>
      <c r="V40" s="7">
        <v>42270</v>
      </c>
      <c r="W40" t="s">
        <v>2342</v>
      </c>
      <c r="X40" t="s">
        <v>2465</v>
      </c>
      <c r="Y40" t="s">
        <v>2465</v>
      </c>
      <c r="Z40" s="7">
        <v>43972</v>
      </c>
      <c r="AA40" t="s">
        <v>2465</v>
      </c>
      <c r="AB40" t="s">
        <v>2465</v>
      </c>
      <c r="AC40" t="s">
        <v>2465</v>
      </c>
      <c r="AD40" s="7">
        <v>43972</v>
      </c>
      <c r="AE40" s="14" t="s">
        <v>2465</v>
      </c>
      <c r="AF40" t="s">
        <v>2465</v>
      </c>
      <c r="AG40" s="7">
        <v>43992</v>
      </c>
      <c r="AH40">
        <v>3233</v>
      </c>
      <c r="AI40" s="7">
        <v>42270</v>
      </c>
      <c r="AJ40" s="15" t="s">
        <v>2342</v>
      </c>
      <c r="AK40" t="s">
        <v>2465</v>
      </c>
      <c r="AL40" s="7">
        <v>43992</v>
      </c>
      <c r="AM40" t="s">
        <v>2465</v>
      </c>
      <c r="AN40" t="s">
        <v>2465</v>
      </c>
      <c r="AO40" s="7">
        <v>43992</v>
      </c>
      <c r="AP40" t="s">
        <v>2465</v>
      </c>
      <c r="AQ40" s="7">
        <v>43992</v>
      </c>
      <c r="AR40" t="s">
        <v>2465</v>
      </c>
      <c r="AS40" s="27">
        <v>44021</v>
      </c>
      <c r="AT40" t="s">
        <v>2465</v>
      </c>
      <c r="AU40" s="27">
        <v>44021</v>
      </c>
      <c r="AV40" t="s">
        <v>2465</v>
      </c>
      <c r="AW40" s="27">
        <v>44021</v>
      </c>
      <c r="AX40" t="s">
        <v>2465</v>
      </c>
      <c r="AY40" s="27">
        <v>44021</v>
      </c>
      <c r="AZ40" t="s">
        <v>2465</v>
      </c>
      <c r="BA40" s="27">
        <v>44055</v>
      </c>
      <c r="BB40" t="s">
        <v>2465</v>
      </c>
      <c r="BC40" s="27">
        <v>44055</v>
      </c>
      <c r="BD40" t="s">
        <v>2465</v>
      </c>
      <c r="BE40" s="27">
        <v>44055</v>
      </c>
      <c r="BF40" t="s">
        <v>2465</v>
      </c>
      <c r="BG40" s="27">
        <v>44055</v>
      </c>
      <c r="BH40" t="s">
        <v>2465</v>
      </c>
      <c r="BI40" s="27">
        <v>44055</v>
      </c>
      <c r="BJ40" t="s">
        <v>2465</v>
      </c>
      <c r="BK40" s="27">
        <v>44055</v>
      </c>
      <c r="BL40" t="s">
        <v>2465</v>
      </c>
      <c r="BM40" s="27">
        <v>44112</v>
      </c>
      <c r="BN40" t="s">
        <v>2465</v>
      </c>
      <c r="BO40" s="27">
        <v>44112</v>
      </c>
      <c r="BP40" t="s">
        <v>2465</v>
      </c>
      <c r="BQ40" s="7">
        <v>44112</v>
      </c>
      <c r="BR40" t="s">
        <v>2465</v>
      </c>
      <c r="BS40" s="27">
        <v>44112</v>
      </c>
      <c r="BT40" t="s">
        <v>2465</v>
      </c>
      <c r="BU40" s="27">
        <v>44112</v>
      </c>
      <c r="BV40" t="s">
        <v>2465</v>
      </c>
      <c r="BW40">
        <v>44112</v>
      </c>
      <c r="BX40" t="s">
        <v>2465</v>
      </c>
      <c r="BY40" s="27">
        <v>44201</v>
      </c>
      <c r="BZ40" t="s">
        <v>2465</v>
      </c>
      <c r="CA40" s="27">
        <v>44201</v>
      </c>
      <c r="CB40" t="s">
        <v>2465</v>
      </c>
      <c r="CC40" s="27">
        <v>44201</v>
      </c>
      <c r="CD40">
        <v>3141</v>
      </c>
      <c r="CE40" s="27">
        <v>44208</v>
      </c>
      <c r="CF40" t="s">
        <v>2465</v>
      </c>
      <c r="CG40" s="27">
        <v>44201</v>
      </c>
      <c r="CH40" t="s">
        <v>2468</v>
      </c>
      <c r="CI40" s="27">
        <v>44201</v>
      </c>
      <c r="CJ40" t="s">
        <v>2468</v>
      </c>
      <c r="CK40" s="27">
        <v>44230</v>
      </c>
      <c r="CL40" t="s">
        <v>2468</v>
      </c>
      <c r="CM40" s="27">
        <v>44230</v>
      </c>
      <c r="CN40" t="s">
        <v>2468</v>
      </c>
      <c r="CO40" s="27">
        <v>44230</v>
      </c>
      <c r="CP40" t="s">
        <v>2468</v>
      </c>
      <c r="CQ40" s="7">
        <v>44230</v>
      </c>
      <c r="CR40" t="s">
        <v>2465</v>
      </c>
      <c r="CS40">
        <v>7.3999999999999996E-2</v>
      </c>
      <c r="CT40" t="s">
        <v>2468</v>
      </c>
      <c r="CU40" s="7">
        <v>44257</v>
      </c>
      <c r="CV40" t="s">
        <v>2468</v>
      </c>
      <c r="CW40" s="27">
        <v>44257</v>
      </c>
      <c r="CX40" t="s">
        <v>2468</v>
      </c>
      <c r="CY40" s="27">
        <v>44291</v>
      </c>
      <c r="CZ40" t="s">
        <v>2468</v>
      </c>
      <c r="DA40" s="27">
        <v>44291</v>
      </c>
      <c r="DB40" t="s">
        <v>2468</v>
      </c>
      <c r="DC40" s="27">
        <v>44291</v>
      </c>
      <c r="DD40" t="s">
        <v>2468</v>
      </c>
      <c r="DE40" s="27">
        <v>44334</v>
      </c>
      <c r="DF40" t="s">
        <v>2468</v>
      </c>
      <c r="DG40" s="27">
        <v>44334</v>
      </c>
      <c r="DH40" t="s">
        <v>2468</v>
      </c>
      <c r="DI40" s="27">
        <v>44334</v>
      </c>
      <c r="DJ40" t="s">
        <v>2469</v>
      </c>
      <c r="DL40" t="s">
        <v>243</v>
      </c>
      <c r="DM40" s="27">
        <v>44266</v>
      </c>
      <c r="DN40" t="s">
        <v>243</v>
      </c>
      <c r="DO40" s="27">
        <v>44266</v>
      </c>
      <c r="DP40" t="s">
        <v>240</v>
      </c>
      <c r="DQ40" s="27">
        <v>44377</v>
      </c>
      <c r="DR40" t="s">
        <v>240</v>
      </c>
      <c r="DS40" s="27">
        <v>44377</v>
      </c>
      <c r="DT40" t="s">
        <v>240</v>
      </c>
      <c r="DU40" s="27">
        <v>44377</v>
      </c>
      <c r="DV40" t="s">
        <v>240</v>
      </c>
      <c r="DW40" s="27">
        <v>44377</v>
      </c>
      <c r="DX40" t="s">
        <v>239</v>
      </c>
      <c r="DY40" s="7">
        <v>44377</v>
      </c>
      <c r="DZ40" t="s">
        <v>239</v>
      </c>
      <c r="EA40">
        <v>44377</v>
      </c>
      <c r="EB40" t="s">
        <v>239</v>
      </c>
      <c r="EC40" s="27">
        <v>44377</v>
      </c>
      <c r="ED40" t="s">
        <v>239</v>
      </c>
      <c r="EE40" s="27">
        <v>44377</v>
      </c>
      <c r="EF40" t="s">
        <v>239</v>
      </c>
      <c r="EG40" s="7">
        <v>44377</v>
      </c>
      <c r="EH40" t="s">
        <v>239</v>
      </c>
      <c r="EI40" s="27">
        <v>44405</v>
      </c>
      <c r="EJ40" t="s">
        <v>239</v>
      </c>
      <c r="EK40" s="27">
        <v>44405</v>
      </c>
      <c r="EL40" t="s">
        <v>239</v>
      </c>
      <c r="EM40" s="27">
        <v>44405</v>
      </c>
      <c r="EN40" t="s">
        <v>239</v>
      </c>
      <c r="EO40" s="27">
        <v>44405</v>
      </c>
      <c r="EP40" t="s">
        <v>239</v>
      </c>
      <c r="EQ40" s="27">
        <v>44417</v>
      </c>
      <c r="ER40" t="s">
        <v>239</v>
      </c>
      <c r="ES40" s="27">
        <v>44417</v>
      </c>
      <c r="ET40" t="s">
        <v>239</v>
      </c>
      <c r="EU40" s="27">
        <v>44417</v>
      </c>
      <c r="EV40" t="s">
        <v>239</v>
      </c>
      <c r="EW40" s="27">
        <v>44417</v>
      </c>
      <c r="EX40" t="s">
        <v>239</v>
      </c>
      <c r="EY40" s="27">
        <v>44417</v>
      </c>
      <c r="EZ40" t="s">
        <v>239</v>
      </c>
      <c r="FA40">
        <v>44417</v>
      </c>
      <c r="FB40" t="s">
        <v>239</v>
      </c>
      <c r="FC40" s="27">
        <v>44417</v>
      </c>
      <c r="FD40" t="s">
        <v>354</v>
      </c>
      <c r="FE40" s="27">
        <v>44421</v>
      </c>
      <c r="FF40" t="s">
        <v>239</v>
      </c>
      <c r="FG40" s="27">
        <v>44417</v>
      </c>
      <c r="FH40" t="s">
        <v>239</v>
      </c>
      <c r="FI40" s="7">
        <v>44417</v>
      </c>
      <c r="FJ40" t="s">
        <v>239</v>
      </c>
      <c r="FK40" s="27">
        <v>44417</v>
      </c>
      <c r="FL40" t="s">
        <v>239</v>
      </c>
      <c r="FM40" s="27">
        <v>44417</v>
      </c>
      <c r="FN40" t="s">
        <v>239</v>
      </c>
      <c r="FO40" s="27">
        <v>44417</v>
      </c>
      <c r="FP40" t="s">
        <v>239</v>
      </c>
      <c r="FQ40" s="27">
        <v>44453</v>
      </c>
      <c r="FR40" t="s">
        <v>239</v>
      </c>
      <c r="FS40" s="27">
        <v>44453</v>
      </c>
      <c r="FT40" t="s">
        <v>239</v>
      </c>
      <c r="FU40" s="7">
        <v>44453</v>
      </c>
      <c r="FV40" t="s">
        <v>239</v>
      </c>
      <c r="FW40" s="27">
        <v>44453</v>
      </c>
      <c r="FX40" t="s">
        <v>239</v>
      </c>
      <c r="FY40" s="27">
        <v>44467</v>
      </c>
      <c r="FZ40" t="s">
        <v>239</v>
      </c>
      <c r="GA40" s="27">
        <v>44467</v>
      </c>
      <c r="GB40" t="s">
        <v>239</v>
      </c>
      <c r="GC40" s="27">
        <v>44467</v>
      </c>
      <c r="GD40" t="s">
        <v>239</v>
      </c>
      <c r="GE40" s="27">
        <v>44467</v>
      </c>
      <c r="GF40" t="s">
        <v>239</v>
      </c>
      <c r="GG40" s="27">
        <v>44467</v>
      </c>
      <c r="GH40" t="s">
        <v>239</v>
      </c>
      <c r="GI40" s="27">
        <v>44467</v>
      </c>
      <c r="GJ40" t="s">
        <v>239</v>
      </c>
      <c r="GK40" s="27">
        <v>44483</v>
      </c>
      <c r="GL40" t="s">
        <v>239</v>
      </c>
      <c r="GM40" s="27">
        <v>44483</v>
      </c>
      <c r="GN40" t="s">
        <v>239</v>
      </c>
      <c r="GO40" s="27">
        <v>44483</v>
      </c>
      <c r="GP40" t="s">
        <v>239</v>
      </c>
      <c r="GQ40" s="27">
        <v>44483</v>
      </c>
      <c r="GR40" t="s">
        <v>239</v>
      </c>
      <c r="GS40" s="27">
        <v>44483</v>
      </c>
      <c r="GT40" t="s">
        <v>239</v>
      </c>
      <c r="GU40" s="27">
        <v>44509</v>
      </c>
      <c r="GV40" t="s">
        <v>239</v>
      </c>
      <c r="GW40" s="27">
        <v>44509</v>
      </c>
      <c r="GX40" t="s">
        <v>239</v>
      </c>
      <c r="GY40" s="27">
        <v>44509</v>
      </c>
      <c r="GZ40" t="s">
        <v>237</v>
      </c>
      <c r="HA40" s="27">
        <v>44509</v>
      </c>
      <c r="HB40" t="s">
        <v>237</v>
      </c>
      <c r="HC40" s="27">
        <v>44509</v>
      </c>
      <c r="HD40" t="s">
        <v>237</v>
      </c>
      <c r="HE40" s="27">
        <v>44509</v>
      </c>
      <c r="HF40" t="s">
        <v>237</v>
      </c>
      <c r="HG40">
        <v>44509</v>
      </c>
      <c r="HH40" t="s">
        <v>237</v>
      </c>
      <c r="HI40">
        <v>44509</v>
      </c>
      <c r="HJ40" t="s">
        <v>237</v>
      </c>
      <c r="HK40">
        <v>44509</v>
      </c>
      <c r="HL40" t="s">
        <v>237</v>
      </c>
      <c r="HM40" s="27">
        <v>44509</v>
      </c>
      <c r="HN40" t="s">
        <v>237</v>
      </c>
      <c r="HO40" s="27">
        <v>44551</v>
      </c>
      <c r="HP40" t="s">
        <v>237</v>
      </c>
      <c r="HQ40" s="27">
        <v>44551</v>
      </c>
      <c r="HR40" s="470" t="s">
        <v>237</v>
      </c>
      <c r="HS40" s="471">
        <v>44551</v>
      </c>
      <c r="HT40" t="s">
        <v>237</v>
      </c>
      <c r="HU40" s="27">
        <v>44579</v>
      </c>
      <c r="HV40" t="s">
        <v>237</v>
      </c>
      <c r="HW40" s="27">
        <v>44579</v>
      </c>
      <c r="HX40" t="s">
        <v>237</v>
      </c>
      <c r="HY40" s="27">
        <v>44579</v>
      </c>
      <c r="HZ40" t="s">
        <v>237</v>
      </c>
      <c r="IA40" s="27">
        <v>44579</v>
      </c>
      <c r="IB40" t="s">
        <v>237</v>
      </c>
      <c r="IC40" s="27">
        <v>44579</v>
      </c>
      <c r="ID40" t="s">
        <v>237</v>
      </c>
      <c r="IE40" s="27">
        <v>44599</v>
      </c>
      <c r="IF40" t="s">
        <v>237</v>
      </c>
      <c r="IG40" s="27">
        <v>44599</v>
      </c>
      <c r="IH40" t="s">
        <v>237</v>
      </c>
      <c r="II40" s="27">
        <v>44599</v>
      </c>
      <c r="IJ40" t="s">
        <v>237</v>
      </c>
      <c r="IK40" s="27">
        <v>44599</v>
      </c>
      <c r="IL40" t="s">
        <v>237</v>
      </c>
      <c r="IM40" s="27">
        <v>44599</v>
      </c>
      <c r="IN40" t="s">
        <v>237</v>
      </c>
      <c r="IO40" s="27">
        <v>44599</v>
      </c>
      <c r="IP40" t="s">
        <v>239</v>
      </c>
      <c r="IQ40" s="27">
        <v>44628</v>
      </c>
      <c r="IR40" t="s">
        <v>239</v>
      </c>
      <c r="IS40">
        <v>44628</v>
      </c>
      <c r="IT40" t="s">
        <v>239</v>
      </c>
      <c r="IU40" s="27">
        <v>44628</v>
      </c>
      <c r="IV40" t="s">
        <v>239</v>
      </c>
      <c r="IW40" s="27">
        <v>44628</v>
      </c>
      <c r="IX40" t="s">
        <v>239</v>
      </c>
      <c r="IY40" s="27">
        <v>44628</v>
      </c>
      <c r="IZ40" t="s">
        <v>239</v>
      </c>
      <c r="JA40" s="27">
        <v>44628</v>
      </c>
      <c r="JB40" t="s">
        <v>239</v>
      </c>
      <c r="JC40" s="27">
        <v>44628</v>
      </c>
      <c r="JD40" t="s">
        <v>239</v>
      </c>
      <c r="JE40" s="27">
        <v>44628</v>
      </c>
      <c r="JF40" t="s">
        <v>239</v>
      </c>
      <c r="JG40">
        <v>44664</v>
      </c>
      <c r="JH40" t="s">
        <v>239</v>
      </c>
      <c r="JI40" s="27">
        <v>44664</v>
      </c>
      <c r="JJ40" t="s">
        <v>239</v>
      </c>
      <c r="JK40">
        <v>44664</v>
      </c>
      <c r="JL40" t="s">
        <v>239</v>
      </c>
      <c r="JM40" s="27">
        <v>44664</v>
      </c>
      <c r="JN40" t="s">
        <v>239</v>
      </c>
      <c r="JO40" s="7">
        <v>44684</v>
      </c>
      <c r="JP40" t="s">
        <v>239</v>
      </c>
      <c r="JQ40" s="27">
        <v>44684</v>
      </c>
      <c r="JR40" t="s">
        <v>239</v>
      </c>
      <c r="JS40" s="27">
        <v>44684</v>
      </c>
      <c r="JT40" t="s">
        <v>239</v>
      </c>
      <c r="JU40">
        <v>44684</v>
      </c>
      <c r="JV40" t="s">
        <v>239</v>
      </c>
      <c r="JW40">
        <v>44721</v>
      </c>
      <c r="JX40" t="s">
        <v>239</v>
      </c>
      <c r="JY40" s="27">
        <v>44721</v>
      </c>
      <c r="JZ40" t="s">
        <v>239</v>
      </c>
      <c r="KA40" s="27">
        <v>44764</v>
      </c>
      <c r="KB40" t="s">
        <v>239</v>
      </c>
      <c r="KC40" s="27">
        <v>44764</v>
      </c>
      <c r="KD40" t="s">
        <v>239</v>
      </c>
      <c r="KE40" s="27">
        <v>44764</v>
      </c>
    </row>
    <row r="41" spans="1:291" x14ac:dyDescent="0.25">
      <c r="A41" t="s">
        <v>2467</v>
      </c>
      <c r="B41" s="7">
        <v>43914</v>
      </c>
      <c r="D41" t="s">
        <v>2467</v>
      </c>
      <c r="E41" s="7">
        <v>43914</v>
      </c>
      <c r="G41" t="s">
        <v>2470</v>
      </c>
      <c r="I41" t="s">
        <v>2470</v>
      </c>
      <c r="J41" s="7">
        <v>43762</v>
      </c>
      <c r="L41" t="s">
        <v>2470</v>
      </c>
      <c r="M41" t="s">
        <v>2468</v>
      </c>
      <c r="O41" t="s">
        <v>2468</v>
      </c>
      <c r="P41" s="7">
        <v>43972</v>
      </c>
      <c r="R41">
        <v>3224</v>
      </c>
      <c r="S41" s="7">
        <v>42270</v>
      </c>
      <c r="T41" t="s">
        <v>2342</v>
      </c>
      <c r="U41">
        <v>3133</v>
      </c>
      <c r="V41" s="7">
        <v>42452</v>
      </c>
      <c r="W41" t="s">
        <v>2342</v>
      </c>
      <c r="X41" t="s">
        <v>2468</v>
      </c>
      <c r="Y41" t="s">
        <v>2468</v>
      </c>
      <c r="Z41" s="7">
        <v>43972</v>
      </c>
      <c r="AA41" t="s">
        <v>2468</v>
      </c>
      <c r="AB41" t="s">
        <v>2468</v>
      </c>
      <c r="AC41" t="s">
        <v>2468</v>
      </c>
      <c r="AD41" s="7">
        <v>43972</v>
      </c>
      <c r="AE41" s="14" t="s">
        <v>2468</v>
      </c>
      <c r="AF41" t="s">
        <v>2468</v>
      </c>
      <c r="AG41" s="7">
        <v>43992</v>
      </c>
      <c r="AH41">
        <v>3224</v>
      </c>
      <c r="AI41" s="7">
        <v>42270</v>
      </c>
      <c r="AJ41" s="15" t="s">
        <v>2342</v>
      </c>
      <c r="AK41" t="s">
        <v>2468</v>
      </c>
      <c r="AL41" s="7">
        <v>43992</v>
      </c>
      <c r="AM41" t="s">
        <v>2468</v>
      </c>
      <c r="AN41" t="s">
        <v>2468</v>
      </c>
      <c r="AO41" s="7">
        <v>43992</v>
      </c>
      <c r="AP41" t="s">
        <v>2468</v>
      </c>
      <c r="AQ41" s="7">
        <v>43992</v>
      </c>
      <c r="AR41" t="s">
        <v>2468</v>
      </c>
      <c r="AS41" s="27">
        <v>44021</v>
      </c>
      <c r="AT41" t="s">
        <v>2468</v>
      </c>
      <c r="AU41" s="27">
        <v>44021</v>
      </c>
      <c r="AV41" t="s">
        <v>2468</v>
      </c>
      <c r="AW41" s="27">
        <v>44021</v>
      </c>
      <c r="AX41" t="s">
        <v>2468</v>
      </c>
      <c r="AY41" s="27">
        <v>44021</v>
      </c>
      <c r="AZ41" t="s">
        <v>2468</v>
      </c>
      <c r="BA41" s="27">
        <v>44055</v>
      </c>
      <c r="BB41" t="s">
        <v>2468</v>
      </c>
      <c r="BC41" s="27">
        <v>44055</v>
      </c>
      <c r="BD41" t="s">
        <v>2468</v>
      </c>
      <c r="BE41" s="27">
        <v>44055</v>
      </c>
      <c r="BF41" t="s">
        <v>2468</v>
      </c>
      <c r="BG41" s="27">
        <v>44055</v>
      </c>
      <c r="BH41" t="s">
        <v>2468</v>
      </c>
      <c r="BI41" s="27">
        <v>44055</v>
      </c>
      <c r="BJ41" t="s">
        <v>2468</v>
      </c>
      <c r="BK41" s="27">
        <v>44055</v>
      </c>
      <c r="BL41" t="s">
        <v>2468</v>
      </c>
      <c r="BM41" s="27">
        <v>44112</v>
      </c>
      <c r="BN41" t="s">
        <v>2468</v>
      </c>
      <c r="BO41" s="27">
        <v>44112</v>
      </c>
      <c r="BP41" t="s">
        <v>2468</v>
      </c>
      <c r="BQ41" s="7">
        <v>44112</v>
      </c>
      <c r="BR41" t="s">
        <v>2468</v>
      </c>
      <c r="BS41" s="27">
        <v>44112</v>
      </c>
      <c r="BT41" t="s">
        <v>2468</v>
      </c>
      <c r="BU41" s="27">
        <v>44112</v>
      </c>
      <c r="BV41" t="s">
        <v>2468</v>
      </c>
      <c r="BW41">
        <v>44112</v>
      </c>
      <c r="BX41" t="s">
        <v>2468</v>
      </c>
      <c r="BY41" s="27">
        <v>44201</v>
      </c>
      <c r="BZ41" t="s">
        <v>2468</v>
      </c>
      <c r="CA41" s="27">
        <v>44201</v>
      </c>
      <c r="CB41" t="s">
        <v>2468</v>
      </c>
      <c r="CC41" s="27">
        <v>44201</v>
      </c>
      <c r="CD41">
        <v>3151</v>
      </c>
      <c r="CE41" s="27">
        <v>44208</v>
      </c>
      <c r="CF41" t="s">
        <v>2468</v>
      </c>
      <c r="CG41" s="27">
        <v>44201</v>
      </c>
      <c r="CH41" t="s">
        <v>2391</v>
      </c>
      <c r="CI41" s="27">
        <v>44201</v>
      </c>
      <c r="CJ41" t="s">
        <v>2391</v>
      </c>
      <c r="CK41" s="27">
        <v>44230</v>
      </c>
      <c r="CL41" t="s">
        <v>2391</v>
      </c>
      <c r="CM41" s="27">
        <v>44230</v>
      </c>
      <c r="CN41" t="s">
        <v>2391</v>
      </c>
      <c r="CO41" s="27">
        <v>44230</v>
      </c>
      <c r="CP41" t="s">
        <v>2391</v>
      </c>
      <c r="CQ41" s="7">
        <v>44230</v>
      </c>
      <c r="CR41" t="s">
        <v>2468</v>
      </c>
      <c r="CS41">
        <v>0.27200000000000002</v>
      </c>
      <c r="CT41" t="s">
        <v>2391</v>
      </c>
      <c r="CU41" s="7">
        <v>44257</v>
      </c>
      <c r="CV41" t="s">
        <v>2391</v>
      </c>
      <c r="CW41" s="27">
        <v>44257</v>
      </c>
      <c r="CX41" t="s">
        <v>2391</v>
      </c>
      <c r="CY41" s="27">
        <v>44291</v>
      </c>
      <c r="CZ41" t="s">
        <v>2391</v>
      </c>
      <c r="DA41" s="27">
        <v>44291</v>
      </c>
      <c r="DB41" t="s">
        <v>2391</v>
      </c>
      <c r="DC41" s="27">
        <v>44291</v>
      </c>
      <c r="DD41" t="s">
        <v>2391</v>
      </c>
      <c r="DE41" s="27">
        <v>44334</v>
      </c>
      <c r="DF41" t="s">
        <v>2391</v>
      </c>
      <c r="DG41" s="27">
        <v>44334</v>
      </c>
      <c r="DH41" t="s">
        <v>2391</v>
      </c>
      <c r="DI41" s="27">
        <v>44334</v>
      </c>
      <c r="DJ41" t="s">
        <v>2471</v>
      </c>
      <c r="DK41" s="7">
        <v>44362</v>
      </c>
      <c r="DL41" t="s">
        <v>245</v>
      </c>
      <c r="DM41" s="27">
        <v>44266</v>
      </c>
      <c r="DN41" t="s">
        <v>245</v>
      </c>
      <c r="DO41" s="27">
        <v>44266</v>
      </c>
      <c r="DP41" t="s">
        <v>241</v>
      </c>
      <c r="DQ41" s="27">
        <v>44377</v>
      </c>
      <c r="DR41" t="s">
        <v>241</v>
      </c>
      <c r="DS41" s="27">
        <v>44377</v>
      </c>
      <c r="DT41" t="s">
        <v>241</v>
      </c>
      <c r="DU41" s="27">
        <v>44377</v>
      </c>
      <c r="DV41" t="s">
        <v>241</v>
      </c>
      <c r="DW41" s="27">
        <v>44377</v>
      </c>
      <c r="DX41" t="s">
        <v>240</v>
      </c>
      <c r="DY41" s="7">
        <v>44377</v>
      </c>
      <c r="DZ41" t="s">
        <v>240</v>
      </c>
      <c r="EA41">
        <v>44377</v>
      </c>
      <c r="EB41" t="s">
        <v>240</v>
      </c>
      <c r="EC41" s="27">
        <v>44377</v>
      </c>
      <c r="ED41" t="s">
        <v>240</v>
      </c>
      <c r="EE41" s="27">
        <v>44377</v>
      </c>
      <c r="EF41" t="s">
        <v>240</v>
      </c>
      <c r="EG41" s="7">
        <v>44377</v>
      </c>
      <c r="EH41" t="s">
        <v>240</v>
      </c>
      <c r="EI41" s="27">
        <v>44405</v>
      </c>
      <c r="EJ41" t="s">
        <v>240</v>
      </c>
      <c r="EK41" s="27">
        <v>44405</v>
      </c>
      <c r="EL41" t="s">
        <v>240</v>
      </c>
      <c r="EM41" s="27">
        <v>44405</v>
      </c>
      <c r="EN41" t="s">
        <v>240</v>
      </c>
      <c r="EO41" s="27">
        <v>44405</v>
      </c>
      <c r="EP41" t="s">
        <v>240</v>
      </c>
      <c r="EQ41" s="27">
        <v>44417</v>
      </c>
      <c r="ER41" t="s">
        <v>240</v>
      </c>
      <c r="ES41" s="27">
        <v>44417</v>
      </c>
      <c r="ET41" t="s">
        <v>240</v>
      </c>
      <c r="EU41" s="27">
        <v>44417</v>
      </c>
      <c r="EV41" t="s">
        <v>240</v>
      </c>
      <c r="EW41" s="27">
        <v>44417</v>
      </c>
      <c r="EX41" t="s">
        <v>240</v>
      </c>
      <c r="EY41" s="27">
        <v>44417</v>
      </c>
      <c r="EZ41" t="s">
        <v>240</v>
      </c>
      <c r="FA41">
        <v>44417</v>
      </c>
      <c r="FB41" t="s">
        <v>240</v>
      </c>
      <c r="FC41" s="27">
        <v>44417</v>
      </c>
      <c r="FD41" t="s">
        <v>355</v>
      </c>
      <c r="FE41" s="27">
        <v>44075</v>
      </c>
      <c r="FF41" t="s">
        <v>240</v>
      </c>
      <c r="FG41" s="27">
        <v>44417</v>
      </c>
      <c r="FH41" t="s">
        <v>240</v>
      </c>
      <c r="FI41" s="7">
        <v>44417</v>
      </c>
      <c r="FJ41" t="s">
        <v>240</v>
      </c>
      <c r="FK41" s="27">
        <v>44417</v>
      </c>
      <c r="FL41" t="s">
        <v>240</v>
      </c>
      <c r="FM41" s="27">
        <v>44417</v>
      </c>
      <c r="FN41" t="s">
        <v>240</v>
      </c>
      <c r="FO41" s="27">
        <v>44417</v>
      </c>
      <c r="FP41" t="s">
        <v>240</v>
      </c>
      <c r="FQ41" s="27">
        <v>44453</v>
      </c>
      <c r="FR41" t="s">
        <v>240</v>
      </c>
      <c r="FS41" s="27">
        <v>44453</v>
      </c>
      <c r="FT41" t="s">
        <v>240</v>
      </c>
      <c r="FU41" s="7">
        <v>44453</v>
      </c>
      <c r="FV41" t="s">
        <v>240</v>
      </c>
      <c r="FW41" s="27">
        <v>44453</v>
      </c>
      <c r="FX41" t="s">
        <v>240</v>
      </c>
      <c r="FY41" s="27">
        <v>44467</v>
      </c>
      <c r="FZ41" t="s">
        <v>240</v>
      </c>
      <c r="GA41" s="27">
        <v>44467</v>
      </c>
      <c r="GB41" t="s">
        <v>240</v>
      </c>
      <c r="GC41" s="27">
        <v>44467</v>
      </c>
      <c r="GD41" t="s">
        <v>240</v>
      </c>
      <c r="GE41" s="27">
        <v>44467</v>
      </c>
      <c r="GF41" t="s">
        <v>240</v>
      </c>
      <c r="GG41" s="27">
        <v>44467</v>
      </c>
      <c r="GH41" t="s">
        <v>240</v>
      </c>
      <c r="GI41" s="27">
        <v>44467</v>
      </c>
      <c r="GJ41" t="s">
        <v>240</v>
      </c>
      <c r="GK41" s="27">
        <v>44483</v>
      </c>
      <c r="GL41" t="s">
        <v>240</v>
      </c>
      <c r="GM41" s="27">
        <v>44483</v>
      </c>
      <c r="GN41" t="s">
        <v>240</v>
      </c>
      <c r="GO41" s="27">
        <v>44483</v>
      </c>
      <c r="GP41" t="s">
        <v>240</v>
      </c>
      <c r="GQ41" s="27">
        <v>44483</v>
      </c>
      <c r="GR41" t="s">
        <v>240</v>
      </c>
      <c r="GS41" s="27">
        <v>44483</v>
      </c>
      <c r="GT41" t="s">
        <v>240</v>
      </c>
      <c r="GU41" s="27">
        <v>44509</v>
      </c>
      <c r="GV41" t="s">
        <v>240</v>
      </c>
      <c r="GW41" s="27">
        <v>44509</v>
      </c>
      <c r="GX41" t="s">
        <v>240</v>
      </c>
      <c r="GY41" s="27">
        <v>44509</v>
      </c>
      <c r="GZ41" t="s">
        <v>239</v>
      </c>
      <c r="HA41" s="27">
        <v>44509</v>
      </c>
      <c r="HB41" t="s">
        <v>239</v>
      </c>
      <c r="HC41" s="27">
        <v>44509</v>
      </c>
      <c r="HD41" t="s">
        <v>239</v>
      </c>
      <c r="HE41" s="27">
        <v>44509</v>
      </c>
      <c r="HF41" t="s">
        <v>239</v>
      </c>
      <c r="HG41">
        <v>44509</v>
      </c>
      <c r="HH41" t="s">
        <v>239</v>
      </c>
      <c r="HI41">
        <v>44509</v>
      </c>
      <c r="HJ41" t="s">
        <v>239</v>
      </c>
      <c r="HK41">
        <v>44509</v>
      </c>
      <c r="HL41" t="s">
        <v>239</v>
      </c>
      <c r="HM41" s="27">
        <v>44509</v>
      </c>
      <c r="HN41" t="s">
        <v>239</v>
      </c>
      <c r="HO41" s="27">
        <v>44551</v>
      </c>
      <c r="HP41" t="s">
        <v>239</v>
      </c>
      <c r="HQ41" s="27">
        <v>44551</v>
      </c>
      <c r="HR41" s="470" t="s">
        <v>239</v>
      </c>
      <c r="HS41" s="471">
        <v>44551</v>
      </c>
      <c r="HT41" t="s">
        <v>239</v>
      </c>
      <c r="HU41" s="27">
        <v>44579</v>
      </c>
      <c r="HV41" t="s">
        <v>239</v>
      </c>
      <c r="HW41" s="27">
        <v>44579</v>
      </c>
      <c r="HX41" t="s">
        <v>239</v>
      </c>
      <c r="HY41" s="27">
        <v>44579</v>
      </c>
      <c r="HZ41" t="s">
        <v>239</v>
      </c>
      <c r="IA41" s="27">
        <v>44579</v>
      </c>
      <c r="IB41" t="s">
        <v>239</v>
      </c>
      <c r="IC41" s="27">
        <v>44579</v>
      </c>
      <c r="ID41" t="s">
        <v>239</v>
      </c>
      <c r="IE41" s="27">
        <v>44599</v>
      </c>
      <c r="IF41" t="s">
        <v>239</v>
      </c>
      <c r="IG41" s="27">
        <v>44599</v>
      </c>
      <c r="IH41" t="s">
        <v>239</v>
      </c>
      <c r="II41" s="27">
        <v>44599</v>
      </c>
      <c r="IJ41" t="s">
        <v>239</v>
      </c>
      <c r="IK41" s="27">
        <v>44599</v>
      </c>
      <c r="IL41" t="s">
        <v>239</v>
      </c>
      <c r="IM41" s="27">
        <v>44599</v>
      </c>
      <c r="IN41" t="s">
        <v>239</v>
      </c>
      <c r="IO41" s="27">
        <v>44599</v>
      </c>
      <c r="IP41" t="s">
        <v>240</v>
      </c>
      <c r="IQ41" s="27">
        <v>44628</v>
      </c>
      <c r="IR41" t="s">
        <v>240</v>
      </c>
      <c r="IS41">
        <v>44628</v>
      </c>
      <c r="IT41" t="s">
        <v>240</v>
      </c>
      <c r="IU41" s="27">
        <v>44628</v>
      </c>
      <c r="IV41" t="s">
        <v>240</v>
      </c>
      <c r="IW41" s="27">
        <v>44628</v>
      </c>
      <c r="IX41" t="s">
        <v>240</v>
      </c>
      <c r="IY41" s="27">
        <v>44628</v>
      </c>
      <c r="IZ41" t="s">
        <v>240</v>
      </c>
      <c r="JA41" s="27">
        <v>44628</v>
      </c>
      <c r="JB41" t="s">
        <v>240</v>
      </c>
      <c r="JC41" s="27">
        <v>44628</v>
      </c>
      <c r="JD41" t="s">
        <v>240</v>
      </c>
      <c r="JE41" s="27">
        <v>44628</v>
      </c>
      <c r="JF41" t="s">
        <v>240</v>
      </c>
      <c r="JG41">
        <v>44664</v>
      </c>
      <c r="JH41" t="s">
        <v>240</v>
      </c>
      <c r="JI41" s="27">
        <v>44664</v>
      </c>
      <c r="JJ41" t="s">
        <v>240</v>
      </c>
      <c r="JK41">
        <v>44664</v>
      </c>
      <c r="JL41" t="s">
        <v>240</v>
      </c>
      <c r="JM41" s="27">
        <v>44664</v>
      </c>
      <c r="JN41" t="s">
        <v>240</v>
      </c>
      <c r="JO41" s="7">
        <v>44684</v>
      </c>
      <c r="JP41" t="s">
        <v>240</v>
      </c>
      <c r="JQ41" s="27">
        <v>44684</v>
      </c>
      <c r="JR41" t="s">
        <v>240</v>
      </c>
      <c r="JS41" s="27">
        <v>44684</v>
      </c>
      <c r="JT41" t="s">
        <v>240</v>
      </c>
      <c r="JU41">
        <v>44684</v>
      </c>
      <c r="JV41" t="s">
        <v>240</v>
      </c>
      <c r="JW41">
        <v>44721</v>
      </c>
      <c r="JX41" t="s">
        <v>240</v>
      </c>
      <c r="JY41" s="27">
        <v>44721</v>
      </c>
      <c r="JZ41" t="s">
        <v>240</v>
      </c>
      <c r="KA41" s="27">
        <v>44764</v>
      </c>
      <c r="KB41" t="s">
        <v>240</v>
      </c>
      <c r="KC41" s="27">
        <v>44764</v>
      </c>
      <c r="KD41" t="s">
        <v>240</v>
      </c>
      <c r="KE41" s="27">
        <v>44764</v>
      </c>
    </row>
    <row r="42" spans="1:291" x14ac:dyDescent="0.25">
      <c r="A42" t="s">
        <v>2470</v>
      </c>
      <c r="B42" s="7">
        <v>43762</v>
      </c>
      <c r="D42" t="s">
        <v>2470</v>
      </c>
      <c r="E42" s="7">
        <v>43762</v>
      </c>
      <c r="G42" t="s">
        <v>2472</v>
      </c>
      <c r="I42" t="s">
        <v>2472</v>
      </c>
      <c r="J42" s="7">
        <v>43914</v>
      </c>
      <c r="L42" t="s">
        <v>2472</v>
      </c>
      <c r="M42" t="s">
        <v>2391</v>
      </c>
      <c r="O42" t="s">
        <v>2391</v>
      </c>
      <c r="P42" s="7">
        <v>43972</v>
      </c>
      <c r="R42">
        <v>3133</v>
      </c>
      <c r="S42" s="7">
        <v>42452</v>
      </c>
      <c r="T42" t="s">
        <v>2342</v>
      </c>
      <c r="U42">
        <v>3137</v>
      </c>
      <c r="V42" s="7">
        <v>42524</v>
      </c>
      <c r="W42" t="s">
        <v>2342</v>
      </c>
      <c r="X42" t="s">
        <v>2391</v>
      </c>
      <c r="Y42" t="s">
        <v>2391</v>
      </c>
      <c r="Z42" s="7">
        <v>43972</v>
      </c>
      <c r="AA42" t="s">
        <v>2391</v>
      </c>
      <c r="AB42" t="s">
        <v>2391</v>
      </c>
      <c r="AC42" t="s">
        <v>2391</v>
      </c>
      <c r="AD42" s="7">
        <v>43972</v>
      </c>
      <c r="AE42" s="14" t="s">
        <v>2391</v>
      </c>
      <c r="AF42" t="s">
        <v>2391</v>
      </c>
      <c r="AG42" s="7">
        <v>43992</v>
      </c>
      <c r="AH42">
        <v>3133</v>
      </c>
      <c r="AI42" s="7">
        <v>42452</v>
      </c>
      <c r="AJ42" s="15" t="s">
        <v>2342</v>
      </c>
      <c r="AK42" t="s">
        <v>2391</v>
      </c>
      <c r="AL42" s="7">
        <v>43992</v>
      </c>
      <c r="AM42" t="s">
        <v>2391</v>
      </c>
      <c r="AN42" t="s">
        <v>2391</v>
      </c>
      <c r="AO42" s="7">
        <v>43992</v>
      </c>
      <c r="AP42" t="s">
        <v>2391</v>
      </c>
      <c r="AQ42" s="7">
        <v>43992</v>
      </c>
      <c r="AR42" t="s">
        <v>2391</v>
      </c>
      <c r="AS42" s="27">
        <v>44021</v>
      </c>
      <c r="AT42" t="s">
        <v>2391</v>
      </c>
      <c r="AU42" s="27">
        <v>44021</v>
      </c>
      <c r="AV42" t="s">
        <v>2391</v>
      </c>
      <c r="AW42" s="27">
        <v>44021</v>
      </c>
      <c r="AX42" t="s">
        <v>2391</v>
      </c>
      <c r="AY42" s="27">
        <v>44021</v>
      </c>
      <c r="AZ42" t="s">
        <v>2391</v>
      </c>
      <c r="BA42" s="27">
        <v>44055</v>
      </c>
      <c r="BB42" t="s">
        <v>2391</v>
      </c>
      <c r="BC42" s="27">
        <v>44055</v>
      </c>
      <c r="BD42" t="s">
        <v>2391</v>
      </c>
      <c r="BE42" s="27">
        <v>44055</v>
      </c>
      <c r="BF42" t="s">
        <v>2391</v>
      </c>
      <c r="BG42" s="27">
        <v>44055</v>
      </c>
      <c r="BH42" t="s">
        <v>2391</v>
      </c>
      <c r="BI42" s="27">
        <v>44055</v>
      </c>
      <c r="BJ42" t="s">
        <v>2391</v>
      </c>
      <c r="BK42" s="27">
        <v>44055</v>
      </c>
      <c r="BL42" t="s">
        <v>2391</v>
      </c>
      <c r="BM42" s="27">
        <v>44112</v>
      </c>
      <c r="BN42" t="s">
        <v>2391</v>
      </c>
      <c r="BO42" s="27">
        <v>44112</v>
      </c>
      <c r="BP42" t="s">
        <v>2391</v>
      </c>
      <c r="BQ42" s="7">
        <v>44112</v>
      </c>
      <c r="BR42" t="s">
        <v>2391</v>
      </c>
      <c r="BS42" s="27">
        <v>44112</v>
      </c>
      <c r="BT42" t="s">
        <v>2391</v>
      </c>
      <c r="BU42" s="27">
        <v>44112</v>
      </c>
      <c r="BV42" t="s">
        <v>2391</v>
      </c>
      <c r="BW42">
        <v>44112</v>
      </c>
      <c r="BX42" t="s">
        <v>2391</v>
      </c>
      <c r="BY42" s="27">
        <v>44201</v>
      </c>
      <c r="BZ42" t="s">
        <v>2391</v>
      </c>
      <c r="CA42" s="27">
        <v>44201</v>
      </c>
      <c r="CB42" t="s">
        <v>2391</v>
      </c>
      <c r="CC42" s="27">
        <v>44201</v>
      </c>
      <c r="CD42">
        <v>3161</v>
      </c>
      <c r="CE42" s="27">
        <v>44208</v>
      </c>
      <c r="CF42" t="s">
        <v>2391</v>
      </c>
      <c r="CG42" s="27">
        <v>44201</v>
      </c>
      <c r="CH42" t="s">
        <v>2396</v>
      </c>
      <c r="CI42" s="27">
        <v>44201</v>
      </c>
      <c r="CJ42" t="s">
        <v>2396</v>
      </c>
      <c r="CK42" s="27">
        <v>44230</v>
      </c>
      <c r="CL42" t="s">
        <v>2396</v>
      </c>
      <c r="CM42" s="27">
        <v>44230</v>
      </c>
      <c r="CN42" t="s">
        <v>2396</v>
      </c>
      <c r="CO42" s="27">
        <v>44230</v>
      </c>
      <c r="CP42" t="s">
        <v>2396</v>
      </c>
      <c r="CQ42" s="7">
        <v>44230</v>
      </c>
      <c r="CR42" t="s">
        <v>2391</v>
      </c>
      <c r="CS42">
        <v>9.2999999999999999E-2</v>
      </c>
      <c r="CT42" t="s">
        <v>2396</v>
      </c>
      <c r="CU42" s="7">
        <v>44257</v>
      </c>
      <c r="CV42" t="s">
        <v>2396</v>
      </c>
      <c r="CW42" s="27">
        <v>44257</v>
      </c>
      <c r="CX42" t="s">
        <v>2396</v>
      </c>
      <c r="CY42" s="27">
        <v>44291</v>
      </c>
      <c r="CZ42" t="s">
        <v>2396</v>
      </c>
      <c r="DA42" s="27">
        <v>44291</v>
      </c>
      <c r="DB42" t="s">
        <v>2396</v>
      </c>
      <c r="DC42" s="27">
        <v>44291</v>
      </c>
      <c r="DD42" t="s">
        <v>2396</v>
      </c>
      <c r="DE42" s="27">
        <v>44334</v>
      </c>
      <c r="DF42" t="s">
        <v>2396</v>
      </c>
      <c r="DG42" s="27">
        <v>44334</v>
      </c>
      <c r="DH42" t="s">
        <v>2396</v>
      </c>
      <c r="DI42" s="27">
        <v>44334</v>
      </c>
      <c r="DJ42" t="s">
        <v>591</v>
      </c>
      <c r="DK42" s="7">
        <v>44362</v>
      </c>
      <c r="DL42" t="s">
        <v>246</v>
      </c>
      <c r="DM42" s="27">
        <v>44259</v>
      </c>
      <c r="DN42" t="s">
        <v>246</v>
      </c>
      <c r="DO42" s="27">
        <v>44259</v>
      </c>
      <c r="DP42" t="s">
        <v>242</v>
      </c>
      <c r="DQ42" s="27">
        <v>44377</v>
      </c>
      <c r="DR42" t="s">
        <v>242</v>
      </c>
      <c r="DS42" s="27">
        <v>44377</v>
      </c>
      <c r="DT42" t="s">
        <v>242</v>
      </c>
      <c r="DU42" s="27">
        <v>44377</v>
      </c>
      <c r="DV42" t="s">
        <v>242</v>
      </c>
      <c r="DW42" s="27">
        <v>44377</v>
      </c>
      <c r="DX42" t="s">
        <v>241</v>
      </c>
      <c r="DY42" s="7">
        <v>44377</v>
      </c>
      <c r="DZ42" t="s">
        <v>241</v>
      </c>
      <c r="EA42">
        <v>44377</v>
      </c>
      <c r="EB42" t="s">
        <v>241</v>
      </c>
      <c r="EC42" s="27">
        <v>44377</v>
      </c>
      <c r="ED42" t="s">
        <v>241</v>
      </c>
      <c r="EE42" s="27">
        <v>44377</v>
      </c>
      <c r="EF42" t="s">
        <v>241</v>
      </c>
      <c r="EG42" s="7">
        <v>44377</v>
      </c>
      <c r="EH42" t="s">
        <v>241</v>
      </c>
      <c r="EI42" s="27">
        <v>44405</v>
      </c>
      <c r="EJ42" t="s">
        <v>241</v>
      </c>
      <c r="EK42" s="27">
        <v>44405</v>
      </c>
      <c r="EL42" t="s">
        <v>241</v>
      </c>
      <c r="EM42" s="27">
        <v>44405</v>
      </c>
      <c r="EN42" t="s">
        <v>241</v>
      </c>
      <c r="EO42" s="27">
        <v>44405</v>
      </c>
      <c r="EP42" t="s">
        <v>241</v>
      </c>
      <c r="EQ42" s="27">
        <v>44417</v>
      </c>
      <c r="ER42" t="s">
        <v>241</v>
      </c>
      <c r="ES42" s="27">
        <v>44417</v>
      </c>
      <c r="ET42" t="s">
        <v>241</v>
      </c>
      <c r="EU42" s="27">
        <v>44417</v>
      </c>
      <c r="EV42" t="s">
        <v>241</v>
      </c>
      <c r="EW42" s="27">
        <v>44417</v>
      </c>
      <c r="EX42" t="s">
        <v>241</v>
      </c>
      <c r="EY42" s="27">
        <v>44417</v>
      </c>
      <c r="EZ42" t="s">
        <v>241</v>
      </c>
      <c r="FA42">
        <v>44417</v>
      </c>
      <c r="FB42" t="s">
        <v>241</v>
      </c>
      <c r="FC42" s="27">
        <v>44417</v>
      </c>
      <c r="FD42" t="s">
        <v>356</v>
      </c>
      <c r="FE42" s="27">
        <v>44421</v>
      </c>
      <c r="FF42" t="s">
        <v>241</v>
      </c>
      <c r="FG42" s="27">
        <v>44417</v>
      </c>
      <c r="FH42" t="s">
        <v>241</v>
      </c>
      <c r="FI42" s="7">
        <v>44417</v>
      </c>
      <c r="FJ42" t="s">
        <v>241</v>
      </c>
      <c r="FK42" s="27">
        <v>44417</v>
      </c>
      <c r="FL42" t="s">
        <v>241</v>
      </c>
      <c r="FM42" s="27">
        <v>44417</v>
      </c>
      <c r="FN42" t="s">
        <v>241</v>
      </c>
      <c r="FO42" s="27">
        <v>44417</v>
      </c>
      <c r="FP42" t="s">
        <v>241</v>
      </c>
      <c r="FQ42" s="27">
        <v>44453</v>
      </c>
      <c r="FR42" t="s">
        <v>241</v>
      </c>
      <c r="FS42" s="27">
        <v>44453</v>
      </c>
      <c r="FT42" t="s">
        <v>241</v>
      </c>
      <c r="FU42" s="7">
        <v>44453</v>
      </c>
      <c r="FV42" t="s">
        <v>241</v>
      </c>
      <c r="FW42" s="27">
        <v>44453</v>
      </c>
      <c r="FX42" t="s">
        <v>241</v>
      </c>
      <c r="FY42" s="27">
        <v>44467</v>
      </c>
      <c r="FZ42" t="s">
        <v>241</v>
      </c>
      <c r="GA42" s="27">
        <v>44467</v>
      </c>
      <c r="GB42" t="s">
        <v>241</v>
      </c>
      <c r="GC42" s="27">
        <v>44467</v>
      </c>
      <c r="GD42" t="s">
        <v>241</v>
      </c>
      <c r="GE42" s="27">
        <v>44467</v>
      </c>
      <c r="GF42" t="s">
        <v>241</v>
      </c>
      <c r="GG42" s="27">
        <v>44467</v>
      </c>
      <c r="GH42" t="s">
        <v>241</v>
      </c>
      <c r="GI42" s="27">
        <v>44467</v>
      </c>
      <c r="GJ42" t="s">
        <v>241</v>
      </c>
      <c r="GK42" s="27">
        <v>44483</v>
      </c>
      <c r="GL42" t="s">
        <v>241</v>
      </c>
      <c r="GM42" s="27">
        <v>44483</v>
      </c>
      <c r="GN42" t="s">
        <v>241</v>
      </c>
      <c r="GO42" s="27">
        <v>44483</v>
      </c>
      <c r="GP42" t="s">
        <v>241</v>
      </c>
      <c r="GQ42" s="27">
        <v>44483</v>
      </c>
      <c r="GR42" t="s">
        <v>241</v>
      </c>
      <c r="GS42" s="27">
        <v>44483</v>
      </c>
      <c r="GT42" t="s">
        <v>241</v>
      </c>
      <c r="GU42" s="27">
        <v>44509</v>
      </c>
      <c r="GV42" t="s">
        <v>241</v>
      </c>
      <c r="GW42" s="27">
        <v>44509</v>
      </c>
      <c r="GX42" t="s">
        <v>241</v>
      </c>
      <c r="GY42" s="27">
        <v>44509</v>
      </c>
      <c r="GZ42" t="s">
        <v>240</v>
      </c>
      <c r="HA42" s="27">
        <v>44509</v>
      </c>
      <c r="HB42" t="s">
        <v>240</v>
      </c>
      <c r="HC42" s="27">
        <v>44509</v>
      </c>
      <c r="HD42" t="s">
        <v>240</v>
      </c>
      <c r="HE42" s="27">
        <v>44509</v>
      </c>
      <c r="HF42" t="s">
        <v>240</v>
      </c>
      <c r="HG42">
        <v>44509</v>
      </c>
      <c r="HH42" t="s">
        <v>240</v>
      </c>
      <c r="HI42">
        <v>44509</v>
      </c>
      <c r="HJ42" t="s">
        <v>240</v>
      </c>
      <c r="HK42">
        <v>44509</v>
      </c>
      <c r="HL42" t="s">
        <v>240</v>
      </c>
      <c r="HM42" s="27">
        <v>44546</v>
      </c>
      <c r="HN42" t="s">
        <v>240</v>
      </c>
      <c r="HO42" s="27">
        <v>44546</v>
      </c>
      <c r="HP42" t="s">
        <v>240</v>
      </c>
      <c r="HQ42" s="27">
        <v>44546</v>
      </c>
      <c r="HR42" s="470" t="s">
        <v>240</v>
      </c>
      <c r="HS42" s="471">
        <v>44546</v>
      </c>
      <c r="HT42" t="s">
        <v>240</v>
      </c>
      <c r="HU42" s="27">
        <v>44579</v>
      </c>
      <c r="HV42" t="s">
        <v>240</v>
      </c>
      <c r="HW42" s="27">
        <v>44579</v>
      </c>
      <c r="HX42" t="s">
        <v>240</v>
      </c>
      <c r="HY42" s="27">
        <v>44579</v>
      </c>
      <c r="HZ42" t="s">
        <v>240</v>
      </c>
      <c r="IA42" s="27">
        <v>44579</v>
      </c>
      <c r="IB42" t="s">
        <v>240</v>
      </c>
      <c r="IC42" s="27">
        <v>44579</v>
      </c>
      <c r="ID42" t="s">
        <v>240</v>
      </c>
      <c r="IE42" s="27">
        <v>44599</v>
      </c>
      <c r="IF42" t="s">
        <v>240</v>
      </c>
      <c r="IG42" s="27">
        <v>44599</v>
      </c>
      <c r="IH42" t="s">
        <v>240</v>
      </c>
      <c r="II42" s="27">
        <v>44599</v>
      </c>
      <c r="IJ42" t="s">
        <v>240</v>
      </c>
      <c r="IK42" s="27">
        <v>44599</v>
      </c>
      <c r="IL42" t="s">
        <v>240</v>
      </c>
      <c r="IM42" s="27">
        <v>44599</v>
      </c>
      <c r="IN42" t="s">
        <v>240</v>
      </c>
      <c r="IO42" s="27">
        <v>44599</v>
      </c>
      <c r="IP42" t="s">
        <v>241</v>
      </c>
      <c r="IQ42" s="27">
        <v>44627</v>
      </c>
      <c r="IR42" t="s">
        <v>241</v>
      </c>
      <c r="IS42">
        <v>44627</v>
      </c>
      <c r="IT42" t="s">
        <v>241</v>
      </c>
      <c r="IU42" s="27">
        <v>44627</v>
      </c>
      <c r="IV42" t="s">
        <v>241</v>
      </c>
      <c r="IW42" s="27">
        <v>44627</v>
      </c>
      <c r="IX42" t="s">
        <v>241</v>
      </c>
      <c r="IY42" s="27">
        <v>44627</v>
      </c>
      <c r="IZ42" t="s">
        <v>241</v>
      </c>
      <c r="JA42" s="27">
        <v>44627</v>
      </c>
      <c r="JB42" t="s">
        <v>241</v>
      </c>
      <c r="JC42" s="27">
        <v>44627</v>
      </c>
      <c r="JD42" t="s">
        <v>241</v>
      </c>
      <c r="JE42" s="27">
        <v>44627</v>
      </c>
      <c r="JF42" t="s">
        <v>241</v>
      </c>
      <c r="JG42">
        <v>44664</v>
      </c>
      <c r="JH42" t="s">
        <v>241</v>
      </c>
      <c r="JI42" s="27">
        <v>44664</v>
      </c>
      <c r="JJ42" t="s">
        <v>241</v>
      </c>
      <c r="JK42">
        <v>44664</v>
      </c>
      <c r="JL42" t="s">
        <v>241</v>
      </c>
      <c r="JM42" s="27">
        <v>44664</v>
      </c>
      <c r="JN42" t="s">
        <v>241</v>
      </c>
      <c r="JO42" s="7">
        <v>44684</v>
      </c>
      <c r="JP42" t="s">
        <v>241</v>
      </c>
      <c r="JQ42" s="27">
        <v>44684</v>
      </c>
      <c r="JR42" t="s">
        <v>241</v>
      </c>
      <c r="JS42" s="27">
        <v>44684</v>
      </c>
      <c r="JT42" t="s">
        <v>241</v>
      </c>
      <c r="JU42">
        <v>44684</v>
      </c>
      <c r="JV42" t="s">
        <v>241</v>
      </c>
      <c r="JW42">
        <v>44721</v>
      </c>
      <c r="JX42" t="s">
        <v>241</v>
      </c>
      <c r="JY42" s="27">
        <v>44721</v>
      </c>
      <c r="JZ42" t="s">
        <v>241</v>
      </c>
      <c r="KA42" s="27">
        <v>44764</v>
      </c>
      <c r="KB42" t="s">
        <v>241</v>
      </c>
      <c r="KC42" s="27">
        <v>44764</v>
      </c>
      <c r="KD42" t="s">
        <v>241</v>
      </c>
      <c r="KE42" s="27">
        <v>44764</v>
      </c>
    </row>
    <row r="43" spans="1:291" x14ac:dyDescent="0.25">
      <c r="A43" t="s">
        <v>2472</v>
      </c>
      <c r="B43" s="7">
        <v>43914</v>
      </c>
      <c r="D43" t="s">
        <v>2472</v>
      </c>
      <c r="E43" s="7">
        <v>43914</v>
      </c>
      <c r="G43">
        <v>3435</v>
      </c>
      <c r="I43">
        <v>3435</v>
      </c>
      <c r="J43" s="7">
        <v>43656</v>
      </c>
      <c r="L43">
        <v>3435</v>
      </c>
      <c r="M43" t="s">
        <v>2396</v>
      </c>
      <c r="O43" t="s">
        <v>2396</v>
      </c>
      <c r="P43" s="7">
        <v>43641</v>
      </c>
      <c r="R43">
        <v>3137</v>
      </c>
      <c r="S43" s="7">
        <v>42524</v>
      </c>
      <c r="T43" t="s">
        <v>2342</v>
      </c>
      <c r="U43">
        <v>3179</v>
      </c>
      <c r="V43" s="7">
        <v>42383</v>
      </c>
      <c r="W43" t="s">
        <v>2342</v>
      </c>
      <c r="X43" t="s">
        <v>2396</v>
      </c>
      <c r="Y43" t="s">
        <v>2396</v>
      </c>
      <c r="Z43" s="7">
        <v>43641</v>
      </c>
      <c r="AA43" t="s">
        <v>2396</v>
      </c>
      <c r="AB43" t="s">
        <v>2396</v>
      </c>
      <c r="AC43" t="s">
        <v>2396</v>
      </c>
      <c r="AD43" s="7">
        <v>43641</v>
      </c>
      <c r="AE43" s="14" t="s">
        <v>2396</v>
      </c>
      <c r="AF43" t="s">
        <v>2396</v>
      </c>
      <c r="AG43" s="7">
        <v>43992</v>
      </c>
      <c r="AH43">
        <v>3137</v>
      </c>
      <c r="AI43" s="7">
        <v>42524</v>
      </c>
      <c r="AJ43" s="15" t="s">
        <v>2342</v>
      </c>
      <c r="AK43" t="s">
        <v>2396</v>
      </c>
      <c r="AL43" s="7">
        <v>43992</v>
      </c>
      <c r="AM43" t="s">
        <v>2396</v>
      </c>
      <c r="AN43" t="s">
        <v>2396</v>
      </c>
      <c r="AO43" s="7">
        <v>43992</v>
      </c>
      <c r="AP43" t="s">
        <v>2396</v>
      </c>
      <c r="AQ43" s="7">
        <v>43992</v>
      </c>
      <c r="AR43" t="s">
        <v>2396</v>
      </c>
      <c r="AS43" s="27">
        <v>44021</v>
      </c>
      <c r="AT43" t="s">
        <v>2396</v>
      </c>
      <c r="AU43" s="27">
        <v>44021</v>
      </c>
      <c r="AV43" t="s">
        <v>2396</v>
      </c>
      <c r="AW43" s="27">
        <v>44021</v>
      </c>
      <c r="AX43" t="s">
        <v>2396</v>
      </c>
      <c r="AY43" s="27">
        <v>44021</v>
      </c>
      <c r="AZ43" t="s">
        <v>2396</v>
      </c>
      <c r="BA43" s="27">
        <v>44055</v>
      </c>
      <c r="BB43" t="s">
        <v>2396</v>
      </c>
      <c r="BC43" s="27">
        <v>44055</v>
      </c>
      <c r="BD43" t="s">
        <v>2396</v>
      </c>
      <c r="BE43" s="27">
        <v>44055</v>
      </c>
      <c r="BF43" t="s">
        <v>2396</v>
      </c>
      <c r="BG43" s="27">
        <v>44055</v>
      </c>
      <c r="BH43" t="s">
        <v>2396</v>
      </c>
      <c r="BI43" s="27">
        <v>44055</v>
      </c>
      <c r="BJ43" t="s">
        <v>2396</v>
      </c>
      <c r="BK43" s="27">
        <v>44055</v>
      </c>
      <c r="BL43" t="s">
        <v>2396</v>
      </c>
      <c r="BM43" s="27">
        <v>44055</v>
      </c>
      <c r="BN43" t="s">
        <v>2396</v>
      </c>
      <c r="BO43" s="27">
        <v>44055</v>
      </c>
      <c r="BP43" t="s">
        <v>2396</v>
      </c>
      <c r="BQ43" s="7">
        <v>44055</v>
      </c>
      <c r="BR43" t="s">
        <v>2396</v>
      </c>
      <c r="BS43" s="27">
        <v>44055</v>
      </c>
      <c r="BT43" t="s">
        <v>2396</v>
      </c>
      <c r="BU43" s="27">
        <v>44055</v>
      </c>
      <c r="BV43" t="s">
        <v>2396</v>
      </c>
      <c r="BW43">
        <v>44055</v>
      </c>
      <c r="BX43" t="s">
        <v>2396</v>
      </c>
      <c r="BY43" s="27">
        <v>44201</v>
      </c>
      <c r="BZ43" t="s">
        <v>2396</v>
      </c>
      <c r="CA43" s="27">
        <v>44201</v>
      </c>
      <c r="CB43" t="s">
        <v>2396</v>
      </c>
      <c r="CC43" s="27">
        <v>44201</v>
      </c>
      <c r="CD43">
        <v>3149</v>
      </c>
      <c r="CE43" s="27">
        <v>44208</v>
      </c>
      <c r="CF43" t="s">
        <v>2396</v>
      </c>
      <c r="CG43" s="27">
        <v>44201</v>
      </c>
      <c r="CH43" t="s">
        <v>2473</v>
      </c>
      <c r="CI43" s="27">
        <v>44201</v>
      </c>
      <c r="CJ43" t="s">
        <v>2473</v>
      </c>
      <c r="CK43" s="27">
        <v>44230</v>
      </c>
      <c r="CL43" t="s">
        <v>2473</v>
      </c>
      <c r="CM43" s="27">
        <v>44230</v>
      </c>
      <c r="CN43" t="s">
        <v>2473</v>
      </c>
      <c r="CO43" s="27">
        <v>44230</v>
      </c>
      <c r="CP43" t="s">
        <v>2473</v>
      </c>
      <c r="CQ43" s="7">
        <v>44230</v>
      </c>
      <c r="CR43" t="s">
        <v>2396</v>
      </c>
      <c r="CS43">
        <v>0.03</v>
      </c>
      <c r="CT43" t="s">
        <v>2473</v>
      </c>
      <c r="CU43" s="7">
        <v>44257</v>
      </c>
      <c r="CV43" t="s">
        <v>2473</v>
      </c>
      <c r="CW43" s="27">
        <v>44257</v>
      </c>
      <c r="CX43" t="s">
        <v>2473</v>
      </c>
      <c r="CY43" s="27">
        <v>44291</v>
      </c>
      <c r="CZ43" t="s">
        <v>2473</v>
      </c>
      <c r="DA43" s="27">
        <v>44291</v>
      </c>
      <c r="DB43" t="s">
        <v>2473</v>
      </c>
      <c r="DC43" s="27">
        <v>44291</v>
      </c>
      <c r="DD43" t="s">
        <v>2473</v>
      </c>
      <c r="DE43" s="27">
        <v>44334</v>
      </c>
      <c r="DF43" t="s">
        <v>2473</v>
      </c>
      <c r="DG43" s="27">
        <v>44334</v>
      </c>
      <c r="DH43" t="s">
        <v>2473</v>
      </c>
      <c r="DI43" s="27">
        <v>44334</v>
      </c>
      <c r="DJ43" t="s">
        <v>2474</v>
      </c>
      <c r="DK43" s="7">
        <v>44263</v>
      </c>
      <c r="DL43" t="s">
        <v>248</v>
      </c>
      <c r="DM43" s="27">
        <v>44259</v>
      </c>
      <c r="DN43" t="s">
        <v>248</v>
      </c>
      <c r="DO43" s="27">
        <v>44259</v>
      </c>
      <c r="DP43" t="s">
        <v>243</v>
      </c>
      <c r="DQ43" s="27">
        <v>44377</v>
      </c>
      <c r="DR43" t="s">
        <v>243</v>
      </c>
      <c r="DS43" s="27">
        <v>44377</v>
      </c>
      <c r="DT43" t="s">
        <v>243</v>
      </c>
      <c r="DU43" s="27">
        <v>44377</v>
      </c>
      <c r="DV43" t="s">
        <v>243</v>
      </c>
      <c r="DW43" s="27">
        <v>44377</v>
      </c>
      <c r="DX43" t="s">
        <v>242</v>
      </c>
      <c r="DY43" s="7">
        <v>44377</v>
      </c>
      <c r="DZ43" t="s">
        <v>242</v>
      </c>
      <c r="EA43">
        <v>44377</v>
      </c>
      <c r="EB43" t="s">
        <v>242</v>
      </c>
      <c r="EC43" s="27">
        <v>44377</v>
      </c>
      <c r="ED43" t="s">
        <v>242</v>
      </c>
      <c r="EE43" s="27">
        <v>44377</v>
      </c>
      <c r="EF43" t="s">
        <v>242</v>
      </c>
      <c r="EG43" s="7">
        <v>44377</v>
      </c>
      <c r="EH43" t="s">
        <v>242</v>
      </c>
      <c r="EI43" s="27">
        <v>44405</v>
      </c>
      <c r="EJ43" t="s">
        <v>242</v>
      </c>
      <c r="EK43" s="27">
        <v>44405</v>
      </c>
      <c r="EL43" t="s">
        <v>242</v>
      </c>
      <c r="EM43" s="27">
        <v>44405</v>
      </c>
      <c r="EN43" t="s">
        <v>242</v>
      </c>
      <c r="EO43" s="27">
        <v>44405</v>
      </c>
      <c r="EP43" t="s">
        <v>242</v>
      </c>
      <c r="EQ43" s="27">
        <v>44417</v>
      </c>
      <c r="ER43" t="s">
        <v>242</v>
      </c>
      <c r="ES43" s="27">
        <v>44417</v>
      </c>
      <c r="ET43" t="s">
        <v>242</v>
      </c>
      <c r="EU43" s="27">
        <v>44417</v>
      </c>
      <c r="EV43" t="s">
        <v>242</v>
      </c>
      <c r="EW43" s="27">
        <v>44417</v>
      </c>
      <c r="EX43" t="s">
        <v>242</v>
      </c>
      <c r="EY43" s="27">
        <v>44417</v>
      </c>
      <c r="EZ43" t="s">
        <v>242</v>
      </c>
      <c r="FA43">
        <v>44417</v>
      </c>
      <c r="FB43" t="s">
        <v>242</v>
      </c>
      <c r="FC43" s="27">
        <v>44417</v>
      </c>
      <c r="FD43" t="s">
        <v>358</v>
      </c>
      <c r="FE43" s="27">
        <v>44421</v>
      </c>
      <c r="FF43" t="s">
        <v>242</v>
      </c>
      <c r="FG43" s="27">
        <v>44417</v>
      </c>
      <c r="FH43" t="s">
        <v>242</v>
      </c>
      <c r="FI43" s="7">
        <v>44417</v>
      </c>
      <c r="FJ43" t="s">
        <v>242</v>
      </c>
      <c r="FK43" s="27">
        <v>44417</v>
      </c>
      <c r="FL43" t="s">
        <v>242</v>
      </c>
      <c r="FM43" s="27">
        <v>44417</v>
      </c>
      <c r="FN43" t="s">
        <v>242</v>
      </c>
      <c r="FO43" s="27">
        <v>44417</v>
      </c>
      <c r="FP43" t="s">
        <v>242</v>
      </c>
      <c r="FQ43" s="27">
        <v>44453</v>
      </c>
      <c r="FR43" t="s">
        <v>242</v>
      </c>
      <c r="FS43" s="27">
        <v>44453</v>
      </c>
      <c r="FT43" t="s">
        <v>242</v>
      </c>
      <c r="FU43" s="7">
        <v>44453</v>
      </c>
      <c r="FV43" t="s">
        <v>242</v>
      </c>
      <c r="FW43" s="27">
        <v>44453</v>
      </c>
      <c r="FX43" t="s">
        <v>242</v>
      </c>
      <c r="FY43" s="27">
        <v>44467</v>
      </c>
      <c r="FZ43" t="s">
        <v>242</v>
      </c>
      <c r="GA43" s="27">
        <v>44467</v>
      </c>
      <c r="GB43" t="s">
        <v>242</v>
      </c>
      <c r="GC43" s="27">
        <v>44467</v>
      </c>
      <c r="GD43" t="s">
        <v>242</v>
      </c>
      <c r="GE43" s="27">
        <v>44467</v>
      </c>
      <c r="GF43" t="s">
        <v>242</v>
      </c>
      <c r="GG43" s="27">
        <v>44467</v>
      </c>
      <c r="GH43" t="s">
        <v>242</v>
      </c>
      <c r="GI43" s="27">
        <v>44467</v>
      </c>
      <c r="GJ43" t="s">
        <v>242</v>
      </c>
      <c r="GK43" s="27">
        <v>44483</v>
      </c>
      <c r="GL43" t="s">
        <v>242</v>
      </c>
      <c r="GM43" s="27">
        <v>44483</v>
      </c>
      <c r="GN43" t="s">
        <v>242</v>
      </c>
      <c r="GO43" s="27">
        <v>44483</v>
      </c>
      <c r="GP43" t="s">
        <v>242</v>
      </c>
      <c r="GQ43" s="27">
        <v>44483</v>
      </c>
      <c r="GR43" t="s">
        <v>242</v>
      </c>
      <c r="GS43" s="27">
        <v>44483</v>
      </c>
      <c r="GT43" t="s">
        <v>242</v>
      </c>
      <c r="GU43" s="27">
        <v>44509</v>
      </c>
      <c r="GV43" t="s">
        <v>242</v>
      </c>
      <c r="GW43" s="27">
        <v>44509</v>
      </c>
      <c r="GX43" t="s">
        <v>242</v>
      </c>
      <c r="GY43" s="27">
        <v>44509</v>
      </c>
      <c r="GZ43" t="s">
        <v>241</v>
      </c>
      <c r="HA43" s="27">
        <v>44509</v>
      </c>
      <c r="HB43" t="s">
        <v>241</v>
      </c>
      <c r="HC43" s="27">
        <v>44509</v>
      </c>
      <c r="HD43" t="s">
        <v>241</v>
      </c>
      <c r="HE43" s="27">
        <v>44509</v>
      </c>
      <c r="HF43" t="s">
        <v>241</v>
      </c>
      <c r="HG43">
        <v>44509</v>
      </c>
      <c r="HH43" t="s">
        <v>241</v>
      </c>
      <c r="HI43">
        <v>44509</v>
      </c>
      <c r="HJ43" t="s">
        <v>241</v>
      </c>
      <c r="HK43">
        <v>44509</v>
      </c>
      <c r="HL43" t="s">
        <v>241</v>
      </c>
      <c r="HM43" s="27">
        <v>44546</v>
      </c>
      <c r="HN43" t="s">
        <v>241</v>
      </c>
      <c r="HO43" s="27">
        <v>44546</v>
      </c>
      <c r="HP43" t="s">
        <v>241</v>
      </c>
      <c r="HQ43" s="27">
        <v>44546</v>
      </c>
      <c r="HR43" s="470" t="s">
        <v>241</v>
      </c>
      <c r="HS43" s="471">
        <v>44546</v>
      </c>
      <c r="HT43" t="s">
        <v>241</v>
      </c>
      <c r="HU43" s="27">
        <v>44579</v>
      </c>
      <c r="HV43" t="s">
        <v>241</v>
      </c>
      <c r="HW43" s="27">
        <v>44579</v>
      </c>
      <c r="HX43" t="s">
        <v>241</v>
      </c>
      <c r="HY43" s="27">
        <v>44579</v>
      </c>
      <c r="HZ43" t="s">
        <v>241</v>
      </c>
      <c r="IA43" s="27">
        <v>44579</v>
      </c>
      <c r="IB43" t="s">
        <v>241</v>
      </c>
      <c r="IC43" s="27">
        <v>44579</v>
      </c>
      <c r="ID43" t="s">
        <v>241</v>
      </c>
      <c r="IE43" s="27">
        <v>44599</v>
      </c>
      <c r="IF43" t="s">
        <v>241</v>
      </c>
      <c r="IG43" s="27">
        <v>44599</v>
      </c>
      <c r="IH43" t="s">
        <v>241</v>
      </c>
      <c r="II43" s="27">
        <v>44599</v>
      </c>
      <c r="IJ43" t="s">
        <v>241</v>
      </c>
      <c r="IK43" s="27">
        <v>44599</v>
      </c>
      <c r="IL43" t="s">
        <v>241</v>
      </c>
      <c r="IM43" s="27">
        <v>44599</v>
      </c>
      <c r="IN43" t="s">
        <v>241</v>
      </c>
      <c r="IO43" s="27">
        <v>44599</v>
      </c>
      <c r="IP43" t="s">
        <v>242</v>
      </c>
      <c r="IQ43" s="27">
        <v>44628</v>
      </c>
      <c r="IR43" t="s">
        <v>242</v>
      </c>
      <c r="IS43">
        <v>44628</v>
      </c>
      <c r="IT43" t="s">
        <v>242</v>
      </c>
      <c r="IU43" s="27">
        <v>44628</v>
      </c>
      <c r="IV43" t="s">
        <v>242</v>
      </c>
      <c r="IW43" s="27">
        <v>44628</v>
      </c>
      <c r="IX43" t="s">
        <v>242</v>
      </c>
      <c r="IY43" s="27">
        <v>44628</v>
      </c>
      <c r="IZ43" t="s">
        <v>242</v>
      </c>
      <c r="JA43" s="27">
        <v>44628</v>
      </c>
      <c r="JB43" t="s">
        <v>242</v>
      </c>
      <c r="JC43" s="27">
        <v>44628</v>
      </c>
      <c r="JD43" t="s">
        <v>242</v>
      </c>
      <c r="JE43" s="27">
        <v>44628</v>
      </c>
      <c r="JF43" t="s">
        <v>242</v>
      </c>
      <c r="JG43">
        <v>44664</v>
      </c>
      <c r="JH43" t="s">
        <v>242</v>
      </c>
      <c r="JI43" s="27">
        <v>44664</v>
      </c>
      <c r="JJ43" t="s">
        <v>242</v>
      </c>
      <c r="JK43">
        <v>44664</v>
      </c>
      <c r="JL43" t="s">
        <v>242</v>
      </c>
      <c r="JM43" s="27">
        <v>44664</v>
      </c>
      <c r="JN43" t="s">
        <v>242</v>
      </c>
      <c r="JO43" s="7">
        <v>44684</v>
      </c>
      <c r="JP43" t="s">
        <v>242</v>
      </c>
      <c r="JQ43" s="27">
        <v>44684</v>
      </c>
      <c r="JR43" t="s">
        <v>242</v>
      </c>
      <c r="JS43" s="27">
        <v>44684</v>
      </c>
      <c r="JT43" t="s">
        <v>242</v>
      </c>
      <c r="JU43">
        <v>44684</v>
      </c>
      <c r="JV43" t="s">
        <v>242</v>
      </c>
      <c r="JW43">
        <v>44721</v>
      </c>
      <c r="JX43" t="s">
        <v>242</v>
      </c>
      <c r="JY43" s="27">
        <v>44721</v>
      </c>
      <c r="JZ43" t="s">
        <v>242</v>
      </c>
      <c r="KA43" s="27">
        <v>44764</v>
      </c>
      <c r="KB43" t="s">
        <v>242</v>
      </c>
      <c r="KC43" s="27">
        <v>44764</v>
      </c>
      <c r="KD43" t="s">
        <v>242</v>
      </c>
      <c r="KE43" s="27">
        <v>44764</v>
      </c>
    </row>
    <row r="44" spans="1:291" x14ac:dyDescent="0.25">
      <c r="A44">
        <v>3435</v>
      </c>
      <c r="B44" s="7">
        <v>43656</v>
      </c>
      <c r="D44">
        <v>3435</v>
      </c>
      <c r="E44" s="7">
        <v>43656</v>
      </c>
      <c r="G44" t="s">
        <v>2465</v>
      </c>
      <c r="I44" t="s">
        <v>2465</v>
      </c>
      <c r="J44" s="7">
        <v>43972</v>
      </c>
      <c r="L44" t="s">
        <v>2465</v>
      </c>
      <c r="M44" t="s">
        <v>2473</v>
      </c>
      <c r="O44" t="s">
        <v>2473</v>
      </c>
      <c r="P44" s="7">
        <v>43972</v>
      </c>
      <c r="R44">
        <v>3179</v>
      </c>
      <c r="S44" s="7">
        <v>42383</v>
      </c>
      <c r="T44" t="s">
        <v>2342</v>
      </c>
      <c r="U44">
        <v>4073</v>
      </c>
      <c r="V44" s="7">
        <v>42383</v>
      </c>
      <c r="W44" t="s">
        <v>2342</v>
      </c>
      <c r="X44" t="s">
        <v>2473</v>
      </c>
      <c r="Y44" t="s">
        <v>2473</v>
      </c>
      <c r="Z44" s="7">
        <v>43972</v>
      </c>
      <c r="AA44" t="s">
        <v>2473</v>
      </c>
      <c r="AB44" t="s">
        <v>2473</v>
      </c>
      <c r="AC44" t="s">
        <v>2473</v>
      </c>
      <c r="AD44" s="7">
        <v>43972</v>
      </c>
      <c r="AE44" s="14" t="s">
        <v>2473</v>
      </c>
      <c r="AF44" t="s">
        <v>2473</v>
      </c>
      <c r="AG44" s="7">
        <v>43991</v>
      </c>
      <c r="AH44">
        <v>3179</v>
      </c>
      <c r="AI44" s="7">
        <v>42383</v>
      </c>
      <c r="AJ44" s="15" t="s">
        <v>2342</v>
      </c>
      <c r="AK44" t="s">
        <v>2473</v>
      </c>
      <c r="AL44" s="7">
        <v>43991</v>
      </c>
      <c r="AM44" t="s">
        <v>2473</v>
      </c>
      <c r="AN44" t="s">
        <v>2473</v>
      </c>
      <c r="AO44" s="7">
        <v>43991</v>
      </c>
      <c r="AP44" t="s">
        <v>2473</v>
      </c>
      <c r="AQ44" s="7">
        <v>43991</v>
      </c>
      <c r="AR44" t="s">
        <v>2473</v>
      </c>
      <c r="AS44" s="27">
        <v>44021</v>
      </c>
      <c r="AT44" t="s">
        <v>2473</v>
      </c>
      <c r="AU44" s="27">
        <v>44021</v>
      </c>
      <c r="AV44" t="s">
        <v>2473</v>
      </c>
      <c r="AW44" s="27">
        <v>44021</v>
      </c>
      <c r="AX44" t="s">
        <v>2473</v>
      </c>
      <c r="AY44" s="27">
        <v>44021</v>
      </c>
      <c r="AZ44" t="s">
        <v>2473</v>
      </c>
      <c r="BA44" s="27">
        <v>44055</v>
      </c>
      <c r="BB44" t="s">
        <v>2473</v>
      </c>
      <c r="BC44" s="27">
        <v>44055</v>
      </c>
      <c r="BD44" t="s">
        <v>2473</v>
      </c>
      <c r="BE44" s="27">
        <v>44055</v>
      </c>
      <c r="BF44" t="s">
        <v>2473</v>
      </c>
      <c r="BG44" s="27">
        <v>44055</v>
      </c>
      <c r="BH44" t="s">
        <v>2473</v>
      </c>
      <c r="BI44" s="27">
        <v>44055</v>
      </c>
      <c r="BJ44" t="s">
        <v>2473</v>
      </c>
      <c r="BK44" s="27">
        <v>44055</v>
      </c>
      <c r="BL44" t="s">
        <v>2473</v>
      </c>
      <c r="BM44" s="27">
        <v>44112</v>
      </c>
      <c r="BN44" t="s">
        <v>2473</v>
      </c>
      <c r="BO44" s="27">
        <v>44112</v>
      </c>
      <c r="BP44" t="s">
        <v>2473</v>
      </c>
      <c r="BQ44" s="7">
        <v>44112</v>
      </c>
      <c r="BR44" t="s">
        <v>2473</v>
      </c>
      <c r="BS44" s="27">
        <v>44112</v>
      </c>
      <c r="BT44" t="s">
        <v>2473</v>
      </c>
      <c r="BU44" s="27">
        <v>44112</v>
      </c>
      <c r="BV44" t="s">
        <v>2473</v>
      </c>
      <c r="BW44">
        <v>44112</v>
      </c>
      <c r="BX44" t="s">
        <v>2473</v>
      </c>
      <c r="BY44" s="27">
        <v>44201</v>
      </c>
      <c r="BZ44" t="s">
        <v>2473</v>
      </c>
      <c r="CA44" s="27">
        <v>44201</v>
      </c>
      <c r="CB44" t="s">
        <v>2473</v>
      </c>
      <c r="CC44" s="27">
        <v>44201</v>
      </c>
      <c r="CD44">
        <v>3171</v>
      </c>
      <c r="CE44" s="27">
        <v>44208</v>
      </c>
      <c r="CF44" t="s">
        <v>2473</v>
      </c>
      <c r="CG44" s="27">
        <v>44201</v>
      </c>
      <c r="CH44" t="s">
        <v>2475</v>
      </c>
      <c r="CI44" s="27">
        <v>44201</v>
      </c>
      <c r="CJ44" t="s">
        <v>2475</v>
      </c>
      <c r="CK44" s="27">
        <v>44230</v>
      </c>
      <c r="CL44" t="s">
        <v>2475</v>
      </c>
      <c r="CM44" s="27">
        <v>44230</v>
      </c>
      <c r="CN44" t="s">
        <v>2475</v>
      </c>
      <c r="CO44" s="27">
        <v>44230</v>
      </c>
      <c r="CP44" t="s">
        <v>2475</v>
      </c>
      <c r="CQ44" s="7">
        <v>44230</v>
      </c>
      <c r="CR44" t="s">
        <v>2473</v>
      </c>
      <c r="CS44">
        <v>9.7000000000000003E-2</v>
      </c>
      <c r="CT44" t="s">
        <v>2475</v>
      </c>
      <c r="CU44" s="7">
        <v>44257</v>
      </c>
      <c r="CV44" t="s">
        <v>2475</v>
      </c>
      <c r="CW44" s="27">
        <v>44257</v>
      </c>
      <c r="CX44" t="s">
        <v>2475</v>
      </c>
      <c r="CY44" s="27">
        <v>44291</v>
      </c>
      <c r="CZ44" t="s">
        <v>2475</v>
      </c>
      <c r="DA44" s="27">
        <v>44291</v>
      </c>
      <c r="DB44" t="s">
        <v>2475</v>
      </c>
      <c r="DC44" s="27">
        <v>44291</v>
      </c>
      <c r="DD44" t="s">
        <v>2475</v>
      </c>
      <c r="DE44" s="27">
        <v>44334</v>
      </c>
      <c r="DF44" t="s">
        <v>2475</v>
      </c>
      <c r="DG44" s="27">
        <v>44334</v>
      </c>
      <c r="DH44" t="s">
        <v>2475</v>
      </c>
      <c r="DI44" s="27">
        <v>44334</v>
      </c>
      <c r="DJ44" t="s">
        <v>2476</v>
      </c>
      <c r="DK44" s="7">
        <v>44363</v>
      </c>
      <c r="DL44" t="s">
        <v>259</v>
      </c>
      <c r="DM44" s="27">
        <v>44258</v>
      </c>
      <c r="DN44" t="s">
        <v>259</v>
      </c>
      <c r="DO44" s="27">
        <v>44258</v>
      </c>
      <c r="DP44" t="s">
        <v>245</v>
      </c>
      <c r="DQ44" s="27">
        <v>44377</v>
      </c>
      <c r="DR44" t="s">
        <v>245</v>
      </c>
      <c r="DS44" s="27">
        <v>44377</v>
      </c>
      <c r="DT44" t="s">
        <v>245</v>
      </c>
      <c r="DU44" s="27">
        <v>44377</v>
      </c>
      <c r="DV44" t="s">
        <v>245</v>
      </c>
      <c r="DW44" s="27">
        <v>44377</v>
      </c>
      <c r="DX44" t="s">
        <v>243</v>
      </c>
      <c r="DY44" s="7">
        <v>44377</v>
      </c>
      <c r="DZ44" t="s">
        <v>243</v>
      </c>
      <c r="EA44">
        <v>44377</v>
      </c>
      <c r="EB44" t="s">
        <v>243</v>
      </c>
      <c r="EC44" s="27">
        <v>44377</v>
      </c>
      <c r="ED44" t="s">
        <v>243</v>
      </c>
      <c r="EE44" s="27">
        <v>44377</v>
      </c>
      <c r="EF44" t="s">
        <v>243</v>
      </c>
      <c r="EG44" s="7">
        <v>44377</v>
      </c>
      <c r="EH44" t="s">
        <v>243</v>
      </c>
      <c r="EI44" s="27">
        <v>44405</v>
      </c>
      <c r="EJ44" t="s">
        <v>243</v>
      </c>
      <c r="EK44" s="27">
        <v>44405</v>
      </c>
      <c r="EL44" t="s">
        <v>243</v>
      </c>
      <c r="EM44" s="27">
        <v>44405</v>
      </c>
      <c r="EN44" t="s">
        <v>243</v>
      </c>
      <c r="EO44" s="27">
        <v>44405</v>
      </c>
      <c r="EP44" t="s">
        <v>243</v>
      </c>
      <c r="EQ44" s="27">
        <v>44417</v>
      </c>
      <c r="ER44" t="s">
        <v>243</v>
      </c>
      <c r="ES44" s="27">
        <v>44417</v>
      </c>
      <c r="ET44" t="s">
        <v>243</v>
      </c>
      <c r="EU44" s="27">
        <v>44417</v>
      </c>
      <c r="EV44" t="s">
        <v>243</v>
      </c>
      <c r="EW44" s="27">
        <v>44417</v>
      </c>
      <c r="EX44" t="s">
        <v>243</v>
      </c>
      <c r="EY44" s="27">
        <v>44417</v>
      </c>
      <c r="EZ44" t="s">
        <v>243</v>
      </c>
      <c r="FA44">
        <v>44417</v>
      </c>
      <c r="FB44" t="s">
        <v>243</v>
      </c>
      <c r="FC44" s="27">
        <v>44417</v>
      </c>
      <c r="FD44" t="s">
        <v>359</v>
      </c>
      <c r="FE44" s="27">
        <v>44421</v>
      </c>
      <c r="FF44" t="s">
        <v>243</v>
      </c>
      <c r="FG44" s="27">
        <v>44417</v>
      </c>
      <c r="FH44" t="s">
        <v>243</v>
      </c>
      <c r="FI44" s="7">
        <v>44417</v>
      </c>
      <c r="FJ44" t="s">
        <v>243</v>
      </c>
      <c r="FK44" s="27">
        <v>44417</v>
      </c>
      <c r="FL44" t="s">
        <v>243</v>
      </c>
      <c r="FM44" s="27">
        <v>44417</v>
      </c>
      <c r="FN44" t="s">
        <v>243</v>
      </c>
      <c r="FO44" s="27">
        <v>44417</v>
      </c>
      <c r="FP44" t="s">
        <v>243</v>
      </c>
      <c r="FQ44" s="27">
        <v>44453</v>
      </c>
      <c r="FR44" t="s">
        <v>243</v>
      </c>
      <c r="FS44" s="27">
        <v>44453</v>
      </c>
      <c r="FT44" t="s">
        <v>243</v>
      </c>
      <c r="FU44" s="7">
        <v>44453</v>
      </c>
      <c r="FV44" t="s">
        <v>243</v>
      </c>
      <c r="FW44" s="27">
        <v>44453</v>
      </c>
      <c r="FX44" t="s">
        <v>243</v>
      </c>
      <c r="FY44" s="27">
        <v>44467</v>
      </c>
      <c r="FZ44" t="s">
        <v>243</v>
      </c>
      <c r="GA44" s="27">
        <v>44467</v>
      </c>
      <c r="GB44" t="s">
        <v>243</v>
      </c>
      <c r="GC44" s="27">
        <v>44467</v>
      </c>
      <c r="GD44" t="s">
        <v>243</v>
      </c>
      <c r="GE44" s="27">
        <v>44467</v>
      </c>
      <c r="GF44" t="s">
        <v>243</v>
      </c>
      <c r="GG44" s="27">
        <v>44467</v>
      </c>
      <c r="GH44" t="s">
        <v>243</v>
      </c>
      <c r="GI44" s="27">
        <v>44467</v>
      </c>
      <c r="GJ44" t="s">
        <v>243</v>
      </c>
      <c r="GK44" s="27">
        <v>44483</v>
      </c>
      <c r="GL44" t="s">
        <v>243</v>
      </c>
      <c r="GM44" s="27">
        <v>44483</v>
      </c>
      <c r="GN44" t="s">
        <v>243</v>
      </c>
      <c r="GO44" s="27">
        <v>44483</v>
      </c>
      <c r="GP44" t="s">
        <v>243</v>
      </c>
      <c r="GQ44" s="27">
        <v>44483</v>
      </c>
      <c r="GR44" t="s">
        <v>243</v>
      </c>
      <c r="GS44" s="27">
        <v>44483</v>
      </c>
      <c r="GT44" t="s">
        <v>243</v>
      </c>
      <c r="GU44" s="27">
        <v>44509</v>
      </c>
      <c r="GV44" t="s">
        <v>243</v>
      </c>
      <c r="GW44" s="27">
        <v>44509</v>
      </c>
      <c r="GX44" t="s">
        <v>243</v>
      </c>
      <c r="GY44" s="27">
        <v>44509</v>
      </c>
      <c r="GZ44" t="s">
        <v>242</v>
      </c>
      <c r="HA44" s="27">
        <v>44509</v>
      </c>
      <c r="HB44" t="s">
        <v>242</v>
      </c>
      <c r="HC44" s="27">
        <v>44509</v>
      </c>
      <c r="HD44" t="s">
        <v>242</v>
      </c>
      <c r="HE44" s="27">
        <v>44509</v>
      </c>
      <c r="HF44" t="s">
        <v>242</v>
      </c>
      <c r="HG44">
        <v>44509</v>
      </c>
      <c r="HH44" t="s">
        <v>242</v>
      </c>
      <c r="HI44">
        <v>44509</v>
      </c>
      <c r="HJ44" t="s">
        <v>242</v>
      </c>
      <c r="HK44">
        <v>44509</v>
      </c>
      <c r="HL44" t="s">
        <v>242</v>
      </c>
      <c r="HM44" s="27">
        <v>44509</v>
      </c>
      <c r="HN44" t="s">
        <v>242</v>
      </c>
      <c r="HO44" s="27">
        <v>44551</v>
      </c>
      <c r="HP44" t="s">
        <v>242</v>
      </c>
      <c r="HQ44" s="27">
        <v>44551</v>
      </c>
      <c r="HR44" s="470" t="s">
        <v>242</v>
      </c>
      <c r="HS44" s="471">
        <v>44551</v>
      </c>
      <c r="HT44" t="s">
        <v>242</v>
      </c>
      <c r="HU44" s="27">
        <v>44579</v>
      </c>
      <c r="HV44" t="s">
        <v>242</v>
      </c>
      <c r="HW44" s="27">
        <v>44579</v>
      </c>
      <c r="HX44" t="s">
        <v>242</v>
      </c>
      <c r="HY44" s="27">
        <v>44579</v>
      </c>
      <c r="HZ44" t="s">
        <v>242</v>
      </c>
      <c r="IA44" s="27">
        <v>44579</v>
      </c>
      <c r="IB44" t="s">
        <v>242</v>
      </c>
      <c r="IC44" s="27">
        <v>44579</v>
      </c>
      <c r="ID44" t="s">
        <v>242</v>
      </c>
      <c r="IE44" s="27">
        <v>44599</v>
      </c>
      <c r="IF44" t="s">
        <v>242</v>
      </c>
      <c r="IG44" s="27">
        <v>44599</v>
      </c>
      <c r="IH44" t="s">
        <v>242</v>
      </c>
      <c r="II44" s="27">
        <v>44599</v>
      </c>
      <c r="IJ44" t="s">
        <v>242</v>
      </c>
      <c r="IK44" s="27">
        <v>44599</v>
      </c>
      <c r="IL44" t="s">
        <v>242</v>
      </c>
      <c r="IM44" s="27">
        <v>44599</v>
      </c>
      <c r="IN44" t="s">
        <v>242</v>
      </c>
      <c r="IO44" s="27">
        <v>44599</v>
      </c>
      <c r="IP44" t="s">
        <v>243</v>
      </c>
      <c r="IQ44" s="27">
        <v>44627</v>
      </c>
      <c r="IR44" t="s">
        <v>243</v>
      </c>
      <c r="IS44">
        <v>44627</v>
      </c>
      <c r="IT44" t="s">
        <v>243</v>
      </c>
      <c r="IU44" s="27">
        <v>44627</v>
      </c>
      <c r="IV44" t="s">
        <v>243</v>
      </c>
      <c r="IW44" s="27">
        <v>44627</v>
      </c>
      <c r="IX44" t="s">
        <v>243</v>
      </c>
      <c r="IY44" s="27">
        <v>44627</v>
      </c>
      <c r="IZ44" t="s">
        <v>243</v>
      </c>
      <c r="JA44" s="27">
        <v>44627</v>
      </c>
      <c r="JB44" t="s">
        <v>243</v>
      </c>
      <c r="JC44" s="27">
        <v>44627</v>
      </c>
      <c r="JD44" t="s">
        <v>243</v>
      </c>
      <c r="JE44" s="27">
        <v>44627</v>
      </c>
      <c r="JF44" t="s">
        <v>243</v>
      </c>
      <c r="JG44">
        <v>44664</v>
      </c>
      <c r="JH44" t="s">
        <v>243</v>
      </c>
      <c r="JI44" s="27">
        <v>44664</v>
      </c>
      <c r="JJ44" t="s">
        <v>243</v>
      </c>
      <c r="JK44">
        <v>44664</v>
      </c>
      <c r="JL44" t="s">
        <v>243</v>
      </c>
      <c r="JM44" s="27">
        <v>44664</v>
      </c>
      <c r="JN44" t="s">
        <v>243</v>
      </c>
      <c r="JO44" s="7">
        <v>44684</v>
      </c>
      <c r="JP44" t="s">
        <v>243</v>
      </c>
      <c r="JQ44" s="27">
        <v>44684</v>
      </c>
      <c r="JR44" t="s">
        <v>243</v>
      </c>
      <c r="JS44" s="27">
        <v>44684</v>
      </c>
      <c r="JT44" t="s">
        <v>243</v>
      </c>
      <c r="JU44">
        <v>44684</v>
      </c>
      <c r="JV44" t="s">
        <v>243</v>
      </c>
      <c r="JW44">
        <v>44721</v>
      </c>
      <c r="JX44" t="s">
        <v>243</v>
      </c>
      <c r="JY44" s="27">
        <v>44735</v>
      </c>
      <c r="JZ44" t="s">
        <v>243</v>
      </c>
      <c r="KA44" s="27">
        <v>44764</v>
      </c>
      <c r="KB44" t="s">
        <v>243</v>
      </c>
      <c r="KC44" s="27">
        <v>44764</v>
      </c>
      <c r="KD44" t="s">
        <v>243</v>
      </c>
      <c r="KE44" s="27">
        <v>44764</v>
      </c>
    </row>
    <row r="45" spans="1:291" x14ac:dyDescent="0.25">
      <c r="A45" t="s">
        <v>2465</v>
      </c>
      <c r="B45" s="7">
        <v>43641</v>
      </c>
      <c r="D45" t="s">
        <v>2465</v>
      </c>
      <c r="E45" s="7">
        <v>43972</v>
      </c>
      <c r="G45" t="s">
        <v>2468</v>
      </c>
      <c r="I45" t="s">
        <v>2468</v>
      </c>
      <c r="J45" s="7">
        <v>43972</v>
      </c>
      <c r="L45" t="s">
        <v>2468</v>
      </c>
      <c r="M45" t="s">
        <v>2475</v>
      </c>
      <c r="O45" t="s">
        <v>2475</v>
      </c>
      <c r="P45" s="7">
        <v>43972</v>
      </c>
      <c r="R45">
        <v>4073</v>
      </c>
      <c r="S45" s="7">
        <v>42383</v>
      </c>
      <c r="T45" t="s">
        <v>2342</v>
      </c>
      <c r="U45">
        <v>4072</v>
      </c>
      <c r="V45" s="7">
        <v>42383</v>
      </c>
      <c r="W45" t="s">
        <v>2342</v>
      </c>
      <c r="X45" t="s">
        <v>2475</v>
      </c>
      <c r="Y45" t="s">
        <v>2475</v>
      </c>
      <c r="Z45" s="7">
        <v>43972</v>
      </c>
      <c r="AA45" t="s">
        <v>2475</v>
      </c>
      <c r="AB45" t="s">
        <v>2475</v>
      </c>
      <c r="AC45" t="s">
        <v>2475</v>
      </c>
      <c r="AD45" s="7">
        <v>43972</v>
      </c>
      <c r="AE45" s="14" t="s">
        <v>2475</v>
      </c>
      <c r="AF45" t="s">
        <v>2475</v>
      </c>
      <c r="AG45" s="7">
        <v>43991</v>
      </c>
      <c r="AH45">
        <v>4073</v>
      </c>
      <c r="AI45" s="7">
        <v>42383</v>
      </c>
      <c r="AJ45" s="15" t="s">
        <v>2342</v>
      </c>
      <c r="AK45" t="s">
        <v>2475</v>
      </c>
      <c r="AL45" s="7">
        <v>43991</v>
      </c>
      <c r="AM45" t="s">
        <v>2475</v>
      </c>
      <c r="AN45" t="s">
        <v>2475</v>
      </c>
      <c r="AO45" s="7">
        <v>43991</v>
      </c>
      <c r="AP45" t="s">
        <v>2475</v>
      </c>
      <c r="AQ45" s="7">
        <v>43991</v>
      </c>
      <c r="AR45" t="s">
        <v>2475</v>
      </c>
      <c r="AS45" s="27">
        <v>44021</v>
      </c>
      <c r="AT45" t="s">
        <v>2475</v>
      </c>
      <c r="AU45" s="27">
        <v>44021</v>
      </c>
      <c r="AV45" t="s">
        <v>2475</v>
      </c>
      <c r="AW45" s="27">
        <v>44021</v>
      </c>
      <c r="AX45" t="s">
        <v>2475</v>
      </c>
      <c r="AY45" s="27">
        <v>44021</v>
      </c>
      <c r="AZ45" t="s">
        <v>2475</v>
      </c>
      <c r="BA45" s="27">
        <v>44055</v>
      </c>
      <c r="BB45" t="s">
        <v>2475</v>
      </c>
      <c r="BC45" s="27">
        <v>44055</v>
      </c>
      <c r="BD45" t="s">
        <v>2475</v>
      </c>
      <c r="BE45" s="27">
        <v>44055</v>
      </c>
      <c r="BF45" t="s">
        <v>2475</v>
      </c>
      <c r="BG45" s="27">
        <v>44055</v>
      </c>
      <c r="BH45" t="s">
        <v>2475</v>
      </c>
      <c r="BI45" s="27">
        <v>44055</v>
      </c>
      <c r="BJ45" t="s">
        <v>2475</v>
      </c>
      <c r="BK45" s="27">
        <v>44055</v>
      </c>
      <c r="BL45" t="s">
        <v>2475</v>
      </c>
      <c r="BM45" s="27">
        <v>44112</v>
      </c>
      <c r="BN45" t="s">
        <v>2475</v>
      </c>
      <c r="BO45" s="27">
        <v>44112</v>
      </c>
      <c r="BP45" t="s">
        <v>2475</v>
      </c>
      <c r="BQ45" s="7">
        <v>44112</v>
      </c>
      <c r="BR45" t="s">
        <v>2475</v>
      </c>
      <c r="BS45" s="27">
        <v>44112</v>
      </c>
      <c r="BT45" t="s">
        <v>2475</v>
      </c>
      <c r="BU45" s="27">
        <v>44112</v>
      </c>
      <c r="BV45" t="s">
        <v>2475</v>
      </c>
      <c r="BW45">
        <v>44112</v>
      </c>
      <c r="BX45" t="s">
        <v>2475</v>
      </c>
      <c r="BY45" s="27">
        <v>44201</v>
      </c>
      <c r="BZ45" t="s">
        <v>2475</v>
      </c>
      <c r="CA45" s="27">
        <v>44201</v>
      </c>
      <c r="CB45" t="s">
        <v>2475</v>
      </c>
      <c r="CC45" s="27">
        <v>44201</v>
      </c>
      <c r="CD45">
        <v>3304</v>
      </c>
      <c r="CE45" s="27">
        <v>44208</v>
      </c>
      <c r="CF45" t="s">
        <v>2475</v>
      </c>
      <c r="CG45" s="27">
        <v>44201</v>
      </c>
      <c r="CH45" t="s">
        <v>2401</v>
      </c>
      <c r="CI45" s="27">
        <v>44201</v>
      </c>
      <c r="CJ45" t="s">
        <v>2401</v>
      </c>
      <c r="CK45" s="27">
        <v>44230</v>
      </c>
      <c r="CL45" t="s">
        <v>2401</v>
      </c>
      <c r="CM45" s="27">
        <v>44230</v>
      </c>
      <c r="CN45" t="s">
        <v>2401</v>
      </c>
      <c r="CO45" s="27">
        <v>44230</v>
      </c>
      <c r="CP45" t="s">
        <v>2401</v>
      </c>
      <c r="CQ45" s="7">
        <v>44230</v>
      </c>
      <c r="CR45" t="s">
        <v>2475</v>
      </c>
      <c r="CS45">
        <v>7.4999999999999997E-2</v>
      </c>
      <c r="CT45" t="s">
        <v>2401</v>
      </c>
      <c r="CU45" s="7">
        <v>44259</v>
      </c>
      <c r="CV45" t="s">
        <v>2401</v>
      </c>
      <c r="CW45" s="27">
        <v>44259</v>
      </c>
      <c r="CX45" t="s">
        <v>2401</v>
      </c>
      <c r="CY45" s="27">
        <v>44259</v>
      </c>
      <c r="CZ45" t="s">
        <v>2401</v>
      </c>
      <c r="DA45" s="27">
        <v>44259</v>
      </c>
      <c r="DB45" t="s">
        <v>2401</v>
      </c>
      <c r="DC45" s="27">
        <v>44259</v>
      </c>
      <c r="DD45" t="s">
        <v>2401</v>
      </c>
      <c r="DE45" s="27">
        <v>44259</v>
      </c>
      <c r="DF45" t="s">
        <v>2401</v>
      </c>
      <c r="DG45" s="27">
        <v>44259</v>
      </c>
      <c r="DH45" t="s">
        <v>2401</v>
      </c>
      <c r="DI45" s="27">
        <v>44259</v>
      </c>
      <c r="DJ45" t="s">
        <v>2477</v>
      </c>
      <c r="DK45" s="7">
        <v>44363</v>
      </c>
      <c r="DL45" t="s">
        <v>260</v>
      </c>
      <c r="DM45" s="27">
        <v>44259</v>
      </c>
      <c r="DN45" t="s">
        <v>260</v>
      </c>
      <c r="DO45" s="27">
        <v>44259</v>
      </c>
      <c r="DP45" t="s">
        <v>246</v>
      </c>
      <c r="DQ45" s="27">
        <v>44377</v>
      </c>
      <c r="DR45" t="s">
        <v>246</v>
      </c>
      <c r="DS45" s="27">
        <v>44377</v>
      </c>
      <c r="DT45" t="s">
        <v>246</v>
      </c>
      <c r="DU45" s="27">
        <v>44377</v>
      </c>
      <c r="DV45" t="s">
        <v>246</v>
      </c>
      <c r="DW45" s="27">
        <v>44377</v>
      </c>
      <c r="DX45" t="s">
        <v>245</v>
      </c>
      <c r="DY45" s="7">
        <v>44377</v>
      </c>
      <c r="DZ45" t="s">
        <v>245</v>
      </c>
      <c r="EA45">
        <v>44377</v>
      </c>
      <c r="EB45" t="s">
        <v>245</v>
      </c>
      <c r="EC45" s="27">
        <v>44377</v>
      </c>
      <c r="ED45" t="s">
        <v>245</v>
      </c>
      <c r="EE45" s="27">
        <v>44377</v>
      </c>
      <c r="EF45" t="s">
        <v>245</v>
      </c>
      <c r="EG45" s="7">
        <v>44377</v>
      </c>
      <c r="EH45" t="s">
        <v>245</v>
      </c>
      <c r="EI45" s="27">
        <v>44405</v>
      </c>
      <c r="EJ45" t="s">
        <v>245</v>
      </c>
      <c r="EK45" s="27">
        <v>44405</v>
      </c>
      <c r="EL45" t="s">
        <v>245</v>
      </c>
      <c r="EM45" s="27">
        <v>44405</v>
      </c>
      <c r="EN45" t="s">
        <v>245</v>
      </c>
      <c r="EO45" s="27">
        <v>44405</v>
      </c>
      <c r="EP45" t="s">
        <v>245</v>
      </c>
      <c r="EQ45" s="27">
        <v>44417</v>
      </c>
      <c r="ER45" t="s">
        <v>245</v>
      </c>
      <c r="ES45" s="27">
        <v>44417</v>
      </c>
      <c r="ET45" t="s">
        <v>245</v>
      </c>
      <c r="EU45" s="27">
        <v>44417</v>
      </c>
      <c r="EV45" t="s">
        <v>245</v>
      </c>
      <c r="EW45" s="27">
        <v>44417</v>
      </c>
      <c r="EX45" t="s">
        <v>245</v>
      </c>
      <c r="EY45" s="27">
        <v>44417</v>
      </c>
      <c r="EZ45" t="s">
        <v>245</v>
      </c>
      <c r="FA45">
        <v>44417</v>
      </c>
      <c r="FB45" t="s">
        <v>245</v>
      </c>
      <c r="FC45" s="27">
        <v>44417</v>
      </c>
      <c r="FD45" t="s">
        <v>360</v>
      </c>
      <c r="FE45" s="27">
        <v>44397</v>
      </c>
      <c r="FF45" t="s">
        <v>245</v>
      </c>
      <c r="FG45" s="27">
        <v>44417</v>
      </c>
      <c r="FH45" t="s">
        <v>245</v>
      </c>
      <c r="FI45" s="7">
        <v>44417</v>
      </c>
      <c r="FJ45" t="s">
        <v>245</v>
      </c>
      <c r="FK45" s="27">
        <v>44417</v>
      </c>
      <c r="FL45" t="s">
        <v>245</v>
      </c>
      <c r="FM45" s="27">
        <v>44417</v>
      </c>
      <c r="FN45" t="s">
        <v>245</v>
      </c>
      <c r="FO45" s="27">
        <v>44417</v>
      </c>
      <c r="FP45" t="s">
        <v>245</v>
      </c>
      <c r="FQ45" s="27">
        <v>44453</v>
      </c>
      <c r="FR45" t="s">
        <v>245</v>
      </c>
      <c r="FS45" s="27">
        <v>44453</v>
      </c>
      <c r="FT45" t="s">
        <v>245</v>
      </c>
      <c r="FU45" s="7">
        <v>44453</v>
      </c>
      <c r="FV45" t="s">
        <v>245</v>
      </c>
      <c r="FW45" s="27">
        <v>44453</v>
      </c>
      <c r="FX45" t="s">
        <v>245</v>
      </c>
      <c r="FY45" s="27">
        <v>44467</v>
      </c>
      <c r="FZ45" t="s">
        <v>245</v>
      </c>
      <c r="GA45" s="27">
        <v>44467</v>
      </c>
      <c r="GB45" t="s">
        <v>245</v>
      </c>
      <c r="GC45" s="27">
        <v>44467</v>
      </c>
      <c r="GD45" t="s">
        <v>245</v>
      </c>
      <c r="GE45" s="27">
        <v>44467</v>
      </c>
      <c r="GF45" t="s">
        <v>245</v>
      </c>
      <c r="GG45" s="27">
        <v>44467</v>
      </c>
      <c r="GH45" t="s">
        <v>245</v>
      </c>
      <c r="GI45" s="27">
        <v>44467</v>
      </c>
      <c r="GJ45" t="s">
        <v>245</v>
      </c>
      <c r="GK45" s="27">
        <v>44483</v>
      </c>
      <c r="GL45" t="s">
        <v>245</v>
      </c>
      <c r="GM45" s="27">
        <v>44483</v>
      </c>
      <c r="GN45" t="s">
        <v>245</v>
      </c>
      <c r="GO45" s="27">
        <v>44483</v>
      </c>
      <c r="GP45" t="s">
        <v>245</v>
      </c>
      <c r="GQ45" s="27">
        <v>44483</v>
      </c>
      <c r="GR45" t="s">
        <v>245</v>
      </c>
      <c r="GS45" s="27">
        <v>44483</v>
      </c>
      <c r="GT45" t="s">
        <v>245</v>
      </c>
      <c r="GU45" s="27">
        <v>44509</v>
      </c>
      <c r="GV45" t="s">
        <v>245</v>
      </c>
      <c r="GW45" s="27">
        <v>44509</v>
      </c>
      <c r="GX45" t="s">
        <v>245</v>
      </c>
      <c r="GY45" s="27">
        <v>44509</v>
      </c>
      <c r="GZ45" t="s">
        <v>243</v>
      </c>
      <c r="HA45" s="27">
        <v>44509</v>
      </c>
      <c r="HB45" t="s">
        <v>243</v>
      </c>
      <c r="HC45" s="27">
        <v>44509</v>
      </c>
      <c r="HD45" t="s">
        <v>243</v>
      </c>
      <c r="HE45" s="27">
        <v>44509</v>
      </c>
      <c r="HF45" t="s">
        <v>243</v>
      </c>
      <c r="HG45">
        <v>44509</v>
      </c>
      <c r="HH45" t="s">
        <v>243</v>
      </c>
      <c r="HI45">
        <v>44509</v>
      </c>
      <c r="HJ45" t="s">
        <v>243</v>
      </c>
      <c r="HK45">
        <v>44509</v>
      </c>
      <c r="HL45" t="s">
        <v>243</v>
      </c>
      <c r="HM45" s="27">
        <v>44546</v>
      </c>
      <c r="HN45" t="s">
        <v>243</v>
      </c>
      <c r="HO45" s="27">
        <v>44546</v>
      </c>
      <c r="HP45" t="s">
        <v>243</v>
      </c>
      <c r="HQ45" s="27">
        <v>44546</v>
      </c>
      <c r="HR45" s="470" t="s">
        <v>243</v>
      </c>
      <c r="HS45" s="471">
        <v>44546</v>
      </c>
      <c r="HT45" t="s">
        <v>243</v>
      </c>
      <c r="HU45" s="27">
        <v>44579</v>
      </c>
      <c r="HV45" t="s">
        <v>243</v>
      </c>
      <c r="HW45" s="27">
        <v>44579</v>
      </c>
      <c r="HX45" t="s">
        <v>243</v>
      </c>
      <c r="HY45" s="27">
        <v>44579</v>
      </c>
      <c r="HZ45" t="s">
        <v>243</v>
      </c>
      <c r="IA45" s="27">
        <v>44579</v>
      </c>
      <c r="IB45" t="s">
        <v>243</v>
      </c>
      <c r="IC45" s="27">
        <v>44579</v>
      </c>
      <c r="ID45" t="s">
        <v>243</v>
      </c>
      <c r="IE45" s="27">
        <v>44599</v>
      </c>
      <c r="IF45" t="s">
        <v>243</v>
      </c>
      <c r="IG45" s="27">
        <v>44599</v>
      </c>
      <c r="IH45" t="s">
        <v>243</v>
      </c>
      <c r="II45" s="27">
        <v>44599</v>
      </c>
      <c r="IJ45" t="s">
        <v>243</v>
      </c>
      <c r="IK45" s="27">
        <v>44599</v>
      </c>
      <c r="IL45" t="s">
        <v>243</v>
      </c>
      <c r="IM45" s="27">
        <v>44599</v>
      </c>
      <c r="IN45" t="s">
        <v>243</v>
      </c>
      <c r="IO45" s="27">
        <v>44599</v>
      </c>
      <c r="IP45" t="s">
        <v>245</v>
      </c>
      <c r="IQ45" s="27">
        <v>44628</v>
      </c>
      <c r="IR45" t="s">
        <v>245</v>
      </c>
      <c r="IS45">
        <v>44628</v>
      </c>
      <c r="IT45" t="s">
        <v>245</v>
      </c>
      <c r="IU45" s="27">
        <v>44628</v>
      </c>
      <c r="IV45" t="s">
        <v>245</v>
      </c>
      <c r="IW45" s="27">
        <v>44628</v>
      </c>
      <c r="IX45" t="s">
        <v>245</v>
      </c>
      <c r="IY45" s="27">
        <v>44628</v>
      </c>
      <c r="IZ45" t="s">
        <v>245</v>
      </c>
      <c r="JA45" s="27">
        <v>44628</v>
      </c>
      <c r="JB45" t="s">
        <v>245</v>
      </c>
      <c r="JC45" s="27">
        <v>44628</v>
      </c>
      <c r="JD45" t="s">
        <v>245</v>
      </c>
      <c r="JE45" s="27">
        <v>44628</v>
      </c>
      <c r="JF45" t="s">
        <v>245</v>
      </c>
      <c r="JG45">
        <v>44664</v>
      </c>
      <c r="JH45" t="s">
        <v>245</v>
      </c>
      <c r="JI45" s="27">
        <v>44664</v>
      </c>
      <c r="JJ45" t="s">
        <v>245</v>
      </c>
      <c r="JK45">
        <v>44664</v>
      </c>
      <c r="JL45" t="s">
        <v>245</v>
      </c>
      <c r="JM45" s="27">
        <v>44664</v>
      </c>
      <c r="JN45" t="s">
        <v>245</v>
      </c>
      <c r="JO45" s="7">
        <v>44684</v>
      </c>
      <c r="JP45" t="s">
        <v>245</v>
      </c>
      <c r="JQ45" s="27">
        <v>44684</v>
      </c>
      <c r="JR45" t="s">
        <v>245</v>
      </c>
      <c r="JS45" s="27">
        <v>44684</v>
      </c>
      <c r="JT45" t="s">
        <v>245</v>
      </c>
      <c r="JU45">
        <v>44684</v>
      </c>
      <c r="JV45" t="s">
        <v>245</v>
      </c>
      <c r="JW45">
        <v>44721</v>
      </c>
      <c r="JX45" t="s">
        <v>245</v>
      </c>
      <c r="JY45" s="27">
        <v>44721</v>
      </c>
      <c r="JZ45" t="s">
        <v>245</v>
      </c>
      <c r="KA45" s="27">
        <v>44721</v>
      </c>
      <c r="KB45" t="s">
        <v>245</v>
      </c>
      <c r="KC45" s="27">
        <v>44721</v>
      </c>
      <c r="KD45" t="s">
        <v>245</v>
      </c>
      <c r="KE45" s="27">
        <v>44721</v>
      </c>
    </row>
    <row r="46" spans="1:291" x14ac:dyDescent="0.25">
      <c r="A46" t="s">
        <v>2468</v>
      </c>
      <c r="B46" s="7">
        <v>43641</v>
      </c>
      <c r="D46" t="s">
        <v>2468</v>
      </c>
      <c r="E46" s="7">
        <v>43972</v>
      </c>
      <c r="G46" t="s">
        <v>2391</v>
      </c>
      <c r="I46" t="s">
        <v>2391</v>
      </c>
      <c r="J46" s="7">
        <v>43972</v>
      </c>
      <c r="L46" t="s">
        <v>2391</v>
      </c>
      <c r="M46" t="s">
        <v>2401</v>
      </c>
      <c r="O46" t="s">
        <v>2401</v>
      </c>
      <c r="P46" s="7">
        <v>43972</v>
      </c>
      <c r="R46">
        <v>4072</v>
      </c>
      <c r="S46" s="7">
        <v>42383</v>
      </c>
      <c r="T46" t="s">
        <v>2342</v>
      </c>
      <c r="U46">
        <v>3363</v>
      </c>
      <c r="V46" s="7">
        <v>42383</v>
      </c>
      <c r="W46" t="s">
        <v>2342</v>
      </c>
      <c r="X46" t="s">
        <v>2401</v>
      </c>
      <c r="Y46" t="s">
        <v>2401</v>
      </c>
      <c r="Z46" s="7">
        <v>43972</v>
      </c>
      <c r="AA46" t="s">
        <v>2401</v>
      </c>
      <c r="AB46" t="s">
        <v>2401</v>
      </c>
      <c r="AC46" t="s">
        <v>2401</v>
      </c>
      <c r="AD46" s="7">
        <v>43972</v>
      </c>
      <c r="AE46" s="14" t="s">
        <v>2401</v>
      </c>
      <c r="AF46" t="s">
        <v>2401</v>
      </c>
      <c r="AG46" s="7">
        <v>43992</v>
      </c>
      <c r="AH46">
        <v>4072</v>
      </c>
      <c r="AI46" s="7">
        <v>42383</v>
      </c>
      <c r="AJ46" s="15" t="s">
        <v>2342</v>
      </c>
      <c r="AK46" t="s">
        <v>2401</v>
      </c>
      <c r="AL46" s="7">
        <v>43992</v>
      </c>
      <c r="AM46" t="s">
        <v>2401</v>
      </c>
      <c r="AN46" t="s">
        <v>2401</v>
      </c>
      <c r="AO46" s="7">
        <v>43992</v>
      </c>
      <c r="AP46" t="s">
        <v>2401</v>
      </c>
      <c r="AQ46" s="7">
        <v>43992</v>
      </c>
      <c r="AR46" t="s">
        <v>2401</v>
      </c>
      <c r="AS46" s="27">
        <v>44021</v>
      </c>
      <c r="AT46" t="s">
        <v>2401</v>
      </c>
      <c r="AU46" s="27">
        <v>44021</v>
      </c>
      <c r="AV46" t="s">
        <v>2401</v>
      </c>
      <c r="AW46" s="27">
        <v>44021</v>
      </c>
      <c r="AX46" t="s">
        <v>2401</v>
      </c>
      <c r="AY46" s="27">
        <v>44021</v>
      </c>
      <c r="AZ46" t="s">
        <v>2401</v>
      </c>
      <c r="BA46" s="27">
        <v>44055</v>
      </c>
      <c r="BB46" t="s">
        <v>2401</v>
      </c>
      <c r="BC46" s="27">
        <v>44055</v>
      </c>
      <c r="BD46" t="s">
        <v>2401</v>
      </c>
      <c r="BE46" s="27">
        <v>44055</v>
      </c>
      <c r="BF46" t="s">
        <v>2401</v>
      </c>
      <c r="BG46" s="27">
        <v>44055</v>
      </c>
      <c r="BH46" t="s">
        <v>2401</v>
      </c>
      <c r="BI46" s="27">
        <v>44055</v>
      </c>
      <c r="BJ46" t="s">
        <v>2401</v>
      </c>
      <c r="BK46" s="27">
        <v>44055</v>
      </c>
      <c r="BL46" t="s">
        <v>2401</v>
      </c>
      <c r="BM46" s="27">
        <v>44112</v>
      </c>
      <c r="BN46" t="s">
        <v>2401</v>
      </c>
      <c r="BO46" s="27">
        <v>44112</v>
      </c>
      <c r="BP46" t="s">
        <v>2401</v>
      </c>
      <c r="BQ46" s="7">
        <v>44112</v>
      </c>
      <c r="BR46" t="s">
        <v>2401</v>
      </c>
      <c r="BS46" s="27">
        <v>44112</v>
      </c>
      <c r="BT46" t="s">
        <v>2401</v>
      </c>
      <c r="BU46" s="27">
        <v>44112</v>
      </c>
      <c r="BV46" t="s">
        <v>2401</v>
      </c>
      <c r="BW46">
        <v>44112</v>
      </c>
      <c r="BX46" t="s">
        <v>2401</v>
      </c>
      <c r="BY46" s="27">
        <v>44201</v>
      </c>
      <c r="BZ46" t="s">
        <v>2401</v>
      </c>
      <c r="CA46" s="27">
        <v>44201</v>
      </c>
      <c r="CB46" t="s">
        <v>2401</v>
      </c>
      <c r="CC46" s="27">
        <v>44201</v>
      </c>
      <c r="CD46">
        <v>3320</v>
      </c>
      <c r="CE46" s="27">
        <v>44208</v>
      </c>
      <c r="CF46" t="s">
        <v>2401</v>
      </c>
      <c r="CG46" s="27">
        <v>44201</v>
      </c>
      <c r="CH46" t="s">
        <v>2406</v>
      </c>
      <c r="CI46" s="27">
        <v>44201</v>
      </c>
      <c r="CJ46" t="s">
        <v>2406</v>
      </c>
      <c r="CK46" s="27">
        <v>44232</v>
      </c>
      <c r="CL46" t="s">
        <v>2406</v>
      </c>
      <c r="CM46" s="27">
        <v>44232</v>
      </c>
      <c r="CN46" t="s">
        <v>2406</v>
      </c>
      <c r="CO46" s="27">
        <v>44232</v>
      </c>
      <c r="CP46" t="s">
        <v>2406</v>
      </c>
      <c r="CQ46" s="7">
        <v>44232</v>
      </c>
      <c r="CR46" t="s">
        <v>2401</v>
      </c>
      <c r="CS46">
        <v>0.161</v>
      </c>
      <c r="CT46" t="s">
        <v>2406</v>
      </c>
      <c r="CU46" s="7">
        <v>44257</v>
      </c>
      <c r="CV46" t="s">
        <v>2406</v>
      </c>
      <c r="CW46" s="27">
        <v>44257</v>
      </c>
      <c r="CX46" t="s">
        <v>2406</v>
      </c>
      <c r="CY46" s="27">
        <v>44291</v>
      </c>
      <c r="CZ46" t="s">
        <v>2406</v>
      </c>
      <c r="DA46" s="27">
        <v>44291</v>
      </c>
      <c r="DB46" t="s">
        <v>2406</v>
      </c>
      <c r="DC46" s="27">
        <v>44291</v>
      </c>
      <c r="DD46" t="s">
        <v>2406</v>
      </c>
      <c r="DE46" s="27">
        <v>44334</v>
      </c>
      <c r="DF46" t="s">
        <v>2406</v>
      </c>
      <c r="DG46" s="27">
        <v>44334</v>
      </c>
      <c r="DH46" t="s">
        <v>2406</v>
      </c>
      <c r="DI46" s="27">
        <v>44334</v>
      </c>
      <c r="DJ46" t="s">
        <v>2478</v>
      </c>
      <c r="DK46" s="7">
        <v>44363</v>
      </c>
      <c r="DL46" t="s">
        <v>249</v>
      </c>
      <c r="DM46" s="27">
        <v>44259</v>
      </c>
      <c r="DN46" t="s">
        <v>249</v>
      </c>
      <c r="DO46" s="27">
        <v>44259</v>
      </c>
      <c r="DP46" t="s">
        <v>248</v>
      </c>
      <c r="DQ46" s="27">
        <v>44377</v>
      </c>
      <c r="DR46" t="s">
        <v>248</v>
      </c>
      <c r="DS46" s="27">
        <v>44377</v>
      </c>
      <c r="DT46" t="s">
        <v>248</v>
      </c>
      <c r="DU46" s="27">
        <v>44377</v>
      </c>
      <c r="DV46" t="s">
        <v>248</v>
      </c>
      <c r="DW46" s="27">
        <v>44377</v>
      </c>
      <c r="DX46" t="s">
        <v>246</v>
      </c>
      <c r="DY46" s="7">
        <v>44377</v>
      </c>
      <c r="DZ46" t="s">
        <v>246</v>
      </c>
      <c r="EA46">
        <v>44377</v>
      </c>
      <c r="EB46" t="s">
        <v>246</v>
      </c>
      <c r="EC46" s="27">
        <v>44377</v>
      </c>
      <c r="ED46" t="s">
        <v>246</v>
      </c>
      <c r="EE46" s="27">
        <v>44377</v>
      </c>
      <c r="EF46" t="s">
        <v>246</v>
      </c>
      <c r="EG46" s="7">
        <v>44377</v>
      </c>
      <c r="EH46" t="s">
        <v>246</v>
      </c>
      <c r="EI46" s="27">
        <v>44405</v>
      </c>
      <c r="EJ46" t="s">
        <v>246</v>
      </c>
      <c r="EK46" s="27">
        <v>44405</v>
      </c>
      <c r="EL46" t="s">
        <v>246</v>
      </c>
      <c r="EM46" s="27">
        <v>44405</v>
      </c>
      <c r="EN46" t="s">
        <v>246</v>
      </c>
      <c r="EO46" s="27">
        <v>44405</v>
      </c>
      <c r="EP46" t="s">
        <v>246</v>
      </c>
      <c r="EQ46" s="27">
        <v>44417</v>
      </c>
      <c r="ER46" t="s">
        <v>246</v>
      </c>
      <c r="ES46" s="27">
        <v>44417</v>
      </c>
      <c r="ET46" t="s">
        <v>246</v>
      </c>
      <c r="EU46" s="27">
        <v>44417</v>
      </c>
      <c r="EV46" t="s">
        <v>246</v>
      </c>
      <c r="EW46" s="27">
        <v>44417</v>
      </c>
      <c r="EX46" t="s">
        <v>246</v>
      </c>
      <c r="EY46" s="27">
        <v>44417</v>
      </c>
      <c r="EZ46" t="s">
        <v>246</v>
      </c>
      <c r="FA46">
        <v>44417</v>
      </c>
      <c r="FB46" t="s">
        <v>246</v>
      </c>
      <c r="FC46" s="27">
        <v>44417</v>
      </c>
      <c r="FD46" t="s">
        <v>361</v>
      </c>
      <c r="FE46" s="27">
        <v>44420</v>
      </c>
      <c r="FF46" t="s">
        <v>246</v>
      </c>
      <c r="FG46" s="27">
        <v>44417</v>
      </c>
      <c r="FH46" t="s">
        <v>246</v>
      </c>
      <c r="FI46" s="7">
        <v>44417</v>
      </c>
      <c r="FJ46" t="s">
        <v>246</v>
      </c>
      <c r="FK46" s="27">
        <v>44417</v>
      </c>
      <c r="FL46" t="s">
        <v>246</v>
      </c>
      <c r="FM46" s="27">
        <v>44417</v>
      </c>
      <c r="FN46" t="s">
        <v>246</v>
      </c>
      <c r="FO46" s="27">
        <v>44417</v>
      </c>
      <c r="FP46" t="s">
        <v>246</v>
      </c>
      <c r="FQ46" s="27">
        <v>44453</v>
      </c>
      <c r="FR46" t="s">
        <v>246</v>
      </c>
      <c r="FS46" s="27">
        <v>44453</v>
      </c>
      <c r="FT46" t="s">
        <v>246</v>
      </c>
      <c r="FU46" s="7">
        <v>44453</v>
      </c>
      <c r="FV46" t="s">
        <v>246</v>
      </c>
      <c r="FW46" s="27">
        <v>44453</v>
      </c>
      <c r="FX46" t="s">
        <v>246</v>
      </c>
      <c r="FY46" s="27">
        <v>44467</v>
      </c>
      <c r="FZ46" t="s">
        <v>246</v>
      </c>
      <c r="GA46" s="27">
        <v>44467</v>
      </c>
      <c r="GB46" t="s">
        <v>246</v>
      </c>
      <c r="GC46" s="27">
        <v>44467</v>
      </c>
      <c r="GD46" t="s">
        <v>246</v>
      </c>
      <c r="GE46" s="27">
        <v>44467</v>
      </c>
      <c r="GF46" t="s">
        <v>246</v>
      </c>
      <c r="GG46" s="27">
        <v>44467</v>
      </c>
      <c r="GH46" t="s">
        <v>246</v>
      </c>
      <c r="GI46" s="27">
        <v>44467</v>
      </c>
      <c r="GJ46" t="s">
        <v>246</v>
      </c>
      <c r="GK46" s="27">
        <v>44483</v>
      </c>
      <c r="GL46" t="s">
        <v>246</v>
      </c>
      <c r="GM46" s="27">
        <v>44483</v>
      </c>
      <c r="GN46" t="s">
        <v>246</v>
      </c>
      <c r="GO46" s="27">
        <v>44483</v>
      </c>
      <c r="GP46" t="s">
        <v>246</v>
      </c>
      <c r="GQ46" s="27">
        <v>44483</v>
      </c>
      <c r="GR46" t="s">
        <v>246</v>
      </c>
      <c r="GS46" s="27">
        <v>44483</v>
      </c>
      <c r="GT46" t="s">
        <v>246</v>
      </c>
      <c r="GU46" s="27">
        <v>44509</v>
      </c>
      <c r="GV46" t="s">
        <v>246</v>
      </c>
      <c r="GW46" s="27">
        <v>44509</v>
      </c>
      <c r="GX46" t="s">
        <v>246</v>
      </c>
      <c r="GY46" s="27">
        <v>44509</v>
      </c>
      <c r="GZ46" t="s">
        <v>245</v>
      </c>
      <c r="HA46" s="27">
        <v>44509</v>
      </c>
      <c r="HB46" t="s">
        <v>245</v>
      </c>
      <c r="HC46" s="27">
        <v>44509</v>
      </c>
      <c r="HD46" t="s">
        <v>245</v>
      </c>
      <c r="HE46" s="27">
        <v>44509</v>
      </c>
      <c r="HF46" t="s">
        <v>245</v>
      </c>
      <c r="HG46">
        <v>44509</v>
      </c>
      <c r="HH46" t="s">
        <v>245</v>
      </c>
      <c r="HI46">
        <v>44509</v>
      </c>
      <c r="HJ46" t="s">
        <v>245</v>
      </c>
      <c r="HK46">
        <v>44509</v>
      </c>
      <c r="HL46" t="s">
        <v>245</v>
      </c>
      <c r="HM46" s="27">
        <v>44509</v>
      </c>
      <c r="HN46" t="s">
        <v>245</v>
      </c>
      <c r="HO46" s="27">
        <v>44551</v>
      </c>
      <c r="HP46" t="s">
        <v>245</v>
      </c>
      <c r="HQ46" s="27">
        <v>44551</v>
      </c>
      <c r="HR46" s="470" t="s">
        <v>245</v>
      </c>
      <c r="HS46" s="471">
        <v>44551</v>
      </c>
      <c r="HT46" t="s">
        <v>245</v>
      </c>
      <c r="HU46" s="27">
        <v>44579</v>
      </c>
      <c r="HV46" t="s">
        <v>245</v>
      </c>
      <c r="HW46" s="27">
        <v>44579</v>
      </c>
      <c r="HX46" t="s">
        <v>245</v>
      </c>
      <c r="HY46" s="27">
        <v>44579</v>
      </c>
      <c r="HZ46" t="s">
        <v>245</v>
      </c>
      <c r="IA46" s="27">
        <v>44579</v>
      </c>
      <c r="IB46" t="s">
        <v>245</v>
      </c>
      <c r="IC46" s="27">
        <v>44579</v>
      </c>
      <c r="ID46" t="s">
        <v>245</v>
      </c>
      <c r="IE46" s="27">
        <v>44599</v>
      </c>
      <c r="IF46" t="s">
        <v>245</v>
      </c>
      <c r="IG46" s="27">
        <v>44599</v>
      </c>
      <c r="IH46" t="s">
        <v>245</v>
      </c>
      <c r="II46" s="27">
        <v>44599</v>
      </c>
      <c r="IJ46" t="s">
        <v>245</v>
      </c>
      <c r="IK46" s="27">
        <v>44599</v>
      </c>
      <c r="IL46" t="s">
        <v>245</v>
      </c>
      <c r="IM46" s="27">
        <v>44599</v>
      </c>
      <c r="IN46" t="s">
        <v>245</v>
      </c>
      <c r="IO46" s="27">
        <v>44599</v>
      </c>
      <c r="IP46" t="s">
        <v>246</v>
      </c>
      <c r="IQ46" s="27">
        <v>44627</v>
      </c>
      <c r="IR46" t="s">
        <v>246</v>
      </c>
      <c r="IS46">
        <v>44627</v>
      </c>
      <c r="IT46" t="s">
        <v>246</v>
      </c>
      <c r="IU46" s="27">
        <v>44627</v>
      </c>
      <c r="IV46" t="s">
        <v>246</v>
      </c>
      <c r="IW46" s="27">
        <v>44627</v>
      </c>
      <c r="IX46" t="s">
        <v>246</v>
      </c>
      <c r="IY46" s="27">
        <v>44627</v>
      </c>
      <c r="IZ46" t="s">
        <v>246</v>
      </c>
      <c r="JA46" s="27">
        <v>44627</v>
      </c>
      <c r="JB46" t="s">
        <v>246</v>
      </c>
      <c r="JC46" s="27">
        <v>44627</v>
      </c>
      <c r="JD46" t="s">
        <v>246</v>
      </c>
      <c r="JE46" s="27">
        <v>44627</v>
      </c>
      <c r="JF46" t="s">
        <v>246</v>
      </c>
      <c r="JG46">
        <v>44664</v>
      </c>
      <c r="JH46" t="s">
        <v>246</v>
      </c>
      <c r="JI46" s="27">
        <v>44664</v>
      </c>
      <c r="JJ46" t="s">
        <v>246</v>
      </c>
      <c r="JK46">
        <v>44664</v>
      </c>
      <c r="JL46" t="s">
        <v>246</v>
      </c>
      <c r="JM46" s="27">
        <v>44664</v>
      </c>
      <c r="JN46" t="s">
        <v>246</v>
      </c>
      <c r="JO46" s="7">
        <v>44684</v>
      </c>
      <c r="JP46" t="s">
        <v>246</v>
      </c>
      <c r="JQ46" s="27">
        <v>44684</v>
      </c>
      <c r="JR46" t="s">
        <v>246</v>
      </c>
      <c r="JS46" s="27">
        <v>44684</v>
      </c>
      <c r="JT46" t="s">
        <v>246</v>
      </c>
      <c r="JU46">
        <v>44684</v>
      </c>
      <c r="JV46" t="s">
        <v>246</v>
      </c>
      <c r="JW46">
        <v>44721</v>
      </c>
      <c r="JX46" t="s">
        <v>246</v>
      </c>
      <c r="JY46" s="27">
        <v>44721</v>
      </c>
      <c r="JZ46" t="s">
        <v>246</v>
      </c>
      <c r="KA46" s="27">
        <v>44764</v>
      </c>
      <c r="KB46" t="s">
        <v>246</v>
      </c>
      <c r="KC46" s="27">
        <v>44764</v>
      </c>
      <c r="KD46" t="s">
        <v>246</v>
      </c>
      <c r="KE46" s="27">
        <v>44764</v>
      </c>
    </row>
    <row r="47" spans="1:291" x14ac:dyDescent="0.25">
      <c r="A47" t="s">
        <v>2391</v>
      </c>
      <c r="B47" s="7">
        <v>43641</v>
      </c>
      <c r="D47" t="s">
        <v>2391</v>
      </c>
      <c r="E47" s="7">
        <v>43972</v>
      </c>
      <c r="G47" t="s">
        <v>2396</v>
      </c>
      <c r="I47" t="s">
        <v>2396</v>
      </c>
      <c r="J47" s="7">
        <v>43641</v>
      </c>
      <c r="L47" t="s">
        <v>2396</v>
      </c>
      <c r="M47" t="s">
        <v>2406</v>
      </c>
      <c r="O47" t="s">
        <v>2406</v>
      </c>
      <c r="P47" s="7">
        <v>43802</v>
      </c>
      <c r="R47">
        <v>3363</v>
      </c>
      <c r="S47" s="7">
        <v>42383</v>
      </c>
      <c r="T47" t="s">
        <v>2342</v>
      </c>
      <c r="U47">
        <v>4095</v>
      </c>
      <c r="V47" s="7">
        <v>42383</v>
      </c>
      <c r="W47" t="s">
        <v>2342</v>
      </c>
      <c r="X47" t="s">
        <v>2406</v>
      </c>
      <c r="Y47" t="s">
        <v>2406</v>
      </c>
      <c r="Z47" s="7">
        <v>43802</v>
      </c>
      <c r="AA47" t="s">
        <v>2406</v>
      </c>
      <c r="AB47" t="s">
        <v>2406</v>
      </c>
      <c r="AC47" t="s">
        <v>2406</v>
      </c>
      <c r="AD47" s="7">
        <v>43802</v>
      </c>
      <c r="AE47" s="14" t="s">
        <v>2406</v>
      </c>
      <c r="AF47" t="s">
        <v>2406</v>
      </c>
      <c r="AG47" s="7">
        <v>43992</v>
      </c>
      <c r="AH47">
        <v>3363</v>
      </c>
      <c r="AI47" s="7">
        <v>42383</v>
      </c>
      <c r="AJ47" s="15" t="s">
        <v>2342</v>
      </c>
      <c r="AK47" t="s">
        <v>2406</v>
      </c>
      <c r="AL47" s="7">
        <v>43992</v>
      </c>
      <c r="AM47" t="s">
        <v>2406</v>
      </c>
      <c r="AN47" t="s">
        <v>2406</v>
      </c>
      <c r="AO47" s="7">
        <v>43992</v>
      </c>
      <c r="AP47" t="s">
        <v>2406</v>
      </c>
      <c r="AQ47" s="7">
        <v>43992</v>
      </c>
      <c r="AR47" t="s">
        <v>2406</v>
      </c>
      <c r="AS47" s="27">
        <v>43992</v>
      </c>
      <c r="AT47" t="s">
        <v>2406</v>
      </c>
      <c r="AU47" s="27">
        <v>43992</v>
      </c>
      <c r="AV47" t="s">
        <v>2406</v>
      </c>
      <c r="AW47" s="27">
        <v>43992</v>
      </c>
      <c r="AX47" t="s">
        <v>2406</v>
      </c>
      <c r="AY47" s="27">
        <v>43992</v>
      </c>
      <c r="AZ47" t="s">
        <v>2406</v>
      </c>
      <c r="BA47" s="27">
        <v>44055</v>
      </c>
      <c r="BB47" t="s">
        <v>2406</v>
      </c>
      <c r="BC47" s="27">
        <v>44055</v>
      </c>
      <c r="BD47" t="s">
        <v>2406</v>
      </c>
      <c r="BE47" s="27">
        <v>44055</v>
      </c>
      <c r="BF47" t="s">
        <v>2406</v>
      </c>
      <c r="BG47" s="27">
        <v>44055</v>
      </c>
      <c r="BH47" t="s">
        <v>2406</v>
      </c>
      <c r="BI47" s="27">
        <v>44055</v>
      </c>
      <c r="BJ47" t="s">
        <v>2406</v>
      </c>
      <c r="BK47" s="27">
        <v>44055</v>
      </c>
      <c r="BL47" t="s">
        <v>2406</v>
      </c>
      <c r="BM47" s="27">
        <v>44055</v>
      </c>
      <c r="BN47" t="s">
        <v>2406</v>
      </c>
      <c r="BO47" s="27">
        <v>44055</v>
      </c>
      <c r="BP47" t="s">
        <v>2406</v>
      </c>
      <c r="BQ47" s="7">
        <v>44055</v>
      </c>
      <c r="BR47" t="s">
        <v>2406</v>
      </c>
      <c r="BS47" s="27">
        <v>44055</v>
      </c>
      <c r="BT47" t="s">
        <v>2406</v>
      </c>
      <c r="BU47" s="27">
        <v>44055</v>
      </c>
      <c r="BV47" t="s">
        <v>2406</v>
      </c>
      <c r="BW47">
        <v>44055</v>
      </c>
      <c r="BX47" t="s">
        <v>2406</v>
      </c>
      <c r="BY47" s="27">
        <v>44201</v>
      </c>
      <c r="BZ47" t="s">
        <v>2406</v>
      </c>
      <c r="CA47" s="27">
        <v>44201</v>
      </c>
      <c r="CB47" t="s">
        <v>2406</v>
      </c>
      <c r="CC47" s="27">
        <v>44201</v>
      </c>
      <c r="CD47">
        <v>3296</v>
      </c>
      <c r="CE47" s="27">
        <v>44208</v>
      </c>
      <c r="CF47" t="s">
        <v>2406</v>
      </c>
      <c r="CG47" s="27">
        <v>44201</v>
      </c>
      <c r="CH47" t="s">
        <v>2410</v>
      </c>
      <c r="CI47" s="27">
        <v>44201</v>
      </c>
      <c r="CJ47" t="s">
        <v>2410</v>
      </c>
      <c r="CK47" s="27">
        <v>44230</v>
      </c>
      <c r="CL47" t="s">
        <v>2410</v>
      </c>
      <c r="CM47" s="27">
        <v>44230</v>
      </c>
      <c r="CN47" t="s">
        <v>2410</v>
      </c>
      <c r="CO47" s="27">
        <v>44230</v>
      </c>
      <c r="CP47" t="s">
        <v>2410</v>
      </c>
      <c r="CQ47" s="7">
        <v>44230</v>
      </c>
      <c r="CR47" t="s">
        <v>2406</v>
      </c>
      <c r="CS47">
        <v>0.39</v>
      </c>
      <c r="CT47" t="s">
        <v>2410</v>
      </c>
      <c r="CU47" s="7">
        <v>44257</v>
      </c>
      <c r="CV47" t="s">
        <v>2410</v>
      </c>
      <c r="CW47" s="27">
        <v>44257</v>
      </c>
      <c r="CX47" t="s">
        <v>2410</v>
      </c>
      <c r="CY47" s="27">
        <v>44257</v>
      </c>
      <c r="CZ47" t="s">
        <v>2410</v>
      </c>
      <c r="DA47" s="27">
        <v>44257</v>
      </c>
      <c r="DB47" t="s">
        <v>2410</v>
      </c>
      <c r="DC47" s="27">
        <v>44305</v>
      </c>
      <c r="DD47" t="s">
        <v>2410</v>
      </c>
      <c r="DE47" s="27">
        <v>44334</v>
      </c>
      <c r="DF47" t="s">
        <v>2410</v>
      </c>
      <c r="DG47" s="27">
        <v>44334</v>
      </c>
      <c r="DH47" t="s">
        <v>2410</v>
      </c>
      <c r="DI47" s="27">
        <v>44334</v>
      </c>
      <c r="DJ47" t="s">
        <v>2479</v>
      </c>
      <c r="DK47" s="7">
        <v>44259</v>
      </c>
      <c r="DL47" t="s">
        <v>264</v>
      </c>
      <c r="DM47" s="27">
        <v>44258</v>
      </c>
      <c r="DN47" t="s">
        <v>264</v>
      </c>
      <c r="DO47" s="27">
        <v>44258</v>
      </c>
      <c r="DP47" t="s">
        <v>259</v>
      </c>
      <c r="DQ47" s="27">
        <v>44377</v>
      </c>
      <c r="DR47" t="s">
        <v>259</v>
      </c>
      <c r="DS47" s="27">
        <v>44377</v>
      </c>
      <c r="DT47" t="s">
        <v>259</v>
      </c>
      <c r="DU47" s="27">
        <v>44377</v>
      </c>
      <c r="DV47" t="s">
        <v>259</v>
      </c>
      <c r="DW47" s="27">
        <v>44391</v>
      </c>
      <c r="DX47" t="s">
        <v>248</v>
      </c>
      <c r="DY47" s="7">
        <v>44377</v>
      </c>
      <c r="DZ47" t="s">
        <v>248</v>
      </c>
      <c r="EA47">
        <v>44377</v>
      </c>
      <c r="EB47" t="s">
        <v>248</v>
      </c>
      <c r="EC47" s="27">
        <v>44377</v>
      </c>
      <c r="ED47" t="s">
        <v>248</v>
      </c>
      <c r="EE47" s="27">
        <v>44377</v>
      </c>
      <c r="EF47" t="s">
        <v>248</v>
      </c>
      <c r="EG47" s="7">
        <v>44377</v>
      </c>
      <c r="EH47" t="s">
        <v>248</v>
      </c>
      <c r="EI47" s="27">
        <v>44405</v>
      </c>
      <c r="EJ47" t="s">
        <v>248</v>
      </c>
      <c r="EK47" s="27">
        <v>44405</v>
      </c>
      <c r="EL47" t="s">
        <v>248</v>
      </c>
      <c r="EM47" s="27">
        <v>44405</v>
      </c>
      <c r="EN47" t="s">
        <v>248</v>
      </c>
      <c r="EO47" s="27">
        <v>44405</v>
      </c>
      <c r="EP47" t="s">
        <v>248</v>
      </c>
      <c r="EQ47" s="27">
        <v>44417</v>
      </c>
      <c r="ER47" t="s">
        <v>248</v>
      </c>
      <c r="ES47" s="27">
        <v>44417</v>
      </c>
      <c r="ET47" t="s">
        <v>248</v>
      </c>
      <c r="EU47" s="27">
        <v>44417</v>
      </c>
      <c r="EV47" t="s">
        <v>248</v>
      </c>
      <c r="EW47" s="27">
        <v>44417</v>
      </c>
      <c r="EX47" t="s">
        <v>248</v>
      </c>
      <c r="EY47" s="27">
        <v>44417</v>
      </c>
      <c r="EZ47" t="s">
        <v>248</v>
      </c>
      <c r="FA47">
        <v>44417</v>
      </c>
      <c r="FB47" t="s">
        <v>248</v>
      </c>
      <c r="FC47" s="27">
        <v>44417</v>
      </c>
      <c r="FD47" t="s">
        <v>362</v>
      </c>
      <c r="FE47" s="27">
        <v>44420</v>
      </c>
      <c r="FF47" t="s">
        <v>248</v>
      </c>
      <c r="FG47" s="27">
        <v>44417</v>
      </c>
      <c r="FH47" t="s">
        <v>248</v>
      </c>
      <c r="FI47" s="7">
        <v>44417</v>
      </c>
      <c r="FJ47" t="s">
        <v>248</v>
      </c>
      <c r="FK47" s="27">
        <v>44417</v>
      </c>
      <c r="FL47" t="s">
        <v>248</v>
      </c>
      <c r="FM47" s="27">
        <v>44417</v>
      </c>
      <c r="FN47" t="s">
        <v>248</v>
      </c>
      <c r="FO47" s="27">
        <v>44417</v>
      </c>
      <c r="FP47" t="s">
        <v>248</v>
      </c>
      <c r="FQ47" s="27">
        <v>44453</v>
      </c>
      <c r="FR47" t="s">
        <v>248</v>
      </c>
      <c r="FS47" s="27">
        <v>44453</v>
      </c>
      <c r="FT47" t="s">
        <v>248</v>
      </c>
      <c r="FU47" s="7">
        <v>44453</v>
      </c>
      <c r="FV47" t="s">
        <v>248</v>
      </c>
      <c r="FW47" s="27">
        <v>44453</v>
      </c>
      <c r="FX47" t="s">
        <v>248</v>
      </c>
      <c r="FY47" s="27">
        <v>44467</v>
      </c>
      <c r="FZ47" t="s">
        <v>248</v>
      </c>
      <c r="GA47" s="27">
        <v>44467</v>
      </c>
      <c r="GB47" t="s">
        <v>248</v>
      </c>
      <c r="GC47" s="27">
        <v>44467</v>
      </c>
      <c r="GD47" t="s">
        <v>248</v>
      </c>
      <c r="GE47" s="27">
        <v>44467</v>
      </c>
      <c r="GF47" t="s">
        <v>248</v>
      </c>
      <c r="GG47" s="27">
        <v>44467</v>
      </c>
      <c r="GH47" t="s">
        <v>248</v>
      </c>
      <c r="GI47" s="27">
        <v>44467</v>
      </c>
      <c r="GJ47" t="s">
        <v>248</v>
      </c>
      <c r="GK47" s="27">
        <v>44483</v>
      </c>
      <c r="GL47" t="s">
        <v>248</v>
      </c>
      <c r="GM47" s="27">
        <v>44483</v>
      </c>
      <c r="GN47" t="s">
        <v>248</v>
      </c>
      <c r="GO47" s="27">
        <v>44483</v>
      </c>
      <c r="GP47" t="s">
        <v>248</v>
      </c>
      <c r="GQ47" s="27">
        <v>44483</v>
      </c>
      <c r="GR47" t="s">
        <v>248</v>
      </c>
      <c r="GS47" s="27">
        <v>44483</v>
      </c>
      <c r="GT47" t="s">
        <v>248</v>
      </c>
      <c r="GU47" s="27">
        <v>44509</v>
      </c>
      <c r="GV47" t="s">
        <v>248</v>
      </c>
      <c r="GW47" s="27">
        <v>44509</v>
      </c>
      <c r="GX47" t="s">
        <v>248</v>
      </c>
      <c r="GY47" s="27">
        <v>44509</v>
      </c>
      <c r="GZ47" t="s">
        <v>246</v>
      </c>
      <c r="HA47" s="27">
        <v>44509</v>
      </c>
      <c r="HB47" t="s">
        <v>246</v>
      </c>
      <c r="HC47" s="27">
        <v>44509</v>
      </c>
      <c r="HD47" t="s">
        <v>246</v>
      </c>
      <c r="HE47" s="27">
        <v>44509</v>
      </c>
      <c r="HF47" t="s">
        <v>246</v>
      </c>
      <c r="HG47">
        <v>44509</v>
      </c>
      <c r="HH47" t="s">
        <v>246</v>
      </c>
      <c r="HI47">
        <v>44509</v>
      </c>
      <c r="HJ47" t="s">
        <v>246</v>
      </c>
      <c r="HK47">
        <v>44509</v>
      </c>
      <c r="HL47" t="s">
        <v>246</v>
      </c>
      <c r="HM47" s="27">
        <v>44546</v>
      </c>
      <c r="HN47" t="s">
        <v>246</v>
      </c>
      <c r="HO47" s="27">
        <v>44546</v>
      </c>
      <c r="HP47" t="s">
        <v>246</v>
      </c>
      <c r="HQ47" s="27">
        <v>44546</v>
      </c>
      <c r="HR47" s="470" t="s">
        <v>246</v>
      </c>
      <c r="HS47" s="471">
        <v>44546</v>
      </c>
      <c r="HT47" t="s">
        <v>246</v>
      </c>
      <c r="HU47" s="27">
        <v>44579</v>
      </c>
      <c r="HV47" t="s">
        <v>246</v>
      </c>
      <c r="HW47" s="27">
        <v>44579</v>
      </c>
      <c r="HX47" t="s">
        <v>246</v>
      </c>
      <c r="HY47" s="27">
        <v>44579</v>
      </c>
      <c r="HZ47" t="s">
        <v>246</v>
      </c>
      <c r="IA47" s="27">
        <v>44579</v>
      </c>
      <c r="IB47" t="s">
        <v>246</v>
      </c>
      <c r="IC47" s="27">
        <v>44579</v>
      </c>
      <c r="ID47" t="s">
        <v>246</v>
      </c>
      <c r="IE47" s="27">
        <v>44599</v>
      </c>
      <c r="IF47" t="s">
        <v>246</v>
      </c>
      <c r="IG47" s="27">
        <v>44599</v>
      </c>
      <c r="IH47" t="s">
        <v>246</v>
      </c>
      <c r="II47" s="27">
        <v>44599</v>
      </c>
      <c r="IJ47" t="s">
        <v>246</v>
      </c>
      <c r="IK47" s="27">
        <v>44599</v>
      </c>
      <c r="IL47" t="s">
        <v>246</v>
      </c>
      <c r="IM47" s="27">
        <v>44599</v>
      </c>
      <c r="IN47" t="s">
        <v>246</v>
      </c>
      <c r="IO47" s="27">
        <v>44599</v>
      </c>
      <c r="IP47" t="s">
        <v>248</v>
      </c>
      <c r="IQ47" s="27">
        <v>44628</v>
      </c>
      <c r="IR47" t="s">
        <v>248</v>
      </c>
      <c r="IS47">
        <v>44628</v>
      </c>
      <c r="IT47" t="s">
        <v>248</v>
      </c>
      <c r="IU47" s="27">
        <v>44628</v>
      </c>
      <c r="IV47" t="s">
        <v>248</v>
      </c>
      <c r="IW47" s="27">
        <v>44628</v>
      </c>
      <c r="IX47" t="s">
        <v>248</v>
      </c>
      <c r="IY47" s="27">
        <v>44628</v>
      </c>
      <c r="IZ47" t="s">
        <v>248</v>
      </c>
      <c r="JA47" s="27">
        <v>44628</v>
      </c>
      <c r="JB47" t="s">
        <v>248</v>
      </c>
      <c r="JC47" s="27">
        <v>44628</v>
      </c>
      <c r="JD47" t="s">
        <v>248</v>
      </c>
      <c r="JE47" s="27">
        <v>44628</v>
      </c>
      <c r="JF47" t="s">
        <v>248</v>
      </c>
      <c r="JG47">
        <v>44664</v>
      </c>
      <c r="JH47" t="s">
        <v>248</v>
      </c>
      <c r="JI47" s="27">
        <v>44664</v>
      </c>
      <c r="JJ47" t="s">
        <v>248</v>
      </c>
      <c r="JK47">
        <v>44664</v>
      </c>
      <c r="JL47" t="s">
        <v>248</v>
      </c>
      <c r="JM47" s="27">
        <v>44664</v>
      </c>
      <c r="JN47" t="s">
        <v>248</v>
      </c>
      <c r="JO47" s="7">
        <v>44684</v>
      </c>
      <c r="JP47" t="s">
        <v>248</v>
      </c>
      <c r="JQ47" s="27">
        <v>44684</v>
      </c>
      <c r="JR47" t="s">
        <v>248</v>
      </c>
      <c r="JS47" s="27">
        <v>44684</v>
      </c>
      <c r="JT47" t="s">
        <v>248</v>
      </c>
      <c r="JU47">
        <v>44684</v>
      </c>
      <c r="JV47" t="s">
        <v>248</v>
      </c>
      <c r="JW47">
        <v>44721</v>
      </c>
      <c r="JX47" t="s">
        <v>248</v>
      </c>
      <c r="JY47" s="27">
        <v>44721</v>
      </c>
      <c r="JZ47" t="s">
        <v>248</v>
      </c>
      <c r="KA47" s="27">
        <v>44764</v>
      </c>
      <c r="KB47" t="s">
        <v>248</v>
      </c>
      <c r="KC47" s="27">
        <v>44764</v>
      </c>
      <c r="KD47" t="s">
        <v>248</v>
      </c>
      <c r="KE47" s="27">
        <v>44764</v>
      </c>
    </row>
    <row r="48" spans="1:291" x14ac:dyDescent="0.25">
      <c r="A48" t="s">
        <v>2396</v>
      </c>
      <c r="B48" s="7">
        <v>43641</v>
      </c>
      <c r="D48" t="s">
        <v>2396</v>
      </c>
      <c r="E48" s="7">
        <v>43641</v>
      </c>
      <c r="G48" t="s">
        <v>2473</v>
      </c>
      <c r="I48" t="s">
        <v>2473</v>
      </c>
      <c r="J48" s="7">
        <v>43972</v>
      </c>
      <c r="L48" t="s">
        <v>2473</v>
      </c>
      <c r="M48" t="s">
        <v>2410</v>
      </c>
      <c r="O48" t="s">
        <v>2410</v>
      </c>
      <c r="P48" s="7">
        <v>43972</v>
      </c>
      <c r="R48">
        <v>4095</v>
      </c>
      <c r="S48" s="7">
        <v>42383</v>
      </c>
      <c r="T48" t="s">
        <v>2342</v>
      </c>
      <c r="U48">
        <v>3352</v>
      </c>
      <c r="V48" s="7">
        <v>42375</v>
      </c>
      <c r="W48" t="s">
        <v>2342</v>
      </c>
      <c r="X48" t="s">
        <v>2410</v>
      </c>
      <c r="Y48" t="s">
        <v>2410</v>
      </c>
      <c r="Z48" s="7">
        <v>43972</v>
      </c>
      <c r="AA48" t="s">
        <v>2410</v>
      </c>
      <c r="AB48" t="s">
        <v>2410</v>
      </c>
      <c r="AC48" t="s">
        <v>2410</v>
      </c>
      <c r="AD48" s="7">
        <v>43972</v>
      </c>
      <c r="AE48" s="14" t="s">
        <v>2410</v>
      </c>
      <c r="AF48" t="s">
        <v>2410</v>
      </c>
      <c r="AG48" s="7">
        <v>43992</v>
      </c>
      <c r="AH48">
        <v>4095</v>
      </c>
      <c r="AI48" s="7">
        <v>42383</v>
      </c>
      <c r="AJ48" s="15" t="s">
        <v>2342</v>
      </c>
      <c r="AK48" t="s">
        <v>2410</v>
      </c>
      <c r="AL48" s="7">
        <v>43992</v>
      </c>
      <c r="AM48" t="s">
        <v>2410</v>
      </c>
      <c r="AN48" t="s">
        <v>2410</v>
      </c>
      <c r="AO48" s="7">
        <v>43992</v>
      </c>
      <c r="AP48" t="s">
        <v>2410</v>
      </c>
      <c r="AQ48" s="7">
        <v>43992</v>
      </c>
      <c r="AR48" t="s">
        <v>2410</v>
      </c>
      <c r="AS48" s="27">
        <v>44021</v>
      </c>
      <c r="AT48" t="s">
        <v>2410</v>
      </c>
      <c r="AU48" s="27">
        <v>44021</v>
      </c>
      <c r="AV48" t="s">
        <v>2410</v>
      </c>
      <c r="AW48" s="27">
        <v>44021</v>
      </c>
      <c r="AX48" t="s">
        <v>2410</v>
      </c>
      <c r="AY48" s="27">
        <v>44021</v>
      </c>
      <c r="AZ48" t="s">
        <v>2410</v>
      </c>
      <c r="BA48" s="27">
        <v>44055</v>
      </c>
      <c r="BB48" t="s">
        <v>2410</v>
      </c>
      <c r="BC48" s="27">
        <v>44055</v>
      </c>
      <c r="BD48" t="s">
        <v>2410</v>
      </c>
      <c r="BE48" s="27">
        <v>44055</v>
      </c>
      <c r="BF48" t="s">
        <v>2410</v>
      </c>
      <c r="BG48" s="27">
        <v>44055</v>
      </c>
      <c r="BH48" t="s">
        <v>2410</v>
      </c>
      <c r="BI48" s="27">
        <v>44055</v>
      </c>
      <c r="BJ48" t="s">
        <v>2410</v>
      </c>
      <c r="BK48" s="27">
        <v>44055</v>
      </c>
      <c r="BL48" t="s">
        <v>2410</v>
      </c>
      <c r="BM48" s="27">
        <v>44112</v>
      </c>
      <c r="BN48" t="s">
        <v>2410</v>
      </c>
      <c r="BO48" s="27">
        <v>44112</v>
      </c>
      <c r="BP48" t="s">
        <v>2410</v>
      </c>
      <c r="BQ48" s="7">
        <v>44112</v>
      </c>
      <c r="BR48" t="s">
        <v>2410</v>
      </c>
      <c r="BS48" s="27">
        <v>44112</v>
      </c>
      <c r="BT48" t="s">
        <v>2410</v>
      </c>
      <c r="BU48" s="27">
        <v>44112</v>
      </c>
      <c r="BV48" t="s">
        <v>2410</v>
      </c>
      <c r="BW48">
        <v>44112</v>
      </c>
      <c r="BX48" t="s">
        <v>2410</v>
      </c>
      <c r="BY48" s="27">
        <v>44201</v>
      </c>
      <c r="BZ48" t="s">
        <v>2410</v>
      </c>
      <c r="CA48" s="27">
        <v>44201</v>
      </c>
      <c r="CB48" t="s">
        <v>2410</v>
      </c>
      <c r="CC48" s="27">
        <v>44201</v>
      </c>
      <c r="CD48">
        <v>4085</v>
      </c>
      <c r="CE48" s="27">
        <v>44208</v>
      </c>
      <c r="CF48" t="s">
        <v>2410</v>
      </c>
      <c r="CG48" s="27">
        <v>44201</v>
      </c>
      <c r="CH48" t="s">
        <v>2415</v>
      </c>
      <c r="CI48" s="27">
        <v>44201</v>
      </c>
      <c r="CJ48" t="s">
        <v>2415</v>
      </c>
      <c r="CK48" s="27">
        <v>44230</v>
      </c>
      <c r="CL48" t="s">
        <v>2415</v>
      </c>
      <c r="CM48" s="27">
        <v>44230</v>
      </c>
      <c r="CN48" t="s">
        <v>2415</v>
      </c>
      <c r="CO48" s="27">
        <v>44230</v>
      </c>
      <c r="CP48" t="s">
        <v>2415</v>
      </c>
      <c r="CQ48" s="7">
        <v>44230</v>
      </c>
      <c r="CR48" t="s">
        <v>2410</v>
      </c>
      <c r="CS48">
        <v>8.8999999999999996E-2</v>
      </c>
      <c r="CT48" t="s">
        <v>2415</v>
      </c>
      <c r="CU48" s="7">
        <v>44257</v>
      </c>
      <c r="CV48" t="s">
        <v>2415</v>
      </c>
      <c r="CW48" s="27">
        <v>44257</v>
      </c>
      <c r="CX48" t="s">
        <v>2415</v>
      </c>
      <c r="CY48" s="27">
        <v>44257</v>
      </c>
      <c r="CZ48" t="s">
        <v>2415</v>
      </c>
      <c r="DA48" s="27">
        <v>44257</v>
      </c>
      <c r="DB48" t="s">
        <v>2415</v>
      </c>
      <c r="DC48" s="27">
        <v>44305</v>
      </c>
      <c r="DD48" t="s">
        <v>2415</v>
      </c>
      <c r="DE48" s="27">
        <v>44334</v>
      </c>
      <c r="DF48" t="s">
        <v>2415</v>
      </c>
      <c r="DG48" s="27">
        <v>44334</v>
      </c>
      <c r="DH48" t="s">
        <v>2415</v>
      </c>
      <c r="DI48" s="27">
        <v>44334</v>
      </c>
      <c r="DJ48" t="s">
        <v>2480</v>
      </c>
      <c r="DK48" s="7">
        <v>44259</v>
      </c>
      <c r="DL48" t="s">
        <v>266</v>
      </c>
      <c r="DM48" s="27">
        <v>44258</v>
      </c>
      <c r="DN48" t="s">
        <v>266</v>
      </c>
      <c r="DO48" s="27">
        <v>44258</v>
      </c>
      <c r="DP48" t="s">
        <v>260</v>
      </c>
      <c r="DQ48" s="27">
        <v>44259</v>
      </c>
      <c r="DR48" t="s">
        <v>260</v>
      </c>
      <c r="DS48" s="27">
        <v>44259</v>
      </c>
      <c r="DT48" t="s">
        <v>260</v>
      </c>
      <c r="DU48" s="27">
        <v>44259</v>
      </c>
      <c r="DV48" t="s">
        <v>260</v>
      </c>
      <c r="DW48" s="27">
        <v>44259</v>
      </c>
      <c r="DX48" t="s">
        <v>259</v>
      </c>
      <c r="DY48" s="7">
        <v>44391</v>
      </c>
      <c r="DZ48" t="s">
        <v>259</v>
      </c>
      <c r="EA48">
        <v>44391</v>
      </c>
      <c r="EB48" t="s">
        <v>259</v>
      </c>
      <c r="EC48" s="27">
        <v>44391</v>
      </c>
      <c r="ED48" t="s">
        <v>259</v>
      </c>
      <c r="EE48" s="27">
        <v>44391</v>
      </c>
      <c r="EF48" t="s">
        <v>259</v>
      </c>
      <c r="EG48" s="7">
        <v>44391</v>
      </c>
      <c r="EH48" t="s">
        <v>259</v>
      </c>
      <c r="EI48" s="27">
        <v>44391</v>
      </c>
      <c r="EJ48" t="s">
        <v>259</v>
      </c>
      <c r="EK48" s="27">
        <v>44406</v>
      </c>
      <c r="EL48" t="s">
        <v>259</v>
      </c>
      <c r="EM48" s="27">
        <v>44406</v>
      </c>
      <c r="EN48" t="s">
        <v>259</v>
      </c>
      <c r="EO48" s="27">
        <v>44406</v>
      </c>
      <c r="EP48" t="s">
        <v>259</v>
      </c>
      <c r="EQ48" s="27">
        <v>44406</v>
      </c>
      <c r="ER48" t="s">
        <v>259</v>
      </c>
      <c r="ES48" s="27">
        <v>44406</v>
      </c>
      <c r="ET48" t="s">
        <v>259</v>
      </c>
      <c r="EU48" s="27">
        <v>44406</v>
      </c>
      <c r="EV48" t="s">
        <v>259</v>
      </c>
      <c r="EW48" s="27">
        <v>44425</v>
      </c>
      <c r="EX48" t="s">
        <v>259</v>
      </c>
      <c r="EY48" s="27">
        <v>44425</v>
      </c>
      <c r="EZ48" t="s">
        <v>259</v>
      </c>
      <c r="FA48">
        <v>44425</v>
      </c>
      <c r="FB48" t="s">
        <v>259</v>
      </c>
      <c r="FC48" s="27">
        <v>44425</v>
      </c>
      <c r="FD48" t="s">
        <v>363</v>
      </c>
      <c r="FE48" s="27">
        <v>44392</v>
      </c>
      <c r="FF48" t="s">
        <v>259</v>
      </c>
      <c r="FG48" s="27">
        <v>44425</v>
      </c>
      <c r="FH48" t="s">
        <v>259</v>
      </c>
      <c r="FI48" s="7">
        <v>44425</v>
      </c>
      <c r="FJ48" t="s">
        <v>259</v>
      </c>
      <c r="FK48" s="27">
        <v>44425</v>
      </c>
      <c r="FL48" t="s">
        <v>259</v>
      </c>
      <c r="FM48" s="27">
        <v>44438</v>
      </c>
      <c r="FN48" t="s">
        <v>259</v>
      </c>
      <c r="FO48" s="27">
        <v>44438</v>
      </c>
      <c r="FP48" t="s">
        <v>259</v>
      </c>
      <c r="FQ48" s="27">
        <v>44438</v>
      </c>
      <c r="FR48" t="s">
        <v>259</v>
      </c>
      <c r="FS48" s="27">
        <v>44438</v>
      </c>
      <c r="FT48" t="s">
        <v>259</v>
      </c>
      <c r="FU48" s="7">
        <v>44438</v>
      </c>
      <c r="FV48" t="s">
        <v>259</v>
      </c>
      <c r="FW48" s="27">
        <v>44438</v>
      </c>
      <c r="FX48" t="s">
        <v>259</v>
      </c>
      <c r="FY48" s="27">
        <v>44438</v>
      </c>
      <c r="FZ48" t="s">
        <v>259</v>
      </c>
      <c r="GA48" s="27">
        <v>44438</v>
      </c>
      <c r="GB48" t="s">
        <v>259</v>
      </c>
      <c r="GC48" s="27">
        <v>44438</v>
      </c>
      <c r="GD48" t="s">
        <v>259</v>
      </c>
      <c r="GE48" s="27">
        <v>44438</v>
      </c>
      <c r="GF48" t="s">
        <v>259</v>
      </c>
      <c r="GG48" s="27">
        <v>44438</v>
      </c>
      <c r="GH48" t="s">
        <v>259</v>
      </c>
      <c r="GI48" s="27">
        <v>44438</v>
      </c>
      <c r="GJ48" t="s">
        <v>259</v>
      </c>
      <c r="GK48" s="27">
        <v>44438</v>
      </c>
      <c r="GL48" t="s">
        <v>259</v>
      </c>
      <c r="GM48" s="27">
        <v>44438</v>
      </c>
      <c r="GN48" t="s">
        <v>259</v>
      </c>
      <c r="GO48" s="27">
        <v>44438</v>
      </c>
      <c r="GP48" t="s">
        <v>259</v>
      </c>
      <c r="GQ48" s="27">
        <v>44438</v>
      </c>
      <c r="GR48" t="s">
        <v>259</v>
      </c>
      <c r="GS48" s="27">
        <v>44438</v>
      </c>
      <c r="GT48" t="s">
        <v>259</v>
      </c>
      <c r="GU48" s="27">
        <v>44438</v>
      </c>
      <c r="GV48" t="s">
        <v>259</v>
      </c>
      <c r="GW48" s="27">
        <v>44438</v>
      </c>
      <c r="GX48" t="s">
        <v>259</v>
      </c>
      <c r="GY48" s="27">
        <v>44438</v>
      </c>
      <c r="GZ48" t="s">
        <v>248</v>
      </c>
      <c r="HA48" s="27">
        <v>44509</v>
      </c>
      <c r="HB48" t="s">
        <v>248</v>
      </c>
      <c r="HC48" s="27">
        <v>44509</v>
      </c>
      <c r="HD48" t="s">
        <v>248</v>
      </c>
      <c r="HE48" s="27">
        <v>44509</v>
      </c>
      <c r="HF48" t="s">
        <v>248</v>
      </c>
      <c r="HG48">
        <v>44509</v>
      </c>
      <c r="HH48" t="s">
        <v>248</v>
      </c>
      <c r="HI48">
        <v>44509</v>
      </c>
      <c r="HJ48" t="s">
        <v>248</v>
      </c>
      <c r="HK48">
        <v>44509</v>
      </c>
      <c r="HL48" t="s">
        <v>248</v>
      </c>
      <c r="HM48" s="27">
        <v>44509</v>
      </c>
      <c r="HN48" t="s">
        <v>248</v>
      </c>
      <c r="HO48" s="27">
        <v>44551</v>
      </c>
      <c r="HP48" t="s">
        <v>248</v>
      </c>
      <c r="HQ48" s="27">
        <v>44551</v>
      </c>
      <c r="HR48" s="470" t="s">
        <v>248</v>
      </c>
      <c r="HS48" s="471">
        <v>44551</v>
      </c>
      <c r="HT48" t="s">
        <v>248</v>
      </c>
      <c r="HU48" s="27">
        <v>44579</v>
      </c>
      <c r="HV48" t="s">
        <v>248</v>
      </c>
      <c r="HW48" s="27">
        <v>44579</v>
      </c>
      <c r="HX48" t="s">
        <v>248</v>
      </c>
      <c r="HY48" s="27">
        <v>44579</v>
      </c>
      <c r="HZ48" t="s">
        <v>248</v>
      </c>
      <c r="IA48" s="27">
        <v>44579</v>
      </c>
      <c r="IB48" t="s">
        <v>248</v>
      </c>
      <c r="IC48" s="27">
        <v>44579</v>
      </c>
      <c r="ID48" t="s">
        <v>248</v>
      </c>
      <c r="IE48" s="27">
        <v>44599</v>
      </c>
      <c r="IF48" t="s">
        <v>248</v>
      </c>
      <c r="IG48" s="27">
        <v>44599</v>
      </c>
      <c r="IH48" t="s">
        <v>248</v>
      </c>
      <c r="II48" s="27">
        <v>44599</v>
      </c>
      <c r="IJ48" t="s">
        <v>248</v>
      </c>
      <c r="IK48" s="27">
        <v>44599</v>
      </c>
      <c r="IL48" t="s">
        <v>248</v>
      </c>
      <c r="IM48" s="27">
        <v>44599</v>
      </c>
      <c r="IN48" t="s">
        <v>248</v>
      </c>
      <c r="IO48" s="27">
        <v>44599</v>
      </c>
      <c r="IP48" t="s">
        <v>259</v>
      </c>
      <c r="IQ48" s="27">
        <v>44609</v>
      </c>
      <c r="IR48" t="s">
        <v>259</v>
      </c>
      <c r="IS48">
        <v>44609</v>
      </c>
      <c r="IT48" t="s">
        <v>259</v>
      </c>
      <c r="IU48" s="27">
        <v>44641</v>
      </c>
      <c r="IV48" t="s">
        <v>259</v>
      </c>
      <c r="IW48" s="27">
        <v>44641</v>
      </c>
      <c r="IX48" t="s">
        <v>259</v>
      </c>
      <c r="IY48" s="27">
        <v>44641</v>
      </c>
      <c r="IZ48" t="s">
        <v>259</v>
      </c>
      <c r="JA48" s="27">
        <v>44641</v>
      </c>
      <c r="JB48" t="s">
        <v>259</v>
      </c>
      <c r="JC48" s="27">
        <v>44641</v>
      </c>
      <c r="JD48" t="s">
        <v>259</v>
      </c>
      <c r="JE48" s="27">
        <v>44641</v>
      </c>
      <c r="JF48" t="s">
        <v>259</v>
      </c>
      <c r="JG48">
        <v>44641</v>
      </c>
      <c r="JH48" t="s">
        <v>259</v>
      </c>
      <c r="JI48" s="27">
        <v>44665</v>
      </c>
      <c r="JJ48" t="s">
        <v>259</v>
      </c>
      <c r="JK48">
        <v>44665</v>
      </c>
      <c r="JL48" t="s">
        <v>259</v>
      </c>
      <c r="JM48" s="27">
        <v>44665</v>
      </c>
      <c r="JN48" t="s">
        <v>259</v>
      </c>
      <c r="JO48" s="7">
        <v>44665</v>
      </c>
      <c r="JP48" t="s">
        <v>259</v>
      </c>
      <c r="JQ48" s="27">
        <v>44665</v>
      </c>
      <c r="JR48" t="s">
        <v>259</v>
      </c>
      <c r="JS48" s="27">
        <v>44699</v>
      </c>
      <c r="JT48" t="s">
        <v>259</v>
      </c>
      <c r="JU48">
        <v>44713</v>
      </c>
      <c r="JV48" t="s">
        <v>259</v>
      </c>
      <c r="JW48">
        <v>44713</v>
      </c>
      <c r="JX48" t="s">
        <v>259</v>
      </c>
      <c r="JY48" s="27">
        <v>44713</v>
      </c>
      <c r="JZ48" t="s">
        <v>259</v>
      </c>
      <c r="KA48" s="27">
        <v>44713</v>
      </c>
      <c r="KB48" t="s">
        <v>259</v>
      </c>
      <c r="KC48" s="27">
        <v>44713</v>
      </c>
      <c r="KD48" t="s">
        <v>259</v>
      </c>
      <c r="KE48" s="27">
        <v>44713</v>
      </c>
    </row>
    <row r="49" spans="1:291" x14ac:dyDescent="0.25">
      <c r="A49" t="s">
        <v>2473</v>
      </c>
      <c r="B49" s="7">
        <v>43802</v>
      </c>
      <c r="D49" t="s">
        <v>2473</v>
      </c>
      <c r="E49" s="7">
        <v>43972</v>
      </c>
      <c r="G49" t="s">
        <v>2475</v>
      </c>
      <c r="I49" t="s">
        <v>2475</v>
      </c>
      <c r="J49" s="7">
        <v>43972</v>
      </c>
      <c r="L49" t="s">
        <v>2475</v>
      </c>
      <c r="M49" t="s">
        <v>2415</v>
      </c>
      <c r="O49" t="s">
        <v>2415</v>
      </c>
      <c r="P49" s="7">
        <v>43972</v>
      </c>
      <c r="R49">
        <v>3352</v>
      </c>
      <c r="S49" s="7">
        <v>42375</v>
      </c>
      <c r="T49" t="s">
        <v>2342</v>
      </c>
      <c r="U49">
        <v>3550</v>
      </c>
      <c r="V49" s="7">
        <v>42375</v>
      </c>
      <c r="W49" t="s">
        <v>2342</v>
      </c>
      <c r="X49" t="s">
        <v>2415</v>
      </c>
      <c r="Y49" t="s">
        <v>2415</v>
      </c>
      <c r="Z49" s="7">
        <v>43972</v>
      </c>
      <c r="AA49" t="s">
        <v>2415</v>
      </c>
      <c r="AB49" t="s">
        <v>2415</v>
      </c>
      <c r="AC49" t="s">
        <v>2415</v>
      </c>
      <c r="AD49" s="7">
        <v>43972</v>
      </c>
      <c r="AE49" s="14" t="s">
        <v>2415</v>
      </c>
      <c r="AF49" t="s">
        <v>2415</v>
      </c>
      <c r="AG49" s="7">
        <v>43992</v>
      </c>
      <c r="AH49">
        <v>3352</v>
      </c>
      <c r="AI49" s="7">
        <v>42375</v>
      </c>
      <c r="AJ49" s="15" t="s">
        <v>2342</v>
      </c>
      <c r="AK49" t="s">
        <v>2415</v>
      </c>
      <c r="AL49" s="7">
        <v>43992</v>
      </c>
      <c r="AM49" t="s">
        <v>2415</v>
      </c>
      <c r="AN49" t="s">
        <v>2415</v>
      </c>
      <c r="AO49" s="7">
        <v>43992</v>
      </c>
      <c r="AP49" t="s">
        <v>2415</v>
      </c>
      <c r="AQ49" s="7">
        <v>43992</v>
      </c>
      <c r="AR49" t="s">
        <v>2415</v>
      </c>
      <c r="AS49" s="27">
        <v>44021</v>
      </c>
      <c r="AT49" t="s">
        <v>2415</v>
      </c>
      <c r="AU49" s="27">
        <v>44021</v>
      </c>
      <c r="AV49" t="s">
        <v>2415</v>
      </c>
      <c r="AW49" s="27">
        <v>44021</v>
      </c>
      <c r="AX49" t="s">
        <v>2415</v>
      </c>
      <c r="AY49" s="27">
        <v>44021</v>
      </c>
      <c r="AZ49" t="s">
        <v>2415</v>
      </c>
      <c r="BA49" s="27">
        <v>44055</v>
      </c>
      <c r="BB49" t="s">
        <v>2415</v>
      </c>
      <c r="BC49" s="27">
        <v>44055</v>
      </c>
      <c r="BD49" t="s">
        <v>2415</v>
      </c>
      <c r="BE49" s="27">
        <v>44055</v>
      </c>
      <c r="BF49" t="s">
        <v>2415</v>
      </c>
      <c r="BG49" s="27">
        <v>44055</v>
      </c>
      <c r="BH49" t="s">
        <v>2415</v>
      </c>
      <c r="BI49" s="27">
        <v>44055</v>
      </c>
      <c r="BJ49" t="s">
        <v>2415</v>
      </c>
      <c r="BK49" s="27">
        <v>44055</v>
      </c>
      <c r="BL49" t="s">
        <v>2415</v>
      </c>
      <c r="BM49" s="27">
        <v>44112</v>
      </c>
      <c r="BN49" t="s">
        <v>2415</v>
      </c>
      <c r="BO49" s="27">
        <v>44118</v>
      </c>
      <c r="BP49" t="s">
        <v>2415</v>
      </c>
      <c r="BQ49" s="7">
        <v>44118</v>
      </c>
      <c r="BR49" t="s">
        <v>2415</v>
      </c>
      <c r="BS49" s="27">
        <v>44118</v>
      </c>
      <c r="BT49" t="s">
        <v>2415</v>
      </c>
      <c r="BU49" s="27">
        <v>44118</v>
      </c>
      <c r="BV49" t="s">
        <v>2415</v>
      </c>
      <c r="BW49">
        <v>44118</v>
      </c>
      <c r="BX49" t="s">
        <v>2415</v>
      </c>
      <c r="BY49" s="27">
        <v>44201</v>
      </c>
      <c r="BZ49" t="s">
        <v>2415</v>
      </c>
      <c r="CA49" s="27">
        <v>44201</v>
      </c>
      <c r="CB49" t="s">
        <v>2415</v>
      </c>
      <c r="CC49" s="27">
        <v>44201</v>
      </c>
      <c r="CD49" t="s">
        <v>2457</v>
      </c>
      <c r="CE49" s="27">
        <v>44209</v>
      </c>
      <c r="CF49" t="s">
        <v>2415</v>
      </c>
      <c r="CG49" s="27">
        <v>44201</v>
      </c>
      <c r="CH49" t="s">
        <v>2420</v>
      </c>
      <c r="CI49" s="27">
        <v>44201</v>
      </c>
      <c r="CJ49" t="s">
        <v>2420</v>
      </c>
      <c r="CK49" s="27">
        <v>44230</v>
      </c>
      <c r="CL49" t="s">
        <v>2420</v>
      </c>
      <c r="CM49" s="27">
        <v>44230</v>
      </c>
      <c r="CN49" t="s">
        <v>2420</v>
      </c>
      <c r="CO49" s="27">
        <v>44230</v>
      </c>
      <c r="CP49" t="s">
        <v>2420</v>
      </c>
      <c r="CQ49" s="7">
        <v>44230</v>
      </c>
      <c r="CR49" t="s">
        <v>2415</v>
      </c>
      <c r="CS49">
        <v>8.2000000000000003E-2</v>
      </c>
      <c r="CT49" t="s">
        <v>2420</v>
      </c>
      <c r="CU49" s="7">
        <v>44257</v>
      </c>
      <c r="CV49" t="s">
        <v>2420</v>
      </c>
      <c r="CW49" s="27">
        <v>44257</v>
      </c>
      <c r="CX49" t="s">
        <v>2420</v>
      </c>
      <c r="CY49" s="27">
        <v>44257</v>
      </c>
      <c r="CZ49" t="s">
        <v>2420</v>
      </c>
      <c r="DA49" s="27">
        <v>44257</v>
      </c>
      <c r="DB49" t="s">
        <v>2420</v>
      </c>
      <c r="DC49" s="27">
        <v>44305</v>
      </c>
      <c r="DD49" t="s">
        <v>2420</v>
      </c>
      <c r="DE49" s="27">
        <v>44334</v>
      </c>
      <c r="DF49" t="s">
        <v>2420</v>
      </c>
      <c r="DG49" s="27">
        <v>44334</v>
      </c>
      <c r="DH49" t="s">
        <v>2420</v>
      </c>
      <c r="DI49" s="27">
        <v>44334</v>
      </c>
      <c r="DJ49" t="s">
        <v>2481</v>
      </c>
      <c r="DK49" s="7">
        <v>44368</v>
      </c>
      <c r="DL49" t="s">
        <v>267</v>
      </c>
      <c r="DM49" s="27">
        <v>44258</v>
      </c>
      <c r="DN49" t="s">
        <v>267</v>
      </c>
      <c r="DO49" s="27">
        <v>44258</v>
      </c>
      <c r="DP49" t="s">
        <v>249</v>
      </c>
      <c r="DQ49" s="27">
        <v>44377</v>
      </c>
      <c r="DR49" t="s">
        <v>249</v>
      </c>
      <c r="DS49" s="27">
        <v>44377</v>
      </c>
      <c r="DT49" t="s">
        <v>249</v>
      </c>
      <c r="DU49" s="27">
        <v>44377</v>
      </c>
      <c r="DV49" t="s">
        <v>249</v>
      </c>
      <c r="DW49" s="27">
        <v>44377</v>
      </c>
      <c r="DX49" t="s">
        <v>260</v>
      </c>
      <c r="DY49" s="7">
        <v>44259</v>
      </c>
      <c r="DZ49" t="s">
        <v>260</v>
      </c>
      <c r="EA49">
        <v>44259</v>
      </c>
      <c r="EB49" t="s">
        <v>260</v>
      </c>
      <c r="EC49" s="27">
        <v>44259</v>
      </c>
      <c r="ED49" t="s">
        <v>260</v>
      </c>
      <c r="EE49" s="27">
        <v>44259</v>
      </c>
      <c r="EF49" t="s">
        <v>260</v>
      </c>
      <c r="EG49" s="7">
        <v>44259</v>
      </c>
      <c r="EH49" t="s">
        <v>260</v>
      </c>
      <c r="EI49" s="27">
        <v>44259</v>
      </c>
      <c r="EJ49" t="s">
        <v>260</v>
      </c>
      <c r="EK49" s="27">
        <v>44259</v>
      </c>
      <c r="EL49" t="s">
        <v>260</v>
      </c>
      <c r="EM49" s="27">
        <v>44259</v>
      </c>
      <c r="EN49" t="s">
        <v>260</v>
      </c>
      <c r="EO49" s="27">
        <v>44259</v>
      </c>
      <c r="EP49" t="s">
        <v>260</v>
      </c>
      <c r="EQ49" s="27">
        <v>44259</v>
      </c>
      <c r="ER49" t="s">
        <v>260</v>
      </c>
      <c r="ES49" s="27">
        <v>44259</v>
      </c>
      <c r="ET49" t="s">
        <v>260</v>
      </c>
      <c r="EU49" s="27">
        <v>44259</v>
      </c>
      <c r="EV49" t="s">
        <v>260</v>
      </c>
      <c r="EW49" s="27">
        <v>44259</v>
      </c>
      <c r="EX49" t="s">
        <v>260</v>
      </c>
      <c r="EY49" s="27">
        <v>44259</v>
      </c>
      <c r="EZ49" t="s">
        <v>260</v>
      </c>
      <c r="FA49">
        <v>44259</v>
      </c>
      <c r="FB49" t="s">
        <v>260</v>
      </c>
      <c r="FC49" s="27">
        <v>44259</v>
      </c>
      <c r="FD49" t="s">
        <v>364</v>
      </c>
      <c r="FE49" s="27">
        <v>44420</v>
      </c>
      <c r="FF49" t="s">
        <v>260</v>
      </c>
      <c r="FG49" s="27">
        <v>44259</v>
      </c>
      <c r="FH49" t="s">
        <v>260</v>
      </c>
      <c r="FI49" s="7">
        <v>44259</v>
      </c>
      <c r="FJ49" t="s">
        <v>260</v>
      </c>
      <c r="FK49" s="27">
        <v>44259</v>
      </c>
      <c r="FL49" t="s">
        <v>260</v>
      </c>
      <c r="FM49" s="27">
        <v>44438</v>
      </c>
      <c r="FN49" t="s">
        <v>260</v>
      </c>
      <c r="FO49" s="27">
        <v>44448</v>
      </c>
      <c r="FP49" t="s">
        <v>260</v>
      </c>
      <c r="FQ49" s="27">
        <v>44448</v>
      </c>
      <c r="FR49" t="s">
        <v>260</v>
      </c>
      <c r="FS49" s="27">
        <v>44448</v>
      </c>
      <c r="FT49" t="s">
        <v>260</v>
      </c>
      <c r="FU49" s="7">
        <v>44448</v>
      </c>
      <c r="FV49" t="s">
        <v>260</v>
      </c>
      <c r="FW49" s="27">
        <v>44448</v>
      </c>
      <c r="FX49" t="s">
        <v>260</v>
      </c>
      <c r="FY49" s="27">
        <v>44448</v>
      </c>
      <c r="FZ49" t="s">
        <v>260</v>
      </c>
      <c r="GA49" s="27">
        <v>44448</v>
      </c>
      <c r="GB49" t="s">
        <v>260</v>
      </c>
      <c r="GC49" s="27">
        <v>44448</v>
      </c>
      <c r="GD49" t="s">
        <v>260</v>
      </c>
      <c r="GE49" s="27">
        <v>44448</v>
      </c>
      <c r="GF49" t="s">
        <v>260</v>
      </c>
      <c r="GG49" s="27">
        <v>44448</v>
      </c>
      <c r="GH49" t="s">
        <v>260</v>
      </c>
      <c r="GI49" s="27">
        <v>44448</v>
      </c>
      <c r="GJ49" t="s">
        <v>260</v>
      </c>
      <c r="GK49" s="27">
        <v>44448</v>
      </c>
      <c r="GL49" t="s">
        <v>260</v>
      </c>
      <c r="GM49" s="27">
        <v>44448</v>
      </c>
      <c r="GN49" t="s">
        <v>260</v>
      </c>
      <c r="GO49" s="27">
        <v>44448</v>
      </c>
      <c r="GP49" t="s">
        <v>260</v>
      </c>
      <c r="GQ49" s="27">
        <v>44448</v>
      </c>
      <c r="GR49" t="s">
        <v>260</v>
      </c>
      <c r="GS49" s="27">
        <v>44448</v>
      </c>
      <c r="GT49" t="s">
        <v>260</v>
      </c>
      <c r="GU49" s="27">
        <v>44448</v>
      </c>
      <c r="GV49" t="s">
        <v>260</v>
      </c>
      <c r="GW49" s="27">
        <v>44448</v>
      </c>
      <c r="GX49" t="s">
        <v>260</v>
      </c>
      <c r="GY49" s="27">
        <v>44448</v>
      </c>
      <c r="GZ49" t="s">
        <v>259</v>
      </c>
      <c r="HA49" s="27">
        <v>44438</v>
      </c>
      <c r="HB49" t="s">
        <v>259</v>
      </c>
      <c r="HC49" s="27">
        <v>44438</v>
      </c>
      <c r="HD49" t="s">
        <v>259</v>
      </c>
      <c r="HE49" s="27">
        <v>44438</v>
      </c>
      <c r="HF49" t="s">
        <v>259</v>
      </c>
      <c r="HG49">
        <v>44438</v>
      </c>
      <c r="HH49" t="s">
        <v>259</v>
      </c>
      <c r="HI49">
        <v>44438</v>
      </c>
      <c r="HJ49" t="s">
        <v>259</v>
      </c>
      <c r="HK49">
        <v>44438</v>
      </c>
      <c r="HL49" t="s">
        <v>259</v>
      </c>
      <c r="HM49" s="27">
        <v>44544</v>
      </c>
      <c r="HN49" t="s">
        <v>259</v>
      </c>
      <c r="HO49" s="27">
        <v>44544</v>
      </c>
      <c r="HP49" t="s">
        <v>259</v>
      </c>
      <c r="HQ49" s="27">
        <v>44544</v>
      </c>
      <c r="HR49" s="470" t="s">
        <v>259</v>
      </c>
      <c r="HS49" s="471">
        <v>44544</v>
      </c>
      <c r="HT49" t="s">
        <v>259</v>
      </c>
      <c r="HU49" s="27">
        <v>44544</v>
      </c>
      <c r="HV49" t="s">
        <v>259</v>
      </c>
      <c r="HW49" s="27">
        <v>44581</v>
      </c>
      <c r="HX49" t="s">
        <v>259</v>
      </c>
      <c r="HY49" s="27">
        <v>44581</v>
      </c>
      <c r="HZ49" t="s">
        <v>259</v>
      </c>
      <c r="IA49" s="27">
        <v>44581</v>
      </c>
      <c r="IB49" t="s">
        <v>259</v>
      </c>
      <c r="IC49" s="27">
        <v>44581</v>
      </c>
      <c r="ID49" t="s">
        <v>259</v>
      </c>
      <c r="IE49" s="27">
        <v>44599</v>
      </c>
      <c r="IF49" t="s">
        <v>259</v>
      </c>
      <c r="IG49" s="27">
        <v>44599</v>
      </c>
      <c r="IH49" t="s">
        <v>259</v>
      </c>
      <c r="II49" s="27">
        <v>44599</v>
      </c>
      <c r="IJ49" t="s">
        <v>259</v>
      </c>
      <c r="IK49" s="27">
        <v>44609</v>
      </c>
      <c r="IL49" t="s">
        <v>259</v>
      </c>
      <c r="IM49" s="27">
        <v>44609</v>
      </c>
      <c r="IN49" t="s">
        <v>259</v>
      </c>
      <c r="IO49" s="27">
        <v>44609</v>
      </c>
      <c r="IP49" t="s">
        <v>260</v>
      </c>
      <c r="IQ49" s="27">
        <v>44624</v>
      </c>
      <c r="IR49" t="s">
        <v>260</v>
      </c>
      <c r="IS49">
        <v>44624</v>
      </c>
      <c r="IT49" t="s">
        <v>260</v>
      </c>
      <c r="IU49" s="27">
        <v>44624</v>
      </c>
      <c r="IV49" t="s">
        <v>260</v>
      </c>
      <c r="IW49" s="27">
        <v>44624</v>
      </c>
      <c r="IX49" t="s">
        <v>260</v>
      </c>
      <c r="IY49" s="27">
        <v>44624</v>
      </c>
      <c r="IZ49" t="s">
        <v>260</v>
      </c>
      <c r="JA49" s="27">
        <v>44624</v>
      </c>
      <c r="JB49" t="s">
        <v>260</v>
      </c>
      <c r="JC49" s="27">
        <v>44624</v>
      </c>
      <c r="JD49" t="s">
        <v>260</v>
      </c>
      <c r="JE49" s="27">
        <v>44624</v>
      </c>
      <c r="JF49" t="s">
        <v>260</v>
      </c>
      <c r="JG49">
        <v>44624</v>
      </c>
      <c r="JH49" t="s">
        <v>260</v>
      </c>
      <c r="JI49" s="27">
        <v>44624</v>
      </c>
      <c r="JJ49" t="s">
        <v>260</v>
      </c>
      <c r="JK49">
        <v>44624</v>
      </c>
      <c r="JL49" t="s">
        <v>260</v>
      </c>
      <c r="JM49" s="27">
        <v>44624</v>
      </c>
      <c r="JN49" t="s">
        <v>260</v>
      </c>
      <c r="JO49" s="7">
        <v>44624</v>
      </c>
      <c r="JP49" t="s">
        <v>260</v>
      </c>
      <c r="JQ49" s="27">
        <v>44624</v>
      </c>
      <c r="JR49" t="s">
        <v>260</v>
      </c>
      <c r="JS49" s="27">
        <v>44699</v>
      </c>
      <c r="JT49" t="s">
        <v>260</v>
      </c>
      <c r="JU49">
        <v>44713</v>
      </c>
      <c r="JV49" t="s">
        <v>260</v>
      </c>
      <c r="JW49">
        <v>44713</v>
      </c>
      <c r="JX49" t="s">
        <v>260</v>
      </c>
      <c r="JY49" s="27">
        <v>44713</v>
      </c>
      <c r="JZ49" t="s">
        <v>260</v>
      </c>
      <c r="KA49" s="27">
        <v>44713</v>
      </c>
      <c r="KB49" t="s">
        <v>260</v>
      </c>
      <c r="KC49" s="27">
        <v>44713</v>
      </c>
      <c r="KD49" t="s">
        <v>260</v>
      </c>
      <c r="KE49" s="27">
        <v>44713</v>
      </c>
    </row>
    <row r="50" spans="1:291" x14ac:dyDescent="0.25">
      <c r="A50" t="s">
        <v>2475</v>
      </c>
      <c r="B50" s="7">
        <v>43802</v>
      </c>
      <c r="D50" t="s">
        <v>2475</v>
      </c>
      <c r="E50" s="7">
        <v>43972</v>
      </c>
      <c r="G50" t="s">
        <v>2482</v>
      </c>
      <c r="I50" t="s">
        <v>2401</v>
      </c>
      <c r="J50" s="7">
        <v>43972</v>
      </c>
      <c r="L50" t="s">
        <v>2482</v>
      </c>
      <c r="M50" t="s">
        <v>2420</v>
      </c>
      <c r="O50" t="s">
        <v>2420</v>
      </c>
      <c r="P50" s="7">
        <v>43972</v>
      </c>
      <c r="R50">
        <v>3550</v>
      </c>
      <c r="S50" s="7">
        <v>42375</v>
      </c>
      <c r="T50" t="s">
        <v>2342</v>
      </c>
      <c r="U50">
        <v>3534</v>
      </c>
      <c r="V50" s="7">
        <v>42375</v>
      </c>
      <c r="W50" t="s">
        <v>2342</v>
      </c>
      <c r="X50" t="s">
        <v>2420</v>
      </c>
      <c r="Y50" t="s">
        <v>2420</v>
      </c>
      <c r="Z50" s="7">
        <v>43972</v>
      </c>
      <c r="AA50" t="s">
        <v>2420</v>
      </c>
      <c r="AB50" t="s">
        <v>2420</v>
      </c>
      <c r="AC50" t="s">
        <v>2420</v>
      </c>
      <c r="AD50" s="7">
        <v>43972</v>
      </c>
      <c r="AE50" s="14" t="s">
        <v>2420</v>
      </c>
      <c r="AF50" t="s">
        <v>2420</v>
      </c>
      <c r="AG50" s="7">
        <v>43992</v>
      </c>
      <c r="AH50">
        <v>3550</v>
      </c>
      <c r="AI50" s="7">
        <v>42375</v>
      </c>
      <c r="AJ50" s="15" t="s">
        <v>2342</v>
      </c>
      <c r="AK50" t="s">
        <v>2420</v>
      </c>
      <c r="AL50" s="7">
        <v>43992</v>
      </c>
      <c r="AM50" t="s">
        <v>2420</v>
      </c>
      <c r="AN50" t="s">
        <v>2420</v>
      </c>
      <c r="AO50" s="7">
        <v>43992</v>
      </c>
      <c r="AP50" t="s">
        <v>2420</v>
      </c>
      <c r="AQ50" s="7">
        <v>43992</v>
      </c>
      <c r="AR50" t="s">
        <v>2420</v>
      </c>
      <c r="AS50" s="27">
        <v>44021</v>
      </c>
      <c r="AT50" t="s">
        <v>2420</v>
      </c>
      <c r="AU50" s="27">
        <v>44021</v>
      </c>
      <c r="AV50" t="s">
        <v>2420</v>
      </c>
      <c r="AW50" s="27">
        <v>44021</v>
      </c>
      <c r="AX50" t="s">
        <v>2420</v>
      </c>
      <c r="AY50" s="27">
        <v>44021</v>
      </c>
      <c r="AZ50" t="s">
        <v>2420</v>
      </c>
      <c r="BA50" s="27">
        <v>44055</v>
      </c>
      <c r="BB50" t="s">
        <v>2420</v>
      </c>
      <c r="BC50" s="27">
        <v>44055</v>
      </c>
      <c r="BD50" t="s">
        <v>2420</v>
      </c>
      <c r="BE50" s="27">
        <v>44055</v>
      </c>
      <c r="BF50" t="s">
        <v>2420</v>
      </c>
      <c r="BG50" s="27">
        <v>44055</v>
      </c>
      <c r="BH50" t="s">
        <v>2420</v>
      </c>
      <c r="BI50" s="27">
        <v>44055</v>
      </c>
      <c r="BJ50" t="s">
        <v>2420</v>
      </c>
      <c r="BK50" s="27">
        <v>44055</v>
      </c>
      <c r="BL50" t="s">
        <v>2420</v>
      </c>
      <c r="BM50" s="27">
        <v>44112</v>
      </c>
      <c r="BN50" t="s">
        <v>2420</v>
      </c>
      <c r="BO50" s="27">
        <v>44112</v>
      </c>
      <c r="BP50" t="s">
        <v>2420</v>
      </c>
      <c r="BQ50" s="7">
        <v>44112</v>
      </c>
      <c r="BR50" t="s">
        <v>2420</v>
      </c>
      <c r="BS50" s="27">
        <v>44112</v>
      </c>
      <c r="BT50" t="s">
        <v>2420</v>
      </c>
      <c r="BU50" s="27">
        <v>44112</v>
      </c>
      <c r="BV50" t="s">
        <v>2420</v>
      </c>
      <c r="BW50">
        <v>44112</v>
      </c>
      <c r="BX50" t="s">
        <v>2420</v>
      </c>
      <c r="BY50" s="27">
        <v>44201</v>
      </c>
      <c r="BZ50" t="s">
        <v>2420</v>
      </c>
      <c r="CA50" s="27">
        <v>44201</v>
      </c>
      <c r="CB50" t="s">
        <v>2420</v>
      </c>
      <c r="CC50" s="27">
        <v>44201</v>
      </c>
      <c r="CD50" t="s">
        <v>2483</v>
      </c>
      <c r="CE50" s="27">
        <v>44209</v>
      </c>
      <c r="CF50" t="s">
        <v>2420</v>
      </c>
      <c r="CG50" s="27">
        <v>44201</v>
      </c>
      <c r="CH50" t="s">
        <v>2424</v>
      </c>
      <c r="CI50" s="27">
        <v>44112</v>
      </c>
      <c r="CJ50" t="s">
        <v>2424</v>
      </c>
      <c r="CK50" s="27">
        <v>44230</v>
      </c>
      <c r="CL50" t="s">
        <v>2424</v>
      </c>
      <c r="CM50" s="27">
        <v>44230</v>
      </c>
      <c r="CN50" t="s">
        <v>2424</v>
      </c>
      <c r="CO50" s="27">
        <v>44230</v>
      </c>
      <c r="CP50" t="s">
        <v>2424</v>
      </c>
      <c r="CQ50" s="7">
        <v>44230</v>
      </c>
      <c r="CR50" t="s">
        <v>2420</v>
      </c>
      <c r="CS50">
        <v>0.23599999999999999</v>
      </c>
      <c r="CT50" t="s">
        <v>2424</v>
      </c>
      <c r="CU50" s="7">
        <v>44257</v>
      </c>
      <c r="CV50" t="s">
        <v>2424</v>
      </c>
      <c r="CW50" s="27">
        <v>44257</v>
      </c>
      <c r="CX50" t="s">
        <v>2424</v>
      </c>
      <c r="CY50" s="27">
        <v>44257</v>
      </c>
      <c r="CZ50" t="s">
        <v>2424</v>
      </c>
      <c r="DA50" s="27">
        <v>44257</v>
      </c>
      <c r="DB50" t="s">
        <v>2424</v>
      </c>
      <c r="DC50" s="27">
        <v>44257</v>
      </c>
      <c r="DD50" t="s">
        <v>2424</v>
      </c>
      <c r="DE50" s="27">
        <v>44257</v>
      </c>
      <c r="DF50" t="s">
        <v>2424</v>
      </c>
      <c r="DG50" s="27">
        <v>44257</v>
      </c>
      <c r="DH50" t="s">
        <v>2424</v>
      </c>
      <c r="DI50" s="27">
        <v>44343</v>
      </c>
      <c r="DJ50" t="s">
        <v>2484</v>
      </c>
      <c r="DK50" s="7">
        <v>44368</v>
      </c>
      <c r="DL50" t="s">
        <v>268</v>
      </c>
      <c r="DM50" s="27">
        <v>44362</v>
      </c>
      <c r="DN50" t="s">
        <v>268</v>
      </c>
      <c r="DO50" s="27">
        <v>44362</v>
      </c>
      <c r="DP50" t="s">
        <v>263</v>
      </c>
      <c r="DQ50" s="27">
        <v>44377</v>
      </c>
      <c r="DR50" t="s">
        <v>263</v>
      </c>
      <c r="DS50" s="27">
        <v>44377</v>
      </c>
      <c r="DT50" t="s">
        <v>263</v>
      </c>
      <c r="DU50" s="27">
        <v>44377</v>
      </c>
      <c r="DV50" t="s">
        <v>262</v>
      </c>
      <c r="DW50" s="27">
        <v>44391</v>
      </c>
      <c r="DX50" t="s">
        <v>249</v>
      </c>
      <c r="DY50" s="7">
        <v>44377</v>
      </c>
      <c r="DZ50" t="s">
        <v>249</v>
      </c>
      <c r="EA50">
        <v>44377</v>
      </c>
      <c r="EB50" t="s">
        <v>249</v>
      </c>
      <c r="EC50" s="27">
        <v>44377</v>
      </c>
      <c r="ED50" t="s">
        <v>249</v>
      </c>
      <c r="EE50" s="27">
        <v>44377</v>
      </c>
      <c r="EF50" t="s">
        <v>249</v>
      </c>
      <c r="EG50" s="7">
        <v>44377</v>
      </c>
      <c r="EH50" t="s">
        <v>249</v>
      </c>
      <c r="EI50" s="27">
        <v>44405</v>
      </c>
      <c r="EJ50" t="s">
        <v>249</v>
      </c>
      <c r="EK50" s="27">
        <v>44405</v>
      </c>
      <c r="EL50" t="s">
        <v>249</v>
      </c>
      <c r="EM50" s="27">
        <v>44405</v>
      </c>
      <c r="EN50" t="s">
        <v>249</v>
      </c>
      <c r="EO50" s="27">
        <v>44405</v>
      </c>
      <c r="EP50" t="s">
        <v>249</v>
      </c>
      <c r="EQ50" s="27">
        <v>44417</v>
      </c>
      <c r="ER50" t="s">
        <v>249</v>
      </c>
      <c r="ES50" s="27">
        <v>44417</v>
      </c>
      <c r="ET50" t="s">
        <v>249</v>
      </c>
      <c r="EU50" s="27">
        <v>44417</v>
      </c>
      <c r="EV50" t="s">
        <v>249</v>
      </c>
      <c r="EW50" s="27">
        <v>44417</v>
      </c>
      <c r="EX50" t="s">
        <v>249</v>
      </c>
      <c r="EY50" s="27">
        <v>44417</v>
      </c>
      <c r="EZ50" t="s">
        <v>249</v>
      </c>
      <c r="FA50">
        <v>44417</v>
      </c>
      <c r="FB50" t="s">
        <v>249</v>
      </c>
      <c r="FC50" s="27">
        <v>44417</v>
      </c>
      <c r="FD50" t="s">
        <v>365</v>
      </c>
      <c r="FE50" s="27">
        <v>44420</v>
      </c>
      <c r="FF50" t="s">
        <v>249</v>
      </c>
      <c r="FG50" s="27">
        <v>44417</v>
      </c>
      <c r="FH50" t="s">
        <v>249</v>
      </c>
      <c r="FI50" s="7">
        <v>44417</v>
      </c>
      <c r="FJ50" t="s">
        <v>249</v>
      </c>
      <c r="FK50" s="27">
        <v>44417</v>
      </c>
      <c r="FL50" t="s">
        <v>249</v>
      </c>
      <c r="FM50" s="27">
        <v>44417</v>
      </c>
      <c r="FN50" t="s">
        <v>249</v>
      </c>
      <c r="FO50" s="27">
        <v>44417</v>
      </c>
      <c r="FP50" t="s">
        <v>249</v>
      </c>
      <c r="FQ50" s="27">
        <v>44453</v>
      </c>
      <c r="FR50" t="s">
        <v>249</v>
      </c>
      <c r="FS50" s="27">
        <v>44453</v>
      </c>
      <c r="FT50" t="s">
        <v>249</v>
      </c>
      <c r="FU50" s="7">
        <v>44453</v>
      </c>
      <c r="FV50" t="s">
        <v>249</v>
      </c>
      <c r="FW50" s="27">
        <v>44453</v>
      </c>
      <c r="FX50" t="s">
        <v>249</v>
      </c>
      <c r="FY50" s="27">
        <v>44467</v>
      </c>
      <c r="FZ50" t="s">
        <v>249</v>
      </c>
      <c r="GA50" s="27">
        <v>44467</v>
      </c>
      <c r="GB50" t="s">
        <v>249</v>
      </c>
      <c r="GC50" s="27">
        <v>44467</v>
      </c>
      <c r="GD50" t="s">
        <v>249</v>
      </c>
      <c r="GE50" s="27">
        <v>44467</v>
      </c>
      <c r="GF50" t="s">
        <v>249</v>
      </c>
      <c r="GG50" s="27">
        <v>44467</v>
      </c>
      <c r="GH50" t="s">
        <v>249</v>
      </c>
      <c r="GI50" s="27">
        <v>44467</v>
      </c>
      <c r="GJ50" t="s">
        <v>249</v>
      </c>
      <c r="GK50" s="27">
        <v>44483</v>
      </c>
      <c r="GL50" t="s">
        <v>249</v>
      </c>
      <c r="GM50" s="27">
        <v>44483</v>
      </c>
      <c r="GN50" t="s">
        <v>249</v>
      </c>
      <c r="GO50" s="27">
        <v>44483</v>
      </c>
      <c r="GP50" t="s">
        <v>249</v>
      </c>
      <c r="GQ50" s="27">
        <v>44483</v>
      </c>
      <c r="GR50" t="s">
        <v>249</v>
      </c>
      <c r="GS50" s="27">
        <v>44483</v>
      </c>
      <c r="GT50" t="s">
        <v>249</v>
      </c>
      <c r="GU50" s="27">
        <v>44509</v>
      </c>
      <c r="GV50" t="s">
        <v>249</v>
      </c>
      <c r="GW50" s="27">
        <v>44509</v>
      </c>
      <c r="GX50" t="s">
        <v>249</v>
      </c>
      <c r="GY50" s="27">
        <v>44509</v>
      </c>
      <c r="GZ50" t="s">
        <v>260</v>
      </c>
      <c r="HA50" s="27">
        <v>44448</v>
      </c>
      <c r="HB50" t="s">
        <v>260</v>
      </c>
      <c r="HC50" s="27">
        <v>44448</v>
      </c>
      <c r="HD50" t="s">
        <v>260</v>
      </c>
      <c r="HE50" s="27">
        <v>44448</v>
      </c>
      <c r="HF50" t="s">
        <v>260</v>
      </c>
      <c r="HG50">
        <v>44448</v>
      </c>
      <c r="HH50" t="s">
        <v>260</v>
      </c>
      <c r="HI50">
        <v>44448</v>
      </c>
      <c r="HJ50" t="s">
        <v>260</v>
      </c>
      <c r="HK50">
        <v>44448</v>
      </c>
      <c r="HL50" t="s">
        <v>260</v>
      </c>
      <c r="HM50" s="27">
        <v>44448</v>
      </c>
      <c r="HN50" t="s">
        <v>260</v>
      </c>
      <c r="HO50" s="27">
        <v>44448</v>
      </c>
      <c r="HP50" t="s">
        <v>260</v>
      </c>
      <c r="HQ50" s="27">
        <v>44553</v>
      </c>
      <c r="HR50" s="470" t="s">
        <v>260</v>
      </c>
      <c r="HS50" s="471">
        <v>44553</v>
      </c>
      <c r="HT50" t="s">
        <v>260</v>
      </c>
      <c r="HU50" s="27">
        <v>44553</v>
      </c>
      <c r="HV50" t="s">
        <v>260</v>
      </c>
      <c r="HW50" s="27">
        <v>44581</v>
      </c>
      <c r="HX50" t="s">
        <v>260</v>
      </c>
      <c r="HY50" s="27">
        <v>44581</v>
      </c>
      <c r="HZ50" t="s">
        <v>260</v>
      </c>
      <c r="IA50" s="27">
        <v>44581</v>
      </c>
      <c r="IB50" t="s">
        <v>260</v>
      </c>
      <c r="IC50" s="27">
        <v>44581</v>
      </c>
      <c r="ID50" t="s">
        <v>260</v>
      </c>
      <c r="IE50" s="27">
        <v>44581</v>
      </c>
      <c r="IF50" t="s">
        <v>260</v>
      </c>
      <c r="IG50" s="27">
        <v>44581</v>
      </c>
      <c r="IH50" t="s">
        <v>260</v>
      </c>
      <c r="II50" s="27">
        <v>44581</v>
      </c>
      <c r="IJ50" t="s">
        <v>260</v>
      </c>
      <c r="IK50" s="27">
        <v>44581</v>
      </c>
      <c r="IL50" t="s">
        <v>260</v>
      </c>
      <c r="IM50" s="27">
        <v>44610</v>
      </c>
      <c r="IN50" t="s">
        <v>260</v>
      </c>
      <c r="IO50" s="27">
        <v>44610</v>
      </c>
      <c r="IP50" t="s">
        <v>249</v>
      </c>
      <c r="IQ50" s="27">
        <v>44628</v>
      </c>
      <c r="IR50" t="s">
        <v>249</v>
      </c>
      <c r="IS50">
        <v>44628</v>
      </c>
      <c r="IT50" t="s">
        <v>249</v>
      </c>
      <c r="IU50" s="27">
        <v>44628</v>
      </c>
      <c r="IV50" t="s">
        <v>249</v>
      </c>
      <c r="IW50" s="27">
        <v>44628</v>
      </c>
      <c r="IX50" t="s">
        <v>249</v>
      </c>
      <c r="IY50" s="27">
        <v>44628</v>
      </c>
      <c r="IZ50" t="s">
        <v>249</v>
      </c>
      <c r="JA50" s="27">
        <v>44628</v>
      </c>
      <c r="JB50" t="s">
        <v>249</v>
      </c>
      <c r="JC50" s="27">
        <v>44628</v>
      </c>
      <c r="JD50" t="s">
        <v>249</v>
      </c>
      <c r="JE50" s="27">
        <v>44628</v>
      </c>
      <c r="JF50" t="s">
        <v>249</v>
      </c>
      <c r="JG50">
        <v>44664</v>
      </c>
      <c r="JH50" t="s">
        <v>249</v>
      </c>
      <c r="JI50" s="27">
        <v>44664</v>
      </c>
      <c r="JJ50" t="s">
        <v>249</v>
      </c>
      <c r="JK50">
        <v>44664</v>
      </c>
      <c r="JL50" t="s">
        <v>249</v>
      </c>
      <c r="JM50" s="27">
        <v>44664</v>
      </c>
      <c r="JN50" t="s">
        <v>249</v>
      </c>
      <c r="JO50" s="7">
        <v>44684</v>
      </c>
      <c r="JP50" t="s">
        <v>249</v>
      </c>
      <c r="JQ50" s="27">
        <v>44684</v>
      </c>
      <c r="JR50" t="s">
        <v>249</v>
      </c>
      <c r="JS50" s="27">
        <v>44684</v>
      </c>
      <c r="JT50" t="s">
        <v>249</v>
      </c>
      <c r="JU50">
        <v>44684</v>
      </c>
      <c r="JV50" t="s">
        <v>249</v>
      </c>
      <c r="JW50">
        <v>44721</v>
      </c>
      <c r="JX50" t="s">
        <v>249</v>
      </c>
      <c r="JY50" s="27">
        <v>44721</v>
      </c>
      <c r="JZ50" t="s">
        <v>249</v>
      </c>
      <c r="KA50" s="27">
        <v>44764</v>
      </c>
      <c r="KB50" t="s">
        <v>249</v>
      </c>
      <c r="KC50" s="27">
        <v>44764</v>
      </c>
      <c r="KD50" t="s">
        <v>249</v>
      </c>
      <c r="KE50" s="27">
        <v>44764</v>
      </c>
    </row>
    <row r="51" spans="1:291" x14ac:dyDescent="0.25">
      <c r="A51" t="s">
        <v>2401</v>
      </c>
      <c r="B51" s="7">
        <v>43802</v>
      </c>
      <c r="D51" t="s">
        <v>2401</v>
      </c>
      <c r="E51" s="7">
        <v>43972</v>
      </c>
      <c r="G51" t="s">
        <v>2401</v>
      </c>
      <c r="I51" t="s">
        <v>2406</v>
      </c>
      <c r="J51" s="7">
        <v>43802</v>
      </c>
      <c r="L51" t="s">
        <v>2401</v>
      </c>
      <c r="M51" t="s">
        <v>2424</v>
      </c>
      <c r="O51" t="s">
        <v>2424</v>
      </c>
      <c r="P51" s="7">
        <v>43972</v>
      </c>
      <c r="R51">
        <v>3534</v>
      </c>
      <c r="S51" s="7">
        <v>42375</v>
      </c>
      <c r="T51" t="s">
        <v>2342</v>
      </c>
      <c r="U51">
        <v>3539</v>
      </c>
      <c r="V51" s="7">
        <v>42375</v>
      </c>
      <c r="W51" t="s">
        <v>2342</v>
      </c>
      <c r="X51" t="s">
        <v>2424</v>
      </c>
      <c r="Y51" t="s">
        <v>2424</v>
      </c>
      <c r="Z51" s="7">
        <v>43972</v>
      </c>
      <c r="AA51" t="s">
        <v>2424</v>
      </c>
      <c r="AB51" t="s">
        <v>2424</v>
      </c>
      <c r="AC51" t="s">
        <v>2424</v>
      </c>
      <c r="AD51" s="7">
        <v>43972</v>
      </c>
      <c r="AE51" s="14" t="s">
        <v>2424</v>
      </c>
      <c r="AF51" t="s">
        <v>2424</v>
      </c>
      <c r="AG51" s="7">
        <v>43992</v>
      </c>
      <c r="AH51">
        <v>3534</v>
      </c>
      <c r="AI51" s="7">
        <v>42375</v>
      </c>
      <c r="AJ51" s="15" t="s">
        <v>2342</v>
      </c>
      <c r="AK51" t="s">
        <v>2424</v>
      </c>
      <c r="AL51" s="7">
        <v>43992</v>
      </c>
      <c r="AM51" t="s">
        <v>2424</v>
      </c>
      <c r="AN51" t="s">
        <v>2424</v>
      </c>
      <c r="AO51" s="7">
        <v>43992</v>
      </c>
      <c r="AP51" t="s">
        <v>2424</v>
      </c>
      <c r="AQ51" s="7">
        <v>43992</v>
      </c>
      <c r="AR51" t="s">
        <v>2424</v>
      </c>
      <c r="AS51" s="27">
        <v>43992</v>
      </c>
      <c r="AT51" t="s">
        <v>2424</v>
      </c>
      <c r="AU51" s="27">
        <v>43992</v>
      </c>
      <c r="AV51" t="s">
        <v>2424</v>
      </c>
      <c r="AW51" s="27">
        <v>43992</v>
      </c>
      <c r="AX51" t="s">
        <v>2424</v>
      </c>
      <c r="AY51" s="27">
        <v>43992</v>
      </c>
      <c r="AZ51" t="s">
        <v>2424</v>
      </c>
      <c r="BA51" s="27">
        <v>44055</v>
      </c>
      <c r="BB51" t="s">
        <v>2424</v>
      </c>
      <c r="BC51" s="27">
        <v>44055</v>
      </c>
      <c r="BD51" t="s">
        <v>2424</v>
      </c>
      <c r="BE51" s="27">
        <v>44055</v>
      </c>
      <c r="BF51" t="s">
        <v>2424</v>
      </c>
      <c r="BG51" s="27">
        <v>44055</v>
      </c>
      <c r="BH51" t="s">
        <v>2424</v>
      </c>
      <c r="BI51" s="27">
        <v>44055</v>
      </c>
      <c r="BJ51" t="s">
        <v>2424</v>
      </c>
      <c r="BK51" s="27">
        <v>44055</v>
      </c>
      <c r="BL51" t="s">
        <v>2424</v>
      </c>
      <c r="BM51" s="27">
        <v>44112</v>
      </c>
      <c r="BN51" t="s">
        <v>2424</v>
      </c>
      <c r="BO51" s="27">
        <v>44112</v>
      </c>
      <c r="BP51" t="s">
        <v>2424</v>
      </c>
      <c r="BQ51" s="7">
        <v>44112</v>
      </c>
      <c r="BR51" t="s">
        <v>2424</v>
      </c>
      <c r="BS51" s="27">
        <v>44112</v>
      </c>
      <c r="BT51" t="s">
        <v>2424</v>
      </c>
      <c r="BU51" s="27">
        <v>44112</v>
      </c>
      <c r="BV51" t="s">
        <v>2424</v>
      </c>
      <c r="BW51">
        <v>44112</v>
      </c>
      <c r="BX51" t="s">
        <v>2424</v>
      </c>
      <c r="BY51" s="27">
        <v>44112</v>
      </c>
      <c r="BZ51" t="s">
        <v>2424</v>
      </c>
      <c r="CA51" s="27">
        <v>44112</v>
      </c>
      <c r="CB51" t="s">
        <v>2424</v>
      </c>
      <c r="CC51" s="27">
        <v>44112</v>
      </c>
      <c r="CD51" t="s">
        <v>2485</v>
      </c>
      <c r="CE51" s="27">
        <v>44209</v>
      </c>
      <c r="CF51" t="s">
        <v>2424</v>
      </c>
      <c r="CG51" s="27">
        <v>44112</v>
      </c>
      <c r="CH51" t="s">
        <v>2427</v>
      </c>
      <c r="CI51" s="27">
        <v>44201</v>
      </c>
      <c r="CJ51" t="s">
        <v>2427</v>
      </c>
      <c r="CK51" s="27">
        <v>44230</v>
      </c>
      <c r="CL51" t="s">
        <v>2427</v>
      </c>
      <c r="CM51" s="27">
        <v>44230</v>
      </c>
      <c r="CN51" t="s">
        <v>2427</v>
      </c>
      <c r="CO51" s="27">
        <v>44230</v>
      </c>
      <c r="CP51" t="s">
        <v>2427</v>
      </c>
      <c r="CQ51" s="7">
        <v>44230</v>
      </c>
      <c r="CR51" t="s">
        <v>2424</v>
      </c>
      <c r="CS51">
        <v>0.13800000000000001</v>
      </c>
      <c r="CT51" t="s">
        <v>2427</v>
      </c>
      <c r="CU51" s="7">
        <v>44257</v>
      </c>
      <c r="CV51" t="s">
        <v>2427</v>
      </c>
      <c r="CW51" s="27">
        <v>44257</v>
      </c>
      <c r="CX51" t="s">
        <v>2427</v>
      </c>
      <c r="CY51" s="27">
        <v>44291</v>
      </c>
      <c r="CZ51" t="s">
        <v>2427</v>
      </c>
      <c r="DA51" s="27">
        <v>44291</v>
      </c>
      <c r="DB51" t="s">
        <v>2427</v>
      </c>
      <c r="DC51" s="27">
        <v>44291</v>
      </c>
      <c r="DD51" t="s">
        <v>2427</v>
      </c>
      <c r="DE51" s="27">
        <v>44334</v>
      </c>
      <c r="DF51" t="s">
        <v>2427</v>
      </c>
      <c r="DG51" s="27">
        <v>44334</v>
      </c>
      <c r="DH51" t="s">
        <v>2427</v>
      </c>
      <c r="DI51" s="27">
        <v>44334</v>
      </c>
      <c r="DJ51" t="s">
        <v>2486</v>
      </c>
      <c r="DK51" s="7">
        <v>44368</v>
      </c>
      <c r="DL51" t="s">
        <v>269</v>
      </c>
      <c r="DM51" s="27">
        <v>44258</v>
      </c>
      <c r="DN51" t="s">
        <v>269</v>
      </c>
      <c r="DO51" s="27">
        <v>44258</v>
      </c>
      <c r="DP51" t="s">
        <v>264</v>
      </c>
      <c r="DQ51" s="27">
        <v>44377</v>
      </c>
      <c r="DR51" t="s">
        <v>264</v>
      </c>
      <c r="DS51" s="27">
        <v>44377</v>
      </c>
      <c r="DT51" t="s">
        <v>264</v>
      </c>
      <c r="DU51" s="27">
        <v>44377</v>
      </c>
      <c r="DV51" t="s">
        <v>263</v>
      </c>
      <c r="DW51" s="27">
        <v>44391</v>
      </c>
      <c r="DX51" t="s">
        <v>262</v>
      </c>
      <c r="DY51" s="7">
        <v>44391</v>
      </c>
      <c r="DZ51" t="s">
        <v>262</v>
      </c>
      <c r="EA51">
        <v>44391</v>
      </c>
      <c r="EB51" t="s">
        <v>262</v>
      </c>
      <c r="EC51" s="27">
        <v>44391</v>
      </c>
      <c r="ED51" t="s">
        <v>262</v>
      </c>
      <c r="EE51" s="27">
        <v>44391</v>
      </c>
      <c r="EF51" t="s">
        <v>262</v>
      </c>
      <c r="EG51" s="7">
        <v>44391</v>
      </c>
      <c r="EH51" t="s">
        <v>262</v>
      </c>
      <c r="EI51" s="27">
        <v>44391</v>
      </c>
      <c r="EJ51" t="s">
        <v>262</v>
      </c>
      <c r="EK51" s="27">
        <v>44406</v>
      </c>
      <c r="EL51" t="s">
        <v>262</v>
      </c>
      <c r="EM51" s="27">
        <v>44406</v>
      </c>
      <c r="EN51" t="s">
        <v>262</v>
      </c>
      <c r="EO51" s="27">
        <v>44406</v>
      </c>
      <c r="EP51" t="s">
        <v>262</v>
      </c>
      <c r="EQ51" s="27">
        <v>44406</v>
      </c>
      <c r="ER51" t="s">
        <v>262</v>
      </c>
      <c r="ES51" s="27">
        <v>44419</v>
      </c>
      <c r="ET51" t="s">
        <v>262</v>
      </c>
      <c r="EU51" s="27">
        <v>44419</v>
      </c>
      <c r="EV51" t="s">
        <v>262</v>
      </c>
      <c r="EW51" s="27">
        <v>44419</v>
      </c>
      <c r="EX51" t="s">
        <v>262</v>
      </c>
      <c r="EY51" s="27">
        <v>44419</v>
      </c>
      <c r="EZ51" t="s">
        <v>262</v>
      </c>
      <c r="FA51">
        <v>44419</v>
      </c>
      <c r="FB51" t="s">
        <v>262</v>
      </c>
      <c r="FC51" s="27">
        <v>44419</v>
      </c>
      <c r="FF51" t="s">
        <v>262</v>
      </c>
      <c r="FG51" s="27">
        <v>44419</v>
      </c>
      <c r="FH51" t="s">
        <v>262</v>
      </c>
      <c r="FI51" s="7">
        <v>44419</v>
      </c>
      <c r="FJ51" t="s">
        <v>262</v>
      </c>
      <c r="FK51" s="27">
        <v>44419</v>
      </c>
      <c r="FL51" t="s">
        <v>262</v>
      </c>
      <c r="FM51" s="27">
        <v>44438</v>
      </c>
      <c r="FN51" t="s">
        <v>262</v>
      </c>
      <c r="FO51" s="27">
        <v>44438</v>
      </c>
      <c r="FP51" t="s">
        <v>262</v>
      </c>
      <c r="FQ51" s="27">
        <v>44438</v>
      </c>
      <c r="FR51" t="s">
        <v>262</v>
      </c>
      <c r="FS51" s="27">
        <v>44438</v>
      </c>
      <c r="FT51" t="s">
        <v>262</v>
      </c>
      <c r="FU51" s="7">
        <v>44438</v>
      </c>
      <c r="FV51" t="s">
        <v>262</v>
      </c>
      <c r="FW51" s="27">
        <v>44438</v>
      </c>
      <c r="FX51" t="s">
        <v>262</v>
      </c>
      <c r="FY51" s="27">
        <v>44438</v>
      </c>
      <c r="FZ51" t="s">
        <v>262</v>
      </c>
      <c r="GA51" s="27">
        <v>44438</v>
      </c>
      <c r="GB51" t="s">
        <v>262</v>
      </c>
      <c r="GC51" s="27">
        <v>44438</v>
      </c>
      <c r="GD51" t="s">
        <v>262</v>
      </c>
      <c r="GE51" s="27">
        <v>44438</v>
      </c>
      <c r="GF51" t="s">
        <v>262</v>
      </c>
      <c r="GG51" s="27">
        <v>44438</v>
      </c>
      <c r="GH51" t="s">
        <v>262</v>
      </c>
      <c r="GI51" s="27">
        <v>44438</v>
      </c>
      <c r="GJ51" t="s">
        <v>262</v>
      </c>
      <c r="GK51" s="27">
        <v>44438</v>
      </c>
      <c r="GL51" t="s">
        <v>262</v>
      </c>
      <c r="GM51" s="27">
        <v>44438</v>
      </c>
      <c r="GN51" t="s">
        <v>262</v>
      </c>
      <c r="GO51" s="27">
        <v>44438</v>
      </c>
      <c r="GP51" t="s">
        <v>262</v>
      </c>
      <c r="GQ51" s="27">
        <v>44438</v>
      </c>
      <c r="GR51" t="s">
        <v>262</v>
      </c>
      <c r="GS51" s="27">
        <v>44438</v>
      </c>
      <c r="GT51" t="s">
        <v>262</v>
      </c>
      <c r="GU51" s="27">
        <v>44438</v>
      </c>
      <c r="GV51" t="s">
        <v>262</v>
      </c>
      <c r="GW51" s="27">
        <v>44438</v>
      </c>
      <c r="GX51" t="s">
        <v>262</v>
      </c>
      <c r="GY51" s="27">
        <v>44438</v>
      </c>
      <c r="GZ51" t="s">
        <v>249</v>
      </c>
      <c r="HA51" s="27">
        <v>44509</v>
      </c>
      <c r="HB51" t="s">
        <v>249</v>
      </c>
      <c r="HC51" s="27">
        <v>44509</v>
      </c>
      <c r="HD51" t="s">
        <v>249</v>
      </c>
      <c r="HE51" s="27">
        <v>44509</v>
      </c>
      <c r="HF51" t="s">
        <v>249</v>
      </c>
      <c r="HG51">
        <v>44509</v>
      </c>
      <c r="HH51" t="s">
        <v>249</v>
      </c>
      <c r="HI51">
        <v>44509</v>
      </c>
      <c r="HJ51" t="s">
        <v>249</v>
      </c>
      <c r="HK51">
        <v>44509</v>
      </c>
      <c r="HL51" t="s">
        <v>249</v>
      </c>
      <c r="HM51" s="27">
        <v>44509</v>
      </c>
      <c r="HN51" t="s">
        <v>249</v>
      </c>
      <c r="HO51" s="27">
        <v>44551</v>
      </c>
      <c r="HP51" t="s">
        <v>249</v>
      </c>
      <c r="HQ51" s="27">
        <v>44551</v>
      </c>
      <c r="HR51" s="470" t="s">
        <v>249</v>
      </c>
      <c r="HS51" s="471">
        <v>44551</v>
      </c>
      <c r="HT51" t="s">
        <v>249</v>
      </c>
      <c r="HU51" s="27">
        <v>44579</v>
      </c>
      <c r="HV51" t="s">
        <v>249</v>
      </c>
      <c r="HW51" s="27">
        <v>44579</v>
      </c>
      <c r="HX51" t="s">
        <v>249</v>
      </c>
      <c r="HY51" s="27">
        <v>44579</v>
      </c>
      <c r="HZ51" t="s">
        <v>249</v>
      </c>
      <c r="IA51" s="27">
        <v>44579</v>
      </c>
      <c r="IB51" t="s">
        <v>249</v>
      </c>
      <c r="IC51" s="27">
        <v>44579</v>
      </c>
      <c r="ID51" t="s">
        <v>249</v>
      </c>
      <c r="IE51" s="27">
        <v>44599</v>
      </c>
      <c r="IF51" t="s">
        <v>249</v>
      </c>
      <c r="IG51" s="27">
        <v>44599</v>
      </c>
      <c r="IH51" t="s">
        <v>249</v>
      </c>
      <c r="II51" s="27">
        <v>44599</v>
      </c>
      <c r="IJ51" t="s">
        <v>249</v>
      </c>
      <c r="IK51" s="27">
        <v>44599</v>
      </c>
      <c r="IL51" t="s">
        <v>249</v>
      </c>
      <c r="IM51" s="27">
        <v>44599</v>
      </c>
      <c r="IN51" t="s">
        <v>249</v>
      </c>
      <c r="IO51" s="27">
        <v>44599</v>
      </c>
      <c r="IP51" t="s">
        <v>262</v>
      </c>
      <c r="IQ51" s="27">
        <v>44610</v>
      </c>
      <c r="IR51" t="s">
        <v>262</v>
      </c>
      <c r="IS51">
        <v>44610</v>
      </c>
      <c r="IT51" t="s">
        <v>262</v>
      </c>
      <c r="IU51" s="27">
        <v>44610</v>
      </c>
      <c r="IV51" t="s">
        <v>262</v>
      </c>
      <c r="IW51" s="27">
        <v>44610</v>
      </c>
      <c r="IX51" t="s">
        <v>262</v>
      </c>
      <c r="IY51" s="27">
        <v>44610</v>
      </c>
      <c r="IZ51" t="s">
        <v>262</v>
      </c>
      <c r="JA51" s="27">
        <v>44610</v>
      </c>
      <c r="JB51" t="s">
        <v>262</v>
      </c>
      <c r="JC51" s="27">
        <v>44610</v>
      </c>
      <c r="JD51" t="s">
        <v>262</v>
      </c>
      <c r="JE51" s="27">
        <v>44610</v>
      </c>
      <c r="JF51" t="s">
        <v>262</v>
      </c>
      <c r="JG51">
        <v>44610</v>
      </c>
      <c r="JH51" t="s">
        <v>262</v>
      </c>
      <c r="JI51" s="27">
        <v>44610</v>
      </c>
      <c r="JJ51" t="s">
        <v>262</v>
      </c>
      <c r="JK51">
        <v>44610</v>
      </c>
      <c r="JL51" t="s">
        <v>262</v>
      </c>
      <c r="JM51" s="27">
        <v>44610</v>
      </c>
      <c r="JN51" t="s">
        <v>262</v>
      </c>
      <c r="JO51" s="7">
        <v>44610</v>
      </c>
      <c r="JP51" t="s">
        <v>262</v>
      </c>
      <c r="JQ51" s="27">
        <v>44610</v>
      </c>
      <c r="JR51" t="s">
        <v>262</v>
      </c>
      <c r="JS51" s="27">
        <v>44699</v>
      </c>
      <c r="JT51" t="s">
        <v>262</v>
      </c>
      <c r="JU51">
        <v>44699</v>
      </c>
      <c r="JV51" t="s">
        <v>262</v>
      </c>
      <c r="JW51">
        <v>44699</v>
      </c>
      <c r="JX51" t="s">
        <v>262</v>
      </c>
      <c r="JY51" s="27">
        <v>44699</v>
      </c>
      <c r="JZ51" t="s">
        <v>262</v>
      </c>
      <c r="KA51" s="27">
        <v>44699</v>
      </c>
      <c r="KB51" t="s">
        <v>262</v>
      </c>
      <c r="KC51" s="27">
        <v>44699</v>
      </c>
      <c r="KD51" t="s">
        <v>262</v>
      </c>
      <c r="KE51" s="27">
        <v>44699</v>
      </c>
    </row>
    <row r="52" spans="1:291" x14ac:dyDescent="0.25">
      <c r="A52" t="s">
        <v>2406</v>
      </c>
      <c r="B52" s="7">
        <v>43802</v>
      </c>
      <c r="D52" t="s">
        <v>2406</v>
      </c>
      <c r="E52" s="7">
        <v>43802</v>
      </c>
      <c r="G52" t="s">
        <v>2406</v>
      </c>
      <c r="I52" t="s">
        <v>2410</v>
      </c>
      <c r="J52" s="7">
        <v>43972</v>
      </c>
      <c r="L52" t="s">
        <v>2406</v>
      </c>
      <c r="M52" t="s">
        <v>2427</v>
      </c>
      <c r="O52" t="s">
        <v>2427</v>
      </c>
      <c r="P52" s="7">
        <v>43972</v>
      </c>
      <c r="R52">
        <v>3539</v>
      </c>
      <c r="S52" s="7">
        <v>42375</v>
      </c>
      <c r="T52" t="s">
        <v>2342</v>
      </c>
      <c r="U52">
        <v>3471</v>
      </c>
      <c r="V52" s="7">
        <v>42320</v>
      </c>
      <c r="W52" t="s">
        <v>2342</v>
      </c>
      <c r="X52" t="s">
        <v>2427</v>
      </c>
      <c r="Y52" t="s">
        <v>2427</v>
      </c>
      <c r="Z52" s="7">
        <v>43972</v>
      </c>
      <c r="AA52" t="s">
        <v>2427</v>
      </c>
      <c r="AB52" t="s">
        <v>2427</v>
      </c>
      <c r="AC52" t="s">
        <v>2427</v>
      </c>
      <c r="AD52" s="7">
        <v>43972</v>
      </c>
      <c r="AE52" s="14" t="s">
        <v>2427</v>
      </c>
      <c r="AF52" t="s">
        <v>2427</v>
      </c>
      <c r="AG52" s="7">
        <v>43991</v>
      </c>
      <c r="AH52">
        <v>3539</v>
      </c>
      <c r="AI52" s="7">
        <v>42375</v>
      </c>
      <c r="AJ52" s="15" t="s">
        <v>2342</v>
      </c>
      <c r="AK52" t="s">
        <v>2427</v>
      </c>
      <c r="AL52" s="7">
        <v>43991</v>
      </c>
      <c r="AM52" t="s">
        <v>2427</v>
      </c>
      <c r="AN52" t="s">
        <v>2427</v>
      </c>
      <c r="AO52" s="7">
        <v>43991</v>
      </c>
      <c r="AP52" t="s">
        <v>2427</v>
      </c>
      <c r="AQ52" s="7">
        <v>43991</v>
      </c>
      <c r="AR52" t="s">
        <v>2427</v>
      </c>
      <c r="AS52" s="27">
        <v>44021</v>
      </c>
      <c r="AT52" t="s">
        <v>2427</v>
      </c>
      <c r="AU52" s="27">
        <v>44021</v>
      </c>
      <c r="AV52" t="s">
        <v>2427</v>
      </c>
      <c r="AW52" s="27">
        <v>44021</v>
      </c>
      <c r="AX52" t="s">
        <v>2427</v>
      </c>
      <c r="AY52" s="27">
        <v>44021</v>
      </c>
      <c r="AZ52" t="s">
        <v>2427</v>
      </c>
      <c r="BA52" s="27">
        <v>44055</v>
      </c>
      <c r="BB52" t="s">
        <v>2427</v>
      </c>
      <c r="BC52" s="27">
        <v>44055</v>
      </c>
      <c r="BD52" t="s">
        <v>2427</v>
      </c>
      <c r="BE52" s="27">
        <v>44055</v>
      </c>
      <c r="BF52" t="s">
        <v>2427</v>
      </c>
      <c r="BG52" s="27">
        <v>44055</v>
      </c>
      <c r="BH52" t="s">
        <v>2427</v>
      </c>
      <c r="BI52" s="27">
        <v>44055</v>
      </c>
      <c r="BJ52" t="s">
        <v>2427</v>
      </c>
      <c r="BK52" s="27">
        <v>44055</v>
      </c>
      <c r="BL52" t="s">
        <v>2427</v>
      </c>
      <c r="BM52" s="27">
        <v>44112</v>
      </c>
      <c r="BN52" t="s">
        <v>2427</v>
      </c>
      <c r="BO52" s="27">
        <v>44112</v>
      </c>
      <c r="BP52" t="s">
        <v>2427</v>
      </c>
      <c r="BQ52" s="7">
        <v>44112</v>
      </c>
      <c r="BR52" t="s">
        <v>2427</v>
      </c>
      <c r="BS52" s="27">
        <v>44112</v>
      </c>
      <c r="BT52" t="s">
        <v>2427</v>
      </c>
      <c r="BU52" s="27">
        <v>44112</v>
      </c>
      <c r="BV52" t="s">
        <v>2427</v>
      </c>
      <c r="BW52">
        <v>44112</v>
      </c>
      <c r="BX52" t="s">
        <v>2427</v>
      </c>
      <c r="BY52" s="27">
        <v>44201</v>
      </c>
      <c r="BZ52" t="s">
        <v>2427</v>
      </c>
      <c r="CA52" s="27">
        <v>44201</v>
      </c>
      <c r="CB52" t="s">
        <v>2427</v>
      </c>
      <c r="CC52" s="27">
        <v>44201</v>
      </c>
      <c r="CD52" t="s">
        <v>2487</v>
      </c>
      <c r="CE52" s="27">
        <v>44209</v>
      </c>
      <c r="CF52" t="s">
        <v>2427</v>
      </c>
      <c r="CG52" s="27">
        <v>44201</v>
      </c>
      <c r="CH52" t="s">
        <v>2330</v>
      </c>
      <c r="CI52" s="27">
        <v>44223</v>
      </c>
      <c r="CJ52" t="s">
        <v>2330</v>
      </c>
      <c r="CK52" s="27">
        <v>44223</v>
      </c>
      <c r="CL52" t="s">
        <v>2330</v>
      </c>
      <c r="CM52" s="27">
        <v>44223</v>
      </c>
      <c r="CN52" t="s">
        <v>2330</v>
      </c>
      <c r="CO52" s="27">
        <v>44223</v>
      </c>
      <c r="CP52" t="s">
        <v>2330</v>
      </c>
      <c r="CQ52" s="7">
        <v>44223</v>
      </c>
      <c r="CR52" t="s">
        <v>2427</v>
      </c>
      <c r="CS52">
        <v>0.08</v>
      </c>
      <c r="CT52" t="s">
        <v>2330</v>
      </c>
      <c r="CU52" s="7">
        <v>44259</v>
      </c>
      <c r="CV52" t="s">
        <v>2330</v>
      </c>
      <c r="CW52" s="27">
        <v>44259</v>
      </c>
      <c r="CX52" t="s">
        <v>2330</v>
      </c>
      <c r="CY52" s="27">
        <v>44259</v>
      </c>
      <c r="CZ52" t="s">
        <v>2330</v>
      </c>
      <c r="DA52" s="27">
        <v>44259</v>
      </c>
      <c r="DB52" t="s">
        <v>2330</v>
      </c>
      <c r="DC52" s="27">
        <v>44305</v>
      </c>
      <c r="DD52" t="s">
        <v>2330</v>
      </c>
      <c r="DE52" s="27">
        <v>44305</v>
      </c>
      <c r="DF52" t="s">
        <v>2330</v>
      </c>
      <c r="DG52" s="27">
        <v>44305</v>
      </c>
      <c r="DH52" t="s">
        <v>2330</v>
      </c>
      <c r="DI52" s="27">
        <v>44305</v>
      </c>
      <c r="DJ52" t="s">
        <v>2488</v>
      </c>
      <c r="DK52" s="7">
        <v>44368</v>
      </c>
      <c r="DL52" t="s">
        <v>270</v>
      </c>
      <c r="DM52" s="27">
        <v>44258</v>
      </c>
      <c r="DN52" t="s">
        <v>270</v>
      </c>
      <c r="DO52" s="27">
        <v>44258</v>
      </c>
      <c r="DP52" t="s">
        <v>266</v>
      </c>
      <c r="DQ52" s="27">
        <v>44377</v>
      </c>
      <c r="DR52" t="s">
        <v>266</v>
      </c>
      <c r="DS52" s="27">
        <v>44377</v>
      </c>
      <c r="DT52" t="s">
        <v>266</v>
      </c>
      <c r="DU52" s="27">
        <v>44377</v>
      </c>
      <c r="DV52" t="s">
        <v>264</v>
      </c>
      <c r="DW52" s="27">
        <v>44391</v>
      </c>
      <c r="DX52" t="s">
        <v>263</v>
      </c>
      <c r="DY52" s="7">
        <v>44391</v>
      </c>
      <c r="DZ52" t="s">
        <v>263</v>
      </c>
      <c r="EA52">
        <v>44391</v>
      </c>
      <c r="EB52" t="s">
        <v>263</v>
      </c>
      <c r="EC52" s="27">
        <v>44391</v>
      </c>
      <c r="ED52" t="s">
        <v>263</v>
      </c>
      <c r="EE52" s="27">
        <v>44391</v>
      </c>
      <c r="EF52" t="s">
        <v>263</v>
      </c>
      <c r="EG52" s="7">
        <v>44391</v>
      </c>
      <c r="EH52" t="s">
        <v>263</v>
      </c>
      <c r="EI52" s="27">
        <v>44391</v>
      </c>
      <c r="EJ52" t="s">
        <v>263</v>
      </c>
      <c r="EK52" s="27">
        <v>44406</v>
      </c>
      <c r="EL52" t="s">
        <v>263</v>
      </c>
      <c r="EM52" s="27">
        <v>44406</v>
      </c>
      <c r="EN52" t="s">
        <v>263</v>
      </c>
      <c r="EO52" s="27">
        <v>44406</v>
      </c>
      <c r="EP52" t="s">
        <v>263</v>
      </c>
      <c r="EQ52" s="27">
        <v>44406</v>
      </c>
      <c r="ER52" t="s">
        <v>263</v>
      </c>
      <c r="ES52" s="27">
        <v>44419</v>
      </c>
      <c r="ET52" t="s">
        <v>263</v>
      </c>
      <c r="EU52" s="27">
        <v>44419</v>
      </c>
      <c r="EV52" t="s">
        <v>263</v>
      </c>
      <c r="EW52" s="27">
        <v>44419</v>
      </c>
      <c r="EX52" t="s">
        <v>263</v>
      </c>
      <c r="EY52" s="27">
        <v>44419</v>
      </c>
      <c r="EZ52" t="s">
        <v>263</v>
      </c>
      <c r="FA52">
        <v>44419</v>
      </c>
      <c r="FB52" t="s">
        <v>263</v>
      </c>
      <c r="FC52" s="27">
        <v>44419</v>
      </c>
      <c r="FF52" t="s">
        <v>263</v>
      </c>
      <c r="FG52" s="27">
        <v>44419</v>
      </c>
      <c r="FH52" t="s">
        <v>263</v>
      </c>
      <c r="FI52" s="7">
        <v>44419</v>
      </c>
      <c r="FJ52" t="s">
        <v>263</v>
      </c>
      <c r="FK52" s="27">
        <v>44419</v>
      </c>
      <c r="FL52" t="s">
        <v>263</v>
      </c>
      <c r="FM52" s="27">
        <v>44438</v>
      </c>
      <c r="FN52" t="s">
        <v>263</v>
      </c>
      <c r="FO52" s="27">
        <v>44448</v>
      </c>
      <c r="FP52" t="s">
        <v>263</v>
      </c>
      <c r="FQ52" s="27">
        <v>44448</v>
      </c>
      <c r="FR52" t="s">
        <v>263</v>
      </c>
      <c r="FS52" s="27">
        <v>44448</v>
      </c>
      <c r="FT52" t="s">
        <v>263</v>
      </c>
      <c r="FU52" s="7">
        <v>44448</v>
      </c>
      <c r="FV52" t="s">
        <v>263</v>
      </c>
      <c r="FW52" s="27">
        <v>44448</v>
      </c>
      <c r="FX52" t="s">
        <v>263</v>
      </c>
      <c r="FY52" s="27">
        <v>44448</v>
      </c>
      <c r="FZ52" t="s">
        <v>263</v>
      </c>
      <c r="GA52" s="27">
        <v>44448</v>
      </c>
      <c r="GB52" t="s">
        <v>263</v>
      </c>
      <c r="GC52" s="27">
        <v>44448</v>
      </c>
      <c r="GD52" t="s">
        <v>263</v>
      </c>
      <c r="GE52" s="27">
        <v>44448</v>
      </c>
      <c r="GF52" t="s">
        <v>263</v>
      </c>
      <c r="GG52" s="27">
        <v>44448</v>
      </c>
      <c r="GH52" t="s">
        <v>263</v>
      </c>
      <c r="GI52" s="27">
        <v>44448</v>
      </c>
      <c r="GJ52" t="s">
        <v>263</v>
      </c>
      <c r="GK52" s="27">
        <v>44448</v>
      </c>
      <c r="GL52" t="s">
        <v>263</v>
      </c>
      <c r="GM52" s="27">
        <v>44448</v>
      </c>
      <c r="GN52" t="s">
        <v>263</v>
      </c>
      <c r="GO52" s="27">
        <v>44448</v>
      </c>
      <c r="GP52" t="s">
        <v>263</v>
      </c>
      <c r="GQ52" s="27">
        <v>44448</v>
      </c>
      <c r="GR52" t="s">
        <v>263</v>
      </c>
      <c r="GS52" s="27">
        <v>44448</v>
      </c>
      <c r="GT52" t="s">
        <v>263</v>
      </c>
      <c r="GU52" s="27">
        <v>44448</v>
      </c>
      <c r="GV52" t="s">
        <v>263</v>
      </c>
      <c r="GW52" s="27">
        <v>44448</v>
      </c>
      <c r="GX52" t="s">
        <v>263</v>
      </c>
      <c r="GY52" s="27">
        <v>44448</v>
      </c>
      <c r="GZ52" t="s">
        <v>262</v>
      </c>
      <c r="HA52" s="27">
        <v>44438</v>
      </c>
      <c r="HB52" t="s">
        <v>262</v>
      </c>
      <c r="HC52" s="27">
        <v>44438</v>
      </c>
      <c r="HD52" t="s">
        <v>262</v>
      </c>
      <c r="HE52" s="27">
        <v>44438</v>
      </c>
      <c r="HF52" t="s">
        <v>262</v>
      </c>
      <c r="HG52">
        <v>44438</v>
      </c>
      <c r="HH52" t="s">
        <v>262</v>
      </c>
      <c r="HI52">
        <v>44438</v>
      </c>
      <c r="HJ52" t="s">
        <v>262</v>
      </c>
      <c r="HK52">
        <v>44438</v>
      </c>
      <c r="HL52" t="s">
        <v>262</v>
      </c>
      <c r="HM52" s="27">
        <v>44438</v>
      </c>
      <c r="HN52" t="s">
        <v>262</v>
      </c>
      <c r="HO52" s="27">
        <v>44438</v>
      </c>
      <c r="HP52" t="s">
        <v>262</v>
      </c>
      <c r="HQ52" s="27">
        <v>44553</v>
      </c>
      <c r="HR52" s="470" t="s">
        <v>262</v>
      </c>
      <c r="HS52" s="471">
        <v>44553</v>
      </c>
      <c r="HT52" t="s">
        <v>262</v>
      </c>
      <c r="HU52" s="27">
        <v>44553</v>
      </c>
      <c r="HV52" t="s">
        <v>262</v>
      </c>
      <c r="HW52" s="27">
        <v>44581</v>
      </c>
      <c r="HX52" t="s">
        <v>262</v>
      </c>
      <c r="HY52" s="27">
        <v>44581</v>
      </c>
      <c r="HZ52" t="s">
        <v>262</v>
      </c>
      <c r="IA52" s="27">
        <v>44581</v>
      </c>
      <c r="IB52" t="s">
        <v>262</v>
      </c>
      <c r="IC52" s="27">
        <v>44581</v>
      </c>
      <c r="ID52" t="s">
        <v>262</v>
      </c>
      <c r="IE52" s="27">
        <v>44581</v>
      </c>
      <c r="IF52" t="s">
        <v>262</v>
      </c>
      <c r="IG52" s="27">
        <v>44581</v>
      </c>
      <c r="IH52" t="s">
        <v>262</v>
      </c>
      <c r="II52" s="27">
        <v>44581</v>
      </c>
      <c r="IJ52" t="s">
        <v>262</v>
      </c>
      <c r="IK52" s="27">
        <v>44581</v>
      </c>
      <c r="IL52" t="s">
        <v>262</v>
      </c>
      <c r="IM52" s="27">
        <v>44610</v>
      </c>
      <c r="IN52" t="s">
        <v>262</v>
      </c>
      <c r="IO52" s="27">
        <v>44610</v>
      </c>
      <c r="IP52" t="s">
        <v>263</v>
      </c>
      <c r="IQ52" s="27">
        <v>44624</v>
      </c>
      <c r="IR52" t="s">
        <v>263</v>
      </c>
      <c r="IS52">
        <v>44624</v>
      </c>
      <c r="IT52" t="s">
        <v>263</v>
      </c>
      <c r="IU52" s="27">
        <v>44624</v>
      </c>
      <c r="IV52" t="s">
        <v>263</v>
      </c>
      <c r="IW52" s="27">
        <v>44624</v>
      </c>
      <c r="IX52" t="s">
        <v>263</v>
      </c>
      <c r="IY52" s="27">
        <v>44624</v>
      </c>
      <c r="IZ52" t="s">
        <v>263</v>
      </c>
      <c r="JA52" s="27">
        <v>44624</v>
      </c>
      <c r="JB52" t="s">
        <v>263</v>
      </c>
      <c r="JC52" s="27">
        <v>44624</v>
      </c>
      <c r="JD52" t="s">
        <v>263</v>
      </c>
      <c r="JE52" s="27">
        <v>44624</v>
      </c>
      <c r="JF52" t="s">
        <v>263</v>
      </c>
      <c r="JG52">
        <v>44624</v>
      </c>
      <c r="JH52" t="s">
        <v>263</v>
      </c>
      <c r="JI52" s="27">
        <v>44624</v>
      </c>
      <c r="JJ52" t="s">
        <v>263</v>
      </c>
      <c r="JK52">
        <v>44624</v>
      </c>
      <c r="JL52" t="s">
        <v>263</v>
      </c>
      <c r="JM52" s="27">
        <v>44624</v>
      </c>
      <c r="JN52" t="s">
        <v>263</v>
      </c>
      <c r="JO52" s="7">
        <v>44624</v>
      </c>
      <c r="JP52" t="s">
        <v>263</v>
      </c>
      <c r="JQ52" s="27">
        <v>44624</v>
      </c>
      <c r="JR52" t="s">
        <v>263</v>
      </c>
      <c r="JS52" s="27">
        <v>44699</v>
      </c>
      <c r="JT52" t="s">
        <v>263</v>
      </c>
      <c r="JU52">
        <v>44713</v>
      </c>
      <c r="JV52" t="s">
        <v>263</v>
      </c>
      <c r="JW52">
        <v>44713</v>
      </c>
      <c r="JX52" t="s">
        <v>263</v>
      </c>
      <c r="JY52" s="27">
        <v>44713</v>
      </c>
      <c r="JZ52" t="s">
        <v>263</v>
      </c>
      <c r="KA52" s="27">
        <v>44713</v>
      </c>
      <c r="KB52" t="s">
        <v>263</v>
      </c>
      <c r="KC52" s="27">
        <v>44713</v>
      </c>
      <c r="KD52" t="s">
        <v>263</v>
      </c>
      <c r="KE52" s="27">
        <v>44713</v>
      </c>
    </row>
    <row r="53" spans="1:291" x14ac:dyDescent="0.25">
      <c r="A53" t="s">
        <v>2410</v>
      </c>
      <c r="B53" s="7">
        <v>43802</v>
      </c>
      <c r="D53" t="s">
        <v>2410</v>
      </c>
      <c r="E53" s="7">
        <v>43972</v>
      </c>
      <c r="G53" t="s">
        <v>2410</v>
      </c>
      <c r="I53" t="s">
        <v>2415</v>
      </c>
      <c r="J53" s="7">
        <v>43972</v>
      </c>
      <c r="L53" t="s">
        <v>2410</v>
      </c>
      <c r="M53" t="s">
        <v>2489</v>
      </c>
      <c r="O53" t="s">
        <v>2489</v>
      </c>
      <c r="P53" s="7">
        <v>43056</v>
      </c>
      <c r="R53">
        <v>3471</v>
      </c>
      <c r="S53" s="7">
        <v>42320</v>
      </c>
      <c r="T53" t="s">
        <v>2342</v>
      </c>
      <c r="U53">
        <v>3350</v>
      </c>
      <c r="V53" s="7">
        <v>42320</v>
      </c>
      <c r="W53" t="s">
        <v>2429</v>
      </c>
      <c r="X53" t="s">
        <v>2489</v>
      </c>
      <c r="Y53" t="s">
        <v>2489</v>
      </c>
      <c r="Z53" s="7">
        <v>43056</v>
      </c>
      <c r="AA53" t="s">
        <v>2489</v>
      </c>
      <c r="AB53" t="s">
        <v>2489</v>
      </c>
      <c r="AC53" t="s">
        <v>2489</v>
      </c>
      <c r="AD53" s="7">
        <v>43056</v>
      </c>
      <c r="AE53" s="14" t="s">
        <v>2489</v>
      </c>
      <c r="AF53" t="s">
        <v>2489</v>
      </c>
      <c r="AG53" s="7">
        <v>43056</v>
      </c>
      <c r="AH53">
        <v>3471</v>
      </c>
      <c r="AI53" s="7">
        <v>42320</v>
      </c>
      <c r="AJ53" s="15" t="s">
        <v>2342</v>
      </c>
      <c r="AK53" t="s">
        <v>2330</v>
      </c>
      <c r="AL53" s="7">
        <v>43056</v>
      </c>
      <c r="AM53" t="s">
        <v>2330</v>
      </c>
      <c r="AN53" t="s">
        <v>2330</v>
      </c>
      <c r="AO53" s="7">
        <v>43056</v>
      </c>
      <c r="AP53" t="s">
        <v>2330</v>
      </c>
      <c r="AQ53" s="7">
        <v>43056</v>
      </c>
      <c r="AR53" t="s">
        <v>2330</v>
      </c>
      <c r="AS53" s="27">
        <v>43056</v>
      </c>
      <c r="AT53" t="s">
        <v>2330</v>
      </c>
      <c r="AU53" s="27">
        <v>43056</v>
      </c>
      <c r="AV53" t="s">
        <v>2330</v>
      </c>
      <c r="AW53" s="27">
        <v>44040</v>
      </c>
      <c r="AX53" t="s">
        <v>2330</v>
      </c>
      <c r="AY53" s="27">
        <v>44040</v>
      </c>
      <c r="AZ53" t="s">
        <v>2330</v>
      </c>
      <c r="BA53" s="27">
        <v>44055</v>
      </c>
      <c r="BB53" t="s">
        <v>2330</v>
      </c>
      <c r="BC53" s="27">
        <v>44055</v>
      </c>
      <c r="BD53" t="s">
        <v>2330</v>
      </c>
      <c r="BE53" s="27">
        <v>44055</v>
      </c>
      <c r="BF53" t="s">
        <v>2330</v>
      </c>
      <c r="BG53" s="27">
        <v>44055</v>
      </c>
      <c r="BH53" t="s">
        <v>2330</v>
      </c>
      <c r="BI53" s="27">
        <v>44055</v>
      </c>
      <c r="BJ53" t="s">
        <v>2330</v>
      </c>
      <c r="BK53" s="27">
        <v>44055</v>
      </c>
      <c r="BL53" t="s">
        <v>2330</v>
      </c>
      <c r="BM53" s="27">
        <v>44055</v>
      </c>
      <c r="BN53" t="s">
        <v>2330</v>
      </c>
      <c r="BO53" s="27">
        <v>44124</v>
      </c>
      <c r="BP53" t="s">
        <v>2330</v>
      </c>
      <c r="BQ53" s="7">
        <v>44124</v>
      </c>
      <c r="BR53" t="s">
        <v>2330</v>
      </c>
      <c r="BS53" s="27">
        <v>44124</v>
      </c>
      <c r="BT53" t="s">
        <v>2330</v>
      </c>
      <c r="BU53" s="27">
        <v>44124</v>
      </c>
      <c r="BV53" t="s">
        <v>2330</v>
      </c>
      <c r="BW53">
        <v>44124</v>
      </c>
      <c r="BX53" t="s">
        <v>2330</v>
      </c>
      <c r="BY53" s="27">
        <v>44124</v>
      </c>
      <c r="BZ53" t="s">
        <v>2330</v>
      </c>
      <c r="CA53" s="27">
        <v>44124</v>
      </c>
      <c r="CB53" t="s">
        <v>2330</v>
      </c>
      <c r="CC53" s="27">
        <v>44124</v>
      </c>
      <c r="CD53" t="s">
        <v>2490</v>
      </c>
      <c r="CE53" s="27">
        <v>44209</v>
      </c>
      <c r="CF53" t="s">
        <v>2330</v>
      </c>
      <c r="CG53" s="27">
        <v>44124</v>
      </c>
      <c r="CH53" t="s">
        <v>2334</v>
      </c>
      <c r="CI53" s="27">
        <v>44210</v>
      </c>
      <c r="CJ53" t="s">
        <v>2334</v>
      </c>
      <c r="CK53" s="27">
        <v>44232</v>
      </c>
      <c r="CL53" t="s">
        <v>2334</v>
      </c>
      <c r="CM53" s="27">
        <v>44232</v>
      </c>
      <c r="CN53" t="s">
        <v>2334</v>
      </c>
      <c r="CO53" s="27">
        <v>44232</v>
      </c>
      <c r="CP53" t="s">
        <v>2334</v>
      </c>
      <c r="CQ53" s="7">
        <v>44232</v>
      </c>
      <c r="CR53" t="s">
        <v>2330</v>
      </c>
      <c r="CS53">
        <v>0.17799999999999999</v>
      </c>
      <c r="CT53" t="s">
        <v>2334</v>
      </c>
      <c r="CU53" s="7">
        <v>44259</v>
      </c>
      <c r="CV53" t="s">
        <v>2334</v>
      </c>
      <c r="CW53" s="27">
        <v>44259</v>
      </c>
      <c r="CX53" t="s">
        <v>2334</v>
      </c>
      <c r="CY53" s="27">
        <v>44259</v>
      </c>
      <c r="CZ53" t="s">
        <v>2334</v>
      </c>
      <c r="DA53" s="27">
        <v>44259</v>
      </c>
      <c r="DB53" t="s">
        <v>2334</v>
      </c>
      <c r="DC53" s="27">
        <v>44305</v>
      </c>
      <c r="DD53" t="s">
        <v>2334</v>
      </c>
      <c r="DE53" s="27">
        <v>44328</v>
      </c>
      <c r="DF53" t="s">
        <v>2334</v>
      </c>
      <c r="DG53" s="27">
        <v>44342</v>
      </c>
      <c r="DH53" t="s">
        <v>2334</v>
      </c>
      <c r="DI53" s="27">
        <v>44342</v>
      </c>
      <c r="DJ53" t="s">
        <v>2491</v>
      </c>
      <c r="DK53" s="7">
        <v>44368</v>
      </c>
      <c r="DL53" t="s">
        <v>271</v>
      </c>
      <c r="DM53" s="27">
        <v>44266</v>
      </c>
      <c r="DN53" t="s">
        <v>271</v>
      </c>
      <c r="DO53" s="27">
        <v>44266</v>
      </c>
      <c r="DP53" t="s">
        <v>267</v>
      </c>
      <c r="DQ53" s="27">
        <v>44377</v>
      </c>
      <c r="DR53" t="s">
        <v>267</v>
      </c>
      <c r="DS53" s="27">
        <v>44377</v>
      </c>
      <c r="DT53" t="s">
        <v>267</v>
      </c>
      <c r="DU53" s="27">
        <v>44377</v>
      </c>
      <c r="DV53" t="s">
        <v>266</v>
      </c>
      <c r="DW53" s="27">
        <v>44391</v>
      </c>
      <c r="DX53" t="s">
        <v>264</v>
      </c>
      <c r="DY53" s="7">
        <v>44391</v>
      </c>
      <c r="DZ53" t="s">
        <v>264</v>
      </c>
      <c r="EA53">
        <v>44391</v>
      </c>
      <c r="EB53" t="s">
        <v>264</v>
      </c>
      <c r="EC53" s="27">
        <v>44391</v>
      </c>
      <c r="ED53" t="s">
        <v>264</v>
      </c>
      <c r="EE53" s="27">
        <v>44391</v>
      </c>
      <c r="EF53" t="s">
        <v>264</v>
      </c>
      <c r="EG53" s="7">
        <v>44391</v>
      </c>
      <c r="EH53" t="s">
        <v>264</v>
      </c>
      <c r="EI53" s="27">
        <v>44391</v>
      </c>
      <c r="EJ53" t="s">
        <v>264</v>
      </c>
      <c r="EK53" s="27">
        <v>44406</v>
      </c>
      <c r="EL53" t="s">
        <v>264</v>
      </c>
      <c r="EM53" s="27">
        <v>44406</v>
      </c>
      <c r="EN53" t="s">
        <v>264</v>
      </c>
      <c r="EO53" s="27">
        <v>44406</v>
      </c>
      <c r="EP53" t="s">
        <v>264</v>
      </c>
      <c r="EQ53" s="27">
        <v>44406</v>
      </c>
      <c r="ER53" t="s">
        <v>264</v>
      </c>
      <c r="ES53" s="27">
        <v>44406</v>
      </c>
      <c r="ET53" t="s">
        <v>264</v>
      </c>
      <c r="EU53" s="27">
        <v>44406</v>
      </c>
      <c r="EV53" t="s">
        <v>264</v>
      </c>
      <c r="EW53" s="27">
        <v>44425</v>
      </c>
      <c r="EX53" t="s">
        <v>264</v>
      </c>
      <c r="EY53" s="27">
        <v>44425</v>
      </c>
      <c r="EZ53" t="s">
        <v>264</v>
      </c>
      <c r="FA53">
        <v>44425</v>
      </c>
      <c r="FB53" t="s">
        <v>264</v>
      </c>
      <c r="FC53" s="27">
        <v>44425</v>
      </c>
      <c r="FF53" t="s">
        <v>264</v>
      </c>
      <c r="FG53" s="27">
        <v>44425</v>
      </c>
      <c r="FH53" t="s">
        <v>264</v>
      </c>
      <c r="FI53" s="7">
        <v>44425</v>
      </c>
      <c r="FJ53" t="s">
        <v>264</v>
      </c>
      <c r="FK53" s="27">
        <v>44425</v>
      </c>
      <c r="FL53" t="s">
        <v>264</v>
      </c>
      <c r="FM53" s="27">
        <v>44438</v>
      </c>
      <c r="FN53" t="s">
        <v>264</v>
      </c>
      <c r="FO53" s="27">
        <v>44448</v>
      </c>
      <c r="FP53" t="s">
        <v>264</v>
      </c>
      <c r="FQ53" s="27">
        <v>44448</v>
      </c>
      <c r="FR53" t="s">
        <v>264</v>
      </c>
      <c r="FS53" s="27">
        <v>44448</v>
      </c>
      <c r="FT53" t="s">
        <v>264</v>
      </c>
      <c r="FU53" s="7">
        <v>44448</v>
      </c>
      <c r="FV53" t="s">
        <v>264</v>
      </c>
      <c r="FW53" s="27">
        <v>44448</v>
      </c>
      <c r="FX53" t="s">
        <v>264</v>
      </c>
      <c r="FY53" s="27">
        <v>44448</v>
      </c>
      <c r="FZ53" t="s">
        <v>264</v>
      </c>
      <c r="GA53" s="27">
        <v>44448</v>
      </c>
      <c r="GB53" t="s">
        <v>264</v>
      </c>
      <c r="GC53" s="27">
        <v>44448</v>
      </c>
      <c r="GD53" t="s">
        <v>264</v>
      </c>
      <c r="GE53" s="27">
        <v>44448</v>
      </c>
      <c r="GF53" t="s">
        <v>264</v>
      </c>
      <c r="GG53" s="27">
        <v>44448</v>
      </c>
      <c r="GH53" t="s">
        <v>264</v>
      </c>
      <c r="GI53" s="27">
        <v>44448</v>
      </c>
      <c r="GJ53" t="s">
        <v>264</v>
      </c>
      <c r="GK53" s="27">
        <v>44448</v>
      </c>
      <c r="GL53" t="s">
        <v>264</v>
      </c>
      <c r="GM53" s="27">
        <v>44448</v>
      </c>
      <c r="GN53" t="s">
        <v>264</v>
      </c>
      <c r="GO53" s="27">
        <v>44448</v>
      </c>
      <c r="GP53" t="s">
        <v>264</v>
      </c>
      <c r="GQ53" s="27">
        <v>44448</v>
      </c>
      <c r="GR53" t="s">
        <v>264</v>
      </c>
      <c r="GS53" s="27">
        <v>44504</v>
      </c>
      <c r="GT53" t="s">
        <v>264</v>
      </c>
      <c r="GU53" s="27">
        <v>44504</v>
      </c>
      <c r="GV53" t="s">
        <v>264</v>
      </c>
      <c r="GW53" s="27">
        <v>44504</v>
      </c>
      <c r="GX53" t="s">
        <v>264</v>
      </c>
      <c r="GY53" s="27">
        <v>44504</v>
      </c>
      <c r="GZ53" t="s">
        <v>263</v>
      </c>
      <c r="HA53" s="27">
        <v>44448</v>
      </c>
      <c r="HB53" t="s">
        <v>263</v>
      </c>
      <c r="HC53" s="27">
        <v>44448</v>
      </c>
      <c r="HD53" t="s">
        <v>263</v>
      </c>
      <c r="HE53" s="27">
        <v>44448</v>
      </c>
      <c r="HF53" t="s">
        <v>263</v>
      </c>
      <c r="HG53">
        <v>44448</v>
      </c>
      <c r="HH53" t="s">
        <v>263</v>
      </c>
      <c r="HI53">
        <v>44448</v>
      </c>
      <c r="HJ53" t="s">
        <v>263</v>
      </c>
      <c r="HK53">
        <v>44448</v>
      </c>
      <c r="HL53" t="s">
        <v>263</v>
      </c>
      <c r="HM53" s="27">
        <v>44544</v>
      </c>
      <c r="HN53" t="s">
        <v>263</v>
      </c>
      <c r="HO53" s="27">
        <v>44544</v>
      </c>
      <c r="HP53" t="s">
        <v>263</v>
      </c>
      <c r="HQ53" s="27">
        <v>44544</v>
      </c>
      <c r="HR53" s="470" t="s">
        <v>263</v>
      </c>
      <c r="HS53" s="471">
        <v>44544</v>
      </c>
      <c r="HT53" t="s">
        <v>263</v>
      </c>
      <c r="HU53" s="27">
        <v>44544</v>
      </c>
      <c r="HV53" t="s">
        <v>263</v>
      </c>
      <c r="HW53" s="27">
        <v>44581</v>
      </c>
      <c r="HX53" t="s">
        <v>263</v>
      </c>
      <c r="HY53" s="27">
        <v>44581</v>
      </c>
      <c r="HZ53" t="s">
        <v>263</v>
      </c>
      <c r="IA53" s="27">
        <v>44581</v>
      </c>
      <c r="IB53" t="s">
        <v>263</v>
      </c>
      <c r="IC53" s="27">
        <v>44581</v>
      </c>
      <c r="ID53" t="s">
        <v>263</v>
      </c>
      <c r="IE53" s="27">
        <v>44581</v>
      </c>
      <c r="IF53" t="s">
        <v>263</v>
      </c>
      <c r="IG53" s="27">
        <v>44581</v>
      </c>
      <c r="IH53" t="s">
        <v>263</v>
      </c>
      <c r="II53" s="27">
        <v>44581</v>
      </c>
      <c r="IJ53" t="s">
        <v>263</v>
      </c>
      <c r="IK53" s="27">
        <v>44609</v>
      </c>
      <c r="IL53" t="s">
        <v>263</v>
      </c>
      <c r="IM53" s="27">
        <v>44609</v>
      </c>
      <c r="IN53" t="s">
        <v>263</v>
      </c>
      <c r="IO53" s="27">
        <v>44609</v>
      </c>
      <c r="IP53" t="s">
        <v>264</v>
      </c>
      <c r="IQ53" s="27">
        <v>44624</v>
      </c>
      <c r="IR53" t="s">
        <v>264</v>
      </c>
      <c r="IS53">
        <v>44624</v>
      </c>
      <c r="IT53" t="s">
        <v>264</v>
      </c>
      <c r="IU53" s="27">
        <v>44624</v>
      </c>
      <c r="IV53" t="s">
        <v>264</v>
      </c>
      <c r="IW53" s="27">
        <v>44624</v>
      </c>
      <c r="IX53" t="s">
        <v>264</v>
      </c>
      <c r="IY53" s="27">
        <v>44624</v>
      </c>
      <c r="IZ53" t="s">
        <v>264</v>
      </c>
      <c r="JA53" s="27">
        <v>44624</v>
      </c>
      <c r="JB53" t="s">
        <v>264</v>
      </c>
      <c r="JC53" s="27">
        <v>44624</v>
      </c>
      <c r="JD53" t="s">
        <v>264</v>
      </c>
      <c r="JE53" s="27">
        <v>44624</v>
      </c>
      <c r="JF53" t="s">
        <v>264</v>
      </c>
      <c r="JG53">
        <v>44624</v>
      </c>
      <c r="JH53" t="s">
        <v>264</v>
      </c>
      <c r="JI53" s="27">
        <v>44665</v>
      </c>
      <c r="JJ53" t="s">
        <v>264</v>
      </c>
      <c r="JK53">
        <v>44665</v>
      </c>
      <c r="JL53" t="s">
        <v>264</v>
      </c>
      <c r="JM53" s="27">
        <v>44665</v>
      </c>
      <c r="JN53" t="s">
        <v>264</v>
      </c>
      <c r="JO53" s="7">
        <v>44665</v>
      </c>
      <c r="JP53" t="s">
        <v>264</v>
      </c>
      <c r="JQ53" s="27">
        <v>44665</v>
      </c>
      <c r="JR53" t="s">
        <v>264</v>
      </c>
      <c r="JS53" s="27">
        <v>44699</v>
      </c>
      <c r="JT53" t="s">
        <v>264</v>
      </c>
      <c r="JU53">
        <v>44713</v>
      </c>
      <c r="JV53" t="s">
        <v>264</v>
      </c>
      <c r="JW53">
        <v>44713</v>
      </c>
      <c r="JX53" t="s">
        <v>264</v>
      </c>
      <c r="JY53" s="27">
        <v>44755</v>
      </c>
      <c r="JZ53" t="s">
        <v>264</v>
      </c>
      <c r="KA53" s="27">
        <v>44755</v>
      </c>
      <c r="KB53" t="s">
        <v>264</v>
      </c>
      <c r="KC53" s="27">
        <v>44755</v>
      </c>
      <c r="KD53" t="s">
        <v>264</v>
      </c>
      <c r="KE53" s="27">
        <v>44755</v>
      </c>
    </row>
    <row r="54" spans="1:291" x14ac:dyDescent="0.25">
      <c r="A54" t="s">
        <v>2415</v>
      </c>
      <c r="B54" s="7">
        <v>43802</v>
      </c>
      <c r="D54" t="s">
        <v>2415</v>
      </c>
      <c r="E54" s="7">
        <v>43972</v>
      </c>
      <c r="G54" t="s">
        <v>2415</v>
      </c>
      <c r="I54" t="s">
        <v>2420</v>
      </c>
      <c r="J54" s="7">
        <v>43972</v>
      </c>
      <c r="L54" t="s">
        <v>2415</v>
      </c>
      <c r="M54" t="s">
        <v>2330</v>
      </c>
      <c r="O54" t="s">
        <v>2330</v>
      </c>
      <c r="P54" s="7">
        <v>43056</v>
      </c>
      <c r="R54">
        <v>3350</v>
      </c>
      <c r="S54" s="7">
        <v>42320</v>
      </c>
      <c r="T54" t="s">
        <v>2428</v>
      </c>
      <c r="U54">
        <v>3828</v>
      </c>
      <c r="V54" s="7">
        <v>42320</v>
      </c>
      <c r="W54" t="s">
        <v>2342</v>
      </c>
      <c r="X54" t="s">
        <v>2330</v>
      </c>
      <c r="Y54" t="s">
        <v>2330</v>
      </c>
      <c r="Z54" s="7">
        <v>43056</v>
      </c>
      <c r="AA54" t="s">
        <v>2330</v>
      </c>
      <c r="AB54" t="s">
        <v>2330</v>
      </c>
      <c r="AC54" t="s">
        <v>2330</v>
      </c>
      <c r="AD54" s="7">
        <v>43056</v>
      </c>
      <c r="AE54" s="14" t="s">
        <v>2330</v>
      </c>
      <c r="AF54" t="s">
        <v>2330</v>
      </c>
      <c r="AG54" s="7">
        <v>43056</v>
      </c>
      <c r="AH54">
        <v>3350</v>
      </c>
      <c r="AI54" s="7">
        <v>42320</v>
      </c>
      <c r="AJ54" s="15" t="s">
        <v>2428</v>
      </c>
      <c r="AK54" t="s">
        <v>2334</v>
      </c>
      <c r="AL54" s="7">
        <v>43056</v>
      </c>
      <c r="AM54" t="s">
        <v>2334</v>
      </c>
      <c r="AN54" t="s">
        <v>2334</v>
      </c>
      <c r="AO54" s="7">
        <v>43056</v>
      </c>
      <c r="AP54" t="s">
        <v>2334</v>
      </c>
      <c r="AQ54" s="7">
        <v>43056</v>
      </c>
      <c r="AR54" t="s">
        <v>2334</v>
      </c>
      <c r="AS54" s="27">
        <v>43056</v>
      </c>
      <c r="AT54" t="s">
        <v>2334</v>
      </c>
      <c r="AU54" s="27">
        <v>43056</v>
      </c>
      <c r="AV54" t="s">
        <v>2334</v>
      </c>
      <c r="AW54" s="27">
        <v>44040</v>
      </c>
      <c r="AX54" t="s">
        <v>2334</v>
      </c>
      <c r="AY54" s="27">
        <v>44040</v>
      </c>
      <c r="AZ54" t="s">
        <v>2334</v>
      </c>
      <c r="BA54" s="27">
        <v>44055</v>
      </c>
      <c r="BB54" t="s">
        <v>2334</v>
      </c>
      <c r="BC54" s="27">
        <v>44055</v>
      </c>
      <c r="BD54" t="s">
        <v>2334</v>
      </c>
      <c r="BE54" s="27">
        <v>44055</v>
      </c>
      <c r="BF54" t="s">
        <v>2334</v>
      </c>
      <c r="BG54" s="27">
        <v>44055</v>
      </c>
      <c r="BH54" t="s">
        <v>2334</v>
      </c>
      <c r="BI54" s="27">
        <v>44055</v>
      </c>
      <c r="BJ54" t="s">
        <v>2334</v>
      </c>
      <c r="BK54" s="27">
        <v>44055</v>
      </c>
      <c r="BL54" t="s">
        <v>2334</v>
      </c>
      <c r="BM54" s="27">
        <v>44055</v>
      </c>
      <c r="BN54" t="s">
        <v>2334</v>
      </c>
      <c r="BO54" s="27">
        <v>44124</v>
      </c>
      <c r="BP54" t="s">
        <v>2334</v>
      </c>
      <c r="BQ54" s="7">
        <v>44124</v>
      </c>
      <c r="BR54" t="s">
        <v>2334</v>
      </c>
      <c r="BS54" s="27">
        <v>44124</v>
      </c>
      <c r="BT54" t="s">
        <v>2334</v>
      </c>
      <c r="BU54" s="27">
        <v>44124</v>
      </c>
      <c r="BV54" t="s">
        <v>2334</v>
      </c>
      <c r="BW54">
        <v>44124</v>
      </c>
      <c r="BX54" t="s">
        <v>2334</v>
      </c>
      <c r="BY54" s="27">
        <v>44124</v>
      </c>
      <c r="BZ54" t="s">
        <v>2334</v>
      </c>
      <c r="CA54" s="27">
        <v>44210</v>
      </c>
      <c r="CB54" t="s">
        <v>2334</v>
      </c>
      <c r="CC54" s="27">
        <v>44210</v>
      </c>
      <c r="CD54" t="s">
        <v>2492</v>
      </c>
      <c r="CE54" s="27">
        <v>44209</v>
      </c>
      <c r="CF54" t="s">
        <v>2334</v>
      </c>
      <c r="CG54" s="27">
        <v>44210</v>
      </c>
      <c r="CH54" t="s">
        <v>2339</v>
      </c>
      <c r="CI54" s="27">
        <v>44210</v>
      </c>
      <c r="CJ54" t="s">
        <v>2339</v>
      </c>
      <c r="CK54" s="27">
        <v>44232</v>
      </c>
      <c r="CL54" t="s">
        <v>2339</v>
      </c>
      <c r="CM54" s="27">
        <v>44232</v>
      </c>
      <c r="CN54" t="s">
        <v>2339</v>
      </c>
      <c r="CO54" s="27">
        <v>44232</v>
      </c>
      <c r="CP54" t="s">
        <v>2339</v>
      </c>
      <c r="CQ54" s="7">
        <v>44232</v>
      </c>
      <c r="CR54" t="s">
        <v>2334</v>
      </c>
      <c r="CS54">
        <v>0.41199999999999998</v>
      </c>
      <c r="CT54" t="s">
        <v>2339</v>
      </c>
      <c r="CU54" s="7">
        <v>44259</v>
      </c>
      <c r="CV54" t="s">
        <v>2339</v>
      </c>
      <c r="CW54" s="27">
        <v>44259</v>
      </c>
      <c r="CX54" t="s">
        <v>2339</v>
      </c>
      <c r="CY54" s="27">
        <v>44259</v>
      </c>
      <c r="CZ54" t="s">
        <v>2339</v>
      </c>
      <c r="DA54" s="27">
        <v>44259</v>
      </c>
      <c r="DB54" t="s">
        <v>2339</v>
      </c>
      <c r="DC54" s="27">
        <v>44305</v>
      </c>
      <c r="DD54" t="s">
        <v>2339</v>
      </c>
      <c r="DE54" s="27">
        <v>44305</v>
      </c>
      <c r="DF54" t="s">
        <v>2339</v>
      </c>
      <c r="DG54" s="27">
        <v>44342</v>
      </c>
      <c r="DH54" t="s">
        <v>2339</v>
      </c>
      <c r="DI54" s="27">
        <v>44342</v>
      </c>
      <c r="DJ54" t="s">
        <v>2493</v>
      </c>
      <c r="DK54" s="7">
        <v>44264</v>
      </c>
      <c r="DL54" t="s">
        <v>272</v>
      </c>
      <c r="DM54" s="27">
        <v>44259</v>
      </c>
      <c r="DN54" t="s">
        <v>272</v>
      </c>
      <c r="DO54" s="27">
        <v>44259</v>
      </c>
      <c r="DP54" t="s">
        <v>268</v>
      </c>
      <c r="DQ54" s="27">
        <v>44377</v>
      </c>
      <c r="DR54" t="s">
        <v>268</v>
      </c>
      <c r="DS54" s="27">
        <v>44377</v>
      </c>
      <c r="DT54" t="s">
        <v>268</v>
      </c>
      <c r="DU54" s="27">
        <v>44377</v>
      </c>
      <c r="DV54" t="s">
        <v>267</v>
      </c>
      <c r="DW54" s="27">
        <v>44391</v>
      </c>
      <c r="DX54" t="s">
        <v>266</v>
      </c>
      <c r="DY54" s="7">
        <v>44391</v>
      </c>
      <c r="DZ54" t="s">
        <v>266</v>
      </c>
      <c r="EA54">
        <v>44391</v>
      </c>
      <c r="EB54" t="s">
        <v>266</v>
      </c>
      <c r="EC54" s="27">
        <v>44391</v>
      </c>
      <c r="ED54" t="s">
        <v>266</v>
      </c>
      <c r="EE54" s="27">
        <v>44391</v>
      </c>
      <c r="EF54" t="s">
        <v>266</v>
      </c>
      <c r="EG54" s="7">
        <v>44391</v>
      </c>
      <c r="EH54" t="s">
        <v>266</v>
      </c>
      <c r="EI54" s="27">
        <v>44391</v>
      </c>
      <c r="EJ54" t="s">
        <v>266</v>
      </c>
      <c r="EK54" s="27">
        <v>44406</v>
      </c>
      <c r="EL54" t="s">
        <v>266</v>
      </c>
      <c r="EM54" s="27">
        <v>44406</v>
      </c>
      <c r="EN54" t="s">
        <v>266</v>
      </c>
      <c r="EO54" s="27">
        <v>44406</v>
      </c>
      <c r="EP54" t="s">
        <v>266</v>
      </c>
      <c r="EQ54" s="27">
        <v>44406</v>
      </c>
      <c r="ER54" t="s">
        <v>266</v>
      </c>
      <c r="ES54" s="27">
        <v>44419</v>
      </c>
      <c r="ET54" t="s">
        <v>266</v>
      </c>
      <c r="EU54" s="27">
        <v>44419</v>
      </c>
      <c r="EV54" t="s">
        <v>266</v>
      </c>
      <c r="EW54" s="27">
        <v>44419</v>
      </c>
      <c r="EX54" t="s">
        <v>266</v>
      </c>
      <c r="EY54" s="27">
        <v>44419</v>
      </c>
      <c r="EZ54" t="s">
        <v>266</v>
      </c>
      <c r="FA54">
        <v>44419</v>
      </c>
      <c r="FB54" t="s">
        <v>266</v>
      </c>
      <c r="FC54" s="27">
        <v>44419</v>
      </c>
      <c r="FF54" t="s">
        <v>266</v>
      </c>
      <c r="FG54" s="27">
        <v>44419</v>
      </c>
      <c r="FH54" t="s">
        <v>266</v>
      </c>
      <c r="FI54" s="7">
        <v>44419</v>
      </c>
      <c r="FJ54" t="s">
        <v>266</v>
      </c>
      <c r="FK54" s="27">
        <v>44419</v>
      </c>
      <c r="FL54" t="s">
        <v>266</v>
      </c>
      <c r="FM54" s="27">
        <v>44438</v>
      </c>
      <c r="FN54" t="s">
        <v>266</v>
      </c>
      <c r="FO54" s="27">
        <v>44448</v>
      </c>
      <c r="FP54" t="s">
        <v>266</v>
      </c>
      <c r="FQ54" s="27">
        <v>44448</v>
      </c>
      <c r="FR54" t="s">
        <v>266</v>
      </c>
      <c r="FS54" s="27">
        <v>44448</v>
      </c>
      <c r="FT54" t="s">
        <v>266</v>
      </c>
      <c r="FU54" s="7">
        <v>44448</v>
      </c>
      <c r="FV54" t="s">
        <v>266</v>
      </c>
      <c r="FW54" s="27">
        <v>44448</v>
      </c>
      <c r="FX54" t="s">
        <v>266</v>
      </c>
      <c r="FY54" s="27">
        <v>44448</v>
      </c>
      <c r="FZ54" t="s">
        <v>266</v>
      </c>
      <c r="GA54" s="27">
        <v>44448</v>
      </c>
      <c r="GB54" t="s">
        <v>266</v>
      </c>
      <c r="GC54" s="27">
        <v>44448</v>
      </c>
      <c r="GD54" t="s">
        <v>266</v>
      </c>
      <c r="GE54" s="27">
        <v>44448</v>
      </c>
      <c r="GF54" t="s">
        <v>266</v>
      </c>
      <c r="GG54" s="27">
        <v>44448</v>
      </c>
      <c r="GH54" t="s">
        <v>266</v>
      </c>
      <c r="GI54" s="27">
        <v>44448</v>
      </c>
      <c r="GJ54" t="s">
        <v>266</v>
      </c>
      <c r="GK54" s="27">
        <v>44448</v>
      </c>
      <c r="GL54" t="s">
        <v>266</v>
      </c>
      <c r="GM54" s="27">
        <v>44448</v>
      </c>
      <c r="GN54" t="s">
        <v>266</v>
      </c>
      <c r="GO54" s="27">
        <v>44448</v>
      </c>
      <c r="GP54" t="s">
        <v>266</v>
      </c>
      <c r="GQ54" s="27">
        <v>44448</v>
      </c>
      <c r="GR54" t="s">
        <v>266</v>
      </c>
      <c r="GS54" s="27">
        <v>44448</v>
      </c>
      <c r="GT54" t="s">
        <v>266</v>
      </c>
      <c r="GU54" s="27">
        <v>44448</v>
      </c>
      <c r="GV54" t="s">
        <v>266</v>
      </c>
      <c r="GW54" s="27">
        <v>44448</v>
      </c>
      <c r="GX54" t="s">
        <v>266</v>
      </c>
      <c r="GY54" s="27">
        <v>44448</v>
      </c>
      <c r="GZ54" t="s">
        <v>264</v>
      </c>
      <c r="HA54" s="27">
        <v>44504</v>
      </c>
      <c r="HB54" t="s">
        <v>264</v>
      </c>
      <c r="HC54" s="27">
        <v>44504</v>
      </c>
      <c r="HD54" t="s">
        <v>264</v>
      </c>
      <c r="HE54" s="27">
        <v>44504</v>
      </c>
      <c r="HF54" t="s">
        <v>264</v>
      </c>
      <c r="HG54">
        <v>44504</v>
      </c>
      <c r="HH54" t="s">
        <v>264</v>
      </c>
      <c r="HI54">
        <v>44504</v>
      </c>
      <c r="HJ54" t="s">
        <v>264</v>
      </c>
      <c r="HK54">
        <v>44504</v>
      </c>
      <c r="HL54" t="s">
        <v>264</v>
      </c>
      <c r="HM54" s="27">
        <v>44544</v>
      </c>
      <c r="HN54" t="s">
        <v>264</v>
      </c>
      <c r="HO54" s="27">
        <v>44544</v>
      </c>
      <c r="HP54" t="s">
        <v>264</v>
      </c>
      <c r="HQ54" s="27">
        <v>44544</v>
      </c>
      <c r="HR54" s="470" t="s">
        <v>264</v>
      </c>
      <c r="HS54" s="471">
        <v>44544</v>
      </c>
      <c r="HT54" t="s">
        <v>264</v>
      </c>
      <c r="HU54" s="27">
        <v>44544</v>
      </c>
      <c r="HV54" t="s">
        <v>264</v>
      </c>
      <c r="HW54" s="27">
        <v>44581</v>
      </c>
      <c r="HX54" t="s">
        <v>264</v>
      </c>
      <c r="HY54" s="27">
        <v>44581</v>
      </c>
      <c r="HZ54" t="s">
        <v>264</v>
      </c>
      <c r="IA54" s="27">
        <v>44581</v>
      </c>
      <c r="IB54" t="s">
        <v>264</v>
      </c>
      <c r="IC54" s="27">
        <v>44581</v>
      </c>
      <c r="ID54" t="s">
        <v>264</v>
      </c>
      <c r="IE54" s="27">
        <v>44599</v>
      </c>
      <c r="IF54" t="s">
        <v>264</v>
      </c>
      <c r="IG54" s="27">
        <v>44599</v>
      </c>
      <c r="IH54" t="s">
        <v>264</v>
      </c>
      <c r="II54" s="27">
        <v>44599</v>
      </c>
      <c r="IJ54" t="s">
        <v>264</v>
      </c>
      <c r="IK54" s="27">
        <v>44609</v>
      </c>
      <c r="IL54" t="s">
        <v>264</v>
      </c>
      <c r="IM54" s="27">
        <v>44609</v>
      </c>
      <c r="IN54" t="s">
        <v>264</v>
      </c>
      <c r="IO54" s="27">
        <v>44609</v>
      </c>
      <c r="IP54" t="s">
        <v>266</v>
      </c>
      <c r="IQ54" s="27">
        <v>44624</v>
      </c>
      <c r="IR54" t="s">
        <v>266</v>
      </c>
      <c r="IS54">
        <v>44624</v>
      </c>
      <c r="IT54" t="s">
        <v>266</v>
      </c>
      <c r="IU54" s="27">
        <v>44624</v>
      </c>
      <c r="IV54" t="s">
        <v>266</v>
      </c>
      <c r="IW54" s="27">
        <v>44624</v>
      </c>
      <c r="IX54" t="s">
        <v>266</v>
      </c>
      <c r="IY54" s="27">
        <v>44624</v>
      </c>
      <c r="IZ54" t="s">
        <v>266</v>
      </c>
      <c r="JA54" s="27">
        <v>44624</v>
      </c>
      <c r="JB54" t="s">
        <v>266</v>
      </c>
      <c r="JC54" s="27">
        <v>44624</v>
      </c>
      <c r="JD54" t="s">
        <v>266</v>
      </c>
      <c r="JE54" s="27">
        <v>44624</v>
      </c>
      <c r="JF54" t="s">
        <v>266</v>
      </c>
      <c r="JG54">
        <v>44624</v>
      </c>
      <c r="JH54" t="s">
        <v>266</v>
      </c>
      <c r="JI54" s="27">
        <v>44665</v>
      </c>
      <c r="JJ54" t="s">
        <v>266</v>
      </c>
      <c r="JK54">
        <v>44665</v>
      </c>
      <c r="JL54" t="s">
        <v>266</v>
      </c>
      <c r="JM54" s="27">
        <v>44665</v>
      </c>
      <c r="JN54" t="s">
        <v>266</v>
      </c>
      <c r="JO54" s="7">
        <v>44665</v>
      </c>
      <c r="JP54" t="s">
        <v>266</v>
      </c>
      <c r="JQ54" s="27">
        <v>44665</v>
      </c>
      <c r="JR54" t="s">
        <v>266</v>
      </c>
      <c r="JS54" s="27">
        <v>44699</v>
      </c>
      <c r="JT54" t="s">
        <v>266</v>
      </c>
      <c r="JU54">
        <v>44713</v>
      </c>
      <c r="JV54" t="s">
        <v>266</v>
      </c>
      <c r="JW54">
        <v>44713</v>
      </c>
      <c r="JX54" t="s">
        <v>266</v>
      </c>
      <c r="JY54" s="27">
        <v>44755</v>
      </c>
      <c r="JZ54" t="s">
        <v>266</v>
      </c>
      <c r="KA54" s="27">
        <v>44755</v>
      </c>
      <c r="KB54" t="s">
        <v>266</v>
      </c>
      <c r="KC54" s="27">
        <v>44755</v>
      </c>
      <c r="KD54" t="s">
        <v>266</v>
      </c>
      <c r="KE54" s="27">
        <v>44755</v>
      </c>
    </row>
    <row r="55" spans="1:291" x14ac:dyDescent="0.25">
      <c r="A55" t="s">
        <v>2420</v>
      </c>
      <c r="B55" s="7">
        <v>43802</v>
      </c>
      <c r="D55" t="s">
        <v>2420</v>
      </c>
      <c r="E55" s="7">
        <v>43972</v>
      </c>
      <c r="G55" t="s">
        <v>2420</v>
      </c>
      <c r="I55" t="s">
        <v>2424</v>
      </c>
      <c r="J55" s="7">
        <v>43972</v>
      </c>
      <c r="L55" t="s">
        <v>2420</v>
      </c>
      <c r="M55" t="s">
        <v>2334</v>
      </c>
      <c r="O55" t="s">
        <v>2334</v>
      </c>
      <c r="P55" s="7">
        <v>43056</v>
      </c>
      <c r="R55">
        <v>3828</v>
      </c>
      <c r="S55" s="7">
        <v>42320</v>
      </c>
      <c r="T55" t="s">
        <v>2342</v>
      </c>
      <c r="U55">
        <v>3836</v>
      </c>
      <c r="V55" s="7">
        <v>42320</v>
      </c>
      <c r="W55" t="s">
        <v>2342</v>
      </c>
      <c r="X55" t="s">
        <v>2334</v>
      </c>
      <c r="Y55" t="s">
        <v>2334</v>
      </c>
      <c r="Z55" s="7">
        <v>43056</v>
      </c>
      <c r="AA55" t="s">
        <v>2334</v>
      </c>
      <c r="AB55" t="s">
        <v>2334</v>
      </c>
      <c r="AC55" t="s">
        <v>2334</v>
      </c>
      <c r="AD55" s="7">
        <v>43056</v>
      </c>
      <c r="AE55" s="14" t="s">
        <v>2334</v>
      </c>
      <c r="AF55" t="s">
        <v>2334</v>
      </c>
      <c r="AG55" s="7">
        <v>43056</v>
      </c>
      <c r="AH55">
        <v>3828</v>
      </c>
      <c r="AI55" s="7">
        <v>42320</v>
      </c>
      <c r="AJ55" s="15" t="s">
        <v>2342</v>
      </c>
      <c r="AK55" t="s">
        <v>2339</v>
      </c>
      <c r="AL55" s="7">
        <v>43056</v>
      </c>
      <c r="AM55" t="s">
        <v>2339</v>
      </c>
      <c r="AN55" t="s">
        <v>2339</v>
      </c>
      <c r="AO55" s="7">
        <v>43056</v>
      </c>
      <c r="AP55" t="s">
        <v>2339</v>
      </c>
      <c r="AQ55" s="7">
        <v>43056</v>
      </c>
      <c r="AR55" t="s">
        <v>2339</v>
      </c>
      <c r="AS55" s="27">
        <v>43056</v>
      </c>
      <c r="AT55" t="s">
        <v>2339</v>
      </c>
      <c r="AU55" s="27">
        <v>43056</v>
      </c>
      <c r="AV55" t="s">
        <v>2339</v>
      </c>
      <c r="AW55" s="27">
        <v>44040</v>
      </c>
      <c r="AX55" t="s">
        <v>2339</v>
      </c>
      <c r="AY55" s="27">
        <v>44040</v>
      </c>
      <c r="AZ55" t="s">
        <v>2339</v>
      </c>
      <c r="BA55" s="27">
        <v>44055</v>
      </c>
      <c r="BB55" t="s">
        <v>2339</v>
      </c>
      <c r="BC55" s="27">
        <v>44055</v>
      </c>
      <c r="BD55" t="s">
        <v>2339</v>
      </c>
      <c r="BE55" s="27">
        <v>44055</v>
      </c>
      <c r="BF55" t="s">
        <v>2339</v>
      </c>
      <c r="BG55" s="27">
        <v>44055</v>
      </c>
      <c r="BH55" t="s">
        <v>2339</v>
      </c>
      <c r="BI55" s="27">
        <v>44055</v>
      </c>
      <c r="BJ55" t="s">
        <v>2339</v>
      </c>
      <c r="BK55" s="27">
        <v>44055</v>
      </c>
      <c r="BL55" t="s">
        <v>2339</v>
      </c>
      <c r="BM55" s="27">
        <v>44055</v>
      </c>
      <c r="BN55" t="s">
        <v>2339</v>
      </c>
      <c r="BO55" s="27">
        <v>44124</v>
      </c>
      <c r="BP55" t="s">
        <v>2339</v>
      </c>
      <c r="BQ55" s="7">
        <v>44124</v>
      </c>
      <c r="BR55" t="s">
        <v>2339</v>
      </c>
      <c r="BS55" s="27">
        <v>44124</v>
      </c>
      <c r="BT55" t="s">
        <v>2339</v>
      </c>
      <c r="BU55" s="27">
        <v>44124</v>
      </c>
      <c r="BV55" t="s">
        <v>2339</v>
      </c>
      <c r="BW55">
        <v>44124</v>
      </c>
      <c r="BX55" t="s">
        <v>2339</v>
      </c>
      <c r="BY55" s="27">
        <v>44124</v>
      </c>
      <c r="BZ55" t="s">
        <v>2339</v>
      </c>
      <c r="CA55" s="27">
        <v>44210</v>
      </c>
      <c r="CB55" t="s">
        <v>2339</v>
      </c>
      <c r="CC55" s="27">
        <v>44210</v>
      </c>
      <c r="CD55" t="s">
        <v>2494</v>
      </c>
      <c r="CE55" s="27">
        <v>44209</v>
      </c>
      <c r="CF55" t="s">
        <v>2339</v>
      </c>
      <c r="CG55" s="27">
        <v>44210</v>
      </c>
      <c r="CH55" t="s">
        <v>2343</v>
      </c>
      <c r="CI55" s="27">
        <v>44210</v>
      </c>
      <c r="CJ55" t="s">
        <v>2343</v>
      </c>
      <c r="CK55" s="27">
        <v>44210</v>
      </c>
      <c r="CL55" t="s">
        <v>2343</v>
      </c>
      <c r="CM55" s="27">
        <v>44210</v>
      </c>
      <c r="CN55" t="s">
        <v>2343</v>
      </c>
      <c r="CO55" s="27">
        <v>44210</v>
      </c>
      <c r="CP55" t="s">
        <v>2343</v>
      </c>
      <c r="CQ55" s="7">
        <v>44210</v>
      </c>
      <c r="CR55" t="s">
        <v>2339</v>
      </c>
      <c r="CS55">
        <v>0.29199999999999998</v>
      </c>
      <c r="CT55" t="s">
        <v>2343</v>
      </c>
      <c r="CU55" s="7">
        <v>44210</v>
      </c>
      <c r="CV55" t="s">
        <v>2343</v>
      </c>
      <c r="CW55" s="27">
        <v>44210</v>
      </c>
      <c r="CX55" t="s">
        <v>2343</v>
      </c>
      <c r="CY55" s="27">
        <v>44210</v>
      </c>
      <c r="CZ55" t="s">
        <v>2343</v>
      </c>
      <c r="DA55" s="27">
        <v>44210</v>
      </c>
      <c r="DB55" t="s">
        <v>2343</v>
      </c>
      <c r="DC55" s="27">
        <v>44210</v>
      </c>
      <c r="DD55" t="s">
        <v>2343</v>
      </c>
      <c r="DE55" s="27">
        <v>44210</v>
      </c>
      <c r="DF55" t="s">
        <v>2343</v>
      </c>
      <c r="DG55" s="27">
        <v>44342</v>
      </c>
      <c r="DH55" t="s">
        <v>2343</v>
      </c>
      <c r="DI55" s="27">
        <v>44342</v>
      </c>
      <c r="DJ55" t="s">
        <v>2495</v>
      </c>
      <c r="DK55" s="7">
        <v>44253</v>
      </c>
      <c r="DL55" t="s">
        <v>273</v>
      </c>
      <c r="DM55" s="27">
        <v>44237</v>
      </c>
      <c r="DN55" t="s">
        <v>273</v>
      </c>
      <c r="DO55" s="27">
        <v>44237</v>
      </c>
      <c r="DP55" t="s">
        <v>269</v>
      </c>
      <c r="DQ55" s="27">
        <v>44377</v>
      </c>
      <c r="DR55" t="s">
        <v>269</v>
      </c>
      <c r="DS55" s="27">
        <v>44377</v>
      </c>
      <c r="DT55" t="s">
        <v>269</v>
      </c>
      <c r="DU55" s="27">
        <v>44377</v>
      </c>
      <c r="DV55" t="s">
        <v>268</v>
      </c>
      <c r="DW55" s="27">
        <v>44391</v>
      </c>
      <c r="DX55" t="s">
        <v>267</v>
      </c>
      <c r="DY55" s="7">
        <v>44391</v>
      </c>
      <c r="DZ55" t="s">
        <v>267</v>
      </c>
      <c r="EA55">
        <v>44391</v>
      </c>
      <c r="EB55" t="s">
        <v>267</v>
      </c>
      <c r="EC55" s="27">
        <v>44391</v>
      </c>
      <c r="ED55" t="s">
        <v>267</v>
      </c>
      <c r="EE55" s="27">
        <v>44391</v>
      </c>
      <c r="EF55" t="s">
        <v>267</v>
      </c>
      <c r="EG55" s="7">
        <v>44391</v>
      </c>
      <c r="EH55" t="s">
        <v>267</v>
      </c>
      <c r="EI55" s="27">
        <v>44391</v>
      </c>
      <c r="EJ55" t="s">
        <v>267</v>
      </c>
      <c r="EK55" s="27">
        <v>44406</v>
      </c>
      <c r="EL55" t="s">
        <v>267</v>
      </c>
      <c r="EM55" s="27">
        <v>44406</v>
      </c>
      <c r="EN55" t="s">
        <v>267</v>
      </c>
      <c r="EO55" s="27">
        <v>44406</v>
      </c>
      <c r="EP55" t="s">
        <v>267</v>
      </c>
      <c r="EQ55" s="27">
        <v>44406</v>
      </c>
      <c r="ER55" t="s">
        <v>267</v>
      </c>
      <c r="ES55" s="27">
        <v>44406</v>
      </c>
      <c r="ET55" t="s">
        <v>267</v>
      </c>
      <c r="EU55" s="27">
        <v>44406</v>
      </c>
      <c r="EV55" t="s">
        <v>267</v>
      </c>
      <c r="EW55" s="27">
        <v>44425</v>
      </c>
      <c r="EX55" t="s">
        <v>267</v>
      </c>
      <c r="EY55" s="27">
        <v>44425</v>
      </c>
      <c r="EZ55" t="s">
        <v>267</v>
      </c>
      <c r="FA55">
        <v>44425</v>
      </c>
      <c r="FB55" t="s">
        <v>267</v>
      </c>
      <c r="FC55" s="27">
        <v>44425</v>
      </c>
      <c r="FF55" t="s">
        <v>267</v>
      </c>
      <c r="FG55" s="27">
        <v>44425</v>
      </c>
      <c r="FH55" t="s">
        <v>267</v>
      </c>
      <c r="FI55" s="7">
        <v>44425</v>
      </c>
      <c r="FJ55" t="s">
        <v>267</v>
      </c>
      <c r="FK55" s="27">
        <v>44425</v>
      </c>
      <c r="FL55" t="s">
        <v>267</v>
      </c>
      <c r="FM55" s="27">
        <v>44438</v>
      </c>
      <c r="FN55" t="s">
        <v>267</v>
      </c>
      <c r="FO55" s="27">
        <v>44448</v>
      </c>
      <c r="FP55" t="s">
        <v>267</v>
      </c>
      <c r="FQ55" s="27">
        <v>44448</v>
      </c>
      <c r="FR55" t="s">
        <v>267</v>
      </c>
      <c r="FS55" s="27">
        <v>44448</v>
      </c>
      <c r="FT55" t="s">
        <v>267</v>
      </c>
      <c r="FU55" s="7">
        <v>44448</v>
      </c>
      <c r="FV55" t="s">
        <v>267</v>
      </c>
      <c r="FW55" s="27">
        <v>44448</v>
      </c>
      <c r="FX55" t="s">
        <v>267</v>
      </c>
      <c r="FY55" s="27">
        <v>44448</v>
      </c>
      <c r="FZ55" t="s">
        <v>267</v>
      </c>
      <c r="GA55" s="27">
        <v>44448</v>
      </c>
      <c r="GB55" t="s">
        <v>267</v>
      </c>
      <c r="GC55" s="27">
        <v>44448</v>
      </c>
      <c r="GD55" t="s">
        <v>267</v>
      </c>
      <c r="GE55" s="27">
        <v>44448</v>
      </c>
      <c r="GF55" t="s">
        <v>267</v>
      </c>
      <c r="GG55" s="27">
        <v>44448</v>
      </c>
      <c r="GH55" t="s">
        <v>267</v>
      </c>
      <c r="GI55" s="27">
        <v>44448</v>
      </c>
      <c r="GJ55" t="s">
        <v>267</v>
      </c>
      <c r="GK55" s="27">
        <v>44448</v>
      </c>
      <c r="GL55" t="s">
        <v>267</v>
      </c>
      <c r="GM55" s="27">
        <v>44448</v>
      </c>
      <c r="GN55" t="s">
        <v>267</v>
      </c>
      <c r="GO55" s="27">
        <v>44448</v>
      </c>
      <c r="GP55" t="s">
        <v>267</v>
      </c>
      <c r="GQ55" s="27">
        <v>44448</v>
      </c>
      <c r="GR55" t="s">
        <v>267</v>
      </c>
      <c r="GS55" s="27">
        <v>44448</v>
      </c>
      <c r="GT55" t="s">
        <v>267</v>
      </c>
      <c r="GU55" s="27">
        <v>44448</v>
      </c>
      <c r="GV55" t="s">
        <v>267</v>
      </c>
      <c r="GW55" s="27">
        <v>44448</v>
      </c>
      <c r="GX55" t="s">
        <v>267</v>
      </c>
      <c r="GY55" s="27">
        <v>44448</v>
      </c>
      <c r="GZ55" t="s">
        <v>266</v>
      </c>
      <c r="HA55" s="27">
        <v>44448</v>
      </c>
      <c r="HB55" t="s">
        <v>266</v>
      </c>
      <c r="HC55" s="27">
        <v>44448</v>
      </c>
      <c r="HD55" t="s">
        <v>266</v>
      </c>
      <c r="HE55" s="27">
        <v>44448</v>
      </c>
      <c r="HF55" t="s">
        <v>266</v>
      </c>
      <c r="HG55">
        <v>44448</v>
      </c>
      <c r="HH55" t="s">
        <v>266</v>
      </c>
      <c r="HI55">
        <v>44448</v>
      </c>
      <c r="HJ55" t="s">
        <v>266</v>
      </c>
      <c r="HK55">
        <v>44448</v>
      </c>
      <c r="HL55" t="s">
        <v>266</v>
      </c>
      <c r="HM55" s="27">
        <v>44544</v>
      </c>
      <c r="HN55" t="s">
        <v>266</v>
      </c>
      <c r="HO55" s="27">
        <v>44544</v>
      </c>
      <c r="HP55" t="s">
        <v>266</v>
      </c>
      <c r="HQ55" s="27">
        <v>44544</v>
      </c>
      <c r="HR55" s="470" t="s">
        <v>266</v>
      </c>
      <c r="HS55" s="471">
        <v>44544</v>
      </c>
      <c r="HT55" t="s">
        <v>266</v>
      </c>
      <c r="HU55" s="27">
        <v>44544</v>
      </c>
      <c r="HV55" t="s">
        <v>266</v>
      </c>
      <c r="HW55" s="27">
        <v>44581</v>
      </c>
      <c r="HX55" t="s">
        <v>266</v>
      </c>
      <c r="HY55" s="27">
        <v>44581</v>
      </c>
      <c r="HZ55" t="s">
        <v>266</v>
      </c>
      <c r="IA55" s="27">
        <v>44581</v>
      </c>
      <c r="IB55" t="s">
        <v>266</v>
      </c>
      <c r="IC55" s="27">
        <v>44581</v>
      </c>
      <c r="ID55" t="s">
        <v>266</v>
      </c>
      <c r="IE55" s="27">
        <v>44599</v>
      </c>
      <c r="IF55" t="s">
        <v>266</v>
      </c>
      <c r="IG55" s="27">
        <v>44599</v>
      </c>
      <c r="IH55" t="s">
        <v>266</v>
      </c>
      <c r="II55" s="27">
        <v>44599</v>
      </c>
      <c r="IJ55" t="s">
        <v>266</v>
      </c>
      <c r="IK55" s="27">
        <v>44609</v>
      </c>
      <c r="IL55" t="s">
        <v>266</v>
      </c>
      <c r="IM55" s="27">
        <v>44609</v>
      </c>
      <c r="IN55" t="s">
        <v>266</v>
      </c>
      <c r="IO55" s="27">
        <v>44609</v>
      </c>
      <c r="IP55" t="s">
        <v>267</v>
      </c>
      <c r="IQ55" s="27">
        <v>44624</v>
      </c>
      <c r="IR55" t="s">
        <v>267</v>
      </c>
      <c r="IS55">
        <v>44624</v>
      </c>
      <c r="IT55" t="s">
        <v>267</v>
      </c>
      <c r="IU55" s="27">
        <v>44624</v>
      </c>
      <c r="IV55" t="s">
        <v>267</v>
      </c>
      <c r="IW55" s="27">
        <v>44624</v>
      </c>
      <c r="IX55" t="s">
        <v>267</v>
      </c>
      <c r="IY55" s="27">
        <v>44624</v>
      </c>
      <c r="IZ55" t="s">
        <v>267</v>
      </c>
      <c r="JA55" s="27">
        <v>44624</v>
      </c>
      <c r="JB55" t="s">
        <v>267</v>
      </c>
      <c r="JC55" s="27">
        <v>44624</v>
      </c>
      <c r="JD55" t="s">
        <v>267</v>
      </c>
      <c r="JE55" s="27">
        <v>44624</v>
      </c>
      <c r="JF55" t="s">
        <v>267</v>
      </c>
      <c r="JG55">
        <v>44624</v>
      </c>
      <c r="JH55" t="s">
        <v>267</v>
      </c>
      <c r="JI55" s="27">
        <v>44665</v>
      </c>
      <c r="JJ55" t="s">
        <v>267</v>
      </c>
      <c r="JK55">
        <v>44665</v>
      </c>
      <c r="JL55" t="s">
        <v>267</v>
      </c>
      <c r="JM55" s="27">
        <v>44665</v>
      </c>
      <c r="JN55" t="s">
        <v>267</v>
      </c>
      <c r="JO55" s="7">
        <v>44665</v>
      </c>
      <c r="JP55" t="s">
        <v>267</v>
      </c>
      <c r="JQ55" s="27">
        <v>44665</v>
      </c>
      <c r="JR55" t="s">
        <v>267</v>
      </c>
      <c r="JS55" s="27">
        <v>44699</v>
      </c>
      <c r="JT55" t="s">
        <v>267</v>
      </c>
      <c r="JU55">
        <v>44713</v>
      </c>
      <c r="JV55" t="s">
        <v>267</v>
      </c>
      <c r="JW55">
        <v>44713</v>
      </c>
      <c r="JX55" t="s">
        <v>267</v>
      </c>
      <c r="JY55" s="27">
        <v>44713</v>
      </c>
      <c r="JZ55" t="s">
        <v>267</v>
      </c>
      <c r="KA55" s="27">
        <v>44713</v>
      </c>
      <c r="KB55" t="s">
        <v>267</v>
      </c>
      <c r="KC55" s="27">
        <v>44713</v>
      </c>
      <c r="KD55" t="s">
        <v>267</v>
      </c>
      <c r="KE55" s="27">
        <v>44713</v>
      </c>
    </row>
    <row r="56" spans="1:291" x14ac:dyDescent="0.25">
      <c r="A56" t="s">
        <v>2424</v>
      </c>
      <c r="B56" s="7">
        <v>43090</v>
      </c>
      <c r="D56" t="s">
        <v>2424</v>
      </c>
      <c r="E56" s="7">
        <v>43972</v>
      </c>
      <c r="G56" t="s">
        <v>2424</v>
      </c>
      <c r="I56" t="s">
        <v>2427</v>
      </c>
      <c r="J56" s="7">
        <v>43972</v>
      </c>
      <c r="L56" t="s">
        <v>2424</v>
      </c>
      <c r="M56" t="s">
        <v>2339</v>
      </c>
      <c r="O56" t="s">
        <v>2339</v>
      </c>
      <c r="P56" s="7">
        <v>43056</v>
      </c>
      <c r="R56">
        <v>3836</v>
      </c>
      <c r="S56" s="7">
        <v>42320</v>
      </c>
      <c r="T56" t="s">
        <v>2342</v>
      </c>
      <c r="U56">
        <v>3868</v>
      </c>
      <c r="V56" s="7">
        <v>42320</v>
      </c>
      <c r="W56" t="s">
        <v>2342</v>
      </c>
      <c r="X56" t="s">
        <v>2339</v>
      </c>
      <c r="Y56" t="s">
        <v>2339</v>
      </c>
      <c r="Z56" s="7">
        <v>43056</v>
      </c>
      <c r="AA56" t="s">
        <v>2339</v>
      </c>
      <c r="AB56" t="s">
        <v>2339</v>
      </c>
      <c r="AC56" t="s">
        <v>2339</v>
      </c>
      <c r="AD56" s="7">
        <v>43056</v>
      </c>
      <c r="AE56" s="14" t="s">
        <v>2339</v>
      </c>
      <c r="AF56" t="s">
        <v>2339</v>
      </c>
      <c r="AG56" s="7">
        <v>43056</v>
      </c>
      <c r="AH56">
        <v>3836</v>
      </c>
      <c r="AI56" s="7">
        <v>42320</v>
      </c>
      <c r="AJ56" s="15" t="s">
        <v>2342</v>
      </c>
      <c r="AK56" t="s">
        <v>2348</v>
      </c>
      <c r="AL56" s="7">
        <v>43056</v>
      </c>
      <c r="AM56" t="s">
        <v>2343</v>
      </c>
      <c r="AN56" t="s">
        <v>2348</v>
      </c>
      <c r="AO56" s="7">
        <v>43056</v>
      </c>
      <c r="AP56" t="s">
        <v>2348</v>
      </c>
      <c r="AQ56" s="7">
        <v>43056</v>
      </c>
      <c r="AR56" t="s">
        <v>2348</v>
      </c>
      <c r="AS56" s="27">
        <v>43056</v>
      </c>
      <c r="AT56" t="s">
        <v>2348</v>
      </c>
      <c r="AU56" s="27">
        <v>43056</v>
      </c>
      <c r="AV56" t="s">
        <v>2348</v>
      </c>
      <c r="AW56" s="27">
        <v>43056</v>
      </c>
      <c r="AX56" t="s">
        <v>2348</v>
      </c>
      <c r="AY56" s="27">
        <v>43056</v>
      </c>
      <c r="AZ56" t="s">
        <v>2348</v>
      </c>
      <c r="BA56" s="27">
        <v>43056</v>
      </c>
      <c r="BB56" t="s">
        <v>2348</v>
      </c>
      <c r="BC56" s="27">
        <v>43056</v>
      </c>
      <c r="BD56" t="s">
        <v>2348</v>
      </c>
      <c r="BE56" s="27">
        <v>43056</v>
      </c>
      <c r="BF56" t="s">
        <v>2348</v>
      </c>
      <c r="BG56" s="27">
        <v>43056</v>
      </c>
      <c r="BH56" t="s">
        <v>2348</v>
      </c>
      <c r="BI56" s="27">
        <v>43056</v>
      </c>
      <c r="BJ56" t="s">
        <v>2348</v>
      </c>
      <c r="BK56" s="27">
        <v>43056</v>
      </c>
      <c r="BL56" t="s">
        <v>2348</v>
      </c>
      <c r="BM56" s="27">
        <v>43056</v>
      </c>
      <c r="BN56" t="s">
        <v>2343</v>
      </c>
      <c r="BO56" s="27">
        <v>44124</v>
      </c>
      <c r="BP56" t="s">
        <v>2343</v>
      </c>
      <c r="BQ56" s="7">
        <v>44124</v>
      </c>
      <c r="BR56" t="s">
        <v>2343</v>
      </c>
      <c r="BS56" s="27">
        <v>44124</v>
      </c>
      <c r="BT56" t="s">
        <v>2343</v>
      </c>
      <c r="BU56" s="27">
        <v>44124</v>
      </c>
      <c r="BV56" t="s">
        <v>2343</v>
      </c>
      <c r="BW56">
        <v>44124</v>
      </c>
      <c r="BX56" t="s">
        <v>2343</v>
      </c>
      <c r="BY56" s="27">
        <v>44124</v>
      </c>
      <c r="BZ56" t="s">
        <v>2343</v>
      </c>
      <c r="CA56" s="27">
        <v>44210</v>
      </c>
      <c r="CB56" t="s">
        <v>2343</v>
      </c>
      <c r="CC56" s="27">
        <v>44210</v>
      </c>
      <c r="CD56" t="s">
        <v>2496</v>
      </c>
      <c r="CE56" s="27">
        <v>44209</v>
      </c>
      <c r="CF56" t="s">
        <v>2343</v>
      </c>
      <c r="CG56" s="27">
        <v>44210</v>
      </c>
      <c r="CH56" t="s">
        <v>2348</v>
      </c>
      <c r="CI56" s="27">
        <v>44210</v>
      </c>
      <c r="CJ56" t="s">
        <v>2348</v>
      </c>
      <c r="CK56" s="27">
        <v>44210</v>
      </c>
      <c r="CL56" t="s">
        <v>2348</v>
      </c>
      <c r="CM56" s="27">
        <v>44210</v>
      </c>
      <c r="CN56" t="s">
        <v>2348</v>
      </c>
      <c r="CO56" s="27">
        <v>44210</v>
      </c>
      <c r="CP56" t="s">
        <v>2348</v>
      </c>
      <c r="CQ56" s="7">
        <v>44210</v>
      </c>
      <c r="CR56" t="s">
        <v>2358</v>
      </c>
      <c r="CS56">
        <v>0.38400000000000001</v>
      </c>
      <c r="CT56" t="s">
        <v>2348</v>
      </c>
      <c r="CU56" s="7">
        <v>44210</v>
      </c>
      <c r="CV56" t="s">
        <v>2348</v>
      </c>
      <c r="CW56" s="27">
        <v>44210</v>
      </c>
      <c r="CX56" t="s">
        <v>2348</v>
      </c>
      <c r="CY56" s="27">
        <v>44210</v>
      </c>
      <c r="CZ56" t="s">
        <v>2348</v>
      </c>
      <c r="DA56" s="27">
        <v>44210</v>
      </c>
      <c r="DB56" t="s">
        <v>2348</v>
      </c>
      <c r="DC56" s="27">
        <v>44210</v>
      </c>
      <c r="DD56" t="s">
        <v>2348</v>
      </c>
      <c r="DE56" s="27">
        <v>44210</v>
      </c>
      <c r="DF56" t="s">
        <v>2348</v>
      </c>
      <c r="DG56" s="27">
        <v>44210</v>
      </c>
      <c r="DH56" t="s">
        <v>2348</v>
      </c>
      <c r="DI56" s="27">
        <v>44210</v>
      </c>
      <c r="DJ56" t="s">
        <v>2497</v>
      </c>
      <c r="DK56" s="7">
        <v>44363</v>
      </c>
      <c r="DL56" t="s">
        <v>274</v>
      </c>
      <c r="DM56" s="27">
        <v>44372</v>
      </c>
      <c r="DN56" t="s">
        <v>274</v>
      </c>
      <c r="DO56" s="27">
        <v>44372</v>
      </c>
      <c r="DP56" t="s">
        <v>270</v>
      </c>
      <c r="DQ56" s="27">
        <v>44377</v>
      </c>
      <c r="DR56" t="s">
        <v>270</v>
      </c>
      <c r="DS56" s="27">
        <v>44377</v>
      </c>
      <c r="DT56" t="s">
        <v>270</v>
      </c>
      <c r="DU56" s="27">
        <v>44377</v>
      </c>
      <c r="DV56" t="s">
        <v>269</v>
      </c>
      <c r="DW56" s="27">
        <v>44391</v>
      </c>
      <c r="DX56" t="s">
        <v>268</v>
      </c>
      <c r="DY56" s="7">
        <v>44391</v>
      </c>
      <c r="DZ56" t="s">
        <v>268</v>
      </c>
      <c r="EA56">
        <v>44391</v>
      </c>
      <c r="EB56" t="s">
        <v>268</v>
      </c>
      <c r="EC56" s="27">
        <v>44391</v>
      </c>
      <c r="ED56" t="s">
        <v>268</v>
      </c>
      <c r="EE56" s="27">
        <v>44391</v>
      </c>
      <c r="EF56" t="s">
        <v>268</v>
      </c>
      <c r="EG56" s="7">
        <v>44391</v>
      </c>
      <c r="EH56" t="s">
        <v>268</v>
      </c>
      <c r="EI56" s="27">
        <v>44391</v>
      </c>
      <c r="EJ56" t="s">
        <v>268</v>
      </c>
      <c r="EK56" s="27">
        <v>44406</v>
      </c>
      <c r="EL56" t="s">
        <v>268</v>
      </c>
      <c r="EM56" s="27">
        <v>44406</v>
      </c>
      <c r="EN56" t="s">
        <v>268</v>
      </c>
      <c r="EO56" s="27">
        <v>44406</v>
      </c>
      <c r="EP56" t="s">
        <v>268</v>
      </c>
      <c r="EQ56" s="27">
        <v>44406</v>
      </c>
      <c r="ER56" t="s">
        <v>268</v>
      </c>
      <c r="ES56" s="27">
        <v>44419</v>
      </c>
      <c r="ET56" t="s">
        <v>268</v>
      </c>
      <c r="EU56" s="27">
        <v>44419</v>
      </c>
      <c r="EV56" t="s">
        <v>268</v>
      </c>
      <c r="EW56" s="27">
        <v>44419</v>
      </c>
      <c r="EX56" t="s">
        <v>268</v>
      </c>
      <c r="EY56" s="27">
        <v>44419</v>
      </c>
      <c r="EZ56" t="s">
        <v>268</v>
      </c>
      <c r="FA56">
        <v>44419</v>
      </c>
      <c r="FB56" t="s">
        <v>268</v>
      </c>
      <c r="FC56" s="27">
        <v>44419</v>
      </c>
      <c r="FF56" t="s">
        <v>268</v>
      </c>
      <c r="FG56" s="27">
        <v>44419</v>
      </c>
      <c r="FH56" t="s">
        <v>268</v>
      </c>
      <c r="FI56" s="7">
        <v>44419</v>
      </c>
      <c r="FJ56" t="s">
        <v>268</v>
      </c>
      <c r="FK56" s="27">
        <v>44419</v>
      </c>
      <c r="FL56" t="s">
        <v>268</v>
      </c>
      <c r="FM56" s="27">
        <v>44438</v>
      </c>
      <c r="FN56" t="s">
        <v>268</v>
      </c>
      <c r="FO56" s="27">
        <v>44438</v>
      </c>
      <c r="FP56" t="s">
        <v>268</v>
      </c>
      <c r="FQ56" s="27">
        <v>44438</v>
      </c>
      <c r="FR56" t="s">
        <v>268</v>
      </c>
      <c r="FS56" s="27">
        <v>44438</v>
      </c>
      <c r="FT56" t="s">
        <v>268</v>
      </c>
      <c r="FU56" s="7">
        <v>44438</v>
      </c>
      <c r="FV56" t="s">
        <v>268</v>
      </c>
      <c r="FW56" s="27">
        <v>44438</v>
      </c>
      <c r="FX56" t="s">
        <v>268</v>
      </c>
      <c r="FY56" s="27">
        <v>44438</v>
      </c>
      <c r="FZ56" t="s">
        <v>268</v>
      </c>
      <c r="GA56" s="27">
        <v>44469</v>
      </c>
      <c r="GB56" t="s">
        <v>268</v>
      </c>
      <c r="GC56" s="27">
        <v>44469</v>
      </c>
      <c r="GD56" t="s">
        <v>268</v>
      </c>
      <c r="GE56" s="27">
        <v>44469</v>
      </c>
      <c r="GF56" t="s">
        <v>268</v>
      </c>
      <c r="GG56" s="27">
        <v>44469</v>
      </c>
      <c r="GH56" t="s">
        <v>268</v>
      </c>
      <c r="GI56" s="27">
        <v>44469</v>
      </c>
      <c r="GJ56" t="s">
        <v>268</v>
      </c>
      <c r="GK56" s="27">
        <v>44469</v>
      </c>
      <c r="GL56" t="s">
        <v>268</v>
      </c>
      <c r="GM56" s="27">
        <v>44469</v>
      </c>
      <c r="GN56" t="s">
        <v>268</v>
      </c>
      <c r="GO56" s="27">
        <v>44469</v>
      </c>
      <c r="GP56" t="s">
        <v>268</v>
      </c>
      <c r="GQ56" s="27">
        <v>44469</v>
      </c>
      <c r="GR56" t="s">
        <v>268</v>
      </c>
      <c r="GS56" s="27">
        <v>44469</v>
      </c>
      <c r="GT56" t="s">
        <v>268</v>
      </c>
      <c r="GU56" s="27">
        <v>44469</v>
      </c>
      <c r="GV56" t="s">
        <v>268</v>
      </c>
      <c r="GW56" s="27">
        <v>44469</v>
      </c>
      <c r="GX56" t="s">
        <v>268</v>
      </c>
      <c r="GY56" s="27">
        <v>44469</v>
      </c>
      <c r="GZ56" t="s">
        <v>267</v>
      </c>
      <c r="HA56" s="27">
        <v>44448</v>
      </c>
      <c r="HB56" t="s">
        <v>267</v>
      </c>
      <c r="HC56" s="27">
        <v>44448</v>
      </c>
      <c r="HD56" t="s">
        <v>267</v>
      </c>
      <c r="HE56" s="27">
        <v>44448</v>
      </c>
      <c r="HF56" t="s">
        <v>267</v>
      </c>
      <c r="HG56">
        <v>44448</v>
      </c>
      <c r="HH56" t="s">
        <v>267</v>
      </c>
      <c r="HI56">
        <v>44448</v>
      </c>
      <c r="HJ56" t="s">
        <v>267</v>
      </c>
      <c r="HK56">
        <v>44448</v>
      </c>
      <c r="HL56" t="s">
        <v>267</v>
      </c>
      <c r="HM56" s="27">
        <v>44544</v>
      </c>
      <c r="HN56" t="s">
        <v>267</v>
      </c>
      <c r="HO56" s="27">
        <v>44544</v>
      </c>
      <c r="HP56" t="s">
        <v>267</v>
      </c>
      <c r="HQ56" s="27">
        <v>44544</v>
      </c>
      <c r="HR56" s="470" t="s">
        <v>267</v>
      </c>
      <c r="HS56" s="471">
        <v>44544</v>
      </c>
      <c r="HT56" t="s">
        <v>267</v>
      </c>
      <c r="HU56" s="27">
        <v>44544</v>
      </c>
      <c r="HV56" t="s">
        <v>267</v>
      </c>
      <c r="HW56" s="27">
        <v>44581</v>
      </c>
      <c r="HX56" t="s">
        <v>267</v>
      </c>
      <c r="HY56" s="27">
        <v>44581</v>
      </c>
      <c r="HZ56" t="s">
        <v>267</v>
      </c>
      <c r="IA56" s="27">
        <v>44581</v>
      </c>
      <c r="IB56" t="s">
        <v>267</v>
      </c>
      <c r="IC56" s="27">
        <v>44581</v>
      </c>
      <c r="ID56" t="s">
        <v>267</v>
      </c>
      <c r="IE56" s="27">
        <v>44599</v>
      </c>
      <c r="IF56" t="s">
        <v>267</v>
      </c>
      <c r="IG56" s="27">
        <v>44599</v>
      </c>
      <c r="IH56" t="s">
        <v>267</v>
      </c>
      <c r="II56" s="27">
        <v>44599</v>
      </c>
      <c r="IJ56" t="s">
        <v>267</v>
      </c>
      <c r="IK56" s="27">
        <v>44609</v>
      </c>
      <c r="IL56" t="s">
        <v>267</v>
      </c>
      <c r="IM56" s="27">
        <v>44609</v>
      </c>
      <c r="IN56" t="s">
        <v>267</v>
      </c>
      <c r="IO56" s="27">
        <v>44609</v>
      </c>
      <c r="IP56" t="s">
        <v>268</v>
      </c>
      <c r="IQ56" s="27">
        <v>44624</v>
      </c>
      <c r="IR56" t="s">
        <v>268</v>
      </c>
      <c r="IS56">
        <v>44624</v>
      </c>
      <c r="IT56" t="s">
        <v>268</v>
      </c>
      <c r="IU56" s="27">
        <v>44624</v>
      </c>
      <c r="IV56" t="s">
        <v>268</v>
      </c>
      <c r="IW56" s="27">
        <v>44624</v>
      </c>
      <c r="IX56" t="s">
        <v>268</v>
      </c>
      <c r="IY56" s="27">
        <v>44624</v>
      </c>
      <c r="IZ56" t="s">
        <v>268</v>
      </c>
      <c r="JA56" s="27">
        <v>44624</v>
      </c>
      <c r="JB56" t="s">
        <v>268</v>
      </c>
      <c r="JC56" s="27">
        <v>44624</v>
      </c>
      <c r="JD56" t="s">
        <v>268</v>
      </c>
      <c r="JE56" s="27">
        <v>44624</v>
      </c>
      <c r="JF56" t="s">
        <v>268</v>
      </c>
      <c r="JG56">
        <v>44624</v>
      </c>
      <c r="JH56" t="s">
        <v>268</v>
      </c>
      <c r="JI56" s="27">
        <v>44665</v>
      </c>
      <c r="JJ56" t="s">
        <v>268</v>
      </c>
      <c r="JK56">
        <v>44665</v>
      </c>
      <c r="JL56" t="s">
        <v>268</v>
      </c>
      <c r="JM56" s="27">
        <v>44665</v>
      </c>
      <c r="JN56" t="s">
        <v>268</v>
      </c>
      <c r="JO56" s="7">
        <v>44665</v>
      </c>
      <c r="JP56" t="s">
        <v>268</v>
      </c>
      <c r="JQ56" s="27">
        <v>44665</v>
      </c>
      <c r="JR56" t="s">
        <v>268</v>
      </c>
      <c r="JS56" s="27">
        <v>44699</v>
      </c>
      <c r="JT56" t="s">
        <v>268</v>
      </c>
      <c r="JU56">
        <v>44713</v>
      </c>
      <c r="JV56" t="s">
        <v>268</v>
      </c>
      <c r="JW56">
        <v>44713</v>
      </c>
      <c r="JX56" t="s">
        <v>268</v>
      </c>
      <c r="JY56" s="27">
        <v>44755</v>
      </c>
      <c r="JZ56" t="s">
        <v>268</v>
      </c>
      <c r="KA56" s="27">
        <v>44755</v>
      </c>
      <c r="KB56" t="s">
        <v>268</v>
      </c>
      <c r="KC56" s="27">
        <v>44755</v>
      </c>
      <c r="KD56" t="s">
        <v>268</v>
      </c>
      <c r="KE56" s="27">
        <v>44755</v>
      </c>
    </row>
    <row r="57" spans="1:291" x14ac:dyDescent="0.25">
      <c r="A57" t="s">
        <v>2427</v>
      </c>
      <c r="B57" s="7">
        <v>43802</v>
      </c>
      <c r="D57" t="s">
        <v>2427</v>
      </c>
      <c r="E57" s="7">
        <v>43972</v>
      </c>
      <c r="G57" t="s">
        <v>2427</v>
      </c>
      <c r="I57" t="s">
        <v>2489</v>
      </c>
      <c r="J57" s="7">
        <v>43056</v>
      </c>
      <c r="L57" t="s">
        <v>2427</v>
      </c>
      <c r="M57" t="s">
        <v>2343</v>
      </c>
      <c r="O57" t="s">
        <v>2348</v>
      </c>
      <c r="P57" s="7">
        <v>43056</v>
      </c>
      <c r="R57">
        <v>3868</v>
      </c>
      <c r="S57" s="7">
        <v>42320</v>
      </c>
      <c r="T57" t="s">
        <v>2342</v>
      </c>
      <c r="U57">
        <v>3866</v>
      </c>
      <c r="V57" s="7">
        <v>42320</v>
      </c>
      <c r="W57" t="s">
        <v>2342</v>
      </c>
      <c r="X57" t="s">
        <v>2343</v>
      </c>
      <c r="Y57" t="s">
        <v>2348</v>
      </c>
      <c r="Z57" s="7">
        <v>43056</v>
      </c>
      <c r="AA57" t="s">
        <v>2343</v>
      </c>
      <c r="AB57" t="s">
        <v>2343</v>
      </c>
      <c r="AC57" t="s">
        <v>2348</v>
      </c>
      <c r="AD57" s="7">
        <v>43056</v>
      </c>
      <c r="AE57" s="14" t="s">
        <v>2343</v>
      </c>
      <c r="AF57" t="s">
        <v>2348</v>
      </c>
      <c r="AG57" s="7">
        <v>43056</v>
      </c>
      <c r="AH57">
        <v>3868</v>
      </c>
      <c r="AI57" s="7">
        <v>42320</v>
      </c>
      <c r="AJ57" s="15" t="s">
        <v>2342</v>
      </c>
      <c r="AK57" t="s">
        <v>2355</v>
      </c>
      <c r="AL57" s="7">
        <v>43056</v>
      </c>
      <c r="AM57" t="s">
        <v>2348</v>
      </c>
      <c r="AN57" t="s">
        <v>2355</v>
      </c>
      <c r="AO57" s="7">
        <v>43056</v>
      </c>
      <c r="AP57" t="s">
        <v>2355</v>
      </c>
      <c r="AQ57" s="7">
        <v>43056</v>
      </c>
      <c r="AR57" t="s">
        <v>2355</v>
      </c>
      <c r="AS57" s="27">
        <v>43056</v>
      </c>
      <c r="AT57" t="s">
        <v>2355</v>
      </c>
      <c r="AU57" s="27">
        <v>43056</v>
      </c>
      <c r="AV57" t="s">
        <v>2355</v>
      </c>
      <c r="AW57" s="27">
        <v>43056</v>
      </c>
      <c r="AX57" t="s">
        <v>2355</v>
      </c>
      <c r="AY57" s="27">
        <v>43056</v>
      </c>
      <c r="AZ57" t="s">
        <v>2355</v>
      </c>
      <c r="BA57" s="27">
        <v>43056</v>
      </c>
      <c r="BB57" t="s">
        <v>2355</v>
      </c>
      <c r="BC57" s="27">
        <v>43056</v>
      </c>
      <c r="BD57" t="s">
        <v>2355</v>
      </c>
      <c r="BE57" s="27">
        <v>43056</v>
      </c>
      <c r="BF57" t="s">
        <v>2355</v>
      </c>
      <c r="BG57" s="27">
        <v>43056</v>
      </c>
      <c r="BH57" t="s">
        <v>2355</v>
      </c>
      <c r="BI57" s="27">
        <v>43056</v>
      </c>
      <c r="BJ57" t="s">
        <v>2355</v>
      </c>
      <c r="BK57" s="27">
        <v>43056</v>
      </c>
      <c r="BL57" t="s">
        <v>2355</v>
      </c>
      <c r="BM57" s="27">
        <v>43056</v>
      </c>
      <c r="BN57" t="s">
        <v>2348</v>
      </c>
      <c r="BO57" s="27">
        <v>44124</v>
      </c>
      <c r="BP57" t="s">
        <v>2348</v>
      </c>
      <c r="BQ57" s="7">
        <v>44124</v>
      </c>
      <c r="BR57" t="s">
        <v>2348</v>
      </c>
      <c r="BS57" s="27">
        <v>44124</v>
      </c>
      <c r="BT57" t="s">
        <v>2348</v>
      </c>
      <c r="BU57" s="27">
        <v>44124</v>
      </c>
      <c r="BV57" t="s">
        <v>2348</v>
      </c>
      <c r="BW57">
        <v>44124</v>
      </c>
      <c r="BX57" t="s">
        <v>2348</v>
      </c>
      <c r="BY57" s="27">
        <v>44124</v>
      </c>
      <c r="BZ57" t="s">
        <v>2348</v>
      </c>
      <c r="CA57" s="27">
        <v>44210</v>
      </c>
      <c r="CB57" t="s">
        <v>2348</v>
      </c>
      <c r="CC57" s="27">
        <v>44210</v>
      </c>
      <c r="CD57" t="s">
        <v>2498</v>
      </c>
      <c r="CE57" s="27">
        <v>44217</v>
      </c>
      <c r="CF57" t="s">
        <v>2348</v>
      </c>
      <c r="CG57" s="27">
        <v>44210</v>
      </c>
      <c r="CH57" t="s">
        <v>2351</v>
      </c>
      <c r="CI57" s="27">
        <v>44210</v>
      </c>
      <c r="CJ57" t="s">
        <v>2351</v>
      </c>
      <c r="CK57" s="27">
        <v>44210</v>
      </c>
      <c r="CL57" t="s">
        <v>2351</v>
      </c>
      <c r="CM57" s="27">
        <v>44210</v>
      </c>
      <c r="CN57" t="s">
        <v>2351</v>
      </c>
      <c r="CO57" s="27">
        <v>44210</v>
      </c>
      <c r="CP57" t="s">
        <v>2351</v>
      </c>
      <c r="CQ57" s="7">
        <v>44210</v>
      </c>
      <c r="CR57" t="s">
        <v>2362</v>
      </c>
      <c r="CS57">
        <v>0.159</v>
      </c>
      <c r="CT57" t="s">
        <v>2351</v>
      </c>
      <c r="CU57" s="7">
        <v>44210</v>
      </c>
      <c r="CV57" t="s">
        <v>2351</v>
      </c>
      <c r="CW57" s="27">
        <v>44210</v>
      </c>
      <c r="CX57" t="s">
        <v>2351</v>
      </c>
      <c r="CY57" s="27">
        <v>44210</v>
      </c>
      <c r="CZ57" t="s">
        <v>2351</v>
      </c>
      <c r="DA57" s="27">
        <v>44210</v>
      </c>
      <c r="DB57" t="s">
        <v>2351</v>
      </c>
      <c r="DC57" s="27">
        <v>44210</v>
      </c>
      <c r="DD57" t="s">
        <v>2351</v>
      </c>
      <c r="DE57" s="27">
        <v>44210</v>
      </c>
      <c r="DF57" t="s">
        <v>2351</v>
      </c>
      <c r="DG57" s="27">
        <v>44342</v>
      </c>
      <c r="DH57" t="s">
        <v>2351</v>
      </c>
      <c r="DI57" s="27">
        <v>44342</v>
      </c>
      <c r="DJ57" t="s">
        <v>2499</v>
      </c>
      <c r="DK57" s="7">
        <v>44363</v>
      </c>
      <c r="DL57" t="s">
        <v>275</v>
      </c>
      <c r="DM57" s="27">
        <v>44372</v>
      </c>
      <c r="DN57" t="s">
        <v>275</v>
      </c>
      <c r="DO57" s="27">
        <v>44372</v>
      </c>
      <c r="DP57" t="s">
        <v>271</v>
      </c>
      <c r="DQ57" s="27">
        <v>44377</v>
      </c>
      <c r="DR57" t="s">
        <v>271</v>
      </c>
      <c r="DS57" s="27">
        <v>44377</v>
      </c>
      <c r="DT57" t="s">
        <v>271</v>
      </c>
      <c r="DU57" s="27">
        <v>44377</v>
      </c>
      <c r="DV57" t="s">
        <v>270</v>
      </c>
      <c r="DW57" s="27">
        <v>44391</v>
      </c>
      <c r="DX57" t="s">
        <v>269</v>
      </c>
      <c r="DY57" s="7">
        <v>44391</v>
      </c>
      <c r="DZ57" t="s">
        <v>269</v>
      </c>
      <c r="EA57">
        <v>44391</v>
      </c>
      <c r="EB57" t="s">
        <v>269</v>
      </c>
      <c r="EC57" s="27">
        <v>44391</v>
      </c>
      <c r="ED57" t="s">
        <v>269</v>
      </c>
      <c r="EE57" s="27">
        <v>44391</v>
      </c>
      <c r="EF57" t="s">
        <v>269</v>
      </c>
      <c r="EG57" s="7">
        <v>44391</v>
      </c>
      <c r="EH57" t="s">
        <v>269</v>
      </c>
      <c r="EI57" s="27">
        <v>44391</v>
      </c>
      <c r="EJ57" t="s">
        <v>269</v>
      </c>
      <c r="EK57" s="27">
        <v>44406</v>
      </c>
      <c r="EL57" t="s">
        <v>269</v>
      </c>
      <c r="EM57" s="27">
        <v>44406</v>
      </c>
      <c r="EN57" t="s">
        <v>269</v>
      </c>
      <c r="EO57" s="27">
        <v>44406</v>
      </c>
      <c r="EP57" t="s">
        <v>269</v>
      </c>
      <c r="EQ57" s="27">
        <v>44406</v>
      </c>
      <c r="ER57" t="s">
        <v>269</v>
      </c>
      <c r="ES57" s="27">
        <v>44406</v>
      </c>
      <c r="ET57" t="s">
        <v>269</v>
      </c>
      <c r="EU57" s="27">
        <v>44406</v>
      </c>
      <c r="EV57" t="s">
        <v>269</v>
      </c>
      <c r="EW57" s="27">
        <v>44406</v>
      </c>
      <c r="EX57" t="s">
        <v>269</v>
      </c>
      <c r="EY57" s="27">
        <v>44406</v>
      </c>
      <c r="EZ57" t="s">
        <v>269</v>
      </c>
      <c r="FA57">
        <v>44406</v>
      </c>
      <c r="FB57" t="s">
        <v>269</v>
      </c>
      <c r="FC57" s="27">
        <v>44406</v>
      </c>
      <c r="FF57" t="s">
        <v>269</v>
      </c>
      <c r="FG57" s="27">
        <v>44406</v>
      </c>
      <c r="FH57" t="s">
        <v>269</v>
      </c>
      <c r="FI57" s="7">
        <v>44406</v>
      </c>
      <c r="FJ57" t="s">
        <v>269</v>
      </c>
      <c r="FK57" s="27">
        <v>44406</v>
      </c>
      <c r="FL57" t="s">
        <v>269</v>
      </c>
      <c r="FM57" s="27">
        <v>44438</v>
      </c>
      <c r="FN57" t="s">
        <v>269</v>
      </c>
      <c r="FO57" s="27">
        <v>44448</v>
      </c>
      <c r="FP57" t="s">
        <v>269</v>
      </c>
      <c r="FQ57" s="27">
        <v>44448</v>
      </c>
      <c r="FR57" t="s">
        <v>269</v>
      </c>
      <c r="FS57" s="27">
        <v>44448</v>
      </c>
      <c r="FT57" t="s">
        <v>269</v>
      </c>
      <c r="FU57" s="7">
        <v>44448</v>
      </c>
      <c r="FV57" t="s">
        <v>269</v>
      </c>
      <c r="FW57" s="27">
        <v>44448</v>
      </c>
      <c r="FX57" t="s">
        <v>269</v>
      </c>
      <c r="FY57" s="27">
        <v>44448</v>
      </c>
      <c r="FZ57" t="s">
        <v>269</v>
      </c>
      <c r="GA57" s="27">
        <v>44448</v>
      </c>
      <c r="GB57" t="s">
        <v>269</v>
      </c>
      <c r="GC57" s="27">
        <v>44448</v>
      </c>
      <c r="GD57" t="s">
        <v>269</v>
      </c>
      <c r="GE57" s="27">
        <v>44448</v>
      </c>
      <c r="GF57" t="s">
        <v>269</v>
      </c>
      <c r="GG57" s="27">
        <v>44448</v>
      </c>
      <c r="GH57" t="s">
        <v>269</v>
      </c>
      <c r="GI57" s="27">
        <v>44448</v>
      </c>
      <c r="GJ57" t="s">
        <v>269</v>
      </c>
      <c r="GK57" s="27">
        <v>44448</v>
      </c>
      <c r="GL57" t="s">
        <v>269</v>
      </c>
      <c r="GM57" s="27">
        <v>44448</v>
      </c>
      <c r="GN57" t="s">
        <v>269</v>
      </c>
      <c r="GO57" s="27">
        <v>44448</v>
      </c>
      <c r="GP57" t="s">
        <v>269</v>
      </c>
      <c r="GQ57" s="27">
        <v>44448</v>
      </c>
      <c r="GR57" t="s">
        <v>269</v>
      </c>
      <c r="GS57" s="27">
        <v>44448</v>
      </c>
      <c r="GT57" t="s">
        <v>269</v>
      </c>
      <c r="GU57" s="27">
        <v>44448</v>
      </c>
      <c r="GV57" t="s">
        <v>269</v>
      </c>
      <c r="GW57" s="27">
        <v>44448</v>
      </c>
      <c r="GX57" t="s">
        <v>269</v>
      </c>
      <c r="GY57" s="27">
        <v>44448</v>
      </c>
      <c r="GZ57" t="s">
        <v>268</v>
      </c>
      <c r="HA57" s="27">
        <v>44469</v>
      </c>
      <c r="HB57" t="s">
        <v>268</v>
      </c>
      <c r="HC57" s="27">
        <v>44469</v>
      </c>
      <c r="HD57" t="s">
        <v>268</v>
      </c>
      <c r="HE57" s="27">
        <v>44469</v>
      </c>
      <c r="HF57" t="s">
        <v>268</v>
      </c>
      <c r="HG57">
        <v>44469</v>
      </c>
      <c r="HH57" t="s">
        <v>268</v>
      </c>
      <c r="HI57">
        <v>44469</v>
      </c>
      <c r="HJ57" t="s">
        <v>268</v>
      </c>
      <c r="HK57">
        <v>44469</v>
      </c>
      <c r="HL57" t="s">
        <v>268</v>
      </c>
      <c r="HM57" s="27">
        <v>44544</v>
      </c>
      <c r="HN57" t="s">
        <v>268</v>
      </c>
      <c r="HO57" s="27">
        <v>44544</v>
      </c>
      <c r="HP57" t="s">
        <v>268</v>
      </c>
      <c r="HQ57" s="27">
        <v>44544</v>
      </c>
      <c r="HR57" s="470" t="s">
        <v>268</v>
      </c>
      <c r="HS57" s="471">
        <v>44544</v>
      </c>
      <c r="HT57" t="s">
        <v>268</v>
      </c>
      <c r="HU57" s="27">
        <v>44544</v>
      </c>
      <c r="HV57" t="s">
        <v>268</v>
      </c>
      <c r="HW57" s="27">
        <v>44581</v>
      </c>
      <c r="HX57" t="s">
        <v>268</v>
      </c>
      <c r="HY57" s="27">
        <v>44581</v>
      </c>
      <c r="HZ57" t="s">
        <v>268</v>
      </c>
      <c r="IA57" s="27">
        <v>44581</v>
      </c>
      <c r="IB57" t="s">
        <v>268</v>
      </c>
      <c r="IC57" s="27">
        <v>44581</v>
      </c>
      <c r="ID57" t="s">
        <v>268</v>
      </c>
      <c r="IE57" s="27">
        <v>44599</v>
      </c>
      <c r="IF57" t="s">
        <v>268</v>
      </c>
      <c r="IG57" s="27">
        <v>44599</v>
      </c>
      <c r="IH57" t="s">
        <v>268</v>
      </c>
      <c r="II57" s="27">
        <v>44599</v>
      </c>
      <c r="IJ57" t="s">
        <v>268</v>
      </c>
      <c r="IK57" s="27">
        <v>44609</v>
      </c>
      <c r="IL57" t="s">
        <v>268</v>
      </c>
      <c r="IM57" s="27">
        <v>44609</v>
      </c>
      <c r="IN57" t="s">
        <v>268</v>
      </c>
      <c r="IO57" s="27">
        <v>44609</v>
      </c>
      <c r="IP57" t="s">
        <v>269</v>
      </c>
      <c r="IQ57" s="27">
        <v>44624</v>
      </c>
      <c r="IR57" t="s">
        <v>269</v>
      </c>
      <c r="IS57">
        <v>44624</v>
      </c>
      <c r="IT57" t="s">
        <v>269</v>
      </c>
      <c r="IU57" s="27">
        <v>44624</v>
      </c>
      <c r="IV57" t="s">
        <v>269</v>
      </c>
      <c r="IW57" s="27">
        <v>44624</v>
      </c>
      <c r="IX57" t="s">
        <v>269</v>
      </c>
      <c r="IY57" s="27">
        <v>44624</v>
      </c>
      <c r="IZ57" t="s">
        <v>269</v>
      </c>
      <c r="JA57" s="27">
        <v>44624</v>
      </c>
      <c r="JB57" t="s">
        <v>269</v>
      </c>
      <c r="JC57" s="27">
        <v>44624</v>
      </c>
      <c r="JD57" t="s">
        <v>269</v>
      </c>
      <c r="JE57" s="27">
        <v>44624</v>
      </c>
      <c r="JF57" t="s">
        <v>269</v>
      </c>
      <c r="JG57">
        <v>44624</v>
      </c>
      <c r="JH57" t="s">
        <v>269</v>
      </c>
      <c r="JI57" s="27">
        <v>44665</v>
      </c>
      <c r="JJ57" t="s">
        <v>269</v>
      </c>
      <c r="JK57">
        <v>44665</v>
      </c>
      <c r="JL57" t="s">
        <v>269</v>
      </c>
      <c r="JM57" s="27">
        <v>44665</v>
      </c>
      <c r="JN57" t="s">
        <v>269</v>
      </c>
      <c r="JO57" s="7">
        <v>44665</v>
      </c>
      <c r="JP57" t="s">
        <v>269</v>
      </c>
      <c r="JQ57" s="27">
        <v>44665</v>
      </c>
      <c r="JR57" t="s">
        <v>269</v>
      </c>
      <c r="JS57" s="27">
        <v>44665</v>
      </c>
      <c r="JT57" t="s">
        <v>269</v>
      </c>
      <c r="JU57">
        <v>44713</v>
      </c>
      <c r="JV57" t="s">
        <v>269</v>
      </c>
      <c r="JW57">
        <v>44713</v>
      </c>
      <c r="JX57" t="s">
        <v>269</v>
      </c>
      <c r="JY57" s="27">
        <v>44713</v>
      </c>
      <c r="JZ57" t="s">
        <v>269</v>
      </c>
      <c r="KA57" s="27">
        <v>44713</v>
      </c>
      <c r="KB57" t="s">
        <v>269</v>
      </c>
      <c r="KC57" s="27">
        <v>44713</v>
      </c>
      <c r="KD57" t="s">
        <v>269</v>
      </c>
      <c r="KE57" s="27">
        <v>44713</v>
      </c>
    </row>
    <row r="58" spans="1:291" x14ac:dyDescent="0.25">
      <c r="A58" t="s">
        <v>2489</v>
      </c>
      <c r="B58" s="7">
        <v>43056</v>
      </c>
      <c r="D58" t="s">
        <v>2489</v>
      </c>
      <c r="E58" s="7">
        <v>43056</v>
      </c>
      <c r="G58" t="s">
        <v>2489</v>
      </c>
      <c r="I58" t="s">
        <v>2330</v>
      </c>
      <c r="J58" s="7">
        <v>43056</v>
      </c>
      <c r="L58" t="s">
        <v>2489</v>
      </c>
      <c r="M58" t="s">
        <v>2348</v>
      </c>
      <c r="O58" t="s">
        <v>2355</v>
      </c>
      <c r="P58" s="7">
        <v>43056</v>
      </c>
      <c r="R58">
        <v>3866</v>
      </c>
      <c r="S58" s="7">
        <v>42320</v>
      </c>
      <c r="T58" t="s">
        <v>2342</v>
      </c>
      <c r="U58">
        <v>3827</v>
      </c>
      <c r="V58" s="7">
        <v>42320</v>
      </c>
      <c r="W58" t="s">
        <v>2342</v>
      </c>
      <c r="X58" t="s">
        <v>2348</v>
      </c>
      <c r="Y58" t="s">
        <v>2355</v>
      </c>
      <c r="Z58" s="7">
        <v>43056</v>
      </c>
      <c r="AA58" t="s">
        <v>2348</v>
      </c>
      <c r="AB58" t="s">
        <v>2348</v>
      </c>
      <c r="AC58" t="s">
        <v>2355</v>
      </c>
      <c r="AD58" s="7">
        <v>43056</v>
      </c>
      <c r="AE58" s="14" t="s">
        <v>2348</v>
      </c>
      <c r="AF58" t="s">
        <v>2355</v>
      </c>
      <c r="AG58" s="7">
        <v>43056</v>
      </c>
      <c r="AH58">
        <v>3866</v>
      </c>
      <c r="AI58" s="7">
        <v>42320</v>
      </c>
      <c r="AJ58" s="15" t="s">
        <v>2342</v>
      </c>
      <c r="AK58" t="s">
        <v>2358</v>
      </c>
      <c r="AL58" s="7">
        <v>43056</v>
      </c>
      <c r="AM58" t="s">
        <v>2351</v>
      </c>
      <c r="AN58" t="s">
        <v>2358</v>
      </c>
      <c r="AO58" s="7">
        <v>43056</v>
      </c>
      <c r="AP58" t="s">
        <v>2358</v>
      </c>
      <c r="AQ58" s="7">
        <v>43056</v>
      </c>
      <c r="AR58" t="s">
        <v>2358</v>
      </c>
      <c r="AS58" s="27">
        <v>43056</v>
      </c>
      <c r="AT58" t="s">
        <v>2358</v>
      </c>
      <c r="AU58" s="27">
        <v>43056</v>
      </c>
      <c r="AV58" t="s">
        <v>2358</v>
      </c>
      <c r="AW58" s="27">
        <v>44040</v>
      </c>
      <c r="AX58" t="s">
        <v>2358</v>
      </c>
      <c r="AY58" s="27">
        <v>44040</v>
      </c>
      <c r="AZ58" t="s">
        <v>2358</v>
      </c>
      <c r="BA58" s="27">
        <v>44055</v>
      </c>
      <c r="BB58" t="s">
        <v>2358</v>
      </c>
      <c r="BC58" s="27">
        <v>44055</v>
      </c>
      <c r="BD58" t="s">
        <v>2358</v>
      </c>
      <c r="BE58" s="27">
        <v>44055</v>
      </c>
      <c r="BF58" t="s">
        <v>2358</v>
      </c>
      <c r="BG58" s="27">
        <v>44055</v>
      </c>
      <c r="BH58" t="s">
        <v>2358</v>
      </c>
      <c r="BI58" s="27">
        <v>44055</v>
      </c>
      <c r="BJ58" t="s">
        <v>2358</v>
      </c>
      <c r="BK58" s="27">
        <v>44055</v>
      </c>
      <c r="BL58" t="s">
        <v>2358</v>
      </c>
      <c r="BM58" s="27">
        <v>44055</v>
      </c>
      <c r="BN58" t="s">
        <v>2351</v>
      </c>
      <c r="BO58" s="27">
        <v>44124</v>
      </c>
      <c r="BP58" t="s">
        <v>2351</v>
      </c>
      <c r="BQ58" s="7">
        <v>44124</v>
      </c>
      <c r="BR58" t="s">
        <v>2351</v>
      </c>
      <c r="BS58" s="27">
        <v>44124</v>
      </c>
      <c r="BT58" t="s">
        <v>2351</v>
      </c>
      <c r="BU58" s="27">
        <v>44124</v>
      </c>
      <c r="BV58" t="s">
        <v>2351</v>
      </c>
      <c r="BW58">
        <v>44124</v>
      </c>
      <c r="BX58" t="s">
        <v>2351</v>
      </c>
      <c r="BY58" s="27">
        <v>44124</v>
      </c>
      <c r="BZ58" t="s">
        <v>2351</v>
      </c>
      <c r="CA58" s="27">
        <v>44210</v>
      </c>
      <c r="CB58" t="s">
        <v>2351</v>
      </c>
      <c r="CC58" s="27">
        <v>44210</v>
      </c>
      <c r="CD58">
        <v>3114</v>
      </c>
      <c r="CE58" s="27">
        <v>44208</v>
      </c>
      <c r="CF58" t="s">
        <v>2351</v>
      </c>
      <c r="CG58" s="27">
        <v>44210</v>
      </c>
      <c r="CH58" t="s">
        <v>2355</v>
      </c>
      <c r="CI58" s="27">
        <v>44210</v>
      </c>
      <c r="CJ58" t="s">
        <v>2355</v>
      </c>
      <c r="CK58" s="27">
        <v>44210</v>
      </c>
      <c r="CL58" t="s">
        <v>2355</v>
      </c>
      <c r="CM58" s="27">
        <v>44210</v>
      </c>
      <c r="CN58" t="s">
        <v>2355</v>
      </c>
      <c r="CO58" s="27">
        <v>44210</v>
      </c>
      <c r="CP58" t="s">
        <v>2355</v>
      </c>
      <c r="CQ58" s="7">
        <v>44210</v>
      </c>
      <c r="CR58" t="s">
        <v>2365</v>
      </c>
      <c r="CS58">
        <v>0.23699999999999999</v>
      </c>
      <c r="CT58" t="s">
        <v>2355</v>
      </c>
      <c r="CU58" s="7">
        <v>44210</v>
      </c>
      <c r="CV58" t="s">
        <v>2355</v>
      </c>
      <c r="CW58" s="27">
        <v>44210</v>
      </c>
      <c r="CX58" t="s">
        <v>2355</v>
      </c>
      <c r="CY58" s="27">
        <v>44210</v>
      </c>
      <c r="CZ58" t="s">
        <v>2355</v>
      </c>
      <c r="DA58" s="27">
        <v>44210</v>
      </c>
      <c r="DB58" t="s">
        <v>2355</v>
      </c>
      <c r="DC58" s="27">
        <v>44210</v>
      </c>
      <c r="DD58" t="s">
        <v>2355</v>
      </c>
      <c r="DE58" s="27">
        <v>44210</v>
      </c>
      <c r="DF58" t="s">
        <v>2355</v>
      </c>
      <c r="DG58" s="27">
        <v>44210</v>
      </c>
      <c r="DH58" t="s">
        <v>2355</v>
      </c>
      <c r="DI58" s="27">
        <v>44210</v>
      </c>
      <c r="DJ58" t="s">
        <v>2500</v>
      </c>
      <c r="DK58" s="7">
        <v>44363</v>
      </c>
      <c r="DL58" t="s">
        <v>277</v>
      </c>
      <c r="DM58" s="27">
        <v>44372</v>
      </c>
      <c r="DN58" t="s">
        <v>277</v>
      </c>
      <c r="DO58" s="27">
        <v>44372</v>
      </c>
      <c r="DP58" t="s">
        <v>272</v>
      </c>
      <c r="DQ58" s="27">
        <v>44259</v>
      </c>
      <c r="DR58" t="s">
        <v>272</v>
      </c>
      <c r="DS58" s="27">
        <v>44259</v>
      </c>
      <c r="DT58" t="s">
        <v>272</v>
      </c>
      <c r="DU58" s="27">
        <v>44259</v>
      </c>
      <c r="DV58" t="s">
        <v>271</v>
      </c>
      <c r="DW58" s="27">
        <v>44391</v>
      </c>
      <c r="DX58" t="s">
        <v>270</v>
      </c>
      <c r="DY58" s="7">
        <v>44391</v>
      </c>
      <c r="DZ58" t="s">
        <v>270</v>
      </c>
      <c r="EA58">
        <v>44391</v>
      </c>
      <c r="EB58" t="s">
        <v>270</v>
      </c>
      <c r="EC58" s="27">
        <v>44391</v>
      </c>
      <c r="ED58" t="s">
        <v>270</v>
      </c>
      <c r="EE58" s="27">
        <v>44391</v>
      </c>
      <c r="EF58" t="s">
        <v>270</v>
      </c>
      <c r="EG58" s="7">
        <v>44391</v>
      </c>
      <c r="EH58" t="s">
        <v>270</v>
      </c>
      <c r="EI58" s="27">
        <v>44391</v>
      </c>
      <c r="EJ58" t="s">
        <v>270</v>
      </c>
      <c r="EK58" s="27">
        <v>44391</v>
      </c>
      <c r="EL58" t="s">
        <v>270</v>
      </c>
      <c r="EM58" s="27">
        <v>44391</v>
      </c>
      <c r="EN58" t="s">
        <v>270</v>
      </c>
      <c r="EO58" s="27">
        <v>44391</v>
      </c>
      <c r="EP58" t="s">
        <v>270</v>
      </c>
      <c r="EQ58" s="27">
        <v>44391</v>
      </c>
      <c r="ER58" t="s">
        <v>270</v>
      </c>
      <c r="ES58" s="27">
        <v>44391</v>
      </c>
      <c r="ET58" t="s">
        <v>270</v>
      </c>
      <c r="EU58" s="27">
        <v>44391</v>
      </c>
      <c r="EV58" t="s">
        <v>270</v>
      </c>
      <c r="EW58" s="27">
        <v>44391</v>
      </c>
      <c r="EX58" t="s">
        <v>270</v>
      </c>
      <c r="EY58" s="27">
        <v>44391</v>
      </c>
      <c r="EZ58" t="s">
        <v>270</v>
      </c>
      <c r="FA58">
        <v>44391</v>
      </c>
      <c r="FB58" t="s">
        <v>270</v>
      </c>
      <c r="FC58" s="27">
        <v>44391</v>
      </c>
      <c r="FF58" t="s">
        <v>270</v>
      </c>
      <c r="FG58" s="27">
        <v>44391</v>
      </c>
      <c r="FH58" t="s">
        <v>270</v>
      </c>
      <c r="FI58" s="7">
        <v>44391</v>
      </c>
      <c r="FJ58" t="s">
        <v>270</v>
      </c>
      <c r="FK58" s="27">
        <v>44391</v>
      </c>
      <c r="FL58" t="s">
        <v>270</v>
      </c>
      <c r="FM58" s="27">
        <v>44438</v>
      </c>
      <c r="FN58" t="s">
        <v>270</v>
      </c>
      <c r="FO58" s="27">
        <v>44448</v>
      </c>
      <c r="FP58" t="s">
        <v>270</v>
      </c>
      <c r="FQ58" s="27">
        <v>44448</v>
      </c>
      <c r="FR58" t="s">
        <v>270</v>
      </c>
      <c r="FS58" s="27">
        <v>44448</v>
      </c>
      <c r="FT58" t="s">
        <v>270</v>
      </c>
      <c r="FU58" s="7">
        <v>44448</v>
      </c>
      <c r="FV58" t="s">
        <v>270</v>
      </c>
      <c r="FW58" s="27">
        <v>44448</v>
      </c>
      <c r="FX58" t="s">
        <v>270</v>
      </c>
      <c r="FY58" s="27">
        <v>44448</v>
      </c>
      <c r="FZ58" t="s">
        <v>270</v>
      </c>
      <c r="GA58" s="27">
        <v>44448</v>
      </c>
      <c r="GB58" t="s">
        <v>270</v>
      </c>
      <c r="GC58" s="27">
        <v>44448</v>
      </c>
      <c r="GD58" t="s">
        <v>270</v>
      </c>
      <c r="GE58" s="27">
        <v>44448</v>
      </c>
      <c r="GF58" t="s">
        <v>270</v>
      </c>
      <c r="GG58" s="27">
        <v>44448</v>
      </c>
      <c r="GH58" t="s">
        <v>270</v>
      </c>
      <c r="GI58" s="27">
        <v>44448</v>
      </c>
      <c r="GJ58" t="s">
        <v>270</v>
      </c>
      <c r="GK58" s="27">
        <v>44448</v>
      </c>
      <c r="GL58" t="s">
        <v>270</v>
      </c>
      <c r="GM58" s="27">
        <v>44448</v>
      </c>
      <c r="GN58" t="s">
        <v>270</v>
      </c>
      <c r="GO58" s="27">
        <v>44448</v>
      </c>
      <c r="GP58" t="s">
        <v>270</v>
      </c>
      <c r="GQ58" s="27">
        <v>44448</v>
      </c>
      <c r="GR58" t="s">
        <v>270</v>
      </c>
      <c r="GS58" s="27">
        <v>44448</v>
      </c>
      <c r="GT58" t="s">
        <v>270</v>
      </c>
      <c r="GU58" s="27">
        <v>44448</v>
      </c>
      <c r="GV58" t="s">
        <v>270</v>
      </c>
      <c r="GW58" s="27">
        <v>44448</v>
      </c>
      <c r="GX58" t="s">
        <v>270</v>
      </c>
      <c r="GY58" s="27">
        <v>44448</v>
      </c>
      <c r="GZ58" t="s">
        <v>269</v>
      </c>
      <c r="HA58" s="27">
        <v>44448</v>
      </c>
      <c r="HB58" t="s">
        <v>269</v>
      </c>
      <c r="HC58" s="27">
        <v>44448</v>
      </c>
      <c r="HD58" t="s">
        <v>269</v>
      </c>
      <c r="HE58" s="27">
        <v>44448</v>
      </c>
      <c r="HF58" t="s">
        <v>269</v>
      </c>
      <c r="HG58">
        <v>44448</v>
      </c>
      <c r="HH58" t="s">
        <v>269</v>
      </c>
      <c r="HI58">
        <v>44448</v>
      </c>
      <c r="HJ58" t="s">
        <v>269</v>
      </c>
      <c r="HK58">
        <v>44448</v>
      </c>
      <c r="HL58" t="s">
        <v>269</v>
      </c>
      <c r="HM58" s="27">
        <v>44544</v>
      </c>
      <c r="HN58" t="s">
        <v>269</v>
      </c>
      <c r="HO58" s="27">
        <v>44544</v>
      </c>
      <c r="HP58" t="s">
        <v>269</v>
      </c>
      <c r="HQ58" s="27">
        <v>44544</v>
      </c>
      <c r="HR58" s="470" t="s">
        <v>269</v>
      </c>
      <c r="HS58" s="471">
        <v>44544</v>
      </c>
      <c r="HT58" t="s">
        <v>269</v>
      </c>
      <c r="HU58" s="27">
        <v>44544</v>
      </c>
      <c r="HV58" t="s">
        <v>269</v>
      </c>
      <c r="HW58" s="27">
        <v>44581</v>
      </c>
      <c r="HX58" t="s">
        <v>269</v>
      </c>
      <c r="HY58" s="27">
        <v>44581</v>
      </c>
      <c r="HZ58" t="s">
        <v>269</v>
      </c>
      <c r="IA58" s="27">
        <v>44581</v>
      </c>
      <c r="IB58" t="s">
        <v>269</v>
      </c>
      <c r="IC58" s="27">
        <v>44581</v>
      </c>
      <c r="ID58" t="s">
        <v>269</v>
      </c>
      <c r="IE58" s="27">
        <v>44581</v>
      </c>
      <c r="IF58" t="s">
        <v>269</v>
      </c>
      <c r="IG58" s="27">
        <v>44581</v>
      </c>
      <c r="IH58" t="s">
        <v>269</v>
      </c>
      <c r="II58" s="27">
        <v>44581</v>
      </c>
      <c r="IJ58" t="s">
        <v>269</v>
      </c>
      <c r="IK58" s="27">
        <v>44609</v>
      </c>
      <c r="IL58" t="s">
        <v>269</v>
      </c>
      <c r="IM58" s="27">
        <v>44609</v>
      </c>
      <c r="IN58" t="s">
        <v>269</v>
      </c>
      <c r="IO58" s="27">
        <v>44609</v>
      </c>
      <c r="IP58" t="s">
        <v>270</v>
      </c>
      <c r="IQ58" s="27">
        <v>44624</v>
      </c>
      <c r="IR58" t="s">
        <v>270</v>
      </c>
      <c r="IS58">
        <v>44624</v>
      </c>
      <c r="IT58" t="s">
        <v>270</v>
      </c>
      <c r="IU58" s="27">
        <v>44624</v>
      </c>
      <c r="IV58" t="s">
        <v>270</v>
      </c>
      <c r="IW58" s="27">
        <v>44624</v>
      </c>
      <c r="IX58" t="s">
        <v>270</v>
      </c>
      <c r="IY58" s="27">
        <v>44624</v>
      </c>
      <c r="IZ58" t="s">
        <v>270</v>
      </c>
      <c r="JA58" s="27">
        <v>44624</v>
      </c>
      <c r="JB58" t="s">
        <v>270</v>
      </c>
      <c r="JC58" s="27">
        <v>44624</v>
      </c>
      <c r="JD58" t="s">
        <v>270</v>
      </c>
      <c r="JE58" s="27">
        <v>44624</v>
      </c>
      <c r="JF58" t="s">
        <v>270</v>
      </c>
      <c r="JG58">
        <v>44624</v>
      </c>
      <c r="JH58" t="s">
        <v>270</v>
      </c>
      <c r="JI58" s="27">
        <v>44665</v>
      </c>
      <c r="JJ58" t="s">
        <v>270</v>
      </c>
      <c r="JK58">
        <v>44665</v>
      </c>
      <c r="JL58" t="s">
        <v>270</v>
      </c>
      <c r="JM58" s="27">
        <v>44665</v>
      </c>
      <c r="JN58" t="s">
        <v>270</v>
      </c>
      <c r="JO58" s="7">
        <v>44665</v>
      </c>
      <c r="JP58" t="s">
        <v>270</v>
      </c>
      <c r="JQ58" s="27">
        <v>44665</v>
      </c>
      <c r="JR58" t="s">
        <v>270</v>
      </c>
      <c r="JS58" s="27">
        <v>44665</v>
      </c>
      <c r="JT58" t="s">
        <v>270</v>
      </c>
      <c r="JU58">
        <v>44713</v>
      </c>
      <c r="JV58" t="s">
        <v>270</v>
      </c>
      <c r="JW58">
        <v>44713</v>
      </c>
      <c r="JX58" t="s">
        <v>270</v>
      </c>
      <c r="JY58" s="27">
        <v>44755</v>
      </c>
      <c r="JZ58" t="s">
        <v>270</v>
      </c>
      <c r="KA58" s="27">
        <v>44755</v>
      </c>
      <c r="KB58" t="s">
        <v>270</v>
      </c>
      <c r="KC58" s="27">
        <v>44755</v>
      </c>
      <c r="KD58" t="s">
        <v>270</v>
      </c>
      <c r="KE58" s="27">
        <v>44755</v>
      </c>
    </row>
    <row r="59" spans="1:291" x14ac:dyDescent="0.25">
      <c r="A59" t="s">
        <v>2330</v>
      </c>
      <c r="B59" s="7">
        <v>43056</v>
      </c>
      <c r="D59" t="s">
        <v>2330</v>
      </c>
      <c r="E59" s="7">
        <v>43056</v>
      </c>
      <c r="G59" t="s">
        <v>2330</v>
      </c>
      <c r="I59" t="s">
        <v>2334</v>
      </c>
      <c r="J59" s="7">
        <v>43056</v>
      </c>
      <c r="L59" t="s">
        <v>2330</v>
      </c>
      <c r="M59" t="s">
        <v>2351</v>
      </c>
      <c r="O59" t="s">
        <v>2358</v>
      </c>
      <c r="P59" s="7">
        <v>43056</v>
      </c>
      <c r="R59">
        <v>3827</v>
      </c>
      <c r="S59" s="7">
        <v>42320</v>
      </c>
      <c r="T59" t="s">
        <v>2342</v>
      </c>
      <c r="U59">
        <v>3800</v>
      </c>
      <c r="V59" s="7">
        <v>42320</v>
      </c>
      <c r="W59" t="s">
        <v>2342</v>
      </c>
      <c r="X59" t="s">
        <v>2351</v>
      </c>
      <c r="Y59" t="s">
        <v>2358</v>
      </c>
      <c r="Z59" s="7">
        <v>43056</v>
      </c>
      <c r="AA59" t="s">
        <v>2351</v>
      </c>
      <c r="AB59" t="s">
        <v>2351</v>
      </c>
      <c r="AC59" t="s">
        <v>2358</v>
      </c>
      <c r="AD59" s="7">
        <v>43056</v>
      </c>
      <c r="AE59" s="14" t="s">
        <v>2351</v>
      </c>
      <c r="AF59" t="s">
        <v>2358</v>
      </c>
      <c r="AG59" s="7">
        <v>43056</v>
      </c>
      <c r="AH59">
        <v>3827</v>
      </c>
      <c r="AI59" s="7">
        <v>42320</v>
      </c>
      <c r="AJ59" s="15" t="s">
        <v>2342</v>
      </c>
      <c r="AK59" t="s">
        <v>2362</v>
      </c>
      <c r="AL59" s="7">
        <v>43993</v>
      </c>
      <c r="AM59" t="s">
        <v>2355</v>
      </c>
      <c r="AN59" t="s">
        <v>2362</v>
      </c>
      <c r="AO59" s="7">
        <v>43993</v>
      </c>
      <c r="AP59" t="s">
        <v>2362</v>
      </c>
      <c r="AQ59" s="7">
        <v>43993</v>
      </c>
      <c r="AR59" t="s">
        <v>2362</v>
      </c>
      <c r="AS59" s="27">
        <v>43993</v>
      </c>
      <c r="AT59" t="s">
        <v>2362</v>
      </c>
      <c r="AU59" s="27">
        <v>43993</v>
      </c>
      <c r="AV59" t="s">
        <v>2362</v>
      </c>
      <c r="AW59" s="27">
        <v>43993</v>
      </c>
      <c r="AX59" t="s">
        <v>2362</v>
      </c>
      <c r="AY59" s="27">
        <v>43993</v>
      </c>
      <c r="AZ59" t="s">
        <v>2362</v>
      </c>
      <c r="BA59" s="27">
        <v>43993</v>
      </c>
      <c r="BB59" t="s">
        <v>2362</v>
      </c>
      <c r="BC59" s="27">
        <v>44070</v>
      </c>
      <c r="BD59" t="s">
        <v>2362</v>
      </c>
      <c r="BE59" s="27">
        <v>44070</v>
      </c>
      <c r="BF59" t="s">
        <v>2362</v>
      </c>
      <c r="BG59" s="27">
        <v>44070</v>
      </c>
      <c r="BH59" t="s">
        <v>2362</v>
      </c>
      <c r="BI59" s="27">
        <v>44070</v>
      </c>
      <c r="BJ59" t="s">
        <v>2362</v>
      </c>
      <c r="BK59" s="27">
        <v>44070</v>
      </c>
      <c r="BL59" t="s">
        <v>2362</v>
      </c>
      <c r="BM59" s="27">
        <v>44070</v>
      </c>
      <c r="BN59" t="s">
        <v>2355</v>
      </c>
      <c r="BO59" s="27">
        <v>44124</v>
      </c>
      <c r="BP59" t="s">
        <v>2355</v>
      </c>
      <c r="BQ59" s="7">
        <v>44124</v>
      </c>
      <c r="BR59" t="s">
        <v>2355</v>
      </c>
      <c r="BS59" s="27">
        <v>44124</v>
      </c>
      <c r="BT59" t="s">
        <v>2355</v>
      </c>
      <c r="BU59" s="27">
        <v>44124</v>
      </c>
      <c r="BV59" t="s">
        <v>2355</v>
      </c>
      <c r="BW59">
        <v>44124</v>
      </c>
      <c r="BX59" t="s">
        <v>2355</v>
      </c>
      <c r="BY59" s="27">
        <v>44124</v>
      </c>
      <c r="BZ59" t="s">
        <v>2355</v>
      </c>
      <c r="CA59" s="27">
        <v>44210</v>
      </c>
      <c r="CB59" t="s">
        <v>2355</v>
      </c>
      <c r="CC59" s="27">
        <v>44210</v>
      </c>
      <c r="CD59">
        <v>3234</v>
      </c>
      <c r="CE59" s="27">
        <v>44208</v>
      </c>
      <c r="CF59" t="s">
        <v>2355</v>
      </c>
      <c r="CG59" s="27">
        <v>44210</v>
      </c>
      <c r="CH59" t="s">
        <v>2358</v>
      </c>
      <c r="CI59" s="27">
        <v>44210</v>
      </c>
      <c r="CJ59" t="s">
        <v>2358</v>
      </c>
      <c r="CK59" s="27">
        <v>44232</v>
      </c>
      <c r="CL59" t="s">
        <v>2358</v>
      </c>
      <c r="CM59" s="27">
        <v>44232</v>
      </c>
      <c r="CN59" t="s">
        <v>2358</v>
      </c>
      <c r="CO59" s="27">
        <v>44232</v>
      </c>
      <c r="CP59" t="s">
        <v>2358</v>
      </c>
      <c r="CQ59" s="7">
        <v>44232</v>
      </c>
      <c r="CR59" t="s">
        <v>2369</v>
      </c>
      <c r="CS59">
        <v>0.18</v>
      </c>
      <c r="CT59" t="s">
        <v>2358</v>
      </c>
      <c r="CU59" s="7">
        <v>44259</v>
      </c>
      <c r="CV59" t="s">
        <v>2358</v>
      </c>
      <c r="CW59" s="27">
        <v>44259</v>
      </c>
      <c r="CX59" t="s">
        <v>2358</v>
      </c>
      <c r="CY59" s="27">
        <v>44259</v>
      </c>
      <c r="CZ59" t="s">
        <v>2358</v>
      </c>
      <c r="DA59" s="27">
        <v>44259</v>
      </c>
      <c r="DB59" t="s">
        <v>2358</v>
      </c>
      <c r="DC59" s="27">
        <v>44305</v>
      </c>
      <c r="DD59" t="s">
        <v>2358</v>
      </c>
      <c r="DE59" s="27">
        <v>44305</v>
      </c>
      <c r="DF59" t="s">
        <v>2358</v>
      </c>
      <c r="DG59" s="27">
        <v>44342</v>
      </c>
      <c r="DH59" t="s">
        <v>2358</v>
      </c>
      <c r="DI59" s="27">
        <v>44342</v>
      </c>
      <c r="DJ59" t="s">
        <v>2501</v>
      </c>
      <c r="DK59" s="7">
        <v>44363</v>
      </c>
      <c r="DL59" t="s">
        <v>279</v>
      </c>
      <c r="DM59" s="27">
        <v>44372</v>
      </c>
      <c r="DN59" t="s">
        <v>279</v>
      </c>
      <c r="DO59" s="27">
        <v>44372</v>
      </c>
      <c r="DP59" t="s">
        <v>273</v>
      </c>
      <c r="DQ59" s="27">
        <v>44237</v>
      </c>
      <c r="DR59" t="s">
        <v>273</v>
      </c>
      <c r="DS59" s="27">
        <v>44237</v>
      </c>
      <c r="DT59" t="s">
        <v>273</v>
      </c>
      <c r="DU59" s="27">
        <v>44237</v>
      </c>
      <c r="DV59" t="s">
        <v>272</v>
      </c>
      <c r="DW59" s="27">
        <v>44259</v>
      </c>
      <c r="DX59" t="s">
        <v>271</v>
      </c>
      <c r="DY59" s="7">
        <v>44391</v>
      </c>
      <c r="DZ59" t="s">
        <v>271</v>
      </c>
      <c r="EA59">
        <v>44391</v>
      </c>
      <c r="EB59" t="s">
        <v>271</v>
      </c>
      <c r="EC59" s="27">
        <v>44391</v>
      </c>
      <c r="ED59" t="s">
        <v>271</v>
      </c>
      <c r="EE59" s="27">
        <v>44391</v>
      </c>
      <c r="EF59" t="s">
        <v>271</v>
      </c>
      <c r="EG59" s="7">
        <v>44391</v>
      </c>
      <c r="EH59" t="s">
        <v>271</v>
      </c>
      <c r="EI59" s="27">
        <v>44391</v>
      </c>
      <c r="EJ59" t="s">
        <v>271</v>
      </c>
      <c r="EK59" s="27">
        <v>44391</v>
      </c>
      <c r="EL59" t="s">
        <v>271</v>
      </c>
      <c r="EM59" s="27">
        <v>44391</v>
      </c>
      <c r="EN59" t="s">
        <v>271</v>
      </c>
      <c r="EO59" s="27">
        <v>44391</v>
      </c>
      <c r="EP59" t="s">
        <v>271</v>
      </c>
      <c r="EQ59" s="27">
        <v>44391</v>
      </c>
      <c r="ER59" t="s">
        <v>271</v>
      </c>
      <c r="ES59" s="27">
        <v>44391</v>
      </c>
      <c r="ET59" t="s">
        <v>271</v>
      </c>
      <c r="EU59" s="27">
        <v>44391</v>
      </c>
      <c r="EV59" t="s">
        <v>271</v>
      </c>
      <c r="EW59" s="27">
        <v>44391</v>
      </c>
      <c r="EX59" t="s">
        <v>271</v>
      </c>
      <c r="EY59" s="27">
        <v>44391</v>
      </c>
      <c r="EZ59" t="s">
        <v>271</v>
      </c>
      <c r="FA59">
        <v>44391</v>
      </c>
      <c r="FB59" t="s">
        <v>271</v>
      </c>
      <c r="FC59" s="27">
        <v>44391</v>
      </c>
      <c r="FF59" t="s">
        <v>271</v>
      </c>
      <c r="FG59" s="27">
        <v>44391</v>
      </c>
      <c r="FH59" t="s">
        <v>271</v>
      </c>
      <c r="FI59" s="7">
        <v>44391</v>
      </c>
      <c r="FJ59" t="s">
        <v>271</v>
      </c>
      <c r="FK59" s="27">
        <v>44391</v>
      </c>
      <c r="FL59" t="s">
        <v>271</v>
      </c>
      <c r="FM59" s="27">
        <v>44438</v>
      </c>
      <c r="FN59" t="s">
        <v>271</v>
      </c>
      <c r="FO59" s="27">
        <v>44448</v>
      </c>
      <c r="FP59" t="s">
        <v>271</v>
      </c>
      <c r="FQ59" s="27">
        <v>44448</v>
      </c>
      <c r="FR59" t="s">
        <v>271</v>
      </c>
      <c r="FS59" s="27">
        <v>44448</v>
      </c>
      <c r="FT59" t="s">
        <v>271</v>
      </c>
      <c r="FU59" s="7">
        <v>44448</v>
      </c>
      <c r="FV59" t="s">
        <v>271</v>
      </c>
      <c r="FW59" s="27">
        <v>44448</v>
      </c>
      <c r="FX59" t="s">
        <v>271</v>
      </c>
      <c r="FY59" s="27">
        <v>44448</v>
      </c>
      <c r="FZ59" t="s">
        <v>271</v>
      </c>
      <c r="GA59" s="27">
        <v>44448</v>
      </c>
      <c r="GB59" t="s">
        <v>271</v>
      </c>
      <c r="GC59" s="27">
        <v>44448</v>
      </c>
      <c r="GD59" t="s">
        <v>271</v>
      </c>
      <c r="GE59" s="27">
        <v>44448</v>
      </c>
      <c r="GF59" t="s">
        <v>271</v>
      </c>
      <c r="GG59" s="27">
        <v>44448</v>
      </c>
      <c r="GH59" t="s">
        <v>271</v>
      </c>
      <c r="GI59" s="27">
        <v>44448</v>
      </c>
      <c r="GJ59" t="s">
        <v>271</v>
      </c>
      <c r="GK59" s="27">
        <v>44448</v>
      </c>
      <c r="GL59" t="s">
        <v>271</v>
      </c>
      <c r="GM59" s="27">
        <v>44448</v>
      </c>
      <c r="GN59" t="s">
        <v>271</v>
      </c>
      <c r="GO59" s="27">
        <v>44448</v>
      </c>
      <c r="GP59" t="s">
        <v>271</v>
      </c>
      <c r="GQ59" s="27">
        <v>44448</v>
      </c>
      <c r="GR59" t="s">
        <v>271</v>
      </c>
      <c r="GS59" s="27">
        <v>44448</v>
      </c>
      <c r="GT59" t="s">
        <v>271</v>
      </c>
      <c r="GU59" s="27">
        <v>44448</v>
      </c>
      <c r="GV59" t="s">
        <v>271</v>
      </c>
      <c r="GW59" s="27">
        <v>44448</v>
      </c>
      <c r="GX59" t="s">
        <v>271</v>
      </c>
      <c r="GY59" s="27">
        <v>44448</v>
      </c>
      <c r="GZ59" t="s">
        <v>270</v>
      </c>
      <c r="HA59" s="27">
        <v>44448</v>
      </c>
      <c r="HB59" t="s">
        <v>270</v>
      </c>
      <c r="HC59" s="27">
        <v>44448</v>
      </c>
      <c r="HD59" t="s">
        <v>270</v>
      </c>
      <c r="HE59" s="27">
        <v>44448</v>
      </c>
      <c r="HF59" t="s">
        <v>270</v>
      </c>
      <c r="HG59">
        <v>44448</v>
      </c>
      <c r="HH59" t="s">
        <v>270</v>
      </c>
      <c r="HI59">
        <v>44448</v>
      </c>
      <c r="HJ59" t="s">
        <v>270</v>
      </c>
      <c r="HK59">
        <v>44448</v>
      </c>
      <c r="HL59" t="s">
        <v>270</v>
      </c>
      <c r="HM59" s="27">
        <v>44544</v>
      </c>
      <c r="HN59" t="s">
        <v>270</v>
      </c>
      <c r="HO59" s="27">
        <v>44544</v>
      </c>
      <c r="HP59" t="s">
        <v>270</v>
      </c>
      <c r="HQ59" s="27">
        <v>44544</v>
      </c>
      <c r="HR59" s="470" t="s">
        <v>270</v>
      </c>
      <c r="HS59" s="471">
        <v>44544</v>
      </c>
      <c r="HT59" t="s">
        <v>270</v>
      </c>
      <c r="HU59" s="27">
        <v>44544</v>
      </c>
      <c r="HV59" t="s">
        <v>270</v>
      </c>
      <c r="HW59" s="27">
        <v>44581</v>
      </c>
      <c r="HX59" t="s">
        <v>270</v>
      </c>
      <c r="HY59" s="27">
        <v>44581</v>
      </c>
      <c r="HZ59" t="s">
        <v>270</v>
      </c>
      <c r="IA59" s="27">
        <v>44581</v>
      </c>
      <c r="IB59" t="s">
        <v>270</v>
      </c>
      <c r="IC59" s="27">
        <v>44581</v>
      </c>
      <c r="ID59" t="s">
        <v>270</v>
      </c>
      <c r="IE59" s="27">
        <v>44581</v>
      </c>
      <c r="IF59" t="s">
        <v>270</v>
      </c>
      <c r="IG59" s="27">
        <v>44581</v>
      </c>
      <c r="IH59" t="s">
        <v>270</v>
      </c>
      <c r="II59" s="27">
        <v>44581</v>
      </c>
      <c r="IJ59" t="s">
        <v>270</v>
      </c>
      <c r="IK59" s="27">
        <v>44609</v>
      </c>
      <c r="IL59" t="s">
        <v>270</v>
      </c>
      <c r="IM59" s="27">
        <v>44609</v>
      </c>
      <c r="IN59" t="s">
        <v>270</v>
      </c>
      <c r="IO59" s="27">
        <v>44609</v>
      </c>
      <c r="IP59" t="s">
        <v>271</v>
      </c>
      <c r="IQ59" s="27">
        <v>44624</v>
      </c>
      <c r="IR59" t="s">
        <v>271</v>
      </c>
      <c r="IS59">
        <v>44624</v>
      </c>
      <c r="IT59" t="s">
        <v>271</v>
      </c>
      <c r="IU59" s="27">
        <v>44624</v>
      </c>
      <c r="IV59" t="s">
        <v>271</v>
      </c>
      <c r="IW59" s="27">
        <v>44624</v>
      </c>
      <c r="IX59" t="s">
        <v>271</v>
      </c>
      <c r="IY59" s="27">
        <v>44624</v>
      </c>
      <c r="IZ59" t="s">
        <v>271</v>
      </c>
      <c r="JA59" s="27">
        <v>44624</v>
      </c>
      <c r="JB59" t="s">
        <v>271</v>
      </c>
      <c r="JC59" s="27">
        <v>44624</v>
      </c>
      <c r="JD59" t="s">
        <v>271</v>
      </c>
      <c r="JE59" s="27">
        <v>44624</v>
      </c>
      <c r="JF59" t="s">
        <v>271</v>
      </c>
      <c r="JG59">
        <v>44624</v>
      </c>
      <c r="JH59" t="s">
        <v>271</v>
      </c>
      <c r="JI59" s="27">
        <v>44665</v>
      </c>
      <c r="JJ59" t="s">
        <v>271</v>
      </c>
      <c r="JK59">
        <v>44665</v>
      </c>
      <c r="JL59" t="s">
        <v>271</v>
      </c>
      <c r="JM59" s="27">
        <v>44665</v>
      </c>
      <c r="JN59" t="s">
        <v>271</v>
      </c>
      <c r="JO59" s="7">
        <v>44665</v>
      </c>
      <c r="JP59" t="s">
        <v>271</v>
      </c>
      <c r="JQ59" s="27">
        <v>44665</v>
      </c>
      <c r="JR59" t="s">
        <v>271</v>
      </c>
      <c r="JS59" s="27">
        <v>44665</v>
      </c>
      <c r="JT59" t="s">
        <v>271</v>
      </c>
      <c r="JU59">
        <v>44713</v>
      </c>
      <c r="JV59" t="s">
        <v>271</v>
      </c>
      <c r="JW59">
        <v>44713</v>
      </c>
      <c r="JX59" t="s">
        <v>271</v>
      </c>
      <c r="JY59" s="27">
        <v>44713</v>
      </c>
      <c r="JZ59" t="s">
        <v>271</v>
      </c>
      <c r="KA59" s="27">
        <v>44713</v>
      </c>
      <c r="KB59" t="s">
        <v>271</v>
      </c>
      <c r="KC59" s="27">
        <v>44713</v>
      </c>
      <c r="KD59" t="s">
        <v>271</v>
      </c>
      <c r="KE59" s="27">
        <v>44713</v>
      </c>
    </row>
    <row r="60" spans="1:291" x14ac:dyDescent="0.25">
      <c r="A60" t="s">
        <v>2334</v>
      </c>
      <c r="B60" s="7">
        <v>43056</v>
      </c>
      <c r="D60" t="s">
        <v>2334</v>
      </c>
      <c r="E60" s="7">
        <v>43056</v>
      </c>
      <c r="G60" t="s">
        <v>2334</v>
      </c>
      <c r="I60" t="s">
        <v>2339</v>
      </c>
      <c r="J60" s="7">
        <v>43056</v>
      </c>
      <c r="L60" t="s">
        <v>2334</v>
      </c>
      <c r="M60" t="s">
        <v>2355</v>
      </c>
      <c r="O60" t="s">
        <v>2502</v>
      </c>
      <c r="P60" s="7">
        <v>43056</v>
      </c>
      <c r="R60">
        <v>3800</v>
      </c>
      <c r="S60" s="7">
        <v>42320</v>
      </c>
      <c r="T60" t="s">
        <v>2342</v>
      </c>
      <c r="U60">
        <v>3848</v>
      </c>
      <c r="V60" s="7">
        <v>42212</v>
      </c>
      <c r="W60" t="s">
        <v>2503</v>
      </c>
      <c r="X60" t="s">
        <v>2355</v>
      </c>
      <c r="Y60" t="s">
        <v>2502</v>
      </c>
      <c r="Z60" s="7">
        <v>43056</v>
      </c>
      <c r="AA60" t="s">
        <v>2355</v>
      </c>
      <c r="AB60" t="s">
        <v>2355</v>
      </c>
      <c r="AC60" t="s">
        <v>2502</v>
      </c>
      <c r="AD60" s="7">
        <v>43056</v>
      </c>
      <c r="AE60" s="14" t="s">
        <v>2355</v>
      </c>
      <c r="AF60" t="s">
        <v>2502</v>
      </c>
      <c r="AG60" s="7">
        <v>43056</v>
      </c>
      <c r="AH60">
        <v>3800</v>
      </c>
      <c r="AI60" s="7">
        <v>42320</v>
      </c>
      <c r="AJ60" s="15" t="s">
        <v>2342</v>
      </c>
      <c r="AK60" t="s">
        <v>2365</v>
      </c>
      <c r="AL60" s="7">
        <v>43993</v>
      </c>
      <c r="AM60" t="s">
        <v>2358</v>
      </c>
      <c r="AN60" t="s">
        <v>2365</v>
      </c>
      <c r="AO60" s="7">
        <v>43993</v>
      </c>
      <c r="AP60" t="s">
        <v>2365</v>
      </c>
      <c r="AQ60" s="7">
        <v>43993</v>
      </c>
      <c r="AR60" t="s">
        <v>2365</v>
      </c>
      <c r="AS60" s="27">
        <v>43993</v>
      </c>
      <c r="AT60" t="s">
        <v>2365</v>
      </c>
      <c r="AU60" s="27">
        <v>43993</v>
      </c>
      <c r="AV60" t="s">
        <v>2365</v>
      </c>
      <c r="AW60" s="27">
        <v>43993</v>
      </c>
      <c r="AX60" t="s">
        <v>2365</v>
      </c>
      <c r="AY60" s="27">
        <v>43993</v>
      </c>
      <c r="AZ60" t="s">
        <v>2365</v>
      </c>
      <c r="BA60" s="27">
        <v>43993</v>
      </c>
      <c r="BB60" t="s">
        <v>2365</v>
      </c>
      <c r="BC60" s="27">
        <v>44070</v>
      </c>
      <c r="BD60" t="s">
        <v>2365</v>
      </c>
      <c r="BE60" s="27">
        <v>44070</v>
      </c>
      <c r="BF60" t="s">
        <v>2365</v>
      </c>
      <c r="BG60" s="27">
        <v>44070</v>
      </c>
      <c r="BH60" t="s">
        <v>2365</v>
      </c>
      <c r="BI60" s="27">
        <v>44070</v>
      </c>
      <c r="BJ60" t="s">
        <v>2365</v>
      </c>
      <c r="BK60" s="27">
        <v>44070</v>
      </c>
      <c r="BL60" t="s">
        <v>2365</v>
      </c>
      <c r="BM60" s="27">
        <v>44070</v>
      </c>
      <c r="BN60" t="s">
        <v>2358</v>
      </c>
      <c r="BO60" s="27">
        <v>44124</v>
      </c>
      <c r="BP60" t="s">
        <v>2358</v>
      </c>
      <c r="BQ60" s="7">
        <v>44124</v>
      </c>
      <c r="BR60" t="s">
        <v>2358</v>
      </c>
      <c r="BS60" s="27">
        <v>44124</v>
      </c>
      <c r="BT60" t="s">
        <v>2358</v>
      </c>
      <c r="BU60" s="27">
        <v>44124</v>
      </c>
      <c r="BV60" t="s">
        <v>2358</v>
      </c>
      <c r="BW60">
        <v>44124</v>
      </c>
      <c r="BX60" t="s">
        <v>2358</v>
      </c>
      <c r="BY60" s="27">
        <v>44124</v>
      </c>
      <c r="BZ60" t="s">
        <v>2358</v>
      </c>
      <c r="CA60" s="27">
        <v>44210</v>
      </c>
      <c r="CB60" t="s">
        <v>2358</v>
      </c>
      <c r="CC60" s="27">
        <v>44210</v>
      </c>
      <c r="CD60">
        <v>3233</v>
      </c>
      <c r="CE60" s="27">
        <v>44208</v>
      </c>
      <c r="CF60" t="s">
        <v>2358</v>
      </c>
      <c r="CG60" s="27">
        <v>44210</v>
      </c>
      <c r="CH60" t="s">
        <v>2362</v>
      </c>
      <c r="CI60" s="27">
        <v>44203</v>
      </c>
      <c r="CJ60" t="s">
        <v>2362</v>
      </c>
      <c r="CK60" s="27">
        <v>44203</v>
      </c>
      <c r="CL60" t="s">
        <v>2362</v>
      </c>
      <c r="CM60" s="27">
        <v>44239</v>
      </c>
      <c r="CN60" t="s">
        <v>2362</v>
      </c>
      <c r="CO60" s="27">
        <v>44239</v>
      </c>
      <c r="CP60" t="s">
        <v>2362</v>
      </c>
      <c r="CQ60" s="7">
        <v>44239</v>
      </c>
      <c r="CR60" t="s">
        <v>2374</v>
      </c>
      <c r="CS60">
        <v>0.313</v>
      </c>
      <c r="CT60" t="s">
        <v>2362</v>
      </c>
      <c r="CU60" s="7">
        <v>44257</v>
      </c>
      <c r="CV60" t="s">
        <v>2362</v>
      </c>
      <c r="CW60" s="27">
        <v>44257</v>
      </c>
      <c r="CX60" t="s">
        <v>2362</v>
      </c>
      <c r="CY60" s="27">
        <v>44292</v>
      </c>
      <c r="CZ60" t="s">
        <v>2362</v>
      </c>
      <c r="DA60" s="27">
        <v>44292</v>
      </c>
      <c r="DB60" t="s">
        <v>2362</v>
      </c>
      <c r="DC60" s="27">
        <v>44292</v>
      </c>
      <c r="DD60" t="s">
        <v>2362</v>
      </c>
      <c r="DE60" s="27">
        <v>44292</v>
      </c>
      <c r="DF60" t="s">
        <v>2362</v>
      </c>
      <c r="DG60" s="27">
        <v>44292</v>
      </c>
      <c r="DH60" t="s">
        <v>2362</v>
      </c>
      <c r="DI60" s="27">
        <v>44292</v>
      </c>
      <c r="DJ60" t="s">
        <v>2504</v>
      </c>
      <c r="DK60" s="7">
        <v>44368</v>
      </c>
      <c r="DL60" t="s">
        <v>281</v>
      </c>
      <c r="DM60" s="27">
        <v>44372</v>
      </c>
      <c r="DN60" t="s">
        <v>281</v>
      </c>
      <c r="DO60" s="27">
        <v>44372</v>
      </c>
      <c r="DP60" t="s">
        <v>274</v>
      </c>
      <c r="DQ60" s="27">
        <v>44372</v>
      </c>
      <c r="DR60" t="s">
        <v>274</v>
      </c>
      <c r="DS60" s="27">
        <v>44372</v>
      </c>
      <c r="DT60" t="s">
        <v>274</v>
      </c>
      <c r="DU60" s="27">
        <v>44372</v>
      </c>
      <c r="DV60" t="s">
        <v>273</v>
      </c>
      <c r="DW60" s="27">
        <v>44391</v>
      </c>
      <c r="DX60" t="s">
        <v>272</v>
      </c>
      <c r="DY60" s="7">
        <v>44259</v>
      </c>
      <c r="DZ60" t="s">
        <v>272</v>
      </c>
      <c r="EA60">
        <v>44259</v>
      </c>
      <c r="EB60" t="s">
        <v>272</v>
      </c>
      <c r="EC60" s="27">
        <v>44259</v>
      </c>
      <c r="ED60" t="s">
        <v>272</v>
      </c>
      <c r="EE60" s="27">
        <v>44259</v>
      </c>
      <c r="EF60" t="s">
        <v>272</v>
      </c>
      <c r="EG60" s="7">
        <v>44259</v>
      </c>
      <c r="EH60" t="s">
        <v>272</v>
      </c>
      <c r="EI60" s="27">
        <v>44259</v>
      </c>
      <c r="EJ60" t="s">
        <v>272</v>
      </c>
      <c r="EK60" s="27">
        <v>44259</v>
      </c>
      <c r="EL60" t="s">
        <v>272</v>
      </c>
      <c r="EM60" s="27">
        <v>44259</v>
      </c>
      <c r="EN60" t="s">
        <v>272</v>
      </c>
      <c r="EO60" s="27">
        <v>44259</v>
      </c>
      <c r="EP60" t="s">
        <v>272</v>
      </c>
      <c r="EQ60" s="27">
        <v>44259</v>
      </c>
      <c r="ER60" t="s">
        <v>272</v>
      </c>
      <c r="ES60" s="27">
        <v>44259</v>
      </c>
      <c r="ET60" t="s">
        <v>272</v>
      </c>
      <c r="EU60" s="27">
        <v>44259</v>
      </c>
      <c r="EV60" t="s">
        <v>272</v>
      </c>
      <c r="EW60" s="27">
        <v>44259</v>
      </c>
      <c r="EX60" t="s">
        <v>272</v>
      </c>
      <c r="EY60" s="27">
        <v>44259</v>
      </c>
      <c r="EZ60" t="s">
        <v>272</v>
      </c>
      <c r="FA60">
        <v>44259</v>
      </c>
      <c r="FB60" t="s">
        <v>272</v>
      </c>
      <c r="FC60" s="27">
        <v>44259</v>
      </c>
      <c r="FF60" t="s">
        <v>272</v>
      </c>
      <c r="FG60" s="27">
        <v>44259</v>
      </c>
      <c r="FH60" t="s">
        <v>272</v>
      </c>
      <c r="FI60" s="7">
        <v>44259</v>
      </c>
      <c r="FJ60" t="s">
        <v>272</v>
      </c>
      <c r="FK60" s="27">
        <v>44259</v>
      </c>
      <c r="FL60" t="s">
        <v>272</v>
      </c>
      <c r="FM60" s="27">
        <v>44259</v>
      </c>
      <c r="FN60" t="s">
        <v>272</v>
      </c>
      <c r="FO60" s="27">
        <v>44259</v>
      </c>
      <c r="FP60" t="s">
        <v>272</v>
      </c>
      <c r="FQ60" s="27">
        <v>44259</v>
      </c>
      <c r="FR60" t="s">
        <v>272</v>
      </c>
      <c r="FS60" s="27">
        <v>44259</v>
      </c>
      <c r="FT60" t="s">
        <v>272</v>
      </c>
      <c r="FU60" s="7">
        <v>44259</v>
      </c>
      <c r="FV60" t="s">
        <v>272</v>
      </c>
      <c r="FW60" s="27">
        <v>44259</v>
      </c>
      <c r="FX60" t="s">
        <v>272</v>
      </c>
      <c r="FY60" s="27">
        <v>44259</v>
      </c>
      <c r="FZ60" t="s">
        <v>272</v>
      </c>
      <c r="GA60" s="27">
        <v>44259</v>
      </c>
      <c r="GB60" t="s">
        <v>272</v>
      </c>
      <c r="GC60" s="27">
        <v>44259</v>
      </c>
      <c r="GD60" t="s">
        <v>272</v>
      </c>
      <c r="GE60" s="27">
        <v>44259</v>
      </c>
      <c r="GF60" t="s">
        <v>272</v>
      </c>
      <c r="GG60" s="27">
        <v>44259</v>
      </c>
      <c r="GH60" t="s">
        <v>272</v>
      </c>
      <c r="GI60" s="27">
        <v>44259</v>
      </c>
      <c r="GJ60" t="s">
        <v>272</v>
      </c>
      <c r="GK60" s="27">
        <v>44259</v>
      </c>
      <c r="GL60" t="s">
        <v>272</v>
      </c>
      <c r="GM60" s="27">
        <v>44259</v>
      </c>
      <c r="GN60" t="s">
        <v>272</v>
      </c>
      <c r="GO60" s="27">
        <v>44259</v>
      </c>
      <c r="GP60" t="s">
        <v>272</v>
      </c>
      <c r="GQ60" s="27">
        <v>44259</v>
      </c>
      <c r="GR60" t="s">
        <v>272</v>
      </c>
      <c r="GS60" s="27">
        <v>44259</v>
      </c>
      <c r="GT60" t="s">
        <v>272</v>
      </c>
      <c r="GU60" s="27">
        <v>44259</v>
      </c>
      <c r="GV60" t="s">
        <v>272</v>
      </c>
      <c r="GW60" s="27">
        <v>44259</v>
      </c>
      <c r="GX60" t="s">
        <v>272</v>
      </c>
      <c r="GY60" s="27">
        <v>44259</v>
      </c>
      <c r="GZ60" t="s">
        <v>271</v>
      </c>
      <c r="HA60" s="27">
        <v>44448</v>
      </c>
      <c r="HB60" t="s">
        <v>271</v>
      </c>
      <c r="HC60" s="27">
        <v>44448</v>
      </c>
      <c r="HD60" t="s">
        <v>271</v>
      </c>
      <c r="HE60" s="27">
        <v>44448</v>
      </c>
      <c r="HF60" t="s">
        <v>271</v>
      </c>
      <c r="HG60">
        <v>44448</v>
      </c>
      <c r="HH60" t="s">
        <v>271</v>
      </c>
      <c r="HI60">
        <v>44448</v>
      </c>
      <c r="HJ60" t="s">
        <v>271</v>
      </c>
      <c r="HK60">
        <v>44448</v>
      </c>
      <c r="HL60" t="s">
        <v>271</v>
      </c>
      <c r="HM60" s="27">
        <v>44544</v>
      </c>
      <c r="HN60" t="s">
        <v>271</v>
      </c>
      <c r="HO60" s="27">
        <v>44544</v>
      </c>
      <c r="HP60" t="s">
        <v>271</v>
      </c>
      <c r="HQ60" s="27">
        <v>44544</v>
      </c>
      <c r="HR60" s="470" t="s">
        <v>271</v>
      </c>
      <c r="HS60" s="471">
        <v>44544</v>
      </c>
      <c r="HT60" t="s">
        <v>271</v>
      </c>
      <c r="HU60" s="27">
        <v>44544</v>
      </c>
      <c r="HV60" t="s">
        <v>271</v>
      </c>
      <c r="HW60" s="27">
        <v>44581</v>
      </c>
      <c r="HX60" t="s">
        <v>271</v>
      </c>
      <c r="HY60" s="27">
        <v>44581</v>
      </c>
      <c r="HZ60" t="s">
        <v>271</v>
      </c>
      <c r="IA60" s="27">
        <v>44581</v>
      </c>
      <c r="IB60" t="s">
        <v>271</v>
      </c>
      <c r="IC60" s="27">
        <v>44581</v>
      </c>
      <c r="ID60" t="s">
        <v>271</v>
      </c>
      <c r="IE60" s="27">
        <v>44581</v>
      </c>
      <c r="IF60" t="s">
        <v>271</v>
      </c>
      <c r="IG60" s="27">
        <v>44581</v>
      </c>
      <c r="IH60" t="s">
        <v>271</v>
      </c>
      <c r="II60" s="27">
        <v>44581</v>
      </c>
      <c r="IJ60" t="s">
        <v>271</v>
      </c>
      <c r="IK60" s="27">
        <v>44609</v>
      </c>
      <c r="IL60" t="s">
        <v>271</v>
      </c>
      <c r="IM60" s="27">
        <v>44609</v>
      </c>
      <c r="IN60" t="s">
        <v>271</v>
      </c>
      <c r="IO60" s="27">
        <v>44609</v>
      </c>
      <c r="IP60" t="s">
        <v>272</v>
      </c>
      <c r="IQ60" s="27">
        <v>44624</v>
      </c>
      <c r="IR60" t="s">
        <v>272</v>
      </c>
      <c r="IS60">
        <v>44624</v>
      </c>
      <c r="IT60" t="s">
        <v>272</v>
      </c>
      <c r="IU60" s="27">
        <v>44624</v>
      </c>
      <c r="IV60" t="s">
        <v>272</v>
      </c>
      <c r="IW60" s="27">
        <v>44624</v>
      </c>
      <c r="IX60" t="s">
        <v>272</v>
      </c>
      <c r="IY60" s="27">
        <v>44624</v>
      </c>
      <c r="IZ60" t="s">
        <v>272</v>
      </c>
      <c r="JA60" s="27">
        <v>44624</v>
      </c>
      <c r="JB60" t="s">
        <v>272</v>
      </c>
      <c r="JC60" s="27">
        <v>44624</v>
      </c>
      <c r="JD60" t="s">
        <v>272</v>
      </c>
      <c r="JE60" s="27">
        <v>44624</v>
      </c>
      <c r="JF60" t="s">
        <v>272</v>
      </c>
      <c r="JG60">
        <v>44624</v>
      </c>
      <c r="JH60" t="s">
        <v>272</v>
      </c>
      <c r="JI60" s="27">
        <v>44665</v>
      </c>
      <c r="JJ60" t="s">
        <v>272</v>
      </c>
      <c r="JK60">
        <v>44665</v>
      </c>
      <c r="JL60" t="s">
        <v>272</v>
      </c>
      <c r="JM60" s="27">
        <v>44665</v>
      </c>
      <c r="JN60" t="s">
        <v>272</v>
      </c>
      <c r="JO60" s="7">
        <v>44665</v>
      </c>
      <c r="JP60" t="s">
        <v>272</v>
      </c>
      <c r="JQ60" s="27">
        <v>44665</v>
      </c>
      <c r="JR60" t="s">
        <v>272</v>
      </c>
      <c r="JS60" s="27">
        <v>44665</v>
      </c>
      <c r="JT60" t="s">
        <v>272</v>
      </c>
      <c r="JU60">
        <v>44665</v>
      </c>
      <c r="JV60" t="s">
        <v>272</v>
      </c>
      <c r="JW60">
        <v>44665</v>
      </c>
      <c r="JX60" t="s">
        <v>272</v>
      </c>
      <c r="JY60" s="27">
        <v>44665</v>
      </c>
      <c r="JZ60" t="s">
        <v>272</v>
      </c>
      <c r="KA60" s="27">
        <v>44665</v>
      </c>
      <c r="KB60" t="s">
        <v>272</v>
      </c>
      <c r="KC60" s="27">
        <v>44665</v>
      </c>
      <c r="KD60" t="s">
        <v>272</v>
      </c>
      <c r="KE60" s="27">
        <v>44665</v>
      </c>
    </row>
    <row r="61" spans="1:291" x14ac:dyDescent="0.25">
      <c r="A61" t="s">
        <v>2339</v>
      </c>
      <c r="B61" s="7">
        <v>43056</v>
      </c>
      <c r="D61" t="s">
        <v>2339</v>
      </c>
      <c r="E61" s="7">
        <v>43056</v>
      </c>
      <c r="G61" t="s">
        <v>2339</v>
      </c>
      <c r="I61" t="s">
        <v>2348</v>
      </c>
      <c r="J61" s="7">
        <v>43056</v>
      </c>
      <c r="L61" t="s">
        <v>2339</v>
      </c>
      <c r="M61" t="s">
        <v>2358</v>
      </c>
      <c r="O61" t="s">
        <v>2362</v>
      </c>
      <c r="P61" s="7">
        <v>43524</v>
      </c>
      <c r="R61">
        <v>3848</v>
      </c>
      <c r="S61" s="7">
        <v>42212</v>
      </c>
      <c r="T61" t="s">
        <v>2503</v>
      </c>
      <c r="U61">
        <v>3847</v>
      </c>
      <c r="V61" s="7">
        <v>42027</v>
      </c>
      <c r="W61" t="s">
        <v>2505</v>
      </c>
      <c r="X61" t="s">
        <v>2358</v>
      </c>
      <c r="Y61" t="s">
        <v>2343</v>
      </c>
      <c r="AA61" t="s">
        <v>2358</v>
      </c>
      <c r="AB61" t="s">
        <v>2358</v>
      </c>
      <c r="AC61" t="s">
        <v>2362</v>
      </c>
      <c r="AD61" s="7">
        <v>43524</v>
      </c>
      <c r="AE61" s="14" t="s">
        <v>2358</v>
      </c>
      <c r="AF61" t="s">
        <v>2362</v>
      </c>
      <c r="AG61" s="7">
        <v>43993</v>
      </c>
      <c r="AH61">
        <v>3848</v>
      </c>
      <c r="AI61" s="7">
        <v>42212</v>
      </c>
      <c r="AJ61" s="15" t="s">
        <v>2503</v>
      </c>
      <c r="AK61" t="s">
        <v>2369</v>
      </c>
      <c r="AL61" s="7">
        <v>43993</v>
      </c>
      <c r="AM61" t="s">
        <v>2362</v>
      </c>
      <c r="AN61" t="s">
        <v>2369</v>
      </c>
      <c r="AO61" s="7">
        <v>43993</v>
      </c>
      <c r="AP61" t="s">
        <v>2369</v>
      </c>
      <c r="AQ61" s="7">
        <v>43993</v>
      </c>
      <c r="AR61" t="s">
        <v>2369</v>
      </c>
      <c r="AS61" s="27">
        <v>43993</v>
      </c>
      <c r="AT61" t="s">
        <v>2369</v>
      </c>
      <c r="AU61" s="27">
        <v>43993</v>
      </c>
      <c r="AV61" t="s">
        <v>2369</v>
      </c>
      <c r="AW61" s="27">
        <v>43993</v>
      </c>
      <c r="AX61" t="s">
        <v>2369</v>
      </c>
      <c r="AY61" s="27">
        <v>43993</v>
      </c>
      <c r="AZ61" t="s">
        <v>2369</v>
      </c>
      <c r="BA61" s="27">
        <v>43993</v>
      </c>
      <c r="BB61" t="s">
        <v>2369</v>
      </c>
      <c r="BC61" s="27">
        <v>44070</v>
      </c>
      <c r="BD61" t="s">
        <v>2369</v>
      </c>
      <c r="BE61" s="27">
        <v>44070</v>
      </c>
      <c r="BF61" t="s">
        <v>2369</v>
      </c>
      <c r="BG61" s="27">
        <v>44070</v>
      </c>
      <c r="BH61" t="s">
        <v>2369</v>
      </c>
      <c r="BI61" s="27">
        <v>44070</v>
      </c>
      <c r="BJ61" t="s">
        <v>2369</v>
      </c>
      <c r="BK61" s="27">
        <v>44070</v>
      </c>
      <c r="BL61" t="s">
        <v>2369</v>
      </c>
      <c r="BM61" s="27">
        <v>44070</v>
      </c>
      <c r="BN61" t="s">
        <v>2362</v>
      </c>
      <c r="BO61" s="27">
        <v>44070</v>
      </c>
      <c r="BP61" t="s">
        <v>2362</v>
      </c>
      <c r="BQ61" s="7">
        <v>44070</v>
      </c>
      <c r="BR61" t="s">
        <v>2362</v>
      </c>
      <c r="BS61" s="27">
        <v>44070</v>
      </c>
      <c r="BT61" t="s">
        <v>2362</v>
      </c>
      <c r="BU61" s="27">
        <v>44070</v>
      </c>
      <c r="BV61" t="s">
        <v>2362</v>
      </c>
      <c r="BW61">
        <v>44070</v>
      </c>
      <c r="BX61" t="s">
        <v>2362</v>
      </c>
      <c r="BY61" s="27">
        <v>44203</v>
      </c>
      <c r="BZ61" t="s">
        <v>2362</v>
      </c>
      <c r="CA61" s="27">
        <v>44203</v>
      </c>
      <c r="CB61" t="s">
        <v>2362</v>
      </c>
      <c r="CC61" s="27">
        <v>44203</v>
      </c>
      <c r="CD61">
        <v>3130</v>
      </c>
      <c r="CE61" s="27">
        <v>44208</v>
      </c>
      <c r="CF61" t="s">
        <v>2362</v>
      </c>
      <c r="CG61" s="27">
        <v>44203</v>
      </c>
      <c r="CH61" t="s">
        <v>2365</v>
      </c>
      <c r="CI61" s="27">
        <v>44203</v>
      </c>
      <c r="CJ61" t="s">
        <v>2365</v>
      </c>
      <c r="CK61" s="27">
        <v>44203</v>
      </c>
      <c r="CL61" t="s">
        <v>2365</v>
      </c>
      <c r="CM61" s="27">
        <v>44239</v>
      </c>
      <c r="CN61" t="s">
        <v>2365</v>
      </c>
      <c r="CO61" s="27">
        <v>44239</v>
      </c>
      <c r="CP61" t="s">
        <v>2365</v>
      </c>
      <c r="CQ61" s="7">
        <v>44239</v>
      </c>
      <c r="CR61" t="s">
        <v>2379</v>
      </c>
      <c r="CS61">
        <v>0.35099999999999998</v>
      </c>
      <c r="CT61" t="s">
        <v>2365</v>
      </c>
      <c r="CU61" s="7">
        <v>44257</v>
      </c>
      <c r="CV61" t="s">
        <v>2365</v>
      </c>
      <c r="CW61" s="27">
        <v>44257</v>
      </c>
      <c r="CX61" t="s">
        <v>2365</v>
      </c>
      <c r="CY61" s="27">
        <v>44292</v>
      </c>
      <c r="CZ61" t="s">
        <v>2365</v>
      </c>
      <c r="DA61" s="27">
        <v>44292</v>
      </c>
      <c r="DB61" t="s">
        <v>2365</v>
      </c>
      <c r="DC61" s="27">
        <v>44292</v>
      </c>
      <c r="DD61" t="s">
        <v>2365</v>
      </c>
      <c r="DE61" s="27">
        <v>44292</v>
      </c>
      <c r="DF61" t="s">
        <v>2365</v>
      </c>
      <c r="DG61" s="27">
        <v>44292</v>
      </c>
      <c r="DH61" t="s">
        <v>2365</v>
      </c>
      <c r="DI61" s="27">
        <v>44292</v>
      </c>
      <c r="DJ61" t="s">
        <v>2506</v>
      </c>
      <c r="DK61" s="7">
        <v>44368</v>
      </c>
      <c r="DL61" t="s">
        <v>283</v>
      </c>
      <c r="DM61" s="27">
        <v>44372</v>
      </c>
      <c r="DN61" t="s">
        <v>283</v>
      </c>
      <c r="DO61" s="27">
        <v>44372</v>
      </c>
      <c r="DP61" t="s">
        <v>275</v>
      </c>
      <c r="DQ61" s="27">
        <v>44372</v>
      </c>
      <c r="DR61" t="s">
        <v>275</v>
      </c>
      <c r="DS61" s="27">
        <v>44372</v>
      </c>
      <c r="DT61" t="s">
        <v>275</v>
      </c>
      <c r="DU61" s="27">
        <v>44372</v>
      </c>
      <c r="DV61" t="s">
        <v>274</v>
      </c>
      <c r="DW61" s="27">
        <v>44372</v>
      </c>
      <c r="DX61" t="s">
        <v>273</v>
      </c>
      <c r="DY61" s="7">
        <v>44391</v>
      </c>
      <c r="DZ61" t="s">
        <v>273</v>
      </c>
      <c r="EA61">
        <v>44391</v>
      </c>
      <c r="EB61" t="s">
        <v>273</v>
      </c>
      <c r="EC61" s="27">
        <v>44391</v>
      </c>
      <c r="ED61" t="s">
        <v>273</v>
      </c>
      <c r="EE61" s="27">
        <v>44391</v>
      </c>
      <c r="EF61" t="s">
        <v>273</v>
      </c>
      <c r="EG61" s="7">
        <v>44391</v>
      </c>
      <c r="EH61" t="s">
        <v>273</v>
      </c>
      <c r="EI61" s="27">
        <v>44391</v>
      </c>
      <c r="EJ61" t="s">
        <v>273</v>
      </c>
      <c r="EK61" s="27">
        <v>44391</v>
      </c>
      <c r="EL61" t="s">
        <v>273</v>
      </c>
      <c r="EM61" s="27">
        <v>44391</v>
      </c>
      <c r="EN61" t="s">
        <v>273</v>
      </c>
      <c r="EO61" s="27">
        <v>44391</v>
      </c>
      <c r="EP61" t="s">
        <v>273</v>
      </c>
      <c r="EQ61" s="27">
        <v>44391</v>
      </c>
      <c r="ER61" t="s">
        <v>273</v>
      </c>
      <c r="ES61" s="27">
        <v>44391</v>
      </c>
      <c r="ET61" t="s">
        <v>273</v>
      </c>
      <c r="EU61" s="27">
        <v>44391</v>
      </c>
      <c r="EV61" t="s">
        <v>273</v>
      </c>
      <c r="EW61" s="27">
        <v>44391</v>
      </c>
      <c r="EX61" t="s">
        <v>273</v>
      </c>
      <c r="EY61" s="27">
        <v>44391</v>
      </c>
      <c r="EZ61" t="s">
        <v>273</v>
      </c>
      <c r="FA61">
        <v>44391</v>
      </c>
      <c r="FB61" t="s">
        <v>273</v>
      </c>
      <c r="FC61" s="27">
        <v>44391</v>
      </c>
      <c r="FF61" t="s">
        <v>273</v>
      </c>
      <c r="FG61" s="27">
        <v>44391</v>
      </c>
      <c r="FH61" t="s">
        <v>273</v>
      </c>
      <c r="FI61" s="7">
        <v>44391</v>
      </c>
      <c r="FJ61" t="s">
        <v>273</v>
      </c>
      <c r="FK61" s="27">
        <v>44391</v>
      </c>
      <c r="FL61" t="s">
        <v>273</v>
      </c>
      <c r="FM61" s="27">
        <v>44438</v>
      </c>
      <c r="FN61" t="s">
        <v>273</v>
      </c>
      <c r="FO61" s="27">
        <v>44438</v>
      </c>
      <c r="FP61" t="s">
        <v>273</v>
      </c>
      <c r="FQ61" s="27">
        <v>44438</v>
      </c>
      <c r="FR61" t="s">
        <v>273</v>
      </c>
      <c r="FS61" s="27">
        <v>44438</v>
      </c>
      <c r="FT61" t="s">
        <v>273</v>
      </c>
      <c r="FU61" s="7">
        <v>44438</v>
      </c>
      <c r="FV61" t="s">
        <v>273</v>
      </c>
      <c r="FW61" s="27">
        <v>44438</v>
      </c>
      <c r="FX61" t="s">
        <v>273</v>
      </c>
      <c r="FY61" s="27">
        <v>44438</v>
      </c>
      <c r="FZ61" t="s">
        <v>273</v>
      </c>
      <c r="GA61" s="27">
        <v>44438</v>
      </c>
      <c r="GB61" t="s">
        <v>273</v>
      </c>
      <c r="GC61" s="27">
        <v>44438</v>
      </c>
      <c r="GD61" t="s">
        <v>273</v>
      </c>
      <c r="GE61" s="27">
        <v>44438</v>
      </c>
      <c r="GF61" t="s">
        <v>273</v>
      </c>
      <c r="GG61" s="27">
        <v>44438</v>
      </c>
      <c r="GH61" t="s">
        <v>273</v>
      </c>
      <c r="GI61" s="27">
        <v>44438</v>
      </c>
      <c r="GJ61" t="s">
        <v>273</v>
      </c>
      <c r="GK61" s="27">
        <v>44438</v>
      </c>
      <c r="GL61" t="s">
        <v>273</v>
      </c>
      <c r="GM61" s="27">
        <v>44438</v>
      </c>
      <c r="GN61" t="s">
        <v>273</v>
      </c>
      <c r="GO61" s="27">
        <v>44438</v>
      </c>
      <c r="GP61" t="s">
        <v>273</v>
      </c>
      <c r="GQ61" s="27">
        <v>44438</v>
      </c>
      <c r="GR61" t="s">
        <v>273</v>
      </c>
      <c r="GS61" s="27">
        <v>44438</v>
      </c>
      <c r="GT61" t="s">
        <v>273</v>
      </c>
      <c r="GU61" s="27">
        <v>44438</v>
      </c>
      <c r="GV61" t="s">
        <v>273</v>
      </c>
      <c r="GW61" s="27">
        <v>44438</v>
      </c>
      <c r="GX61" t="s">
        <v>273</v>
      </c>
      <c r="GY61" s="27">
        <v>44438</v>
      </c>
      <c r="GZ61" t="s">
        <v>272</v>
      </c>
      <c r="HA61" s="27">
        <v>44259</v>
      </c>
      <c r="HB61" t="s">
        <v>272</v>
      </c>
      <c r="HC61" s="27">
        <v>44259</v>
      </c>
      <c r="HD61" t="s">
        <v>272</v>
      </c>
      <c r="HE61" s="27">
        <v>44259</v>
      </c>
      <c r="HF61" t="s">
        <v>272</v>
      </c>
      <c r="HG61">
        <v>44259</v>
      </c>
      <c r="HH61" t="s">
        <v>272</v>
      </c>
      <c r="HI61">
        <v>44259</v>
      </c>
      <c r="HJ61" t="s">
        <v>272</v>
      </c>
      <c r="HK61">
        <v>44259</v>
      </c>
      <c r="HL61" t="s">
        <v>272</v>
      </c>
      <c r="HM61" s="27">
        <v>44259</v>
      </c>
      <c r="HN61" t="s">
        <v>272</v>
      </c>
      <c r="HO61" s="27">
        <v>44259</v>
      </c>
      <c r="HP61" t="s">
        <v>272</v>
      </c>
      <c r="HQ61" s="27">
        <v>44553</v>
      </c>
      <c r="HR61" s="470" t="s">
        <v>272</v>
      </c>
      <c r="HS61" s="471">
        <v>44553</v>
      </c>
      <c r="HT61" t="s">
        <v>272</v>
      </c>
      <c r="HU61" s="27">
        <v>44553</v>
      </c>
      <c r="HV61" t="s">
        <v>272</v>
      </c>
      <c r="HW61" s="27">
        <v>44581</v>
      </c>
      <c r="HX61" t="s">
        <v>272</v>
      </c>
      <c r="HY61" s="27">
        <v>44581</v>
      </c>
      <c r="HZ61" t="s">
        <v>272</v>
      </c>
      <c r="IA61" s="27">
        <v>44581</v>
      </c>
      <c r="IB61" t="s">
        <v>272</v>
      </c>
      <c r="IC61" s="27">
        <v>44581</v>
      </c>
      <c r="ID61" t="s">
        <v>272</v>
      </c>
      <c r="IE61" s="27">
        <v>44581</v>
      </c>
      <c r="IF61" t="s">
        <v>272</v>
      </c>
      <c r="IG61" s="27">
        <v>44581</v>
      </c>
      <c r="IH61" t="s">
        <v>272</v>
      </c>
      <c r="II61" s="27">
        <v>44581</v>
      </c>
      <c r="IJ61" t="s">
        <v>272</v>
      </c>
      <c r="IK61" s="27">
        <v>44581</v>
      </c>
      <c r="IL61" t="s">
        <v>272</v>
      </c>
      <c r="IM61" s="27">
        <v>44610</v>
      </c>
      <c r="IN61" t="s">
        <v>272</v>
      </c>
      <c r="IO61" s="27">
        <v>44610</v>
      </c>
      <c r="IP61" t="s">
        <v>273</v>
      </c>
      <c r="IQ61" s="27">
        <v>44610</v>
      </c>
      <c r="IR61" t="s">
        <v>273</v>
      </c>
      <c r="IS61">
        <v>44610</v>
      </c>
      <c r="IT61" t="s">
        <v>273</v>
      </c>
      <c r="IU61" s="27">
        <v>44610</v>
      </c>
      <c r="IV61" t="s">
        <v>273</v>
      </c>
      <c r="IW61" s="27">
        <v>44610</v>
      </c>
      <c r="IX61" t="s">
        <v>273</v>
      </c>
      <c r="IY61" s="27">
        <v>44610</v>
      </c>
      <c r="IZ61" t="s">
        <v>273</v>
      </c>
      <c r="JA61" s="27">
        <v>44650</v>
      </c>
      <c r="JB61" t="s">
        <v>273</v>
      </c>
      <c r="JC61" s="27">
        <v>44650</v>
      </c>
      <c r="JD61" t="s">
        <v>273</v>
      </c>
      <c r="JE61" s="27">
        <v>44650</v>
      </c>
      <c r="JF61" t="s">
        <v>273</v>
      </c>
      <c r="JG61">
        <v>44650</v>
      </c>
      <c r="JH61" t="s">
        <v>273</v>
      </c>
      <c r="JI61" s="27">
        <v>44665</v>
      </c>
      <c r="JJ61" t="s">
        <v>273</v>
      </c>
      <c r="JK61">
        <v>44665</v>
      </c>
      <c r="JL61" t="s">
        <v>273</v>
      </c>
      <c r="JM61" s="27">
        <v>44665</v>
      </c>
      <c r="JN61" t="s">
        <v>273</v>
      </c>
      <c r="JO61" s="7">
        <v>44665</v>
      </c>
      <c r="JP61" t="s">
        <v>273</v>
      </c>
      <c r="JQ61" s="27">
        <v>44665</v>
      </c>
      <c r="JR61" t="s">
        <v>273</v>
      </c>
      <c r="JS61" s="27">
        <v>44665</v>
      </c>
      <c r="JT61" t="s">
        <v>273</v>
      </c>
      <c r="JU61">
        <v>44713</v>
      </c>
      <c r="JV61" t="s">
        <v>273</v>
      </c>
      <c r="JW61">
        <v>44713</v>
      </c>
      <c r="JX61" t="s">
        <v>273</v>
      </c>
      <c r="JY61" s="27">
        <v>44713</v>
      </c>
      <c r="JZ61" t="s">
        <v>273</v>
      </c>
      <c r="KA61" s="27">
        <v>44713</v>
      </c>
      <c r="KB61" t="s">
        <v>273</v>
      </c>
      <c r="KC61" s="27">
        <v>44713</v>
      </c>
      <c r="KD61" t="s">
        <v>273</v>
      </c>
      <c r="KE61" s="27">
        <v>44713</v>
      </c>
    </row>
    <row r="62" spans="1:291" x14ac:dyDescent="0.25">
      <c r="A62" t="s">
        <v>2348</v>
      </c>
      <c r="B62" s="7">
        <v>43056</v>
      </c>
      <c r="D62" t="s">
        <v>2348</v>
      </c>
      <c r="E62" s="7">
        <v>43056</v>
      </c>
      <c r="G62" t="s">
        <v>2343</v>
      </c>
      <c r="I62" t="s">
        <v>2355</v>
      </c>
      <c r="J62" s="7">
        <v>43056</v>
      </c>
      <c r="L62" t="s">
        <v>2343</v>
      </c>
      <c r="M62" t="s">
        <v>2502</v>
      </c>
      <c r="O62" t="s">
        <v>2365</v>
      </c>
      <c r="P62" s="7">
        <v>43524</v>
      </c>
      <c r="R62">
        <v>3847</v>
      </c>
      <c r="S62" s="7">
        <v>42027</v>
      </c>
      <c r="T62" t="s">
        <v>2505</v>
      </c>
      <c r="U62">
        <v>3832</v>
      </c>
      <c r="V62" s="7">
        <v>42320</v>
      </c>
      <c r="W62" t="s">
        <v>2342</v>
      </c>
      <c r="X62" t="s">
        <v>2502</v>
      </c>
      <c r="Y62" t="s">
        <v>2351</v>
      </c>
      <c r="AA62" t="s">
        <v>2502</v>
      </c>
      <c r="AB62" t="s">
        <v>2502</v>
      </c>
      <c r="AC62" t="s">
        <v>2365</v>
      </c>
      <c r="AD62" s="7">
        <v>43524</v>
      </c>
      <c r="AE62" s="14" t="s">
        <v>2502</v>
      </c>
      <c r="AF62" t="s">
        <v>2365</v>
      </c>
      <c r="AG62" s="7">
        <v>43993</v>
      </c>
      <c r="AH62">
        <v>3847</v>
      </c>
      <c r="AI62" s="7">
        <v>42027</v>
      </c>
      <c r="AJ62" s="15" t="s">
        <v>2505</v>
      </c>
      <c r="AK62" t="s">
        <v>2374</v>
      </c>
      <c r="AL62" s="7">
        <v>43993</v>
      </c>
      <c r="AM62" t="s">
        <v>2365</v>
      </c>
      <c r="AN62" t="s">
        <v>2374</v>
      </c>
      <c r="AO62" s="7">
        <v>43993</v>
      </c>
      <c r="AP62" t="s">
        <v>2374</v>
      </c>
      <c r="AQ62" s="7">
        <v>43993</v>
      </c>
      <c r="AR62" t="s">
        <v>2374</v>
      </c>
      <c r="AS62" s="27">
        <v>43993</v>
      </c>
      <c r="AT62" t="s">
        <v>2374</v>
      </c>
      <c r="AU62" s="27">
        <v>43993</v>
      </c>
      <c r="AV62" t="s">
        <v>2374</v>
      </c>
      <c r="AW62" s="27">
        <v>43993</v>
      </c>
      <c r="AX62" t="s">
        <v>2374</v>
      </c>
      <c r="AY62" s="27">
        <v>43993</v>
      </c>
      <c r="AZ62" t="s">
        <v>2374</v>
      </c>
      <c r="BA62" s="27">
        <v>43993</v>
      </c>
      <c r="BB62" t="s">
        <v>2374</v>
      </c>
      <c r="BC62" s="27">
        <v>44070</v>
      </c>
      <c r="BD62" t="s">
        <v>2374</v>
      </c>
      <c r="BE62" s="27">
        <v>44070</v>
      </c>
      <c r="BF62" t="s">
        <v>2374</v>
      </c>
      <c r="BG62" s="27">
        <v>44070</v>
      </c>
      <c r="BH62" t="s">
        <v>2374</v>
      </c>
      <c r="BI62" s="27">
        <v>44070</v>
      </c>
      <c r="BJ62" t="s">
        <v>2374</v>
      </c>
      <c r="BK62" s="27">
        <v>44070</v>
      </c>
      <c r="BL62" t="s">
        <v>2374</v>
      </c>
      <c r="BM62" s="27">
        <v>44070</v>
      </c>
      <c r="BN62" t="s">
        <v>2365</v>
      </c>
      <c r="BO62" s="27">
        <v>44070</v>
      </c>
      <c r="BP62" t="s">
        <v>2365</v>
      </c>
      <c r="BQ62" s="7">
        <v>44070</v>
      </c>
      <c r="BR62" t="s">
        <v>2365</v>
      </c>
      <c r="BS62" s="27">
        <v>44070</v>
      </c>
      <c r="BT62" t="s">
        <v>2365</v>
      </c>
      <c r="BU62" s="27">
        <v>44070</v>
      </c>
      <c r="BV62" t="s">
        <v>2365</v>
      </c>
      <c r="BW62">
        <v>44070</v>
      </c>
      <c r="BX62" t="s">
        <v>2365</v>
      </c>
      <c r="BY62" s="27">
        <v>44203</v>
      </c>
      <c r="BZ62" t="s">
        <v>2365</v>
      </c>
      <c r="CA62" s="27">
        <v>44203</v>
      </c>
      <c r="CB62" t="s">
        <v>2365</v>
      </c>
      <c r="CC62" s="27">
        <v>44203</v>
      </c>
      <c r="CD62">
        <v>3224</v>
      </c>
      <c r="CE62" s="27">
        <v>44208</v>
      </c>
      <c r="CF62" t="s">
        <v>2365</v>
      </c>
      <c r="CG62" s="27">
        <v>44203</v>
      </c>
      <c r="CH62" t="s">
        <v>2369</v>
      </c>
      <c r="CI62" s="27">
        <v>44203</v>
      </c>
      <c r="CJ62" t="s">
        <v>2369</v>
      </c>
      <c r="CK62" s="27">
        <v>44203</v>
      </c>
      <c r="CL62" t="s">
        <v>2369</v>
      </c>
      <c r="CM62" s="27">
        <v>44239</v>
      </c>
      <c r="CN62" t="s">
        <v>2369</v>
      </c>
      <c r="CO62" s="27">
        <v>44239</v>
      </c>
      <c r="CP62" t="s">
        <v>2369</v>
      </c>
      <c r="CQ62" s="7">
        <v>44239</v>
      </c>
      <c r="CR62" t="s">
        <v>2382</v>
      </c>
      <c r="CS62">
        <v>0.30099999999999999</v>
      </c>
      <c r="CT62" t="s">
        <v>2369</v>
      </c>
      <c r="CU62" s="7">
        <v>44257</v>
      </c>
      <c r="CV62" t="s">
        <v>2369</v>
      </c>
      <c r="CW62" s="27">
        <v>44257</v>
      </c>
      <c r="CX62" t="s">
        <v>2369</v>
      </c>
      <c r="CY62" s="27">
        <v>44292</v>
      </c>
      <c r="CZ62" t="s">
        <v>2369</v>
      </c>
      <c r="DA62" s="27">
        <v>44292</v>
      </c>
      <c r="DB62" t="s">
        <v>2369</v>
      </c>
      <c r="DC62" s="27">
        <v>44292</v>
      </c>
      <c r="DD62" t="s">
        <v>2369</v>
      </c>
      <c r="DE62" s="27">
        <v>44292</v>
      </c>
      <c r="DF62" t="s">
        <v>2369</v>
      </c>
      <c r="DG62" s="27">
        <v>44292</v>
      </c>
      <c r="DH62" t="s">
        <v>2369</v>
      </c>
      <c r="DI62" s="27">
        <v>44292</v>
      </c>
      <c r="DJ62" t="s">
        <v>2507</v>
      </c>
      <c r="DK62" s="7">
        <v>44368</v>
      </c>
      <c r="DL62" t="s">
        <v>285</v>
      </c>
      <c r="DM62" s="27">
        <v>44372</v>
      </c>
      <c r="DN62" t="s">
        <v>285</v>
      </c>
      <c r="DO62" s="27">
        <v>44372</v>
      </c>
      <c r="DP62" t="s">
        <v>277</v>
      </c>
      <c r="DQ62" s="27">
        <v>44372</v>
      </c>
      <c r="DR62" t="s">
        <v>277</v>
      </c>
      <c r="DS62" s="27">
        <v>44372</v>
      </c>
      <c r="DT62" t="s">
        <v>277</v>
      </c>
      <c r="DU62" s="27">
        <v>44372</v>
      </c>
      <c r="DV62" t="s">
        <v>275</v>
      </c>
      <c r="DW62" s="27">
        <v>44372</v>
      </c>
      <c r="DX62" t="s">
        <v>274</v>
      </c>
      <c r="DY62" s="7">
        <v>44372</v>
      </c>
      <c r="DZ62" t="s">
        <v>274</v>
      </c>
      <c r="EA62">
        <v>44372</v>
      </c>
      <c r="EB62" t="s">
        <v>274</v>
      </c>
      <c r="EC62" s="27">
        <v>44372</v>
      </c>
      <c r="ED62" t="s">
        <v>274</v>
      </c>
      <c r="EE62" s="27">
        <v>44372</v>
      </c>
      <c r="EF62" t="s">
        <v>274</v>
      </c>
      <c r="EG62" s="7">
        <v>44372</v>
      </c>
      <c r="EH62" t="s">
        <v>274</v>
      </c>
      <c r="EI62" s="27">
        <v>44372</v>
      </c>
      <c r="EJ62" t="s">
        <v>274</v>
      </c>
      <c r="EK62" s="27">
        <v>44372</v>
      </c>
      <c r="EL62" t="s">
        <v>274</v>
      </c>
      <c r="EM62" s="27">
        <v>44372</v>
      </c>
      <c r="EN62" t="s">
        <v>274</v>
      </c>
      <c r="EO62" s="27">
        <v>44372</v>
      </c>
      <c r="EP62" t="s">
        <v>274</v>
      </c>
      <c r="EQ62" s="27">
        <v>44372</v>
      </c>
      <c r="ER62" t="s">
        <v>274</v>
      </c>
      <c r="ES62" s="27">
        <v>44421</v>
      </c>
      <c r="ET62" t="s">
        <v>274</v>
      </c>
      <c r="EU62" s="27">
        <v>44421</v>
      </c>
      <c r="EV62" t="s">
        <v>274</v>
      </c>
      <c r="EW62" s="27">
        <v>44421</v>
      </c>
      <c r="EX62" t="s">
        <v>274</v>
      </c>
      <c r="EY62" s="27">
        <v>44421</v>
      </c>
      <c r="EZ62" t="s">
        <v>274</v>
      </c>
      <c r="FA62">
        <v>44421</v>
      </c>
      <c r="FB62" t="s">
        <v>274</v>
      </c>
      <c r="FC62" s="27">
        <v>44421</v>
      </c>
      <c r="FF62" t="s">
        <v>274</v>
      </c>
      <c r="FG62" s="27">
        <v>44421</v>
      </c>
      <c r="FH62" t="s">
        <v>274</v>
      </c>
      <c r="FI62" s="7">
        <v>44421</v>
      </c>
      <c r="FJ62" t="s">
        <v>274</v>
      </c>
      <c r="FK62" s="27">
        <v>44421</v>
      </c>
      <c r="FL62" t="s">
        <v>274</v>
      </c>
      <c r="FM62" s="27">
        <v>44421</v>
      </c>
      <c r="FN62" t="s">
        <v>274</v>
      </c>
      <c r="FO62" s="27">
        <v>44421</v>
      </c>
      <c r="FP62" t="s">
        <v>274</v>
      </c>
      <c r="FQ62" s="27">
        <v>44421</v>
      </c>
      <c r="FR62" t="s">
        <v>274</v>
      </c>
      <c r="FS62" s="27">
        <v>44421</v>
      </c>
      <c r="FT62" t="s">
        <v>274</v>
      </c>
      <c r="FU62" s="7">
        <v>44421</v>
      </c>
      <c r="FV62" t="s">
        <v>274</v>
      </c>
      <c r="FW62" s="27">
        <v>44421</v>
      </c>
      <c r="FX62" t="s">
        <v>274</v>
      </c>
      <c r="FY62" s="27">
        <v>44421</v>
      </c>
      <c r="FZ62" t="s">
        <v>274</v>
      </c>
      <c r="GA62" s="27">
        <v>44469</v>
      </c>
      <c r="GB62" t="s">
        <v>274</v>
      </c>
      <c r="GC62" s="27">
        <v>44469</v>
      </c>
      <c r="GD62" t="s">
        <v>274</v>
      </c>
      <c r="GE62" s="27">
        <v>44469</v>
      </c>
      <c r="GF62" t="s">
        <v>274</v>
      </c>
      <c r="GG62" s="27">
        <v>44469</v>
      </c>
      <c r="GH62" t="s">
        <v>274</v>
      </c>
      <c r="GI62" s="27">
        <v>44469</v>
      </c>
      <c r="GJ62" t="s">
        <v>274</v>
      </c>
      <c r="GK62" s="27">
        <v>44469</v>
      </c>
      <c r="GL62" t="s">
        <v>274</v>
      </c>
      <c r="GM62" s="27">
        <v>44469</v>
      </c>
      <c r="GN62" t="s">
        <v>274</v>
      </c>
      <c r="GO62" s="27">
        <v>44469</v>
      </c>
      <c r="GP62" t="s">
        <v>274</v>
      </c>
      <c r="GQ62" s="27">
        <v>44469</v>
      </c>
      <c r="GR62" t="s">
        <v>274</v>
      </c>
      <c r="GS62" s="27">
        <v>44505</v>
      </c>
      <c r="GT62" t="s">
        <v>274</v>
      </c>
      <c r="GU62" s="27">
        <v>44509</v>
      </c>
      <c r="GV62" t="s">
        <v>274</v>
      </c>
      <c r="GW62" s="27">
        <v>44509</v>
      </c>
      <c r="GX62" t="s">
        <v>274</v>
      </c>
      <c r="GY62" s="27">
        <v>44509</v>
      </c>
      <c r="GZ62" t="s">
        <v>273</v>
      </c>
      <c r="HA62" s="27">
        <v>44438</v>
      </c>
      <c r="HB62" t="s">
        <v>273</v>
      </c>
      <c r="HC62" s="27">
        <v>44438</v>
      </c>
      <c r="HD62" t="s">
        <v>273</v>
      </c>
      <c r="HE62" s="27">
        <v>44438</v>
      </c>
      <c r="HF62" t="s">
        <v>273</v>
      </c>
      <c r="HG62">
        <v>44438</v>
      </c>
      <c r="HH62" t="s">
        <v>273</v>
      </c>
      <c r="HI62">
        <v>44438</v>
      </c>
      <c r="HJ62" t="s">
        <v>273</v>
      </c>
      <c r="HK62">
        <v>44438</v>
      </c>
      <c r="HL62" t="s">
        <v>273</v>
      </c>
      <c r="HM62" s="27">
        <v>44544</v>
      </c>
      <c r="HN62" t="s">
        <v>273</v>
      </c>
      <c r="HO62" s="27">
        <v>44544</v>
      </c>
      <c r="HP62" t="s">
        <v>273</v>
      </c>
      <c r="HQ62" s="27">
        <v>44544</v>
      </c>
      <c r="HR62" s="470" t="s">
        <v>273</v>
      </c>
      <c r="HS62" s="471">
        <v>44544</v>
      </c>
      <c r="HT62" t="s">
        <v>273</v>
      </c>
      <c r="HU62" s="27">
        <v>44544</v>
      </c>
      <c r="HV62" t="s">
        <v>273</v>
      </c>
      <c r="HW62" s="27">
        <v>44581</v>
      </c>
      <c r="HX62" t="s">
        <v>273</v>
      </c>
      <c r="HY62" s="27">
        <v>44581</v>
      </c>
      <c r="HZ62" t="s">
        <v>273</v>
      </c>
      <c r="IA62" s="27">
        <v>44581</v>
      </c>
      <c r="IB62" t="s">
        <v>273</v>
      </c>
      <c r="IC62" s="27">
        <v>44581</v>
      </c>
      <c r="ID62" t="s">
        <v>273</v>
      </c>
      <c r="IE62" s="27">
        <v>44581</v>
      </c>
      <c r="IF62" t="s">
        <v>273</v>
      </c>
      <c r="IG62" s="27">
        <v>44581</v>
      </c>
      <c r="IH62" t="s">
        <v>273</v>
      </c>
      <c r="II62" s="27">
        <v>44581</v>
      </c>
      <c r="IJ62" t="s">
        <v>273</v>
      </c>
      <c r="IK62" s="27">
        <v>44581</v>
      </c>
      <c r="IL62" t="s">
        <v>273</v>
      </c>
      <c r="IM62" s="27">
        <v>44610</v>
      </c>
      <c r="IN62" t="s">
        <v>273</v>
      </c>
      <c r="IO62" s="27">
        <v>44610</v>
      </c>
      <c r="IP62" t="s">
        <v>274</v>
      </c>
      <c r="IQ62" s="27">
        <v>44629</v>
      </c>
      <c r="IR62" t="s">
        <v>274</v>
      </c>
      <c r="IS62">
        <v>44629</v>
      </c>
      <c r="IT62" t="s">
        <v>274</v>
      </c>
      <c r="IU62" s="27">
        <v>44629</v>
      </c>
      <c r="IV62" t="s">
        <v>274</v>
      </c>
      <c r="IW62" s="27">
        <v>44629</v>
      </c>
      <c r="IX62" t="s">
        <v>274</v>
      </c>
      <c r="IY62" s="27">
        <v>44629</v>
      </c>
      <c r="IZ62" t="s">
        <v>274</v>
      </c>
      <c r="JA62" s="27">
        <v>44629</v>
      </c>
      <c r="JB62" t="s">
        <v>274</v>
      </c>
      <c r="JC62" s="27">
        <v>44629</v>
      </c>
      <c r="JD62" t="s">
        <v>274</v>
      </c>
      <c r="JE62" s="27">
        <v>44656</v>
      </c>
      <c r="JF62" t="s">
        <v>274</v>
      </c>
      <c r="JG62">
        <v>44656</v>
      </c>
      <c r="JH62" t="s">
        <v>274</v>
      </c>
      <c r="JI62" s="27">
        <v>44656</v>
      </c>
      <c r="JJ62" t="s">
        <v>274</v>
      </c>
      <c r="JK62">
        <v>44656</v>
      </c>
      <c r="JL62" t="s">
        <v>274</v>
      </c>
      <c r="JM62" s="27">
        <v>44656</v>
      </c>
      <c r="JN62" t="s">
        <v>274</v>
      </c>
      <c r="JO62" s="7">
        <v>44683</v>
      </c>
      <c r="JP62" t="s">
        <v>274</v>
      </c>
      <c r="JQ62" s="27">
        <v>44693</v>
      </c>
      <c r="JR62" t="s">
        <v>274</v>
      </c>
      <c r="JS62" s="27">
        <v>44693</v>
      </c>
      <c r="JT62" t="s">
        <v>274</v>
      </c>
      <c r="JU62">
        <v>44693</v>
      </c>
      <c r="JV62" t="s">
        <v>274</v>
      </c>
      <c r="JW62">
        <v>44719</v>
      </c>
      <c r="JX62" t="s">
        <v>274</v>
      </c>
      <c r="JY62" s="27">
        <v>44719</v>
      </c>
      <c r="JZ62" t="s">
        <v>274</v>
      </c>
      <c r="KA62" s="27">
        <v>44761</v>
      </c>
      <c r="KB62" t="s">
        <v>274</v>
      </c>
      <c r="KC62" s="27">
        <v>44761</v>
      </c>
      <c r="KD62" t="s">
        <v>274</v>
      </c>
      <c r="KE62" s="27">
        <v>44761</v>
      </c>
    </row>
    <row r="63" spans="1:291" x14ac:dyDescent="0.25">
      <c r="A63" t="s">
        <v>2355</v>
      </c>
      <c r="B63" s="7">
        <v>43056</v>
      </c>
      <c r="D63" t="s">
        <v>2355</v>
      </c>
      <c r="E63" s="7">
        <v>43056</v>
      </c>
      <c r="G63" t="s">
        <v>2348</v>
      </c>
      <c r="I63" t="s">
        <v>2358</v>
      </c>
      <c r="J63" s="7">
        <v>43056</v>
      </c>
      <c r="L63" t="s">
        <v>2348</v>
      </c>
      <c r="M63" t="s">
        <v>2362</v>
      </c>
      <c r="O63" t="s">
        <v>2369</v>
      </c>
      <c r="P63" s="7">
        <v>43524</v>
      </c>
      <c r="R63">
        <v>3832</v>
      </c>
      <c r="S63" s="7">
        <v>42320</v>
      </c>
      <c r="T63" t="s">
        <v>2342</v>
      </c>
      <c r="U63">
        <v>3204</v>
      </c>
      <c r="V63" s="7">
        <v>42355</v>
      </c>
      <c r="W63" t="s">
        <v>2342</v>
      </c>
      <c r="X63" t="s">
        <v>2362</v>
      </c>
      <c r="Y63" t="s">
        <v>2362</v>
      </c>
      <c r="Z63" s="7">
        <v>43524</v>
      </c>
      <c r="AA63" t="s">
        <v>2362</v>
      </c>
      <c r="AB63" t="s">
        <v>2362</v>
      </c>
      <c r="AC63" t="s">
        <v>2369</v>
      </c>
      <c r="AD63" s="7">
        <v>43524</v>
      </c>
      <c r="AE63" s="14" t="s">
        <v>2362</v>
      </c>
      <c r="AF63" t="s">
        <v>2369</v>
      </c>
      <c r="AG63" s="7">
        <v>43993</v>
      </c>
      <c r="AH63">
        <v>3832</v>
      </c>
      <c r="AI63" s="7">
        <v>42320</v>
      </c>
      <c r="AJ63" s="15" t="s">
        <v>2342</v>
      </c>
      <c r="AK63" t="s">
        <v>2379</v>
      </c>
      <c r="AL63" s="7">
        <v>43993</v>
      </c>
      <c r="AM63" t="s">
        <v>2369</v>
      </c>
      <c r="AN63" t="s">
        <v>2379</v>
      </c>
      <c r="AO63" s="7">
        <v>43993</v>
      </c>
      <c r="AP63" t="s">
        <v>2379</v>
      </c>
      <c r="AQ63" s="7">
        <v>43993</v>
      </c>
      <c r="AR63" t="s">
        <v>2379</v>
      </c>
      <c r="AS63" s="27">
        <v>43993</v>
      </c>
      <c r="AT63" t="s">
        <v>2379</v>
      </c>
      <c r="AU63" s="27">
        <v>43993</v>
      </c>
      <c r="AV63" t="s">
        <v>2379</v>
      </c>
      <c r="AW63" s="27">
        <v>43993</v>
      </c>
      <c r="AX63" t="s">
        <v>2379</v>
      </c>
      <c r="AY63" s="27">
        <v>43993</v>
      </c>
      <c r="AZ63" t="s">
        <v>2379</v>
      </c>
      <c r="BA63" s="27">
        <v>43993</v>
      </c>
      <c r="BB63" t="s">
        <v>2379</v>
      </c>
      <c r="BC63" s="27">
        <v>44070</v>
      </c>
      <c r="BD63" t="s">
        <v>2379</v>
      </c>
      <c r="BE63" s="27">
        <v>44070</v>
      </c>
      <c r="BF63" t="s">
        <v>2379</v>
      </c>
      <c r="BG63" s="27">
        <v>44070</v>
      </c>
      <c r="BH63" t="s">
        <v>2379</v>
      </c>
      <c r="BI63" s="27">
        <v>44070</v>
      </c>
      <c r="BJ63" t="s">
        <v>2379</v>
      </c>
      <c r="BK63" s="27">
        <v>44070</v>
      </c>
      <c r="BL63" t="s">
        <v>2379</v>
      </c>
      <c r="BM63" s="27">
        <v>44070</v>
      </c>
      <c r="BN63" t="s">
        <v>2369</v>
      </c>
      <c r="BO63" s="27">
        <v>44070</v>
      </c>
      <c r="BP63" t="s">
        <v>2369</v>
      </c>
      <c r="BQ63" s="7">
        <v>44070</v>
      </c>
      <c r="BR63" t="s">
        <v>2369</v>
      </c>
      <c r="BS63" s="27">
        <v>44070</v>
      </c>
      <c r="BT63" t="s">
        <v>2369</v>
      </c>
      <c r="BU63" s="27">
        <v>44070</v>
      </c>
      <c r="BV63" t="s">
        <v>2369</v>
      </c>
      <c r="BW63">
        <v>44070</v>
      </c>
      <c r="BX63" t="s">
        <v>2369</v>
      </c>
      <c r="BY63" s="27">
        <v>44203</v>
      </c>
      <c r="BZ63" t="s">
        <v>2369</v>
      </c>
      <c r="CA63" s="27">
        <v>44203</v>
      </c>
      <c r="CB63" t="s">
        <v>2369</v>
      </c>
      <c r="CC63" s="27">
        <v>44203</v>
      </c>
      <c r="CD63">
        <v>3133</v>
      </c>
      <c r="CE63" s="27">
        <v>44209</v>
      </c>
      <c r="CF63" t="s">
        <v>2369</v>
      </c>
      <c r="CG63" s="27">
        <v>44203</v>
      </c>
      <c r="CH63" t="s">
        <v>2374</v>
      </c>
      <c r="CI63" s="27">
        <v>44203</v>
      </c>
      <c r="CJ63" t="s">
        <v>2374</v>
      </c>
      <c r="CK63" s="27">
        <v>44203</v>
      </c>
      <c r="CL63" t="s">
        <v>2374</v>
      </c>
      <c r="CM63" s="27">
        <v>44239</v>
      </c>
      <c r="CN63" t="s">
        <v>2374</v>
      </c>
      <c r="CO63" s="27">
        <v>44239</v>
      </c>
      <c r="CP63" t="s">
        <v>2374</v>
      </c>
      <c r="CQ63" s="7">
        <v>44239</v>
      </c>
      <c r="CR63" t="s">
        <v>2387</v>
      </c>
      <c r="CS63">
        <v>2.5999999999999999E-2</v>
      </c>
      <c r="CT63" t="s">
        <v>2374</v>
      </c>
      <c r="CU63" s="7">
        <v>44257</v>
      </c>
      <c r="CV63" t="s">
        <v>2374</v>
      </c>
      <c r="CW63" s="27">
        <v>44257</v>
      </c>
      <c r="CX63" t="s">
        <v>2374</v>
      </c>
      <c r="CY63" s="27">
        <v>44292</v>
      </c>
      <c r="CZ63" t="s">
        <v>2374</v>
      </c>
      <c r="DA63" s="27">
        <v>44292</v>
      </c>
      <c r="DB63" t="s">
        <v>2374</v>
      </c>
      <c r="DC63" s="27">
        <v>44292</v>
      </c>
      <c r="DD63" t="s">
        <v>2374</v>
      </c>
      <c r="DE63" s="27">
        <v>44292</v>
      </c>
      <c r="DF63" t="s">
        <v>2374</v>
      </c>
      <c r="DG63" s="27">
        <v>44292</v>
      </c>
      <c r="DH63" t="s">
        <v>2374</v>
      </c>
      <c r="DI63" s="27">
        <v>44292</v>
      </c>
      <c r="DJ63" t="s">
        <v>2508</v>
      </c>
      <c r="DK63" s="7">
        <v>44050</v>
      </c>
      <c r="DL63" t="s">
        <v>556</v>
      </c>
      <c r="DM63" s="27">
        <v>44372</v>
      </c>
      <c r="DN63" t="s">
        <v>556</v>
      </c>
      <c r="DO63" s="27">
        <v>44372</v>
      </c>
      <c r="DP63" t="s">
        <v>279</v>
      </c>
      <c r="DQ63" s="27">
        <v>44372</v>
      </c>
      <c r="DR63" t="s">
        <v>279</v>
      </c>
      <c r="DS63" s="27">
        <v>44372</v>
      </c>
      <c r="DT63" t="s">
        <v>279</v>
      </c>
      <c r="DU63" s="27">
        <v>44372</v>
      </c>
      <c r="DV63" t="s">
        <v>277</v>
      </c>
      <c r="DW63" s="27">
        <v>44372</v>
      </c>
      <c r="DX63" t="s">
        <v>275</v>
      </c>
      <c r="DY63" s="7">
        <v>44372</v>
      </c>
      <c r="DZ63" t="s">
        <v>275</v>
      </c>
      <c r="EA63">
        <v>44372</v>
      </c>
      <c r="EB63" t="s">
        <v>275</v>
      </c>
      <c r="EC63" s="27">
        <v>44372</v>
      </c>
      <c r="ED63" t="s">
        <v>275</v>
      </c>
      <c r="EE63" s="27">
        <v>44372</v>
      </c>
      <c r="EF63" t="s">
        <v>275</v>
      </c>
      <c r="EG63" s="7">
        <v>44372</v>
      </c>
      <c r="EH63" t="s">
        <v>275</v>
      </c>
      <c r="EI63" s="27">
        <v>44372</v>
      </c>
      <c r="EJ63" t="s">
        <v>275</v>
      </c>
      <c r="EK63" s="27">
        <v>44372</v>
      </c>
      <c r="EL63" t="s">
        <v>275</v>
      </c>
      <c r="EM63" s="27">
        <v>44372</v>
      </c>
      <c r="EN63" t="s">
        <v>275</v>
      </c>
      <c r="EO63" s="27">
        <v>44372</v>
      </c>
      <c r="EP63" t="s">
        <v>275</v>
      </c>
      <c r="EQ63" s="27">
        <v>44372</v>
      </c>
      <c r="ER63" t="s">
        <v>275</v>
      </c>
      <c r="ES63" s="27">
        <v>44421</v>
      </c>
      <c r="ET63" t="s">
        <v>275</v>
      </c>
      <c r="EU63" s="27">
        <v>44421</v>
      </c>
      <c r="EV63" t="s">
        <v>275</v>
      </c>
      <c r="EW63" s="27">
        <v>44421</v>
      </c>
      <c r="EX63" t="s">
        <v>275</v>
      </c>
      <c r="EY63" s="27">
        <v>44421</v>
      </c>
      <c r="EZ63" t="s">
        <v>275</v>
      </c>
      <c r="FA63">
        <v>44421</v>
      </c>
      <c r="FB63" t="s">
        <v>275</v>
      </c>
      <c r="FC63" s="27">
        <v>44421</v>
      </c>
      <c r="FF63" t="s">
        <v>275</v>
      </c>
      <c r="FG63" s="27">
        <v>44421</v>
      </c>
      <c r="FH63" t="s">
        <v>275</v>
      </c>
      <c r="FI63" s="7">
        <v>44421</v>
      </c>
      <c r="FJ63" t="s">
        <v>275</v>
      </c>
      <c r="FK63" s="27">
        <v>44421</v>
      </c>
      <c r="FL63" t="s">
        <v>275</v>
      </c>
      <c r="FM63" s="27">
        <v>44421</v>
      </c>
      <c r="FN63" t="s">
        <v>275</v>
      </c>
      <c r="FO63" s="27">
        <v>44421</v>
      </c>
      <c r="FP63" t="s">
        <v>275</v>
      </c>
      <c r="FQ63" s="27">
        <v>44421</v>
      </c>
      <c r="FR63" t="s">
        <v>275</v>
      </c>
      <c r="FS63" s="27">
        <v>44421</v>
      </c>
      <c r="FT63" t="s">
        <v>275</v>
      </c>
      <c r="FU63" s="7">
        <v>44421</v>
      </c>
      <c r="FV63" t="s">
        <v>275</v>
      </c>
      <c r="FW63" s="27">
        <v>44421</v>
      </c>
      <c r="FX63" t="s">
        <v>275</v>
      </c>
      <c r="FY63" s="27">
        <v>44421</v>
      </c>
      <c r="FZ63" t="s">
        <v>275</v>
      </c>
      <c r="GA63" s="27">
        <v>44469</v>
      </c>
      <c r="GB63" t="s">
        <v>275</v>
      </c>
      <c r="GC63" s="27">
        <v>44469</v>
      </c>
      <c r="GD63" t="s">
        <v>275</v>
      </c>
      <c r="GE63" s="27">
        <v>44469</v>
      </c>
      <c r="GF63" t="s">
        <v>275</v>
      </c>
      <c r="GG63" s="27">
        <v>44469</v>
      </c>
      <c r="GH63" t="s">
        <v>275</v>
      </c>
      <c r="GI63" s="27">
        <v>44469</v>
      </c>
      <c r="GJ63" t="s">
        <v>275</v>
      </c>
      <c r="GK63" s="27">
        <v>44469</v>
      </c>
      <c r="GL63" t="s">
        <v>275</v>
      </c>
      <c r="GM63" s="27">
        <v>44469</v>
      </c>
      <c r="GN63" t="s">
        <v>275</v>
      </c>
      <c r="GO63" s="27">
        <v>44469</v>
      </c>
      <c r="GP63" t="s">
        <v>275</v>
      </c>
      <c r="GQ63" s="27">
        <v>44469</v>
      </c>
      <c r="GR63" t="s">
        <v>275</v>
      </c>
      <c r="GS63" s="27">
        <v>44504</v>
      </c>
      <c r="GT63" t="s">
        <v>275</v>
      </c>
      <c r="GU63" s="27">
        <v>44509</v>
      </c>
      <c r="GV63" t="s">
        <v>275</v>
      </c>
      <c r="GW63" s="27">
        <v>44509</v>
      </c>
      <c r="GX63" t="s">
        <v>275</v>
      </c>
      <c r="GY63" s="27">
        <v>44509</v>
      </c>
      <c r="GZ63" t="s">
        <v>274</v>
      </c>
      <c r="HA63" s="27">
        <v>44509</v>
      </c>
      <c r="HB63" t="s">
        <v>274</v>
      </c>
      <c r="HC63" s="27">
        <v>44509</v>
      </c>
      <c r="HD63" t="s">
        <v>274</v>
      </c>
      <c r="HE63" s="27">
        <v>44509</v>
      </c>
      <c r="HF63" t="s">
        <v>274</v>
      </c>
      <c r="HG63">
        <v>44509</v>
      </c>
      <c r="HH63" t="s">
        <v>274</v>
      </c>
      <c r="HI63">
        <v>44509</v>
      </c>
      <c r="HJ63" t="s">
        <v>274</v>
      </c>
      <c r="HK63">
        <v>44509</v>
      </c>
      <c r="HL63" t="s">
        <v>274</v>
      </c>
      <c r="HM63" s="27">
        <v>44509</v>
      </c>
      <c r="HN63" t="s">
        <v>274</v>
      </c>
      <c r="HO63" s="27">
        <v>44509</v>
      </c>
      <c r="HP63" t="s">
        <v>274</v>
      </c>
      <c r="HQ63" s="27">
        <v>44553</v>
      </c>
      <c r="HR63" s="470" t="s">
        <v>274</v>
      </c>
      <c r="HS63" s="471">
        <v>44553</v>
      </c>
      <c r="HT63" t="s">
        <v>274</v>
      </c>
      <c r="HU63" s="27">
        <v>44553</v>
      </c>
      <c r="HV63" t="s">
        <v>274</v>
      </c>
      <c r="HW63" s="27">
        <v>44580</v>
      </c>
      <c r="HX63" t="s">
        <v>274</v>
      </c>
      <c r="HY63" s="27">
        <v>44580</v>
      </c>
      <c r="HZ63" t="s">
        <v>274</v>
      </c>
      <c r="IA63" s="27">
        <v>44588</v>
      </c>
      <c r="IB63" t="s">
        <v>274</v>
      </c>
      <c r="IC63" s="27">
        <v>44588</v>
      </c>
      <c r="ID63" t="s">
        <v>274</v>
      </c>
      <c r="IE63" s="27">
        <v>44588</v>
      </c>
      <c r="IF63" t="s">
        <v>274</v>
      </c>
      <c r="IG63" s="27">
        <v>44588</v>
      </c>
      <c r="IH63" t="s">
        <v>274</v>
      </c>
      <c r="II63" s="27">
        <v>44588</v>
      </c>
      <c r="IJ63" t="s">
        <v>274</v>
      </c>
      <c r="IK63" s="27">
        <v>44608</v>
      </c>
      <c r="IL63" t="s">
        <v>274</v>
      </c>
      <c r="IM63" s="27">
        <v>44608</v>
      </c>
      <c r="IN63" t="s">
        <v>274</v>
      </c>
      <c r="IO63" s="27">
        <v>44608</v>
      </c>
      <c r="IP63" t="s">
        <v>275</v>
      </c>
      <c r="IQ63" s="27">
        <v>44629</v>
      </c>
      <c r="IR63" t="s">
        <v>275</v>
      </c>
      <c r="IS63">
        <v>44629</v>
      </c>
      <c r="IT63" t="s">
        <v>275</v>
      </c>
      <c r="IU63" s="27">
        <v>44629</v>
      </c>
      <c r="IV63" t="s">
        <v>275</v>
      </c>
      <c r="IW63" s="27">
        <v>44629</v>
      </c>
      <c r="IX63" t="s">
        <v>275</v>
      </c>
      <c r="IY63" s="27">
        <v>44629</v>
      </c>
      <c r="IZ63" t="s">
        <v>275</v>
      </c>
      <c r="JA63" s="27">
        <v>44629</v>
      </c>
      <c r="JB63" t="s">
        <v>275</v>
      </c>
      <c r="JC63" s="27">
        <v>44629</v>
      </c>
      <c r="JD63" t="s">
        <v>275</v>
      </c>
      <c r="JE63" s="27">
        <v>44656</v>
      </c>
      <c r="JF63" t="s">
        <v>275</v>
      </c>
      <c r="JG63">
        <v>44656</v>
      </c>
      <c r="JH63" t="s">
        <v>275</v>
      </c>
      <c r="JI63" s="27">
        <v>44656</v>
      </c>
      <c r="JJ63" t="s">
        <v>275</v>
      </c>
      <c r="JK63">
        <v>44656</v>
      </c>
      <c r="JL63" t="s">
        <v>275</v>
      </c>
      <c r="JM63" s="27">
        <v>44656</v>
      </c>
      <c r="JN63" t="s">
        <v>275</v>
      </c>
      <c r="JO63" s="7">
        <v>44656</v>
      </c>
      <c r="JP63" t="s">
        <v>275</v>
      </c>
      <c r="JQ63" s="27">
        <v>44693</v>
      </c>
      <c r="JR63" t="s">
        <v>275</v>
      </c>
      <c r="JS63" s="27">
        <v>44693</v>
      </c>
      <c r="JT63" t="s">
        <v>275</v>
      </c>
      <c r="JU63">
        <v>44693</v>
      </c>
      <c r="JV63" t="s">
        <v>275</v>
      </c>
      <c r="JW63">
        <v>44719</v>
      </c>
      <c r="JX63" t="s">
        <v>275</v>
      </c>
      <c r="JY63" s="27">
        <v>44719</v>
      </c>
      <c r="JZ63" t="s">
        <v>275</v>
      </c>
      <c r="KA63" s="27">
        <v>44761</v>
      </c>
      <c r="KB63" t="s">
        <v>275</v>
      </c>
      <c r="KC63" s="27">
        <v>44761</v>
      </c>
      <c r="KD63" t="s">
        <v>275</v>
      </c>
      <c r="KE63" s="27">
        <v>44761</v>
      </c>
    </row>
    <row r="64" spans="1:291" x14ac:dyDescent="0.25">
      <c r="A64" t="s">
        <v>2358</v>
      </c>
      <c r="B64" s="7">
        <v>43056</v>
      </c>
      <c r="D64" t="s">
        <v>2358</v>
      </c>
      <c r="E64" s="7">
        <v>43056</v>
      </c>
      <c r="G64" t="s">
        <v>2351</v>
      </c>
      <c r="I64" t="s">
        <v>2502</v>
      </c>
      <c r="J64" s="7">
        <v>43056</v>
      </c>
      <c r="L64" t="s">
        <v>2351</v>
      </c>
      <c r="M64" t="s">
        <v>2365</v>
      </c>
      <c r="O64" t="s">
        <v>2374</v>
      </c>
      <c r="P64" s="7">
        <v>43524</v>
      </c>
      <c r="R64">
        <v>3204</v>
      </c>
      <c r="S64" s="7">
        <v>42355</v>
      </c>
      <c r="T64" t="s">
        <v>2342</v>
      </c>
      <c r="U64">
        <v>3806</v>
      </c>
      <c r="V64" s="7">
        <v>42320</v>
      </c>
      <c r="W64" t="s">
        <v>2429</v>
      </c>
      <c r="X64" t="s">
        <v>2365</v>
      </c>
      <c r="Y64" t="s">
        <v>2365</v>
      </c>
      <c r="Z64" s="7">
        <v>43524</v>
      </c>
      <c r="AA64" t="s">
        <v>2365</v>
      </c>
      <c r="AB64" t="s">
        <v>2365</v>
      </c>
      <c r="AC64" t="s">
        <v>2374</v>
      </c>
      <c r="AD64" s="7">
        <v>43524</v>
      </c>
      <c r="AE64" s="14" t="s">
        <v>2365</v>
      </c>
      <c r="AF64" t="s">
        <v>2374</v>
      </c>
      <c r="AG64" s="7">
        <v>43993</v>
      </c>
      <c r="AH64">
        <v>3204</v>
      </c>
      <c r="AI64" s="7">
        <v>42355</v>
      </c>
      <c r="AJ64" s="15" t="s">
        <v>2342</v>
      </c>
      <c r="AK64" t="s">
        <v>2382</v>
      </c>
      <c r="AL64" s="7">
        <v>43993</v>
      </c>
      <c r="AM64" t="s">
        <v>2374</v>
      </c>
      <c r="AN64" t="s">
        <v>2382</v>
      </c>
      <c r="AO64" s="7">
        <v>43993</v>
      </c>
      <c r="AP64" t="s">
        <v>2382</v>
      </c>
      <c r="AQ64" s="7">
        <v>43993</v>
      </c>
      <c r="AR64" t="s">
        <v>2382</v>
      </c>
      <c r="AS64" s="27">
        <v>43993</v>
      </c>
      <c r="AT64" t="s">
        <v>2382</v>
      </c>
      <c r="AU64" s="27">
        <v>43993</v>
      </c>
      <c r="AV64" t="s">
        <v>2382</v>
      </c>
      <c r="AW64" s="27">
        <v>43993</v>
      </c>
      <c r="AX64" t="s">
        <v>2382</v>
      </c>
      <c r="AY64" s="27">
        <v>43993</v>
      </c>
      <c r="AZ64" t="s">
        <v>2382</v>
      </c>
      <c r="BA64" s="27">
        <v>43993</v>
      </c>
      <c r="BB64" t="s">
        <v>2382</v>
      </c>
      <c r="BC64" s="27">
        <v>44070</v>
      </c>
      <c r="BD64" t="s">
        <v>2382</v>
      </c>
      <c r="BE64" s="27">
        <v>44070</v>
      </c>
      <c r="BF64" t="s">
        <v>2382</v>
      </c>
      <c r="BG64" s="27">
        <v>44070</v>
      </c>
      <c r="BH64" t="s">
        <v>2382</v>
      </c>
      <c r="BI64" s="27">
        <v>44070</v>
      </c>
      <c r="BJ64" t="s">
        <v>2382</v>
      </c>
      <c r="BK64" s="27">
        <v>44070</v>
      </c>
      <c r="BL64" t="s">
        <v>2382</v>
      </c>
      <c r="BM64" s="27">
        <v>44070</v>
      </c>
      <c r="BN64" t="s">
        <v>2374</v>
      </c>
      <c r="BO64" s="27">
        <v>44070</v>
      </c>
      <c r="BP64" t="s">
        <v>2374</v>
      </c>
      <c r="BQ64" s="7">
        <v>44070</v>
      </c>
      <c r="BR64" t="s">
        <v>2374</v>
      </c>
      <c r="BS64" s="27">
        <v>44070</v>
      </c>
      <c r="BT64" t="s">
        <v>2374</v>
      </c>
      <c r="BU64" s="27">
        <v>44070</v>
      </c>
      <c r="BV64" t="s">
        <v>2374</v>
      </c>
      <c r="BW64">
        <v>44070</v>
      </c>
      <c r="BX64" t="s">
        <v>2374</v>
      </c>
      <c r="BY64" s="27">
        <v>44203</v>
      </c>
      <c r="BZ64" t="s">
        <v>2374</v>
      </c>
      <c r="CA64" s="27">
        <v>44203</v>
      </c>
      <c r="CB64" t="s">
        <v>2374</v>
      </c>
      <c r="CC64" s="27">
        <v>44203</v>
      </c>
      <c r="CD64">
        <v>3137</v>
      </c>
      <c r="CE64" s="27">
        <v>44209</v>
      </c>
      <c r="CF64" t="s">
        <v>2374</v>
      </c>
      <c r="CG64" s="27">
        <v>44203</v>
      </c>
      <c r="CH64" t="s">
        <v>2379</v>
      </c>
      <c r="CI64" s="27">
        <v>44203</v>
      </c>
      <c r="CJ64" t="s">
        <v>2379</v>
      </c>
      <c r="CK64" s="27">
        <v>44203</v>
      </c>
      <c r="CL64" t="s">
        <v>2379</v>
      </c>
      <c r="CM64" s="27">
        <v>44239</v>
      </c>
      <c r="CN64" t="s">
        <v>2379</v>
      </c>
      <c r="CO64" s="27">
        <v>44239</v>
      </c>
      <c r="CP64" t="s">
        <v>2379</v>
      </c>
      <c r="CQ64" s="7">
        <v>44239</v>
      </c>
      <c r="CR64" t="s">
        <v>2392</v>
      </c>
      <c r="CS64">
        <v>0.254</v>
      </c>
      <c r="CT64" t="s">
        <v>2379</v>
      </c>
      <c r="CU64" s="7">
        <v>44257</v>
      </c>
      <c r="CV64" t="s">
        <v>2379</v>
      </c>
      <c r="CW64" s="27">
        <v>44257</v>
      </c>
      <c r="CX64" t="s">
        <v>2379</v>
      </c>
      <c r="CY64" s="27">
        <v>44292</v>
      </c>
      <c r="CZ64" t="s">
        <v>2379</v>
      </c>
      <c r="DA64" s="27">
        <v>44292</v>
      </c>
      <c r="DB64" t="s">
        <v>2379</v>
      </c>
      <c r="DC64" s="27">
        <v>44292</v>
      </c>
      <c r="DD64" t="s">
        <v>2379</v>
      </c>
      <c r="DE64" s="27">
        <v>44292</v>
      </c>
      <c r="DF64" t="s">
        <v>2379</v>
      </c>
      <c r="DG64" s="27">
        <v>44292</v>
      </c>
      <c r="DH64" t="s">
        <v>2379</v>
      </c>
      <c r="DI64" s="27">
        <v>44292</v>
      </c>
      <c r="DJ64" t="s">
        <v>2509</v>
      </c>
      <c r="DK64" s="7">
        <v>44368</v>
      </c>
      <c r="DL64" t="s">
        <v>287</v>
      </c>
      <c r="DM64" s="27">
        <v>44372</v>
      </c>
      <c r="DN64" t="s">
        <v>287</v>
      </c>
      <c r="DO64" s="27">
        <v>44372</v>
      </c>
      <c r="DP64" t="s">
        <v>281</v>
      </c>
      <c r="DQ64" s="27">
        <v>44372</v>
      </c>
      <c r="DR64" t="s">
        <v>281</v>
      </c>
      <c r="DS64" s="27">
        <v>44372</v>
      </c>
      <c r="DT64" t="s">
        <v>281</v>
      </c>
      <c r="DU64" s="27">
        <v>44372</v>
      </c>
      <c r="DV64" t="s">
        <v>279</v>
      </c>
      <c r="DW64" s="27">
        <v>44372</v>
      </c>
      <c r="DX64" t="s">
        <v>277</v>
      </c>
      <c r="DY64" s="7">
        <v>44372</v>
      </c>
      <c r="DZ64" t="s">
        <v>277</v>
      </c>
      <c r="EA64">
        <v>44372</v>
      </c>
      <c r="EB64" t="s">
        <v>277</v>
      </c>
      <c r="EC64" s="27">
        <v>44372</v>
      </c>
      <c r="ED64" t="s">
        <v>277</v>
      </c>
      <c r="EE64" s="27">
        <v>44372</v>
      </c>
      <c r="EF64" t="s">
        <v>277</v>
      </c>
      <c r="EG64" s="7">
        <v>44372</v>
      </c>
      <c r="EH64" t="s">
        <v>277</v>
      </c>
      <c r="EI64" s="27">
        <v>44372</v>
      </c>
      <c r="EJ64" t="s">
        <v>277</v>
      </c>
      <c r="EK64" s="27">
        <v>44372</v>
      </c>
      <c r="EL64" t="s">
        <v>277</v>
      </c>
      <c r="EM64" s="27">
        <v>44372</v>
      </c>
      <c r="EN64" t="s">
        <v>277</v>
      </c>
      <c r="EO64" s="27">
        <v>44372</v>
      </c>
      <c r="EP64" t="s">
        <v>277</v>
      </c>
      <c r="EQ64" s="27">
        <v>44415</v>
      </c>
      <c r="ER64" t="s">
        <v>277</v>
      </c>
      <c r="ES64" s="27">
        <v>44421</v>
      </c>
      <c r="ET64" t="s">
        <v>277</v>
      </c>
      <c r="EU64" s="27">
        <v>44421</v>
      </c>
      <c r="EV64" t="s">
        <v>277</v>
      </c>
      <c r="EW64" s="27">
        <v>44421</v>
      </c>
      <c r="EX64" t="s">
        <v>277</v>
      </c>
      <c r="EY64" s="27">
        <v>44428</v>
      </c>
      <c r="EZ64" t="s">
        <v>277</v>
      </c>
      <c r="FA64">
        <v>44428</v>
      </c>
      <c r="FB64" t="s">
        <v>277</v>
      </c>
      <c r="FC64" s="27">
        <v>44428</v>
      </c>
      <c r="FF64" t="s">
        <v>277</v>
      </c>
      <c r="FG64" s="27">
        <v>44428</v>
      </c>
      <c r="FH64" t="s">
        <v>277</v>
      </c>
      <c r="FI64" s="7">
        <v>44428</v>
      </c>
      <c r="FJ64" t="s">
        <v>277</v>
      </c>
      <c r="FK64" s="27">
        <v>44428</v>
      </c>
      <c r="FL64" t="s">
        <v>277</v>
      </c>
      <c r="FM64" s="27">
        <v>44428</v>
      </c>
      <c r="FN64" t="s">
        <v>277</v>
      </c>
      <c r="FO64" s="27">
        <v>44428</v>
      </c>
      <c r="FP64" t="s">
        <v>277</v>
      </c>
      <c r="FQ64" s="27">
        <v>44428</v>
      </c>
      <c r="FR64" t="s">
        <v>277</v>
      </c>
      <c r="FS64" s="27">
        <v>44428</v>
      </c>
      <c r="FT64" t="s">
        <v>277</v>
      </c>
      <c r="FU64" s="7">
        <v>44428</v>
      </c>
      <c r="FV64" t="s">
        <v>277</v>
      </c>
      <c r="FW64" s="27">
        <v>44428</v>
      </c>
      <c r="FX64" t="s">
        <v>277</v>
      </c>
      <c r="FY64" s="27">
        <v>44428</v>
      </c>
      <c r="FZ64" t="s">
        <v>277</v>
      </c>
      <c r="GA64" s="27">
        <v>44469</v>
      </c>
      <c r="GB64" t="s">
        <v>277</v>
      </c>
      <c r="GC64" s="27">
        <v>44469</v>
      </c>
      <c r="GD64" t="s">
        <v>277</v>
      </c>
      <c r="GE64" s="27">
        <v>44469</v>
      </c>
      <c r="GF64" t="s">
        <v>277</v>
      </c>
      <c r="GG64" s="27">
        <v>44469</v>
      </c>
      <c r="GH64" t="s">
        <v>277</v>
      </c>
      <c r="GI64" s="27">
        <v>44469</v>
      </c>
      <c r="GJ64" t="s">
        <v>277</v>
      </c>
      <c r="GK64" s="27">
        <v>44469</v>
      </c>
      <c r="GL64" t="s">
        <v>277</v>
      </c>
      <c r="GM64" s="27">
        <v>44469</v>
      </c>
      <c r="GN64" t="s">
        <v>277</v>
      </c>
      <c r="GO64" s="27">
        <v>44469</v>
      </c>
      <c r="GP64" t="s">
        <v>277</v>
      </c>
      <c r="GQ64" s="27">
        <v>44469</v>
      </c>
      <c r="GR64" t="s">
        <v>277</v>
      </c>
      <c r="GS64" s="27">
        <v>44469</v>
      </c>
      <c r="GT64" t="s">
        <v>277</v>
      </c>
      <c r="GU64" s="27">
        <v>44509</v>
      </c>
      <c r="GV64" t="s">
        <v>277</v>
      </c>
      <c r="GW64" s="27">
        <v>44509</v>
      </c>
      <c r="GX64" t="s">
        <v>277</v>
      </c>
      <c r="GY64" s="27">
        <v>44509</v>
      </c>
      <c r="GZ64" t="s">
        <v>275</v>
      </c>
      <c r="HA64" s="27">
        <v>44509</v>
      </c>
      <c r="HB64" t="s">
        <v>275</v>
      </c>
      <c r="HC64" s="27">
        <v>44509</v>
      </c>
      <c r="HD64" t="s">
        <v>275</v>
      </c>
      <c r="HE64" s="27">
        <v>44509</v>
      </c>
      <c r="HF64" t="s">
        <v>275</v>
      </c>
      <c r="HG64">
        <v>44509</v>
      </c>
      <c r="HH64" t="s">
        <v>275</v>
      </c>
      <c r="HI64">
        <v>44509</v>
      </c>
      <c r="HJ64" t="s">
        <v>275</v>
      </c>
      <c r="HK64">
        <v>44509</v>
      </c>
      <c r="HL64" t="s">
        <v>275</v>
      </c>
      <c r="HM64" s="27">
        <v>44509</v>
      </c>
      <c r="HN64" t="s">
        <v>275</v>
      </c>
      <c r="HO64" s="27">
        <v>44552</v>
      </c>
      <c r="HP64" t="s">
        <v>275</v>
      </c>
      <c r="HQ64" s="27">
        <v>44552</v>
      </c>
      <c r="HR64" s="470" t="s">
        <v>275</v>
      </c>
      <c r="HS64" s="471">
        <v>44552</v>
      </c>
      <c r="HT64" t="s">
        <v>275</v>
      </c>
      <c r="HU64" s="27">
        <v>44552</v>
      </c>
      <c r="HV64" t="s">
        <v>275</v>
      </c>
      <c r="HW64" s="27">
        <v>44580</v>
      </c>
      <c r="HX64" t="s">
        <v>275</v>
      </c>
      <c r="HY64" s="27">
        <v>44580</v>
      </c>
      <c r="HZ64" t="s">
        <v>275</v>
      </c>
      <c r="IA64" s="27">
        <v>44580</v>
      </c>
      <c r="IB64" t="s">
        <v>275</v>
      </c>
      <c r="IC64" s="27">
        <v>44580</v>
      </c>
      <c r="ID64" t="s">
        <v>275</v>
      </c>
      <c r="IE64" s="27">
        <v>44580</v>
      </c>
      <c r="IF64" t="s">
        <v>275</v>
      </c>
      <c r="IG64" s="27">
        <v>44601</v>
      </c>
      <c r="IH64" t="s">
        <v>275</v>
      </c>
      <c r="II64" s="27">
        <v>44601</v>
      </c>
      <c r="IJ64" t="s">
        <v>275</v>
      </c>
      <c r="IK64" s="27">
        <v>44608</v>
      </c>
      <c r="IL64" t="s">
        <v>275</v>
      </c>
      <c r="IM64" s="27">
        <v>44608</v>
      </c>
      <c r="IN64" t="s">
        <v>275</v>
      </c>
      <c r="IO64" s="27">
        <v>44608</v>
      </c>
      <c r="IP64" t="s">
        <v>277</v>
      </c>
      <c r="IQ64" s="27">
        <v>44629</v>
      </c>
      <c r="IR64" t="s">
        <v>277</v>
      </c>
      <c r="IS64">
        <v>44629</v>
      </c>
      <c r="IT64" t="s">
        <v>277</v>
      </c>
      <c r="IU64" s="27">
        <v>44629</v>
      </c>
      <c r="IV64" t="s">
        <v>277</v>
      </c>
      <c r="IW64" s="27">
        <v>44629</v>
      </c>
      <c r="IX64" t="s">
        <v>277</v>
      </c>
      <c r="IY64" s="27">
        <v>44629</v>
      </c>
      <c r="IZ64" t="s">
        <v>277</v>
      </c>
      <c r="JA64" s="27">
        <v>44629</v>
      </c>
      <c r="JB64" t="s">
        <v>277</v>
      </c>
      <c r="JC64" s="27">
        <v>44629</v>
      </c>
      <c r="JD64" t="s">
        <v>277</v>
      </c>
      <c r="JE64" s="27">
        <v>44656</v>
      </c>
      <c r="JF64" t="s">
        <v>277</v>
      </c>
      <c r="JG64">
        <v>44656</v>
      </c>
      <c r="JH64" t="s">
        <v>277</v>
      </c>
      <c r="JI64" s="27">
        <v>44656</v>
      </c>
      <c r="JJ64" t="s">
        <v>277</v>
      </c>
      <c r="JK64">
        <v>44656</v>
      </c>
      <c r="JL64" t="s">
        <v>277</v>
      </c>
      <c r="JM64" s="27">
        <v>44681</v>
      </c>
      <c r="JN64" t="s">
        <v>277</v>
      </c>
      <c r="JO64" s="7">
        <v>44683</v>
      </c>
      <c r="JP64" t="s">
        <v>277</v>
      </c>
      <c r="JQ64" s="27">
        <v>44693</v>
      </c>
      <c r="JR64" t="s">
        <v>277</v>
      </c>
      <c r="JS64" s="27">
        <v>44693</v>
      </c>
      <c r="JT64" t="s">
        <v>277</v>
      </c>
      <c r="JU64">
        <v>44693</v>
      </c>
      <c r="JV64" t="s">
        <v>277</v>
      </c>
      <c r="JW64">
        <v>44719</v>
      </c>
      <c r="JX64" t="s">
        <v>277</v>
      </c>
      <c r="JY64" s="27">
        <v>44719</v>
      </c>
      <c r="JZ64" t="s">
        <v>277</v>
      </c>
      <c r="KA64" s="27">
        <v>44761</v>
      </c>
      <c r="KB64" t="s">
        <v>277</v>
      </c>
      <c r="KC64" s="27">
        <v>44761</v>
      </c>
      <c r="KD64" t="s">
        <v>277</v>
      </c>
      <c r="KE64" s="27">
        <v>44761</v>
      </c>
    </row>
    <row r="65" spans="1:291" x14ac:dyDescent="0.25">
      <c r="A65" t="s">
        <v>2502</v>
      </c>
      <c r="B65" s="7">
        <v>43056</v>
      </c>
      <c r="D65" t="s">
        <v>2502</v>
      </c>
      <c r="E65" s="7">
        <v>43056</v>
      </c>
      <c r="G65" t="s">
        <v>2355</v>
      </c>
      <c r="I65" t="s">
        <v>2362</v>
      </c>
      <c r="J65" s="7">
        <v>43524</v>
      </c>
      <c r="L65" t="s">
        <v>2355</v>
      </c>
      <c r="M65" t="s">
        <v>2369</v>
      </c>
      <c r="O65" t="s">
        <v>2379</v>
      </c>
      <c r="P65" s="7">
        <v>43524</v>
      </c>
      <c r="R65">
        <v>3806</v>
      </c>
      <c r="S65" s="7">
        <v>42320</v>
      </c>
      <c r="T65" t="s">
        <v>2428</v>
      </c>
      <c r="U65">
        <v>3608</v>
      </c>
      <c r="V65" s="7">
        <v>42285</v>
      </c>
      <c r="W65" t="s">
        <v>2510</v>
      </c>
      <c r="X65" t="s">
        <v>2369</v>
      </c>
      <c r="Y65" t="s">
        <v>2369</v>
      </c>
      <c r="Z65" s="7">
        <v>43524</v>
      </c>
      <c r="AA65" t="s">
        <v>2369</v>
      </c>
      <c r="AB65" t="s">
        <v>2369</v>
      </c>
      <c r="AC65" t="s">
        <v>2379</v>
      </c>
      <c r="AD65" s="7">
        <v>43524</v>
      </c>
      <c r="AE65" s="14" t="s">
        <v>2369</v>
      </c>
      <c r="AF65" t="s">
        <v>2379</v>
      </c>
      <c r="AG65" s="7">
        <v>43993</v>
      </c>
      <c r="AH65">
        <v>3806</v>
      </c>
      <c r="AI65" s="7">
        <v>42320</v>
      </c>
      <c r="AJ65" s="15" t="s">
        <v>2428</v>
      </c>
      <c r="AK65" t="s">
        <v>2387</v>
      </c>
      <c r="AL65" s="7">
        <v>43993</v>
      </c>
      <c r="AM65" t="s">
        <v>2379</v>
      </c>
      <c r="AN65" t="s">
        <v>2387</v>
      </c>
      <c r="AO65" s="7">
        <v>43993</v>
      </c>
      <c r="AP65" t="s">
        <v>2387</v>
      </c>
      <c r="AQ65" s="7">
        <v>43993</v>
      </c>
      <c r="AR65" t="s">
        <v>2387</v>
      </c>
      <c r="AS65" s="27">
        <v>43993</v>
      </c>
      <c r="AT65" t="s">
        <v>2387</v>
      </c>
      <c r="AU65" s="27">
        <v>43993</v>
      </c>
      <c r="AV65" t="s">
        <v>2387</v>
      </c>
      <c r="AW65" s="27">
        <v>43993</v>
      </c>
      <c r="AX65" t="s">
        <v>2387</v>
      </c>
      <c r="AY65" s="27">
        <v>43993</v>
      </c>
      <c r="AZ65" t="s">
        <v>2387</v>
      </c>
      <c r="BA65" s="27">
        <v>43993</v>
      </c>
      <c r="BB65" t="s">
        <v>2387</v>
      </c>
      <c r="BC65" s="27">
        <v>44070</v>
      </c>
      <c r="BD65" t="s">
        <v>2387</v>
      </c>
      <c r="BE65" s="27">
        <v>44070</v>
      </c>
      <c r="BF65" t="s">
        <v>2387</v>
      </c>
      <c r="BG65" s="27">
        <v>44070</v>
      </c>
      <c r="BH65" t="s">
        <v>2387</v>
      </c>
      <c r="BI65" s="27">
        <v>44070</v>
      </c>
      <c r="BJ65" t="s">
        <v>2387</v>
      </c>
      <c r="BK65" s="27">
        <v>44070</v>
      </c>
      <c r="BL65" t="s">
        <v>2387</v>
      </c>
      <c r="BM65" s="27">
        <v>44070</v>
      </c>
      <c r="BN65" t="s">
        <v>2379</v>
      </c>
      <c r="BO65" s="27">
        <v>44070</v>
      </c>
      <c r="BP65" t="s">
        <v>2379</v>
      </c>
      <c r="BQ65" s="7">
        <v>44070</v>
      </c>
      <c r="BR65" t="s">
        <v>2379</v>
      </c>
      <c r="BS65" s="27">
        <v>44070</v>
      </c>
      <c r="BT65" t="s">
        <v>2379</v>
      </c>
      <c r="BU65" s="27">
        <v>44070</v>
      </c>
      <c r="BV65" t="s">
        <v>2379</v>
      </c>
      <c r="BW65">
        <v>44070</v>
      </c>
      <c r="BX65" t="s">
        <v>2379</v>
      </c>
      <c r="BY65" s="27">
        <v>44203</v>
      </c>
      <c r="BZ65" t="s">
        <v>2379</v>
      </c>
      <c r="CA65" s="27">
        <v>44203</v>
      </c>
      <c r="CB65" t="s">
        <v>2379</v>
      </c>
      <c r="CC65" s="27">
        <v>44203</v>
      </c>
      <c r="CD65">
        <v>3207</v>
      </c>
      <c r="CE65" s="27">
        <v>44209</v>
      </c>
      <c r="CF65" t="s">
        <v>2379</v>
      </c>
      <c r="CG65" s="27">
        <v>44203</v>
      </c>
      <c r="CH65" t="s">
        <v>2382</v>
      </c>
      <c r="CI65" s="27">
        <v>44203</v>
      </c>
      <c r="CJ65" t="s">
        <v>2382</v>
      </c>
      <c r="CK65" s="27">
        <v>44203</v>
      </c>
      <c r="CL65" t="s">
        <v>2382</v>
      </c>
      <c r="CM65" s="27">
        <v>44239</v>
      </c>
      <c r="CN65" t="s">
        <v>2382</v>
      </c>
      <c r="CO65" s="27">
        <v>44239</v>
      </c>
      <c r="CP65" t="s">
        <v>2382</v>
      </c>
      <c r="CQ65" s="7">
        <v>44239</v>
      </c>
      <c r="CR65" t="s">
        <v>2397</v>
      </c>
      <c r="CS65">
        <v>0.23499999999999999</v>
      </c>
      <c r="CT65" t="s">
        <v>2382</v>
      </c>
      <c r="CU65" s="7">
        <v>44257</v>
      </c>
      <c r="CV65" t="s">
        <v>2382</v>
      </c>
      <c r="CW65" s="27">
        <v>44257</v>
      </c>
      <c r="CX65" t="s">
        <v>2382</v>
      </c>
      <c r="CY65" s="27">
        <v>44292</v>
      </c>
      <c r="CZ65" t="s">
        <v>2382</v>
      </c>
      <c r="DA65" s="27">
        <v>44292</v>
      </c>
      <c r="DB65" t="s">
        <v>2382</v>
      </c>
      <c r="DC65" s="27">
        <v>44292</v>
      </c>
      <c r="DD65" t="s">
        <v>2382</v>
      </c>
      <c r="DE65" s="27">
        <v>44292</v>
      </c>
      <c r="DF65" t="s">
        <v>2382</v>
      </c>
      <c r="DG65" s="27">
        <v>44292</v>
      </c>
      <c r="DH65" t="s">
        <v>2382</v>
      </c>
      <c r="DI65" s="27">
        <v>44292</v>
      </c>
      <c r="DJ65" t="s">
        <v>2511</v>
      </c>
      <c r="DK65" s="7">
        <v>44368</v>
      </c>
      <c r="DL65" t="s">
        <v>288</v>
      </c>
      <c r="DM65" s="27">
        <v>44372</v>
      </c>
      <c r="DN65" t="s">
        <v>288</v>
      </c>
      <c r="DO65" s="27">
        <v>44372</v>
      </c>
      <c r="DP65" t="s">
        <v>283</v>
      </c>
      <c r="DQ65" s="27">
        <v>44372</v>
      </c>
      <c r="DR65" t="s">
        <v>283</v>
      </c>
      <c r="DS65" s="27">
        <v>44372</v>
      </c>
      <c r="DT65" t="s">
        <v>283</v>
      </c>
      <c r="DU65" s="27">
        <v>44372</v>
      </c>
      <c r="DV65" t="s">
        <v>281</v>
      </c>
      <c r="DW65" s="27">
        <v>44372</v>
      </c>
      <c r="DX65" t="s">
        <v>279</v>
      </c>
      <c r="DY65" s="7">
        <v>44372</v>
      </c>
      <c r="DZ65" t="s">
        <v>279</v>
      </c>
      <c r="EA65">
        <v>44372</v>
      </c>
      <c r="EB65" t="s">
        <v>279</v>
      </c>
      <c r="EC65" s="27">
        <v>44372</v>
      </c>
      <c r="ED65" t="s">
        <v>279</v>
      </c>
      <c r="EE65" s="27">
        <v>44372</v>
      </c>
      <c r="EF65" t="s">
        <v>279</v>
      </c>
      <c r="EG65" s="7">
        <v>44372</v>
      </c>
      <c r="EH65" t="s">
        <v>279</v>
      </c>
      <c r="EI65" s="27">
        <v>44372</v>
      </c>
      <c r="EJ65" t="s">
        <v>279</v>
      </c>
      <c r="EK65" s="27">
        <v>44372</v>
      </c>
      <c r="EL65" t="s">
        <v>279</v>
      </c>
      <c r="EM65" s="27">
        <v>44372</v>
      </c>
      <c r="EN65" t="s">
        <v>279</v>
      </c>
      <c r="EO65" s="27">
        <v>44372</v>
      </c>
      <c r="EP65" t="s">
        <v>279</v>
      </c>
      <c r="EQ65" s="27">
        <v>44372</v>
      </c>
      <c r="ER65" t="s">
        <v>279</v>
      </c>
      <c r="ES65" s="27">
        <v>44421</v>
      </c>
      <c r="ET65" t="s">
        <v>279</v>
      </c>
      <c r="EU65" s="27">
        <v>44421</v>
      </c>
      <c r="EV65" t="s">
        <v>279</v>
      </c>
      <c r="EW65" s="27">
        <v>44421</v>
      </c>
      <c r="EX65" t="s">
        <v>279</v>
      </c>
      <c r="EY65" s="27">
        <v>44421</v>
      </c>
      <c r="EZ65" t="s">
        <v>279</v>
      </c>
      <c r="FA65">
        <v>44421</v>
      </c>
      <c r="FB65" t="s">
        <v>279</v>
      </c>
      <c r="FC65" s="27">
        <v>44421</v>
      </c>
      <c r="FF65" t="s">
        <v>279</v>
      </c>
      <c r="FG65" s="27">
        <v>44421</v>
      </c>
      <c r="FH65" t="s">
        <v>279</v>
      </c>
      <c r="FI65" s="7">
        <v>44421</v>
      </c>
      <c r="FJ65" t="s">
        <v>279</v>
      </c>
      <c r="FK65" s="27">
        <v>44421</v>
      </c>
      <c r="FL65" t="s">
        <v>279</v>
      </c>
      <c r="FM65" s="27">
        <v>44421</v>
      </c>
      <c r="FN65" t="s">
        <v>279</v>
      </c>
      <c r="FO65" s="27">
        <v>44421</v>
      </c>
      <c r="FP65" t="s">
        <v>279</v>
      </c>
      <c r="FQ65" s="27">
        <v>44421</v>
      </c>
      <c r="FR65" t="s">
        <v>279</v>
      </c>
      <c r="FS65" s="27">
        <v>44421</v>
      </c>
      <c r="FT65" t="s">
        <v>279</v>
      </c>
      <c r="FU65" s="7">
        <v>44421</v>
      </c>
      <c r="FV65" t="s">
        <v>279</v>
      </c>
      <c r="FW65" s="27">
        <v>44421</v>
      </c>
      <c r="FX65" t="s">
        <v>279</v>
      </c>
      <c r="FY65" s="27">
        <v>44421</v>
      </c>
      <c r="FZ65" t="s">
        <v>279</v>
      </c>
      <c r="GA65" s="27">
        <v>44469</v>
      </c>
      <c r="GB65" t="s">
        <v>279</v>
      </c>
      <c r="GC65" s="27">
        <v>44469</v>
      </c>
      <c r="GD65" t="s">
        <v>279</v>
      </c>
      <c r="GE65" s="27">
        <v>44469</v>
      </c>
      <c r="GF65" t="s">
        <v>279</v>
      </c>
      <c r="GG65" s="27">
        <v>44469</v>
      </c>
      <c r="GH65" t="s">
        <v>279</v>
      </c>
      <c r="GI65" s="27">
        <v>44469</v>
      </c>
      <c r="GJ65" t="s">
        <v>279</v>
      </c>
      <c r="GK65" s="27">
        <v>44469</v>
      </c>
      <c r="GL65" t="s">
        <v>279</v>
      </c>
      <c r="GM65" s="27">
        <v>44469</v>
      </c>
      <c r="GN65" t="s">
        <v>279</v>
      </c>
      <c r="GO65" s="27">
        <v>44469</v>
      </c>
      <c r="GP65" t="s">
        <v>279</v>
      </c>
      <c r="GQ65" s="27">
        <v>44469</v>
      </c>
      <c r="GR65" t="s">
        <v>279</v>
      </c>
      <c r="GS65" s="27">
        <v>44504</v>
      </c>
      <c r="GT65" t="s">
        <v>279</v>
      </c>
      <c r="GU65" s="27">
        <v>44509</v>
      </c>
      <c r="GV65" t="s">
        <v>279</v>
      </c>
      <c r="GW65" s="27">
        <v>44509</v>
      </c>
      <c r="GX65" t="s">
        <v>279</v>
      </c>
      <c r="GY65" s="27">
        <v>44509</v>
      </c>
      <c r="GZ65" t="s">
        <v>277</v>
      </c>
      <c r="HA65" s="27">
        <v>44509</v>
      </c>
      <c r="HB65" t="s">
        <v>277</v>
      </c>
      <c r="HC65" s="27">
        <v>44509</v>
      </c>
      <c r="HD65" t="s">
        <v>277</v>
      </c>
      <c r="HE65" s="27">
        <v>44509</v>
      </c>
      <c r="HF65" t="s">
        <v>277</v>
      </c>
      <c r="HG65">
        <v>44509</v>
      </c>
      <c r="HH65" t="s">
        <v>277</v>
      </c>
      <c r="HI65">
        <v>44509</v>
      </c>
      <c r="HJ65" t="s">
        <v>277</v>
      </c>
      <c r="HK65">
        <v>44509</v>
      </c>
      <c r="HL65" t="s">
        <v>277</v>
      </c>
      <c r="HM65" s="27">
        <v>44509</v>
      </c>
      <c r="HN65" t="s">
        <v>277</v>
      </c>
      <c r="HO65" s="27">
        <v>44552</v>
      </c>
      <c r="HP65" t="s">
        <v>277</v>
      </c>
      <c r="HQ65" s="27">
        <v>44552</v>
      </c>
      <c r="HR65" s="470" t="s">
        <v>277</v>
      </c>
      <c r="HS65" s="471">
        <v>44552</v>
      </c>
      <c r="HT65" t="s">
        <v>277</v>
      </c>
      <c r="HU65" s="27">
        <v>44552</v>
      </c>
      <c r="HV65" t="s">
        <v>277</v>
      </c>
      <c r="HW65" s="27">
        <v>44580</v>
      </c>
      <c r="HX65" t="s">
        <v>277</v>
      </c>
      <c r="HY65" s="27">
        <v>44580</v>
      </c>
      <c r="HZ65" t="s">
        <v>277</v>
      </c>
      <c r="IA65" s="27">
        <v>44580</v>
      </c>
      <c r="IB65" t="s">
        <v>277</v>
      </c>
      <c r="IC65" s="27">
        <v>44580</v>
      </c>
      <c r="ID65" t="s">
        <v>277</v>
      </c>
      <c r="IE65" s="27">
        <v>44600</v>
      </c>
      <c r="IF65" t="s">
        <v>277</v>
      </c>
      <c r="IG65" s="27">
        <v>44601</v>
      </c>
      <c r="IH65" t="s">
        <v>277</v>
      </c>
      <c r="II65" s="27">
        <v>44601</v>
      </c>
      <c r="IJ65" t="s">
        <v>277</v>
      </c>
      <c r="IK65" s="27">
        <v>44608</v>
      </c>
      <c r="IL65" t="s">
        <v>277</v>
      </c>
      <c r="IM65" s="27">
        <v>44608</v>
      </c>
      <c r="IN65" t="s">
        <v>277</v>
      </c>
      <c r="IO65" s="27">
        <v>44608</v>
      </c>
      <c r="IP65" t="s">
        <v>279</v>
      </c>
      <c r="IQ65" s="27">
        <v>44629</v>
      </c>
      <c r="IR65" t="s">
        <v>279</v>
      </c>
      <c r="IS65">
        <v>44629</v>
      </c>
      <c r="IT65" t="s">
        <v>279</v>
      </c>
      <c r="IU65" s="27">
        <v>44629</v>
      </c>
      <c r="IV65" t="s">
        <v>279</v>
      </c>
      <c r="IW65" s="27">
        <v>44629</v>
      </c>
      <c r="IX65" t="s">
        <v>279</v>
      </c>
      <c r="IY65" s="27">
        <v>44629</v>
      </c>
      <c r="IZ65" t="s">
        <v>279</v>
      </c>
      <c r="JA65" s="27">
        <v>44629</v>
      </c>
      <c r="JB65" t="s">
        <v>279</v>
      </c>
      <c r="JC65" s="27">
        <v>44629</v>
      </c>
      <c r="JD65" t="s">
        <v>279</v>
      </c>
      <c r="JE65" s="27">
        <v>44656</v>
      </c>
      <c r="JF65" t="s">
        <v>279</v>
      </c>
      <c r="JG65">
        <v>44656</v>
      </c>
      <c r="JH65" t="s">
        <v>279</v>
      </c>
      <c r="JI65" s="27">
        <v>44656</v>
      </c>
      <c r="JJ65" t="s">
        <v>279</v>
      </c>
      <c r="JK65">
        <v>44656</v>
      </c>
      <c r="JL65" t="s">
        <v>279</v>
      </c>
      <c r="JM65" s="27">
        <v>44656</v>
      </c>
      <c r="JN65" t="s">
        <v>279</v>
      </c>
      <c r="JO65" s="7">
        <v>44656</v>
      </c>
      <c r="JP65" t="s">
        <v>279</v>
      </c>
      <c r="JQ65" s="27">
        <v>44693</v>
      </c>
      <c r="JR65" t="s">
        <v>279</v>
      </c>
      <c r="JS65" s="27">
        <v>44693</v>
      </c>
      <c r="JT65" t="s">
        <v>279</v>
      </c>
      <c r="JU65">
        <v>44693</v>
      </c>
      <c r="JV65" t="s">
        <v>279</v>
      </c>
      <c r="JW65">
        <v>44719</v>
      </c>
      <c r="JX65" t="s">
        <v>279</v>
      </c>
      <c r="JY65" s="27">
        <v>44719</v>
      </c>
      <c r="JZ65" t="s">
        <v>279</v>
      </c>
      <c r="KA65" s="27">
        <v>44719</v>
      </c>
      <c r="KB65" t="s">
        <v>279</v>
      </c>
      <c r="KC65" s="27">
        <v>44719</v>
      </c>
      <c r="KD65" t="s">
        <v>279</v>
      </c>
      <c r="KE65" s="27">
        <v>44719</v>
      </c>
    </row>
    <row r="66" spans="1:291" x14ac:dyDescent="0.25">
      <c r="A66" t="s">
        <v>2362</v>
      </c>
      <c r="B66" s="7">
        <v>43524</v>
      </c>
      <c r="D66" t="s">
        <v>2362</v>
      </c>
      <c r="E66" s="7">
        <v>43524</v>
      </c>
      <c r="G66" t="s">
        <v>2358</v>
      </c>
      <c r="I66" t="s">
        <v>2365</v>
      </c>
      <c r="J66" s="7">
        <v>43524</v>
      </c>
      <c r="L66" t="s">
        <v>2358</v>
      </c>
      <c r="M66" t="s">
        <v>2374</v>
      </c>
      <c r="O66" t="s">
        <v>2382</v>
      </c>
      <c r="P66" s="7">
        <v>43524</v>
      </c>
      <c r="R66">
        <v>3608</v>
      </c>
      <c r="S66" s="7">
        <v>42285</v>
      </c>
      <c r="T66" t="s">
        <v>2510</v>
      </c>
      <c r="U66">
        <v>3618</v>
      </c>
      <c r="V66" s="7">
        <v>42928</v>
      </c>
      <c r="W66" t="s">
        <v>2347</v>
      </c>
      <c r="X66" t="s">
        <v>2374</v>
      </c>
      <c r="Y66" t="s">
        <v>2374</v>
      </c>
      <c r="Z66" s="7">
        <v>43524</v>
      </c>
      <c r="AA66" t="s">
        <v>2374</v>
      </c>
      <c r="AB66" t="s">
        <v>2374</v>
      </c>
      <c r="AC66" t="s">
        <v>2382</v>
      </c>
      <c r="AD66" s="7">
        <v>43524</v>
      </c>
      <c r="AE66" s="14" t="s">
        <v>2374</v>
      </c>
      <c r="AF66" t="s">
        <v>2382</v>
      </c>
      <c r="AG66" s="7">
        <v>43993</v>
      </c>
      <c r="AH66">
        <v>3608</v>
      </c>
      <c r="AI66" s="7">
        <v>42285</v>
      </c>
      <c r="AJ66" s="15" t="s">
        <v>2510</v>
      </c>
      <c r="AK66" t="s">
        <v>2392</v>
      </c>
      <c r="AL66" s="7">
        <v>44000</v>
      </c>
      <c r="AM66" t="s">
        <v>2382</v>
      </c>
      <c r="AN66" t="s">
        <v>2392</v>
      </c>
      <c r="AO66" s="7">
        <v>44000</v>
      </c>
      <c r="AP66" t="s">
        <v>2392</v>
      </c>
      <c r="AQ66" s="7">
        <v>44000</v>
      </c>
      <c r="AR66" t="s">
        <v>2392</v>
      </c>
      <c r="AS66" s="27">
        <v>44000</v>
      </c>
      <c r="AT66" t="s">
        <v>2392</v>
      </c>
      <c r="AU66" s="27">
        <v>44033</v>
      </c>
      <c r="AV66" t="s">
        <v>2392</v>
      </c>
      <c r="AW66" s="27">
        <v>44033</v>
      </c>
      <c r="AX66" t="s">
        <v>2392</v>
      </c>
      <c r="AY66" s="27">
        <v>44033</v>
      </c>
      <c r="AZ66" t="s">
        <v>2392</v>
      </c>
      <c r="BA66" s="27">
        <v>44033</v>
      </c>
      <c r="BB66" t="s">
        <v>2392</v>
      </c>
      <c r="BC66" s="27">
        <v>44073</v>
      </c>
      <c r="BD66" t="s">
        <v>2392</v>
      </c>
      <c r="BE66" s="27">
        <v>44073</v>
      </c>
      <c r="BF66" t="s">
        <v>2392</v>
      </c>
      <c r="BG66" s="27">
        <v>44073</v>
      </c>
      <c r="BH66" t="s">
        <v>2392</v>
      </c>
      <c r="BI66" s="27">
        <v>44073</v>
      </c>
      <c r="BJ66" t="s">
        <v>2392</v>
      </c>
      <c r="BK66" s="27">
        <v>44073</v>
      </c>
      <c r="BL66" t="s">
        <v>2392</v>
      </c>
      <c r="BM66" s="27">
        <v>44119</v>
      </c>
      <c r="BN66" t="s">
        <v>2382</v>
      </c>
      <c r="BO66" s="27">
        <v>44070</v>
      </c>
      <c r="BP66" t="s">
        <v>2382</v>
      </c>
      <c r="BQ66" s="7">
        <v>44070</v>
      </c>
      <c r="BR66" t="s">
        <v>2382</v>
      </c>
      <c r="BS66" s="27">
        <v>44070</v>
      </c>
      <c r="BT66" t="s">
        <v>2382</v>
      </c>
      <c r="BU66" s="27">
        <v>44070</v>
      </c>
      <c r="BV66" t="s">
        <v>2382</v>
      </c>
      <c r="BW66">
        <v>44070</v>
      </c>
      <c r="BX66" t="s">
        <v>2382</v>
      </c>
      <c r="BY66" s="27">
        <v>44203</v>
      </c>
      <c r="BZ66" t="s">
        <v>2382</v>
      </c>
      <c r="CA66" s="27">
        <v>44203</v>
      </c>
      <c r="CB66" t="s">
        <v>2382</v>
      </c>
      <c r="CC66" s="27">
        <v>44203</v>
      </c>
      <c r="CD66">
        <v>3179</v>
      </c>
      <c r="CE66" s="27">
        <v>44209</v>
      </c>
      <c r="CF66" t="s">
        <v>2382</v>
      </c>
      <c r="CG66" s="27">
        <v>44203</v>
      </c>
      <c r="CH66" t="s">
        <v>2387</v>
      </c>
      <c r="CI66" s="27">
        <v>44203</v>
      </c>
      <c r="CJ66" t="s">
        <v>2387</v>
      </c>
      <c r="CK66" s="27">
        <v>44203</v>
      </c>
      <c r="CL66" t="s">
        <v>2387</v>
      </c>
      <c r="CM66" s="27">
        <v>44239</v>
      </c>
      <c r="CN66" t="s">
        <v>2387</v>
      </c>
      <c r="CO66" s="27">
        <v>44239</v>
      </c>
      <c r="CP66" t="s">
        <v>2387</v>
      </c>
      <c r="CQ66" s="7">
        <v>44239</v>
      </c>
      <c r="CR66" t="s">
        <v>2402</v>
      </c>
      <c r="CS66">
        <v>0.22700000000000001</v>
      </c>
      <c r="CT66" t="s">
        <v>2387</v>
      </c>
      <c r="CU66" s="7">
        <v>44257</v>
      </c>
      <c r="CV66" t="s">
        <v>2387</v>
      </c>
      <c r="CW66" s="27">
        <v>44257</v>
      </c>
      <c r="CX66" t="s">
        <v>2387</v>
      </c>
      <c r="CY66" s="27">
        <v>44292</v>
      </c>
      <c r="CZ66" t="s">
        <v>2387</v>
      </c>
      <c r="DA66" s="27">
        <v>44292</v>
      </c>
      <c r="DB66" t="s">
        <v>2387</v>
      </c>
      <c r="DC66" s="27">
        <v>44292</v>
      </c>
      <c r="DD66" t="s">
        <v>2387</v>
      </c>
      <c r="DE66" s="27">
        <v>44292</v>
      </c>
      <c r="DF66" t="s">
        <v>2387</v>
      </c>
      <c r="DG66" s="27">
        <v>44292</v>
      </c>
      <c r="DH66" t="s">
        <v>2387</v>
      </c>
      <c r="DI66" s="27">
        <v>44292</v>
      </c>
      <c r="DJ66" t="s">
        <v>2495</v>
      </c>
      <c r="DK66" s="7">
        <v>44253</v>
      </c>
      <c r="DL66" t="s">
        <v>289</v>
      </c>
      <c r="DM66" s="27">
        <v>44372</v>
      </c>
      <c r="DN66" t="s">
        <v>289</v>
      </c>
      <c r="DO66" s="27">
        <v>44372</v>
      </c>
      <c r="DP66" t="s">
        <v>285</v>
      </c>
      <c r="DQ66" s="27">
        <v>44372</v>
      </c>
      <c r="DR66" t="s">
        <v>285</v>
      </c>
      <c r="DS66" s="27">
        <v>44372</v>
      </c>
      <c r="DT66" t="s">
        <v>285</v>
      </c>
      <c r="DU66" s="27">
        <v>44372</v>
      </c>
      <c r="DV66" t="s">
        <v>283</v>
      </c>
      <c r="DW66" s="27">
        <v>44372</v>
      </c>
      <c r="DX66" t="s">
        <v>281</v>
      </c>
      <c r="DY66" s="7">
        <v>44372</v>
      </c>
      <c r="DZ66" t="s">
        <v>281</v>
      </c>
      <c r="EA66">
        <v>44372</v>
      </c>
      <c r="EB66" t="s">
        <v>281</v>
      </c>
      <c r="EC66" s="27">
        <v>44372</v>
      </c>
      <c r="ED66" t="s">
        <v>281</v>
      </c>
      <c r="EE66" s="27">
        <v>44372</v>
      </c>
      <c r="EF66" t="s">
        <v>281</v>
      </c>
      <c r="EG66" s="7">
        <v>44372</v>
      </c>
      <c r="EH66" t="s">
        <v>281</v>
      </c>
      <c r="EI66" s="27">
        <v>44372</v>
      </c>
      <c r="EJ66" t="s">
        <v>281</v>
      </c>
      <c r="EK66" s="27">
        <v>44372</v>
      </c>
      <c r="EL66" t="s">
        <v>281</v>
      </c>
      <c r="EM66" s="27">
        <v>44372</v>
      </c>
      <c r="EN66" t="s">
        <v>281</v>
      </c>
      <c r="EO66" s="27">
        <v>44372</v>
      </c>
      <c r="EP66" t="s">
        <v>281</v>
      </c>
      <c r="EQ66" s="27">
        <v>44372</v>
      </c>
      <c r="ER66" t="s">
        <v>281</v>
      </c>
      <c r="ES66" s="27">
        <v>44421</v>
      </c>
      <c r="ET66" t="s">
        <v>281</v>
      </c>
      <c r="EU66" s="27">
        <v>44421</v>
      </c>
      <c r="EV66" t="s">
        <v>281</v>
      </c>
      <c r="EW66" s="27">
        <v>44421</v>
      </c>
      <c r="EX66" t="s">
        <v>281</v>
      </c>
      <c r="EY66" s="27">
        <v>44421</v>
      </c>
      <c r="EZ66" t="s">
        <v>281</v>
      </c>
      <c r="FA66">
        <v>44421</v>
      </c>
      <c r="FB66" t="s">
        <v>281</v>
      </c>
      <c r="FC66" s="27">
        <v>44421</v>
      </c>
      <c r="FF66" t="s">
        <v>281</v>
      </c>
      <c r="FG66" s="27">
        <v>44421</v>
      </c>
      <c r="FH66" t="s">
        <v>281</v>
      </c>
      <c r="FI66" s="7">
        <v>44421</v>
      </c>
      <c r="FJ66" t="s">
        <v>281</v>
      </c>
      <c r="FK66" s="27">
        <v>44421</v>
      </c>
      <c r="FL66" t="s">
        <v>281</v>
      </c>
      <c r="FM66" s="27">
        <v>44421</v>
      </c>
      <c r="FN66" t="s">
        <v>281</v>
      </c>
      <c r="FO66" s="27">
        <v>44421</v>
      </c>
      <c r="FP66" t="s">
        <v>281</v>
      </c>
      <c r="FQ66" s="27">
        <v>44421</v>
      </c>
      <c r="FR66" t="s">
        <v>281</v>
      </c>
      <c r="FS66" s="27">
        <v>44421</v>
      </c>
      <c r="FT66" t="s">
        <v>281</v>
      </c>
      <c r="FU66" s="7">
        <v>44421</v>
      </c>
      <c r="FV66" t="s">
        <v>281</v>
      </c>
      <c r="FW66" s="27">
        <v>44421</v>
      </c>
      <c r="FX66" t="s">
        <v>281</v>
      </c>
      <c r="FY66" s="27">
        <v>44421</v>
      </c>
      <c r="FZ66" t="s">
        <v>281</v>
      </c>
      <c r="GA66" s="27">
        <v>44469</v>
      </c>
      <c r="GB66" t="s">
        <v>281</v>
      </c>
      <c r="GC66" s="27">
        <v>44469</v>
      </c>
      <c r="GD66" t="s">
        <v>281</v>
      </c>
      <c r="GE66" s="27">
        <v>44469</v>
      </c>
      <c r="GF66" t="s">
        <v>281</v>
      </c>
      <c r="GG66" s="27">
        <v>44469</v>
      </c>
      <c r="GH66" t="s">
        <v>281</v>
      </c>
      <c r="GI66" s="27">
        <v>44469</v>
      </c>
      <c r="GJ66" t="s">
        <v>281</v>
      </c>
      <c r="GK66" s="27">
        <v>44469</v>
      </c>
      <c r="GL66" t="s">
        <v>281</v>
      </c>
      <c r="GM66" s="27">
        <v>44469</v>
      </c>
      <c r="GN66" t="s">
        <v>281</v>
      </c>
      <c r="GO66" s="27">
        <v>44469</v>
      </c>
      <c r="GP66" t="s">
        <v>281</v>
      </c>
      <c r="GQ66" s="27">
        <v>44469</v>
      </c>
      <c r="GR66" t="s">
        <v>281</v>
      </c>
      <c r="GS66" s="27">
        <v>44469</v>
      </c>
      <c r="GT66" t="s">
        <v>281</v>
      </c>
      <c r="GU66" s="27">
        <v>44509</v>
      </c>
      <c r="GV66" t="s">
        <v>281</v>
      </c>
      <c r="GW66" s="27">
        <v>44509</v>
      </c>
      <c r="GX66" t="s">
        <v>281</v>
      </c>
      <c r="GY66" s="27">
        <v>44509</v>
      </c>
      <c r="GZ66" t="s">
        <v>279</v>
      </c>
      <c r="HA66" s="27">
        <v>44509</v>
      </c>
      <c r="HB66" t="s">
        <v>279</v>
      </c>
      <c r="HC66" s="27">
        <v>44509</v>
      </c>
      <c r="HD66" t="s">
        <v>279</v>
      </c>
      <c r="HE66" s="27">
        <v>44509</v>
      </c>
      <c r="HF66" t="s">
        <v>279</v>
      </c>
      <c r="HG66">
        <v>44509</v>
      </c>
      <c r="HH66" t="s">
        <v>279</v>
      </c>
      <c r="HI66">
        <v>44509</v>
      </c>
      <c r="HJ66" t="s">
        <v>279</v>
      </c>
      <c r="HK66">
        <v>44509</v>
      </c>
      <c r="HL66" t="s">
        <v>279</v>
      </c>
      <c r="HM66" s="27">
        <v>44509</v>
      </c>
      <c r="HN66" t="s">
        <v>279</v>
      </c>
      <c r="HO66" s="27">
        <v>44552</v>
      </c>
      <c r="HP66" t="s">
        <v>279</v>
      </c>
      <c r="HQ66" s="27">
        <v>44552</v>
      </c>
      <c r="HR66" s="470" t="s">
        <v>279</v>
      </c>
      <c r="HS66" s="471">
        <v>44552</v>
      </c>
      <c r="HT66" t="s">
        <v>279</v>
      </c>
      <c r="HU66" s="27">
        <v>44552</v>
      </c>
      <c r="HV66" t="s">
        <v>279</v>
      </c>
      <c r="HW66" s="27">
        <v>44580</v>
      </c>
      <c r="HX66" t="s">
        <v>279</v>
      </c>
      <c r="HY66" s="27">
        <v>44580</v>
      </c>
      <c r="HZ66" t="s">
        <v>279</v>
      </c>
      <c r="IA66" s="27">
        <v>44580</v>
      </c>
      <c r="IB66" t="s">
        <v>279</v>
      </c>
      <c r="IC66" s="27">
        <v>44580</v>
      </c>
      <c r="ID66" t="s">
        <v>279</v>
      </c>
      <c r="IE66" s="27">
        <v>44580</v>
      </c>
      <c r="IF66" t="s">
        <v>279</v>
      </c>
      <c r="IG66" s="27">
        <v>44580</v>
      </c>
      <c r="IH66" t="s">
        <v>279</v>
      </c>
      <c r="II66" s="27">
        <v>44580</v>
      </c>
      <c r="IJ66" t="s">
        <v>279</v>
      </c>
      <c r="IK66" s="27">
        <v>44608</v>
      </c>
      <c r="IL66" t="s">
        <v>279</v>
      </c>
      <c r="IM66" s="27">
        <v>44608</v>
      </c>
      <c r="IN66" t="s">
        <v>279</v>
      </c>
      <c r="IO66" s="27">
        <v>44608</v>
      </c>
      <c r="IP66" t="s">
        <v>281</v>
      </c>
      <c r="IQ66" s="27">
        <v>44629</v>
      </c>
      <c r="IR66" t="s">
        <v>281</v>
      </c>
      <c r="IS66">
        <v>44629</v>
      </c>
      <c r="IT66" t="s">
        <v>281</v>
      </c>
      <c r="IU66" s="27">
        <v>44629</v>
      </c>
      <c r="IV66" t="s">
        <v>281</v>
      </c>
      <c r="IW66" s="27">
        <v>44629</v>
      </c>
      <c r="IX66" t="s">
        <v>281</v>
      </c>
      <c r="IY66" s="27">
        <v>44629</v>
      </c>
      <c r="IZ66" t="s">
        <v>281</v>
      </c>
      <c r="JA66" s="27">
        <v>44629</v>
      </c>
      <c r="JB66" t="s">
        <v>281</v>
      </c>
      <c r="JC66" s="27">
        <v>44629</v>
      </c>
      <c r="JD66" t="s">
        <v>281</v>
      </c>
      <c r="JE66" s="27">
        <v>44656</v>
      </c>
      <c r="JF66" t="s">
        <v>281</v>
      </c>
      <c r="JG66">
        <v>44656</v>
      </c>
      <c r="JH66" t="s">
        <v>281</v>
      </c>
      <c r="JI66" s="27">
        <v>44656</v>
      </c>
      <c r="JJ66" t="s">
        <v>281</v>
      </c>
      <c r="JK66">
        <v>44656</v>
      </c>
      <c r="JL66" t="s">
        <v>281</v>
      </c>
      <c r="JM66" s="27">
        <v>44656</v>
      </c>
      <c r="JN66" t="s">
        <v>281</v>
      </c>
      <c r="JO66" s="7">
        <v>44656</v>
      </c>
      <c r="JP66" t="s">
        <v>281</v>
      </c>
      <c r="JQ66" s="27">
        <v>44693</v>
      </c>
      <c r="JR66" t="s">
        <v>281</v>
      </c>
      <c r="JS66" s="27">
        <v>44693</v>
      </c>
      <c r="JT66" t="s">
        <v>281</v>
      </c>
      <c r="JU66">
        <v>44693</v>
      </c>
      <c r="JV66" t="s">
        <v>281</v>
      </c>
      <c r="JW66">
        <v>44719</v>
      </c>
      <c r="JX66" t="s">
        <v>281</v>
      </c>
      <c r="JY66" s="27">
        <v>44719</v>
      </c>
      <c r="JZ66" t="s">
        <v>281</v>
      </c>
      <c r="KA66" s="27">
        <v>44719</v>
      </c>
      <c r="KB66" t="s">
        <v>281</v>
      </c>
      <c r="KC66" s="27">
        <v>44719</v>
      </c>
      <c r="KD66" t="s">
        <v>281</v>
      </c>
      <c r="KE66" s="27">
        <v>44719</v>
      </c>
    </row>
    <row r="67" spans="1:291" x14ac:dyDescent="0.25">
      <c r="A67" t="s">
        <v>2365</v>
      </c>
      <c r="B67" s="7">
        <v>43524</v>
      </c>
      <c r="D67" t="s">
        <v>2365</v>
      </c>
      <c r="E67" s="7">
        <v>43524</v>
      </c>
      <c r="G67" t="s">
        <v>2502</v>
      </c>
      <c r="I67" t="s">
        <v>2369</v>
      </c>
      <c r="J67" s="7">
        <v>43524</v>
      </c>
      <c r="L67" t="s">
        <v>2502</v>
      </c>
      <c r="M67" t="s">
        <v>2379</v>
      </c>
      <c r="O67" t="s">
        <v>2387</v>
      </c>
      <c r="P67" s="7">
        <v>43524</v>
      </c>
      <c r="R67">
        <v>3618</v>
      </c>
      <c r="S67" s="7">
        <v>42928</v>
      </c>
      <c r="T67" t="s">
        <v>2347</v>
      </c>
      <c r="U67" t="s">
        <v>2512</v>
      </c>
      <c r="V67" s="7">
        <v>42241</v>
      </c>
      <c r="W67" t="s">
        <v>2329</v>
      </c>
      <c r="X67" t="s">
        <v>2379</v>
      </c>
      <c r="Y67" t="s">
        <v>2379</v>
      </c>
      <c r="Z67" s="7">
        <v>43524</v>
      </c>
      <c r="AA67" t="s">
        <v>2379</v>
      </c>
      <c r="AB67" t="s">
        <v>2379</v>
      </c>
      <c r="AC67" t="s">
        <v>2387</v>
      </c>
      <c r="AD67" s="7">
        <v>43524</v>
      </c>
      <c r="AE67" s="14" t="s">
        <v>2379</v>
      </c>
      <c r="AF67" t="s">
        <v>2387</v>
      </c>
      <c r="AG67" s="7">
        <v>43993</v>
      </c>
      <c r="AH67">
        <v>3618</v>
      </c>
      <c r="AI67" s="7">
        <v>42928</v>
      </c>
      <c r="AJ67" s="15" t="s">
        <v>2347</v>
      </c>
      <c r="AK67" t="s">
        <v>2397</v>
      </c>
      <c r="AL67" s="7">
        <v>44000</v>
      </c>
      <c r="AM67" t="s">
        <v>2387</v>
      </c>
      <c r="AN67" t="s">
        <v>2397</v>
      </c>
      <c r="AO67" s="7">
        <v>44000</v>
      </c>
      <c r="AP67" t="s">
        <v>2397</v>
      </c>
      <c r="AQ67" s="7">
        <v>44000</v>
      </c>
      <c r="AR67" t="s">
        <v>2397</v>
      </c>
      <c r="AS67" s="27">
        <v>44000</v>
      </c>
      <c r="AT67" t="s">
        <v>2397</v>
      </c>
      <c r="AU67" s="27">
        <v>44033</v>
      </c>
      <c r="AV67" t="s">
        <v>2397</v>
      </c>
      <c r="AW67" s="27">
        <v>44033</v>
      </c>
      <c r="AX67" t="s">
        <v>2397</v>
      </c>
      <c r="AY67" s="27">
        <v>44033</v>
      </c>
      <c r="AZ67" t="s">
        <v>2397</v>
      </c>
      <c r="BA67" s="27">
        <v>44033</v>
      </c>
      <c r="BB67" t="s">
        <v>2397</v>
      </c>
      <c r="BC67" s="27">
        <v>44073</v>
      </c>
      <c r="BD67" t="s">
        <v>2397</v>
      </c>
      <c r="BE67" s="27">
        <v>44073</v>
      </c>
      <c r="BF67" t="s">
        <v>2397</v>
      </c>
      <c r="BG67" s="27">
        <v>44073</v>
      </c>
      <c r="BH67" t="s">
        <v>2397</v>
      </c>
      <c r="BI67" s="27">
        <v>44073</v>
      </c>
      <c r="BJ67" t="s">
        <v>2397</v>
      </c>
      <c r="BK67" s="27">
        <v>44073</v>
      </c>
      <c r="BL67" t="s">
        <v>2397</v>
      </c>
      <c r="BM67" s="27">
        <v>44073</v>
      </c>
      <c r="BN67" t="s">
        <v>2387</v>
      </c>
      <c r="BO67" s="27">
        <v>44070</v>
      </c>
      <c r="BP67" t="s">
        <v>2387</v>
      </c>
      <c r="BQ67" s="7">
        <v>44070</v>
      </c>
      <c r="BR67" t="s">
        <v>2387</v>
      </c>
      <c r="BS67" s="27">
        <v>44070</v>
      </c>
      <c r="BT67" t="s">
        <v>2387</v>
      </c>
      <c r="BU67" s="27">
        <v>44070</v>
      </c>
      <c r="BV67" t="s">
        <v>2387</v>
      </c>
      <c r="BW67">
        <v>44070</v>
      </c>
      <c r="BX67" t="s">
        <v>2387</v>
      </c>
      <c r="BY67" s="27">
        <v>44203</v>
      </c>
      <c r="BZ67" t="s">
        <v>2387</v>
      </c>
      <c r="CA67" s="27">
        <v>44203</v>
      </c>
      <c r="CB67" t="s">
        <v>2387</v>
      </c>
      <c r="CC67" s="27">
        <v>44203</v>
      </c>
      <c r="CD67">
        <v>3212</v>
      </c>
      <c r="CE67" s="27">
        <v>44209</v>
      </c>
      <c r="CF67" t="s">
        <v>2387</v>
      </c>
      <c r="CG67" s="27">
        <v>44203</v>
      </c>
      <c r="CH67" t="s">
        <v>2392</v>
      </c>
      <c r="CI67" s="27">
        <v>44202</v>
      </c>
      <c r="CJ67" t="s">
        <v>2392</v>
      </c>
      <c r="CK67" s="27">
        <v>44231</v>
      </c>
      <c r="CL67" t="s">
        <v>2392</v>
      </c>
      <c r="CM67" s="27">
        <v>44231</v>
      </c>
      <c r="CN67" t="s">
        <v>2392</v>
      </c>
      <c r="CO67" s="27">
        <v>44231</v>
      </c>
      <c r="CP67" t="s">
        <v>2392</v>
      </c>
      <c r="CQ67" s="7">
        <v>44231</v>
      </c>
      <c r="CR67" t="s">
        <v>2407</v>
      </c>
      <c r="CS67">
        <v>7.3999999999999996E-2</v>
      </c>
      <c r="CT67">
        <v>3246</v>
      </c>
      <c r="CU67" s="7">
        <v>44232</v>
      </c>
      <c r="CV67" t="s">
        <v>2392</v>
      </c>
      <c r="CW67" s="27">
        <v>44257</v>
      </c>
      <c r="CX67" t="s">
        <v>2392</v>
      </c>
      <c r="CY67" s="27">
        <v>44257</v>
      </c>
      <c r="CZ67" t="s">
        <v>2392</v>
      </c>
      <c r="DA67" s="27">
        <v>44300</v>
      </c>
      <c r="DB67" t="s">
        <v>2392</v>
      </c>
      <c r="DC67" s="27">
        <v>44300</v>
      </c>
      <c r="DD67" t="s">
        <v>2392</v>
      </c>
      <c r="DE67" s="27">
        <v>44334</v>
      </c>
      <c r="DF67" t="s">
        <v>2392</v>
      </c>
      <c r="DG67" s="27">
        <v>44334</v>
      </c>
      <c r="DH67" t="s">
        <v>2392</v>
      </c>
      <c r="DI67" s="27">
        <v>44334</v>
      </c>
      <c r="DJ67" t="s">
        <v>2497</v>
      </c>
      <c r="DK67" s="7">
        <v>44363</v>
      </c>
      <c r="DL67" t="s">
        <v>292</v>
      </c>
      <c r="DM67" s="27">
        <v>44372</v>
      </c>
      <c r="DN67" t="s">
        <v>292</v>
      </c>
      <c r="DO67" s="27">
        <v>44372</v>
      </c>
      <c r="DP67" t="s">
        <v>556</v>
      </c>
      <c r="DQ67" s="27">
        <v>44372</v>
      </c>
      <c r="DR67" t="s">
        <v>556</v>
      </c>
      <c r="DS67" s="27">
        <v>44372</v>
      </c>
      <c r="DT67" t="s">
        <v>556</v>
      </c>
      <c r="DU67" s="27">
        <v>44372</v>
      </c>
      <c r="DV67" t="s">
        <v>285</v>
      </c>
      <c r="DW67" s="27">
        <v>44372</v>
      </c>
      <c r="DX67" t="s">
        <v>283</v>
      </c>
      <c r="DY67" s="7">
        <v>44372</v>
      </c>
      <c r="DZ67" t="s">
        <v>283</v>
      </c>
      <c r="EA67">
        <v>44372</v>
      </c>
      <c r="EB67" t="s">
        <v>283</v>
      </c>
      <c r="EC67" s="27">
        <v>44372</v>
      </c>
      <c r="ED67" t="s">
        <v>283</v>
      </c>
      <c r="EE67" s="27">
        <v>44372</v>
      </c>
      <c r="EF67" t="s">
        <v>283</v>
      </c>
      <c r="EG67" s="7">
        <v>44372</v>
      </c>
      <c r="EH67" t="s">
        <v>283</v>
      </c>
      <c r="EI67" s="27">
        <v>44372</v>
      </c>
      <c r="EJ67" t="s">
        <v>283</v>
      </c>
      <c r="EK67" s="27">
        <v>44372</v>
      </c>
      <c r="EL67" t="s">
        <v>283</v>
      </c>
      <c r="EM67" s="27">
        <v>44372</v>
      </c>
      <c r="EN67" t="s">
        <v>283</v>
      </c>
      <c r="EO67" s="27">
        <v>44372</v>
      </c>
      <c r="EP67" t="s">
        <v>283</v>
      </c>
      <c r="EQ67" s="27">
        <v>44372</v>
      </c>
      <c r="ER67" t="s">
        <v>283</v>
      </c>
      <c r="ES67" s="27">
        <v>44421</v>
      </c>
      <c r="ET67" t="s">
        <v>283</v>
      </c>
      <c r="EU67" s="27">
        <v>44421</v>
      </c>
      <c r="EV67" t="s">
        <v>283</v>
      </c>
      <c r="EW67" s="27">
        <v>44421</v>
      </c>
      <c r="EX67" t="s">
        <v>283</v>
      </c>
      <c r="EY67" s="27">
        <v>44428</v>
      </c>
      <c r="EZ67" t="s">
        <v>283</v>
      </c>
      <c r="FA67">
        <v>44428</v>
      </c>
      <c r="FB67" t="s">
        <v>283</v>
      </c>
      <c r="FC67" s="27">
        <v>44428</v>
      </c>
      <c r="FF67" t="s">
        <v>283</v>
      </c>
      <c r="FG67" s="27">
        <v>44428</v>
      </c>
      <c r="FH67" t="s">
        <v>283</v>
      </c>
      <c r="FI67" s="7">
        <v>44428</v>
      </c>
      <c r="FJ67" t="s">
        <v>283</v>
      </c>
      <c r="FK67" s="27">
        <v>44428</v>
      </c>
      <c r="FL67" t="s">
        <v>283</v>
      </c>
      <c r="FM67" s="27">
        <v>44428</v>
      </c>
      <c r="FN67" t="s">
        <v>283</v>
      </c>
      <c r="FO67" s="27">
        <v>44428</v>
      </c>
      <c r="FP67" t="s">
        <v>283</v>
      </c>
      <c r="FQ67" s="27">
        <v>44428</v>
      </c>
      <c r="FR67" t="s">
        <v>283</v>
      </c>
      <c r="FS67" s="27">
        <v>44428</v>
      </c>
      <c r="FT67" t="s">
        <v>283</v>
      </c>
      <c r="FU67" s="7">
        <v>44428</v>
      </c>
      <c r="FV67" t="s">
        <v>283</v>
      </c>
      <c r="FW67" s="27">
        <v>44428</v>
      </c>
      <c r="FX67" t="s">
        <v>283</v>
      </c>
      <c r="FY67" s="27">
        <v>44428</v>
      </c>
      <c r="FZ67" t="s">
        <v>283</v>
      </c>
      <c r="GA67" s="27">
        <v>44469</v>
      </c>
      <c r="GB67" t="s">
        <v>283</v>
      </c>
      <c r="GC67" s="27">
        <v>44469</v>
      </c>
      <c r="GD67" t="s">
        <v>283</v>
      </c>
      <c r="GE67" s="27">
        <v>44469</v>
      </c>
      <c r="GF67" t="s">
        <v>283</v>
      </c>
      <c r="GG67" s="27">
        <v>44469</v>
      </c>
      <c r="GH67" t="s">
        <v>283</v>
      </c>
      <c r="GI67" s="27">
        <v>44469</v>
      </c>
      <c r="GJ67" t="s">
        <v>283</v>
      </c>
      <c r="GK67" s="27">
        <v>44469</v>
      </c>
      <c r="GL67" t="s">
        <v>283</v>
      </c>
      <c r="GM67" s="27">
        <v>44469</v>
      </c>
      <c r="GN67" t="s">
        <v>283</v>
      </c>
      <c r="GO67" s="27">
        <v>44469</v>
      </c>
      <c r="GP67" t="s">
        <v>283</v>
      </c>
      <c r="GQ67" s="27">
        <v>44469</v>
      </c>
      <c r="GR67" t="s">
        <v>283</v>
      </c>
      <c r="GS67" s="27">
        <v>44469</v>
      </c>
      <c r="GT67" t="s">
        <v>283</v>
      </c>
      <c r="GU67" s="27">
        <v>44509</v>
      </c>
      <c r="GV67" t="s">
        <v>283</v>
      </c>
      <c r="GW67" s="27">
        <v>44509</v>
      </c>
      <c r="GX67" t="s">
        <v>283</v>
      </c>
      <c r="GY67" s="27">
        <v>44509</v>
      </c>
      <c r="GZ67" t="s">
        <v>281</v>
      </c>
      <c r="HA67" s="27">
        <v>44509</v>
      </c>
      <c r="HB67" t="s">
        <v>281</v>
      </c>
      <c r="HC67" s="27">
        <v>44509</v>
      </c>
      <c r="HD67" t="s">
        <v>281</v>
      </c>
      <c r="HE67" s="27">
        <v>44509</v>
      </c>
      <c r="HF67" t="s">
        <v>281</v>
      </c>
      <c r="HG67">
        <v>44509</v>
      </c>
      <c r="HH67" t="s">
        <v>281</v>
      </c>
      <c r="HI67">
        <v>44509</v>
      </c>
      <c r="HJ67" t="s">
        <v>281</v>
      </c>
      <c r="HK67">
        <v>44509</v>
      </c>
      <c r="HL67" t="s">
        <v>281</v>
      </c>
      <c r="HM67" s="27">
        <v>44509</v>
      </c>
      <c r="HN67" t="s">
        <v>281</v>
      </c>
      <c r="HO67" s="27">
        <v>44552</v>
      </c>
      <c r="HP67" t="s">
        <v>281</v>
      </c>
      <c r="HQ67" s="27">
        <v>44552</v>
      </c>
      <c r="HR67" s="470" t="s">
        <v>281</v>
      </c>
      <c r="HS67" s="471">
        <v>44552</v>
      </c>
      <c r="HT67" t="s">
        <v>281</v>
      </c>
      <c r="HU67" s="27">
        <v>44552</v>
      </c>
      <c r="HV67" t="s">
        <v>281</v>
      </c>
      <c r="HW67" s="27">
        <v>44580</v>
      </c>
      <c r="HX67" t="s">
        <v>281</v>
      </c>
      <c r="HY67" s="27">
        <v>44580</v>
      </c>
      <c r="HZ67" t="s">
        <v>281</v>
      </c>
      <c r="IA67" s="27">
        <v>44580</v>
      </c>
      <c r="IB67" t="s">
        <v>281</v>
      </c>
      <c r="IC67" s="27">
        <v>44580</v>
      </c>
      <c r="ID67" t="s">
        <v>281</v>
      </c>
      <c r="IE67" s="27">
        <v>44580</v>
      </c>
      <c r="IF67" t="s">
        <v>281</v>
      </c>
      <c r="IG67" s="27">
        <v>44580</v>
      </c>
      <c r="IH67" t="s">
        <v>281</v>
      </c>
      <c r="II67" s="27">
        <v>44580</v>
      </c>
      <c r="IJ67" t="s">
        <v>281</v>
      </c>
      <c r="IK67" s="27">
        <v>44608</v>
      </c>
      <c r="IL67" t="s">
        <v>281</v>
      </c>
      <c r="IM67" s="27">
        <v>44608</v>
      </c>
      <c r="IN67" t="s">
        <v>281</v>
      </c>
      <c r="IO67" s="27">
        <v>44608</v>
      </c>
      <c r="IP67" t="s">
        <v>283</v>
      </c>
      <c r="IQ67" s="27">
        <v>44629</v>
      </c>
      <c r="IR67" t="s">
        <v>283</v>
      </c>
      <c r="IS67">
        <v>44629</v>
      </c>
      <c r="IT67" t="s">
        <v>283</v>
      </c>
      <c r="IU67" s="27">
        <v>44629</v>
      </c>
      <c r="IV67" t="s">
        <v>283</v>
      </c>
      <c r="IW67" s="27">
        <v>44629</v>
      </c>
      <c r="IX67" t="s">
        <v>283</v>
      </c>
      <c r="IY67" s="27">
        <v>44629</v>
      </c>
      <c r="IZ67" t="s">
        <v>283</v>
      </c>
      <c r="JA67" s="27">
        <v>44629</v>
      </c>
      <c r="JB67" t="s">
        <v>283</v>
      </c>
      <c r="JC67" s="27">
        <v>44629</v>
      </c>
      <c r="JD67" t="s">
        <v>283</v>
      </c>
      <c r="JE67" s="27">
        <v>44656</v>
      </c>
      <c r="JF67" t="s">
        <v>283</v>
      </c>
      <c r="JG67">
        <v>44656</v>
      </c>
      <c r="JH67" t="s">
        <v>283</v>
      </c>
      <c r="JI67" s="27">
        <v>44656</v>
      </c>
      <c r="JJ67" t="s">
        <v>283</v>
      </c>
      <c r="JK67">
        <v>44656</v>
      </c>
      <c r="JL67" t="s">
        <v>283</v>
      </c>
      <c r="JM67" s="27">
        <v>44681</v>
      </c>
      <c r="JN67" t="s">
        <v>283</v>
      </c>
      <c r="JO67" s="7">
        <v>44683</v>
      </c>
      <c r="JP67" t="s">
        <v>283</v>
      </c>
      <c r="JQ67" s="27">
        <v>44693</v>
      </c>
      <c r="JR67" t="s">
        <v>283</v>
      </c>
      <c r="JS67" s="27">
        <v>44693</v>
      </c>
      <c r="JT67" t="s">
        <v>283</v>
      </c>
      <c r="JU67">
        <v>44693</v>
      </c>
      <c r="JV67" t="s">
        <v>283</v>
      </c>
      <c r="JW67">
        <v>44719</v>
      </c>
      <c r="JX67" t="s">
        <v>283</v>
      </c>
      <c r="JY67" s="27">
        <v>44719</v>
      </c>
      <c r="JZ67" t="s">
        <v>283</v>
      </c>
      <c r="KA67" s="27">
        <v>44761</v>
      </c>
      <c r="KB67" t="s">
        <v>283</v>
      </c>
      <c r="KC67" s="27">
        <v>44761</v>
      </c>
      <c r="KD67" t="s">
        <v>283</v>
      </c>
      <c r="KE67" s="27">
        <v>44761</v>
      </c>
    </row>
    <row r="68" spans="1:291" x14ac:dyDescent="0.25">
      <c r="A68" t="s">
        <v>2369</v>
      </c>
      <c r="B68" s="7">
        <v>43524</v>
      </c>
      <c r="D68" t="s">
        <v>2369</v>
      </c>
      <c r="E68" s="7">
        <v>43524</v>
      </c>
      <c r="G68" t="s">
        <v>2362</v>
      </c>
      <c r="I68" t="s">
        <v>2374</v>
      </c>
      <c r="J68" s="7">
        <v>43524</v>
      </c>
      <c r="L68" t="s">
        <v>2362</v>
      </c>
      <c r="M68" t="s">
        <v>2382</v>
      </c>
      <c r="O68" t="s">
        <v>2392</v>
      </c>
      <c r="P68" s="7">
        <v>43929</v>
      </c>
      <c r="R68" t="s">
        <v>2512</v>
      </c>
      <c r="S68" s="7">
        <v>42241</v>
      </c>
      <c r="T68" t="s">
        <v>2329</v>
      </c>
      <c r="U68">
        <v>3649</v>
      </c>
      <c r="V68" s="7">
        <v>42241</v>
      </c>
      <c r="W68" t="s">
        <v>2510</v>
      </c>
      <c r="X68" t="s">
        <v>2382</v>
      </c>
      <c r="Y68" t="s">
        <v>2382</v>
      </c>
      <c r="Z68" s="7">
        <v>43524</v>
      </c>
      <c r="AA68" t="s">
        <v>2382</v>
      </c>
      <c r="AB68" t="s">
        <v>2382</v>
      </c>
      <c r="AC68" t="s">
        <v>2392</v>
      </c>
      <c r="AD68" s="7">
        <v>43978</v>
      </c>
      <c r="AE68" s="14" t="s">
        <v>2382</v>
      </c>
      <c r="AF68" t="s">
        <v>2392</v>
      </c>
      <c r="AG68" s="7">
        <v>43978</v>
      </c>
      <c r="AH68" t="s">
        <v>2512</v>
      </c>
      <c r="AI68" s="7">
        <v>42241</v>
      </c>
      <c r="AJ68" s="15" t="s">
        <v>2329</v>
      </c>
      <c r="AK68" t="s">
        <v>2402</v>
      </c>
      <c r="AL68" s="7">
        <v>44000</v>
      </c>
      <c r="AM68" t="s">
        <v>2392</v>
      </c>
      <c r="AN68" t="s">
        <v>2402</v>
      </c>
      <c r="AO68" s="7">
        <v>44000</v>
      </c>
      <c r="AP68" t="s">
        <v>2402</v>
      </c>
      <c r="AQ68" s="7">
        <v>44000</v>
      </c>
      <c r="AR68" t="s">
        <v>2402</v>
      </c>
      <c r="AS68" s="27">
        <v>44000</v>
      </c>
      <c r="AT68" t="s">
        <v>2402</v>
      </c>
      <c r="AU68" s="27">
        <v>44033</v>
      </c>
      <c r="AV68" t="s">
        <v>2402</v>
      </c>
      <c r="AW68" s="27">
        <v>44033</v>
      </c>
      <c r="AX68" t="s">
        <v>2402</v>
      </c>
      <c r="AY68" s="27">
        <v>44033</v>
      </c>
      <c r="AZ68" t="s">
        <v>2402</v>
      </c>
      <c r="BA68" s="27">
        <v>44033</v>
      </c>
      <c r="BB68" t="s">
        <v>2402</v>
      </c>
      <c r="BC68" s="27">
        <v>44073</v>
      </c>
      <c r="BD68" t="s">
        <v>2402</v>
      </c>
      <c r="BE68" s="27">
        <v>44073</v>
      </c>
      <c r="BF68" t="s">
        <v>2402</v>
      </c>
      <c r="BG68" s="27">
        <v>44073</v>
      </c>
      <c r="BH68" t="s">
        <v>2402</v>
      </c>
      <c r="BI68" s="27">
        <v>44073</v>
      </c>
      <c r="BJ68" t="s">
        <v>2402</v>
      </c>
      <c r="BK68" s="27">
        <v>44073</v>
      </c>
      <c r="BL68" t="s">
        <v>2402</v>
      </c>
      <c r="BM68" s="27">
        <v>44073</v>
      </c>
      <c r="BN68" t="s">
        <v>2392</v>
      </c>
      <c r="BO68" s="27">
        <v>44119</v>
      </c>
      <c r="BP68" t="s">
        <v>2392</v>
      </c>
      <c r="BQ68" s="7">
        <v>44119</v>
      </c>
      <c r="BR68" t="s">
        <v>2392</v>
      </c>
      <c r="BS68" s="27">
        <v>44119</v>
      </c>
      <c r="BT68" t="s">
        <v>2392</v>
      </c>
      <c r="BU68" s="27">
        <v>44183</v>
      </c>
      <c r="BV68" t="s">
        <v>2392</v>
      </c>
      <c r="BW68" s="7">
        <v>44183</v>
      </c>
      <c r="BX68" t="s">
        <v>2392</v>
      </c>
      <c r="BY68" s="27">
        <v>44202</v>
      </c>
      <c r="BZ68" t="s">
        <v>2392</v>
      </c>
      <c r="CA68" s="27">
        <v>44202</v>
      </c>
      <c r="CB68" t="s">
        <v>2392</v>
      </c>
      <c r="CC68" s="27">
        <v>44202</v>
      </c>
      <c r="CD68">
        <v>4073</v>
      </c>
      <c r="CE68" s="27">
        <v>44209</v>
      </c>
      <c r="CF68" t="s">
        <v>2392</v>
      </c>
      <c r="CG68" s="27">
        <v>44202</v>
      </c>
      <c r="CH68" t="s">
        <v>2397</v>
      </c>
      <c r="CI68" s="27">
        <v>44202</v>
      </c>
      <c r="CJ68" t="s">
        <v>2397</v>
      </c>
      <c r="CK68" s="27">
        <v>44231</v>
      </c>
      <c r="CL68" t="s">
        <v>2397</v>
      </c>
      <c r="CM68" s="27">
        <v>44231</v>
      </c>
      <c r="CN68" t="s">
        <v>2397</v>
      </c>
      <c r="CO68" s="27">
        <v>44231</v>
      </c>
      <c r="CP68" t="s">
        <v>2397</v>
      </c>
      <c r="CQ68" s="7">
        <v>44231</v>
      </c>
      <c r="CR68" t="s">
        <v>2411</v>
      </c>
      <c r="CS68">
        <v>0.66700000000000004</v>
      </c>
      <c r="CT68">
        <v>3256</v>
      </c>
      <c r="CU68" s="7">
        <v>44232</v>
      </c>
      <c r="CV68" t="s">
        <v>2397</v>
      </c>
      <c r="CW68" s="27">
        <v>44257</v>
      </c>
      <c r="CX68" t="s">
        <v>2397</v>
      </c>
      <c r="CY68" s="27">
        <v>44257</v>
      </c>
      <c r="CZ68" t="s">
        <v>2397</v>
      </c>
      <c r="DA68" s="27">
        <v>44300</v>
      </c>
      <c r="DB68" t="s">
        <v>2397</v>
      </c>
      <c r="DC68" s="27">
        <v>44300</v>
      </c>
      <c r="DD68" t="s">
        <v>2397</v>
      </c>
      <c r="DE68" s="27">
        <v>44334</v>
      </c>
      <c r="DF68" t="s">
        <v>2397</v>
      </c>
      <c r="DG68" s="27">
        <v>44334</v>
      </c>
      <c r="DH68" t="s">
        <v>2397</v>
      </c>
      <c r="DI68" s="27">
        <v>44334</v>
      </c>
      <c r="DJ68" t="s">
        <v>2499</v>
      </c>
      <c r="DK68" s="7">
        <v>44363</v>
      </c>
      <c r="DL68" t="s">
        <v>293</v>
      </c>
      <c r="DM68" s="27">
        <v>44372</v>
      </c>
      <c r="DN68" t="s">
        <v>293</v>
      </c>
      <c r="DO68" s="27">
        <v>44372</v>
      </c>
      <c r="DP68" t="s">
        <v>287</v>
      </c>
      <c r="DQ68" s="27">
        <v>44372</v>
      </c>
      <c r="DR68" t="s">
        <v>287</v>
      </c>
      <c r="DS68" s="27">
        <v>44372</v>
      </c>
      <c r="DT68" t="s">
        <v>287</v>
      </c>
      <c r="DU68" s="27">
        <v>44372</v>
      </c>
      <c r="DV68" t="s">
        <v>556</v>
      </c>
      <c r="DW68" s="27">
        <v>44372</v>
      </c>
      <c r="DX68" t="s">
        <v>285</v>
      </c>
      <c r="DY68" s="7">
        <v>44372</v>
      </c>
      <c r="DZ68" t="s">
        <v>285</v>
      </c>
      <c r="EA68">
        <v>44372</v>
      </c>
      <c r="EB68" t="s">
        <v>285</v>
      </c>
      <c r="EC68" s="27">
        <v>44372</v>
      </c>
      <c r="ED68" t="s">
        <v>285</v>
      </c>
      <c r="EE68" s="27">
        <v>44372</v>
      </c>
      <c r="EF68" t="s">
        <v>285</v>
      </c>
      <c r="EG68" s="7">
        <v>44372</v>
      </c>
      <c r="EH68" t="s">
        <v>285</v>
      </c>
      <c r="EI68" s="27">
        <v>44372</v>
      </c>
      <c r="EJ68" t="s">
        <v>285</v>
      </c>
      <c r="EK68" s="27">
        <v>44372</v>
      </c>
      <c r="EL68" t="s">
        <v>285</v>
      </c>
      <c r="EM68" s="27">
        <v>44372</v>
      </c>
      <c r="EN68" t="s">
        <v>285</v>
      </c>
      <c r="EO68" s="27">
        <v>44372</v>
      </c>
      <c r="EP68" t="s">
        <v>285</v>
      </c>
      <c r="EQ68" s="27">
        <v>44372</v>
      </c>
      <c r="ER68" t="s">
        <v>285</v>
      </c>
      <c r="ES68" s="27">
        <v>44421</v>
      </c>
      <c r="ET68" t="s">
        <v>285</v>
      </c>
      <c r="EU68" s="27">
        <v>44421</v>
      </c>
      <c r="EV68" t="s">
        <v>285</v>
      </c>
      <c r="EW68" s="27">
        <v>44421</v>
      </c>
      <c r="EX68" t="s">
        <v>285</v>
      </c>
      <c r="EY68" s="27">
        <v>44421</v>
      </c>
      <c r="EZ68" t="s">
        <v>285</v>
      </c>
      <c r="FA68">
        <v>44421</v>
      </c>
      <c r="FB68" t="s">
        <v>285</v>
      </c>
      <c r="FC68" s="27">
        <v>44421</v>
      </c>
      <c r="FF68" t="s">
        <v>285</v>
      </c>
      <c r="FG68" s="27">
        <v>44421</v>
      </c>
      <c r="FH68" t="s">
        <v>285</v>
      </c>
      <c r="FI68" s="7">
        <v>44421</v>
      </c>
      <c r="FJ68" t="s">
        <v>285</v>
      </c>
      <c r="FK68" s="27">
        <v>44421</v>
      </c>
      <c r="FL68" t="s">
        <v>285</v>
      </c>
      <c r="FM68" s="27">
        <v>44421</v>
      </c>
      <c r="FN68" t="s">
        <v>285</v>
      </c>
      <c r="FO68" s="27">
        <v>44421</v>
      </c>
      <c r="FP68" t="s">
        <v>285</v>
      </c>
      <c r="FQ68" s="27">
        <v>44421</v>
      </c>
      <c r="FR68" t="s">
        <v>285</v>
      </c>
      <c r="FS68" s="27">
        <v>44421</v>
      </c>
      <c r="FT68" t="s">
        <v>285</v>
      </c>
      <c r="FU68" s="7">
        <v>44421</v>
      </c>
      <c r="FV68" t="s">
        <v>285</v>
      </c>
      <c r="FW68" s="27">
        <v>44421</v>
      </c>
      <c r="FX68" t="s">
        <v>285</v>
      </c>
      <c r="FY68" s="27">
        <v>44421</v>
      </c>
      <c r="FZ68" t="s">
        <v>285</v>
      </c>
      <c r="GA68" s="27">
        <v>44469</v>
      </c>
      <c r="GB68" t="s">
        <v>285</v>
      </c>
      <c r="GC68" s="27">
        <v>44469</v>
      </c>
      <c r="GD68" t="s">
        <v>285</v>
      </c>
      <c r="GE68" s="27">
        <v>44469</v>
      </c>
      <c r="GF68" t="s">
        <v>285</v>
      </c>
      <c r="GG68" s="27">
        <v>44469</v>
      </c>
      <c r="GH68" t="s">
        <v>285</v>
      </c>
      <c r="GI68" s="27">
        <v>44469</v>
      </c>
      <c r="GJ68" t="s">
        <v>285</v>
      </c>
      <c r="GK68" s="27">
        <v>44469</v>
      </c>
      <c r="GL68" t="s">
        <v>285</v>
      </c>
      <c r="GM68" s="27">
        <v>44469</v>
      </c>
      <c r="GN68" t="s">
        <v>285</v>
      </c>
      <c r="GO68" s="27">
        <v>44469</v>
      </c>
      <c r="GP68" t="s">
        <v>285</v>
      </c>
      <c r="GQ68" s="27">
        <v>44469</v>
      </c>
      <c r="GR68" t="s">
        <v>285</v>
      </c>
      <c r="GS68" s="27">
        <v>44504</v>
      </c>
      <c r="GT68" t="s">
        <v>285</v>
      </c>
      <c r="GU68" s="27">
        <v>44509</v>
      </c>
      <c r="GV68" t="s">
        <v>285</v>
      </c>
      <c r="GW68" s="27">
        <v>44509</v>
      </c>
      <c r="GX68" t="s">
        <v>285</v>
      </c>
      <c r="GY68" s="27">
        <v>44509</v>
      </c>
      <c r="GZ68" t="s">
        <v>283</v>
      </c>
      <c r="HA68" s="27">
        <v>44509</v>
      </c>
      <c r="HB68" t="s">
        <v>283</v>
      </c>
      <c r="HC68" s="27">
        <v>44509</v>
      </c>
      <c r="HD68" t="s">
        <v>283</v>
      </c>
      <c r="HE68" s="27">
        <v>44509</v>
      </c>
      <c r="HF68" t="s">
        <v>283</v>
      </c>
      <c r="HG68">
        <v>44509</v>
      </c>
      <c r="HH68" t="s">
        <v>283</v>
      </c>
      <c r="HI68">
        <v>44509</v>
      </c>
      <c r="HJ68" t="s">
        <v>283</v>
      </c>
      <c r="HK68">
        <v>44509</v>
      </c>
      <c r="HL68" t="s">
        <v>283</v>
      </c>
      <c r="HM68" s="27">
        <v>44509</v>
      </c>
      <c r="HN68" t="s">
        <v>283</v>
      </c>
      <c r="HO68" s="27">
        <v>44552</v>
      </c>
      <c r="HP68" t="s">
        <v>283</v>
      </c>
      <c r="HQ68" s="27">
        <v>44552</v>
      </c>
      <c r="HR68" s="470" t="s">
        <v>283</v>
      </c>
      <c r="HS68" s="471">
        <v>44552</v>
      </c>
      <c r="HT68" t="s">
        <v>283</v>
      </c>
      <c r="HU68" s="27">
        <v>44552</v>
      </c>
      <c r="HV68" t="s">
        <v>283</v>
      </c>
      <c r="HW68" s="27">
        <v>44580</v>
      </c>
      <c r="HX68" t="s">
        <v>283</v>
      </c>
      <c r="HY68" s="27">
        <v>44580</v>
      </c>
      <c r="HZ68" t="s">
        <v>283</v>
      </c>
      <c r="IA68" s="27">
        <v>44580</v>
      </c>
      <c r="IB68" t="s">
        <v>283</v>
      </c>
      <c r="IC68" s="27">
        <v>44580</v>
      </c>
      <c r="ID68" t="s">
        <v>283</v>
      </c>
      <c r="IE68" s="27">
        <v>44600</v>
      </c>
      <c r="IF68" t="s">
        <v>283</v>
      </c>
      <c r="IG68" s="27">
        <v>44601</v>
      </c>
      <c r="IH68" t="s">
        <v>283</v>
      </c>
      <c r="II68" s="27">
        <v>44601</v>
      </c>
      <c r="IJ68" t="s">
        <v>283</v>
      </c>
      <c r="IK68" s="27">
        <v>44608</v>
      </c>
      <c r="IL68" t="s">
        <v>283</v>
      </c>
      <c r="IM68" s="27">
        <v>44608</v>
      </c>
      <c r="IN68" t="s">
        <v>283</v>
      </c>
      <c r="IO68" s="27">
        <v>44608</v>
      </c>
      <c r="IP68" t="s">
        <v>285</v>
      </c>
      <c r="IQ68" s="27">
        <v>44629</v>
      </c>
      <c r="IR68" t="s">
        <v>285</v>
      </c>
      <c r="IS68">
        <v>44629</v>
      </c>
      <c r="IT68" t="s">
        <v>285</v>
      </c>
      <c r="IU68" s="27">
        <v>44629</v>
      </c>
      <c r="IV68" t="s">
        <v>285</v>
      </c>
      <c r="IW68" s="27">
        <v>44629</v>
      </c>
      <c r="IX68" t="s">
        <v>285</v>
      </c>
      <c r="IY68" s="27">
        <v>44629</v>
      </c>
      <c r="IZ68" t="s">
        <v>285</v>
      </c>
      <c r="JA68" s="27">
        <v>44629</v>
      </c>
      <c r="JB68" t="s">
        <v>285</v>
      </c>
      <c r="JC68" s="27">
        <v>44629</v>
      </c>
      <c r="JD68" t="s">
        <v>285</v>
      </c>
      <c r="JE68" s="27">
        <v>44656</v>
      </c>
      <c r="JF68" t="s">
        <v>285</v>
      </c>
      <c r="JG68">
        <v>44656</v>
      </c>
      <c r="JH68" t="s">
        <v>285</v>
      </c>
      <c r="JI68" s="27">
        <v>44656</v>
      </c>
      <c r="JJ68" t="s">
        <v>285</v>
      </c>
      <c r="JK68">
        <v>44656</v>
      </c>
      <c r="JL68" t="s">
        <v>285</v>
      </c>
      <c r="JM68" s="27">
        <v>44656</v>
      </c>
      <c r="JN68" t="s">
        <v>285</v>
      </c>
      <c r="JO68" s="7">
        <v>44656</v>
      </c>
      <c r="JP68" t="s">
        <v>285</v>
      </c>
      <c r="JQ68" s="27">
        <v>44693</v>
      </c>
      <c r="JR68" t="s">
        <v>285</v>
      </c>
      <c r="JS68" s="27">
        <v>44693</v>
      </c>
      <c r="JT68" t="s">
        <v>285</v>
      </c>
      <c r="JU68">
        <v>44693</v>
      </c>
      <c r="JV68" t="s">
        <v>285</v>
      </c>
      <c r="JW68">
        <v>44719</v>
      </c>
      <c r="JX68" t="s">
        <v>285</v>
      </c>
      <c r="JY68" s="27">
        <v>44719</v>
      </c>
      <c r="JZ68" t="s">
        <v>285</v>
      </c>
      <c r="KA68" s="27">
        <v>44719</v>
      </c>
      <c r="KB68" t="s">
        <v>285</v>
      </c>
      <c r="KC68" s="27">
        <v>44719</v>
      </c>
      <c r="KD68" t="s">
        <v>285</v>
      </c>
      <c r="KE68" s="27">
        <v>44719</v>
      </c>
    </row>
    <row r="69" spans="1:291" x14ac:dyDescent="0.25">
      <c r="A69" t="s">
        <v>2374</v>
      </c>
      <c r="B69" s="7">
        <v>43524</v>
      </c>
      <c r="D69" t="s">
        <v>2374</v>
      </c>
      <c r="E69" s="7">
        <v>43524</v>
      </c>
      <c r="G69" t="s">
        <v>2365</v>
      </c>
      <c r="I69" t="s">
        <v>2379</v>
      </c>
      <c r="J69" s="7">
        <v>43524</v>
      </c>
      <c r="L69" t="s">
        <v>2365</v>
      </c>
      <c r="M69" t="s">
        <v>2387</v>
      </c>
      <c r="O69" t="s">
        <v>2397</v>
      </c>
      <c r="P69" s="7">
        <v>43929</v>
      </c>
      <c r="R69">
        <v>3649</v>
      </c>
      <c r="S69" s="7">
        <v>42241</v>
      </c>
      <c r="T69" t="s">
        <v>2510</v>
      </c>
      <c r="U69" t="s">
        <v>2513</v>
      </c>
      <c r="V69" s="7">
        <v>42241</v>
      </c>
      <c r="W69" t="s">
        <v>2451</v>
      </c>
      <c r="X69" t="s">
        <v>2387</v>
      </c>
      <c r="Y69" t="s">
        <v>2387</v>
      </c>
      <c r="Z69" s="7">
        <v>43524</v>
      </c>
      <c r="AA69" t="s">
        <v>2387</v>
      </c>
      <c r="AB69" t="s">
        <v>2387</v>
      </c>
      <c r="AC69" t="s">
        <v>2397</v>
      </c>
      <c r="AD69" s="7">
        <v>43978</v>
      </c>
      <c r="AE69" s="14" t="s">
        <v>2387</v>
      </c>
      <c r="AF69" t="s">
        <v>2397</v>
      </c>
      <c r="AG69" s="7">
        <v>43978</v>
      </c>
      <c r="AH69">
        <v>3649</v>
      </c>
      <c r="AI69" s="7">
        <v>42241</v>
      </c>
      <c r="AJ69" s="15" t="s">
        <v>2510</v>
      </c>
      <c r="AK69" t="s">
        <v>2407</v>
      </c>
      <c r="AL69" s="7">
        <v>44000</v>
      </c>
      <c r="AM69" t="s">
        <v>2397</v>
      </c>
      <c r="AN69" t="s">
        <v>2407</v>
      </c>
      <c r="AO69" s="7">
        <v>44000</v>
      </c>
      <c r="AP69" t="s">
        <v>2407</v>
      </c>
      <c r="AQ69" s="7">
        <v>44000</v>
      </c>
      <c r="AR69" t="s">
        <v>2407</v>
      </c>
      <c r="AS69" s="27">
        <v>44000</v>
      </c>
      <c r="AT69" t="s">
        <v>2407</v>
      </c>
      <c r="AU69" s="27">
        <v>44033</v>
      </c>
      <c r="AV69" t="s">
        <v>2407</v>
      </c>
      <c r="AW69" s="27">
        <v>44033</v>
      </c>
      <c r="AX69" t="s">
        <v>2407</v>
      </c>
      <c r="AY69" s="27">
        <v>44033</v>
      </c>
      <c r="AZ69" t="s">
        <v>2407</v>
      </c>
      <c r="BA69" s="27">
        <v>44033</v>
      </c>
      <c r="BB69" t="s">
        <v>2407</v>
      </c>
      <c r="BC69" s="27">
        <v>44073</v>
      </c>
      <c r="BD69" t="s">
        <v>2407</v>
      </c>
      <c r="BE69" s="27">
        <v>44073</v>
      </c>
      <c r="BF69" t="s">
        <v>2407</v>
      </c>
      <c r="BG69" s="27">
        <v>44073</v>
      </c>
      <c r="BH69" t="s">
        <v>2407</v>
      </c>
      <c r="BI69" s="27">
        <v>44073</v>
      </c>
      <c r="BJ69" t="s">
        <v>2407</v>
      </c>
      <c r="BK69" s="27">
        <v>44073</v>
      </c>
      <c r="BL69" t="s">
        <v>2407</v>
      </c>
      <c r="BM69" s="27">
        <v>44119</v>
      </c>
      <c r="BN69" t="s">
        <v>2397</v>
      </c>
      <c r="BO69" s="27">
        <v>44119</v>
      </c>
      <c r="BP69" t="s">
        <v>2397</v>
      </c>
      <c r="BQ69" s="7">
        <v>44119</v>
      </c>
      <c r="BR69" t="s">
        <v>2397</v>
      </c>
      <c r="BS69" s="27">
        <v>44119</v>
      </c>
      <c r="BT69" t="s">
        <v>2397</v>
      </c>
      <c r="BU69" s="27">
        <v>44183</v>
      </c>
      <c r="BV69" t="s">
        <v>2397</v>
      </c>
      <c r="BW69" s="7">
        <v>44183</v>
      </c>
      <c r="BX69" t="s">
        <v>2397</v>
      </c>
      <c r="BY69" s="27">
        <v>44202</v>
      </c>
      <c r="BZ69" t="s">
        <v>2397</v>
      </c>
      <c r="CA69" s="27">
        <v>44202</v>
      </c>
      <c r="CB69" t="s">
        <v>2397</v>
      </c>
      <c r="CC69" s="27">
        <v>44202</v>
      </c>
      <c r="CD69">
        <v>4072</v>
      </c>
      <c r="CE69" s="27">
        <v>44209</v>
      </c>
      <c r="CF69" t="s">
        <v>2397</v>
      </c>
      <c r="CG69" s="27">
        <v>44202</v>
      </c>
      <c r="CH69" t="s">
        <v>2402</v>
      </c>
      <c r="CI69" s="27">
        <v>44202</v>
      </c>
      <c r="CJ69" t="s">
        <v>2402</v>
      </c>
      <c r="CK69" s="27">
        <v>44231</v>
      </c>
      <c r="CL69" t="s">
        <v>2402</v>
      </c>
      <c r="CM69" s="27">
        <v>44231</v>
      </c>
      <c r="CN69" t="s">
        <v>2402</v>
      </c>
      <c r="CO69" s="27">
        <v>44231</v>
      </c>
      <c r="CP69" t="s">
        <v>2402</v>
      </c>
      <c r="CQ69" s="7">
        <v>44231</v>
      </c>
      <c r="CR69" t="s">
        <v>2416</v>
      </c>
      <c r="CS69">
        <v>0.35</v>
      </c>
      <c r="CT69">
        <v>3266</v>
      </c>
      <c r="CU69" s="7">
        <v>44232</v>
      </c>
      <c r="CV69" t="s">
        <v>2402</v>
      </c>
      <c r="CW69" s="27">
        <v>44257</v>
      </c>
      <c r="CX69" t="s">
        <v>2402</v>
      </c>
      <c r="CY69" s="27">
        <v>44257</v>
      </c>
      <c r="CZ69" t="s">
        <v>2402</v>
      </c>
      <c r="DA69" s="27">
        <v>44300</v>
      </c>
      <c r="DB69" t="s">
        <v>2402</v>
      </c>
      <c r="DC69" s="27">
        <v>44300</v>
      </c>
      <c r="DD69" t="s">
        <v>2402</v>
      </c>
      <c r="DE69" s="27">
        <v>44334</v>
      </c>
      <c r="DF69" t="s">
        <v>2402</v>
      </c>
      <c r="DG69" s="27">
        <v>44334</v>
      </c>
      <c r="DH69" t="s">
        <v>2402</v>
      </c>
      <c r="DI69" s="27">
        <v>44334</v>
      </c>
      <c r="DJ69" t="s">
        <v>2500</v>
      </c>
      <c r="DK69" s="7">
        <v>44363</v>
      </c>
      <c r="DL69" t="s">
        <v>295</v>
      </c>
      <c r="DM69" s="27">
        <v>44372</v>
      </c>
      <c r="DN69" t="s">
        <v>295</v>
      </c>
      <c r="DO69" s="27">
        <v>44372</v>
      </c>
      <c r="DP69" t="s">
        <v>288</v>
      </c>
      <c r="DQ69" s="27">
        <v>44372</v>
      </c>
      <c r="DR69" t="s">
        <v>288</v>
      </c>
      <c r="DS69" s="27">
        <v>44372</v>
      </c>
      <c r="DT69" t="s">
        <v>288</v>
      </c>
      <c r="DU69" s="27">
        <v>44372</v>
      </c>
      <c r="DV69" t="s">
        <v>287</v>
      </c>
      <c r="DW69" s="27">
        <v>44372</v>
      </c>
      <c r="DX69" t="s">
        <v>556</v>
      </c>
      <c r="DY69" s="7">
        <v>44372</v>
      </c>
      <c r="DZ69" t="s">
        <v>556</v>
      </c>
      <c r="EA69">
        <v>44372</v>
      </c>
      <c r="EB69" t="s">
        <v>556</v>
      </c>
      <c r="EC69" s="27">
        <v>44372</v>
      </c>
      <c r="ED69" t="s">
        <v>556</v>
      </c>
      <c r="EE69" s="27">
        <v>44372</v>
      </c>
      <c r="EF69" t="s">
        <v>556</v>
      </c>
      <c r="EG69" s="7">
        <v>44372</v>
      </c>
      <c r="EH69" t="s">
        <v>556</v>
      </c>
      <c r="EI69" s="27">
        <v>44372</v>
      </c>
      <c r="EJ69" t="s">
        <v>556</v>
      </c>
      <c r="EK69" s="27">
        <v>44372</v>
      </c>
      <c r="EL69" t="s">
        <v>556</v>
      </c>
      <c r="EM69" s="27">
        <v>44372</v>
      </c>
      <c r="EN69" t="s">
        <v>556</v>
      </c>
      <c r="EO69" s="27">
        <v>44372</v>
      </c>
      <c r="EP69" t="s">
        <v>556</v>
      </c>
      <c r="EQ69" s="27">
        <v>44372</v>
      </c>
      <c r="ER69" t="s">
        <v>556</v>
      </c>
      <c r="ES69" s="27">
        <v>44372</v>
      </c>
      <c r="ET69" t="s">
        <v>556</v>
      </c>
      <c r="EU69" s="27">
        <v>44372</v>
      </c>
      <c r="EV69" t="s">
        <v>556</v>
      </c>
      <c r="EW69" s="27">
        <v>44372</v>
      </c>
      <c r="EX69" t="s">
        <v>556</v>
      </c>
      <c r="EY69" s="27">
        <v>44372</v>
      </c>
      <c r="EZ69" t="s">
        <v>556</v>
      </c>
      <c r="FA69">
        <v>44372</v>
      </c>
      <c r="FB69" t="s">
        <v>556</v>
      </c>
      <c r="FC69" s="27">
        <v>44372</v>
      </c>
      <c r="FF69" t="s">
        <v>556</v>
      </c>
      <c r="FG69" s="27">
        <v>44372</v>
      </c>
      <c r="FH69" t="s">
        <v>556</v>
      </c>
      <c r="FI69" s="7">
        <v>44372</v>
      </c>
      <c r="FJ69" t="s">
        <v>556</v>
      </c>
      <c r="FK69" s="27">
        <v>44372</v>
      </c>
      <c r="FL69" t="s">
        <v>556</v>
      </c>
      <c r="FM69" s="27">
        <v>44372</v>
      </c>
      <c r="FN69" t="s">
        <v>556</v>
      </c>
      <c r="FO69" s="27">
        <v>44372</v>
      </c>
      <c r="FP69" t="s">
        <v>556</v>
      </c>
      <c r="FQ69" s="27">
        <v>44372</v>
      </c>
      <c r="FR69" t="s">
        <v>556</v>
      </c>
      <c r="FS69" s="27">
        <v>44372</v>
      </c>
      <c r="FT69" t="s">
        <v>556</v>
      </c>
      <c r="FU69" s="7">
        <v>44372</v>
      </c>
      <c r="FV69" t="s">
        <v>556</v>
      </c>
      <c r="FW69" s="27">
        <v>44372</v>
      </c>
      <c r="FX69" t="s">
        <v>556</v>
      </c>
      <c r="FY69" s="27">
        <v>44372</v>
      </c>
      <c r="FZ69" t="s">
        <v>556</v>
      </c>
      <c r="GA69" s="27">
        <v>44372</v>
      </c>
      <c r="GB69" t="s">
        <v>556</v>
      </c>
      <c r="GC69" s="27">
        <v>44372</v>
      </c>
      <c r="GD69" t="s">
        <v>556</v>
      </c>
      <c r="GE69" s="27">
        <v>44372</v>
      </c>
      <c r="GF69" t="s">
        <v>556</v>
      </c>
      <c r="GG69" s="27">
        <v>44372</v>
      </c>
      <c r="GH69" t="s">
        <v>556</v>
      </c>
      <c r="GI69" s="27">
        <v>44372</v>
      </c>
      <c r="GJ69" t="s">
        <v>556</v>
      </c>
      <c r="GK69" s="27">
        <v>44372</v>
      </c>
      <c r="GL69" t="s">
        <v>556</v>
      </c>
      <c r="GM69" s="27">
        <v>44372</v>
      </c>
      <c r="GN69" t="s">
        <v>556</v>
      </c>
      <c r="GO69" s="27">
        <v>44372</v>
      </c>
      <c r="GP69" t="s">
        <v>556</v>
      </c>
      <c r="GQ69" s="27">
        <v>44372</v>
      </c>
      <c r="GR69" t="s">
        <v>556</v>
      </c>
      <c r="GS69" s="27">
        <v>44372</v>
      </c>
      <c r="GT69" t="s">
        <v>556</v>
      </c>
      <c r="GU69" s="27">
        <v>44372</v>
      </c>
      <c r="GV69" t="s">
        <v>556</v>
      </c>
      <c r="GW69" s="27">
        <v>44372</v>
      </c>
      <c r="GX69" t="s">
        <v>556</v>
      </c>
      <c r="GY69" s="27">
        <v>44372</v>
      </c>
      <c r="GZ69" t="s">
        <v>285</v>
      </c>
      <c r="HA69" s="27">
        <v>44509</v>
      </c>
      <c r="HB69" t="s">
        <v>285</v>
      </c>
      <c r="HC69" s="27">
        <v>44509</v>
      </c>
      <c r="HD69" t="s">
        <v>285</v>
      </c>
      <c r="HE69" s="27">
        <v>44509</v>
      </c>
      <c r="HF69" t="s">
        <v>285</v>
      </c>
      <c r="HG69">
        <v>44509</v>
      </c>
      <c r="HH69" t="s">
        <v>285</v>
      </c>
      <c r="HI69">
        <v>44509</v>
      </c>
      <c r="HJ69" t="s">
        <v>285</v>
      </c>
      <c r="HK69">
        <v>44509</v>
      </c>
      <c r="HL69" t="s">
        <v>285</v>
      </c>
      <c r="HM69" s="27">
        <v>44509</v>
      </c>
      <c r="HN69" t="s">
        <v>285</v>
      </c>
      <c r="HO69" s="27">
        <v>44552</v>
      </c>
      <c r="HP69" t="s">
        <v>285</v>
      </c>
      <c r="HQ69" s="27">
        <v>44552</v>
      </c>
      <c r="HR69" s="470" t="s">
        <v>285</v>
      </c>
      <c r="HS69" s="471">
        <v>44552</v>
      </c>
      <c r="HT69" t="s">
        <v>285</v>
      </c>
      <c r="HU69" s="27">
        <v>44552</v>
      </c>
      <c r="HV69" t="s">
        <v>285</v>
      </c>
      <c r="HW69" s="27">
        <v>44580</v>
      </c>
      <c r="HX69" t="s">
        <v>285</v>
      </c>
      <c r="HY69" s="27">
        <v>44580</v>
      </c>
      <c r="HZ69" t="s">
        <v>285</v>
      </c>
      <c r="IA69" s="27">
        <v>44580</v>
      </c>
      <c r="IB69" t="s">
        <v>285</v>
      </c>
      <c r="IC69" s="27">
        <v>44580</v>
      </c>
      <c r="ID69" t="s">
        <v>285</v>
      </c>
      <c r="IE69" s="27">
        <v>44580</v>
      </c>
      <c r="IF69" t="s">
        <v>285</v>
      </c>
      <c r="IG69" s="27">
        <v>44580</v>
      </c>
      <c r="IH69" t="s">
        <v>285</v>
      </c>
      <c r="II69" s="27">
        <v>44580</v>
      </c>
      <c r="IJ69" t="s">
        <v>285</v>
      </c>
      <c r="IK69" s="27">
        <v>44608</v>
      </c>
      <c r="IL69" t="s">
        <v>285</v>
      </c>
      <c r="IM69" s="27">
        <v>44608</v>
      </c>
      <c r="IN69" t="s">
        <v>285</v>
      </c>
      <c r="IO69" s="27">
        <v>44608</v>
      </c>
      <c r="IP69" t="s">
        <v>556</v>
      </c>
      <c r="IQ69" s="27">
        <v>44372</v>
      </c>
      <c r="IR69" t="s">
        <v>556</v>
      </c>
      <c r="IS69">
        <v>44372</v>
      </c>
      <c r="IT69" t="s">
        <v>556</v>
      </c>
      <c r="IU69" s="27">
        <v>44372</v>
      </c>
      <c r="IV69" t="s">
        <v>556</v>
      </c>
      <c r="IW69" s="27">
        <v>44372</v>
      </c>
      <c r="IX69" t="s">
        <v>556</v>
      </c>
      <c r="IY69" s="27">
        <v>44372</v>
      </c>
      <c r="IZ69" t="s">
        <v>556</v>
      </c>
      <c r="JA69" s="27">
        <v>44372</v>
      </c>
      <c r="JB69" t="s">
        <v>556</v>
      </c>
      <c r="JC69" s="27">
        <v>44372</v>
      </c>
      <c r="JD69" t="s">
        <v>556</v>
      </c>
      <c r="JE69" s="27">
        <v>44372</v>
      </c>
      <c r="JF69" t="s">
        <v>556</v>
      </c>
      <c r="JG69">
        <v>44372</v>
      </c>
      <c r="JH69" t="s">
        <v>556</v>
      </c>
      <c r="JI69" s="27">
        <v>44372</v>
      </c>
      <c r="JJ69" t="s">
        <v>556</v>
      </c>
      <c r="JK69">
        <v>44372</v>
      </c>
      <c r="JL69" t="s">
        <v>556</v>
      </c>
      <c r="JM69" s="27">
        <v>44372</v>
      </c>
      <c r="JN69" t="s">
        <v>556</v>
      </c>
      <c r="JO69" s="7">
        <v>44372</v>
      </c>
      <c r="JP69" t="s">
        <v>556</v>
      </c>
      <c r="JQ69" s="27">
        <v>44372</v>
      </c>
      <c r="JR69" t="s">
        <v>556</v>
      </c>
      <c r="JS69" s="27">
        <v>44372</v>
      </c>
      <c r="JT69" t="s">
        <v>556</v>
      </c>
      <c r="JU69">
        <v>44372</v>
      </c>
      <c r="JV69" t="s">
        <v>556</v>
      </c>
      <c r="JW69">
        <v>44372</v>
      </c>
      <c r="JX69" t="s">
        <v>556</v>
      </c>
      <c r="JY69" s="27">
        <v>44372</v>
      </c>
      <c r="JZ69" t="s">
        <v>556</v>
      </c>
      <c r="KA69" s="27">
        <v>44372</v>
      </c>
      <c r="KB69" t="s">
        <v>556</v>
      </c>
      <c r="KC69" s="27">
        <v>44372</v>
      </c>
      <c r="KD69" t="s">
        <v>556</v>
      </c>
      <c r="KE69" s="27">
        <v>44372</v>
      </c>
    </row>
    <row r="70" spans="1:291" x14ac:dyDescent="0.25">
      <c r="A70" t="s">
        <v>2379</v>
      </c>
      <c r="B70" s="7">
        <v>43524</v>
      </c>
      <c r="D70" t="s">
        <v>2379</v>
      </c>
      <c r="E70" s="7">
        <v>43524</v>
      </c>
      <c r="G70" t="s">
        <v>2369</v>
      </c>
      <c r="I70" t="s">
        <v>2382</v>
      </c>
      <c r="J70" s="7">
        <v>43524</v>
      </c>
      <c r="L70" t="s">
        <v>2369</v>
      </c>
      <c r="M70" t="s">
        <v>2392</v>
      </c>
      <c r="O70" t="s">
        <v>2402</v>
      </c>
      <c r="P70" s="7">
        <v>43929</v>
      </c>
      <c r="S70" s="7">
        <v>42241</v>
      </c>
      <c r="T70" t="s">
        <v>2514</v>
      </c>
      <c r="U70" t="s">
        <v>2515</v>
      </c>
      <c r="V70" s="7">
        <v>42241</v>
      </c>
      <c r="W70" t="s">
        <v>2516</v>
      </c>
      <c r="X70" t="s">
        <v>2392</v>
      </c>
      <c r="Y70" t="s">
        <v>2392</v>
      </c>
      <c r="Z70" s="7">
        <v>43978</v>
      </c>
      <c r="AA70" t="s">
        <v>2392</v>
      </c>
      <c r="AB70" t="s">
        <v>2392</v>
      </c>
      <c r="AC70" t="s">
        <v>2402</v>
      </c>
      <c r="AD70" s="7">
        <v>43978</v>
      </c>
      <c r="AE70" s="14" t="s">
        <v>2392</v>
      </c>
      <c r="AF70" t="s">
        <v>2402</v>
      </c>
      <c r="AG70" s="7">
        <v>43978</v>
      </c>
      <c r="AI70" s="7">
        <v>42241</v>
      </c>
      <c r="AJ70" s="15" t="s">
        <v>2514</v>
      </c>
      <c r="AK70" t="s">
        <v>2411</v>
      </c>
      <c r="AL70" s="7">
        <v>44000</v>
      </c>
      <c r="AM70" t="s">
        <v>2402</v>
      </c>
      <c r="AN70" t="s">
        <v>2411</v>
      </c>
      <c r="AO70" s="7">
        <v>44000</v>
      </c>
      <c r="AP70" t="s">
        <v>2411</v>
      </c>
      <c r="AQ70" s="7">
        <v>44000</v>
      </c>
      <c r="AR70" t="s">
        <v>2411</v>
      </c>
      <c r="AS70" s="27">
        <v>44000</v>
      </c>
      <c r="AT70" t="s">
        <v>2411</v>
      </c>
      <c r="AU70" s="27">
        <v>44033</v>
      </c>
      <c r="AV70" t="s">
        <v>2411</v>
      </c>
      <c r="AW70" s="27">
        <v>44033</v>
      </c>
      <c r="AX70" t="s">
        <v>2411</v>
      </c>
      <c r="AY70" s="27">
        <v>44033</v>
      </c>
      <c r="AZ70" t="s">
        <v>2411</v>
      </c>
      <c r="BA70" s="27">
        <v>44033</v>
      </c>
      <c r="BB70" t="s">
        <v>2411</v>
      </c>
      <c r="BC70" s="27">
        <v>44073</v>
      </c>
      <c r="BD70" t="s">
        <v>2411</v>
      </c>
      <c r="BE70" s="27">
        <v>44073</v>
      </c>
      <c r="BF70" t="s">
        <v>2411</v>
      </c>
      <c r="BG70" s="27">
        <v>44073</v>
      </c>
      <c r="BH70" t="s">
        <v>2411</v>
      </c>
      <c r="BI70" s="27">
        <v>44073</v>
      </c>
      <c r="BJ70" t="s">
        <v>2411</v>
      </c>
      <c r="BK70" s="27">
        <v>44073</v>
      </c>
      <c r="BL70" t="s">
        <v>2411</v>
      </c>
      <c r="BM70" s="27">
        <v>44119</v>
      </c>
      <c r="BN70" t="s">
        <v>2402</v>
      </c>
      <c r="BO70" s="27">
        <v>44119</v>
      </c>
      <c r="BP70" t="s">
        <v>2402</v>
      </c>
      <c r="BQ70" s="7">
        <v>44119</v>
      </c>
      <c r="BR70" t="s">
        <v>2402</v>
      </c>
      <c r="BS70" s="27">
        <v>44119</v>
      </c>
      <c r="BT70" t="s">
        <v>2402</v>
      </c>
      <c r="BU70" s="27">
        <v>44183</v>
      </c>
      <c r="BV70" t="s">
        <v>2402</v>
      </c>
      <c r="BW70" s="7">
        <v>44183</v>
      </c>
      <c r="BX70" t="s">
        <v>2402</v>
      </c>
      <c r="BY70" s="27">
        <v>44202</v>
      </c>
      <c r="BZ70" t="s">
        <v>2402</v>
      </c>
      <c r="CA70" s="27">
        <v>44202</v>
      </c>
      <c r="CB70" t="s">
        <v>2402</v>
      </c>
      <c r="CC70" s="27">
        <v>44202</v>
      </c>
      <c r="CD70">
        <v>3363</v>
      </c>
      <c r="CE70" s="27">
        <v>44209</v>
      </c>
      <c r="CF70" t="s">
        <v>2402</v>
      </c>
      <c r="CG70" s="27">
        <v>44202</v>
      </c>
      <c r="CH70" t="s">
        <v>2407</v>
      </c>
      <c r="CI70" s="27">
        <v>44202</v>
      </c>
      <c r="CJ70" t="s">
        <v>2407</v>
      </c>
      <c r="CK70" s="27">
        <v>44231</v>
      </c>
      <c r="CL70" t="s">
        <v>2407</v>
      </c>
      <c r="CM70" s="27">
        <v>44231</v>
      </c>
      <c r="CN70" t="s">
        <v>2407</v>
      </c>
      <c r="CO70" s="27">
        <v>44231</v>
      </c>
      <c r="CP70" t="s">
        <v>2407</v>
      </c>
      <c r="CQ70" s="7">
        <v>44231</v>
      </c>
      <c r="CR70" t="s">
        <v>2421</v>
      </c>
      <c r="CS70">
        <v>9.6000000000000002E-2</v>
      </c>
      <c r="CT70">
        <v>3276</v>
      </c>
      <c r="CU70" s="7">
        <v>44232</v>
      </c>
      <c r="CV70" t="s">
        <v>2407</v>
      </c>
      <c r="CW70" s="27">
        <v>44257</v>
      </c>
      <c r="CX70" t="s">
        <v>2407</v>
      </c>
      <c r="CY70" s="27">
        <v>44257</v>
      </c>
      <c r="CZ70" t="s">
        <v>2407</v>
      </c>
      <c r="DA70" s="27">
        <v>44300</v>
      </c>
      <c r="DB70" t="s">
        <v>2407</v>
      </c>
      <c r="DC70" s="27">
        <v>44300</v>
      </c>
      <c r="DD70" t="s">
        <v>2407</v>
      </c>
      <c r="DE70" s="27">
        <v>44334</v>
      </c>
      <c r="DF70" t="s">
        <v>2407</v>
      </c>
      <c r="DG70" s="27">
        <v>44334</v>
      </c>
      <c r="DH70" t="s">
        <v>2407</v>
      </c>
      <c r="DI70" s="27">
        <v>44334</v>
      </c>
      <c r="DJ70" t="s">
        <v>2501</v>
      </c>
      <c r="DK70" s="7">
        <v>44363</v>
      </c>
      <c r="DL70" t="s">
        <v>296</v>
      </c>
      <c r="DM70" s="27">
        <v>44372</v>
      </c>
      <c r="DN70" t="s">
        <v>296</v>
      </c>
      <c r="DO70" s="27">
        <v>44372</v>
      </c>
      <c r="DP70" t="s">
        <v>289</v>
      </c>
      <c r="DQ70" s="27">
        <v>44372</v>
      </c>
      <c r="DR70" t="s">
        <v>289</v>
      </c>
      <c r="DS70" s="27">
        <v>44372</v>
      </c>
      <c r="DT70" t="s">
        <v>289</v>
      </c>
      <c r="DU70" s="27">
        <v>44372</v>
      </c>
      <c r="DV70" t="s">
        <v>288</v>
      </c>
      <c r="DW70" s="27">
        <v>44372</v>
      </c>
      <c r="DX70" t="s">
        <v>287</v>
      </c>
      <c r="DY70" s="7">
        <v>44372</v>
      </c>
      <c r="DZ70" t="s">
        <v>287</v>
      </c>
      <c r="EA70">
        <v>44372</v>
      </c>
      <c r="EB70" t="s">
        <v>287</v>
      </c>
      <c r="EC70" s="27">
        <v>44372</v>
      </c>
      <c r="ED70" t="s">
        <v>287</v>
      </c>
      <c r="EE70" s="27">
        <v>44372</v>
      </c>
      <c r="EF70" t="s">
        <v>287</v>
      </c>
      <c r="EG70" s="7">
        <v>44372</v>
      </c>
      <c r="EH70" t="s">
        <v>287</v>
      </c>
      <c r="EI70" s="27">
        <v>44372</v>
      </c>
      <c r="EJ70" t="s">
        <v>287</v>
      </c>
      <c r="EK70" s="27">
        <v>44372</v>
      </c>
      <c r="EL70" t="s">
        <v>287</v>
      </c>
      <c r="EM70" s="27">
        <v>44372</v>
      </c>
      <c r="EN70" t="s">
        <v>287</v>
      </c>
      <c r="EO70" s="27">
        <v>44372</v>
      </c>
      <c r="EP70" t="s">
        <v>287</v>
      </c>
      <c r="EQ70" s="27">
        <v>44372</v>
      </c>
      <c r="ER70" t="s">
        <v>287</v>
      </c>
      <c r="ES70" s="27">
        <v>44421</v>
      </c>
      <c r="ET70" t="s">
        <v>287</v>
      </c>
      <c r="EU70" s="27">
        <v>44421</v>
      </c>
      <c r="EV70" t="s">
        <v>287</v>
      </c>
      <c r="EW70" s="27">
        <v>44421</v>
      </c>
      <c r="EX70" t="s">
        <v>287</v>
      </c>
      <c r="EY70" s="27">
        <v>44421</v>
      </c>
      <c r="EZ70" t="s">
        <v>287</v>
      </c>
      <c r="FA70">
        <v>44421</v>
      </c>
      <c r="FB70" t="s">
        <v>287</v>
      </c>
      <c r="FC70" s="27">
        <v>44421</v>
      </c>
      <c r="FF70" t="s">
        <v>287</v>
      </c>
      <c r="FG70" s="27">
        <v>44421</v>
      </c>
      <c r="FH70" t="s">
        <v>287</v>
      </c>
      <c r="FI70" s="7">
        <v>44421</v>
      </c>
      <c r="FJ70" t="s">
        <v>287</v>
      </c>
      <c r="FK70" s="27">
        <v>44421</v>
      </c>
      <c r="FL70" t="s">
        <v>287</v>
      </c>
      <c r="FM70" s="27">
        <v>44421</v>
      </c>
      <c r="FN70" t="s">
        <v>287</v>
      </c>
      <c r="FO70" s="27">
        <v>44421</v>
      </c>
      <c r="FP70" t="s">
        <v>287</v>
      </c>
      <c r="FQ70" s="27">
        <v>44421</v>
      </c>
      <c r="FR70" t="s">
        <v>287</v>
      </c>
      <c r="FS70" s="27">
        <v>44421</v>
      </c>
      <c r="FT70" t="s">
        <v>287</v>
      </c>
      <c r="FU70" s="7">
        <v>44421</v>
      </c>
      <c r="FV70" t="s">
        <v>287</v>
      </c>
      <c r="FW70" s="27">
        <v>44421</v>
      </c>
      <c r="FX70" t="s">
        <v>287</v>
      </c>
      <c r="FY70" s="27">
        <v>44421</v>
      </c>
      <c r="FZ70" t="s">
        <v>287</v>
      </c>
      <c r="GA70" s="27">
        <v>44469</v>
      </c>
      <c r="GB70" t="s">
        <v>287</v>
      </c>
      <c r="GC70" s="27">
        <v>44469</v>
      </c>
      <c r="GD70" t="s">
        <v>287</v>
      </c>
      <c r="GE70" s="27">
        <v>44469</v>
      </c>
      <c r="GF70" t="s">
        <v>287</v>
      </c>
      <c r="GG70" s="27">
        <v>44469</v>
      </c>
      <c r="GH70" t="s">
        <v>287</v>
      </c>
      <c r="GI70" s="27">
        <v>44469</v>
      </c>
      <c r="GJ70" t="s">
        <v>287</v>
      </c>
      <c r="GK70" s="27">
        <v>44469</v>
      </c>
      <c r="GL70" t="s">
        <v>287</v>
      </c>
      <c r="GM70" s="27">
        <v>44469</v>
      </c>
      <c r="GN70" t="s">
        <v>287</v>
      </c>
      <c r="GO70" s="27">
        <v>44469</v>
      </c>
      <c r="GP70" t="s">
        <v>287</v>
      </c>
      <c r="GQ70" s="27">
        <v>44469</v>
      </c>
      <c r="GR70" t="s">
        <v>287</v>
      </c>
      <c r="GS70" s="27">
        <v>44469</v>
      </c>
      <c r="GT70" t="s">
        <v>287</v>
      </c>
      <c r="GU70" s="27">
        <v>44509</v>
      </c>
      <c r="GV70" t="s">
        <v>287</v>
      </c>
      <c r="GW70" s="27">
        <v>44509</v>
      </c>
      <c r="GX70" t="s">
        <v>287</v>
      </c>
      <c r="GY70" s="27">
        <v>44509</v>
      </c>
      <c r="GZ70" t="s">
        <v>556</v>
      </c>
      <c r="HA70" s="27">
        <v>44372</v>
      </c>
      <c r="HB70" t="s">
        <v>556</v>
      </c>
      <c r="HC70" s="27">
        <v>44372</v>
      </c>
      <c r="HD70" t="s">
        <v>556</v>
      </c>
      <c r="HE70" s="27">
        <v>44372</v>
      </c>
      <c r="HF70" t="s">
        <v>556</v>
      </c>
      <c r="HG70">
        <v>44372</v>
      </c>
      <c r="HH70" t="s">
        <v>556</v>
      </c>
      <c r="HI70">
        <v>44372</v>
      </c>
      <c r="HJ70" t="s">
        <v>556</v>
      </c>
      <c r="HK70">
        <v>44372</v>
      </c>
      <c r="HL70" t="s">
        <v>556</v>
      </c>
      <c r="HM70" s="27">
        <v>44372</v>
      </c>
      <c r="HN70" t="s">
        <v>556</v>
      </c>
      <c r="HO70" s="27">
        <v>44372</v>
      </c>
      <c r="HP70" t="s">
        <v>556</v>
      </c>
      <c r="HQ70" s="27">
        <v>44372</v>
      </c>
      <c r="HR70" s="470" t="s">
        <v>556</v>
      </c>
      <c r="HS70" s="471">
        <v>44372</v>
      </c>
      <c r="HT70" t="s">
        <v>556</v>
      </c>
      <c r="HU70" s="27">
        <v>44372</v>
      </c>
      <c r="HV70" t="s">
        <v>556</v>
      </c>
      <c r="HW70" s="27">
        <v>44372</v>
      </c>
      <c r="HX70" t="s">
        <v>556</v>
      </c>
      <c r="HY70" s="27">
        <v>44372</v>
      </c>
      <c r="HZ70" t="s">
        <v>556</v>
      </c>
      <c r="IA70" s="27">
        <v>44372</v>
      </c>
      <c r="IB70" t="s">
        <v>556</v>
      </c>
      <c r="IC70" s="27">
        <v>44372</v>
      </c>
      <c r="ID70" t="s">
        <v>556</v>
      </c>
      <c r="IE70" s="27">
        <v>44372</v>
      </c>
      <c r="IF70" t="s">
        <v>556</v>
      </c>
      <c r="IG70" s="27">
        <v>44372</v>
      </c>
      <c r="IH70" t="s">
        <v>556</v>
      </c>
      <c r="II70" s="27">
        <v>44372</v>
      </c>
      <c r="IJ70" t="s">
        <v>556</v>
      </c>
      <c r="IK70" s="27">
        <v>44372</v>
      </c>
      <c r="IL70" t="s">
        <v>556</v>
      </c>
      <c r="IM70" s="27">
        <v>44372</v>
      </c>
      <c r="IN70" t="s">
        <v>556</v>
      </c>
      <c r="IO70" s="27">
        <v>44372</v>
      </c>
      <c r="IP70" t="s">
        <v>287</v>
      </c>
      <c r="IQ70" s="27">
        <v>44629</v>
      </c>
      <c r="IR70" t="s">
        <v>287</v>
      </c>
      <c r="IS70">
        <v>44629</v>
      </c>
      <c r="IT70" t="s">
        <v>287</v>
      </c>
      <c r="IU70" s="27">
        <v>44629</v>
      </c>
      <c r="IV70" t="s">
        <v>287</v>
      </c>
      <c r="IW70" s="27">
        <v>44629</v>
      </c>
      <c r="IX70" t="s">
        <v>287</v>
      </c>
      <c r="IY70" s="27">
        <v>44629</v>
      </c>
      <c r="IZ70" t="s">
        <v>287</v>
      </c>
      <c r="JA70" s="27">
        <v>44629</v>
      </c>
      <c r="JB70" t="s">
        <v>287</v>
      </c>
      <c r="JC70" s="27">
        <v>44629</v>
      </c>
      <c r="JD70" t="s">
        <v>287</v>
      </c>
      <c r="JE70" s="27">
        <v>44656</v>
      </c>
      <c r="JF70" t="s">
        <v>287</v>
      </c>
      <c r="JG70">
        <v>44656</v>
      </c>
      <c r="JH70" t="s">
        <v>287</v>
      </c>
      <c r="JI70" s="27">
        <v>44656</v>
      </c>
      <c r="JJ70" t="s">
        <v>287</v>
      </c>
      <c r="JK70">
        <v>44656</v>
      </c>
      <c r="JL70" t="s">
        <v>287</v>
      </c>
      <c r="JM70" s="27">
        <v>44656</v>
      </c>
      <c r="JN70" t="s">
        <v>287</v>
      </c>
      <c r="JO70" s="7">
        <v>44656</v>
      </c>
      <c r="JP70" t="s">
        <v>287</v>
      </c>
      <c r="JQ70" s="27">
        <v>44693</v>
      </c>
      <c r="JR70" t="s">
        <v>287</v>
      </c>
      <c r="JS70" s="27">
        <v>44693</v>
      </c>
      <c r="JT70" t="s">
        <v>287</v>
      </c>
      <c r="JU70">
        <v>44693</v>
      </c>
      <c r="JV70" t="s">
        <v>287</v>
      </c>
      <c r="JW70">
        <v>44719</v>
      </c>
      <c r="JX70" t="s">
        <v>287</v>
      </c>
      <c r="JY70" s="27">
        <v>44719</v>
      </c>
      <c r="JZ70" t="s">
        <v>287</v>
      </c>
      <c r="KA70" s="27">
        <v>44761</v>
      </c>
      <c r="KB70" t="s">
        <v>287</v>
      </c>
      <c r="KC70" s="27">
        <v>44761</v>
      </c>
      <c r="KD70" t="s">
        <v>287</v>
      </c>
      <c r="KE70" s="27">
        <v>44761</v>
      </c>
    </row>
    <row r="71" spans="1:291" x14ac:dyDescent="0.25">
      <c r="A71" t="s">
        <v>2382</v>
      </c>
      <c r="B71" s="7">
        <v>43524</v>
      </c>
      <c r="D71" t="s">
        <v>2382</v>
      </c>
      <c r="E71" s="7">
        <v>43524</v>
      </c>
      <c r="G71" t="s">
        <v>2374</v>
      </c>
      <c r="I71" t="s">
        <v>2387</v>
      </c>
      <c r="J71" s="7">
        <v>43524</v>
      </c>
      <c r="L71" t="s">
        <v>2374</v>
      </c>
      <c r="M71" t="s">
        <v>2517</v>
      </c>
      <c r="O71" t="s">
        <v>2407</v>
      </c>
      <c r="P71" s="7">
        <v>43929</v>
      </c>
      <c r="R71" t="s">
        <v>2513</v>
      </c>
      <c r="S71" s="7">
        <v>42241</v>
      </c>
      <c r="T71" t="s">
        <v>2451</v>
      </c>
      <c r="U71">
        <v>3636</v>
      </c>
      <c r="V71" s="7">
        <v>42241</v>
      </c>
      <c r="W71" t="s">
        <v>2518</v>
      </c>
      <c r="X71" t="s">
        <v>2517</v>
      </c>
      <c r="Y71" t="s">
        <v>2397</v>
      </c>
      <c r="Z71" s="7">
        <v>43978</v>
      </c>
      <c r="AA71" t="s">
        <v>2517</v>
      </c>
      <c r="AB71" t="s">
        <v>2517</v>
      </c>
      <c r="AC71" t="s">
        <v>2407</v>
      </c>
      <c r="AD71" s="7">
        <v>43978</v>
      </c>
      <c r="AE71" s="14" t="s">
        <v>2397</v>
      </c>
      <c r="AF71" t="s">
        <v>2407</v>
      </c>
      <c r="AG71" s="7">
        <v>43978</v>
      </c>
      <c r="AH71" t="s">
        <v>2513</v>
      </c>
      <c r="AI71" s="7">
        <v>42241</v>
      </c>
      <c r="AJ71" s="15" t="s">
        <v>2451</v>
      </c>
      <c r="AK71" t="s">
        <v>2416</v>
      </c>
      <c r="AL71" s="7">
        <v>43978</v>
      </c>
      <c r="AM71" t="s">
        <v>2407</v>
      </c>
      <c r="AN71" t="s">
        <v>2416</v>
      </c>
      <c r="AO71" s="7">
        <v>43978</v>
      </c>
      <c r="AP71" t="s">
        <v>2416</v>
      </c>
      <c r="AQ71" s="7">
        <v>43978</v>
      </c>
      <c r="AR71" t="s">
        <v>2416</v>
      </c>
      <c r="AS71" s="27">
        <v>43978</v>
      </c>
      <c r="AT71" t="s">
        <v>2416</v>
      </c>
      <c r="AU71" s="27">
        <v>43978</v>
      </c>
      <c r="AV71" t="s">
        <v>2416</v>
      </c>
      <c r="AW71" s="27">
        <v>43978</v>
      </c>
      <c r="AX71" t="s">
        <v>2416</v>
      </c>
      <c r="AY71" s="27">
        <v>43978</v>
      </c>
      <c r="AZ71" t="s">
        <v>2416</v>
      </c>
      <c r="BA71" s="27">
        <v>43978</v>
      </c>
      <c r="BB71" t="s">
        <v>2416</v>
      </c>
      <c r="BC71" s="27">
        <v>43978</v>
      </c>
      <c r="BD71" t="s">
        <v>2416</v>
      </c>
      <c r="BE71" s="27">
        <v>43978</v>
      </c>
      <c r="BF71" t="s">
        <v>2416</v>
      </c>
      <c r="BG71" s="27">
        <v>43978</v>
      </c>
      <c r="BH71" t="s">
        <v>2416</v>
      </c>
      <c r="BI71" s="27">
        <v>43978</v>
      </c>
      <c r="BJ71" t="s">
        <v>2416</v>
      </c>
      <c r="BK71" s="27">
        <v>43978</v>
      </c>
      <c r="BL71" t="s">
        <v>2416</v>
      </c>
      <c r="BM71" s="27">
        <v>43978</v>
      </c>
      <c r="BN71" t="s">
        <v>2407</v>
      </c>
      <c r="BO71" s="27">
        <v>44119</v>
      </c>
      <c r="BP71" t="s">
        <v>2407</v>
      </c>
      <c r="BQ71" s="7">
        <v>44119</v>
      </c>
      <c r="BR71" t="s">
        <v>2407</v>
      </c>
      <c r="BS71" s="27">
        <v>44119</v>
      </c>
      <c r="BT71" t="s">
        <v>2407</v>
      </c>
      <c r="BU71" s="27">
        <v>44183</v>
      </c>
      <c r="BV71" t="s">
        <v>2407</v>
      </c>
      <c r="BW71" s="7">
        <v>44183</v>
      </c>
      <c r="BX71" t="s">
        <v>2407</v>
      </c>
      <c r="BY71" s="27">
        <v>44202</v>
      </c>
      <c r="BZ71" t="s">
        <v>2407</v>
      </c>
      <c r="CA71" s="27">
        <v>44202</v>
      </c>
      <c r="CB71" t="s">
        <v>2407</v>
      </c>
      <c r="CC71" s="27">
        <v>44202</v>
      </c>
      <c r="CD71">
        <v>4095</v>
      </c>
      <c r="CE71" s="27">
        <v>44209</v>
      </c>
      <c r="CF71" t="s">
        <v>2407</v>
      </c>
      <c r="CG71" s="27">
        <v>44202</v>
      </c>
      <c r="CH71" t="s">
        <v>2411</v>
      </c>
      <c r="CI71" s="27">
        <v>44202</v>
      </c>
      <c r="CJ71" t="s">
        <v>2411</v>
      </c>
      <c r="CK71" s="27">
        <v>44231</v>
      </c>
      <c r="CL71" t="s">
        <v>2411</v>
      </c>
      <c r="CM71" s="27">
        <v>44231</v>
      </c>
      <c r="CN71" t="s">
        <v>2411</v>
      </c>
      <c r="CO71" s="27">
        <v>44231</v>
      </c>
      <c r="CP71" t="s">
        <v>2411</v>
      </c>
      <c r="CQ71" s="7">
        <v>44231</v>
      </c>
      <c r="CR71" t="s">
        <v>2425</v>
      </c>
      <c r="CS71">
        <v>0.79500000000000004</v>
      </c>
      <c r="CT71">
        <v>3141</v>
      </c>
      <c r="CU71" s="7">
        <v>44232</v>
      </c>
      <c r="CV71" t="s">
        <v>2411</v>
      </c>
      <c r="CW71" s="27">
        <v>44273</v>
      </c>
      <c r="CX71" t="s">
        <v>2411</v>
      </c>
      <c r="CY71" s="27">
        <v>44279</v>
      </c>
      <c r="CZ71" t="s">
        <v>2411</v>
      </c>
      <c r="DA71" s="27">
        <v>44300</v>
      </c>
      <c r="DB71" t="s">
        <v>2411</v>
      </c>
      <c r="DC71" s="27">
        <v>44300</v>
      </c>
      <c r="DD71" t="s">
        <v>2411</v>
      </c>
      <c r="DE71" s="27">
        <v>44334</v>
      </c>
      <c r="DF71" t="s">
        <v>2411</v>
      </c>
      <c r="DG71" s="27">
        <v>44334</v>
      </c>
      <c r="DH71" t="s">
        <v>2411</v>
      </c>
      <c r="DI71" s="27">
        <v>44334</v>
      </c>
      <c r="DJ71" t="s">
        <v>2504</v>
      </c>
      <c r="DK71" s="7">
        <v>44368</v>
      </c>
      <c r="DL71" t="s">
        <v>309</v>
      </c>
      <c r="DM71" s="27">
        <v>44237</v>
      </c>
      <c r="DN71" t="s">
        <v>309</v>
      </c>
      <c r="DO71" s="27">
        <v>44237</v>
      </c>
      <c r="DP71" t="s">
        <v>292</v>
      </c>
      <c r="DQ71" s="27">
        <v>44372</v>
      </c>
      <c r="DR71" t="s">
        <v>292</v>
      </c>
      <c r="DS71" s="27">
        <v>44372</v>
      </c>
      <c r="DT71" t="s">
        <v>292</v>
      </c>
      <c r="DU71" s="27">
        <v>44372</v>
      </c>
      <c r="DV71" t="s">
        <v>289</v>
      </c>
      <c r="DW71" s="27">
        <v>44372</v>
      </c>
      <c r="DX71" t="s">
        <v>288</v>
      </c>
      <c r="DY71" s="7">
        <v>44372</v>
      </c>
      <c r="DZ71" t="s">
        <v>288</v>
      </c>
      <c r="EA71">
        <v>44372</v>
      </c>
      <c r="EB71" t="s">
        <v>288</v>
      </c>
      <c r="EC71" s="27">
        <v>44372</v>
      </c>
      <c r="ED71" t="s">
        <v>288</v>
      </c>
      <c r="EE71" s="27">
        <v>44372</v>
      </c>
      <c r="EF71" t="s">
        <v>288</v>
      </c>
      <c r="EG71" s="7">
        <v>44372</v>
      </c>
      <c r="EH71" t="s">
        <v>288</v>
      </c>
      <c r="EI71" s="27">
        <v>44372</v>
      </c>
      <c r="EJ71" t="s">
        <v>288</v>
      </c>
      <c r="EK71" s="27">
        <v>44372</v>
      </c>
      <c r="EL71" t="s">
        <v>288</v>
      </c>
      <c r="EM71" s="27">
        <v>44372</v>
      </c>
      <c r="EN71" t="s">
        <v>288</v>
      </c>
      <c r="EO71" s="27">
        <v>44372</v>
      </c>
      <c r="EP71" t="s">
        <v>288</v>
      </c>
      <c r="EQ71" s="27">
        <v>44372</v>
      </c>
      <c r="ER71" t="s">
        <v>288</v>
      </c>
      <c r="ES71" s="27">
        <v>44421</v>
      </c>
      <c r="ET71" t="s">
        <v>288</v>
      </c>
      <c r="EU71" s="27">
        <v>44421</v>
      </c>
      <c r="EV71" t="s">
        <v>288</v>
      </c>
      <c r="EW71" s="27">
        <v>44421</v>
      </c>
      <c r="EX71" t="s">
        <v>288</v>
      </c>
      <c r="EY71" s="27">
        <v>44428</v>
      </c>
      <c r="EZ71" t="s">
        <v>288</v>
      </c>
      <c r="FA71">
        <v>44428</v>
      </c>
      <c r="FB71" t="s">
        <v>288</v>
      </c>
      <c r="FC71" s="27">
        <v>44428</v>
      </c>
      <c r="FF71" t="s">
        <v>288</v>
      </c>
      <c r="FG71" s="27">
        <v>44428</v>
      </c>
      <c r="FH71" t="s">
        <v>288</v>
      </c>
      <c r="FI71" s="7">
        <v>44428</v>
      </c>
      <c r="FJ71" t="s">
        <v>288</v>
      </c>
      <c r="FK71" s="27">
        <v>44428</v>
      </c>
      <c r="FL71" t="s">
        <v>288</v>
      </c>
      <c r="FM71" s="27">
        <v>44428</v>
      </c>
      <c r="FN71" t="s">
        <v>288</v>
      </c>
      <c r="FO71" s="27">
        <v>44428</v>
      </c>
      <c r="FP71" t="s">
        <v>288</v>
      </c>
      <c r="FQ71" s="27">
        <v>44428</v>
      </c>
      <c r="FR71" t="s">
        <v>288</v>
      </c>
      <c r="FS71" s="27">
        <v>44428</v>
      </c>
      <c r="FT71" t="s">
        <v>288</v>
      </c>
      <c r="FU71" s="7">
        <v>44428</v>
      </c>
      <c r="FV71" t="s">
        <v>288</v>
      </c>
      <c r="FW71" s="27">
        <v>44428</v>
      </c>
      <c r="FX71" t="s">
        <v>288</v>
      </c>
      <c r="FY71" s="27">
        <v>44428</v>
      </c>
      <c r="FZ71" t="s">
        <v>288</v>
      </c>
      <c r="GA71" s="27">
        <v>44469</v>
      </c>
      <c r="GB71" t="s">
        <v>288</v>
      </c>
      <c r="GC71" s="27">
        <v>44469</v>
      </c>
      <c r="GD71" t="s">
        <v>288</v>
      </c>
      <c r="GE71" s="27">
        <v>44469</v>
      </c>
      <c r="GF71" t="s">
        <v>288</v>
      </c>
      <c r="GG71" s="27">
        <v>44469</v>
      </c>
      <c r="GH71" t="s">
        <v>288</v>
      </c>
      <c r="GI71" s="27">
        <v>44469</v>
      </c>
      <c r="GJ71" t="s">
        <v>288</v>
      </c>
      <c r="GK71" s="27">
        <v>44469</v>
      </c>
      <c r="GL71" t="s">
        <v>288</v>
      </c>
      <c r="GM71" s="27">
        <v>44469</v>
      </c>
      <c r="GN71" t="s">
        <v>288</v>
      </c>
      <c r="GO71" s="27">
        <v>44469</v>
      </c>
      <c r="GP71" t="s">
        <v>288</v>
      </c>
      <c r="GQ71" s="27">
        <v>44469</v>
      </c>
      <c r="GR71" t="s">
        <v>288</v>
      </c>
      <c r="GS71" s="27">
        <v>44469</v>
      </c>
      <c r="GT71" t="s">
        <v>288</v>
      </c>
      <c r="GU71" s="27">
        <v>44509</v>
      </c>
      <c r="GV71" t="s">
        <v>288</v>
      </c>
      <c r="GW71" s="27">
        <v>44509</v>
      </c>
      <c r="GX71" t="s">
        <v>288</v>
      </c>
      <c r="GY71" s="27">
        <v>44509</v>
      </c>
      <c r="GZ71" t="s">
        <v>287</v>
      </c>
      <c r="HA71" s="27">
        <v>44509</v>
      </c>
      <c r="HB71" t="s">
        <v>287</v>
      </c>
      <c r="HC71" s="27">
        <v>44509</v>
      </c>
      <c r="HD71" t="s">
        <v>287</v>
      </c>
      <c r="HE71" s="27">
        <v>44509</v>
      </c>
      <c r="HF71" t="s">
        <v>287</v>
      </c>
      <c r="HG71">
        <v>44509</v>
      </c>
      <c r="HH71" t="s">
        <v>287</v>
      </c>
      <c r="HI71">
        <v>44509</v>
      </c>
      <c r="HJ71" t="s">
        <v>287</v>
      </c>
      <c r="HK71">
        <v>44509</v>
      </c>
      <c r="HL71" t="s">
        <v>287</v>
      </c>
      <c r="HM71" s="27">
        <v>44509</v>
      </c>
      <c r="HN71" t="s">
        <v>287</v>
      </c>
      <c r="HO71" s="27">
        <v>44552</v>
      </c>
      <c r="HP71" t="s">
        <v>287</v>
      </c>
      <c r="HQ71" s="27">
        <v>44552</v>
      </c>
      <c r="HR71" s="470" t="s">
        <v>287</v>
      </c>
      <c r="HS71" s="471">
        <v>44552</v>
      </c>
      <c r="HT71" t="s">
        <v>287</v>
      </c>
      <c r="HU71" s="27">
        <v>44552</v>
      </c>
      <c r="HV71" t="s">
        <v>287</v>
      </c>
      <c r="HW71" s="27">
        <v>44580</v>
      </c>
      <c r="HX71" t="s">
        <v>287</v>
      </c>
      <c r="HY71" s="27">
        <v>44580</v>
      </c>
      <c r="HZ71" t="s">
        <v>287</v>
      </c>
      <c r="IA71" s="27">
        <v>44580</v>
      </c>
      <c r="IB71" t="s">
        <v>287</v>
      </c>
      <c r="IC71" s="27">
        <v>44580</v>
      </c>
      <c r="ID71" t="s">
        <v>287</v>
      </c>
      <c r="IE71" s="27">
        <v>44580</v>
      </c>
      <c r="IF71" t="s">
        <v>287</v>
      </c>
      <c r="IG71" s="27">
        <v>44580</v>
      </c>
      <c r="IH71" t="s">
        <v>287</v>
      </c>
      <c r="II71" s="27">
        <v>44580</v>
      </c>
      <c r="IJ71" t="s">
        <v>287</v>
      </c>
      <c r="IK71" s="27">
        <v>44608</v>
      </c>
      <c r="IL71" t="s">
        <v>287</v>
      </c>
      <c r="IM71" s="27">
        <v>44608</v>
      </c>
      <c r="IN71" t="s">
        <v>287</v>
      </c>
      <c r="IO71" s="27">
        <v>44608</v>
      </c>
      <c r="IP71" t="s">
        <v>288</v>
      </c>
      <c r="IQ71" s="27">
        <v>44629</v>
      </c>
      <c r="IR71" t="s">
        <v>288</v>
      </c>
      <c r="IS71">
        <v>44629</v>
      </c>
      <c r="IT71" t="s">
        <v>288</v>
      </c>
      <c r="IU71" s="27">
        <v>44629</v>
      </c>
      <c r="IV71" t="s">
        <v>288</v>
      </c>
      <c r="IW71" s="27">
        <v>44629</v>
      </c>
      <c r="IX71" t="s">
        <v>288</v>
      </c>
      <c r="IY71" s="27">
        <v>44629</v>
      </c>
      <c r="IZ71" t="s">
        <v>288</v>
      </c>
      <c r="JA71" s="27">
        <v>44629</v>
      </c>
      <c r="JB71" t="s">
        <v>288</v>
      </c>
      <c r="JC71" s="27">
        <v>44629</v>
      </c>
      <c r="JD71" t="s">
        <v>288</v>
      </c>
      <c r="JE71" s="27">
        <v>44656</v>
      </c>
      <c r="JF71" t="s">
        <v>288</v>
      </c>
      <c r="JG71">
        <v>44656</v>
      </c>
      <c r="JH71" t="s">
        <v>288</v>
      </c>
      <c r="JI71" s="27">
        <v>44656</v>
      </c>
      <c r="JJ71" t="s">
        <v>288</v>
      </c>
      <c r="JK71">
        <v>44656</v>
      </c>
      <c r="JL71" t="s">
        <v>288</v>
      </c>
      <c r="JM71" s="27">
        <v>44656</v>
      </c>
      <c r="JN71" t="s">
        <v>288</v>
      </c>
      <c r="JO71" s="7">
        <v>44656</v>
      </c>
      <c r="JP71" t="s">
        <v>288</v>
      </c>
      <c r="JQ71" s="27">
        <v>44693</v>
      </c>
      <c r="JR71" t="s">
        <v>288</v>
      </c>
      <c r="JS71" s="27">
        <v>44693</v>
      </c>
      <c r="JT71" t="s">
        <v>288</v>
      </c>
      <c r="JU71">
        <v>44693</v>
      </c>
      <c r="JV71" t="s">
        <v>288</v>
      </c>
      <c r="JW71">
        <v>44719</v>
      </c>
      <c r="JX71" t="s">
        <v>288</v>
      </c>
      <c r="JY71" s="27">
        <v>44719</v>
      </c>
      <c r="JZ71" t="s">
        <v>288</v>
      </c>
      <c r="KA71" s="27">
        <v>44761</v>
      </c>
      <c r="KB71" t="s">
        <v>288</v>
      </c>
      <c r="KC71" s="27">
        <v>44761</v>
      </c>
      <c r="KD71" t="s">
        <v>288</v>
      </c>
      <c r="KE71" s="27">
        <v>44761</v>
      </c>
    </row>
    <row r="72" spans="1:291" x14ac:dyDescent="0.25">
      <c r="A72" t="s">
        <v>2387</v>
      </c>
      <c r="B72" s="7">
        <v>43524</v>
      </c>
      <c r="D72" t="s">
        <v>2387</v>
      </c>
      <c r="E72" s="7">
        <v>43504</v>
      </c>
      <c r="G72" t="s">
        <v>2379</v>
      </c>
      <c r="I72" t="s">
        <v>2392</v>
      </c>
      <c r="J72" s="7">
        <v>43929</v>
      </c>
      <c r="L72" t="s">
        <v>2379</v>
      </c>
      <c r="M72" t="s">
        <v>2397</v>
      </c>
      <c r="O72" t="s">
        <v>2411</v>
      </c>
      <c r="P72" s="7">
        <v>43929</v>
      </c>
      <c r="R72" t="s">
        <v>2515</v>
      </c>
      <c r="S72" s="7">
        <v>42241</v>
      </c>
      <c r="T72" t="s">
        <v>2516</v>
      </c>
      <c r="U72">
        <v>5310</v>
      </c>
      <c r="V72" s="7">
        <v>42320</v>
      </c>
      <c r="W72" t="s">
        <v>2342</v>
      </c>
      <c r="X72" t="s">
        <v>2397</v>
      </c>
      <c r="Y72" t="s">
        <v>2402</v>
      </c>
      <c r="Z72" s="7">
        <v>43978</v>
      </c>
      <c r="AA72" t="s">
        <v>2397</v>
      </c>
      <c r="AB72" t="s">
        <v>2397</v>
      </c>
      <c r="AC72" t="s">
        <v>2411</v>
      </c>
      <c r="AD72" s="7">
        <v>43978</v>
      </c>
      <c r="AE72" s="14" t="s">
        <v>2402</v>
      </c>
      <c r="AF72" t="s">
        <v>2411</v>
      </c>
      <c r="AG72" s="7">
        <v>43978</v>
      </c>
      <c r="AH72" t="s">
        <v>2515</v>
      </c>
      <c r="AI72" s="7">
        <v>42241</v>
      </c>
      <c r="AJ72" s="15" t="s">
        <v>2516</v>
      </c>
      <c r="AK72" t="s">
        <v>2421</v>
      </c>
      <c r="AL72" s="7">
        <v>44000</v>
      </c>
      <c r="AM72" t="s">
        <v>2411</v>
      </c>
      <c r="AN72" t="s">
        <v>2421</v>
      </c>
      <c r="AO72" s="7">
        <v>44000</v>
      </c>
      <c r="AP72" t="s">
        <v>2421</v>
      </c>
      <c r="AQ72" s="7">
        <v>44000</v>
      </c>
      <c r="AR72" t="s">
        <v>2421</v>
      </c>
      <c r="AS72" s="27">
        <v>44000</v>
      </c>
      <c r="AT72" t="s">
        <v>2421</v>
      </c>
      <c r="AU72" s="27">
        <v>44000</v>
      </c>
      <c r="AV72" t="s">
        <v>2421</v>
      </c>
      <c r="AW72" s="27">
        <v>44000</v>
      </c>
      <c r="AX72" t="s">
        <v>2421</v>
      </c>
      <c r="AY72" s="27">
        <v>44000</v>
      </c>
      <c r="AZ72" t="s">
        <v>2421</v>
      </c>
      <c r="BA72" s="27">
        <v>44000</v>
      </c>
      <c r="BB72" t="s">
        <v>2421</v>
      </c>
      <c r="BC72" s="27">
        <v>44073</v>
      </c>
      <c r="BD72" t="s">
        <v>2421</v>
      </c>
      <c r="BE72" s="27">
        <v>44073</v>
      </c>
      <c r="BF72" t="s">
        <v>2421</v>
      </c>
      <c r="BG72" s="27">
        <v>44073</v>
      </c>
      <c r="BH72" t="s">
        <v>2421</v>
      </c>
      <c r="BI72" s="27">
        <v>44073</v>
      </c>
      <c r="BJ72" t="s">
        <v>2421</v>
      </c>
      <c r="BK72" s="27">
        <v>44073</v>
      </c>
      <c r="BL72" t="s">
        <v>2421</v>
      </c>
      <c r="BM72" s="27">
        <v>44073</v>
      </c>
      <c r="BN72" t="s">
        <v>2411</v>
      </c>
      <c r="BO72" s="27">
        <v>44119</v>
      </c>
      <c r="BP72" t="s">
        <v>2411</v>
      </c>
      <c r="BQ72" s="7">
        <v>44119</v>
      </c>
      <c r="BR72" t="s">
        <v>2411</v>
      </c>
      <c r="BS72" s="27">
        <v>44119</v>
      </c>
      <c r="BT72" t="s">
        <v>2411</v>
      </c>
      <c r="BU72" s="27">
        <v>44183</v>
      </c>
      <c r="BV72" t="s">
        <v>2411</v>
      </c>
      <c r="BW72" s="7">
        <v>44183</v>
      </c>
      <c r="BX72" t="s">
        <v>2411</v>
      </c>
      <c r="BY72" s="27">
        <v>44202</v>
      </c>
      <c r="BZ72" t="s">
        <v>2411</v>
      </c>
      <c r="CA72" s="27">
        <v>44202</v>
      </c>
      <c r="CB72" t="s">
        <v>2411</v>
      </c>
      <c r="CC72" s="27">
        <v>44202</v>
      </c>
      <c r="CD72">
        <v>3352</v>
      </c>
      <c r="CE72" s="27">
        <v>44203</v>
      </c>
      <c r="CF72" t="s">
        <v>2411</v>
      </c>
      <c r="CG72" s="27">
        <v>44202</v>
      </c>
      <c r="CH72" t="s">
        <v>2416</v>
      </c>
      <c r="CI72" s="27">
        <v>44202</v>
      </c>
      <c r="CJ72" t="s">
        <v>2416</v>
      </c>
      <c r="CK72" s="27">
        <v>44231</v>
      </c>
      <c r="CL72" t="s">
        <v>2416</v>
      </c>
      <c r="CM72" s="27">
        <v>44231</v>
      </c>
      <c r="CN72" t="s">
        <v>2416</v>
      </c>
      <c r="CO72" s="27">
        <v>44231</v>
      </c>
      <c r="CP72" t="s">
        <v>2416</v>
      </c>
      <c r="CQ72" s="7">
        <v>44231</v>
      </c>
      <c r="CR72" t="s">
        <v>2430</v>
      </c>
      <c r="CS72">
        <v>0.13200000000000001</v>
      </c>
      <c r="CT72">
        <v>3151</v>
      </c>
      <c r="CU72" s="7">
        <v>44232</v>
      </c>
      <c r="CV72" t="s">
        <v>2416</v>
      </c>
      <c r="CW72" s="27">
        <v>44257</v>
      </c>
      <c r="CX72" t="s">
        <v>2416</v>
      </c>
      <c r="CY72" s="27">
        <v>44257</v>
      </c>
      <c r="CZ72" t="s">
        <v>2416</v>
      </c>
      <c r="DA72" s="27">
        <v>44300</v>
      </c>
      <c r="DB72" t="s">
        <v>2416</v>
      </c>
      <c r="DC72" s="27">
        <v>44300</v>
      </c>
      <c r="DD72" t="s">
        <v>2416</v>
      </c>
      <c r="DE72" s="27">
        <v>44334</v>
      </c>
      <c r="DF72" t="s">
        <v>2416</v>
      </c>
      <c r="DG72" s="27">
        <v>44334</v>
      </c>
      <c r="DH72" t="s">
        <v>2416</v>
      </c>
      <c r="DI72" s="27">
        <v>44334</v>
      </c>
      <c r="DJ72" t="s">
        <v>2506</v>
      </c>
      <c r="DK72" s="7">
        <v>44368</v>
      </c>
      <c r="DL72" t="s">
        <v>311</v>
      </c>
      <c r="DM72" s="27">
        <v>44237</v>
      </c>
      <c r="DN72" t="s">
        <v>311</v>
      </c>
      <c r="DO72" s="27">
        <v>44237</v>
      </c>
      <c r="DP72" t="s">
        <v>293</v>
      </c>
      <c r="DQ72" s="27">
        <v>44372</v>
      </c>
      <c r="DR72" t="s">
        <v>293</v>
      </c>
      <c r="DS72" s="27">
        <v>44372</v>
      </c>
      <c r="DT72" t="s">
        <v>293</v>
      </c>
      <c r="DU72" s="27">
        <v>44372</v>
      </c>
      <c r="DV72" t="s">
        <v>292</v>
      </c>
      <c r="DW72" s="27">
        <v>44372</v>
      </c>
      <c r="DX72" t="s">
        <v>289</v>
      </c>
      <c r="DY72" s="7">
        <v>44372</v>
      </c>
      <c r="DZ72" t="s">
        <v>289</v>
      </c>
      <c r="EA72">
        <v>44372</v>
      </c>
      <c r="EB72" t="s">
        <v>289</v>
      </c>
      <c r="EC72" s="27">
        <v>44372</v>
      </c>
      <c r="ED72" t="s">
        <v>289</v>
      </c>
      <c r="EE72" s="27">
        <v>44372</v>
      </c>
      <c r="EF72" t="s">
        <v>289</v>
      </c>
      <c r="EG72" s="7">
        <v>44372</v>
      </c>
      <c r="EH72" t="s">
        <v>289</v>
      </c>
      <c r="EI72" s="27">
        <v>44372</v>
      </c>
      <c r="EJ72" t="s">
        <v>289</v>
      </c>
      <c r="EK72" s="27">
        <v>44372</v>
      </c>
      <c r="EL72" t="s">
        <v>289</v>
      </c>
      <c r="EM72" s="27">
        <v>44372</v>
      </c>
      <c r="EN72" t="s">
        <v>289</v>
      </c>
      <c r="EO72" s="27">
        <v>44372</v>
      </c>
      <c r="EP72" t="s">
        <v>289</v>
      </c>
      <c r="EQ72" s="27">
        <v>44372</v>
      </c>
      <c r="ER72" t="s">
        <v>289</v>
      </c>
      <c r="ES72" s="27">
        <v>44421</v>
      </c>
      <c r="ET72" t="s">
        <v>289</v>
      </c>
      <c r="EU72" s="27">
        <v>44421</v>
      </c>
      <c r="EV72" t="s">
        <v>289</v>
      </c>
      <c r="EW72" s="27">
        <v>44421</v>
      </c>
      <c r="EX72" t="s">
        <v>289</v>
      </c>
      <c r="EY72" s="27">
        <v>44421</v>
      </c>
      <c r="EZ72" t="s">
        <v>289</v>
      </c>
      <c r="FA72">
        <v>44421</v>
      </c>
      <c r="FB72" t="s">
        <v>289</v>
      </c>
      <c r="FC72" s="27">
        <v>44421</v>
      </c>
      <c r="FF72" t="s">
        <v>289</v>
      </c>
      <c r="FG72" s="27">
        <v>44421</v>
      </c>
      <c r="FH72" t="s">
        <v>289</v>
      </c>
      <c r="FI72" s="7">
        <v>44421</v>
      </c>
      <c r="FJ72" t="s">
        <v>289</v>
      </c>
      <c r="FK72" s="27">
        <v>44421</v>
      </c>
      <c r="FL72" t="s">
        <v>289</v>
      </c>
      <c r="FM72" s="27">
        <v>44421</v>
      </c>
      <c r="FN72" t="s">
        <v>289</v>
      </c>
      <c r="FO72" s="27">
        <v>44421</v>
      </c>
      <c r="FP72" t="s">
        <v>289</v>
      </c>
      <c r="FQ72" s="27">
        <v>44421</v>
      </c>
      <c r="FR72" t="s">
        <v>289</v>
      </c>
      <c r="FS72" s="27">
        <v>44421</v>
      </c>
      <c r="FT72" t="s">
        <v>289</v>
      </c>
      <c r="FU72" s="7">
        <v>44421</v>
      </c>
      <c r="FV72" t="s">
        <v>289</v>
      </c>
      <c r="FW72" s="27">
        <v>44421</v>
      </c>
      <c r="FX72" t="s">
        <v>289</v>
      </c>
      <c r="FY72" s="27">
        <v>44421</v>
      </c>
      <c r="FZ72" t="s">
        <v>289</v>
      </c>
      <c r="GA72" s="27">
        <v>44469</v>
      </c>
      <c r="GB72" t="s">
        <v>289</v>
      </c>
      <c r="GC72" s="27">
        <v>44469</v>
      </c>
      <c r="GD72" t="s">
        <v>289</v>
      </c>
      <c r="GE72" s="27">
        <v>44469</v>
      </c>
      <c r="GF72" t="s">
        <v>289</v>
      </c>
      <c r="GG72" s="27">
        <v>44469</v>
      </c>
      <c r="GH72" t="s">
        <v>289</v>
      </c>
      <c r="GI72" s="27">
        <v>44469</v>
      </c>
      <c r="GJ72" t="s">
        <v>289</v>
      </c>
      <c r="GK72" s="27">
        <v>44469</v>
      </c>
      <c r="GL72" t="s">
        <v>289</v>
      </c>
      <c r="GM72" s="27">
        <v>44469</v>
      </c>
      <c r="GN72" t="s">
        <v>289</v>
      </c>
      <c r="GO72" s="27">
        <v>44469</v>
      </c>
      <c r="GP72" t="s">
        <v>289</v>
      </c>
      <c r="GQ72" s="27">
        <v>44469</v>
      </c>
      <c r="GR72" t="s">
        <v>289</v>
      </c>
      <c r="GS72" s="27">
        <v>44469</v>
      </c>
      <c r="GT72" t="s">
        <v>289</v>
      </c>
      <c r="GU72" s="27">
        <v>44509</v>
      </c>
      <c r="GV72" t="s">
        <v>289</v>
      </c>
      <c r="GW72" s="27">
        <v>44509</v>
      </c>
      <c r="GX72" t="s">
        <v>289</v>
      </c>
      <c r="GY72" s="27">
        <v>44509</v>
      </c>
      <c r="GZ72" t="s">
        <v>288</v>
      </c>
      <c r="HA72" s="27">
        <v>44509</v>
      </c>
      <c r="HB72" t="s">
        <v>288</v>
      </c>
      <c r="HC72" s="27">
        <v>44509</v>
      </c>
      <c r="HD72" t="s">
        <v>288</v>
      </c>
      <c r="HE72" s="27">
        <v>44509</v>
      </c>
      <c r="HF72" t="s">
        <v>288</v>
      </c>
      <c r="HG72">
        <v>44509</v>
      </c>
      <c r="HH72" t="s">
        <v>288</v>
      </c>
      <c r="HI72">
        <v>44509</v>
      </c>
      <c r="HJ72" t="s">
        <v>288</v>
      </c>
      <c r="HK72">
        <v>44509</v>
      </c>
      <c r="HL72" t="s">
        <v>288</v>
      </c>
      <c r="HM72" s="27">
        <v>44509</v>
      </c>
      <c r="HN72" t="s">
        <v>288</v>
      </c>
      <c r="HO72" s="27">
        <v>44552</v>
      </c>
      <c r="HP72" t="s">
        <v>288</v>
      </c>
      <c r="HQ72" s="27">
        <v>44552</v>
      </c>
      <c r="HR72" s="470" t="s">
        <v>288</v>
      </c>
      <c r="HS72" s="471">
        <v>44552</v>
      </c>
      <c r="HT72" t="s">
        <v>288</v>
      </c>
      <c r="HU72" s="27">
        <v>44552</v>
      </c>
      <c r="HV72" t="s">
        <v>288</v>
      </c>
      <c r="HW72" s="27">
        <v>44580</v>
      </c>
      <c r="HX72" t="s">
        <v>288</v>
      </c>
      <c r="HY72" s="27">
        <v>44580</v>
      </c>
      <c r="HZ72" t="s">
        <v>288</v>
      </c>
      <c r="IA72" s="27">
        <v>44580</v>
      </c>
      <c r="IB72" t="s">
        <v>288</v>
      </c>
      <c r="IC72" s="27">
        <v>44580</v>
      </c>
      <c r="ID72" t="s">
        <v>288</v>
      </c>
      <c r="IE72" s="27">
        <v>44580</v>
      </c>
      <c r="IF72" t="s">
        <v>288</v>
      </c>
      <c r="IG72" s="27">
        <v>44580</v>
      </c>
      <c r="IH72" t="s">
        <v>288</v>
      </c>
      <c r="II72" s="27">
        <v>44580</v>
      </c>
      <c r="IJ72" t="s">
        <v>288</v>
      </c>
      <c r="IK72" s="27">
        <v>44608</v>
      </c>
      <c r="IL72" t="s">
        <v>288</v>
      </c>
      <c r="IM72" s="27">
        <v>44608</v>
      </c>
      <c r="IN72" t="s">
        <v>288</v>
      </c>
      <c r="IO72" s="27">
        <v>44608</v>
      </c>
      <c r="IP72" t="s">
        <v>289</v>
      </c>
      <c r="IQ72" s="27">
        <v>44629</v>
      </c>
      <c r="IR72" t="s">
        <v>289</v>
      </c>
      <c r="IS72">
        <v>44629</v>
      </c>
      <c r="IT72" t="s">
        <v>289</v>
      </c>
      <c r="IU72" s="27">
        <v>44629</v>
      </c>
      <c r="IV72" t="s">
        <v>289</v>
      </c>
      <c r="IW72" s="27">
        <v>44629</v>
      </c>
      <c r="IX72" t="s">
        <v>289</v>
      </c>
      <c r="IY72" s="27">
        <v>44629</v>
      </c>
      <c r="IZ72" t="s">
        <v>289</v>
      </c>
      <c r="JA72" s="27">
        <v>44650</v>
      </c>
      <c r="JB72" t="s">
        <v>289</v>
      </c>
      <c r="JC72" s="27">
        <v>44650</v>
      </c>
      <c r="JD72" t="s">
        <v>289</v>
      </c>
      <c r="JE72" s="27">
        <v>44656</v>
      </c>
      <c r="JF72" t="s">
        <v>289</v>
      </c>
      <c r="JG72">
        <v>44656</v>
      </c>
      <c r="JH72" t="s">
        <v>289</v>
      </c>
      <c r="JI72" s="27">
        <v>44656</v>
      </c>
      <c r="JJ72" t="s">
        <v>289</v>
      </c>
      <c r="JK72">
        <v>44656</v>
      </c>
      <c r="JL72" t="s">
        <v>289</v>
      </c>
      <c r="JM72" s="27">
        <v>44656</v>
      </c>
      <c r="JN72" t="s">
        <v>289</v>
      </c>
      <c r="JO72" s="7">
        <v>44656</v>
      </c>
      <c r="JP72" t="s">
        <v>289</v>
      </c>
      <c r="JQ72" s="27">
        <v>44692</v>
      </c>
      <c r="JR72" t="s">
        <v>289</v>
      </c>
      <c r="JS72" s="27">
        <v>44692</v>
      </c>
      <c r="JT72" t="s">
        <v>289</v>
      </c>
      <c r="JU72">
        <v>44692</v>
      </c>
      <c r="JV72" t="s">
        <v>289</v>
      </c>
      <c r="JW72">
        <v>44719</v>
      </c>
      <c r="JX72" t="s">
        <v>289</v>
      </c>
      <c r="JY72" s="27">
        <v>44719</v>
      </c>
      <c r="JZ72" t="s">
        <v>289</v>
      </c>
      <c r="KA72" s="27">
        <v>44761</v>
      </c>
      <c r="KB72" t="s">
        <v>289</v>
      </c>
      <c r="KC72" s="27">
        <v>44761</v>
      </c>
      <c r="KD72" t="s">
        <v>289</v>
      </c>
      <c r="KE72" s="27">
        <v>44761</v>
      </c>
    </row>
    <row r="73" spans="1:291" x14ac:dyDescent="0.25">
      <c r="A73" t="s">
        <v>2392</v>
      </c>
      <c r="B73" s="7">
        <v>43929</v>
      </c>
      <c r="D73" t="s">
        <v>2392</v>
      </c>
      <c r="E73" s="7">
        <v>43929</v>
      </c>
      <c r="G73" t="s">
        <v>2382</v>
      </c>
      <c r="I73" t="s">
        <v>2397</v>
      </c>
      <c r="J73" s="7">
        <v>43929</v>
      </c>
      <c r="L73" t="s">
        <v>2382</v>
      </c>
      <c r="M73" t="s">
        <v>2519</v>
      </c>
      <c r="O73" t="s">
        <v>2416</v>
      </c>
      <c r="P73" s="7">
        <v>43876</v>
      </c>
      <c r="R73">
        <v>3636</v>
      </c>
      <c r="S73" s="7">
        <v>42241</v>
      </c>
      <c r="T73" t="s">
        <v>2518</v>
      </c>
      <c r="U73">
        <v>5304</v>
      </c>
      <c r="V73" s="7">
        <v>42285</v>
      </c>
      <c r="W73" t="s">
        <v>2342</v>
      </c>
      <c r="X73" t="s">
        <v>2519</v>
      </c>
      <c r="Y73" t="s">
        <v>2407</v>
      </c>
      <c r="Z73" s="7">
        <v>43978</v>
      </c>
      <c r="AA73" t="s">
        <v>2519</v>
      </c>
      <c r="AB73" t="s">
        <v>2519</v>
      </c>
      <c r="AC73" t="s">
        <v>2416</v>
      </c>
      <c r="AD73" s="7">
        <v>43978</v>
      </c>
      <c r="AE73" s="14" t="s">
        <v>2407</v>
      </c>
      <c r="AF73" t="s">
        <v>2416</v>
      </c>
      <c r="AG73" s="7">
        <v>43978</v>
      </c>
      <c r="AH73">
        <v>3636</v>
      </c>
      <c r="AI73" s="7">
        <v>42241</v>
      </c>
      <c r="AJ73" s="15" t="s">
        <v>2518</v>
      </c>
      <c r="AK73" t="s">
        <v>2425</v>
      </c>
      <c r="AL73" s="7">
        <v>44000</v>
      </c>
      <c r="AM73" t="s">
        <v>2416</v>
      </c>
      <c r="AN73" t="s">
        <v>2425</v>
      </c>
      <c r="AO73" s="7">
        <v>44000</v>
      </c>
      <c r="AP73" t="s">
        <v>2425</v>
      </c>
      <c r="AQ73" s="7">
        <v>44000</v>
      </c>
      <c r="AR73" t="s">
        <v>2425</v>
      </c>
      <c r="AS73" s="27">
        <v>44000</v>
      </c>
      <c r="AT73" t="s">
        <v>2425</v>
      </c>
      <c r="AU73" s="27">
        <v>44033</v>
      </c>
      <c r="AV73" t="s">
        <v>2425</v>
      </c>
      <c r="AW73" s="27">
        <v>44033</v>
      </c>
      <c r="AX73" t="s">
        <v>2425</v>
      </c>
      <c r="AY73" s="27">
        <v>44033</v>
      </c>
      <c r="AZ73" t="s">
        <v>2425</v>
      </c>
      <c r="BA73" s="27">
        <v>44033</v>
      </c>
      <c r="BB73" t="s">
        <v>2425</v>
      </c>
      <c r="BC73" s="27">
        <v>44073</v>
      </c>
      <c r="BD73" t="s">
        <v>2425</v>
      </c>
      <c r="BE73" s="27">
        <v>44073</v>
      </c>
      <c r="BF73" t="s">
        <v>2425</v>
      </c>
      <c r="BG73" s="27">
        <v>44073</v>
      </c>
      <c r="BH73" t="s">
        <v>2425</v>
      </c>
      <c r="BI73" s="27">
        <v>44073</v>
      </c>
      <c r="BJ73" t="s">
        <v>2425</v>
      </c>
      <c r="BK73" s="27">
        <v>44073</v>
      </c>
      <c r="BL73" t="s">
        <v>2425</v>
      </c>
      <c r="BM73" s="27">
        <v>44119</v>
      </c>
      <c r="BN73" t="s">
        <v>2416</v>
      </c>
      <c r="BO73" s="27">
        <v>43978</v>
      </c>
      <c r="BP73" t="s">
        <v>2416</v>
      </c>
      <c r="BQ73" s="7">
        <v>43978</v>
      </c>
      <c r="BR73" t="s">
        <v>2416</v>
      </c>
      <c r="BS73" s="27">
        <v>43978</v>
      </c>
      <c r="BT73" t="s">
        <v>2416</v>
      </c>
      <c r="BU73" s="27">
        <v>44183</v>
      </c>
      <c r="BV73" t="s">
        <v>2416</v>
      </c>
      <c r="BW73" s="7">
        <v>44183</v>
      </c>
      <c r="BX73" t="s">
        <v>2416</v>
      </c>
      <c r="BY73" s="27">
        <v>44202</v>
      </c>
      <c r="BZ73" t="s">
        <v>2416</v>
      </c>
      <c r="CA73" s="27">
        <v>44202</v>
      </c>
      <c r="CB73" t="s">
        <v>2416</v>
      </c>
      <c r="CC73" s="27">
        <v>44202</v>
      </c>
      <c r="CD73">
        <v>3365</v>
      </c>
      <c r="CE73" s="27">
        <v>44203</v>
      </c>
      <c r="CF73" t="s">
        <v>2416</v>
      </c>
      <c r="CG73" s="27">
        <v>44202</v>
      </c>
      <c r="CH73" t="s">
        <v>2421</v>
      </c>
      <c r="CI73" s="27">
        <v>44202</v>
      </c>
      <c r="CJ73" t="s">
        <v>2421</v>
      </c>
      <c r="CK73" s="27">
        <v>44231</v>
      </c>
      <c r="CL73" t="s">
        <v>2421</v>
      </c>
      <c r="CM73" s="27">
        <v>44231</v>
      </c>
      <c r="CN73" t="s">
        <v>2421</v>
      </c>
      <c r="CO73" s="27">
        <v>44231</v>
      </c>
      <c r="CP73" t="s">
        <v>2421</v>
      </c>
      <c r="CQ73" s="7">
        <v>44231</v>
      </c>
      <c r="CR73" t="s">
        <v>2432</v>
      </c>
      <c r="CS73">
        <v>9.5000000000000001E-2</v>
      </c>
      <c r="CT73">
        <v>3161</v>
      </c>
      <c r="CU73" s="7">
        <v>44232</v>
      </c>
      <c r="CV73" t="s">
        <v>2421</v>
      </c>
      <c r="CW73" s="27">
        <v>44257</v>
      </c>
      <c r="CX73" t="s">
        <v>2421</v>
      </c>
      <c r="CY73" s="27">
        <v>44257</v>
      </c>
      <c r="CZ73" t="s">
        <v>2421</v>
      </c>
      <c r="DA73" s="27">
        <v>44257</v>
      </c>
      <c r="DB73" t="s">
        <v>2421</v>
      </c>
      <c r="DC73" s="27">
        <v>44257</v>
      </c>
      <c r="DD73" t="s">
        <v>2421</v>
      </c>
      <c r="DE73" s="27">
        <v>44334</v>
      </c>
      <c r="DF73" t="s">
        <v>2421</v>
      </c>
      <c r="DG73" s="27">
        <v>44334</v>
      </c>
      <c r="DH73" t="s">
        <v>2421</v>
      </c>
      <c r="DI73" s="27">
        <v>44334</v>
      </c>
      <c r="DJ73" t="s">
        <v>2507</v>
      </c>
      <c r="DK73" s="7">
        <v>44368</v>
      </c>
      <c r="DL73" t="s">
        <v>312</v>
      </c>
      <c r="DM73" s="27">
        <v>44237</v>
      </c>
      <c r="DN73" t="s">
        <v>312</v>
      </c>
      <c r="DO73" s="27">
        <v>44237</v>
      </c>
      <c r="DP73" t="s">
        <v>295</v>
      </c>
      <c r="DQ73" s="27">
        <v>44372</v>
      </c>
      <c r="DR73" t="s">
        <v>295</v>
      </c>
      <c r="DS73" s="27">
        <v>44372</v>
      </c>
      <c r="DT73" t="s">
        <v>295</v>
      </c>
      <c r="DU73" s="27">
        <v>44372</v>
      </c>
      <c r="DV73" t="s">
        <v>293</v>
      </c>
      <c r="DW73" s="27">
        <v>44372</v>
      </c>
      <c r="DX73" t="s">
        <v>292</v>
      </c>
      <c r="DY73" s="7">
        <v>44372</v>
      </c>
      <c r="DZ73" t="s">
        <v>292</v>
      </c>
      <c r="EA73">
        <v>44372</v>
      </c>
      <c r="EB73" t="s">
        <v>292</v>
      </c>
      <c r="EC73" s="27">
        <v>44372</v>
      </c>
      <c r="ED73" t="s">
        <v>292</v>
      </c>
      <c r="EE73" s="27">
        <v>44372</v>
      </c>
      <c r="EF73" t="s">
        <v>292</v>
      </c>
      <c r="EG73" s="7">
        <v>44372</v>
      </c>
      <c r="EH73" t="s">
        <v>292</v>
      </c>
      <c r="EI73" s="27">
        <v>44372</v>
      </c>
      <c r="EJ73" t="s">
        <v>292</v>
      </c>
      <c r="EK73" s="27">
        <v>44372</v>
      </c>
      <c r="EL73" t="s">
        <v>292</v>
      </c>
      <c r="EM73" s="27">
        <v>44372</v>
      </c>
      <c r="EN73" t="s">
        <v>292</v>
      </c>
      <c r="EO73" s="27">
        <v>44372</v>
      </c>
      <c r="EP73" t="s">
        <v>292</v>
      </c>
      <c r="EQ73" s="27">
        <v>44372</v>
      </c>
      <c r="ER73" t="s">
        <v>290</v>
      </c>
      <c r="ES73" s="27">
        <v>44421</v>
      </c>
      <c r="ET73" t="s">
        <v>290</v>
      </c>
      <c r="EU73" s="27">
        <v>44421</v>
      </c>
      <c r="EV73" t="s">
        <v>290</v>
      </c>
      <c r="EW73" s="27">
        <v>44421</v>
      </c>
      <c r="EX73" t="s">
        <v>290</v>
      </c>
      <c r="EY73" s="27">
        <v>44421</v>
      </c>
      <c r="EZ73" t="s">
        <v>290</v>
      </c>
      <c r="FA73">
        <v>44421</v>
      </c>
      <c r="FB73" t="s">
        <v>290</v>
      </c>
      <c r="FC73" s="27">
        <v>44421</v>
      </c>
      <c r="FF73" t="s">
        <v>290</v>
      </c>
      <c r="FG73" s="27">
        <v>44421</v>
      </c>
      <c r="FH73" t="s">
        <v>290</v>
      </c>
      <c r="FI73" s="7">
        <v>44421</v>
      </c>
      <c r="FJ73" t="s">
        <v>290</v>
      </c>
      <c r="FK73" s="27">
        <v>44421</v>
      </c>
      <c r="FL73" t="s">
        <v>290</v>
      </c>
      <c r="FM73" s="27">
        <v>44421</v>
      </c>
      <c r="FN73" t="s">
        <v>290</v>
      </c>
      <c r="FO73" s="27">
        <v>44421</v>
      </c>
      <c r="FP73" t="s">
        <v>290</v>
      </c>
      <c r="FQ73" s="27">
        <v>44421</v>
      </c>
      <c r="FR73" t="s">
        <v>290</v>
      </c>
      <c r="FS73" s="27">
        <v>44421</v>
      </c>
      <c r="FT73" t="s">
        <v>290</v>
      </c>
      <c r="FU73" s="7">
        <v>44421</v>
      </c>
      <c r="FV73" t="s">
        <v>290</v>
      </c>
      <c r="FW73" s="27">
        <v>44421</v>
      </c>
      <c r="FX73" t="s">
        <v>290</v>
      </c>
      <c r="FY73" s="27">
        <v>44421</v>
      </c>
      <c r="FZ73" t="s">
        <v>290</v>
      </c>
      <c r="GA73" s="27">
        <v>44421</v>
      </c>
      <c r="GB73" t="s">
        <v>290</v>
      </c>
      <c r="GC73" s="27">
        <v>44421</v>
      </c>
      <c r="GD73" t="s">
        <v>290</v>
      </c>
      <c r="GE73" s="27">
        <v>44421</v>
      </c>
      <c r="GF73" t="s">
        <v>290</v>
      </c>
      <c r="GG73" s="27">
        <v>44421</v>
      </c>
      <c r="GH73" t="s">
        <v>290</v>
      </c>
      <c r="GI73" s="27">
        <v>44421</v>
      </c>
      <c r="GJ73" t="s">
        <v>290</v>
      </c>
      <c r="GK73" s="27">
        <v>44421</v>
      </c>
      <c r="GL73" t="s">
        <v>290</v>
      </c>
      <c r="GM73" s="27">
        <v>44421</v>
      </c>
      <c r="GN73" t="s">
        <v>290</v>
      </c>
      <c r="GO73" s="27">
        <v>44421</v>
      </c>
      <c r="GP73" t="s">
        <v>290</v>
      </c>
      <c r="GQ73" s="27">
        <v>44421</v>
      </c>
      <c r="GR73" t="s">
        <v>290</v>
      </c>
      <c r="GS73" s="27">
        <v>44421</v>
      </c>
      <c r="GT73" t="s">
        <v>290</v>
      </c>
      <c r="GU73" s="27">
        <v>44421</v>
      </c>
      <c r="GV73" t="s">
        <v>290</v>
      </c>
      <c r="GW73" s="27">
        <v>44421</v>
      </c>
      <c r="GX73" t="s">
        <v>290</v>
      </c>
      <c r="GY73" s="27">
        <v>44421</v>
      </c>
      <c r="GZ73" t="s">
        <v>289</v>
      </c>
      <c r="HA73" s="27">
        <v>44509</v>
      </c>
      <c r="HB73" t="s">
        <v>289</v>
      </c>
      <c r="HC73" s="27">
        <v>44509</v>
      </c>
      <c r="HD73" t="s">
        <v>289</v>
      </c>
      <c r="HE73" s="27">
        <v>44509</v>
      </c>
      <c r="HF73" t="s">
        <v>289</v>
      </c>
      <c r="HG73">
        <v>44509</v>
      </c>
      <c r="HH73" t="s">
        <v>289</v>
      </c>
      <c r="HI73">
        <v>44509</v>
      </c>
      <c r="HJ73" t="s">
        <v>289</v>
      </c>
      <c r="HK73">
        <v>44509</v>
      </c>
      <c r="HL73" t="s">
        <v>289</v>
      </c>
      <c r="HM73" s="27">
        <v>44509</v>
      </c>
      <c r="HN73" t="s">
        <v>289</v>
      </c>
      <c r="HO73" s="27">
        <v>44552</v>
      </c>
      <c r="HP73" t="s">
        <v>289</v>
      </c>
      <c r="HQ73" s="27">
        <v>44552</v>
      </c>
      <c r="HR73" s="470" t="s">
        <v>289</v>
      </c>
      <c r="HS73" s="471">
        <v>44552</v>
      </c>
      <c r="HT73" t="s">
        <v>289</v>
      </c>
      <c r="HU73" s="27">
        <v>44552</v>
      </c>
      <c r="HV73" t="s">
        <v>289</v>
      </c>
      <c r="HW73" s="27">
        <v>44580</v>
      </c>
      <c r="HX73" t="s">
        <v>289</v>
      </c>
      <c r="HY73" s="27">
        <v>44580</v>
      </c>
      <c r="HZ73" t="s">
        <v>289</v>
      </c>
      <c r="IA73" s="27">
        <v>44580</v>
      </c>
      <c r="IB73" t="s">
        <v>289</v>
      </c>
      <c r="IC73" s="27">
        <v>44580</v>
      </c>
      <c r="ID73" t="s">
        <v>289</v>
      </c>
      <c r="IE73" s="27">
        <v>44580</v>
      </c>
      <c r="IF73" t="s">
        <v>289</v>
      </c>
      <c r="IG73" s="27">
        <v>44580</v>
      </c>
      <c r="IH73" t="s">
        <v>289</v>
      </c>
      <c r="II73" s="27">
        <v>44580</v>
      </c>
      <c r="IJ73" t="s">
        <v>289</v>
      </c>
      <c r="IK73" s="27">
        <v>44608</v>
      </c>
      <c r="IL73" t="s">
        <v>289</v>
      </c>
      <c r="IM73" s="27">
        <v>44608</v>
      </c>
      <c r="IN73" t="s">
        <v>289</v>
      </c>
      <c r="IO73" s="27">
        <v>44608</v>
      </c>
      <c r="IP73" t="s">
        <v>290</v>
      </c>
      <c r="IQ73" s="27">
        <v>44580</v>
      </c>
      <c r="IR73" t="s">
        <v>290</v>
      </c>
      <c r="IS73">
        <v>44580</v>
      </c>
      <c r="IT73" t="s">
        <v>290</v>
      </c>
      <c r="IU73" s="27">
        <v>44580</v>
      </c>
      <c r="IV73" t="s">
        <v>290</v>
      </c>
      <c r="IW73" s="27">
        <v>44580</v>
      </c>
      <c r="IX73" t="s">
        <v>290</v>
      </c>
      <c r="IY73" s="27">
        <v>44580</v>
      </c>
      <c r="IZ73" t="s">
        <v>290</v>
      </c>
      <c r="JA73" s="27">
        <v>44580</v>
      </c>
      <c r="JB73" t="s">
        <v>290</v>
      </c>
      <c r="JC73" s="27">
        <v>44580</v>
      </c>
      <c r="JD73" t="s">
        <v>290</v>
      </c>
      <c r="JE73" s="27">
        <v>44580</v>
      </c>
      <c r="JF73" t="s">
        <v>290</v>
      </c>
      <c r="JG73">
        <v>44580</v>
      </c>
      <c r="JH73" t="s">
        <v>290</v>
      </c>
      <c r="JI73" s="27">
        <v>44580</v>
      </c>
      <c r="JJ73" t="s">
        <v>290</v>
      </c>
      <c r="JK73">
        <v>44580</v>
      </c>
      <c r="JL73" t="s">
        <v>290</v>
      </c>
      <c r="JM73" s="27">
        <v>44580</v>
      </c>
      <c r="JN73" t="s">
        <v>290</v>
      </c>
      <c r="JO73" s="7">
        <v>44580</v>
      </c>
      <c r="JP73" t="s">
        <v>290</v>
      </c>
      <c r="JQ73" s="27">
        <v>44693</v>
      </c>
      <c r="JR73" t="s">
        <v>290</v>
      </c>
      <c r="JS73" s="27">
        <v>44693</v>
      </c>
      <c r="JT73" t="s">
        <v>290</v>
      </c>
      <c r="JU73">
        <v>44693</v>
      </c>
      <c r="JV73" t="s">
        <v>290</v>
      </c>
      <c r="JW73">
        <v>44693</v>
      </c>
      <c r="JX73" t="s">
        <v>290</v>
      </c>
      <c r="JY73" s="27">
        <v>44693</v>
      </c>
      <c r="JZ73" t="s">
        <v>290</v>
      </c>
      <c r="KA73" s="27">
        <v>44693</v>
      </c>
      <c r="KB73" t="s">
        <v>290</v>
      </c>
      <c r="KC73" s="27">
        <v>44693</v>
      </c>
      <c r="KD73" t="s">
        <v>290</v>
      </c>
      <c r="KE73" s="27">
        <v>44693</v>
      </c>
    </row>
    <row r="74" spans="1:291" x14ac:dyDescent="0.25">
      <c r="A74" t="s">
        <v>2397</v>
      </c>
      <c r="B74" s="7">
        <v>43929</v>
      </c>
      <c r="D74" t="s">
        <v>2397</v>
      </c>
      <c r="E74" s="7">
        <v>43929</v>
      </c>
      <c r="G74" t="s">
        <v>2387</v>
      </c>
      <c r="I74" t="s">
        <v>2402</v>
      </c>
      <c r="J74" s="7">
        <v>43929</v>
      </c>
      <c r="L74" t="s">
        <v>2387</v>
      </c>
      <c r="M74" t="s">
        <v>2402</v>
      </c>
      <c r="O74" t="s">
        <v>2421</v>
      </c>
      <c r="P74" s="7">
        <v>43876</v>
      </c>
      <c r="S74" s="7">
        <v>42241</v>
      </c>
      <c r="T74" t="s">
        <v>2510</v>
      </c>
      <c r="U74">
        <v>5376</v>
      </c>
      <c r="V74" s="7">
        <v>42213</v>
      </c>
      <c r="W74" t="s">
        <v>2342</v>
      </c>
      <c r="X74" t="s">
        <v>2402</v>
      </c>
      <c r="Y74" t="s">
        <v>2411</v>
      </c>
      <c r="Z74" s="7">
        <v>43978</v>
      </c>
      <c r="AA74" t="s">
        <v>2402</v>
      </c>
      <c r="AB74" t="s">
        <v>2402</v>
      </c>
      <c r="AC74" t="s">
        <v>2421</v>
      </c>
      <c r="AD74" s="7">
        <v>43876</v>
      </c>
      <c r="AE74" s="14" t="s">
        <v>2411</v>
      </c>
      <c r="AF74" t="s">
        <v>2421</v>
      </c>
      <c r="AG74" s="7">
        <v>43876</v>
      </c>
      <c r="AI74" s="7">
        <v>42241</v>
      </c>
      <c r="AJ74" s="15" t="s">
        <v>2510</v>
      </c>
      <c r="AK74" t="s">
        <v>2430</v>
      </c>
      <c r="AL74" s="7">
        <v>44000</v>
      </c>
      <c r="AM74" t="s">
        <v>2421</v>
      </c>
      <c r="AN74" t="s">
        <v>2430</v>
      </c>
      <c r="AO74" s="7">
        <v>44000</v>
      </c>
      <c r="AP74" t="s">
        <v>2430</v>
      </c>
      <c r="AQ74" s="7">
        <v>44000</v>
      </c>
      <c r="AR74" t="s">
        <v>2430</v>
      </c>
      <c r="AS74" s="27">
        <v>44000</v>
      </c>
      <c r="AT74" t="s">
        <v>2430</v>
      </c>
      <c r="AU74" s="27">
        <v>44033</v>
      </c>
      <c r="AV74" t="s">
        <v>2430</v>
      </c>
      <c r="AW74" s="27">
        <v>44033</v>
      </c>
      <c r="AX74" t="s">
        <v>2430</v>
      </c>
      <c r="AY74" s="27">
        <v>44033</v>
      </c>
      <c r="AZ74" t="s">
        <v>2430</v>
      </c>
      <c r="BA74" s="27">
        <v>44033</v>
      </c>
      <c r="BB74" t="s">
        <v>2430</v>
      </c>
      <c r="BC74" s="27">
        <v>44073</v>
      </c>
      <c r="BD74" t="s">
        <v>2430</v>
      </c>
      <c r="BE74" s="27">
        <v>44073</v>
      </c>
      <c r="BF74" t="s">
        <v>2430</v>
      </c>
      <c r="BG74" s="27">
        <v>44073</v>
      </c>
      <c r="BH74" t="s">
        <v>2430</v>
      </c>
      <c r="BI74" s="27">
        <v>44073</v>
      </c>
      <c r="BJ74" t="s">
        <v>2430</v>
      </c>
      <c r="BK74" s="27">
        <v>44073</v>
      </c>
      <c r="BL74" t="s">
        <v>2430</v>
      </c>
      <c r="BM74" s="27">
        <v>44119</v>
      </c>
      <c r="BN74" t="s">
        <v>2421</v>
      </c>
      <c r="BO74" s="27">
        <v>44073</v>
      </c>
      <c r="BP74" t="s">
        <v>2421</v>
      </c>
      <c r="BQ74" s="7">
        <v>44073</v>
      </c>
      <c r="BR74" t="s">
        <v>2421</v>
      </c>
      <c r="BS74" s="27">
        <v>44073</v>
      </c>
      <c r="BT74" t="s">
        <v>2421</v>
      </c>
      <c r="BU74" s="27">
        <v>44183</v>
      </c>
      <c r="BV74" t="s">
        <v>2421</v>
      </c>
      <c r="BW74" s="7">
        <v>44183</v>
      </c>
      <c r="BX74" t="s">
        <v>2421</v>
      </c>
      <c r="BY74" s="27">
        <v>44202</v>
      </c>
      <c r="BZ74" t="s">
        <v>2421</v>
      </c>
      <c r="CA74" s="27">
        <v>44202</v>
      </c>
      <c r="CB74" t="s">
        <v>2421</v>
      </c>
      <c r="CC74" s="27">
        <v>44202</v>
      </c>
      <c r="CD74">
        <v>3425</v>
      </c>
      <c r="CE74" s="27">
        <v>44203</v>
      </c>
      <c r="CF74" t="s">
        <v>2421</v>
      </c>
      <c r="CG74" s="27">
        <v>44202</v>
      </c>
      <c r="CH74" t="s">
        <v>2425</v>
      </c>
      <c r="CI74" s="27">
        <v>44224</v>
      </c>
      <c r="CJ74" t="s">
        <v>2425</v>
      </c>
      <c r="CK74" s="27">
        <v>44231</v>
      </c>
      <c r="CL74" t="s">
        <v>2425</v>
      </c>
      <c r="CM74" s="27">
        <v>44231</v>
      </c>
      <c r="CN74" t="s">
        <v>2425</v>
      </c>
      <c r="CO74" s="27">
        <v>44231</v>
      </c>
      <c r="CP74" t="s">
        <v>2425</v>
      </c>
      <c r="CQ74" s="7">
        <v>44231</v>
      </c>
      <c r="CR74" t="s">
        <v>2434</v>
      </c>
      <c r="CS74">
        <v>0.11600000000000001</v>
      </c>
      <c r="CT74">
        <v>3149</v>
      </c>
      <c r="CU74" s="7">
        <v>44232</v>
      </c>
      <c r="CV74" t="s">
        <v>2425</v>
      </c>
      <c r="CW74" s="27">
        <v>44257</v>
      </c>
      <c r="CX74" t="s">
        <v>2425</v>
      </c>
      <c r="CY74" s="27">
        <v>44257</v>
      </c>
      <c r="CZ74" t="s">
        <v>2425</v>
      </c>
      <c r="DA74" s="27">
        <v>44300</v>
      </c>
      <c r="DB74" t="s">
        <v>2425</v>
      </c>
      <c r="DC74" s="27">
        <v>44300</v>
      </c>
      <c r="DD74" t="s">
        <v>2425</v>
      </c>
      <c r="DE74" s="27">
        <v>44334</v>
      </c>
      <c r="DF74" t="s">
        <v>2425</v>
      </c>
      <c r="DG74" s="27">
        <v>44334</v>
      </c>
      <c r="DH74" t="s">
        <v>2425</v>
      </c>
      <c r="DI74" s="27">
        <v>44334</v>
      </c>
      <c r="DJ74" t="s">
        <v>2508</v>
      </c>
      <c r="DK74" s="7">
        <v>44050</v>
      </c>
      <c r="DL74" t="s">
        <v>313</v>
      </c>
      <c r="DM74" s="27">
        <v>44237</v>
      </c>
      <c r="DN74" t="s">
        <v>313</v>
      </c>
      <c r="DO74" s="27">
        <v>44237</v>
      </c>
      <c r="DP74" t="s">
        <v>296</v>
      </c>
      <c r="DQ74" s="27">
        <v>44372</v>
      </c>
      <c r="DR74" t="s">
        <v>296</v>
      </c>
      <c r="DS74" s="27">
        <v>44372</v>
      </c>
      <c r="DT74" t="s">
        <v>296</v>
      </c>
      <c r="DU74" s="27">
        <v>44372</v>
      </c>
      <c r="DV74" t="s">
        <v>295</v>
      </c>
      <c r="DW74" s="27">
        <v>44372</v>
      </c>
      <c r="DX74" t="s">
        <v>293</v>
      </c>
      <c r="DY74" s="7">
        <v>44372</v>
      </c>
      <c r="DZ74" t="s">
        <v>293</v>
      </c>
      <c r="EA74">
        <v>44372</v>
      </c>
      <c r="EB74" t="s">
        <v>293</v>
      </c>
      <c r="EC74" s="27">
        <v>44372</v>
      </c>
      <c r="ED74" t="s">
        <v>293</v>
      </c>
      <c r="EE74" s="27">
        <v>44372</v>
      </c>
      <c r="EF74" t="s">
        <v>293</v>
      </c>
      <c r="EG74" s="7">
        <v>44372</v>
      </c>
      <c r="EH74" t="s">
        <v>293</v>
      </c>
      <c r="EI74" s="27">
        <v>44372</v>
      </c>
      <c r="EJ74" t="s">
        <v>293</v>
      </c>
      <c r="EK74" s="27">
        <v>44372</v>
      </c>
      <c r="EL74" t="s">
        <v>293</v>
      </c>
      <c r="EM74" s="27">
        <v>44372</v>
      </c>
      <c r="EN74" t="s">
        <v>293</v>
      </c>
      <c r="EO74" s="27">
        <v>44372</v>
      </c>
      <c r="EP74" t="s">
        <v>293</v>
      </c>
      <c r="EQ74" s="27">
        <v>44372</v>
      </c>
      <c r="ER74" t="s">
        <v>291</v>
      </c>
      <c r="ES74" s="27">
        <v>44421</v>
      </c>
      <c r="ET74" t="s">
        <v>291</v>
      </c>
      <c r="EU74" s="27">
        <v>44421</v>
      </c>
      <c r="EV74" t="s">
        <v>291</v>
      </c>
      <c r="EW74" s="27">
        <v>44421</v>
      </c>
      <c r="EX74" t="s">
        <v>291</v>
      </c>
      <c r="EY74" s="27">
        <v>44421</v>
      </c>
      <c r="EZ74" t="s">
        <v>291</v>
      </c>
      <c r="FA74">
        <v>44421</v>
      </c>
      <c r="FB74" t="s">
        <v>291</v>
      </c>
      <c r="FC74" s="27">
        <v>44421</v>
      </c>
      <c r="FF74" t="s">
        <v>291</v>
      </c>
      <c r="FG74" s="27">
        <v>44421</v>
      </c>
      <c r="FH74" t="s">
        <v>291</v>
      </c>
      <c r="FI74" s="7">
        <v>44421</v>
      </c>
      <c r="FJ74" t="s">
        <v>291</v>
      </c>
      <c r="FK74" s="27">
        <v>44421</v>
      </c>
      <c r="FL74" t="s">
        <v>291</v>
      </c>
      <c r="FM74" s="27">
        <v>44421</v>
      </c>
      <c r="FN74" t="s">
        <v>291</v>
      </c>
      <c r="FO74" s="27">
        <v>44421</v>
      </c>
      <c r="FP74" t="s">
        <v>291</v>
      </c>
      <c r="FQ74" s="27">
        <v>44421</v>
      </c>
      <c r="FR74" t="s">
        <v>291</v>
      </c>
      <c r="FS74" s="27">
        <v>44421</v>
      </c>
      <c r="FT74" t="s">
        <v>291</v>
      </c>
      <c r="FU74" s="7">
        <v>44421</v>
      </c>
      <c r="FV74" t="s">
        <v>291</v>
      </c>
      <c r="FW74" s="27">
        <v>44421</v>
      </c>
      <c r="FX74" t="s">
        <v>291</v>
      </c>
      <c r="FY74" s="27">
        <v>44421</v>
      </c>
      <c r="FZ74" t="s">
        <v>291</v>
      </c>
      <c r="GA74" s="27">
        <v>44421</v>
      </c>
      <c r="GB74" t="s">
        <v>291</v>
      </c>
      <c r="GC74" s="27">
        <v>44421</v>
      </c>
      <c r="GD74" t="s">
        <v>291</v>
      </c>
      <c r="GE74" s="27">
        <v>44421</v>
      </c>
      <c r="GF74" t="s">
        <v>291</v>
      </c>
      <c r="GG74" s="27">
        <v>44421</v>
      </c>
      <c r="GH74" t="s">
        <v>291</v>
      </c>
      <c r="GI74" s="27">
        <v>44421</v>
      </c>
      <c r="GJ74" t="s">
        <v>291</v>
      </c>
      <c r="GK74" s="27">
        <v>44421</v>
      </c>
      <c r="GL74" t="s">
        <v>291</v>
      </c>
      <c r="GM74" s="27">
        <v>44421</v>
      </c>
      <c r="GN74" t="s">
        <v>291</v>
      </c>
      <c r="GO74" s="27">
        <v>44421</v>
      </c>
      <c r="GP74" t="s">
        <v>291</v>
      </c>
      <c r="GQ74" s="27">
        <v>44421</v>
      </c>
      <c r="GR74" t="s">
        <v>291</v>
      </c>
      <c r="GS74" s="27">
        <v>44421</v>
      </c>
      <c r="GT74" t="s">
        <v>291</v>
      </c>
      <c r="GU74" s="27">
        <v>44421</v>
      </c>
      <c r="GV74" t="s">
        <v>291</v>
      </c>
      <c r="GW74" s="27">
        <v>44421</v>
      </c>
      <c r="GX74" t="s">
        <v>291</v>
      </c>
      <c r="GY74" s="27">
        <v>44421</v>
      </c>
      <c r="GZ74" t="s">
        <v>290</v>
      </c>
      <c r="HA74" s="27">
        <v>44421</v>
      </c>
      <c r="HB74" t="s">
        <v>290</v>
      </c>
      <c r="HC74" s="27">
        <v>44421</v>
      </c>
      <c r="HD74" t="s">
        <v>290</v>
      </c>
      <c r="HE74" s="27">
        <v>44421</v>
      </c>
      <c r="HF74" t="s">
        <v>290</v>
      </c>
      <c r="HG74">
        <v>44421</v>
      </c>
      <c r="HH74" t="s">
        <v>290</v>
      </c>
      <c r="HI74">
        <v>44421</v>
      </c>
      <c r="HJ74" t="s">
        <v>290</v>
      </c>
      <c r="HK74">
        <v>44421</v>
      </c>
      <c r="HL74" t="s">
        <v>290</v>
      </c>
      <c r="HM74" s="27">
        <v>44421</v>
      </c>
      <c r="HN74" t="s">
        <v>290</v>
      </c>
      <c r="HO74" s="27">
        <v>44421</v>
      </c>
      <c r="HP74" t="s">
        <v>290</v>
      </c>
      <c r="HQ74" s="27">
        <v>44553</v>
      </c>
      <c r="HR74" s="470" t="s">
        <v>290</v>
      </c>
      <c r="HS74" s="471">
        <v>44553</v>
      </c>
      <c r="HT74" t="s">
        <v>290</v>
      </c>
      <c r="HU74" s="27">
        <v>44553</v>
      </c>
      <c r="HV74" t="s">
        <v>290</v>
      </c>
      <c r="HW74" s="27">
        <v>44580</v>
      </c>
      <c r="HX74" t="s">
        <v>290</v>
      </c>
      <c r="HY74" s="27">
        <v>44580</v>
      </c>
      <c r="HZ74" t="s">
        <v>290</v>
      </c>
      <c r="IA74" s="27">
        <v>44580</v>
      </c>
      <c r="IB74" t="s">
        <v>290</v>
      </c>
      <c r="IC74" s="27">
        <v>44580</v>
      </c>
      <c r="ID74" t="s">
        <v>290</v>
      </c>
      <c r="IE74" s="27">
        <v>44580</v>
      </c>
      <c r="IF74" t="s">
        <v>290</v>
      </c>
      <c r="IG74" s="27">
        <v>44580</v>
      </c>
      <c r="IH74" t="s">
        <v>290</v>
      </c>
      <c r="II74" s="27">
        <v>44580</v>
      </c>
      <c r="IJ74" t="s">
        <v>290</v>
      </c>
      <c r="IK74" s="27">
        <v>44580</v>
      </c>
      <c r="IL74" t="s">
        <v>290</v>
      </c>
      <c r="IM74" s="27">
        <v>44580</v>
      </c>
      <c r="IN74" t="s">
        <v>290</v>
      </c>
      <c r="IO74" s="27">
        <v>44580</v>
      </c>
      <c r="IP74" t="s">
        <v>291</v>
      </c>
      <c r="IQ74" s="27">
        <v>44608</v>
      </c>
      <c r="IR74" t="s">
        <v>291</v>
      </c>
      <c r="IS74">
        <v>44608</v>
      </c>
      <c r="IT74" t="s">
        <v>291</v>
      </c>
      <c r="IU74" s="27">
        <v>44608</v>
      </c>
      <c r="IV74" t="s">
        <v>291</v>
      </c>
      <c r="IW74" s="27">
        <v>44608</v>
      </c>
      <c r="IX74" t="s">
        <v>291</v>
      </c>
      <c r="IY74" s="27">
        <v>44608</v>
      </c>
      <c r="IZ74" t="s">
        <v>291</v>
      </c>
      <c r="JA74" s="27">
        <v>44608</v>
      </c>
      <c r="JB74" t="s">
        <v>291</v>
      </c>
      <c r="JC74" s="27">
        <v>44608</v>
      </c>
      <c r="JD74" t="s">
        <v>291</v>
      </c>
      <c r="JE74" s="27">
        <v>44608</v>
      </c>
      <c r="JF74" t="s">
        <v>291</v>
      </c>
      <c r="JG74">
        <v>44608</v>
      </c>
      <c r="JH74" t="s">
        <v>291</v>
      </c>
      <c r="JI74" s="27">
        <v>44608</v>
      </c>
      <c r="JJ74" t="s">
        <v>291</v>
      </c>
      <c r="JK74">
        <v>44608</v>
      </c>
      <c r="JL74" t="s">
        <v>291</v>
      </c>
      <c r="JM74" s="27">
        <v>44608</v>
      </c>
      <c r="JN74" t="s">
        <v>291</v>
      </c>
      <c r="JO74" s="7">
        <v>44608</v>
      </c>
      <c r="JP74" t="s">
        <v>291</v>
      </c>
      <c r="JQ74" s="27">
        <v>44693</v>
      </c>
      <c r="JR74" t="s">
        <v>291</v>
      </c>
      <c r="JS74" s="27">
        <v>44693</v>
      </c>
      <c r="JT74" t="s">
        <v>291</v>
      </c>
      <c r="JU74">
        <v>44693</v>
      </c>
      <c r="JV74" t="s">
        <v>291</v>
      </c>
      <c r="JW74">
        <v>44693</v>
      </c>
      <c r="JX74" t="s">
        <v>291</v>
      </c>
      <c r="JY74" s="27">
        <v>44693</v>
      </c>
      <c r="JZ74" t="s">
        <v>291</v>
      </c>
      <c r="KA74" s="27">
        <v>44761</v>
      </c>
      <c r="KB74" t="s">
        <v>291</v>
      </c>
      <c r="KC74" s="27">
        <v>44761</v>
      </c>
      <c r="KD74" t="s">
        <v>291</v>
      </c>
      <c r="KE74" s="27">
        <v>44761</v>
      </c>
    </row>
    <row r="75" spans="1:291" x14ac:dyDescent="0.25">
      <c r="A75" t="s">
        <v>2402</v>
      </c>
      <c r="B75" s="7">
        <v>43929</v>
      </c>
      <c r="D75" t="s">
        <v>2402</v>
      </c>
      <c r="E75" s="7">
        <v>43929</v>
      </c>
      <c r="G75" t="s">
        <v>2392</v>
      </c>
      <c r="I75" t="s">
        <v>2407</v>
      </c>
      <c r="J75" s="7">
        <v>43929</v>
      </c>
      <c r="L75" t="s">
        <v>2392</v>
      </c>
      <c r="M75" t="s">
        <v>2407</v>
      </c>
      <c r="O75" t="s">
        <v>2425</v>
      </c>
      <c r="P75" s="7">
        <v>43929</v>
      </c>
      <c r="S75" s="7">
        <v>42241</v>
      </c>
      <c r="T75" t="s">
        <v>2520</v>
      </c>
      <c r="U75">
        <v>3712</v>
      </c>
      <c r="V75" s="7">
        <v>42452</v>
      </c>
      <c r="W75" t="s">
        <v>2342</v>
      </c>
      <c r="X75" t="s">
        <v>2407</v>
      </c>
      <c r="Y75" t="s">
        <v>2416</v>
      </c>
      <c r="Z75" s="7">
        <v>43978</v>
      </c>
      <c r="AA75" t="s">
        <v>2407</v>
      </c>
      <c r="AB75" t="s">
        <v>2407</v>
      </c>
      <c r="AC75" t="s">
        <v>2425</v>
      </c>
      <c r="AD75" s="7">
        <v>43978</v>
      </c>
      <c r="AE75" s="14" t="s">
        <v>2416</v>
      </c>
      <c r="AF75" t="s">
        <v>2425</v>
      </c>
      <c r="AG75" s="7">
        <v>43978</v>
      </c>
      <c r="AI75" s="7">
        <v>42241</v>
      </c>
      <c r="AJ75" s="15" t="s">
        <v>2520</v>
      </c>
      <c r="AK75" t="s">
        <v>2432</v>
      </c>
      <c r="AL75" s="7">
        <v>44000</v>
      </c>
      <c r="AM75" t="s">
        <v>2425</v>
      </c>
      <c r="AN75" t="s">
        <v>2432</v>
      </c>
      <c r="AO75" s="7">
        <v>44000</v>
      </c>
      <c r="AP75" t="s">
        <v>2432</v>
      </c>
      <c r="AQ75" s="7">
        <v>44000</v>
      </c>
      <c r="AR75" t="s">
        <v>2432</v>
      </c>
      <c r="AS75" s="27">
        <v>44000</v>
      </c>
      <c r="AT75" t="s">
        <v>2432</v>
      </c>
      <c r="AU75" s="27">
        <v>44033</v>
      </c>
      <c r="AV75" t="s">
        <v>2432</v>
      </c>
      <c r="AW75" s="27">
        <v>44033</v>
      </c>
      <c r="AX75" t="s">
        <v>2432</v>
      </c>
      <c r="AY75" s="27">
        <v>44033</v>
      </c>
      <c r="AZ75" t="s">
        <v>2432</v>
      </c>
      <c r="BA75" s="27">
        <v>44033</v>
      </c>
      <c r="BB75" t="s">
        <v>2432</v>
      </c>
      <c r="BC75" s="27">
        <v>44073</v>
      </c>
      <c r="BD75" t="s">
        <v>2432</v>
      </c>
      <c r="BE75" s="27">
        <v>44073</v>
      </c>
      <c r="BF75" t="s">
        <v>2432</v>
      </c>
      <c r="BG75" s="27">
        <v>44073</v>
      </c>
      <c r="BH75" t="s">
        <v>2432</v>
      </c>
      <c r="BI75" s="27">
        <v>44073</v>
      </c>
      <c r="BJ75" t="s">
        <v>2432</v>
      </c>
      <c r="BK75" s="27">
        <v>44073</v>
      </c>
      <c r="BL75" t="s">
        <v>2432</v>
      </c>
      <c r="BM75" s="27">
        <v>44119</v>
      </c>
      <c r="BN75" t="s">
        <v>2425</v>
      </c>
      <c r="BO75" s="27">
        <v>44119</v>
      </c>
      <c r="BP75" t="s">
        <v>2425</v>
      </c>
      <c r="BQ75" s="7">
        <v>44119</v>
      </c>
      <c r="BR75" t="s">
        <v>2425</v>
      </c>
      <c r="BS75" s="27">
        <v>44119</v>
      </c>
      <c r="BT75" t="s">
        <v>2425</v>
      </c>
      <c r="BU75" s="27">
        <v>44183</v>
      </c>
      <c r="BV75" t="s">
        <v>2425</v>
      </c>
      <c r="BW75" s="7">
        <v>44195</v>
      </c>
      <c r="BX75" t="s">
        <v>2425</v>
      </c>
      <c r="BY75" s="27">
        <v>44202</v>
      </c>
      <c r="BZ75" t="s">
        <v>2425</v>
      </c>
      <c r="CA75" s="27">
        <v>44202</v>
      </c>
      <c r="CB75" t="s">
        <v>2425</v>
      </c>
      <c r="CC75" s="27">
        <v>44202</v>
      </c>
      <c r="CD75">
        <v>3550</v>
      </c>
      <c r="CE75" s="27">
        <v>44203</v>
      </c>
      <c r="CF75" t="s">
        <v>2425</v>
      </c>
      <c r="CG75" s="27">
        <v>44202</v>
      </c>
      <c r="CH75" t="s">
        <v>2430</v>
      </c>
      <c r="CI75" s="27">
        <v>44202</v>
      </c>
      <c r="CJ75" t="s">
        <v>2430</v>
      </c>
      <c r="CK75" s="27">
        <v>44231</v>
      </c>
      <c r="CL75" t="s">
        <v>2430</v>
      </c>
      <c r="CM75" s="27">
        <v>44231</v>
      </c>
      <c r="CN75" t="s">
        <v>2430</v>
      </c>
      <c r="CO75" s="27">
        <v>44231</v>
      </c>
      <c r="CP75" t="s">
        <v>2430</v>
      </c>
      <c r="CQ75" s="7">
        <v>44231</v>
      </c>
      <c r="CR75" t="s">
        <v>2437</v>
      </c>
      <c r="CS75">
        <v>0.13100000000000001</v>
      </c>
      <c r="CT75">
        <v>3171</v>
      </c>
      <c r="CU75" s="7">
        <v>44232</v>
      </c>
      <c r="CV75" t="s">
        <v>2430</v>
      </c>
      <c r="CW75" s="27">
        <v>44257</v>
      </c>
      <c r="CX75" t="s">
        <v>2430</v>
      </c>
      <c r="CY75" s="27">
        <v>44257</v>
      </c>
      <c r="CZ75" t="s">
        <v>2430</v>
      </c>
      <c r="DA75" s="27">
        <v>44300</v>
      </c>
      <c r="DB75" t="s">
        <v>2430</v>
      </c>
      <c r="DC75" s="27">
        <v>44300</v>
      </c>
      <c r="DD75" t="s">
        <v>2430</v>
      </c>
      <c r="DE75" s="27">
        <v>44334</v>
      </c>
      <c r="DF75" t="s">
        <v>2430</v>
      </c>
      <c r="DG75" s="27">
        <v>44334</v>
      </c>
      <c r="DH75" t="s">
        <v>2430</v>
      </c>
      <c r="DI75" s="27">
        <v>44334</v>
      </c>
      <c r="DJ75" t="s">
        <v>2509</v>
      </c>
      <c r="DK75" s="7">
        <v>44368</v>
      </c>
      <c r="DL75" t="s">
        <v>315</v>
      </c>
      <c r="DM75" s="27">
        <v>44237</v>
      </c>
      <c r="DN75" t="s">
        <v>315</v>
      </c>
      <c r="DO75" s="27">
        <v>44237</v>
      </c>
      <c r="DP75" t="s">
        <v>309</v>
      </c>
      <c r="DQ75" s="27">
        <v>44237</v>
      </c>
      <c r="DR75" t="s">
        <v>309</v>
      </c>
      <c r="DS75" s="27">
        <v>44237</v>
      </c>
      <c r="DT75" t="s">
        <v>309</v>
      </c>
      <c r="DU75" s="27">
        <v>44237</v>
      </c>
      <c r="DV75" t="s">
        <v>296</v>
      </c>
      <c r="DW75" s="27">
        <v>44372</v>
      </c>
      <c r="DX75" t="s">
        <v>295</v>
      </c>
      <c r="DY75" s="7">
        <v>44372</v>
      </c>
      <c r="DZ75" t="s">
        <v>295</v>
      </c>
      <c r="EA75">
        <v>44372</v>
      </c>
      <c r="EB75" t="s">
        <v>295</v>
      </c>
      <c r="EC75" s="27">
        <v>44372</v>
      </c>
      <c r="ED75" t="s">
        <v>295</v>
      </c>
      <c r="EE75" s="27">
        <v>44372</v>
      </c>
      <c r="EF75" t="s">
        <v>295</v>
      </c>
      <c r="EG75" s="7">
        <v>44372</v>
      </c>
      <c r="EH75" t="s">
        <v>295</v>
      </c>
      <c r="EI75" s="27">
        <v>44372</v>
      </c>
      <c r="EJ75" t="s">
        <v>295</v>
      </c>
      <c r="EK75" s="27">
        <v>44372</v>
      </c>
      <c r="EL75" t="s">
        <v>295</v>
      </c>
      <c r="EM75" s="27">
        <v>44372</v>
      </c>
      <c r="EN75" t="s">
        <v>295</v>
      </c>
      <c r="EO75" s="27">
        <v>44372</v>
      </c>
      <c r="EP75" t="s">
        <v>295</v>
      </c>
      <c r="EQ75" s="27">
        <v>44372</v>
      </c>
      <c r="ER75" t="s">
        <v>292</v>
      </c>
      <c r="ES75" s="27">
        <v>44421</v>
      </c>
      <c r="ET75" t="s">
        <v>292</v>
      </c>
      <c r="EU75" s="27">
        <v>44421</v>
      </c>
      <c r="EV75" t="s">
        <v>292</v>
      </c>
      <c r="EW75" s="27">
        <v>44421</v>
      </c>
      <c r="EX75" t="s">
        <v>292</v>
      </c>
      <c r="EY75" s="27">
        <v>44421</v>
      </c>
      <c r="EZ75" t="s">
        <v>292</v>
      </c>
      <c r="FA75">
        <v>44421</v>
      </c>
      <c r="FB75" t="s">
        <v>292</v>
      </c>
      <c r="FC75" s="27">
        <v>44421</v>
      </c>
      <c r="FF75" t="s">
        <v>292</v>
      </c>
      <c r="FG75" s="27">
        <v>44421</v>
      </c>
      <c r="FH75" t="s">
        <v>292</v>
      </c>
      <c r="FI75" s="7">
        <v>44421</v>
      </c>
      <c r="FJ75" t="s">
        <v>292</v>
      </c>
      <c r="FK75" s="27">
        <v>44421</v>
      </c>
      <c r="FL75" t="s">
        <v>292</v>
      </c>
      <c r="FM75" s="27">
        <v>44421</v>
      </c>
      <c r="FN75" t="s">
        <v>292</v>
      </c>
      <c r="FO75" s="27">
        <v>44421</v>
      </c>
      <c r="FP75" t="s">
        <v>292</v>
      </c>
      <c r="FQ75" s="27">
        <v>44421</v>
      </c>
      <c r="FR75" t="s">
        <v>292</v>
      </c>
      <c r="FS75" s="27">
        <v>44421</v>
      </c>
      <c r="FT75" t="s">
        <v>292</v>
      </c>
      <c r="FU75" s="7">
        <v>44421</v>
      </c>
      <c r="FV75" t="s">
        <v>292</v>
      </c>
      <c r="FW75" s="27">
        <v>44421</v>
      </c>
      <c r="FX75" t="s">
        <v>292</v>
      </c>
      <c r="FY75" s="27">
        <v>44421</v>
      </c>
      <c r="FZ75" t="s">
        <v>292</v>
      </c>
      <c r="GA75" s="27">
        <v>44469</v>
      </c>
      <c r="GB75" t="s">
        <v>292</v>
      </c>
      <c r="GC75" s="27">
        <v>44469</v>
      </c>
      <c r="GD75" t="s">
        <v>292</v>
      </c>
      <c r="GE75" s="27">
        <v>44469</v>
      </c>
      <c r="GF75" t="s">
        <v>292</v>
      </c>
      <c r="GG75" s="27">
        <v>44469</v>
      </c>
      <c r="GH75" t="s">
        <v>292</v>
      </c>
      <c r="GI75" s="27">
        <v>44469</v>
      </c>
      <c r="GJ75" t="s">
        <v>292</v>
      </c>
      <c r="GK75" s="27">
        <v>44488</v>
      </c>
      <c r="GL75" t="s">
        <v>292</v>
      </c>
      <c r="GM75" s="27">
        <v>44488</v>
      </c>
      <c r="GN75" t="s">
        <v>292</v>
      </c>
      <c r="GO75" s="27">
        <v>44488</v>
      </c>
      <c r="GP75" t="s">
        <v>292</v>
      </c>
      <c r="GQ75" s="27">
        <v>44488</v>
      </c>
      <c r="GR75" t="s">
        <v>292</v>
      </c>
      <c r="GS75" s="27">
        <v>44488</v>
      </c>
      <c r="GT75" t="s">
        <v>292</v>
      </c>
      <c r="GU75" s="27">
        <v>44509</v>
      </c>
      <c r="GV75" t="s">
        <v>292</v>
      </c>
      <c r="GW75" s="27">
        <v>44509</v>
      </c>
      <c r="GX75" t="s">
        <v>292</v>
      </c>
      <c r="GY75" s="27">
        <v>44509</v>
      </c>
      <c r="GZ75" t="s">
        <v>291</v>
      </c>
      <c r="HA75" s="27">
        <v>44421</v>
      </c>
      <c r="HB75" t="s">
        <v>291</v>
      </c>
      <c r="HC75" s="27">
        <v>44421</v>
      </c>
      <c r="HD75" t="s">
        <v>291</v>
      </c>
      <c r="HE75" s="27">
        <v>44421</v>
      </c>
      <c r="HF75" t="s">
        <v>291</v>
      </c>
      <c r="HG75">
        <v>44421</v>
      </c>
      <c r="HH75" t="s">
        <v>291</v>
      </c>
      <c r="HI75">
        <v>44421</v>
      </c>
      <c r="HJ75" t="s">
        <v>291</v>
      </c>
      <c r="HK75">
        <v>44421</v>
      </c>
      <c r="HL75" t="s">
        <v>291</v>
      </c>
      <c r="HM75" s="27">
        <v>44421</v>
      </c>
      <c r="HN75" t="s">
        <v>291</v>
      </c>
      <c r="HO75" s="27">
        <v>44421</v>
      </c>
      <c r="HP75" t="s">
        <v>291</v>
      </c>
      <c r="HQ75" s="27">
        <v>44553</v>
      </c>
      <c r="HR75" s="470" t="s">
        <v>291</v>
      </c>
      <c r="HS75" s="471">
        <v>44553</v>
      </c>
      <c r="HT75" t="s">
        <v>291</v>
      </c>
      <c r="HU75" s="27">
        <v>44553</v>
      </c>
      <c r="HV75" t="s">
        <v>291</v>
      </c>
      <c r="HW75" s="27">
        <v>44580</v>
      </c>
      <c r="HX75" t="s">
        <v>291</v>
      </c>
      <c r="HY75" s="27">
        <v>44580</v>
      </c>
      <c r="HZ75" t="s">
        <v>291</v>
      </c>
      <c r="IA75" s="27">
        <v>44580</v>
      </c>
      <c r="IB75" t="s">
        <v>291</v>
      </c>
      <c r="IC75" s="27">
        <v>44580</v>
      </c>
      <c r="ID75" t="s">
        <v>291</v>
      </c>
      <c r="IE75" s="27">
        <v>44580</v>
      </c>
      <c r="IF75" t="s">
        <v>291</v>
      </c>
      <c r="IG75" s="27">
        <v>44580</v>
      </c>
      <c r="IH75" t="s">
        <v>291</v>
      </c>
      <c r="II75" s="27">
        <v>44580</v>
      </c>
      <c r="IJ75" t="s">
        <v>291</v>
      </c>
      <c r="IK75" s="27">
        <v>44608</v>
      </c>
      <c r="IL75" t="s">
        <v>291</v>
      </c>
      <c r="IM75" s="27">
        <v>44608</v>
      </c>
      <c r="IN75" t="s">
        <v>291</v>
      </c>
      <c r="IO75" s="27">
        <v>44608</v>
      </c>
      <c r="IP75" t="s">
        <v>292</v>
      </c>
      <c r="IQ75" s="27">
        <v>44629</v>
      </c>
      <c r="IR75" t="s">
        <v>292</v>
      </c>
      <c r="IS75">
        <v>44629</v>
      </c>
      <c r="IT75" t="s">
        <v>292</v>
      </c>
      <c r="IU75" s="27">
        <v>44629</v>
      </c>
      <c r="IV75" t="s">
        <v>292</v>
      </c>
      <c r="IW75" s="27">
        <v>44629</v>
      </c>
      <c r="IX75" t="s">
        <v>292</v>
      </c>
      <c r="IY75" s="27">
        <v>44629</v>
      </c>
      <c r="IZ75" t="s">
        <v>292</v>
      </c>
      <c r="JA75" s="27">
        <v>44629</v>
      </c>
      <c r="JB75" t="s">
        <v>292</v>
      </c>
      <c r="JC75" s="27">
        <v>44629</v>
      </c>
      <c r="JD75" t="s">
        <v>292</v>
      </c>
      <c r="JE75" s="27">
        <v>44656</v>
      </c>
      <c r="JF75" t="s">
        <v>292</v>
      </c>
      <c r="JG75">
        <v>44656</v>
      </c>
      <c r="JH75" t="s">
        <v>292</v>
      </c>
      <c r="JI75" s="27">
        <v>44656</v>
      </c>
      <c r="JJ75" t="s">
        <v>292</v>
      </c>
      <c r="JK75">
        <v>44656</v>
      </c>
      <c r="JL75" t="s">
        <v>292</v>
      </c>
      <c r="JM75" s="27">
        <v>44656</v>
      </c>
      <c r="JN75" t="s">
        <v>292</v>
      </c>
      <c r="JO75" s="7">
        <v>44656</v>
      </c>
      <c r="JP75" t="s">
        <v>292</v>
      </c>
      <c r="JQ75" s="27">
        <v>44693</v>
      </c>
      <c r="JR75" t="s">
        <v>292</v>
      </c>
      <c r="JS75" s="27">
        <v>44693</v>
      </c>
      <c r="JT75" t="s">
        <v>292</v>
      </c>
      <c r="JU75">
        <v>44693</v>
      </c>
      <c r="JV75" t="s">
        <v>292</v>
      </c>
      <c r="JW75">
        <v>44720</v>
      </c>
      <c r="JX75" t="s">
        <v>292</v>
      </c>
      <c r="JY75" s="27">
        <v>44720</v>
      </c>
      <c r="JZ75" t="s">
        <v>292</v>
      </c>
      <c r="KA75" s="27">
        <v>44761</v>
      </c>
      <c r="KB75" t="s">
        <v>292</v>
      </c>
      <c r="KC75" s="27">
        <v>44761</v>
      </c>
      <c r="KD75" t="s">
        <v>292</v>
      </c>
      <c r="KE75" s="27">
        <v>44761</v>
      </c>
    </row>
    <row r="76" spans="1:291" x14ac:dyDescent="0.25">
      <c r="A76" t="s">
        <v>2407</v>
      </c>
      <c r="B76" s="7">
        <v>43929</v>
      </c>
      <c r="D76" t="s">
        <v>2407</v>
      </c>
      <c r="E76" s="7">
        <v>43929</v>
      </c>
      <c r="G76" t="s">
        <v>2517</v>
      </c>
      <c r="I76" t="s">
        <v>2411</v>
      </c>
      <c r="J76" s="7">
        <v>43929</v>
      </c>
      <c r="L76" t="s">
        <v>2517</v>
      </c>
      <c r="M76" t="s">
        <v>2411</v>
      </c>
      <c r="O76" t="s">
        <v>2430</v>
      </c>
      <c r="P76" s="7">
        <v>43949</v>
      </c>
      <c r="R76">
        <v>5310</v>
      </c>
      <c r="S76" s="7">
        <v>42320</v>
      </c>
      <c r="T76" t="s">
        <v>2342</v>
      </c>
      <c r="U76">
        <v>3710</v>
      </c>
      <c r="V76" s="7">
        <v>42213</v>
      </c>
      <c r="W76" t="s">
        <v>2521</v>
      </c>
      <c r="X76" t="s">
        <v>2411</v>
      </c>
      <c r="Y76" t="s">
        <v>2421</v>
      </c>
      <c r="Z76" s="7">
        <v>43876</v>
      </c>
      <c r="AA76" t="s">
        <v>2411</v>
      </c>
      <c r="AB76" t="s">
        <v>2411</v>
      </c>
      <c r="AC76" t="s">
        <v>2430</v>
      </c>
      <c r="AD76" s="7">
        <v>43978</v>
      </c>
      <c r="AE76" s="14" t="s">
        <v>2421</v>
      </c>
      <c r="AF76" t="s">
        <v>2430</v>
      </c>
      <c r="AG76" s="7">
        <v>43978</v>
      </c>
      <c r="AH76">
        <v>5310</v>
      </c>
      <c r="AI76" s="7">
        <v>42320</v>
      </c>
      <c r="AJ76" s="15" t="s">
        <v>2342</v>
      </c>
      <c r="AK76" t="s">
        <v>2434</v>
      </c>
      <c r="AL76" s="7">
        <v>44000</v>
      </c>
      <c r="AM76" t="s">
        <v>2430</v>
      </c>
      <c r="AN76" t="s">
        <v>2434</v>
      </c>
      <c r="AO76" s="7">
        <v>44000</v>
      </c>
      <c r="AP76" t="s">
        <v>2434</v>
      </c>
      <c r="AQ76" s="7">
        <v>44000</v>
      </c>
      <c r="AR76" t="s">
        <v>2434</v>
      </c>
      <c r="AS76" s="27">
        <v>44000</v>
      </c>
      <c r="AT76" t="s">
        <v>2434</v>
      </c>
      <c r="AU76" s="27">
        <v>44033</v>
      </c>
      <c r="AV76" t="s">
        <v>2434</v>
      </c>
      <c r="AW76" s="27">
        <v>44033</v>
      </c>
      <c r="AX76" t="s">
        <v>2434</v>
      </c>
      <c r="AY76" s="27">
        <v>44033</v>
      </c>
      <c r="AZ76" t="s">
        <v>2434</v>
      </c>
      <c r="BA76" s="27">
        <v>44033</v>
      </c>
      <c r="BB76" t="s">
        <v>2434</v>
      </c>
      <c r="BC76" s="27">
        <v>44073</v>
      </c>
      <c r="BD76" t="s">
        <v>2434</v>
      </c>
      <c r="BE76" s="27">
        <v>44073</v>
      </c>
      <c r="BF76" t="s">
        <v>2434</v>
      </c>
      <c r="BG76" s="27">
        <v>44073</v>
      </c>
      <c r="BH76" t="s">
        <v>2434</v>
      </c>
      <c r="BI76" s="27">
        <v>44073</v>
      </c>
      <c r="BJ76" t="s">
        <v>2434</v>
      </c>
      <c r="BK76" s="27">
        <v>44073</v>
      </c>
      <c r="BL76" t="s">
        <v>2434</v>
      </c>
      <c r="BM76" s="27">
        <v>44073</v>
      </c>
      <c r="BN76" t="s">
        <v>2430</v>
      </c>
      <c r="BO76" s="27">
        <v>44119</v>
      </c>
      <c r="BP76" t="s">
        <v>2430</v>
      </c>
      <c r="BQ76" s="7">
        <v>44119</v>
      </c>
      <c r="BR76" t="s">
        <v>2430</v>
      </c>
      <c r="BS76" s="27">
        <v>44119</v>
      </c>
      <c r="BT76" t="s">
        <v>2430</v>
      </c>
      <c r="BU76" s="27">
        <v>44183</v>
      </c>
      <c r="BV76" t="s">
        <v>2430</v>
      </c>
      <c r="BW76" s="7">
        <v>44183</v>
      </c>
      <c r="BX76" t="s">
        <v>2430</v>
      </c>
      <c r="BY76" s="27">
        <v>44202</v>
      </c>
      <c r="BZ76" t="s">
        <v>2430</v>
      </c>
      <c r="CA76" s="27">
        <v>44202</v>
      </c>
      <c r="CB76" t="s">
        <v>2430</v>
      </c>
      <c r="CC76" s="27">
        <v>44202</v>
      </c>
      <c r="CD76">
        <v>3534</v>
      </c>
      <c r="CE76" s="27">
        <v>44203</v>
      </c>
      <c r="CF76" t="s">
        <v>2430</v>
      </c>
      <c r="CG76" s="27">
        <v>44202</v>
      </c>
      <c r="CH76" t="s">
        <v>2432</v>
      </c>
      <c r="CI76" s="27">
        <v>44202</v>
      </c>
      <c r="CJ76" t="s">
        <v>2432</v>
      </c>
      <c r="CK76" s="27">
        <v>44231</v>
      </c>
      <c r="CL76" t="s">
        <v>2432</v>
      </c>
      <c r="CM76" s="27">
        <v>44231</v>
      </c>
      <c r="CN76" t="s">
        <v>2432</v>
      </c>
      <c r="CO76" s="27">
        <v>44231</v>
      </c>
      <c r="CP76" t="s">
        <v>2432</v>
      </c>
      <c r="CQ76" s="7">
        <v>44231</v>
      </c>
      <c r="CR76" t="s">
        <v>2440</v>
      </c>
      <c r="CS76">
        <v>0.32800000000000001</v>
      </c>
      <c r="CT76">
        <v>3304</v>
      </c>
      <c r="CU76" s="7">
        <v>44232</v>
      </c>
      <c r="CV76" t="s">
        <v>2432</v>
      </c>
      <c r="CW76" s="27">
        <v>44257</v>
      </c>
      <c r="CX76" t="s">
        <v>2432</v>
      </c>
      <c r="CY76" s="27">
        <v>44257</v>
      </c>
      <c r="CZ76" t="s">
        <v>2432</v>
      </c>
      <c r="DA76" s="27">
        <v>44300</v>
      </c>
      <c r="DB76" t="s">
        <v>2432</v>
      </c>
      <c r="DC76" s="27">
        <v>44300</v>
      </c>
      <c r="DD76" t="s">
        <v>2432</v>
      </c>
      <c r="DE76" s="27">
        <v>44334</v>
      </c>
      <c r="DF76" t="s">
        <v>2432</v>
      </c>
      <c r="DG76" s="27">
        <v>44334</v>
      </c>
      <c r="DH76" t="s">
        <v>2432</v>
      </c>
      <c r="DI76" s="27">
        <v>44334</v>
      </c>
      <c r="DJ76" t="s">
        <v>2511</v>
      </c>
      <c r="DK76" s="7">
        <v>44368</v>
      </c>
      <c r="DL76" t="s">
        <v>317</v>
      </c>
      <c r="DM76" s="27">
        <v>44237</v>
      </c>
      <c r="DN76" t="s">
        <v>317</v>
      </c>
      <c r="DO76" s="27">
        <v>44237</v>
      </c>
      <c r="DP76" t="s">
        <v>311</v>
      </c>
      <c r="DQ76" s="27">
        <v>44237</v>
      </c>
      <c r="DR76" t="s">
        <v>311</v>
      </c>
      <c r="DS76" s="27">
        <v>44237</v>
      </c>
      <c r="DT76" t="s">
        <v>311</v>
      </c>
      <c r="DU76" s="27">
        <v>44237</v>
      </c>
      <c r="DV76" t="s">
        <v>309</v>
      </c>
      <c r="DW76" s="27">
        <v>44237</v>
      </c>
      <c r="DX76" t="s">
        <v>296</v>
      </c>
      <c r="DY76" s="7">
        <v>44372</v>
      </c>
      <c r="DZ76" t="s">
        <v>296</v>
      </c>
      <c r="EA76">
        <v>44372</v>
      </c>
      <c r="EB76" t="s">
        <v>296</v>
      </c>
      <c r="EC76" s="27">
        <v>44372</v>
      </c>
      <c r="ED76" t="s">
        <v>296</v>
      </c>
      <c r="EE76" s="27">
        <v>44372</v>
      </c>
      <c r="EF76" t="s">
        <v>296</v>
      </c>
      <c r="EG76" s="7">
        <v>44372</v>
      </c>
      <c r="EH76" t="s">
        <v>296</v>
      </c>
      <c r="EI76" s="27">
        <v>44372</v>
      </c>
      <c r="EJ76" t="s">
        <v>296</v>
      </c>
      <c r="EK76" s="27">
        <v>44372</v>
      </c>
      <c r="EL76" t="s">
        <v>296</v>
      </c>
      <c r="EM76" s="27">
        <v>44372</v>
      </c>
      <c r="EN76" t="s">
        <v>296</v>
      </c>
      <c r="EO76" s="27">
        <v>44372</v>
      </c>
      <c r="EP76" t="s">
        <v>296</v>
      </c>
      <c r="EQ76" s="27">
        <v>44372</v>
      </c>
      <c r="ER76" t="s">
        <v>293</v>
      </c>
      <c r="ES76" s="27">
        <v>44421</v>
      </c>
      <c r="ET76" t="s">
        <v>293</v>
      </c>
      <c r="EU76" s="27">
        <v>44421</v>
      </c>
      <c r="EV76" t="s">
        <v>293</v>
      </c>
      <c r="EW76" s="27">
        <v>44421</v>
      </c>
      <c r="EX76" t="s">
        <v>293</v>
      </c>
      <c r="EY76" s="27">
        <v>44421</v>
      </c>
      <c r="EZ76" t="s">
        <v>293</v>
      </c>
      <c r="FA76">
        <v>44421</v>
      </c>
      <c r="FB76" t="s">
        <v>293</v>
      </c>
      <c r="FC76" s="27">
        <v>44421</v>
      </c>
      <c r="FF76" t="s">
        <v>293</v>
      </c>
      <c r="FG76" s="27">
        <v>44421</v>
      </c>
      <c r="FH76" t="s">
        <v>293</v>
      </c>
      <c r="FI76" s="7">
        <v>44421</v>
      </c>
      <c r="FJ76" t="s">
        <v>293</v>
      </c>
      <c r="FK76" s="27">
        <v>44421</v>
      </c>
      <c r="FL76" t="s">
        <v>293</v>
      </c>
      <c r="FM76" s="27">
        <v>44421</v>
      </c>
      <c r="FN76" t="s">
        <v>293</v>
      </c>
      <c r="FO76" s="27">
        <v>44421</v>
      </c>
      <c r="FP76" t="s">
        <v>293</v>
      </c>
      <c r="FQ76" s="27">
        <v>44421</v>
      </c>
      <c r="FR76" t="s">
        <v>293</v>
      </c>
      <c r="FS76" s="27">
        <v>44421</v>
      </c>
      <c r="FT76" t="s">
        <v>293</v>
      </c>
      <c r="FU76" s="7">
        <v>44421</v>
      </c>
      <c r="FV76" t="s">
        <v>293</v>
      </c>
      <c r="FW76" s="27">
        <v>44421</v>
      </c>
      <c r="FX76" t="s">
        <v>293</v>
      </c>
      <c r="FY76" s="27">
        <v>44421</v>
      </c>
      <c r="FZ76" t="s">
        <v>293</v>
      </c>
      <c r="GA76" s="27">
        <v>44421</v>
      </c>
      <c r="GB76" t="s">
        <v>293</v>
      </c>
      <c r="GC76" s="27">
        <v>44421</v>
      </c>
      <c r="GD76" t="s">
        <v>293</v>
      </c>
      <c r="GE76" s="27">
        <v>44421</v>
      </c>
      <c r="GF76" t="s">
        <v>293</v>
      </c>
      <c r="GG76" s="27">
        <v>44421</v>
      </c>
      <c r="GH76" t="s">
        <v>293</v>
      </c>
      <c r="GI76" s="27">
        <v>44421</v>
      </c>
      <c r="GJ76" t="s">
        <v>293</v>
      </c>
      <c r="GK76" s="27">
        <v>44421</v>
      </c>
      <c r="GL76" t="s">
        <v>293</v>
      </c>
      <c r="GM76" s="27">
        <v>44421</v>
      </c>
      <c r="GN76" t="s">
        <v>293</v>
      </c>
      <c r="GO76" s="27">
        <v>44421</v>
      </c>
      <c r="GP76" t="s">
        <v>293</v>
      </c>
      <c r="GQ76" s="27">
        <v>44421</v>
      </c>
      <c r="GR76" t="s">
        <v>293</v>
      </c>
      <c r="GS76" s="27">
        <v>44421</v>
      </c>
      <c r="GT76" t="s">
        <v>293</v>
      </c>
      <c r="GU76" s="27">
        <v>44421</v>
      </c>
      <c r="GV76" t="s">
        <v>293</v>
      </c>
      <c r="GW76" s="27">
        <v>44421</v>
      </c>
      <c r="GX76" t="s">
        <v>293</v>
      </c>
      <c r="GY76" s="27">
        <v>44421</v>
      </c>
      <c r="GZ76" t="s">
        <v>292</v>
      </c>
      <c r="HA76" s="27">
        <v>44509</v>
      </c>
      <c r="HB76" t="s">
        <v>292</v>
      </c>
      <c r="HC76" s="27">
        <v>44509</v>
      </c>
      <c r="HD76" t="s">
        <v>292</v>
      </c>
      <c r="HE76" s="27">
        <v>44509</v>
      </c>
      <c r="HF76" t="s">
        <v>292</v>
      </c>
      <c r="HG76">
        <v>44509</v>
      </c>
      <c r="HH76" t="s">
        <v>292</v>
      </c>
      <c r="HI76">
        <v>44509</v>
      </c>
      <c r="HJ76" t="s">
        <v>292</v>
      </c>
      <c r="HK76">
        <v>44509</v>
      </c>
      <c r="HL76" t="s">
        <v>292</v>
      </c>
      <c r="HM76" s="27">
        <v>44509</v>
      </c>
      <c r="HN76" t="s">
        <v>292</v>
      </c>
      <c r="HO76" s="27">
        <v>44509</v>
      </c>
      <c r="HP76" t="s">
        <v>292</v>
      </c>
      <c r="HQ76" s="27">
        <v>44553</v>
      </c>
      <c r="HR76" s="470" t="s">
        <v>292</v>
      </c>
      <c r="HS76" s="471">
        <v>44553</v>
      </c>
      <c r="HT76" t="s">
        <v>292</v>
      </c>
      <c r="HU76" s="27">
        <v>44553</v>
      </c>
      <c r="HV76" t="s">
        <v>292</v>
      </c>
      <c r="HW76" s="27">
        <v>44580</v>
      </c>
      <c r="HX76" t="s">
        <v>292</v>
      </c>
      <c r="HY76" s="27">
        <v>44580</v>
      </c>
      <c r="HZ76" t="s">
        <v>292</v>
      </c>
      <c r="IA76" s="27">
        <v>44580</v>
      </c>
      <c r="IB76" t="s">
        <v>292</v>
      </c>
      <c r="IC76" s="27">
        <v>44580</v>
      </c>
      <c r="ID76" t="s">
        <v>292</v>
      </c>
      <c r="IE76" s="27">
        <v>44580</v>
      </c>
      <c r="IF76" t="s">
        <v>292</v>
      </c>
      <c r="IG76" s="27">
        <v>44580</v>
      </c>
      <c r="IH76" t="s">
        <v>292</v>
      </c>
      <c r="II76" s="27">
        <v>44580</v>
      </c>
      <c r="IJ76" t="s">
        <v>292</v>
      </c>
      <c r="IK76" s="27">
        <v>44608</v>
      </c>
      <c r="IL76" t="s">
        <v>292</v>
      </c>
      <c r="IM76" s="27">
        <v>44608</v>
      </c>
      <c r="IN76" t="s">
        <v>292</v>
      </c>
      <c r="IO76" s="27">
        <v>44608</v>
      </c>
      <c r="IP76" t="s">
        <v>293</v>
      </c>
      <c r="IQ76" s="27">
        <v>44580</v>
      </c>
      <c r="IR76" t="s">
        <v>293</v>
      </c>
      <c r="IS76">
        <v>44580</v>
      </c>
      <c r="IT76" t="s">
        <v>293</v>
      </c>
      <c r="IU76" s="27">
        <v>44580</v>
      </c>
      <c r="IV76" t="s">
        <v>293</v>
      </c>
      <c r="IW76" s="27">
        <v>44580</v>
      </c>
      <c r="IX76" t="s">
        <v>293</v>
      </c>
      <c r="IY76" s="27">
        <v>44580</v>
      </c>
      <c r="IZ76" t="s">
        <v>293</v>
      </c>
      <c r="JA76" s="27">
        <v>44580</v>
      </c>
      <c r="JB76" t="s">
        <v>293</v>
      </c>
      <c r="JC76" s="27">
        <v>44580</v>
      </c>
      <c r="JD76" t="s">
        <v>293</v>
      </c>
      <c r="JE76" s="27">
        <v>44580</v>
      </c>
      <c r="JF76" t="s">
        <v>293</v>
      </c>
      <c r="JG76">
        <v>44580</v>
      </c>
      <c r="JH76" t="s">
        <v>293</v>
      </c>
      <c r="JI76" s="27">
        <v>44580</v>
      </c>
      <c r="JJ76" t="s">
        <v>293</v>
      </c>
      <c r="JK76">
        <v>44580</v>
      </c>
      <c r="JL76" t="s">
        <v>293</v>
      </c>
      <c r="JM76" s="27">
        <v>44580</v>
      </c>
      <c r="JN76" t="s">
        <v>293</v>
      </c>
      <c r="JO76" s="7">
        <v>44580</v>
      </c>
      <c r="JP76" t="s">
        <v>293</v>
      </c>
      <c r="JQ76" s="27">
        <v>44693</v>
      </c>
      <c r="JR76" t="s">
        <v>293</v>
      </c>
      <c r="JS76" s="27">
        <v>44693</v>
      </c>
      <c r="JT76" t="s">
        <v>293</v>
      </c>
      <c r="JU76">
        <v>44693</v>
      </c>
      <c r="JV76" t="s">
        <v>293</v>
      </c>
      <c r="JW76">
        <v>44720</v>
      </c>
      <c r="JX76" t="s">
        <v>293</v>
      </c>
      <c r="JY76" s="27">
        <v>44720</v>
      </c>
      <c r="JZ76" t="s">
        <v>293</v>
      </c>
      <c r="KA76" s="27">
        <v>44720</v>
      </c>
      <c r="KB76" t="s">
        <v>293</v>
      </c>
      <c r="KC76" s="27">
        <v>44720</v>
      </c>
      <c r="KD76" t="s">
        <v>293</v>
      </c>
      <c r="KE76" s="27">
        <v>44720</v>
      </c>
    </row>
    <row r="77" spans="1:291" x14ac:dyDescent="0.25">
      <c r="A77" t="s">
        <v>2411</v>
      </c>
      <c r="B77" s="7">
        <v>43929</v>
      </c>
      <c r="D77" t="s">
        <v>2411</v>
      </c>
      <c r="E77" s="7">
        <v>43929</v>
      </c>
      <c r="G77" t="s">
        <v>2397</v>
      </c>
      <c r="I77" t="s">
        <v>2416</v>
      </c>
      <c r="J77" s="7">
        <v>43876</v>
      </c>
      <c r="L77" t="s">
        <v>2397</v>
      </c>
      <c r="M77" t="s">
        <v>2416</v>
      </c>
      <c r="O77" t="s">
        <v>2432</v>
      </c>
      <c r="P77" s="7">
        <v>43929</v>
      </c>
      <c r="R77">
        <v>5304</v>
      </c>
      <c r="S77" s="7">
        <v>42285</v>
      </c>
      <c r="T77" t="s">
        <v>2342</v>
      </c>
      <c r="U77">
        <v>5307</v>
      </c>
      <c r="V77" s="7">
        <v>42213</v>
      </c>
      <c r="W77" t="s">
        <v>2342</v>
      </c>
      <c r="X77" t="s">
        <v>2416</v>
      </c>
      <c r="Y77" t="s">
        <v>2425</v>
      </c>
      <c r="Z77" s="7">
        <v>43978</v>
      </c>
      <c r="AA77" t="s">
        <v>2416</v>
      </c>
      <c r="AB77" t="s">
        <v>2416</v>
      </c>
      <c r="AC77" t="s">
        <v>2432</v>
      </c>
      <c r="AD77" s="7">
        <v>43978</v>
      </c>
      <c r="AE77" s="14" t="s">
        <v>2425</v>
      </c>
      <c r="AF77" t="s">
        <v>2432</v>
      </c>
      <c r="AG77" s="7">
        <v>43978</v>
      </c>
      <c r="AH77">
        <v>5304</v>
      </c>
      <c r="AI77" s="7">
        <v>42285</v>
      </c>
      <c r="AJ77" s="15" t="s">
        <v>2342</v>
      </c>
      <c r="AK77" t="s">
        <v>2437</v>
      </c>
      <c r="AL77" s="7">
        <v>44000</v>
      </c>
      <c r="AM77" t="s">
        <v>2432</v>
      </c>
      <c r="AN77" t="s">
        <v>2437</v>
      </c>
      <c r="AO77" s="7">
        <v>44000</v>
      </c>
      <c r="AP77" t="s">
        <v>2437</v>
      </c>
      <c r="AQ77" s="7">
        <v>44000</v>
      </c>
      <c r="AR77" t="s">
        <v>2437</v>
      </c>
      <c r="AS77" s="27">
        <v>44000</v>
      </c>
      <c r="AT77" t="s">
        <v>2437</v>
      </c>
      <c r="AU77" s="27">
        <v>44033</v>
      </c>
      <c r="AV77" t="s">
        <v>2437</v>
      </c>
      <c r="AW77" s="27">
        <v>44033</v>
      </c>
      <c r="AX77" t="s">
        <v>2437</v>
      </c>
      <c r="AY77" s="27">
        <v>44033</v>
      </c>
      <c r="AZ77" t="s">
        <v>2437</v>
      </c>
      <c r="BA77" s="27">
        <v>44033</v>
      </c>
      <c r="BB77" t="s">
        <v>2437</v>
      </c>
      <c r="BC77" s="27">
        <v>44073</v>
      </c>
      <c r="BD77" t="s">
        <v>2437</v>
      </c>
      <c r="BE77" s="27">
        <v>44073</v>
      </c>
      <c r="BF77" t="s">
        <v>2437</v>
      </c>
      <c r="BG77" s="27">
        <v>44073</v>
      </c>
      <c r="BH77" t="s">
        <v>2437</v>
      </c>
      <c r="BI77" s="27">
        <v>44073</v>
      </c>
      <c r="BJ77" t="s">
        <v>2437</v>
      </c>
      <c r="BK77" s="27">
        <v>44073</v>
      </c>
      <c r="BL77" t="s">
        <v>2437</v>
      </c>
      <c r="BM77" s="27">
        <v>44119</v>
      </c>
      <c r="BN77" t="s">
        <v>2432</v>
      </c>
      <c r="BO77" s="27">
        <v>44119</v>
      </c>
      <c r="BP77" t="s">
        <v>2432</v>
      </c>
      <c r="BQ77" s="7">
        <v>44119</v>
      </c>
      <c r="BR77" t="s">
        <v>2432</v>
      </c>
      <c r="BS77" s="27">
        <v>44119</v>
      </c>
      <c r="BT77" t="s">
        <v>2432</v>
      </c>
      <c r="BU77" s="27">
        <v>44183</v>
      </c>
      <c r="BV77" t="s">
        <v>2432</v>
      </c>
      <c r="BW77" s="7">
        <v>44183</v>
      </c>
      <c r="BX77" t="s">
        <v>2432</v>
      </c>
      <c r="BY77" s="27">
        <v>44202</v>
      </c>
      <c r="BZ77" t="s">
        <v>2432</v>
      </c>
      <c r="CA77" s="27">
        <v>44202</v>
      </c>
      <c r="CB77" t="s">
        <v>2432</v>
      </c>
      <c r="CC77" s="27">
        <v>44202</v>
      </c>
      <c r="CD77">
        <v>3539</v>
      </c>
      <c r="CE77" s="27">
        <v>44203</v>
      </c>
      <c r="CF77" t="s">
        <v>2432</v>
      </c>
      <c r="CG77" s="27">
        <v>44202</v>
      </c>
      <c r="CH77" t="s">
        <v>2434</v>
      </c>
      <c r="CI77" s="27">
        <v>44202</v>
      </c>
      <c r="CJ77" t="s">
        <v>2434</v>
      </c>
      <c r="CK77" s="27">
        <v>44231</v>
      </c>
      <c r="CL77" t="s">
        <v>2434</v>
      </c>
      <c r="CM77" s="27">
        <v>44231</v>
      </c>
      <c r="CN77" t="s">
        <v>2434</v>
      </c>
      <c r="CO77" s="27">
        <v>44231</v>
      </c>
      <c r="CP77" t="s">
        <v>2434</v>
      </c>
      <c r="CQ77" s="7">
        <v>44231</v>
      </c>
      <c r="CR77" t="s">
        <v>2442</v>
      </c>
      <c r="CS77">
        <v>0.35899999999999999</v>
      </c>
      <c r="CT77">
        <v>3320</v>
      </c>
      <c r="CU77" s="7">
        <v>44232</v>
      </c>
      <c r="CV77" t="s">
        <v>2434</v>
      </c>
      <c r="CW77" s="27">
        <v>44257</v>
      </c>
      <c r="CX77" t="s">
        <v>2434</v>
      </c>
      <c r="CY77" s="27">
        <v>44257</v>
      </c>
      <c r="CZ77" t="s">
        <v>2434</v>
      </c>
      <c r="DA77" s="27">
        <v>44300</v>
      </c>
      <c r="DB77" t="s">
        <v>2434</v>
      </c>
      <c r="DC77" s="27">
        <v>44300</v>
      </c>
      <c r="DD77" t="s">
        <v>2434</v>
      </c>
      <c r="DE77" s="27">
        <v>44334</v>
      </c>
      <c r="DF77" t="s">
        <v>2434</v>
      </c>
      <c r="DG77" s="27">
        <v>44334</v>
      </c>
      <c r="DH77" t="s">
        <v>2434</v>
      </c>
      <c r="DI77" s="27">
        <v>44334</v>
      </c>
      <c r="DJ77" t="s">
        <v>257</v>
      </c>
      <c r="DK77" s="7">
        <v>44258</v>
      </c>
      <c r="DL77" t="s">
        <v>319</v>
      </c>
      <c r="DM77" s="27">
        <v>44237</v>
      </c>
      <c r="DN77" t="s">
        <v>319</v>
      </c>
      <c r="DO77" s="27">
        <v>44237</v>
      </c>
      <c r="DP77" t="s">
        <v>312</v>
      </c>
      <c r="DQ77" s="27">
        <v>44237</v>
      </c>
      <c r="DR77" t="s">
        <v>312</v>
      </c>
      <c r="DS77" s="27">
        <v>44237</v>
      </c>
      <c r="DT77" t="s">
        <v>312</v>
      </c>
      <c r="DU77" s="27">
        <v>44237</v>
      </c>
      <c r="DV77" t="s">
        <v>311</v>
      </c>
      <c r="DW77" s="27">
        <v>44237</v>
      </c>
      <c r="DX77" t="s">
        <v>309</v>
      </c>
      <c r="DY77" s="7">
        <v>44392</v>
      </c>
      <c r="DZ77" t="s">
        <v>309</v>
      </c>
      <c r="EA77">
        <v>44392</v>
      </c>
      <c r="EB77" t="s">
        <v>309</v>
      </c>
      <c r="EC77" s="27">
        <v>44392</v>
      </c>
      <c r="ED77" t="s">
        <v>309</v>
      </c>
      <c r="EE77" s="27">
        <v>44392</v>
      </c>
      <c r="EF77" t="s">
        <v>309</v>
      </c>
      <c r="EG77" s="7">
        <v>44392</v>
      </c>
      <c r="EH77" t="s">
        <v>309</v>
      </c>
      <c r="EI77" s="27">
        <v>44392</v>
      </c>
      <c r="EJ77" t="s">
        <v>309</v>
      </c>
      <c r="EK77" s="27">
        <v>44392</v>
      </c>
      <c r="EL77" t="s">
        <v>309</v>
      </c>
      <c r="EM77" s="27">
        <v>44392</v>
      </c>
      <c r="EN77" t="s">
        <v>309</v>
      </c>
      <c r="EO77" s="27">
        <v>44392</v>
      </c>
      <c r="EP77" t="s">
        <v>309</v>
      </c>
      <c r="EQ77" s="27">
        <v>44392</v>
      </c>
      <c r="ER77" t="s">
        <v>295</v>
      </c>
      <c r="ES77" s="27">
        <v>44421</v>
      </c>
      <c r="ET77" t="s">
        <v>295</v>
      </c>
      <c r="EU77" s="27">
        <v>44421</v>
      </c>
      <c r="EV77" t="s">
        <v>295</v>
      </c>
      <c r="EW77" s="27">
        <v>44421</v>
      </c>
      <c r="EX77" t="s">
        <v>295</v>
      </c>
      <c r="EY77" s="27">
        <v>44421</v>
      </c>
      <c r="EZ77" t="s">
        <v>295</v>
      </c>
      <c r="FA77">
        <v>44421</v>
      </c>
      <c r="FB77" t="s">
        <v>295</v>
      </c>
      <c r="FC77" s="27">
        <v>44421</v>
      </c>
      <c r="FF77" t="s">
        <v>295</v>
      </c>
      <c r="FG77" s="27">
        <v>44421</v>
      </c>
      <c r="FH77" t="s">
        <v>295</v>
      </c>
      <c r="FI77" s="7">
        <v>44421</v>
      </c>
      <c r="FJ77" t="s">
        <v>295</v>
      </c>
      <c r="FK77" s="27">
        <v>44421</v>
      </c>
      <c r="FL77" t="s">
        <v>295</v>
      </c>
      <c r="FM77" s="27">
        <v>44421</v>
      </c>
      <c r="FN77" t="s">
        <v>295</v>
      </c>
      <c r="FO77" s="27">
        <v>44421</v>
      </c>
      <c r="FP77" t="s">
        <v>295</v>
      </c>
      <c r="FQ77" s="27">
        <v>44421</v>
      </c>
      <c r="FR77" t="s">
        <v>295</v>
      </c>
      <c r="FS77" s="27">
        <v>44421</v>
      </c>
      <c r="FT77" t="s">
        <v>295</v>
      </c>
      <c r="FU77" s="7">
        <v>44421</v>
      </c>
      <c r="FV77" t="s">
        <v>295</v>
      </c>
      <c r="FW77" s="27">
        <v>44421</v>
      </c>
      <c r="FX77" t="s">
        <v>295</v>
      </c>
      <c r="FY77" s="27">
        <v>44421</v>
      </c>
      <c r="FZ77" t="s">
        <v>295</v>
      </c>
      <c r="GA77" s="27">
        <v>44469</v>
      </c>
      <c r="GB77" t="s">
        <v>295</v>
      </c>
      <c r="GC77" s="27">
        <v>44469</v>
      </c>
      <c r="GD77" t="s">
        <v>295</v>
      </c>
      <c r="GE77" s="27">
        <v>44469</v>
      </c>
      <c r="GF77" t="s">
        <v>295</v>
      </c>
      <c r="GG77" s="27">
        <v>44469</v>
      </c>
      <c r="GH77" t="s">
        <v>295</v>
      </c>
      <c r="GI77" s="27">
        <v>44469</v>
      </c>
      <c r="GJ77" t="s">
        <v>295</v>
      </c>
      <c r="GK77" s="27">
        <v>44469</v>
      </c>
      <c r="GL77" t="s">
        <v>295</v>
      </c>
      <c r="GM77" s="27">
        <v>44469</v>
      </c>
      <c r="GN77" t="s">
        <v>295</v>
      </c>
      <c r="GO77" s="27">
        <v>44469</v>
      </c>
      <c r="GP77" t="s">
        <v>295</v>
      </c>
      <c r="GQ77" s="27">
        <v>44469</v>
      </c>
      <c r="GR77" t="s">
        <v>295</v>
      </c>
      <c r="GS77" s="27">
        <v>44469</v>
      </c>
      <c r="GT77" t="s">
        <v>295</v>
      </c>
      <c r="GU77" s="27">
        <v>44509</v>
      </c>
      <c r="GV77" t="s">
        <v>295</v>
      </c>
      <c r="GW77" s="27">
        <v>44509</v>
      </c>
      <c r="GX77" t="s">
        <v>295</v>
      </c>
      <c r="GY77" s="27">
        <v>44509</v>
      </c>
      <c r="GZ77" t="s">
        <v>293</v>
      </c>
      <c r="HA77" s="27">
        <v>44421</v>
      </c>
      <c r="HB77" t="s">
        <v>293</v>
      </c>
      <c r="HC77" s="27">
        <v>44421</v>
      </c>
      <c r="HD77" t="s">
        <v>293</v>
      </c>
      <c r="HE77" s="27">
        <v>44421</v>
      </c>
      <c r="HF77" t="s">
        <v>293</v>
      </c>
      <c r="HG77">
        <v>44421</v>
      </c>
      <c r="HH77" t="s">
        <v>293</v>
      </c>
      <c r="HI77">
        <v>44421</v>
      </c>
      <c r="HJ77" t="s">
        <v>293</v>
      </c>
      <c r="HK77">
        <v>44421</v>
      </c>
      <c r="HL77" t="s">
        <v>293</v>
      </c>
      <c r="HM77" s="27">
        <v>44421</v>
      </c>
      <c r="HN77" t="s">
        <v>293</v>
      </c>
      <c r="HO77" s="27">
        <v>44421</v>
      </c>
      <c r="HP77" t="s">
        <v>293</v>
      </c>
      <c r="HQ77" s="27">
        <v>44553</v>
      </c>
      <c r="HR77" s="470" t="s">
        <v>293</v>
      </c>
      <c r="HS77" s="471">
        <v>44553</v>
      </c>
      <c r="HT77" t="s">
        <v>293</v>
      </c>
      <c r="HU77" s="27">
        <v>44553</v>
      </c>
      <c r="HV77" t="s">
        <v>293</v>
      </c>
      <c r="HW77" s="27">
        <v>44580</v>
      </c>
      <c r="HX77" t="s">
        <v>293</v>
      </c>
      <c r="HY77" s="27">
        <v>44580</v>
      </c>
      <c r="HZ77" t="s">
        <v>293</v>
      </c>
      <c r="IA77" s="27">
        <v>44580</v>
      </c>
      <c r="IB77" t="s">
        <v>293</v>
      </c>
      <c r="IC77" s="27">
        <v>44580</v>
      </c>
      <c r="ID77" t="s">
        <v>293</v>
      </c>
      <c r="IE77" s="27">
        <v>44580</v>
      </c>
      <c r="IF77" t="s">
        <v>293</v>
      </c>
      <c r="IG77" s="27">
        <v>44580</v>
      </c>
      <c r="IH77" t="s">
        <v>293</v>
      </c>
      <c r="II77" s="27">
        <v>44580</v>
      </c>
      <c r="IJ77" t="s">
        <v>293</v>
      </c>
      <c r="IK77" s="27">
        <v>44580</v>
      </c>
      <c r="IL77" t="s">
        <v>293</v>
      </c>
      <c r="IM77" s="27">
        <v>44580</v>
      </c>
      <c r="IN77" t="s">
        <v>293</v>
      </c>
      <c r="IO77" s="27">
        <v>44580</v>
      </c>
      <c r="IP77" t="s">
        <v>295</v>
      </c>
      <c r="IQ77" s="27">
        <v>44608</v>
      </c>
      <c r="IR77" t="s">
        <v>295</v>
      </c>
      <c r="IS77">
        <v>44608</v>
      </c>
      <c r="IT77" t="s">
        <v>295</v>
      </c>
      <c r="IU77" s="27">
        <v>44608</v>
      </c>
      <c r="IV77" t="s">
        <v>295</v>
      </c>
      <c r="IW77" s="27">
        <v>44608</v>
      </c>
      <c r="IX77" t="s">
        <v>295</v>
      </c>
      <c r="IY77" s="27">
        <v>44608</v>
      </c>
      <c r="IZ77" t="s">
        <v>295</v>
      </c>
      <c r="JA77" s="27">
        <v>44608</v>
      </c>
      <c r="JB77" t="s">
        <v>295</v>
      </c>
      <c r="JC77" s="27">
        <v>44608</v>
      </c>
      <c r="JD77" t="s">
        <v>295</v>
      </c>
      <c r="JE77" s="27">
        <v>44656</v>
      </c>
      <c r="JF77" t="s">
        <v>295</v>
      </c>
      <c r="JG77">
        <v>44656</v>
      </c>
      <c r="JH77" t="s">
        <v>295</v>
      </c>
      <c r="JI77" s="27">
        <v>44656</v>
      </c>
      <c r="JJ77" t="s">
        <v>295</v>
      </c>
      <c r="JK77">
        <v>44656</v>
      </c>
      <c r="JL77" t="s">
        <v>295</v>
      </c>
      <c r="JM77" s="27">
        <v>44656</v>
      </c>
      <c r="JN77" t="s">
        <v>295</v>
      </c>
      <c r="JO77" s="7">
        <v>44656</v>
      </c>
      <c r="JP77" t="s">
        <v>295</v>
      </c>
      <c r="JQ77" s="27">
        <v>44693</v>
      </c>
      <c r="JR77" t="s">
        <v>295</v>
      </c>
      <c r="JS77" s="27">
        <v>44693</v>
      </c>
      <c r="JT77" t="s">
        <v>295</v>
      </c>
      <c r="JU77">
        <v>44693</v>
      </c>
      <c r="JV77" t="s">
        <v>295</v>
      </c>
      <c r="JW77">
        <v>44720</v>
      </c>
      <c r="JX77" t="s">
        <v>295</v>
      </c>
      <c r="JY77" s="27">
        <v>44720</v>
      </c>
      <c r="JZ77" t="s">
        <v>295</v>
      </c>
      <c r="KA77" s="27">
        <v>44761</v>
      </c>
      <c r="KB77" t="s">
        <v>295</v>
      </c>
      <c r="KC77" s="27">
        <v>44761</v>
      </c>
      <c r="KD77" t="s">
        <v>295</v>
      </c>
      <c r="KE77" s="27">
        <v>44761</v>
      </c>
    </row>
    <row r="78" spans="1:291" x14ac:dyDescent="0.25">
      <c r="A78" t="s">
        <v>2416</v>
      </c>
      <c r="B78" s="7">
        <v>43876</v>
      </c>
      <c r="D78" t="s">
        <v>2416</v>
      </c>
      <c r="E78" s="7">
        <v>43866</v>
      </c>
      <c r="G78" t="s">
        <v>2519</v>
      </c>
      <c r="I78" t="s">
        <v>2421</v>
      </c>
      <c r="J78" s="7">
        <v>43876</v>
      </c>
      <c r="L78" t="s">
        <v>2519</v>
      </c>
      <c r="M78" t="s">
        <v>2421</v>
      </c>
      <c r="O78" t="s">
        <v>2434</v>
      </c>
      <c r="P78" s="7">
        <v>43929</v>
      </c>
      <c r="R78">
        <v>5376</v>
      </c>
      <c r="S78" s="7">
        <v>42213</v>
      </c>
      <c r="T78" t="s">
        <v>2342</v>
      </c>
      <c r="U78">
        <v>5212</v>
      </c>
      <c r="V78" s="7">
        <v>42019</v>
      </c>
      <c r="W78" t="s">
        <v>2522</v>
      </c>
      <c r="X78" t="s">
        <v>2421</v>
      </c>
      <c r="Y78" t="s">
        <v>2430</v>
      </c>
      <c r="Z78" s="7">
        <v>43978</v>
      </c>
      <c r="AA78" t="s">
        <v>2421</v>
      </c>
      <c r="AB78" t="s">
        <v>2421</v>
      </c>
      <c r="AC78" t="s">
        <v>2434</v>
      </c>
      <c r="AD78" s="7">
        <v>43978</v>
      </c>
      <c r="AE78" s="14" t="s">
        <v>2430</v>
      </c>
      <c r="AF78" t="s">
        <v>2434</v>
      </c>
      <c r="AG78" s="7">
        <v>43978</v>
      </c>
      <c r="AH78">
        <v>5376</v>
      </c>
      <c r="AI78" s="7">
        <v>42213</v>
      </c>
      <c r="AJ78" s="15" t="s">
        <v>2342</v>
      </c>
      <c r="AK78" t="s">
        <v>2440</v>
      </c>
      <c r="AL78" s="7">
        <v>44000</v>
      </c>
      <c r="AM78" t="s">
        <v>2434</v>
      </c>
      <c r="AN78" t="s">
        <v>2440</v>
      </c>
      <c r="AO78" s="7">
        <v>44000</v>
      </c>
      <c r="AP78" t="s">
        <v>2440</v>
      </c>
      <c r="AQ78" s="7">
        <v>44000</v>
      </c>
      <c r="AR78" t="s">
        <v>2440</v>
      </c>
      <c r="AS78" s="27">
        <v>44000</v>
      </c>
      <c r="AT78" t="s">
        <v>2440</v>
      </c>
      <c r="AU78" s="27">
        <v>44033</v>
      </c>
      <c r="AV78" t="s">
        <v>2440</v>
      </c>
      <c r="AW78" s="27">
        <v>44033</v>
      </c>
      <c r="AX78" t="s">
        <v>2440</v>
      </c>
      <c r="AY78" s="27">
        <v>44033</v>
      </c>
      <c r="AZ78" t="s">
        <v>2440</v>
      </c>
      <c r="BA78" s="27">
        <v>44033</v>
      </c>
      <c r="BB78" t="s">
        <v>2440</v>
      </c>
      <c r="BC78" s="27">
        <v>44073</v>
      </c>
      <c r="BD78" t="s">
        <v>2440</v>
      </c>
      <c r="BE78" s="27">
        <v>44073</v>
      </c>
      <c r="BF78" t="s">
        <v>2440</v>
      </c>
      <c r="BG78" s="27">
        <v>44073</v>
      </c>
      <c r="BH78" t="s">
        <v>2440</v>
      </c>
      <c r="BI78" s="27">
        <v>44073</v>
      </c>
      <c r="BJ78" t="s">
        <v>2440</v>
      </c>
      <c r="BK78" s="27">
        <v>44073</v>
      </c>
      <c r="BL78" t="s">
        <v>2440</v>
      </c>
      <c r="BM78" s="27">
        <v>44119</v>
      </c>
      <c r="BN78" t="s">
        <v>2434</v>
      </c>
      <c r="BO78" s="27">
        <v>44119</v>
      </c>
      <c r="BP78" t="s">
        <v>2434</v>
      </c>
      <c r="BQ78" s="7">
        <v>44119</v>
      </c>
      <c r="BR78" t="s">
        <v>2434</v>
      </c>
      <c r="BS78" s="27">
        <v>44119</v>
      </c>
      <c r="BT78" t="s">
        <v>2434</v>
      </c>
      <c r="BU78" s="27">
        <v>44183</v>
      </c>
      <c r="BV78" t="s">
        <v>2434</v>
      </c>
      <c r="BW78" s="7">
        <v>44183</v>
      </c>
      <c r="BX78" t="s">
        <v>2434</v>
      </c>
      <c r="BY78" s="27">
        <v>44202</v>
      </c>
      <c r="BZ78" t="s">
        <v>2434</v>
      </c>
      <c r="CA78" s="27">
        <v>44202</v>
      </c>
      <c r="CB78" t="s">
        <v>2434</v>
      </c>
      <c r="CC78" s="27">
        <v>44202</v>
      </c>
      <c r="CD78">
        <v>3475</v>
      </c>
      <c r="CE78" s="27">
        <v>44203</v>
      </c>
      <c r="CF78" t="s">
        <v>2434</v>
      </c>
      <c r="CG78" s="27">
        <v>44202</v>
      </c>
      <c r="CH78" t="s">
        <v>2437</v>
      </c>
      <c r="CI78" s="27">
        <v>44202</v>
      </c>
      <c r="CJ78" t="s">
        <v>2437</v>
      </c>
      <c r="CK78" s="27">
        <v>44231</v>
      </c>
      <c r="CL78" t="s">
        <v>2437</v>
      </c>
      <c r="CM78" s="27">
        <v>44231</v>
      </c>
      <c r="CN78" t="s">
        <v>2437</v>
      </c>
      <c r="CO78" s="27">
        <v>44231</v>
      </c>
      <c r="CP78" t="s">
        <v>2437</v>
      </c>
      <c r="CQ78" s="7">
        <v>44231</v>
      </c>
      <c r="CR78" t="s">
        <v>2446</v>
      </c>
      <c r="CS78">
        <v>0.161</v>
      </c>
      <c r="CT78">
        <v>3296</v>
      </c>
      <c r="CU78" s="7">
        <v>44232</v>
      </c>
      <c r="CV78" t="s">
        <v>2437</v>
      </c>
      <c r="CW78" s="27">
        <v>44257</v>
      </c>
      <c r="CX78" t="s">
        <v>2437</v>
      </c>
      <c r="CY78" s="27">
        <v>44257</v>
      </c>
      <c r="CZ78" t="s">
        <v>2437</v>
      </c>
      <c r="DA78" s="27">
        <v>44300</v>
      </c>
      <c r="DB78" t="s">
        <v>2437</v>
      </c>
      <c r="DC78" s="27">
        <v>44300</v>
      </c>
      <c r="DD78" t="s">
        <v>2437</v>
      </c>
      <c r="DE78" s="27">
        <v>44334</v>
      </c>
      <c r="DF78" t="s">
        <v>2437</v>
      </c>
      <c r="DG78" s="27">
        <v>44334</v>
      </c>
      <c r="DH78" t="s">
        <v>2437</v>
      </c>
      <c r="DI78" s="27">
        <v>44334</v>
      </c>
      <c r="DJ78" t="s">
        <v>202</v>
      </c>
      <c r="DK78" s="7">
        <v>44259</v>
      </c>
      <c r="DL78" t="s">
        <v>321</v>
      </c>
      <c r="DM78" s="27">
        <v>44237</v>
      </c>
      <c r="DN78" t="s">
        <v>321</v>
      </c>
      <c r="DO78" s="27">
        <v>44237</v>
      </c>
      <c r="DP78" t="s">
        <v>313</v>
      </c>
      <c r="DQ78" s="27">
        <v>44237</v>
      </c>
      <c r="DR78" t="s">
        <v>313</v>
      </c>
      <c r="DS78" s="27">
        <v>44237</v>
      </c>
      <c r="DT78" t="s">
        <v>313</v>
      </c>
      <c r="DU78" s="27">
        <v>44237</v>
      </c>
      <c r="DV78" t="s">
        <v>312</v>
      </c>
      <c r="DW78" s="27">
        <v>44237</v>
      </c>
      <c r="DX78" t="s">
        <v>311</v>
      </c>
      <c r="DY78" s="7">
        <v>44392</v>
      </c>
      <c r="DZ78" t="s">
        <v>311</v>
      </c>
      <c r="EA78">
        <v>44392</v>
      </c>
      <c r="EB78" t="s">
        <v>311</v>
      </c>
      <c r="EC78" s="27">
        <v>44392</v>
      </c>
      <c r="ED78" t="s">
        <v>311</v>
      </c>
      <c r="EE78" s="27">
        <v>44392</v>
      </c>
      <c r="EF78" t="s">
        <v>311</v>
      </c>
      <c r="EG78" s="7">
        <v>44392</v>
      </c>
      <c r="EH78" t="s">
        <v>311</v>
      </c>
      <c r="EI78" s="27">
        <v>44392</v>
      </c>
      <c r="EJ78" t="s">
        <v>311</v>
      </c>
      <c r="EK78" s="27">
        <v>44392</v>
      </c>
      <c r="EL78" t="s">
        <v>311</v>
      </c>
      <c r="EM78" s="27">
        <v>44392</v>
      </c>
      <c r="EN78" t="s">
        <v>311</v>
      </c>
      <c r="EO78" s="27">
        <v>44392</v>
      </c>
      <c r="EP78" t="s">
        <v>311</v>
      </c>
      <c r="EQ78" s="27">
        <v>44392</v>
      </c>
      <c r="ER78" t="s">
        <v>296</v>
      </c>
      <c r="ES78" s="27">
        <v>44421</v>
      </c>
      <c r="ET78" t="s">
        <v>296</v>
      </c>
      <c r="EU78" s="27">
        <v>44421</v>
      </c>
      <c r="EV78" t="s">
        <v>296</v>
      </c>
      <c r="EW78" s="27">
        <v>44421</v>
      </c>
      <c r="EX78" t="s">
        <v>296</v>
      </c>
      <c r="EY78" s="27">
        <v>44421</v>
      </c>
      <c r="EZ78" t="s">
        <v>296</v>
      </c>
      <c r="FA78">
        <v>44421</v>
      </c>
      <c r="FB78" t="s">
        <v>296</v>
      </c>
      <c r="FC78" s="27">
        <v>44421</v>
      </c>
      <c r="FF78" t="s">
        <v>296</v>
      </c>
      <c r="FG78" s="27">
        <v>44421</v>
      </c>
      <c r="FH78" t="s">
        <v>296</v>
      </c>
      <c r="FI78" s="7">
        <v>44421</v>
      </c>
      <c r="FJ78" t="s">
        <v>296</v>
      </c>
      <c r="FK78" s="27">
        <v>44421</v>
      </c>
      <c r="FL78" t="s">
        <v>296</v>
      </c>
      <c r="FM78" s="27">
        <v>44421</v>
      </c>
      <c r="FN78" t="s">
        <v>296</v>
      </c>
      <c r="FO78" s="27">
        <v>44421</v>
      </c>
      <c r="FP78" t="s">
        <v>296</v>
      </c>
      <c r="FQ78" s="27">
        <v>44421</v>
      </c>
      <c r="FR78" t="s">
        <v>296</v>
      </c>
      <c r="FS78" s="27">
        <v>44421</v>
      </c>
      <c r="FT78" t="s">
        <v>296</v>
      </c>
      <c r="FU78" s="7">
        <v>44421</v>
      </c>
      <c r="FV78" t="s">
        <v>296</v>
      </c>
      <c r="FW78" s="27">
        <v>44421</v>
      </c>
      <c r="FX78" t="s">
        <v>296</v>
      </c>
      <c r="FY78" s="27">
        <v>44421</v>
      </c>
      <c r="FZ78" t="s">
        <v>296</v>
      </c>
      <c r="GA78" s="27">
        <v>44421</v>
      </c>
      <c r="GB78" t="s">
        <v>296</v>
      </c>
      <c r="GC78" s="27">
        <v>44421</v>
      </c>
      <c r="GD78" t="s">
        <v>296</v>
      </c>
      <c r="GE78" s="27">
        <v>44421</v>
      </c>
      <c r="GF78" t="s">
        <v>296</v>
      </c>
      <c r="GG78" s="27">
        <v>44421</v>
      </c>
      <c r="GH78" t="s">
        <v>296</v>
      </c>
      <c r="GI78" s="27">
        <v>44421</v>
      </c>
      <c r="GJ78" t="s">
        <v>296</v>
      </c>
      <c r="GK78" s="27">
        <v>44421</v>
      </c>
      <c r="GL78" t="s">
        <v>296</v>
      </c>
      <c r="GM78" s="27">
        <v>44421</v>
      </c>
      <c r="GN78" t="s">
        <v>296</v>
      </c>
      <c r="GO78" s="27">
        <v>44421</v>
      </c>
      <c r="GP78" t="s">
        <v>296</v>
      </c>
      <c r="GQ78" s="27">
        <v>44421</v>
      </c>
      <c r="GR78" t="s">
        <v>296</v>
      </c>
      <c r="GS78" s="27">
        <v>44421</v>
      </c>
      <c r="GT78" t="s">
        <v>296</v>
      </c>
      <c r="GU78" s="27">
        <v>44509</v>
      </c>
      <c r="GV78" t="s">
        <v>296</v>
      </c>
      <c r="GW78" s="27">
        <v>44509</v>
      </c>
      <c r="GX78" t="s">
        <v>296</v>
      </c>
      <c r="GY78" s="27">
        <v>44509</v>
      </c>
      <c r="GZ78" t="s">
        <v>295</v>
      </c>
      <c r="HA78" s="27">
        <v>44509</v>
      </c>
      <c r="HB78" t="s">
        <v>295</v>
      </c>
      <c r="HC78" s="27">
        <v>44509</v>
      </c>
      <c r="HD78" t="s">
        <v>295</v>
      </c>
      <c r="HE78" s="27">
        <v>44509</v>
      </c>
      <c r="HF78" t="s">
        <v>295</v>
      </c>
      <c r="HG78">
        <v>44509</v>
      </c>
      <c r="HH78" t="s">
        <v>295</v>
      </c>
      <c r="HI78">
        <v>44509</v>
      </c>
      <c r="HJ78" t="s">
        <v>295</v>
      </c>
      <c r="HK78">
        <v>44509</v>
      </c>
      <c r="HL78" t="s">
        <v>295</v>
      </c>
      <c r="HM78" s="27">
        <v>44509</v>
      </c>
      <c r="HN78" t="s">
        <v>295</v>
      </c>
      <c r="HO78" s="27">
        <v>44509</v>
      </c>
      <c r="HP78" t="s">
        <v>295</v>
      </c>
      <c r="HQ78" s="27">
        <v>44553</v>
      </c>
      <c r="HR78" s="470" t="s">
        <v>295</v>
      </c>
      <c r="HS78" s="471">
        <v>44553</v>
      </c>
      <c r="HT78" t="s">
        <v>295</v>
      </c>
      <c r="HU78" s="27">
        <v>44553</v>
      </c>
      <c r="HV78" t="s">
        <v>295</v>
      </c>
      <c r="HW78" s="27">
        <v>44580</v>
      </c>
      <c r="HX78" t="s">
        <v>295</v>
      </c>
      <c r="HY78" s="27">
        <v>44580</v>
      </c>
      <c r="HZ78" t="s">
        <v>295</v>
      </c>
      <c r="IA78" s="27">
        <v>44580</v>
      </c>
      <c r="IB78" t="s">
        <v>295</v>
      </c>
      <c r="IC78" s="27">
        <v>44580</v>
      </c>
      <c r="ID78" t="s">
        <v>295</v>
      </c>
      <c r="IE78" s="27">
        <v>44580</v>
      </c>
      <c r="IF78" t="s">
        <v>295</v>
      </c>
      <c r="IG78" s="27">
        <v>44580</v>
      </c>
      <c r="IH78" t="s">
        <v>295</v>
      </c>
      <c r="II78" s="27">
        <v>44580</v>
      </c>
      <c r="IJ78" t="s">
        <v>295</v>
      </c>
      <c r="IK78" s="27">
        <v>44608</v>
      </c>
      <c r="IL78" t="s">
        <v>295</v>
      </c>
      <c r="IM78" s="27">
        <v>44608</v>
      </c>
      <c r="IN78" t="s">
        <v>295</v>
      </c>
      <c r="IO78" s="27">
        <v>44608</v>
      </c>
      <c r="IP78" t="s">
        <v>296</v>
      </c>
      <c r="IQ78" s="27">
        <v>44629</v>
      </c>
      <c r="IR78" t="s">
        <v>296</v>
      </c>
      <c r="IS78">
        <v>44629</v>
      </c>
      <c r="IT78" t="s">
        <v>296</v>
      </c>
      <c r="IU78" s="27">
        <v>44629</v>
      </c>
      <c r="IV78" t="s">
        <v>296</v>
      </c>
      <c r="IW78" s="27">
        <v>44629</v>
      </c>
      <c r="IX78" t="s">
        <v>296</v>
      </c>
      <c r="IY78" s="27">
        <v>44629</v>
      </c>
      <c r="IZ78" t="s">
        <v>296</v>
      </c>
      <c r="JA78" s="27">
        <v>44629</v>
      </c>
      <c r="JB78" t="s">
        <v>296</v>
      </c>
      <c r="JC78" s="27">
        <v>44629</v>
      </c>
      <c r="JD78" t="s">
        <v>296</v>
      </c>
      <c r="JE78" s="27">
        <v>44656</v>
      </c>
      <c r="JF78" t="s">
        <v>296</v>
      </c>
      <c r="JG78">
        <v>44656</v>
      </c>
      <c r="JH78" t="s">
        <v>296</v>
      </c>
      <c r="JI78" s="27">
        <v>44656</v>
      </c>
      <c r="JJ78" t="s">
        <v>296</v>
      </c>
      <c r="JK78">
        <v>44656</v>
      </c>
      <c r="JL78" t="s">
        <v>296</v>
      </c>
      <c r="JM78" s="27">
        <v>44681</v>
      </c>
      <c r="JN78" t="s">
        <v>296</v>
      </c>
      <c r="JO78" s="7">
        <v>44681</v>
      </c>
      <c r="JP78" t="s">
        <v>296</v>
      </c>
      <c r="JQ78" s="27">
        <v>44693</v>
      </c>
      <c r="JR78" t="s">
        <v>296</v>
      </c>
      <c r="JS78" s="27">
        <v>44693</v>
      </c>
      <c r="JT78" t="s">
        <v>296</v>
      </c>
      <c r="JU78">
        <v>44693</v>
      </c>
      <c r="JV78" t="s">
        <v>296</v>
      </c>
      <c r="JW78">
        <v>44720</v>
      </c>
      <c r="JX78" t="s">
        <v>296</v>
      </c>
      <c r="JY78" s="27">
        <v>44720</v>
      </c>
      <c r="JZ78" t="s">
        <v>296</v>
      </c>
      <c r="KA78" s="27">
        <v>44761</v>
      </c>
      <c r="KB78" t="s">
        <v>296</v>
      </c>
      <c r="KC78" s="27">
        <v>44761</v>
      </c>
      <c r="KD78" t="s">
        <v>296</v>
      </c>
      <c r="KE78" s="27">
        <v>44761</v>
      </c>
    </row>
    <row r="79" spans="1:291" x14ac:dyDescent="0.25">
      <c r="A79" t="s">
        <v>2421</v>
      </c>
      <c r="B79" s="7">
        <v>43876</v>
      </c>
      <c r="D79" t="s">
        <v>2421</v>
      </c>
      <c r="E79" s="7">
        <v>43866</v>
      </c>
      <c r="G79" t="s">
        <v>2402</v>
      </c>
      <c r="I79" t="s">
        <v>2425</v>
      </c>
      <c r="J79" s="7">
        <v>43929</v>
      </c>
      <c r="L79" t="s">
        <v>2402</v>
      </c>
      <c r="M79" t="s">
        <v>2425</v>
      </c>
      <c r="O79" t="s">
        <v>2437</v>
      </c>
      <c r="P79" s="7">
        <v>43479</v>
      </c>
      <c r="R79">
        <v>3712</v>
      </c>
      <c r="S79" s="7">
        <v>42452</v>
      </c>
      <c r="T79" t="s">
        <v>2342</v>
      </c>
      <c r="U79" t="s">
        <v>2523</v>
      </c>
      <c r="V79" s="7">
        <v>42472</v>
      </c>
      <c r="W79" t="s">
        <v>2342</v>
      </c>
      <c r="X79" t="s">
        <v>2425</v>
      </c>
      <c r="Y79" t="s">
        <v>2432</v>
      </c>
      <c r="Z79" s="7">
        <v>43978</v>
      </c>
      <c r="AA79" t="s">
        <v>2425</v>
      </c>
      <c r="AB79" t="s">
        <v>2425</v>
      </c>
      <c r="AC79" t="s">
        <v>2437</v>
      </c>
      <c r="AD79" s="7">
        <v>43978</v>
      </c>
      <c r="AE79" s="14" t="s">
        <v>2432</v>
      </c>
      <c r="AF79" t="s">
        <v>2437</v>
      </c>
      <c r="AG79" s="7">
        <v>43978</v>
      </c>
      <c r="AH79">
        <v>3712</v>
      </c>
      <c r="AI79" s="7">
        <v>42452</v>
      </c>
      <c r="AJ79" s="15" t="s">
        <v>2342</v>
      </c>
      <c r="AK79" t="s">
        <v>2442</v>
      </c>
      <c r="AL79" s="7">
        <v>44000</v>
      </c>
      <c r="AM79" t="s">
        <v>2437</v>
      </c>
      <c r="AN79" t="s">
        <v>2442</v>
      </c>
      <c r="AO79" s="7">
        <v>44000</v>
      </c>
      <c r="AP79" t="s">
        <v>2442</v>
      </c>
      <c r="AQ79" s="7">
        <v>44000</v>
      </c>
      <c r="AR79" t="s">
        <v>2442</v>
      </c>
      <c r="AS79" s="27">
        <v>44000</v>
      </c>
      <c r="AT79" t="s">
        <v>2442</v>
      </c>
      <c r="AU79" s="27">
        <v>44033</v>
      </c>
      <c r="AV79" t="s">
        <v>2442</v>
      </c>
      <c r="AW79" s="27">
        <v>44033</v>
      </c>
      <c r="AX79" t="s">
        <v>2442</v>
      </c>
      <c r="AY79" s="27">
        <v>44033</v>
      </c>
      <c r="AZ79" t="s">
        <v>2442</v>
      </c>
      <c r="BA79" s="27">
        <v>44033</v>
      </c>
      <c r="BB79" t="s">
        <v>2442</v>
      </c>
      <c r="BC79" s="27">
        <v>44073</v>
      </c>
      <c r="BD79" t="s">
        <v>2442</v>
      </c>
      <c r="BE79" s="27">
        <v>44073</v>
      </c>
      <c r="BF79" t="s">
        <v>2442</v>
      </c>
      <c r="BG79" s="27">
        <v>44073</v>
      </c>
      <c r="BH79" t="s">
        <v>2442</v>
      </c>
      <c r="BI79" s="27">
        <v>44073</v>
      </c>
      <c r="BJ79" t="s">
        <v>2442</v>
      </c>
      <c r="BK79" s="27">
        <v>44073</v>
      </c>
      <c r="BL79" t="s">
        <v>2442</v>
      </c>
      <c r="BM79" s="27">
        <v>44073</v>
      </c>
      <c r="BN79" t="s">
        <v>2437</v>
      </c>
      <c r="BO79" s="27">
        <v>44119</v>
      </c>
      <c r="BP79" t="s">
        <v>2437</v>
      </c>
      <c r="BQ79" s="7">
        <v>44119</v>
      </c>
      <c r="BR79" t="s">
        <v>2437</v>
      </c>
      <c r="BS79" s="27">
        <v>44119</v>
      </c>
      <c r="BT79" t="s">
        <v>2437</v>
      </c>
      <c r="BU79" s="27">
        <v>44183</v>
      </c>
      <c r="BV79" t="s">
        <v>2437</v>
      </c>
      <c r="BW79" s="7">
        <v>44183</v>
      </c>
      <c r="BX79" t="s">
        <v>2437</v>
      </c>
      <c r="BY79" s="27">
        <v>44202</v>
      </c>
      <c r="BZ79" t="s">
        <v>2437</v>
      </c>
      <c r="CA79" s="27">
        <v>44202</v>
      </c>
      <c r="CB79" t="s">
        <v>2437</v>
      </c>
      <c r="CC79" s="27">
        <v>44202</v>
      </c>
      <c r="CD79">
        <v>3461</v>
      </c>
      <c r="CE79" s="27">
        <v>44203</v>
      </c>
      <c r="CF79" t="s">
        <v>2437</v>
      </c>
      <c r="CG79" s="27">
        <v>44202</v>
      </c>
      <c r="CH79" t="s">
        <v>2440</v>
      </c>
      <c r="CI79" s="27">
        <v>44202</v>
      </c>
      <c r="CJ79" t="s">
        <v>2440</v>
      </c>
      <c r="CK79" s="27">
        <v>44202</v>
      </c>
      <c r="CL79" t="s">
        <v>2440</v>
      </c>
      <c r="CM79" s="27">
        <v>44202</v>
      </c>
      <c r="CN79" t="s">
        <v>2440</v>
      </c>
      <c r="CO79" s="27">
        <v>44202</v>
      </c>
      <c r="CP79" t="s">
        <v>2440</v>
      </c>
      <c r="CQ79" s="7">
        <v>44202</v>
      </c>
      <c r="CR79" t="s">
        <v>2449</v>
      </c>
      <c r="CS79">
        <v>0.19800000000000001</v>
      </c>
      <c r="CT79">
        <v>4085</v>
      </c>
      <c r="CU79" s="7">
        <v>44232</v>
      </c>
      <c r="CV79" t="s">
        <v>2440</v>
      </c>
      <c r="CW79" s="27">
        <v>44257</v>
      </c>
      <c r="CX79" t="s">
        <v>2440</v>
      </c>
      <c r="CY79" s="27">
        <v>44257</v>
      </c>
      <c r="CZ79" t="s">
        <v>2440</v>
      </c>
      <c r="DA79" s="27">
        <v>44300</v>
      </c>
      <c r="DB79" t="s">
        <v>2440</v>
      </c>
      <c r="DC79" s="27">
        <v>44300</v>
      </c>
      <c r="DD79" t="s">
        <v>2440</v>
      </c>
      <c r="DE79" s="27">
        <v>44334</v>
      </c>
      <c r="DF79" t="s">
        <v>2440</v>
      </c>
      <c r="DG79" s="27">
        <v>44334</v>
      </c>
      <c r="DH79" t="s">
        <v>2440</v>
      </c>
      <c r="DI79" s="27">
        <v>44334</v>
      </c>
      <c r="DJ79" t="s">
        <v>203</v>
      </c>
      <c r="DK79" s="7">
        <v>44259</v>
      </c>
      <c r="DL79" t="s">
        <v>323</v>
      </c>
      <c r="DM79" s="27">
        <v>44237</v>
      </c>
      <c r="DN79" t="s">
        <v>323</v>
      </c>
      <c r="DO79" s="27">
        <v>44237</v>
      </c>
      <c r="DP79" t="s">
        <v>315</v>
      </c>
      <c r="DQ79" s="27">
        <v>44237</v>
      </c>
      <c r="DR79" t="s">
        <v>315</v>
      </c>
      <c r="DS79" s="27">
        <v>44237</v>
      </c>
      <c r="DT79" t="s">
        <v>315</v>
      </c>
      <c r="DU79" s="27">
        <v>44237</v>
      </c>
      <c r="DV79" t="s">
        <v>313</v>
      </c>
      <c r="DW79" s="27">
        <v>44237</v>
      </c>
      <c r="DX79" t="s">
        <v>312</v>
      </c>
      <c r="DY79" s="7">
        <v>44392</v>
      </c>
      <c r="DZ79" t="s">
        <v>312</v>
      </c>
      <c r="EA79">
        <v>44392</v>
      </c>
      <c r="EB79" t="s">
        <v>312</v>
      </c>
      <c r="EC79" s="27">
        <v>44392</v>
      </c>
      <c r="ED79" t="s">
        <v>312</v>
      </c>
      <c r="EE79" s="27">
        <v>44392</v>
      </c>
      <c r="EF79" t="s">
        <v>312</v>
      </c>
      <c r="EG79" s="7">
        <v>44392</v>
      </c>
      <c r="EH79" t="s">
        <v>312</v>
      </c>
      <c r="EI79" s="27">
        <v>44392</v>
      </c>
      <c r="EJ79" t="s">
        <v>312</v>
      </c>
      <c r="EK79" s="27">
        <v>44392</v>
      </c>
      <c r="EL79" t="s">
        <v>312</v>
      </c>
      <c r="EM79" s="27">
        <v>44392</v>
      </c>
      <c r="EN79" t="s">
        <v>312</v>
      </c>
      <c r="EO79" s="27">
        <v>44392</v>
      </c>
      <c r="EP79" t="s">
        <v>312</v>
      </c>
      <c r="EQ79" s="27">
        <v>44392</v>
      </c>
      <c r="ER79" t="s">
        <v>309</v>
      </c>
      <c r="ES79" s="27">
        <v>44392</v>
      </c>
      <c r="ET79" t="s">
        <v>309</v>
      </c>
      <c r="EU79" s="27">
        <v>44392</v>
      </c>
      <c r="EV79" t="s">
        <v>309</v>
      </c>
      <c r="EW79" s="27">
        <v>44425</v>
      </c>
      <c r="EX79" t="s">
        <v>309</v>
      </c>
      <c r="EY79" s="27">
        <v>44425</v>
      </c>
      <c r="EZ79" t="s">
        <v>309</v>
      </c>
      <c r="FA79">
        <v>44425</v>
      </c>
      <c r="FB79" t="s">
        <v>309</v>
      </c>
      <c r="FC79" s="27">
        <v>44425</v>
      </c>
      <c r="FF79" t="s">
        <v>309</v>
      </c>
      <c r="FG79" s="27">
        <v>44425</v>
      </c>
      <c r="FH79" t="s">
        <v>309</v>
      </c>
      <c r="FI79" s="7">
        <v>44425</v>
      </c>
      <c r="FJ79" t="s">
        <v>309</v>
      </c>
      <c r="FK79" s="27">
        <v>44425</v>
      </c>
      <c r="FL79" t="s">
        <v>309</v>
      </c>
      <c r="FM79" s="27">
        <v>44425</v>
      </c>
      <c r="FN79" t="s">
        <v>309</v>
      </c>
      <c r="FO79" s="27">
        <v>44425</v>
      </c>
      <c r="FP79" t="s">
        <v>309</v>
      </c>
      <c r="FQ79" s="27">
        <v>44425</v>
      </c>
      <c r="FR79" t="s">
        <v>309</v>
      </c>
      <c r="FS79" s="27">
        <v>44425</v>
      </c>
      <c r="FT79" t="s">
        <v>309</v>
      </c>
      <c r="FU79" s="7">
        <v>44425</v>
      </c>
      <c r="FV79" t="s">
        <v>309</v>
      </c>
      <c r="FW79" s="27">
        <v>44462</v>
      </c>
      <c r="FX79" t="s">
        <v>309</v>
      </c>
      <c r="FY79" s="27">
        <v>44462</v>
      </c>
      <c r="FZ79" t="s">
        <v>309</v>
      </c>
      <c r="GA79" s="27">
        <v>44462</v>
      </c>
      <c r="GB79" t="s">
        <v>309</v>
      </c>
      <c r="GC79" s="27">
        <v>44462</v>
      </c>
      <c r="GD79" t="s">
        <v>309</v>
      </c>
      <c r="GE79" s="27">
        <v>44475</v>
      </c>
      <c r="GF79" t="s">
        <v>309</v>
      </c>
      <c r="GG79" s="27">
        <v>44475</v>
      </c>
      <c r="GH79" t="s">
        <v>309</v>
      </c>
      <c r="GI79" s="27">
        <v>44475</v>
      </c>
      <c r="GJ79" t="s">
        <v>309</v>
      </c>
      <c r="GK79" s="27">
        <v>44475</v>
      </c>
      <c r="GL79" t="s">
        <v>309</v>
      </c>
      <c r="GM79" s="27">
        <v>44475</v>
      </c>
      <c r="GN79" t="s">
        <v>309</v>
      </c>
      <c r="GO79" s="27">
        <v>44475</v>
      </c>
      <c r="GP79" t="s">
        <v>309</v>
      </c>
      <c r="GQ79" s="27">
        <v>44475</v>
      </c>
      <c r="GR79" t="s">
        <v>309</v>
      </c>
      <c r="GS79" s="27">
        <v>44475</v>
      </c>
      <c r="GT79" t="s">
        <v>309</v>
      </c>
      <c r="GU79" s="27">
        <v>44475</v>
      </c>
      <c r="GV79" t="s">
        <v>309</v>
      </c>
      <c r="GW79" s="27">
        <v>44475</v>
      </c>
      <c r="GX79" t="s">
        <v>309</v>
      </c>
      <c r="GY79" s="27">
        <v>44475</v>
      </c>
      <c r="GZ79" t="s">
        <v>296</v>
      </c>
      <c r="HA79" s="27">
        <v>44509</v>
      </c>
      <c r="HB79" t="s">
        <v>296</v>
      </c>
      <c r="HC79" s="27">
        <v>44509</v>
      </c>
      <c r="HD79" t="s">
        <v>296</v>
      </c>
      <c r="HE79" s="27">
        <v>44509</v>
      </c>
      <c r="HF79" t="s">
        <v>296</v>
      </c>
      <c r="HG79">
        <v>44509</v>
      </c>
      <c r="HH79" t="s">
        <v>296</v>
      </c>
      <c r="HI79">
        <v>44509</v>
      </c>
      <c r="HJ79" t="s">
        <v>296</v>
      </c>
      <c r="HK79">
        <v>44509</v>
      </c>
      <c r="HL79" t="s">
        <v>296</v>
      </c>
      <c r="HM79" s="27">
        <v>44509</v>
      </c>
      <c r="HN79" t="s">
        <v>296</v>
      </c>
      <c r="HO79" s="27">
        <v>44509</v>
      </c>
      <c r="HP79" t="s">
        <v>296</v>
      </c>
      <c r="HQ79" s="27">
        <v>44553</v>
      </c>
      <c r="HR79" s="470" t="s">
        <v>296</v>
      </c>
      <c r="HS79" s="471">
        <v>44553</v>
      </c>
      <c r="HT79" t="s">
        <v>296</v>
      </c>
      <c r="HU79" s="27">
        <v>44553</v>
      </c>
      <c r="HV79" t="s">
        <v>296</v>
      </c>
      <c r="HW79" s="27">
        <v>44580</v>
      </c>
      <c r="HX79" t="s">
        <v>296</v>
      </c>
      <c r="HY79" s="27">
        <v>44580</v>
      </c>
      <c r="HZ79" t="s">
        <v>296</v>
      </c>
      <c r="IA79" s="27">
        <v>44580</v>
      </c>
      <c r="IB79" t="s">
        <v>296</v>
      </c>
      <c r="IC79" s="27">
        <v>44580</v>
      </c>
      <c r="ID79" t="s">
        <v>296</v>
      </c>
      <c r="IE79" s="27">
        <v>44580</v>
      </c>
      <c r="IF79" t="s">
        <v>296</v>
      </c>
      <c r="IG79" s="27">
        <v>44580</v>
      </c>
      <c r="IH79" t="s">
        <v>296</v>
      </c>
      <c r="II79" s="27">
        <v>44580</v>
      </c>
      <c r="IJ79" t="s">
        <v>296</v>
      </c>
      <c r="IK79" s="27">
        <v>44580</v>
      </c>
      <c r="IL79" t="s">
        <v>296</v>
      </c>
      <c r="IM79" s="27">
        <v>44580</v>
      </c>
      <c r="IN79" t="s">
        <v>296</v>
      </c>
      <c r="IO79" s="27">
        <v>44580</v>
      </c>
      <c r="IP79" t="s">
        <v>309</v>
      </c>
      <c r="IQ79" s="27">
        <v>44622</v>
      </c>
      <c r="IR79" t="s">
        <v>309</v>
      </c>
      <c r="IS79">
        <v>44622</v>
      </c>
      <c r="IT79" t="s">
        <v>309</v>
      </c>
      <c r="IU79" s="27">
        <v>44622</v>
      </c>
      <c r="IV79" t="s">
        <v>309</v>
      </c>
      <c r="IW79" s="27">
        <v>44622</v>
      </c>
      <c r="IX79" t="s">
        <v>309</v>
      </c>
      <c r="IY79" s="27">
        <v>44622</v>
      </c>
      <c r="IZ79" t="s">
        <v>309</v>
      </c>
      <c r="JA79" s="27">
        <v>44622</v>
      </c>
      <c r="JB79" t="s">
        <v>309</v>
      </c>
      <c r="JC79" s="27">
        <v>44655</v>
      </c>
      <c r="JD79" t="s">
        <v>309</v>
      </c>
      <c r="JE79" s="27">
        <v>44655</v>
      </c>
      <c r="JF79" t="s">
        <v>309</v>
      </c>
      <c r="JG79">
        <v>44655</v>
      </c>
      <c r="JH79" t="s">
        <v>309</v>
      </c>
      <c r="JI79" s="27">
        <v>44655</v>
      </c>
      <c r="JJ79" t="s">
        <v>309</v>
      </c>
      <c r="JK79">
        <v>44655</v>
      </c>
      <c r="JL79" t="s">
        <v>309</v>
      </c>
      <c r="JM79" s="27">
        <v>44655</v>
      </c>
      <c r="JN79" t="s">
        <v>309</v>
      </c>
      <c r="JO79" s="7">
        <v>44655</v>
      </c>
      <c r="JP79" t="s">
        <v>309</v>
      </c>
      <c r="JQ79" s="27">
        <v>44697</v>
      </c>
      <c r="JR79" t="s">
        <v>309</v>
      </c>
      <c r="JS79" s="27">
        <v>44697</v>
      </c>
      <c r="JT79" t="s">
        <v>309</v>
      </c>
      <c r="JU79">
        <v>44714</v>
      </c>
      <c r="JV79" t="s">
        <v>309</v>
      </c>
      <c r="JW79">
        <v>44714</v>
      </c>
      <c r="JX79" t="s">
        <v>309</v>
      </c>
      <c r="JY79" s="27">
        <v>44714</v>
      </c>
      <c r="JZ79" t="s">
        <v>309</v>
      </c>
      <c r="KA79" s="27">
        <v>44762</v>
      </c>
      <c r="KB79" t="s">
        <v>309</v>
      </c>
      <c r="KC79" s="27">
        <v>44762</v>
      </c>
      <c r="KD79" t="s">
        <v>309</v>
      </c>
      <c r="KE79" s="27">
        <v>44762</v>
      </c>
    </row>
    <row r="80" spans="1:291" x14ac:dyDescent="0.25">
      <c r="A80" t="s">
        <v>2425</v>
      </c>
      <c r="B80" s="7">
        <v>43929</v>
      </c>
      <c r="D80" t="s">
        <v>2425</v>
      </c>
      <c r="E80" s="7">
        <v>43929</v>
      </c>
      <c r="G80" t="s">
        <v>2407</v>
      </c>
      <c r="I80" t="s">
        <v>2430</v>
      </c>
      <c r="J80" s="7">
        <v>43949</v>
      </c>
      <c r="L80" t="s">
        <v>2407</v>
      </c>
      <c r="M80" t="s">
        <v>2430</v>
      </c>
      <c r="O80" t="s">
        <v>2440</v>
      </c>
      <c r="P80" s="7">
        <v>43601</v>
      </c>
      <c r="R80">
        <v>3710</v>
      </c>
      <c r="S80" s="7">
        <v>42213</v>
      </c>
      <c r="T80" t="s">
        <v>2521</v>
      </c>
      <c r="U80" t="s">
        <v>2524</v>
      </c>
      <c r="V80" s="7">
        <v>42472</v>
      </c>
      <c r="W80" t="s">
        <v>2342</v>
      </c>
      <c r="X80" t="s">
        <v>2430</v>
      </c>
      <c r="Y80" t="s">
        <v>2434</v>
      </c>
      <c r="Z80" s="7">
        <v>43978</v>
      </c>
      <c r="AA80" t="s">
        <v>2430</v>
      </c>
      <c r="AB80" t="s">
        <v>2430</v>
      </c>
      <c r="AC80" t="s">
        <v>2440</v>
      </c>
      <c r="AD80" s="7">
        <v>43978</v>
      </c>
      <c r="AE80" s="14" t="s">
        <v>2434</v>
      </c>
      <c r="AF80" t="s">
        <v>2440</v>
      </c>
      <c r="AG80" s="7">
        <v>43978</v>
      </c>
      <c r="AH80">
        <v>3710</v>
      </c>
      <c r="AI80" s="7">
        <v>42213</v>
      </c>
      <c r="AJ80" s="15" t="s">
        <v>2521</v>
      </c>
      <c r="AK80" t="s">
        <v>2446</v>
      </c>
      <c r="AL80" s="7">
        <v>44000</v>
      </c>
      <c r="AM80" t="s">
        <v>2440</v>
      </c>
      <c r="AN80" t="s">
        <v>2446</v>
      </c>
      <c r="AO80" s="7">
        <v>44000</v>
      </c>
      <c r="AP80" t="s">
        <v>2446</v>
      </c>
      <c r="AQ80" s="7">
        <v>44000</v>
      </c>
      <c r="AR80" t="s">
        <v>2446</v>
      </c>
      <c r="AS80" s="27">
        <v>44000</v>
      </c>
      <c r="AT80" t="s">
        <v>2446</v>
      </c>
      <c r="AU80" s="27">
        <v>44033</v>
      </c>
      <c r="AV80" t="s">
        <v>2446</v>
      </c>
      <c r="AW80" s="27">
        <v>44033</v>
      </c>
      <c r="AX80" t="s">
        <v>2446</v>
      </c>
      <c r="AY80" s="27">
        <v>44033</v>
      </c>
      <c r="AZ80" t="s">
        <v>2446</v>
      </c>
      <c r="BA80" s="27">
        <v>44033</v>
      </c>
      <c r="BB80" t="s">
        <v>2446</v>
      </c>
      <c r="BC80" s="27">
        <v>44073</v>
      </c>
      <c r="BD80" t="s">
        <v>2446</v>
      </c>
      <c r="BE80" s="27">
        <v>44073</v>
      </c>
      <c r="BF80" t="s">
        <v>2446</v>
      </c>
      <c r="BG80" s="27">
        <v>44073</v>
      </c>
      <c r="BH80" t="s">
        <v>2446</v>
      </c>
      <c r="BI80" s="27">
        <v>44073</v>
      </c>
      <c r="BJ80" t="s">
        <v>2446</v>
      </c>
      <c r="BK80" s="27">
        <v>44073</v>
      </c>
      <c r="BL80" t="s">
        <v>2446</v>
      </c>
      <c r="BM80" s="27">
        <v>44073</v>
      </c>
      <c r="BN80" t="s">
        <v>2440</v>
      </c>
      <c r="BO80" s="27">
        <v>44119</v>
      </c>
      <c r="BP80" t="s">
        <v>2440</v>
      </c>
      <c r="BQ80" s="7">
        <v>44119</v>
      </c>
      <c r="BR80" t="s">
        <v>2440</v>
      </c>
      <c r="BS80" s="27">
        <v>44119</v>
      </c>
      <c r="BT80" t="s">
        <v>2440</v>
      </c>
      <c r="BU80" s="27">
        <v>44183</v>
      </c>
      <c r="BV80" t="s">
        <v>2440</v>
      </c>
      <c r="BW80" s="7">
        <v>44183</v>
      </c>
      <c r="BX80" t="s">
        <v>2440</v>
      </c>
      <c r="BY80" s="27">
        <v>44202</v>
      </c>
      <c r="BZ80" t="s">
        <v>2440</v>
      </c>
      <c r="CA80" s="27">
        <v>44202</v>
      </c>
      <c r="CB80" t="s">
        <v>2440</v>
      </c>
      <c r="CC80" s="27">
        <v>44202</v>
      </c>
      <c r="CD80">
        <v>3471</v>
      </c>
      <c r="CE80" s="27">
        <v>44203</v>
      </c>
      <c r="CF80" t="s">
        <v>2440</v>
      </c>
      <c r="CG80" s="27">
        <v>44202</v>
      </c>
      <c r="CH80" t="s">
        <v>2442</v>
      </c>
      <c r="CI80" s="27">
        <v>44202</v>
      </c>
      <c r="CJ80" t="s">
        <v>2442</v>
      </c>
      <c r="CK80" s="27">
        <v>44231</v>
      </c>
      <c r="CL80" t="s">
        <v>2442</v>
      </c>
      <c r="CM80" s="27">
        <v>44231</v>
      </c>
      <c r="CN80" t="s">
        <v>2442</v>
      </c>
      <c r="CO80" s="27">
        <v>44231</v>
      </c>
      <c r="CP80" t="s">
        <v>2442</v>
      </c>
      <c r="CQ80" s="7">
        <v>44231</v>
      </c>
      <c r="CR80" t="s">
        <v>2452</v>
      </c>
      <c r="CS80">
        <v>0.17499999999999999</v>
      </c>
      <c r="CT80" t="s">
        <v>2457</v>
      </c>
      <c r="CU80" s="7">
        <v>44232</v>
      </c>
      <c r="CV80" t="s">
        <v>2442</v>
      </c>
      <c r="CW80" s="27">
        <v>44257</v>
      </c>
      <c r="CX80" t="s">
        <v>2442</v>
      </c>
      <c r="CY80" s="27">
        <v>44257</v>
      </c>
      <c r="CZ80" t="s">
        <v>2442</v>
      </c>
      <c r="DA80" s="27">
        <v>44300</v>
      </c>
      <c r="DB80" t="s">
        <v>2442</v>
      </c>
      <c r="DC80" s="27">
        <v>44300</v>
      </c>
      <c r="DD80" t="s">
        <v>2442</v>
      </c>
      <c r="DE80" s="27">
        <v>44334</v>
      </c>
      <c r="DF80" t="s">
        <v>2442</v>
      </c>
      <c r="DG80" s="27">
        <v>44334</v>
      </c>
      <c r="DH80" t="s">
        <v>2442</v>
      </c>
      <c r="DI80" s="27">
        <v>44334</v>
      </c>
      <c r="DJ80" t="s">
        <v>204</v>
      </c>
      <c r="DK80" s="7">
        <v>44259</v>
      </c>
      <c r="DL80" t="s">
        <v>325</v>
      </c>
      <c r="DM80" s="27">
        <v>44237</v>
      </c>
      <c r="DN80" t="s">
        <v>325</v>
      </c>
      <c r="DO80" s="27">
        <v>44237</v>
      </c>
      <c r="DP80" t="s">
        <v>317</v>
      </c>
      <c r="DQ80" s="27">
        <v>44237</v>
      </c>
      <c r="DR80" t="s">
        <v>317</v>
      </c>
      <c r="DS80" s="27">
        <v>44237</v>
      </c>
      <c r="DT80" t="s">
        <v>317</v>
      </c>
      <c r="DU80" s="27">
        <v>44237</v>
      </c>
      <c r="DV80" t="s">
        <v>315</v>
      </c>
      <c r="DW80" s="27">
        <v>44237</v>
      </c>
      <c r="DX80" t="s">
        <v>313</v>
      </c>
      <c r="DY80" s="7">
        <v>44392</v>
      </c>
      <c r="DZ80" t="s">
        <v>313</v>
      </c>
      <c r="EA80">
        <v>44392</v>
      </c>
      <c r="EB80" t="s">
        <v>313</v>
      </c>
      <c r="EC80" s="27">
        <v>44392</v>
      </c>
      <c r="ED80" t="s">
        <v>313</v>
      </c>
      <c r="EE80" s="27">
        <v>44392</v>
      </c>
      <c r="EF80" t="s">
        <v>313</v>
      </c>
      <c r="EG80" s="7">
        <v>44392</v>
      </c>
      <c r="EH80" t="s">
        <v>313</v>
      </c>
      <c r="EI80" s="27">
        <v>44392</v>
      </c>
      <c r="EJ80" t="s">
        <v>313</v>
      </c>
      <c r="EK80" s="27">
        <v>44392</v>
      </c>
      <c r="EL80" t="s">
        <v>313</v>
      </c>
      <c r="EM80" s="27">
        <v>44392</v>
      </c>
      <c r="EN80" t="s">
        <v>313</v>
      </c>
      <c r="EO80" s="27">
        <v>44392</v>
      </c>
      <c r="EP80" t="s">
        <v>313</v>
      </c>
      <c r="EQ80" s="27">
        <v>44392</v>
      </c>
      <c r="ER80" t="s">
        <v>311</v>
      </c>
      <c r="ES80" s="27">
        <v>44392</v>
      </c>
      <c r="ET80" t="s">
        <v>311</v>
      </c>
      <c r="EU80" s="27">
        <v>44392</v>
      </c>
      <c r="EV80" t="s">
        <v>311</v>
      </c>
      <c r="EW80" s="27">
        <v>44425</v>
      </c>
      <c r="EX80" t="s">
        <v>311</v>
      </c>
      <c r="EY80" s="27">
        <v>44425</v>
      </c>
      <c r="EZ80" t="s">
        <v>311</v>
      </c>
      <c r="FA80">
        <v>44425</v>
      </c>
      <c r="FB80" t="s">
        <v>311</v>
      </c>
      <c r="FC80" s="27">
        <v>44425</v>
      </c>
      <c r="FF80" t="s">
        <v>311</v>
      </c>
      <c r="FG80" s="27">
        <v>44425</v>
      </c>
      <c r="FH80" t="s">
        <v>311</v>
      </c>
      <c r="FI80" s="7">
        <v>44425</v>
      </c>
      <c r="FJ80" t="s">
        <v>311</v>
      </c>
      <c r="FK80" s="27">
        <v>44425</v>
      </c>
      <c r="FL80" t="s">
        <v>311</v>
      </c>
      <c r="FM80" s="27">
        <v>44425</v>
      </c>
      <c r="FN80" t="s">
        <v>311</v>
      </c>
      <c r="FO80" s="27">
        <v>44425</v>
      </c>
      <c r="FP80" t="s">
        <v>311</v>
      </c>
      <c r="FQ80" s="27">
        <v>44425</v>
      </c>
      <c r="FR80" t="s">
        <v>311</v>
      </c>
      <c r="FS80" s="27">
        <v>44454</v>
      </c>
      <c r="FT80" t="s">
        <v>311</v>
      </c>
      <c r="FU80" s="7">
        <v>44454</v>
      </c>
      <c r="FV80" t="s">
        <v>311</v>
      </c>
      <c r="FW80" s="27">
        <v>44462</v>
      </c>
      <c r="FX80" t="s">
        <v>311</v>
      </c>
      <c r="FY80" s="27">
        <v>44462</v>
      </c>
      <c r="FZ80" t="s">
        <v>311</v>
      </c>
      <c r="GA80" s="27">
        <v>44462</v>
      </c>
      <c r="GB80" t="s">
        <v>311</v>
      </c>
      <c r="GC80" s="27">
        <v>44462</v>
      </c>
      <c r="GD80" t="s">
        <v>311</v>
      </c>
      <c r="GE80" s="27">
        <v>44475</v>
      </c>
      <c r="GF80" t="s">
        <v>311</v>
      </c>
      <c r="GG80" s="27">
        <v>44475</v>
      </c>
      <c r="GH80" t="s">
        <v>311</v>
      </c>
      <c r="GI80" s="27">
        <v>44475</v>
      </c>
      <c r="GJ80" t="s">
        <v>311</v>
      </c>
      <c r="GK80" s="27">
        <v>44475</v>
      </c>
      <c r="GL80" t="s">
        <v>311</v>
      </c>
      <c r="GM80" s="27">
        <v>44475</v>
      </c>
      <c r="GN80" t="s">
        <v>311</v>
      </c>
      <c r="GO80" s="27">
        <v>44475</v>
      </c>
      <c r="GP80" t="s">
        <v>311</v>
      </c>
      <c r="GQ80" s="27">
        <v>44475</v>
      </c>
      <c r="GR80" t="s">
        <v>311</v>
      </c>
      <c r="GS80" s="27">
        <v>44475</v>
      </c>
      <c r="GT80" t="s">
        <v>311</v>
      </c>
      <c r="GU80" s="27">
        <v>44475</v>
      </c>
      <c r="GV80" t="s">
        <v>311</v>
      </c>
      <c r="GW80" s="27">
        <v>44475</v>
      </c>
      <c r="GX80" t="s">
        <v>311</v>
      </c>
      <c r="GY80" s="27">
        <v>44475</v>
      </c>
      <c r="GZ80" t="s">
        <v>309</v>
      </c>
      <c r="HA80" s="27">
        <v>44524</v>
      </c>
      <c r="HB80" t="s">
        <v>309</v>
      </c>
      <c r="HC80" s="27">
        <v>44524</v>
      </c>
      <c r="HD80" t="s">
        <v>309</v>
      </c>
      <c r="HE80" s="27">
        <v>44524</v>
      </c>
      <c r="HF80" t="s">
        <v>309</v>
      </c>
      <c r="HG80">
        <v>44524</v>
      </c>
      <c r="HH80" t="s">
        <v>309</v>
      </c>
      <c r="HI80">
        <v>44524</v>
      </c>
      <c r="HJ80" t="s">
        <v>309</v>
      </c>
      <c r="HK80">
        <v>44524</v>
      </c>
      <c r="HL80" t="s">
        <v>309</v>
      </c>
      <c r="HM80" s="27">
        <v>44544</v>
      </c>
      <c r="HN80" t="s">
        <v>309</v>
      </c>
      <c r="HO80" s="27">
        <v>44544</v>
      </c>
      <c r="HP80" t="s">
        <v>309</v>
      </c>
      <c r="HQ80" s="27">
        <v>44544</v>
      </c>
      <c r="HR80" s="470" t="s">
        <v>309</v>
      </c>
      <c r="HS80" s="471">
        <v>44544</v>
      </c>
      <c r="HT80" t="s">
        <v>309</v>
      </c>
      <c r="HU80" s="27">
        <v>44579</v>
      </c>
      <c r="HV80" t="s">
        <v>309</v>
      </c>
      <c r="HW80" s="27">
        <v>44579</v>
      </c>
      <c r="HX80" t="s">
        <v>309</v>
      </c>
      <c r="HY80" s="27">
        <v>44579</v>
      </c>
      <c r="HZ80" t="s">
        <v>309</v>
      </c>
      <c r="IA80" s="27">
        <v>44579</v>
      </c>
      <c r="IB80" t="s">
        <v>309</v>
      </c>
      <c r="IC80" s="27">
        <v>44579</v>
      </c>
      <c r="ID80" t="s">
        <v>309</v>
      </c>
      <c r="IE80" s="27">
        <v>44599</v>
      </c>
      <c r="IF80" t="s">
        <v>309</v>
      </c>
      <c r="IG80" s="27">
        <v>44599</v>
      </c>
      <c r="IH80" t="s">
        <v>309</v>
      </c>
      <c r="II80" s="27">
        <v>44599</v>
      </c>
      <c r="IJ80" t="s">
        <v>309</v>
      </c>
      <c r="IK80" s="27">
        <v>44599</v>
      </c>
      <c r="IL80" t="s">
        <v>309</v>
      </c>
      <c r="IM80" s="27">
        <v>44599</v>
      </c>
      <c r="IN80" t="s">
        <v>309</v>
      </c>
      <c r="IO80" s="27">
        <v>44599</v>
      </c>
      <c r="IP80" t="s">
        <v>311</v>
      </c>
      <c r="IQ80" s="27">
        <v>44622</v>
      </c>
      <c r="IR80" t="s">
        <v>311</v>
      </c>
      <c r="IS80">
        <v>44622</v>
      </c>
      <c r="IT80" t="s">
        <v>311</v>
      </c>
      <c r="IU80" s="27">
        <v>44622</v>
      </c>
      <c r="IV80" t="s">
        <v>311</v>
      </c>
      <c r="IW80" s="27">
        <v>44622</v>
      </c>
      <c r="IX80" t="s">
        <v>311</v>
      </c>
      <c r="IY80" s="27">
        <v>44622</v>
      </c>
      <c r="IZ80" t="s">
        <v>311</v>
      </c>
      <c r="JA80" s="27">
        <v>44622</v>
      </c>
      <c r="JB80" t="s">
        <v>311</v>
      </c>
      <c r="JC80" s="27">
        <v>44655</v>
      </c>
      <c r="JD80" t="s">
        <v>311</v>
      </c>
      <c r="JE80" s="27">
        <v>44655</v>
      </c>
      <c r="JF80" t="s">
        <v>311</v>
      </c>
      <c r="JG80">
        <v>44655</v>
      </c>
      <c r="JH80" t="s">
        <v>311</v>
      </c>
      <c r="JI80" s="27">
        <v>44655</v>
      </c>
      <c r="JJ80" t="s">
        <v>311</v>
      </c>
      <c r="JK80">
        <v>44655</v>
      </c>
      <c r="JL80" t="s">
        <v>311</v>
      </c>
      <c r="JM80" s="27">
        <v>44655</v>
      </c>
      <c r="JN80" t="s">
        <v>311</v>
      </c>
      <c r="JO80" s="7">
        <v>44655</v>
      </c>
      <c r="JP80" t="s">
        <v>311</v>
      </c>
      <c r="JQ80" s="27">
        <v>44697</v>
      </c>
      <c r="JR80" t="s">
        <v>311</v>
      </c>
      <c r="JS80" s="27">
        <v>44697</v>
      </c>
      <c r="JT80" t="s">
        <v>311</v>
      </c>
      <c r="JU80">
        <v>44713</v>
      </c>
      <c r="JV80" t="s">
        <v>311</v>
      </c>
      <c r="JW80">
        <v>44713</v>
      </c>
      <c r="JX80" t="s">
        <v>311</v>
      </c>
      <c r="JY80" s="27">
        <v>44713</v>
      </c>
      <c r="JZ80" t="s">
        <v>311</v>
      </c>
      <c r="KA80" s="27">
        <v>44762</v>
      </c>
      <c r="KB80" t="s">
        <v>311</v>
      </c>
      <c r="KC80" s="27">
        <v>44762</v>
      </c>
      <c r="KD80" t="s">
        <v>311</v>
      </c>
      <c r="KE80" s="27">
        <v>44762</v>
      </c>
    </row>
    <row r="81" spans="1:291" x14ac:dyDescent="0.25">
      <c r="A81" t="s">
        <v>2430</v>
      </c>
      <c r="B81" s="7">
        <v>43949</v>
      </c>
      <c r="D81" t="s">
        <v>2430</v>
      </c>
      <c r="E81" s="7">
        <v>43949</v>
      </c>
      <c r="G81" t="s">
        <v>2411</v>
      </c>
      <c r="I81" t="s">
        <v>2432</v>
      </c>
      <c r="J81" s="7">
        <v>43929</v>
      </c>
      <c r="L81" t="s">
        <v>2411</v>
      </c>
      <c r="M81" t="s">
        <v>2432</v>
      </c>
      <c r="O81" t="s">
        <v>2442</v>
      </c>
      <c r="P81" s="7">
        <v>43479</v>
      </c>
      <c r="R81">
        <v>5307</v>
      </c>
      <c r="S81" s="7">
        <v>42213</v>
      </c>
      <c r="T81" t="s">
        <v>2342</v>
      </c>
      <c r="U81">
        <v>2040</v>
      </c>
      <c r="V81" s="7">
        <v>42472</v>
      </c>
      <c r="W81" t="s">
        <v>2342</v>
      </c>
      <c r="X81" t="s">
        <v>2432</v>
      </c>
      <c r="Y81" t="s">
        <v>2437</v>
      </c>
      <c r="Z81" s="7">
        <v>43978</v>
      </c>
      <c r="AA81" t="s">
        <v>2432</v>
      </c>
      <c r="AB81" t="s">
        <v>2432</v>
      </c>
      <c r="AC81" t="s">
        <v>2442</v>
      </c>
      <c r="AD81" s="7">
        <v>43978</v>
      </c>
      <c r="AE81" s="14" t="s">
        <v>2437</v>
      </c>
      <c r="AF81" t="s">
        <v>2442</v>
      </c>
      <c r="AG81" s="7">
        <v>43978</v>
      </c>
      <c r="AH81">
        <v>5307</v>
      </c>
      <c r="AI81" s="7">
        <v>42213</v>
      </c>
      <c r="AJ81" s="15" t="s">
        <v>2342</v>
      </c>
      <c r="AK81" t="s">
        <v>2449</v>
      </c>
      <c r="AL81" s="7">
        <v>44000</v>
      </c>
      <c r="AM81" t="s">
        <v>2442</v>
      </c>
      <c r="AN81" t="s">
        <v>2449</v>
      </c>
      <c r="AO81" s="7">
        <v>44000</v>
      </c>
      <c r="AP81" t="s">
        <v>2449</v>
      </c>
      <c r="AQ81" s="7">
        <v>44000</v>
      </c>
      <c r="AR81" t="s">
        <v>2449</v>
      </c>
      <c r="AS81" s="27">
        <v>44000</v>
      </c>
      <c r="AT81" t="s">
        <v>2449</v>
      </c>
      <c r="AU81" s="27">
        <v>44033</v>
      </c>
      <c r="AV81" t="s">
        <v>2449</v>
      </c>
      <c r="AW81" s="27">
        <v>44033</v>
      </c>
      <c r="AX81" t="s">
        <v>2449</v>
      </c>
      <c r="AY81" s="27">
        <v>44033</v>
      </c>
      <c r="AZ81" t="s">
        <v>2449</v>
      </c>
      <c r="BA81" s="27">
        <v>44033</v>
      </c>
      <c r="BB81" t="s">
        <v>2449</v>
      </c>
      <c r="BC81" s="27">
        <v>44073</v>
      </c>
      <c r="BD81" t="s">
        <v>2449</v>
      </c>
      <c r="BE81" s="27">
        <v>44073</v>
      </c>
      <c r="BF81" t="s">
        <v>2449</v>
      </c>
      <c r="BG81" s="27">
        <v>44073</v>
      </c>
      <c r="BH81" t="s">
        <v>2449</v>
      </c>
      <c r="BI81" s="27">
        <v>44073</v>
      </c>
      <c r="BJ81" t="s">
        <v>2449</v>
      </c>
      <c r="BK81" s="27">
        <v>44073</v>
      </c>
      <c r="BL81" t="s">
        <v>2449</v>
      </c>
      <c r="BM81" s="27">
        <v>44119</v>
      </c>
      <c r="BN81" t="s">
        <v>2442</v>
      </c>
      <c r="BO81" s="27">
        <v>44073</v>
      </c>
      <c r="BP81" t="s">
        <v>2442</v>
      </c>
      <c r="BQ81" s="7">
        <v>44073</v>
      </c>
      <c r="BR81" t="s">
        <v>2442</v>
      </c>
      <c r="BS81" s="27">
        <v>44073</v>
      </c>
      <c r="BT81" t="s">
        <v>2442</v>
      </c>
      <c r="BU81" s="27">
        <v>44183</v>
      </c>
      <c r="BV81" t="s">
        <v>2442</v>
      </c>
      <c r="BW81" s="7">
        <v>44183</v>
      </c>
      <c r="BX81" t="s">
        <v>2442</v>
      </c>
      <c r="BY81" s="27">
        <v>44202</v>
      </c>
      <c r="BZ81" t="s">
        <v>2442</v>
      </c>
      <c r="CA81" s="27">
        <v>44202</v>
      </c>
      <c r="CB81" t="s">
        <v>2442</v>
      </c>
      <c r="CC81" s="27">
        <v>44202</v>
      </c>
      <c r="CD81">
        <v>3350</v>
      </c>
      <c r="CE81" s="27">
        <v>44203</v>
      </c>
      <c r="CF81" t="s">
        <v>2442</v>
      </c>
      <c r="CG81" s="27">
        <v>44202</v>
      </c>
      <c r="CH81" t="s">
        <v>2446</v>
      </c>
      <c r="CI81" s="27">
        <v>44202</v>
      </c>
      <c r="CJ81" t="s">
        <v>2446</v>
      </c>
      <c r="CK81" s="27">
        <v>44231</v>
      </c>
      <c r="CL81" t="s">
        <v>2446</v>
      </c>
      <c r="CM81" s="27">
        <v>44231</v>
      </c>
      <c r="CN81" t="s">
        <v>2446</v>
      </c>
      <c r="CO81" s="27">
        <v>44231</v>
      </c>
      <c r="CP81" t="s">
        <v>2446</v>
      </c>
      <c r="CQ81" s="7">
        <v>44231</v>
      </c>
      <c r="CR81" t="s">
        <v>2455</v>
      </c>
      <c r="CS81">
        <v>0.29299999999999998</v>
      </c>
      <c r="CT81" t="s">
        <v>2483</v>
      </c>
      <c r="CU81" s="7">
        <v>44232</v>
      </c>
      <c r="CV81" t="s">
        <v>2446</v>
      </c>
      <c r="CW81" s="27">
        <v>44257</v>
      </c>
      <c r="CX81" t="s">
        <v>2446</v>
      </c>
      <c r="CY81" s="27">
        <v>44257</v>
      </c>
      <c r="CZ81" t="s">
        <v>2446</v>
      </c>
      <c r="DA81" s="27">
        <v>44300</v>
      </c>
      <c r="DB81" t="s">
        <v>2446</v>
      </c>
      <c r="DC81" s="27">
        <v>44300</v>
      </c>
      <c r="DD81" t="s">
        <v>2446</v>
      </c>
      <c r="DE81" s="27">
        <v>44334</v>
      </c>
      <c r="DF81" t="s">
        <v>2446</v>
      </c>
      <c r="DG81" s="27">
        <v>44334</v>
      </c>
      <c r="DH81" t="s">
        <v>2446</v>
      </c>
      <c r="DI81" s="27">
        <v>44334</v>
      </c>
      <c r="DJ81" t="s">
        <v>205</v>
      </c>
      <c r="DK81" s="7">
        <v>44259</v>
      </c>
      <c r="DL81" t="s">
        <v>326</v>
      </c>
      <c r="DM81" s="27">
        <v>44237</v>
      </c>
      <c r="DN81" t="s">
        <v>326</v>
      </c>
      <c r="DO81" s="27">
        <v>44237</v>
      </c>
      <c r="DP81" t="s">
        <v>319</v>
      </c>
      <c r="DQ81" s="27">
        <v>44237</v>
      </c>
      <c r="DR81" t="s">
        <v>319</v>
      </c>
      <c r="DS81" s="27">
        <v>44237</v>
      </c>
      <c r="DT81" t="s">
        <v>319</v>
      </c>
      <c r="DU81" s="27">
        <v>44237</v>
      </c>
      <c r="DV81" t="s">
        <v>317</v>
      </c>
      <c r="DW81" s="27">
        <v>44237</v>
      </c>
      <c r="DX81" t="s">
        <v>315</v>
      </c>
      <c r="DY81" s="7">
        <v>44392</v>
      </c>
      <c r="DZ81" t="s">
        <v>315</v>
      </c>
      <c r="EA81">
        <v>44392</v>
      </c>
      <c r="EB81" t="s">
        <v>315</v>
      </c>
      <c r="EC81" s="27">
        <v>44392</v>
      </c>
      <c r="ED81" t="s">
        <v>315</v>
      </c>
      <c r="EE81" s="27">
        <v>44392</v>
      </c>
      <c r="EF81" t="s">
        <v>315</v>
      </c>
      <c r="EG81" s="7">
        <v>44392</v>
      </c>
      <c r="EH81" t="s">
        <v>315</v>
      </c>
      <c r="EI81" s="27">
        <v>44392</v>
      </c>
      <c r="EJ81" t="s">
        <v>315</v>
      </c>
      <c r="EK81" s="27">
        <v>44392</v>
      </c>
      <c r="EL81" t="s">
        <v>315</v>
      </c>
      <c r="EM81" s="27">
        <v>44392</v>
      </c>
      <c r="EN81" t="s">
        <v>315</v>
      </c>
      <c r="EO81" s="27">
        <v>44392</v>
      </c>
      <c r="EP81" t="s">
        <v>315</v>
      </c>
      <c r="EQ81" s="27">
        <v>44392</v>
      </c>
      <c r="ER81" t="s">
        <v>312</v>
      </c>
      <c r="ES81" s="27">
        <v>44392</v>
      </c>
      <c r="ET81" t="s">
        <v>312</v>
      </c>
      <c r="EU81" s="27">
        <v>44392</v>
      </c>
      <c r="EV81" t="s">
        <v>312</v>
      </c>
      <c r="EW81" s="27">
        <v>44425</v>
      </c>
      <c r="EX81" t="s">
        <v>312</v>
      </c>
      <c r="EY81" s="27">
        <v>44425</v>
      </c>
      <c r="EZ81" t="s">
        <v>312</v>
      </c>
      <c r="FA81">
        <v>44425</v>
      </c>
      <c r="FB81" t="s">
        <v>312</v>
      </c>
      <c r="FC81" s="27">
        <v>44425</v>
      </c>
      <c r="FF81" t="s">
        <v>312</v>
      </c>
      <c r="FG81" s="27">
        <v>44425</v>
      </c>
      <c r="FH81" t="s">
        <v>312</v>
      </c>
      <c r="FI81" s="7">
        <v>44425</v>
      </c>
      <c r="FJ81" t="s">
        <v>312</v>
      </c>
      <c r="FK81" s="27">
        <v>44425</v>
      </c>
      <c r="FL81" t="s">
        <v>312</v>
      </c>
      <c r="FM81" s="27">
        <v>44425</v>
      </c>
      <c r="FN81" t="s">
        <v>312</v>
      </c>
      <c r="FO81" s="27">
        <v>44425</v>
      </c>
      <c r="FP81" t="s">
        <v>312</v>
      </c>
      <c r="FQ81" s="27">
        <v>44425</v>
      </c>
      <c r="FR81" t="s">
        <v>312</v>
      </c>
      <c r="FS81" s="27">
        <v>44454</v>
      </c>
      <c r="FT81" t="s">
        <v>312</v>
      </c>
      <c r="FU81" s="7">
        <v>44454</v>
      </c>
      <c r="FV81" t="s">
        <v>312</v>
      </c>
      <c r="FW81" s="27">
        <v>44462</v>
      </c>
      <c r="FX81" t="s">
        <v>312</v>
      </c>
      <c r="FY81" s="27">
        <v>44462</v>
      </c>
      <c r="FZ81" t="s">
        <v>312</v>
      </c>
      <c r="GA81" s="27">
        <v>44462</v>
      </c>
      <c r="GB81" t="s">
        <v>312</v>
      </c>
      <c r="GC81" s="27">
        <v>44462</v>
      </c>
      <c r="GD81" t="s">
        <v>312</v>
      </c>
      <c r="GE81" s="27">
        <v>44475</v>
      </c>
      <c r="GF81" t="s">
        <v>312</v>
      </c>
      <c r="GG81" s="27">
        <v>44475</v>
      </c>
      <c r="GH81" t="s">
        <v>312</v>
      </c>
      <c r="GI81" s="27">
        <v>44475</v>
      </c>
      <c r="GJ81" t="s">
        <v>312</v>
      </c>
      <c r="GK81" s="27">
        <v>44475</v>
      </c>
      <c r="GL81" t="s">
        <v>312</v>
      </c>
      <c r="GM81" s="27">
        <v>44475</v>
      </c>
      <c r="GN81" t="s">
        <v>312</v>
      </c>
      <c r="GO81" s="27">
        <v>44475</v>
      </c>
      <c r="GP81" t="s">
        <v>312</v>
      </c>
      <c r="GQ81" s="27">
        <v>44475</v>
      </c>
      <c r="GR81" t="s">
        <v>312</v>
      </c>
      <c r="GS81" s="27">
        <v>44475</v>
      </c>
      <c r="GT81" t="s">
        <v>312</v>
      </c>
      <c r="GU81" s="27">
        <v>44475</v>
      </c>
      <c r="GV81" t="s">
        <v>312</v>
      </c>
      <c r="GW81" s="27">
        <v>44475</v>
      </c>
      <c r="GX81" t="s">
        <v>312</v>
      </c>
      <c r="GY81" s="27">
        <v>44475</v>
      </c>
      <c r="GZ81" t="s">
        <v>311</v>
      </c>
      <c r="HA81" s="27">
        <v>44524</v>
      </c>
      <c r="HB81" t="s">
        <v>311</v>
      </c>
      <c r="HC81" s="27">
        <v>44524</v>
      </c>
      <c r="HD81" t="s">
        <v>311</v>
      </c>
      <c r="HE81" s="27">
        <v>44524</v>
      </c>
      <c r="HF81" t="s">
        <v>311</v>
      </c>
      <c r="HG81">
        <v>44524</v>
      </c>
      <c r="HH81" t="s">
        <v>311</v>
      </c>
      <c r="HI81">
        <v>44524</v>
      </c>
      <c r="HJ81" t="s">
        <v>311</v>
      </c>
      <c r="HK81">
        <v>44524</v>
      </c>
      <c r="HL81" t="s">
        <v>311</v>
      </c>
      <c r="HM81" s="27">
        <v>44544</v>
      </c>
      <c r="HN81" t="s">
        <v>311</v>
      </c>
      <c r="HO81" s="27">
        <v>44544</v>
      </c>
      <c r="HP81" t="s">
        <v>311</v>
      </c>
      <c r="HQ81" s="27">
        <v>44544</v>
      </c>
      <c r="HR81" s="470" t="s">
        <v>311</v>
      </c>
      <c r="HS81" s="471">
        <v>44544</v>
      </c>
      <c r="HT81" t="s">
        <v>311</v>
      </c>
      <c r="HU81" s="27">
        <v>44579</v>
      </c>
      <c r="HV81" t="s">
        <v>311</v>
      </c>
      <c r="HW81" s="27">
        <v>44579</v>
      </c>
      <c r="HX81" t="s">
        <v>311</v>
      </c>
      <c r="HY81" s="27">
        <v>44579</v>
      </c>
      <c r="HZ81" t="s">
        <v>311</v>
      </c>
      <c r="IA81" s="27">
        <v>44579</v>
      </c>
      <c r="IB81" t="s">
        <v>311</v>
      </c>
      <c r="IC81" s="27">
        <v>44579</v>
      </c>
      <c r="ID81" t="s">
        <v>311</v>
      </c>
      <c r="IE81" s="27">
        <v>44599</v>
      </c>
      <c r="IF81" t="s">
        <v>311</v>
      </c>
      <c r="IG81" s="27">
        <v>44599</v>
      </c>
      <c r="IH81" t="s">
        <v>311</v>
      </c>
      <c r="II81" s="27">
        <v>44599</v>
      </c>
      <c r="IJ81" t="s">
        <v>311</v>
      </c>
      <c r="IK81" s="27">
        <v>44599</v>
      </c>
      <c r="IL81" t="s">
        <v>311</v>
      </c>
      <c r="IM81" s="27">
        <v>44599</v>
      </c>
      <c r="IN81" t="s">
        <v>311</v>
      </c>
      <c r="IO81" s="27">
        <v>44599</v>
      </c>
      <c r="IP81" t="s">
        <v>312</v>
      </c>
      <c r="IQ81" s="27">
        <v>44622</v>
      </c>
      <c r="IR81" t="s">
        <v>312</v>
      </c>
      <c r="IS81">
        <v>44622</v>
      </c>
      <c r="IT81" t="s">
        <v>312</v>
      </c>
      <c r="IU81" s="27">
        <v>44622</v>
      </c>
      <c r="IV81" t="s">
        <v>312</v>
      </c>
      <c r="IW81" s="27">
        <v>44622</v>
      </c>
      <c r="IX81" t="s">
        <v>312</v>
      </c>
      <c r="IY81" s="27">
        <v>44622</v>
      </c>
      <c r="IZ81" t="s">
        <v>312</v>
      </c>
      <c r="JA81" s="27">
        <v>44622</v>
      </c>
      <c r="JB81" t="s">
        <v>312</v>
      </c>
      <c r="JC81" s="27">
        <v>44655</v>
      </c>
      <c r="JD81" t="s">
        <v>312</v>
      </c>
      <c r="JE81" s="27">
        <v>44655</v>
      </c>
      <c r="JF81" t="s">
        <v>312</v>
      </c>
      <c r="JG81">
        <v>44655</v>
      </c>
      <c r="JH81" t="s">
        <v>312</v>
      </c>
      <c r="JI81" s="27">
        <v>44655</v>
      </c>
      <c r="JJ81" t="s">
        <v>312</v>
      </c>
      <c r="JK81">
        <v>44655</v>
      </c>
      <c r="JL81" t="s">
        <v>312</v>
      </c>
      <c r="JM81" s="27">
        <v>44655</v>
      </c>
      <c r="JN81" t="s">
        <v>312</v>
      </c>
      <c r="JO81" s="7">
        <v>44655</v>
      </c>
      <c r="JP81" t="s">
        <v>312</v>
      </c>
      <c r="JQ81" s="27">
        <v>44697</v>
      </c>
      <c r="JR81" t="s">
        <v>312</v>
      </c>
      <c r="JS81" s="27">
        <v>44697</v>
      </c>
      <c r="JT81" t="s">
        <v>312</v>
      </c>
      <c r="JU81">
        <v>44713</v>
      </c>
      <c r="JV81" t="s">
        <v>312</v>
      </c>
      <c r="JW81">
        <v>44713</v>
      </c>
      <c r="JX81" t="s">
        <v>312</v>
      </c>
      <c r="JY81" s="27">
        <v>44713</v>
      </c>
      <c r="JZ81" t="s">
        <v>312</v>
      </c>
      <c r="KA81" s="27">
        <v>44762</v>
      </c>
      <c r="KB81" t="s">
        <v>312</v>
      </c>
      <c r="KC81" s="27">
        <v>44762</v>
      </c>
      <c r="KD81" t="s">
        <v>312</v>
      </c>
      <c r="KE81" s="27">
        <v>44762</v>
      </c>
    </row>
    <row r="82" spans="1:291" x14ac:dyDescent="0.25">
      <c r="A82" t="s">
        <v>2432</v>
      </c>
      <c r="B82" s="7">
        <v>43929</v>
      </c>
      <c r="D82" t="s">
        <v>2432</v>
      </c>
      <c r="E82" s="7">
        <v>43929</v>
      </c>
      <c r="G82" t="s">
        <v>2416</v>
      </c>
      <c r="I82" t="s">
        <v>2434</v>
      </c>
      <c r="J82" s="7">
        <v>43929</v>
      </c>
      <c r="L82" t="s">
        <v>2416</v>
      </c>
      <c r="M82" t="s">
        <v>2434</v>
      </c>
      <c r="O82" t="s">
        <v>2446</v>
      </c>
      <c r="P82" s="7">
        <v>43929</v>
      </c>
      <c r="R82">
        <v>5212</v>
      </c>
      <c r="S82" s="7">
        <v>42019</v>
      </c>
      <c r="T82" t="s">
        <v>2525</v>
      </c>
      <c r="U82" t="s">
        <v>2526</v>
      </c>
      <c r="V82" s="7">
        <v>42472</v>
      </c>
      <c r="W82" t="s">
        <v>2342</v>
      </c>
      <c r="X82" t="s">
        <v>2434</v>
      </c>
      <c r="Y82" t="s">
        <v>2440</v>
      </c>
      <c r="Z82" s="7">
        <v>43978</v>
      </c>
      <c r="AA82" t="s">
        <v>2434</v>
      </c>
      <c r="AB82" t="s">
        <v>2434</v>
      </c>
      <c r="AC82" t="s">
        <v>2446</v>
      </c>
      <c r="AD82" s="7">
        <v>43978</v>
      </c>
      <c r="AE82" s="14" t="s">
        <v>2440</v>
      </c>
      <c r="AF82" t="s">
        <v>2446</v>
      </c>
      <c r="AG82" s="7">
        <v>43978</v>
      </c>
      <c r="AH82">
        <v>5212</v>
      </c>
      <c r="AI82" s="7">
        <v>42019</v>
      </c>
      <c r="AJ82" s="15" t="s">
        <v>2525</v>
      </c>
      <c r="AK82" t="s">
        <v>2452</v>
      </c>
      <c r="AL82" s="7">
        <v>44000</v>
      </c>
      <c r="AM82" t="s">
        <v>2446</v>
      </c>
      <c r="AN82" t="s">
        <v>2452</v>
      </c>
      <c r="AO82" s="7">
        <v>44000</v>
      </c>
      <c r="AP82" t="s">
        <v>2452</v>
      </c>
      <c r="AQ82" s="7">
        <v>44000</v>
      </c>
      <c r="AR82" t="s">
        <v>2452</v>
      </c>
      <c r="AS82" s="27">
        <v>44000</v>
      </c>
      <c r="AT82" t="s">
        <v>2452</v>
      </c>
      <c r="AU82" s="27">
        <v>44033</v>
      </c>
      <c r="AV82" t="s">
        <v>2452</v>
      </c>
      <c r="AW82" s="27">
        <v>44033</v>
      </c>
      <c r="AX82" t="s">
        <v>2452</v>
      </c>
      <c r="AY82" s="27">
        <v>44033</v>
      </c>
      <c r="AZ82" t="s">
        <v>2452</v>
      </c>
      <c r="BA82" s="27">
        <v>44033</v>
      </c>
      <c r="BB82" t="s">
        <v>2452</v>
      </c>
      <c r="BC82" s="27">
        <v>44073</v>
      </c>
      <c r="BD82" t="s">
        <v>2452</v>
      </c>
      <c r="BE82" s="27">
        <v>44073</v>
      </c>
      <c r="BF82" t="s">
        <v>2452</v>
      </c>
      <c r="BG82" s="27">
        <v>44073</v>
      </c>
      <c r="BH82" t="s">
        <v>2452</v>
      </c>
      <c r="BI82" s="27">
        <v>44073</v>
      </c>
      <c r="BJ82" t="s">
        <v>2452</v>
      </c>
      <c r="BK82" s="27">
        <v>44073</v>
      </c>
      <c r="BL82" t="s">
        <v>2452</v>
      </c>
      <c r="BM82" s="27">
        <v>44119</v>
      </c>
      <c r="BN82" t="s">
        <v>2446</v>
      </c>
      <c r="BO82" s="27">
        <v>44119</v>
      </c>
      <c r="BP82" t="s">
        <v>2446</v>
      </c>
      <c r="BQ82" s="7">
        <v>44119</v>
      </c>
      <c r="BR82" t="s">
        <v>2446</v>
      </c>
      <c r="BS82" s="27">
        <v>44119</v>
      </c>
      <c r="BT82" t="s">
        <v>2446</v>
      </c>
      <c r="BU82" s="27">
        <v>44183</v>
      </c>
      <c r="BV82" t="s">
        <v>2446</v>
      </c>
      <c r="BW82" s="7">
        <v>44183</v>
      </c>
      <c r="BX82" t="s">
        <v>2446</v>
      </c>
      <c r="BY82" s="27">
        <v>44202</v>
      </c>
      <c r="BZ82" t="s">
        <v>2446</v>
      </c>
      <c r="CA82" s="27">
        <v>44202</v>
      </c>
      <c r="CB82" t="s">
        <v>2446</v>
      </c>
      <c r="CC82" s="27">
        <v>44202</v>
      </c>
      <c r="CD82">
        <v>3289</v>
      </c>
      <c r="CE82" s="27">
        <v>44209</v>
      </c>
      <c r="CF82" t="s">
        <v>2446</v>
      </c>
      <c r="CG82" s="27">
        <v>44202</v>
      </c>
      <c r="CH82" t="s">
        <v>2449</v>
      </c>
      <c r="CI82" s="27">
        <v>44202</v>
      </c>
      <c r="CJ82" t="s">
        <v>2449</v>
      </c>
      <c r="CK82" s="27">
        <v>44231</v>
      </c>
      <c r="CL82" t="s">
        <v>2449</v>
      </c>
      <c r="CM82" s="27">
        <v>44231</v>
      </c>
      <c r="CN82" t="s">
        <v>2449</v>
      </c>
      <c r="CO82" s="27">
        <v>44231</v>
      </c>
      <c r="CP82" t="s">
        <v>2449</v>
      </c>
      <c r="CQ82" s="7">
        <v>44231</v>
      </c>
      <c r="CR82">
        <v>687</v>
      </c>
      <c r="CS82">
        <v>0.66</v>
      </c>
      <c r="CT82" t="s">
        <v>2485</v>
      </c>
      <c r="CU82" s="7">
        <v>44232</v>
      </c>
      <c r="CV82" t="s">
        <v>2449</v>
      </c>
      <c r="CW82" s="27">
        <v>44257</v>
      </c>
      <c r="CX82" t="s">
        <v>2449</v>
      </c>
      <c r="CY82" s="27">
        <v>44257</v>
      </c>
      <c r="CZ82" t="s">
        <v>2449</v>
      </c>
      <c r="DA82" s="27">
        <v>44300</v>
      </c>
      <c r="DB82" t="s">
        <v>2449</v>
      </c>
      <c r="DC82" s="27">
        <v>44300</v>
      </c>
      <c r="DD82" t="s">
        <v>2449</v>
      </c>
      <c r="DE82" s="27">
        <v>44334</v>
      </c>
      <c r="DF82" t="s">
        <v>2449</v>
      </c>
      <c r="DG82" s="27">
        <v>44334</v>
      </c>
      <c r="DH82" t="s">
        <v>2449</v>
      </c>
      <c r="DI82" s="27">
        <v>44334</v>
      </c>
      <c r="DJ82" t="s">
        <v>206</v>
      </c>
      <c r="DK82" s="7">
        <v>44259</v>
      </c>
      <c r="DL82" t="s">
        <v>328</v>
      </c>
      <c r="DM82" s="27">
        <v>44237</v>
      </c>
      <c r="DN82" t="s">
        <v>328</v>
      </c>
      <c r="DO82" s="27">
        <v>44237</v>
      </c>
      <c r="DP82" t="s">
        <v>321</v>
      </c>
      <c r="DQ82" s="27">
        <v>44237</v>
      </c>
      <c r="DR82" t="s">
        <v>321</v>
      </c>
      <c r="DS82" s="27">
        <v>44237</v>
      </c>
      <c r="DT82" t="s">
        <v>321</v>
      </c>
      <c r="DU82" s="27">
        <v>44237</v>
      </c>
      <c r="DV82" t="s">
        <v>319</v>
      </c>
      <c r="DW82" s="27">
        <v>44237</v>
      </c>
      <c r="DX82" t="s">
        <v>317</v>
      </c>
      <c r="DY82" s="7">
        <v>44392</v>
      </c>
      <c r="DZ82" t="s">
        <v>317</v>
      </c>
      <c r="EA82">
        <v>44392</v>
      </c>
      <c r="EB82" t="s">
        <v>317</v>
      </c>
      <c r="EC82" s="27">
        <v>44392</v>
      </c>
      <c r="ED82" t="s">
        <v>317</v>
      </c>
      <c r="EE82" s="27">
        <v>44392</v>
      </c>
      <c r="EF82" t="s">
        <v>317</v>
      </c>
      <c r="EG82" s="7">
        <v>44392</v>
      </c>
      <c r="EH82" t="s">
        <v>317</v>
      </c>
      <c r="EI82" s="27">
        <v>44392</v>
      </c>
      <c r="EJ82" t="s">
        <v>317</v>
      </c>
      <c r="EK82" s="27">
        <v>44392</v>
      </c>
      <c r="EL82" t="s">
        <v>317</v>
      </c>
      <c r="EM82" s="27">
        <v>44392</v>
      </c>
      <c r="EN82" t="s">
        <v>317</v>
      </c>
      <c r="EO82" s="27">
        <v>44392</v>
      </c>
      <c r="EP82" t="s">
        <v>317</v>
      </c>
      <c r="EQ82" s="27">
        <v>44392</v>
      </c>
      <c r="ER82" t="s">
        <v>313</v>
      </c>
      <c r="ES82" s="27">
        <v>44392</v>
      </c>
      <c r="ET82" t="s">
        <v>313</v>
      </c>
      <c r="EU82" s="27">
        <v>44392</v>
      </c>
      <c r="EV82" t="s">
        <v>313</v>
      </c>
      <c r="EW82" s="27">
        <v>44425</v>
      </c>
      <c r="EX82" t="s">
        <v>313</v>
      </c>
      <c r="EY82" s="27">
        <v>44428</v>
      </c>
      <c r="EZ82" t="s">
        <v>313</v>
      </c>
      <c r="FA82">
        <v>44428</v>
      </c>
      <c r="FB82" t="s">
        <v>313</v>
      </c>
      <c r="FC82" s="27">
        <v>44428</v>
      </c>
      <c r="FF82" t="s">
        <v>313</v>
      </c>
      <c r="FG82" s="27">
        <v>44428</v>
      </c>
      <c r="FH82" t="s">
        <v>313</v>
      </c>
      <c r="FI82" s="7">
        <v>44428</v>
      </c>
      <c r="FJ82" t="s">
        <v>313</v>
      </c>
      <c r="FK82" s="27">
        <v>44428</v>
      </c>
      <c r="FL82" t="s">
        <v>313</v>
      </c>
      <c r="FM82" s="27">
        <v>44428</v>
      </c>
      <c r="FN82" t="s">
        <v>313</v>
      </c>
      <c r="FO82" s="27">
        <v>44428</v>
      </c>
      <c r="FP82" t="s">
        <v>313</v>
      </c>
      <c r="FQ82" s="27">
        <v>44428</v>
      </c>
      <c r="FR82" t="s">
        <v>313</v>
      </c>
      <c r="FS82" s="27">
        <v>44428</v>
      </c>
      <c r="FT82" t="s">
        <v>313</v>
      </c>
      <c r="FU82" s="7">
        <v>44428</v>
      </c>
      <c r="FV82" t="s">
        <v>313</v>
      </c>
      <c r="FW82" s="27">
        <v>44462</v>
      </c>
      <c r="FX82" t="s">
        <v>313</v>
      </c>
      <c r="FY82" s="27">
        <v>44462</v>
      </c>
      <c r="FZ82" t="s">
        <v>313</v>
      </c>
      <c r="GA82" s="27">
        <v>44462</v>
      </c>
      <c r="GB82" t="s">
        <v>313</v>
      </c>
      <c r="GC82" s="27">
        <v>44462</v>
      </c>
      <c r="GD82" t="s">
        <v>313</v>
      </c>
      <c r="GE82" s="27">
        <v>44475</v>
      </c>
      <c r="GF82" t="s">
        <v>313</v>
      </c>
      <c r="GG82" s="27">
        <v>44475</v>
      </c>
      <c r="GH82" t="s">
        <v>313</v>
      </c>
      <c r="GI82" s="27">
        <v>44475</v>
      </c>
      <c r="GJ82" t="s">
        <v>313</v>
      </c>
      <c r="GK82" s="27">
        <v>44475</v>
      </c>
      <c r="GL82" t="s">
        <v>313</v>
      </c>
      <c r="GM82" s="27">
        <v>44475</v>
      </c>
      <c r="GN82" t="s">
        <v>313</v>
      </c>
      <c r="GO82" s="27">
        <v>44475</v>
      </c>
      <c r="GP82" t="s">
        <v>313</v>
      </c>
      <c r="GQ82" s="27">
        <v>44475</v>
      </c>
      <c r="GR82" t="s">
        <v>313</v>
      </c>
      <c r="GS82" s="27">
        <v>44475</v>
      </c>
      <c r="GT82" t="s">
        <v>313</v>
      </c>
      <c r="GU82" s="27">
        <v>44475</v>
      </c>
      <c r="GV82" t="s">
        <v>313</v>
      </c>
      <c r="GW82" s="27">
        <v>44475</v>
      </c>
      <c r="GX82" t="s">
        <v>313</v>
      </c>
      <c r="GY82" s="27">
        <v>44475</v>
      </c>
      <c r="GZ82" t="s">
        <v>312</v>
      </c>
      <c r="HA82" s="27">
        <v>44524</v>
      </c>
      <c r="HB82" t="s">
        <v>312</v>
      </c>
      <c r="HC82" s="27">
        <v>44524</v>
      </c>
      <c r="HD82" t="s">
        <v>312</v>
      </c>
      <c r="HE82" s="27">
        <v>44524</v>
      </c>
      <c r="HF82" t="s">
        <v>312</v>
      </c>
      <c r="HG82">
        <v>44524</v>
      </c>
      <c r="HH82" t="s">
        <v>312</v>
      </c>
      <c r="HI82">
        <v>44524</v>
      </c>
      <c r="HJ82" t="s">
        <v>312</v>
      </c>
      <c r="HK82">
        <v>44524</v>
      </c>
      <c r="HL82" t="s">
        <v>312</v>
      </c>
      <c r="HM82" s="27">
        <v>44544</v>
      </c>
      <c r="HN82" t="s">
        <v>312</v>
      </c>
      <c r="HO82" s="27">
        <v>44544</v>
      </c>
      <c r="HP82" t="s">
        <v>312</v>
      </c>
      <c r="HQ82" s="27">
        <v>44544</v>
      </c>
      <c r="HR82" s="470" t="s">
        <v>312</v>
      </c>
      <c r="HS82" s="471">
        <v>44544</v>
      </c>
      <c r="HT82" t="s">
        <v>312</v>
      </c>
      <c r="HU82" s="27">
        <v>44579</v>
      </c>
      <c r="HV82" t="s">
        <v>312</v>
      </c>
      <c r="HW82" s="27">
        <v>44579</v>
      </c>
      <c r="HX82" t="s">
        <v>312</v>
      </c>
      <c r="HY82" s="27">
        <v>44579</v>
      </c>
      <c r="HZ82" t="s">
        <v>312</v>
      </c>
      <c r="IA82" s="27">
        <v>44579</v>
      </c>
      <c r="IB82" t="s">
        <v>312</v>
      </c>
      <c r="IC82" s="27">
        <v>44579</v>
      </c>
      <c r="ID82" t="s">
        <v>312</v>
      </c>
      <c r="IE82" s="27">
        <v>44599</v>
      </c>
      <c r="IF82" t="s">
        <v>312</v>
      </c>
      <c r="IG82" s="27">
        <v>44599</v>
      </c>
      <c r="IH82" t="s">
        <v>312</v>
      </c>
      <c r="II82" s="27">
        <v>44599</v>
      </c>
      <c r="IJ82" t="s">
        <v>312</v>
      </c>
      <c r="IK82" s="27">
        <v>44599</v>
      </c>
      <c r="IL82" t="s">
        <v>312</v>
      </c>
      <c r="IM82" s="27">
        <v>44599</v>
      </c>
      <c r="IN82" t="s">
        <v>312</v>
      </c>
      <c r="IO82" s="27">
        <v>44599</v>
      </c>
      <c r="IP82" t="s">
        <v>313</v>
      </c>
      <c r="IQ82" s="27">
        <v>44622</v>
      </c>
      <c r="IR82" t="s">
        <v>313</v>
      </c>
      <c r="IS82">
        <v>44622</v>
      </c>
      <c r="IT82" t="s">
        <v>313</v>
      </c>
      <c r="IU82" s="27">
        <v>44622</v>
      </c>
      <c r="IV82" t="s">
        <v>313</v>
      </c>
      <c r="IW82" s="27">
        <v>44622</v>
      </c>
      <c r="IX82" t="s">
        <v>313</v>
      </c>
      <c r="IY82" s="27">
        <v>44622</v>
      </c>
      <c r="IZ82" t="s">
        <v>313</v>
      </c>
      <c r="JA82" s="27">
        <v>44622</v>
      </c>
      <c r="JB82" t="s">
        <v>313</v>
      </c>
      <c r="JC82" s="27">
        <v>44655</v>
      </c>
      <c r="JD82" t="s">
        <v>313</v>
      </c>
      <c r="JE82" s="27">
        <v>44655</v>
      </c>
      <c r="JF82" t="s">
        <v>313</v>
      </c>
      <c r="JG82">
        <v>44655</v>
      </c>
      <c r="JH82" t="s">
        <v>313</v>
      </c>
      <c r="JI82" s="27">
        <v>44655</v>
      </c>
      <c r="JJ82" t="s">
        <v>313</v>
      </c>
      <c r="JK82">
        <v>44655</v>
      </c>
      <c r="JL82" t="s">
        <v>313</v>
      </c>
      <c r="JM82" s="27">
        <v>44655</v>
      </c>
      <c r="JN82" t="s">
        <v>313</v>
      </c>
      <c r="JO82" s="7">
        <v>44655</v>
      </c>
      <c r="JP82" t="s">
        <v>313</v>
      </c>
      <c r="JQ82" s="27">
        <v>44697</v>
      </c>
      <c r="JR82" t="s">
        <v>313</v>
      </c>
      <c r="JS82" s="27">
        <v>44697</v>
      </c>
      <c r="JT82" t="s">
        <v>313</v>
      </c>
      <c r="JU82">
        <v>44713</v>
      </c>
      <c r="JV82" t="s">
        <v>313</v>
      </c>
      <c r="JW82">
        <v>44713</v>
      </c>
      <c r="JX82" t="s">
        <v>313</v>
      </c>
      <c r="JY82" s="27">
        <v>44713</v>
      </c>
      <c r="JZ82" t="s">
        <v>313</v>
      </c>
      <c r="KA82" s="27">
        <v>44762</v>
      </c>
      <c r="KB82" t="s">
        <v>313</v>
      </c>
      <c r="KC82" s="27">
        <v>44762</v>
      </c>
      <c r="KD82" t="s">
        <v>313</v>
      </c>
      <c r="KE82" s="27">
        <v>44762</v>
      </c>
    </row>
    <row r="83" spans="1:291" x14ac:dyDescent="0.25">
      <c r="A83" t="s">
        <v>2434</v>
      </c>
      <c r="B83" s="7">
        <v>43929</v>
      </c>
      <c r="D83" t="s">
        <v>2434</v>
      </c>
      <c r="E83" s="7">
        <v>43929</v>
      </c>
      <c r="G83" t="s">
        <v>2421</v>
      </c>
      <c r="I83" t="s">
        <v>2437</v>
      </c>
      <c r="J83" s="7">
        <v>43479</v>
      </c>
      <c r="L83" t="s">
        <v>2421</v>
      </c>
      <c r="M83" t="s">
        <v>2437</v>
      </c>
      <c r="O83" t="s">
        <v>2449</v>
      </c>
      <c r="P83" s="7">
        <v>43929</v>
      </c>
      <c r="R83" t="s">
        <v>2523</v>
      </c>
      <c r="S83" s="7">
        <v>42472</v>
      </c>
      <c r="T83" t="s">
        <v>2342</v>
      </c>
      <c r="U83" t="s">
        <v>2527</v>
      </c>
      <c r="V83" s="7">
        <v>42472</v>
      </c>
      <c r="W83" t="s">
        <v>2342</v>
      </c>
      <c r="X83" t="s">
        <v>2437</v>
      </c>
      <c r="Y83" t="s">
        <v>2442</v>
      </c>
      <c r="Z83" s="7">
        <v>43978</v>
      </c>
      <c r="AA83" t="s">
        <v>2437</v>
      </c>
      <c r="AB83" t="s">
        <v>2437</v>
      </c>
      <c r="AC83" t="s">
        <v>2449</v>
      </c>
      <c r="AD83" s="7">
        <v>43978</v>
      </c>
      <c r="AE83" s="14" t="s">
        <v>2442</v>
      </c>
      <c r="AF83" t="s">
        <v>2449</v>
      </c>
      <c r="AG83" s="7">
        <v>43978</v>
      </c>
      <c r="AH83" t="s">
        <v>2523</v>
      </c>
      <c r="AI83" s="7">
        <v>42472</v>
      </c>
      <c r="AJ83" s="15" t="s">
        <v>2342</v>
      </c>
      <c r="AK83" t="s">
        <v>2455</v>
      </c>
      <c r="AL83" s="7">
        <v>44000</v>
      </c>
      <c r="AM83" t="s">
        <v>2449</v>
      </c>
      <c r="AN83" t="s">
        <v>2455</v>
      </c>
      <c r="AO83" s="7">
        <v>44000</v>
      </c>
      <c r="AP83" t="s">
        <v>2455</v>
      </c>
      <c r="AQ83" s="7">
        <v>44000</v>
      </c>
      <c r="AR83" t="s">
        <v>2455</v>
      </c>
      <c r="AS83" s="27">
        <v>44000</v>
      </c>
      <c r="AT83" t="s">
        <v>2455</v>
      </c>
      <c r="AU83" s="27">
        <v>44033</v>
      </c>
      <c r="AV83" t="s">
        <v>2455</v>
      </c>
      <c r="AW83" s="27">
        <v>44033</v>
      </c>
      <c r="AX83" t="s">
        <v>2455</v>
      </c>
      <c r="AY83" s="27">
        <v>44033</v>
      </c>
      <c r="AZ83" t="s">
        <v>2455</v>
      </c>
      <c r="BA83" s="27">
        <v>44033</v>
      </c>
      <c r="BB83" t="s">
        <v>2455</v>
      </c>
      <c r="BC83" s="27">
        <v>44073</v>
      </c>
      <c r="BD83" t="s">
        <v>2455</v>
      </c>
      <c r="BE83" s="27">
        <v>44073</v>
      </c>
      <c r="BF83" t="s">
        <v>2455</v>
      </c>
      <c r="BG83" s="27">
        <v>44073</v>
      </c>
      <c r="BH83" t="s">
        <v>2455</v>
      </c>
      <c r="BI83" s="27">
        <v>44073</v>
      </c>
      <c r="BJ83" t="s">
        <v>2455</v>
      </c>
      <c r="BK83" s="27">
        <v>44073</v>
      </c>
      <c r="BL83" t="s">
        <v>2455</v>
      </c>
      <c r="BM83" s="27">
        <v>44119</v>
      </c>
      <c r="BN83" t="s">
        <v>2449</v>
      </c>
      <c r="BO83" s="27">
        <v>44119</v>
      </c>
      <c r="BP83" t="s">
        <v>2449</v>
      </c>
      <c r="BQ83" s="7">
        <v>44119</v>
      </c>
      <c r="BR83" t="s">
        <v>2449</v>
      </c>
      <c r="BS83" s="27">
        <v>44119</v>
      </c>
      <c r="BT83" t="s">
        <v>2449</v>
      </c>
      <c r="BU83" s="27">
        <v>44183</v>
      </c>
      <c r="BV83" t="s">
        <v>2449</v>
      </c>
      <c r="BW83" s="7">
        <v>44183</v>
      </c>
      <c r="BX83" t="s">
        <v>2449</v>
      </c>
      <c r="BY83" s="27">
        <v>44202</v>
      </c>
      <c r="BZ83" t="s">
        <v>2449</v>
      </c>
      <c r="CA83" s="27">
        <v>44202</v>
      </c>
      <c r="CB83" t="s">
        <v>2449</v>
      </c>
      <c r="CC83" s="27">
        <v>44202</v>
      </c>
      <c r="CD83">
        <v>3237</v>
      </c>
      <c r="CE83" s="27">
        <v>44209</v>
      </c>
      <c r="CF83" t="s">
        <v>2449</v>
      </c>
      <c r="CG83" s="27">
        <v>44202</v>
      </c>
      <c r="CH83" t="s">
        <v>2452</v>
      </c>
      <c r="CI83" s="27">
        <v>44202</v>
      </c>
      <c r="CJ83" t="s">
        <v>2452</v>
      </c>
      <c r="CK83" s="27">
        <v>44231</v>
      </c>
      <c r="CL83" t="s">
        <v>2452</v>
      </c>
      <c r="CM83" s="27">
        <v>44231</v>
      </c>
      <c r="CN83" t="s">
        <v>2452</v>
      </c>
      <c r="CO83" s="27">
        <v>44231</v>
      </c>
      <c r="CP83" t="s">
        <v>2452</v>
      </c>
      <c r="CQ83" s="7">
        <v>44231</v>
      </c>
      <c r="CR83" t="s">
        <v>2528</v>
      </c>
      <c r="CS83">
        <v>0.14599999999999999</v>
      </c>
      <c r="CT83" t="s">
        <v>2487</v>
      </c>
      <c r="CU83" s="7">
        <v>44232</v>
      </c>
      <c r="CV83" t="s">
        <v>2452</v>
      </c>
      <c r="CW83" s="27">
        <v>44257</v>
      </c>
      <c r="CX83" t="s">
        <v>2452</v>
      </c>
      <c r="CY83" s="27">
        <v>44257</v>
      </c>
      <c r="CZ83" t="s">
        <v>2452</v>
      </c>
      <c r="DA83" s="27">
        <v>44300</v>
      </c>
      <c r="DB83" t="s">
        <v>2452</v>
      </c>
      <c r="DC83" s="27">
        <v>44300</v>
      </c>
      <c r="DD83" t="s">
        <v>2452</v>
      </c>
      <c r="DE83" s="27">
        <v>44334</v>
      </c>
      <c r="DF83" t="s">
        <v>2452</v>
      </c>
      <c r="DG83" s="27">
        <v>44334</v>
      </c>
      <c r="DH83" t="s">
        <v>2452</v>
      </c>
      <c r="DI83" s="27">
        <v>44334</v>
      </c>
      <c r="DJ83" t="s">
        <v>208</v>
      </c>
      <c r="DK83" s="7">
        <v>44259</v>
      </c>
      <c r="DL83" t="s">
        <v>329</v>
      </c>
      <c r="DM83" s="27">
        <v>44237</v>
      </c>
      <c r="DN83" t="s">
        <v>329</v>
      </c>
      <c r="DO83" s="27">
        <v>44237</v>
      </c>
      <c r="DP83" t="s">
        <v>323</v>
      </c>
      <c r="DQ83" s="27">
        <v>44237</v>
      </c>
      <c r="DR83" t="s">
        <v>323</v>
      </c>
      <c r="DS83" s="27">
        <v>44237</v>
      </c>
      <c r="DT83" t="s">
        <v>323</v>
      </c>
      <c r="DU83" s="27">
        <v>44237</v>
      </c>
      <c r="DV83" t="s">
        <v>321</v>
      </c>
      <c r="DW83" s="27">
        <v>44237</v>
      </c>
      <c r="DX83" t="s">
        <v>319</v>
      </c>
      <c r="DY83" s="7">
        <v>44392</v>
      </c>
      <c r="DZ83" t="s">
        <v>319</v>
      </c>
      <c r="EA83">
        <v>44392</v>
      </c>
      <c r="EB83" t="s">
        <v>319</v>
      </c>
      <c r="EC83" s="27">
        <v>44392</v>
      </c>
      <c r="ED83" t="s">
        <v>319</v>
      </c>
      <c r="EE83" s="27">
        <v>44392</v>
      </c>
      <c r="EF83" t="s">
        <v>319</v>
      </c>
      <c r="EG83" s="7">
        <v>44392</v>
      </c>
      <c r="EH83" t="s">
        <v>319</v>
      </c>
      <c r="EI83" s="27">
        <v>44392</v>
      </c>
      <c r="EJ83" t="s">
        <v>319</v>
      </c>
      <c r="EK83" s="27">
        <v>44392</v>
      </c>
      <c r="EL83" t="s">
        <v>319</v>
      </c>
      <c r="EM83" s="27">
        <v>44392</v>
      </c>
      <c r="EN83" t="s">
        <v>319</v>
      </c>
      <c r="EO83" s="27">
        <v>44392</v>
      </c>
      <c r="EP83" t="s">
        <v>319</v>
      </c>
      <c r="EQ83" s="27">
        <v>44392</v>
      </c>
      <c r="ER83" t="s">
        <v>315</v>
      </c>
      <c r="ES83" s="27">
        <v>44392</v>
      </c>
      <c r="ET83" t="s">
        <v>315</v>
      </c>
      <c r="EU83" s="27">
        <v>44392</v>
      </c>
      <c r="EV83" t="s">
        <v>315</v>
      </c>
      <c r="EW83" s="27">
        <v>44425</v>
      </c>
      <c r="EX83" t="s">
        <v>315</v>
      </c>
      <c r="EY83" s="27">
        <v>44425</v>
      </c>
      <c r="EZ83" t="s">
        <v>315</v>
      </c>
      <c r="FA83">
        <v>44425</v>
      </c>
      <c r="FB83" t="s">
        <v>315</v>
      </c>
      <c r="FC83" s="27">
        <v>44425</v>
      </c>
      <c r="FF83" t="s">
        <v>315</v>
      </c>
      <c r="FG83" s="27">
        <v>44425</v>
      </c>
      <c r="FH83" t="s">
        <v>315</v>
      </c>
      <c r="FI83" s="7">
        <v>44425</v>
      </c>
      <c r="FJ83" t="s">
        <v>315</v>
      </c>
      <c r="FK83" s="27">
        <v>44425</v>
      </c>
      <c r="FL83" t="s">
        <v>315</v>
      </c>
      <c r="FM83" s="27">
        <v>44425</v>
      </c>
      <c r="FN83" t="s">
        <v>315</v>
      </c>
      <c r="FO83" s="27">
        <v>44425</v>
      </c>
      <c r="FP83" t="s">
        <v>315</v>
      </c>
      <c r="FQ83" s="27">
        <v>44425</v>
      </c>
      <c r="FR83" t="s">
        <v>315</v>
      </c>
      <c r="FS83" s="27">
        <v>44454</v>
      </c>
      <c r="FT83" t="s">
        <v>315</v>
      </c>
      <c r="FU83" s="7">
        <v>44454</v>
      </c>
      <c r="FV83" t="s">
        <v>315</v>
      </c>
      <c r="FW83" s="27">
        <v>44462</v>
      </c>
      <c r="FX83" t="s">
        <v>315</v>
      </c>
      <c r="FY83" s="27">
        <v>44462</v>
      </c>
      <c r="FZ83" t="s">
        <v>315</v>
      </c>
      <c r="GA83" s="27">
        <v>44462</v>
      </c>
      <c r="GB83" t="s">
        <v>315</v>
      </c>
      <c r="GC83" s="27">
        <v>44462</v>
      </c>
      <c r="GD83" t="s">
        <v>315</v>
      </c>
      <c r="GE83" s="27">
        <v>44475</v>
      </c>
      <c r="GF83" t="s">
        <v>315</v>
      </c>
      <c r="GG83" s="27">
        <v>44475</v>
      </c>
      <c r="GH83" t="s">
        <v>315</v>
      </c>
      <c r="GI83" s="27">
        <v>44475</v>
      </c>
      <c r="GJ83" t="s">
        <v>315</v>
      </c>
      <c r="GK83" s="27">
        <v>44475</v>
      </c>
      <c r="GL83" t="s">
        <v>315</v>
      </c>
      <c r="GM83" s="27">
        <v>44475</v>
      </c>
      <c r="GN83" t="s">
        <v>315</v>
      </c>
      <c r="GO83" s="27">
        <v>44475</v>
      </c>
      <c r="GP83" t="s">
        <v>315</v>
      </c>
      <c r="GQ83" s="27">
        <v>44475</v>
      </c>
      <c r="GR83" t="s">
        <v>315</v>
      </c>
      <c r="GS83" s="27">
        <v>44475</v>
      </c>
      <c r="GT83" t="s">
        <v>315</v>
      </c>
      <c r="GU83" s="27">
        <v>44475</v>
      </c>
      <c r="GV83" t="s">
        <v>315</v>
      </c>
      <c r="GW83" s="27">
        <v>44475</v>
      </c>
      <c r="GX83" t="s">
        <v>315</v>
      </c>
      <c r="GY83" s="27">
        <v>44475</v>
      </c>
      <c r="GZ83" t="s">
        <v>313</v>
      </c>
      <c r="HA83" s="27">
        <v>44524</v>
      </c>
      <c r="HB83" t="s">
        <v>313</v>
      </c>
      <c r="HC83" s="27">
        <v>44524</v>
      </c>
      <c r="HD83" t="s">
        <v>313</v>
      </c>
      <c r="HE83" s="27">
        <v>44524</v>
      </c>
      <c r="HF83" t="s">
        <v>313</v>
      </c>
      <c r="HG83">
        <v>44524</v>
      </c>
      <c r="HH83" t="s">
        <v>313</v>
      </c>
      <c r="HI83">
        <v>44524</v>
      </c>
      <c r="HJ83" t="s">
        <v>313</v>
      </c>
      <c r="HK83">
        <v>44524</v>
      </c>
      <c r="HL83" t="s">
        <v>313</v>
      </c>
      <c r="HM83" s="27">
        <v>44544</v>
      </c>
      <c r="HN83" t="s">
        <v>313</v>
      </c>
      <c r="HO83" s="27">
        <v>44544</v>
      </c>
      <c r="HP83" t="s">
        <v>313</v>
      </c>
      <c r="HQ83" s="27">
        <v>44544</v>
      </c>
      <c r="HR83" s="470" t="s">
        <v>313</v>
      </c>
      <c r="HS83" s="471">
        <v>44544</v>
      </c>
      <c r="HT83" t="s">
        <v>313</v>
      </c>
      <c r="HU83" s="27">
        <v>44579</v>
      </c>
      <c r="HV83" t="s">
        <v>313</v>
      </c>
      <c r="HW83" s="27">
        <v>44579</v>
      </c>
      <c r="HX83" t="s">
        <v>313</v>
      </c>
      <c r="HY83" s="27">
        <v>44579</v>
      </c>
      <c r="HZ83" t="s">
        <v>313</v>
      </c>
      <c r="IA83" s="27">
        <v>44579</v>
      </c>
      <c r="IB83" t="s">
        <v>313</v>
      </c>
      <c r="IC83" s="27">
        <v>44579</v>
      </c>
      <c r="ID83" t="s">
        <v>313</v>
      </c>
      <c r="IE83" s="27">
        <v>44599</v>
      </c>
      <c r="IF83" t="s">
        <v>313</v>
      </c>
      <c r="IG83" s="27">
        <v>44599</v>
      </c>
      <c r="IH83" t="s">
        <v>313</v>
      </c>
      <c r="II83" s="27">
        <v>44599</v>
      </c>
      <c r="IJ83" t="s">
        <v>313</v>
      </c>
      <c r="IK83" s="27">
        <v>44599</v>
      </c>
      <c r="IL83" t="s">
        <v>313</v>
      </c>
      <c r="IM83" s="27">
        <v>44599</v>
      </c>
      <c r="IN83" t="s">
        <v>313</v>
      </c>
      <c r="IO83" s="27">
        <v>44599</v>
      </c>
      <c r="IP83" t="s">
        <v>315</v>
      </c>
      <c r="IQ83" s="27">
        <v>44622</v>
      </c>
      <c r="IR83" t="s">
        <v>315</v>
      </c>
      <c r="IS83">
        <v>44622</v>
      </c>
      <c r="IT83" t="s">
        <v>315</v>
      </c>
      <c r="IU83" s="27">
        <v>44622</v>
      </c>
      <c r="IV83" t="s">
        <v>315</v>
      </c>
      <c r="IW83" s="27">
        <v>44622</v>
      </c>
      <c r="IX83" t="s">
        <v>315</v>
      </c>
      <c r="IY83" s="27">
        <v>44622</v>
      </c>
      <c r="IZ83" t="s">
        <v>315</v>
      </c>
      <c r="JA83" s="27">
        <v>44622</v>
      </c>
      <c r="JB83" t="s">
        <v>315</v>
      </c>
      <c r="JC83" s="27">
        <v>44655</v>
      </c>
      <c r="JD83" t="s">
        <v>315</v>
      </c>
      <c r="JE83" s="27">
        <v>44655</v>
      </c>
      <c r="JF83" t="s">
        <v>315</v>
      </c>
      <c r="JG83">
        <v>44655</v>
      </c>
      <c r="JH83" t="s">
        <v>315</v>
      </c>
      <c r="JI83" s="27">
        <v>44655</v>
      </c>
      <c r="JJ83" t="s">
        <v>315</v>
      </c>
      <c r="JK83">
        <v>44655</v>
      </c>
      <c r="JL83" t="s">
        <v>315</v>
      </c>
      <c r="JM83" s="27">
        <v>44655</v>
      </c>
      <c r="JN83" t="s">
        <v>315</v>
      </c>
      <c r="JO83" s="7">
        <v>44655</v>
      </c>
      <c r="JP83" t="s">
        <v>315</v>
      </c>
      <c r="JQ83" s="27">
        <v>44697</v>
      </c>
      <c r="JR83" t="s">
        <v>315</v>
      </c>
      <c r="JS83" s="27">
        <v>44697</v>
      </c>
      <c r="JT83" t="s">
        <v>315</v>
      </c>
      <c r="JU83">
        <v>44713</v>
      </c>
      <c r="JV83" t="s">
        <v>315</v>
      </c>
      <c r="JW83">
        <v>44713</v>
      </c>
      <c r="JX83" t="s">
        <v>315</v>
      </c>
      <c r="JY83" s="27">
        <v>44713</v>
      </c>
      <c r="JZ83" t="s">
        <v>315</v>
      </c>
      <c r="KA83" s="27">
        <v>44762</v>
      </c>
      <c r="KB83" t="s">
        <v>315</v>
      </c>
      <c r="KC83" s="27">
        <v>44762</v>
      </c>
      <c r="KD83" t="s">
        <v>315</v>
      </c>
      <c r="KE83" s="27">
        <v>44762</v>
      </c>
    </row>
    <row r="84" spans="1:291" x14ac:dyDescent="0.25">
      <c r="A84" t="s">
        <v>2437</v>
      </c>
      <c r="B84" s="7">
        <v>43479</v>
      </c>
      <c r="D84" t="s">
        <v>2437</v>
      </c>
      <c r="E84" s="7">
        <v>43479</v>
      </c>
      <c r="G84" t="s">
        <v>2425</v>
      </c>
      <c r="I84" t="s">
        <v>2440</v>
      </c>
      <c r="J84" s="7">
        <v>43601</v>
      </c>
      <c r="L84" t="s">
        <v>2425</v>
      </c>
      <c r="M84" t="s">
        <v>2440</v>
      </c>
      <c r="O84" t="s">
        <v>2452</v>
      </c>
      <c r="P84" s="7">
        <v>43929</v>
      </c>
      <c r="R84" t="s">
        <v>2524</v>
      </c>
      <c r="S84" s="7">
        <v>42472</v>
      </c>
      <c r="T84" t="s">
        <v>2342</v>
      </c>
      <c r="U84">
        <v>687</v>
      </c>
      <c r="V84" s="7">
        <v>42472</v>
      </c>
      <c r="W84" t="s">
        <v>2342</v>
      </c>
      <c r="X84" t="s">
        <v>2440</v>
      </c>
      <c r="Y84" t="s">
        <v>2446</v>
      </c>
      <c r="Z84" s="7">
        <v>43978</v>
      </c>
      <c r="AA84" t="s">
        <v>2440</v>
      </c>
      <c r="AB84" t="s">
        <v>2440</v>
      </c>
      <c r="AC84" t="s">
        <v>2452</v>
      </c>
      <c r="AD84" s="7">
        <v>43978</v>
      </c>
      <c r="AE84" s="14" t="s">
        <v>2446</v>
      </c>
      <c r="AF84" t="s">
        <v>2452</v>
      </c>
      <c r="AG84" s="7">
        <v>43978</v>
      </c>
      <c r="AH84" t="s">
        <v>2524</v>
      </c>
      <c r="AI84" s="7">
        <v>42472</v>
      </c>
      <c r="AJ84" s="15" t="s">
        <v>2342</v>
      </c>
      <c r="AK84">
        <v>3246</v>
      </c>
      <c r="AL84" s="7">
        <v>43979</v>
      </c>
      <c r="AM84" t="s">
        <v>2452</v>
      </c>
      <c r="AN84">
        <v>3246</v>
      </c>
      <c r="AO84" s="7">
        <v>43979</v>
      </c>
      <c r="AP84">
        <v>3246</v>
      </c>
      <c r="AQ84" s="7">
        <v>44012</v>
      </c>
      <c r="AR84">
        <v>3246</v>
      </c>
      <c r="AS84" s="27">
        <v>44012</v>
      </c>
      <c r="AT84">
        <v>3246</v>
      </c>
      <c r="AU84" s="27">
        <v>44012</v>
      </c>
      <c r="AV84">
        <v>3246</v>
      </c>
      <c r="AW84" s="27">
        <v>44040</v>
      </c>
      <c r="AX84">
        <v>3246</v>
      </c>
      <c r="AY84" s="27">
        <v>44040</v>
      </c>
      <c r="AZ84">
        <v>3246</v>
      </c>
      <c r="BA84" s="27">
        <v>44062</v>
      </c>
      <c r="BB84">
        <v>3246</v>
      </c>
      <c r="BC84" s="27">
        <v>44062</v>
      </c>
      <c r="BD84">
        <v>3246</v>
      </c>
      <c r="BE84" s="27">
        <v>44062</v>
      </c>
      <c r="BF84">
        <v>3246</v>
      </c>
      <c r="BG84" s="27">
        <v>44096</v>
      </c>
      <c r="BH84">
        <v>3246</v>
      </c>
      <c r="BI84" s="27">
        <v>44096</v>
      </c>
      <c r="BJ84">
        <v>3246</v>
      </c>
      <c r="BK84" s="27">
        <v>44096</v>
      </c>
      <c r="BL84">
        <v>3246</v>
      </c>
      <c r="BM84" s="27">
        <v>44119</v>
      </c>
      <c r="BN84" t="s">
        <v>2452</v>
      </c>
      <c r="BO84" s="27">
        <v>44119</v>
      </c>
      <c r="BP84" t="s">
        <v>2452</v>
      </c>
      <c r="BQ84" s="7">
        <v>44119</v>
      </c>
      <c r="BR84" t="s">
        <v>2452</v>
      </c>
      <c r="BS84" s="27">
        <v>44119</v>
      </c>
      <c r="BT84" t="s">
        <v>2452</v>
      </c>
      <c r="BU84" s="27">
        <v>44183</v>
      </c>
      <c r="BV84" t="s">
        <v>2452</v>
      </c>
      <c r="BW84" s="7">
        <v>44183</v>
      </c>
      <c r="BX84" t="s">
        <v>2452</v>
      </c>
      <c r="BY84" s="27">
        <v>44202</v>
      </c>
      <c r="BZ84" t="s">
        <v>2452</v>
      </c>
      <c r="CA84" s="27">
        <v>44202</v>
      </c>
      <c r="CB84" t="s">
        <v>2452</v>
      </c>
      <c r="CC84" s="27">
        <v>44202</v>
      </c>
      <c r="CD84">
        <v>3562</v>
      </c>
      <c r="CE84" s="27">
        <v>44209</v>
      </c>
      <c r="CF84" t="s">
        <v>2452</v>
      </c>
      <c r="CG84" s="27">
        <v>44202</v>
      </c>
      <c r="CH84" t="s">
        <v>2455</v>
      </c>
      <c r="CI84" s="27">
        <v>44202</v>
      </c>
      <c r="CJ84" t="s">
        <v>2455</v>
      </c>
      <c r="CK84" s="27">
        <v>44231</v>
      </c>
      <c r="CL84" t="s">
        <v>2455</v>
      </c>
      <c r="CM84" s="27">
        <v>44231</v>
      </c>
      <c r="CN84" t="s">
        <v>2455</v>
      </c>
      <c r="CO84" s="27">
        <v>44231</v>
      </c>
      <c r="CP84" t="s">
        <v>2455</v>
      </c>
      <c r="CQ84" s="7">
        <v>44231</v>
      </c>
      <c r="CR84">
        <v>3039</v>
      </c>
      <c r="CS84">
        <v>0.25900000000000001</v>
      </c>
      <c r="CT84" t="s">
        <v>2490</v>
      </c>
      <c r="CU84" s="7">
        <v>44232</v>
      </c>
      <c r="CV84" t="s">
        <v>2455</v>
      </c>
      <c r="CW84" s="27">
        <v>44257</v>
      </c>
      <c r="CX84" t="s">
        <v>2455</v>
      </c>
      <c r="CY84" s="27">
        <v>44257</v>
      </c>
      <c r="CZ84" t="s">
        <v>2455</v>
      </c>
      <c r="DA84" s="27">
        <v>44300</v>
      </c>
      <c r="DB84" t="s">
        <v>2455</v>
      </c>
      <c r="DC84" s="27">
        <v>44300</v>
      </c>
      <c r="DD84" t="s">
        <v>2455</v>
      </c>
      <c r="DE84" s="27">
        <v>44334</v>
      </c>
      <c r="DF84" t="s">
        <v>2455</v>
      </c>
      <c r="DG84" s="27">
        <v>44334</v>
      </c>
      <c r="DH84" t="s">
        <v>2455</v>
      </c>
      <c r="DI84" s="27">
        <v>44334</v>
      </c>
      <c r="DJ84" t="s">
        <v>209</v>
      </c>
      <c r="DK84" s="7">
        <v>44259</v>
      </c>
      <c r="DL84" t="s">
        <v>333</v>
      </c>
      <c r="DM84" s="27">
        <v>44265</v>
      </c>
      <c r="DN84" t="s">
        <v>333</v>
      </c>
      <c r="DO84" s="27">
        <v>44265</v>
      </c>
      <c r="DP84" t="s">
        <v>325</v>
      </c>
      <c r="DQ84" s="27">
        <v>44237</v>
      </c>
      <c r="DR84" t="s">
        <v>325</v>
      </c>
      <c r="DS84" s="27">
        <v>44237</v>
      </c>
      <c r="DT84" t="s">
        <v>325</v>
      </c>
      <c r="DU84" s="27">
        <v>44237</v>
      </c>
      <c r="DV84" t="s">
        <v>323</v>
      </c>
      <c r="DW84" s="27">
        <v>44237</v>
      </c>
      <c r="DX84" t="s">
        <v>321</v>
      </c>
      <c r="DY84" s="7">
        <v>44237</v>
      </c>
      <c r="DZ84" t="s">
        <v>321</v>
      </c>
      <c r="EA84">
        <v>44237</v>
      </c>
      <c r="EB84" t="s">
        <v>321</v>
      </c>
      <c r="EC84" s="27">
        <v>44237</v>
      </c>
      <c r="ED84" t="s">
        <v>321</v>
      </c>
      <c r="EE84" s="27">
        <v>44237</v>
      </c>
      <c r="EF84" t="s">
        <v>321</v>
      </c>
      <c r="EG84" s="7">
        <v>44237</v>
      </c>
      <c r="EH84" t="s">
        <v>321</v>
      </c>
      <c r="EI84" s="27">
        <v>44237</v>
      </c>
      <c r="EJ84" t="s">
        <v>321</v>
      </c>
      <c r="EK84" s="27">
        <v>44237</v>
      </c>
      <c r="EL84" t="s">
        <v>321</v>
      </c>
      <c r="EM84" s="27">
        <v>44237</v>
      </c>
      <c r="EN84" t="s">
        <v>321</v>
      </c>
      <c r="EO84" s="27">
        <v>44237</v>
      </c>
      <c r="EP84" t="s">
        <v>321</v>
      </c>
      <c r="EQ84" s="27">
        <v>44237</v>
      </c>
      <c r="ER84" t="s">
        <v>317</v>
      </c>
      <c r="ES84" s="27">
        <v>44392</v>
      </c>
      <c r="ET84" t="s">
        <v>317</v>
      </c>
      <c r="EU84" s="27">
        <v>44392</v>
      </c>
      <c r="EV84" t="s">
        <v>317</v>
      </c>
      <c r="EW84" s="27">
        <v>44392</v>
      </c>
      <c r="EX84" t="s">
        <v>317</v>
      </c>
      <c r="EY84" s="27">
        <v>44426</v>
      </c>
      <c r="EZ84" t="s">
        <v>317</v>
      </c>
      <c r="FA84">
        <v>44426</v>
      </c>
      <c r="FB84" t="s">
        <v>317</v>
      </c>
      <c r="FC84" s="27">
        <v>44426</v>
      </c>
      <c r="FF84" t="s">
        <v>317</v>
      </c>
      <c r="FG84" s="27">
        <v>44426</v>
      </c>
      <c r="FH84" t="s">
        <v>317</v>
      </c>
      <c r="FI84" s="7">
        <v>44426</v>
      </c>
      <c r="FJ84" t="s">
        <v>317</v>
      </c>
      <c r="FK84" s="27">
        <v>44426</v>
      </c>
      <c r="FL84" t="s">
        <v>317</v>
      </c>
      <c r="FM84" s="27">
        <v>44426</v>
      </c>
      <c r="FN84" t="s">
        <v>317</v>
      </c>
      <c r="FO84" s="27">
        <v>44426</v>
      </c>
      <c r="FP84" t="s">
        <v>317</v>
      </c>
      <c r="FQ84" s="27">
        <v>44426</v>
      </c>
      <c r="FR84" t="s">
        <v>317</v>
      </c>
      <c r="FS84" s="27">
        <v>44454</v>
      </c>
      <c r="FT84" t="s">
        <v>317</v>
      </c>
      <c r="FU84" s="7">
        <v>44454</v>
      </c>
      <c r="FV84" t="s">
        <v>317</v>
      </c>
      <c r="FW84" s="27">
        <v>44462</v>
      </c>
      <c r="FX84" t="s">
        <v>317</v>
      </c>
      <c r="FY84" s="27">
        <v>44462</v>
      </c>
      <c r="FZ84" t="s">
        <v>317</v>
      </c>
      <c r="GA84" s="27">
        <v>44462</v>
      </c>
      <c r="GB84" t="s">
        <v>317</v>
      </c>
      <c r="GC84" s="27">
        <v>44462</v>
      </c>
      <c r="GD84" t="s">
        <v>317</v>
      </c>
      <c r="GE84" s="27">
        <v>44475</v>
      </c>
      <c r="GF84" t="s">
        <v>317</v>
      </c>
      <c r="GG84" s="27">
        <v>44475</v>
      </c>
      <c r="GH84" t="s">
        <v>317</v>
      </c>
      <c r="GI84" s="27">
        <v>44475</v>
      </c>
      <c r="GJ84" t="s">
        <v>317</v>
      </c>
      <c r="GK84" s="27">
        <v>44475</v>
      </c>
      <c r="GL84" t="s">
        <v>317</v>
      </c>
      <c r="GM84" s="27">
        <v>44475</v>
      </c>
      <c r="GN84" t="s">
        <v>317</v>
      </c>
      <c r="GO84" s="27">
        <v>44475</v>
      </c>
      <c r="GP84" t="s">
        <v>317</v>
      </c>
      <c r="GQ84" s="27">
        <v>44475</v>
      </c>
      <c r="GR84" t="s">
        <v>317</v>
      </c>
      <c r="GS84" s="27">
        <v>44475</v>
      </c>
      <c r="GT84" t="s">
        <v>317</v>
      </c>
      <c r="GU84" s="27">
        <v>44475</v>
      </c>
      <c r="GV84" t="s">
        <v>317</v>
      </c>
      <c r="GW84" s="27">
        <v>44475</v>
      </c>
      <c r="GX84" t="s">
        <v>317</v>
      </c>
      <c r="GY84" s="27">
        <v>44475</v>
      </c>
      <c r="GZ84" t="s">
        <v>315</v>
      </c>
      <c r="HA84" s="27">
        <v>44524</v>
      </c>
      <c r="HB84" t="s">
        <v>315</v>
      </c>
      <c r="HC84" s="27">
        <v>44524</v>
      </c>
      <c r="HD84" t="s">
        <v>315</v>
      </c>
      <c r="HE84" s="27">
        <v>44524</v>
      </c>
      <c r="HF84" t="s">
        <v>315</v>
      </c>
      <c r="HG84">
        <v>44524</v>
      </c>
      <c r="HH84" t="s">
        <v>315</v>
      </c>
      <c r="HI84">
        <v>44524</v>
      </c>
      <c r="HJ84" t="s">
        <v>315</v>
      </c>
      <c r="HK84">
        <v>44524</v>
      </c>
      <c r="HL84" t="s">
        <v>315</v>
      </c>
      <c r="HM84" s="27">
        <v>44544</v>
      </c>
      <c r="HN84" t="s">
        <v>315</v>
      </c>
      <c r="HO84" s="27">
        <v>44544</v>
      </c>
      <c r="HP84" t="s">
        <v>315</v>
      </c>
      <c r="HQ84" s="27">
        <v>44544</v>
      </c>
      <c r="HR84" s="470" t="s">
        <v>315</v>
      </c>
      <c r="HS84" s="471">
        <v>44544</v>
      </c>
      <c r="HT84" t="s">
        <v>315</v>
      </c>
      <c r="HU84" s="27">
        <v>44579</v>
      </c>
      <c r="HV84" t="s">
        <v>315</v>
      </c>
      <c r="HW84" s="27">
        <v>44579</v>
      </c>
      <c r="HX84" t="s">
        <v>315</v>
      </c>
      <c r="HY84" s="27">
        <v>44579</v>
      </c>
      <c r="HZ84" t="s">
        <v>315</v>
      </c>
      <c r="IA84" s="27">
        <v>44579</v>
      </c>
      <c r="IB84" t="s">
        <v>315</v>
      </c>
      <c r="IC84" s="27">
        <v>44579</v>
      </c>
      <c r="ID84" t="s">
        <v>315</v>
      </c>
      <c r="IE84" s="27">
        <v>44599</v>
      </c>
      <c r="IF84" t="s">
        <v>315</v>
      </c>
      <c r="IG84" s="27">
        <v>44599</v>
      </c>
      <c r="IH84" t="s">
        <v>315</v>
      </c>
      <c r="II84" s="27">
        <v>44599</v>
      </c>
      <c r="IJ84" t="s">
        <v>315</v>
      </c>
      <c r="IK84" s="27">
        <v>44599</v>
      </c>
      <c r="IL84" t="s">
        <v>315</v>
      </c>
      <c r="IM84" s="27">
        <v>44599</v>
      </c>
      <c r="IN84" t="s">
        <v>315</v>
      </c>
      <c r="IO84" s="27">
        <v>44599</v>
      </c>
      <c r="IP84" t="s">
        <v>317</v>
      </c>
      <c r="IQ84" s="27">
        <v>44622</v>
      </c>
      <c r="IR84" t="s">
        <v>317</v>
      </c>
      <c r="IS84">
        <v>44622</v>
      </c>
      <c r="IT84" t="s">
        <v>317</v>
      </c>
      <c r="IU84" s="27">
        <v>44622</v>
      </c>
      <c r="IV84" t="s">
        <v>317</v>
      </c>
      <c r="IW84" s="27">
        <v>44622</v>
      </c>
      <c r="IX84" t="s">
        <v>317</v>
      </c>
      <c r="IY84" s="27">
        <v>44622</v>
      </c>
      <c r="IZ84" t="s">
        <v>317</v>
      </c>
      <c r="JA84" s="27">
        <v>44622</v>
      </c>
      <c r="JB84" t="s">
        <v>317</v>
      </c>
      <c r="JC84" s="27">
        <v>44655</v>
      </c>
      <c r="JD84" t="s">
        <v>317</v>
      </c>
      <c r="JE84" s="27">
        <v>44655</v>
      </c>
      <c r="JF84" t="s">
        <v>317</v>
      </c>
      <c r="JG84">
        <v>44655</v>
      </c>
      <c r="JH84" t="s">
        <v>317</v>
      </c>
      <c r="JI84" s="27">
        <v>44655</v>
      </c>
      <c r="JJ84" t="s">
        <v>317</v>
      </c>
      <c r="JK84">
        <v>44655</v>
      </c>
      <c r="JL84" t="s">
        <v>317</v>
      </c>
      <c r="JM84" s="27">
        <v>44655</v>
      </c>
      <c r="JN84" t="s">
        <v>317</v>
      </c>
      <c r="JO84" s="7">
        <v>44655</v>
      </c>
      <c r="JP84" t="s">
        <v>317</v>
      </c>
      <c r="JQ84" s="27">
        <v>44697</v>
      </c>
      <c r="JR84" t="s">
        <v>317</v>
      </c>
      <c r="JS84" s="27">
        <v>44697</v>
      </c>
      <c r="JT84" t="s">
        <v>317</v>
      </c>
      <c r="JU84">
        <v>44713</v>
      </c>
      <c r="JV84" t="s">
        <v>317</v>
      </c>
      <c r="JW84">
        <v>44713</v>
      </c>
      <c r="JX84" t="s">
        <v>317</v>
      </c>
      <c r="JY84" s="27">
        <v>44713</v>
      </c>
      <c r="JZ84" t="s">
        <v>317</v>
      </c>
      <c r="KA84" s="27">
        <v>44762</v>
      </c>
      <c r="KB84" t="s">
        <v>317</v>
      </c>
      <c r="KC84" s="27">
        <v>44762</v>
      </c>
      <c r="KD84" t="s">
        <v>317</v>
      </c>
      <c r="KE84" s="27">
        <v>44762</v>
      </c>
    </row>
    <row r="85" spans="1:291" x14ac:dyDescent="0.25">
      <c r="A85" t="s">
        <v>2440</v>
      </c>
      <c r="B85" s="7">
        <v>43601</v>
      </c>
      <c r="D85" t="s">
        <v>2440</v>
      </c>
      <c r="E85" s="7">
        <v>43601</v>
      </c>
      <c r="G85" t="s">
        <v>2430</v>
      </c>
      <c r="I85" t="s">
        <v>2442</v>
      </c>
      <c r="J85" s="7">
        <v>43479</v>
      </c>
      <c r="L85" t="s">
        <v>2430</v>
      </c>
      <c r="M85" t="s">
        <v>2442</v>
      </c>
      <c r="O85" t="s">
        <v>2455</v>
      </c>
      <c r="P85" s="7">
        <v>43929</v>
      </c>
      <c r="R85">
        <v>2040</v>
      </c>
      <c r="S85" s="7">
        <v>42472</v>
      </c>
      <c r="T85" t="s">
        <v>2342</v>
      </c>
      <c r="U85">
        <v>3043</v>
      </c>
      <c r="V85" s="7">
        <v>42802</v>
      </c>
      <c r="W85" t="s">
        <v>2347</v>
      </c>
      <c r="X85" t="s">
        <v>2442</v>
      </c>
      <c r="Y85" t="s">
        <v>2449</v>
      </c>
      <c r="Z85" s="7">
        <v>43978</v>
      </c>
      <c r="AA85" t="s">
        <v>2442</v>
      </c>
      <c r="AB85" t="s">
        <v>2442</v>
      </c>
      <c r="AC85" t="s">
        <v>2455</v>
      </c>
      <c r="AD85" s="7">
        <v>43978</v>
      </c>
      <c r="AE85" s="14" t="s">
        <v>2449</v>
      </c>
      <c r="AF85" t="s">
        <v>2455</v>
      </c>
      <c r="AG85" s="7">
        <v>43978</v>
      </c>
      <c r="AH85">
        <v>2040</v>
      </c>
      <c r="AI85" s="7">
        <v>42472</v>
      </c>
      <c r="AJ85" s="15" t="s">
        <v>2342</v>
      </c>
      <c r="AK85">
        <v>3256</v>
      </c>
      <c r="AL85" s="7">
        <v>43979</v>
      </c>
      <c r="AM85" t="s">
        <v>2455</v>
      </c>
      <c r="AN85">
        <v>3256</v>
      </c>
      <c r="AO85" s="7">
        <v>43979</v>
      </c>
      <c r="AP85">
        <v>3256</v>
      </c>
      <c r="AQ85" s="7">
        <v>44012</v>
      </c>
      <c r="AR85">
        <v>3256</v>
      </c>
      <c r="AS85" s="27">
        <v>44012</v>
      </c>
      <c r="AT85">
        <v>3256</v>
      </c>
      <c r="AU85" s="27">
        <v>44012</v>
      </c>
      <c r="AV85">
        <v>3256</v>
      </c>
      <c r="AW85" s="27">
        <v>44040</v>
      </c>
      <c r="AX85">
        <v>3256</v>
      </c>
      <c r="AY85" s="27">
        <v>44040</v>
      </c>
      <c r="AZ85">
        <v>3256</v>
      </c>
      <c r="BA85" s="27">
        <v>44062</v>
      </c>
      <c r="BB85">
        <v>3256</v>
      </c>
      <c r="BC85" s="27">
        <v>44062</v>
      </c>
      <c r="BD85">
        <v>3256</v>
      </c>
      <c r="BE85" s="27">
        <v>44062</v>
      </c>
      <c r="BF85">
        <v>3256</v>
      </c>
      <c r="BG85" s="27">
        <v>44096</v>
      </c>
      <c r="BH85">
        <v>3256</v>
      </c>
      <c r="BI85" s="27">
        <v>44096</v>
      </c>
      <c r="BJ85">
        <v>3256</v>
      </c>
      <c r="BK85" s="27">
        <v>44096</v>
      </c>
      <c r="BL85">
        <v>3256</v>
      </c>
      <c r="BM85" s="27">
        <v>44096</v>
      </c>
      <c r="BN85" t="s">
        <v>2455</v>
      </c>
      <c r="BO85" s="27">
        <v>44119</v>
      </c>
      <c r="BP85" t="s">
        <v>2455</v>
      </c>
      <c r="BQ85" s="7">
        <v>44119</v>
      </c>
      <c r="BR85" t="s">
        <v>2455</v>
      </c>
      <c r="BS85" s="27">
        <v>44119</v>
      </c>
      <c r="BT85" t="s">
        <v>2455</v>
      </c>
      <c r="BU85" s="27">
        <v>44183</v>
      </c>
      <c r="BV85" t="s">
        <v>2455</v>
      </c>
      <c r="BW85" s="7">
        <v>44183</v>
      </c>
      <c r="BX85" t="s">
        <v>2455</v>
      </c>
      <c r="BY85" s="27">
        <v>44202</v>
      </c>
      <c r="BZ85" t="s">
        <v>2455</v>
      </c>
      <c r="CA85" s="27">
        <v>44202</v>
      </c>
      <c r="CB85" t="s">
        <v>2455</v>
      </c>
      <c r="CC85" s="27">
        <v>44202</v>
      </c>
      <c r="CD85">
        <v>3572</v>
      </c>
      <c r="CE85" s="27">
        <v>44062</v>
      </c>
      <c r="CF85" t="s">
        <v>2455</v>
      </c>
      <c r="CG85" s="27">
        <v>44202</v>
      </c>
      <c r="CH85">
        <v>3246</v>
      </c>
      <c r="CI85" s="27">
        <v>44209</v>
      </c>
      <c r="CJ85">
        <v>3246</v>
      </c>
      <c r="CK85" s="27">
        <v>44232</v>
      </c>
      <c r="CL85">
        <v>3246</v>
      </c>
      <c r="CM85" s="27">
        <v>44232</v>
      </c>
      <c r="CN85">
        <v>3246</v>
      </c>
      <c r="CO85" s="27">
        <v>44232</v>
      </c>
      <c r="CP85">
        <v>3246</v>
      </c>
      <c r="CQ85" s="7">
        <v>44232</v>
      </c>
      <c r="CR85">
        <v>3050</v>
      </c>
      <c r="CS85">
        <v>0.14899999999999999</v>
      </c>
      <c r="CT85" t="s">
        <v>2492</v>
      </c>
      <c r="CU85" s="7">
        <v>44232</v>
      </c>
      <c r="CV85">
        <v>3246</v>
      </c>
      <c r="CW85" s="27">
        <v>44259</v>
      </c>
      <c r="CX85">
        <v>3246</v>
      </c>
      <c r="CY85" s="27">
        <v>44292</v>
      </c>
      <c r="CZ85">
        <v>3246</v>
      </c>
      <c r="DA85" s="27">
        <v>44292</v>
      </c>
      <c r="DB85">
        <v>3246</v>
      </c>
      <c r="DC85" s="27">
        <v>44292</v>
      </c>
      <c r="DD85">
        <v>3246</v>
      </c>
      <c r="DE85" s="27">
        <v>44334</v>
      </c>
      <c r="DF85">
        <v>3246</v>
      </c>
      <c r="DG85" s="27">
        <v>44334</v>
      </c>
      <c r="DH85">
        <v>3246</v>
      </c>
      <c r="DI85" s="27">
        <v>44334</v>
      </c>
      <c r="DJ85" t="s">
        <v>210</v>
      </c>
      <c r="DK85" s="7">
        <v>44259</v>
      </c>
      <c r="DL85" t="s">
        <v>334</v>
      </c>
      <c r="DM85" s="27">
        <v>44265</v>
      </c>
      <c r="DN85" t="s">
        <v>334</v>
      </c>
      <c r="DO85" s="27">
        <v>44265</v>
      </c>
      <c r="DP85" t="s">
        <v>326</v>
      </c>
      <c r="DQ85" s="27">
        <v>44237</v>
      </c>
      <c r="DR85" t="s">
        <v>326</v>
      </c>
      <c r="DS85" s="27">
        <v>44237</v>
      </c>
      <c r="DT85" t="s">
        <v>326</v>
      </c>
      <c r="DU85" s="27">
        <v>44237</v>
      </c>
      <c r="DV85" t="s">
        <v>325</v>
      </c>
      <c r="DW85" s="27">
        <v>44237</v>
      </c>
      <c r="DX85" t="s">
        <v>323</v>
      </c>
      <c r="DY85" s="7">
        <v>44237</v>
      </c>
      <c r="DZ85" t="s">
        <v>323</v>
      </c>
      <c r="EA85">
        <v>44237</v>
      </c>
      <c r="EB85" t="s">
        <v>323</v>
      </c>
      <c r="EC85" s="27">
        <v>44237</v>
      </c>
      <c r="ED85" t="s">
        <v>323</v>
      </c>
      <c r="EE85" s="27">
        <v>44237</v>
      </c>
      <c r="EF85" t="s">
        <v>323</v>
      </c>
      <c r="EG85" s="7">
        <v>44237</v>
      </c>
      <c r="EH85" t="s">
        <v>323</v>
      </c>
      <c r="EI85" s="27">
        <v>44237</v>
      </c>
      <c r="EJ85" t="s">
        <v>323</v>
      </c>
      <c r="EK85" s="27">
        <v>44237</v>
      </c>
      <c r="EL85" t="s">
        <v>323</v>
      </c>
      <c r="EM85" s="27">
        <v>44237</v>
      </c>
      <c r="EN85" t="s">
        <v>323</v>
      </c>
      <c r="EO85" s="27">
        <v>44237</v>
      </c>
      <c r="EP85" t="s">
        <v>323</v>
      </c>
      <c r="EQ85" s="27">
        <v>44237</v>
      </c>
      <c r="ER85" t="s">
        <v>319</v>
      </c>
      <c r="ES85" s="27">
        <v>44392</v>
      </c>
      <c r="ET85" t="s">
        <v>319</v>
      </c>
      <c r="EU85" s="27">
        <v>44392</v>
      </c>
      <c r="EV85" t="s">
        <v>319</v>
      </c>
      <c r="EW85" s="27">
        <v>44425</v>
      </c>
      <c r="EX85" t="s">
        <v>319</v>
      </c>
      <c r="EY85" s="27">
        <v>44425</v>
      </c>
      <c r="EZ85" t="s">
        <v>319</v>
      </c>
      <c r="FA85">
        <v>44425</v>
      </c>
      <c r="FB85" t="s">
        <v>319</v>
      </c>
      <c r="FC85" s="27">
        <v>44425</v>
      </c>
      <c r="FF85" t="s">
        <v>319</v>
      </c>
      <c r="FG85" s="27">
        <v>44425</v>
      </c>
      <c r="FH85" t="s">
        <v>319</v>
      </c>
      <c r="FI85" s="7">
        <v>44425</v>
      </c>
      <c r="FJ85" t="s">
        <v>319</v>
      </c>
      <c r="FK85" s="27">
        <v>44425</v>
      </c>
      <c r="FL85" t="s">
        <v>319</v>
      </c>
      <c r="FM85" s="27">
        <v>44425</v>
      </c>
      <c r="FN85" t="s">
        <v>319</v>
      </c>
      <c r="FO85" s="27">
        <v>44425</v>
      </c>
      <c r="FP85" t="s">
        <v>319</v>
      </c>
      <c r="FQ85" s="27">
        <v>44425</v>
      </c>
      <c r="FR85" t="s">
        <v>319</v>
      </c>
      <c r="FS85" s="27">
        <v>44454</v>
      </c>
      <c r="FT85" t="s">
        <v>319</v>
      </c>
      <c r="FU85" s="7">
        <v>44454</v>
      </c>
      <c r="FV85" t="s">
        <v>319</v>
      </c>
      <c r="FW85" s="27">
        <v>44462</v>
      </c>
      <c r="FX85" t="s">
        <v>319</v>
      </c>
      <c r="FY85" s="27">
        <v>44462</v>
      </c>
      <c r="FZ85" t="s">
        <v>319</v>
      </c>
      <c r="GA85" s="27">
        <v>44462</v>
      </c>
      <c r="GB85" t="s">
        <v>319</v>
      </c>
      <c r="GC85" s="27">
        <v>44462</v>
      </c>
      <c r="GD85" t="s">
        <v>319</v>
      </c>
      <c r="GE85" s="27">
        <v>44475</v>
      </c>
      <c r="GF85" t="s">
        <v>319</v>
      </c>
      <c r="GG85" s="27">
        <v>44475</v>
      </c>
      <c r="GH85" t="s">
        <v>319</v>
      </c>
      <c r="GI85" s="27">
        <v>44475</v>
      </c>
      <c r="GJ85" t="s">
        <v>319</v>
      </c>
      <c r="GK85" s="27">
        <v>44475</v>
      </c>
      <c r="GL85" t="s">
        <v>319</v>
      </c>
      <c r="GM85" s="27">
        <v>44475</v>
      </c>
      <c r="GN85" t="s">
        <v>319</v>
      </c>
      <c r="GO85" s="27">
        <v>44475</v>
      </c>
      <c r="GP85" t="s">
        <v>319</v>
      </c>
      <c r="GQ85" s="27">
        <v>44475</v>
      </c>
      <c r="GR85" t="s">
        <v>319</v>
      </c>
      <c r="GS85" s="27">
        <v>44475</v>
      </c>
      <c r="GT85" t="s">
        <v>319</v>
      </c>
      <c r="GU85" s="27">
        <v>44475</v>
      </c>
      <c r="GV85" t="s">
        <v>319</v>
      </c>
      <c r="GW85" s="27">
        <v>44475</v>
      </c>
      <c r="GX85" t="s">
        <v>319</v>
      </c>
      <c r="GY85" s="27">
        <v>44475</v>
      </c>
      <c r="GZ85" t="s">
        <v>317</v>
      </c>
      <c r="HA85" s="27">
        <v>44524</v>
      </c>
      <c r="HB85" t="s">
        <v>317</v>
      </c>
      <c r="HC85" s="27">
        <v>44524</v>
      </c>
      <c r="HD85" t="s">
        <v>317</v>
      </c>
      <c r="HE85" s="27">
        <v>44524</v>
      </c>
      <c r="HF85" t="s">
        <v>317</v>
      </c>
      <c r="HG85">
        <v>44524</v>
      </c>
      <c r="HH85" t="s">
        <v>317</v>
      </c>
      <c r="HI85">
        <v>44524</v>
      </c>
      <c r="HJ85" t="s">
        <v>317</v>
      </c>
      <c r="HK85">
        <v>44524</v>
      </c>
      <c r="HL85" t="s">
        <v>317</v>
      </c>
      <c r="HM85" s="27">
        <v>44544</v>
      </c>
      <c r="HN85" t="s">
        <v>317</v>
      </c>
      <c r="HO85" s="27">
        <v>44544</v>
      </c>
      <c r="HP85" t="s">
        <v>317</v>
      </c>
      <c r="HQ85" s="27">
        <v>44544</v>
      </c>
      <c r="HR85" s="470" t="s">
        <v>317</v>
      </c>
      <c r="HS85" s="471">
        <v>44544</v>
      </c>
      <c r="HT85" t="s">
        <v>317</v>
      </c>
      <c r="HU85" s="27">
        <v>44579</v>
      </c>
      <c r="HV85" t="s">
        <v>317</v>
      </c>
      <c r="HW85" s="27">
        <v>44579</v>
      </c>
      <c r="HX85" t="s">
        <v>317</v>
      </c>
      <c r="HY85" s="27">
        <v>44579</v>
      </c>
      <c r="HZ85" t="s">
        <v>317</v>
      </c>
      <c r="IA85" s="27">
        <v>44579</v>
      </c>
      <c r="IB85" t="s">
        <v>317</v>
      </c>
      <c r="IC85" s="27">
        <v>44579</v>
      </c>
      <c r="ID85" t="s">
        <v>317</v>
      </c>
      <c r="IE85" s="27">
        <v>44599</v>
      </c>
      <c r="IF85" t="s">
        <v>317</v>
      </c>
      <c r="IG85" s="27">
        <v>44599</v>
      </c>
      <c r="IH85" t="s">
        <v>317</v>
      </c>
      <c r="II85" s="27">
        <v>44599</v>
      </c>
      <c r="IJ85" t="s">
        <v>317</v>
      </c>
      <c r="IK85" s="27">
        <v>44599</v>
      </c>
      <c r="IL85" t="s">
        <v>317</v>
      </c>
      <c r="IM85" s="27">
        <v>44599</v>
      </c>
      <c r="IN85" t="s">
        <v>317</v>
      </c>
      <c r="IO85" s="27">
        <v>44599</v>
      </c>
      <c r="IP85" t="s">
        <v>319</v>
      </c>
      <c r="IQ85" s="27">
        <v>44622</v>
      </c>
      <c r="IR85" t="s">
        <v>319</v>
      </c>
      <c r="IS85">
        <v>44622</v>
      </c>
      <c r="IT85" t="s">
        <v>319</v>
      </c>
      <c r="IU85" s="27">
        <v>44622</v>
      </c>
      <c r="IV85" t="s">
        <v>319</v>
      </c>
      <c r="IW85" s="27">
        <v>44622</v>
      </c>
      <c r="IX85" t="s">
        <v>319</v>
      </c>
      <c r="IY85" s="27">
        <v>44622</v>
      </c>
      <c r="IZ85" t="s">
        <v>319</v>
      </c>
      <c r="JA85" s="27">
        <v>44622</v>
      </c>
      <c r="JB85" t="s">
        <v>319</v>
      </c>
      <c r="JC85" s="27">
        <v>44655</v>
      </c>
      <c r="JD85" t="s">
        <v>319</v>
      </c>
      <c r="JE85" s="27">
        <v>44655</v>
      </c>
      <c r="JF85" t="s">
        <v>319</v>
      </c>
      <c r="JG85">
        <v>44655</v>
      </c>
      <c r="JH85" t="s">
        <v>319</v>
      </c>
      <c r="JI85" s="27">
        <v>44655</v>
      </c>
      <c r="JJ85" t="s">
        <v>319</v>
      </c>
      <c r="JK85">
        <v>44655</v>
      </c>
      <c r="JL85" t="s">
        <v>319</v>
      </c>
      <c r="JM85" s="27">
        <v>44655</v>
      </c>
      <c r="JN85" t="s">
        <v>319</v>
      </c>
      <c r="JO85" s="7">
        <v>44655</v>
      </c>
      <c r="JP85" t="s">
        <v>319</v>
      </c>
      <c r="JQ85" s="27">
        <v>44691</v>
      </c>
      <c r="JR85" t="s">
        <v>319</v>
      </c>
      <c r="JS85" s="27">
        <v>44691</v>
      </c>
      <c r="JT85" t="s">
        <v>319</v>
      </c>
      <c r="JU85">
        <v>44713</v>
      </c>
      <c r="JV85" t="s">
        <v>319</v>
      </c>
      <c r="JW85">
        <v>44713</v>
      </c>
      <c r="JX85" t="s">
        <v>319</v>
      </c>
      <c r="JY85" s="27">
        <v>44713</v>
      </c>
      <c r="JZ85" t="s">
        <v>319</v>
      </c>
      <c r="KA85" s="27">
        <v>44762</v>
      </c>
      <c r="KB85" t="s">
        <v>319</v>
      </c>
      <c r="KC85" s="27">
        <v>44762</v>
      </c>
      <c r="KD85" t="s">
        <v>319</v>
      </c>
      <c r="KE85" s="27">
        <v>44762</v>
      </c>
    </row>
    <row r="86" spans="1:291" x14ac:dyDescent="0.25">
      <c r="A86" t="s">
        <v>2442</v>
      </c>
      <c r="B86" s="7">
        <v>43479</v>
      </c>
      <c r="D86" t="s">
        <v>2442</v>
      </c>
      <c r="E86" s="7">
        <v>43479</v>
      </c>
      <c r="G86" t="s">
        <v>2432</v>
      </c>
      <c r="I86" t="s">
        <v>2446</v>
      </c>
      <c r="J86" s="7">
        <v>43929</v>
      </c>
      <c r="L86" t="s">
        <v>2432</v>
      </c>
      <c r="M86" t="s">
        <v>2446</v>
      </c>
      <c r="O86">
        <v>3246</v>
      </c>
      <c r="P86" s="7">
        <v>43937</v>
      </c>
      <c r="R86" t="s">
        <v>2526</v>
      </c>
      <c r="S86" s="7">
        <v>42472</v>
      </c>
      <c r="T86" t="s">
        <v>2342</v>
      </c>
      <c r="U86">
        <v>3016</v>
      </c>
      <c r="V86" s="7">
        <v>42472</v>
      </c>
      <c r="W86" t="s">
        <v>2342</v>
      </c>
      <c r="X86" t="s">
        <v>2446</v>
      </c>
      <c r="Y86" t="s">
        <v>2452</v>
      </c>
      <c r="Z86" s="7">
        <v>43978</v>
      </c>
      <c r="AA86" t="s">
        <v>2446</v>
      </c>
      <c r="AB86" t="s">
        <v>2446</v>
      </c>
      <c r="AC86">
        <v>3246</v>
      </c>
      <c r="AD86" s="7">
        <v>43979</v>
      </c>
      <c r="AE86" s="14" t="s">
        <v>2452</v>
      </c>
      <c r="AF86">
        <v>3246</v>
      </c>
      <c r="AG86" s="7">
        <v>43979</v>
      </c>
      <c r="AH86" t="s">
        <v>2526</v>
      </c>
      <c r="AI86" s="7">
        <v>42472</v>
      </c>
      <c r="AJ86" s="15" t="s">
        <v>2342</v>
      </c>
      <c r="AK86">
        <v>3266</v>
      </c>
      <c r="AL86" s="7">
        <v>43979</v>
      </c>
      <c r="AM86">
        <v>3246</v>
      </c>
      <c r="AN86">
        <v>3266</v>
      </c>
      <c r="AO86" s="7">
        <v>43979</v>
      </c>
      <c r="AP86">
        <v>3266</v>
      </c>
      <c r="AQ86" s="7">
        <v>44012</v>
      </c>
      <c r="AR86">
        <v>3266</v>
      </c>
      <c r="AS86" s="27">
        <v>44012</v>
      </c>
      <c r="AT86">
        <v>3266</v>
      </c>
      <c r="AU86" s="27">
        <v>44012</v>
      </c>
      <c r="AV86">
        <v>3266</v>
      </c>
      <c r="AW86" s="27">
        <v>44040</v>
      </c>
      <c r="AX86">
        <v>3266</v>
      </c>
      <c r="AY86" s="27">
        <v>44040</v>
      </c>
      <c r="AZ86">
        <v>3266</v>
      </c>
      <c r="BA86" s="27">
        <v>44062</v>
      </c>
      <c r="BB86">
        <v>3266</v>
      </c>
      <c r="BC86" s="27">
        <v>44062</v>
      </c>
      <c r="BD86">
        <v>3266</v>
      </c>
      <c r="BE86" s="27">
        <v>44062</v>
      </c>
      <c r="BF86">
        <v>3266</v>
      </c>
      <c r="BG86" s="27">
        <v>44096</v>
      </c>
      <c r="BH86">
        <v>3266</v>
      </c>
      <c r="BI86" s="27">
        <v>44096</v>
      </c>
      <c r="BJ86">
        <v>3266</v>
      </c>
      <c r="BK86" s="27">
        <v>44096</v>
      </c>
      <c r="BL86">
        <v>3266</v>
      </c>
      <c r="BM86" s="27">
        <v>44119</v>
      </c>
      <c r="BN86">
        <v>3246</v>
      </c>
      <c r="BO86" s="27">
        <v>44124</v>
      </c>
      <c r="BP86">
        <v>3246</v>
      </c>
      <c r="BQ86" s="7">
        <v>44159</v>
      </c>
      <c r="BR86">
        <v>3246</v>
      </c>
      <c r="BS86" s="27">
        <v>44159</v>
      </c>
      <c r="BT86">
        <v>3246</v>
      </c>
      <c r="BU86" s="27">
        <v>44159</v>
      </c>
      <c r="BV86">
        <v>3246</v>
      </c>
      <c r="BW86">
        <v>44159</v>
      </c>
      <c r="BX86">
        <v>3246</v>
      </c>
      <c r="BY86" s="27">
        <v>44209</v>
      </c>
      <c r="BZ86">
        <v>3246</v>
      </c>
      <c r="CA86" s="27">
        <v>44209</v>
      </c>
      <c r="CB86">
        <v>3246</v>
      </c>
      <c r="CC86" s="27">
        <v>44209</v>
      </c>
      <c r="CD86">
        <v>4028</v>
      </c>
      <c r="CE86" s="27">
        <v>43585</v>
      </c>
      <c r="CF86">
        <v>3246</v>
      </c>
      <c r="CG86" s="27">
        <v>44209</v>
      </c>
      <c r="CH86">
        <v>3256</v>
      </c>
      <c r="CI86" s="27">
        <v>44209</v>
      </c>
      <c r="CJ86">
        <v>3256</v>
      </c>
      <c r="CK86" s="27">
        <v>44232</v>
      </c>
      <c r="CL86">
        <v>3256</v>
      </c>
      <c r="CM86" s="27">
        <v>44232</v>
      </c>
      <c r="CN86">
        <v>3256</v>
      </c>
      <c r="CO86" s="27">
        <v>44232</v>
      </c>
      <c r="CP86">
        <v>3256</v>
      </c>
      <c r="CQ86" s="7">
        <v>44232</v>
      </c>
      <c r="CR86">
        <v>3085</v>
      </c>
      <c r="CS86">
        <v>9.1999999999999998E-2</v>
      </c>
      <c r="CT86" t="s">
        <v>2494</v>
      </c>
      <c r="CU86" s="7">
        <v>44232</v>
      </c>
      <c r="CV86">
        <v>3256</v>
      </c>
      <c r="CW86" s="27">
        <v>44259</v>
      </c>
      <c r="CX86">
        <v>3256</v>
      </c>
      <c r="CY86" s="27">
        <v>44292</v>
      </c>
      <c r="CZ86">
        <v>3256</v>
      </c>
      <c r="DA86" s="27">
        <v>44292</v>
      </c>
      <c r="DB86">
        <v>3256</v>
      </c>
      <c r="DC86" s="27">
        <v>44292</v>
      </c>
      <c r="DD86">
        <v>3256</v>
      </c>
      <c r="DE86" s="27">
        <v>44334</v>
      </c>
      <c r="DF86">
        <v>3256</v>
      </c>
      <c r="DG86" s="27">
        <v>44334</v>
      </c>
      <c r="DH86">
        <v>3256</v>
      </c>
      <c r="DI86" s="27">
        <v>44334</v>
      </c>
      <c r="DJ86" t="s">
        <v>211</v>
      </c>
      <c r="DK86" s="7">
        <v>44259</v>
      </c>
      <c r="DL86" t="s">
        <v>298</v>
      </c>
      <c r="DM86" s="27">
        <v>44372</v>
      </c>
      <c r="DN86" t="s">
        <v>298</v>
      </c>
      <c r="DO86" s="27">
        <v>44372</v>
      </c>
      <c r="DP86" t="s">
        <v>328</v>
      </c>
      <c r="DQ86" s="27">
        <v>44237</v>
      </c>
      <c r="DR86" t="s">
        <v>328</v>
      </c>
      <c r="DS86" s="27">
        <v>44237</v>
      </c>
      <c r="DT86" t="s">
        <v>328</v>
      </c>
      <c r="DU86" s="27">
        <v>44237</v>
      </c>
      <c r="DV86" t="s">
        <v>326</v>
      </c>
      <c r="DW86" s="27">
        <v>44237</v>
      </c>
      <c r="DX86" t="s">
        <v>325</v>
      </c>
      <c r="DY86" s="7">
        <v>44237</v>
      </c>
      <c r="DZ86" t="s">
        <v>325</v>
      </c>
      <c r="EA86">
        <v>44237</v>
      </c>
      <c r="EB86" t="s">
        <v>325</v>
      </c>
      <c r="EC86" s="27">
        <v>44237</v>
      </c>
      <c r="ED86" t="s">
        <v>325</v>
      </c>
      <c r="EE86" s="27">
        <v>44237</v>
      </c>
      <c r="EF86" t="s">
        <v>325</v>
      </c>
      <c r="EG86" s="7">
        <v>44237</v>
      </c>
      <c r="EH86" t="s">
        <v>325</v>
      </c>
      <c r="EI86" s="27">
        <v>44237</v>
      </c>
      <c r="EJ86" t="s">
        <v>325</v>
      </c>
      <c r="EK86" s="27">
        <v>44237</v>
      </c>
      <c r="EL86" t="s">
        <v>325</v>
      </c>
      <c r="EM86" s="27">
        <v>44237</v>
      </c>
      <c r="EN86" t="s">
        <v>325</v>
      </c>
      <c r="EO86" s="27">
        <v>44237</v>
      </c>
      <c r="EP86" t="s">
        <v>325</v>
      </c>
      <c r="EQ86" s="27">
        <v>44237</v>
      </c>
      <c r="ER86" t="s">
        <v>321</v>
      </c>
      <c r="ES86" s="27">
        <v>44237</v>
      </c>
      <c r="ET86" t="s">
        <v>321</v>
      </c>
      <c r="EU86" s="27">
        <v>44237</v>
      </c>
      <c r="EV86" t="s">
        <v>321</v>
      </c>
      <c r="EW86" s="27">
        <v>44425</v>
      </c>
      <c r="EX86" t="s">
        <v>321</v>
      </c>
      <c r="EY86" s="27">
        <v>44425</v>
      </c>
      <c r="EZ86" t="s">
        <v>321</v>
      </c>
      <c r="FA86">
        <v>44425</v>
      </c>
      <c r="FB86" t="s">
        <v>321</v>
      </c>
      <c r="FC86" s="27">
        <v>44425</v>
      </c>
      <c r="FF86" t="s">
        <v>321</v>
      </c>
      <c r="FG86" s="27">
        <v>44425</v>
      </c>
      <c r="FH86" t="s">
        <v>321</v>
      </c>
      <c r="FI86" s="7">
        <v>44425</v>
      </c>
      <c r="FJ86" t="s">
        <v>321</v>
      </c>
      <c r="FK86" s="27">
        <v>44425</v>
      </c>
      <c r="FL86" t="s">
        <v>321</v>
      </c>
      <c r="FM86" s="27">
        <v>44425</v>
      </c>
      <c r="FN86" t="s">
        <v>321</v>
      </c>
      <c r="FO86" s="27">
        <v>44425</v>
      </c>
      <c r="FP86" t="s">
        <v>321</v>
      </c>
      <c r="FQ86" s="27">
        <v>44425</v>
      </c>
      <c r="FR86" t="s">
        <v>321</v>
      </c>
      <c r="FS86" s="27">
        <v>44454</v>
      </c>
      <c r="FT86" t="s">
        <v>321</v>
      </c>
      <c r="FU86" s="7">
        <v>44454</v>
      </c>
      <c r="FV86" t="s">
        <v>321</v>
      </c>
      <c r="FW86" s="27">
        <v>44462</v>
      </c>
      <c r="FX86" t="s">
        <v>321</v>
      </c>
      <c r="FY86" s="27">
        <v>44462</v>
      </c>
      <c r="FZ86" t="s">
        <v>321</v>
      </c>
      <c r="GA86" s="27">
        <v>44462</v>
      </c>
      <c r="GB86" t="s">
        <v>321</v>
      </c>
      <c r="GC86" s="27">
        <v>44462</v>
      </c>
      <c r="GD86" t="s">
        <v>321</v>
      </c>
      <c r="GE86" s="27">
        <v>44475</v>
      </c>
      <c r="GF86" t="s">
        <v>321</v>
      </c>
      <c r="GG86" s="27">
        <v>44475</v>
      </c>
      <c r="GH86" t="s">
        <v>321</v>
      </c>
      <c r="GI86" s="27">
        <v>44475</v>
      </c>
      <c r="GJ86" t="s">
        <v>321</v>
      </c>
      <c r="GK86" s="27">
        <v>44475</v>
      </c>
      <c r="GL86" t="s">
        <v>321</v>
      </c>
      <c r="GM86" s="27">
        <v>44475</v>
      </c>
      <c r="GN86" t="s">
        <v>321</v>
      </c>
      <c r="GO86" s="27">
        <v>44475</v>
      </c>
      <c r="GP86" t="s">
        <v>321</v>
      </c>
      <c r="GQ86" s="27">
        <v>44475</v>
      </c>
      <c r="GR86" t="s">
        <v>321</v>
      </c>
      <c r="GS86" s="27">
        <v>44475</v>
      </c>
      <c r="GT86" t="s">
        <v>321</v>
      </c>
      <c r="GU86" s="27">
        <v>44475</v>
      </c>
      <c r="GV86" t="s">
        <v>321</v>
      </c>
      <c r="GW86" s="27">
        <v>44475</v>
      </c>
      <c r="GX86" t="s">
        <v>321</v>
      </c>
      <c r="GY86" s="27">
        <v>44475</v>
      </c>
      <c r="GZ86" t="s">
        <v>319</v>
      </c>
      <c r="HA86" s="27">
        <v>44524</v>
      </c>
      <c r="HB86" t="s">
        <v>319</v>
      </c>
      <c r="HC86" s="27">
        <v>44524</v>
      </c>
      <c r="HD86" t="s">
        <v>319</v>
      </c>
      <c r="HE86" s="27">
        <v>44524</v>
      </c>
      <c r="HF86" t="s">
        <v>319</v>
      </c>
      <c r="HG86">
        <v>44524</v>
      </c>
      <c r="HH86" t="s">
        <v>319</v>
      </c>
      <c r="HI86">
        <v>44524</v>
      </c>
      <c r="HJ86" t="s">
        <v>319</v>
      </c>
      <c r="HK86">
        <v>44524</v>
      </c>
      <c r="HL86" t="s">
        <v>319</v>
      </c>
      <c r="HM86" s="27">
        <v>44544</v>
      </c>
      <c r="HN86" t="s">
        <v>319</v>
      </c>
      <c r="HO86" s="27">
        <v>44544</v>
      </c>
      <c r="HP86" t="s">
        <v>319</v>
      </c>
      <c r="HQ86" s="27">
        <v>44544</v>
      </c>
      <c r="HR86" s="470" t="s">
        <v>319</v>
      </c>
      <c r="HS86" s="471">
        <v>44544</v>
      </c>
      <c r="HT86" t="s">
        <v>319</v>
      </c>
      <c r="HU86" s="27">
        <v>44579</v>
      </c>
      <c r="HV86" t="s">
        <v>319</v>
      </c>
      <c r="HW86" s="27">
        <v>44579</v>
      </c>
      <c r="HX86" t="s">
        <v>319</v>
      </c>
      <c r="HY86" s="27">
        <v>44579</v>
      </c>
      <c r="HZ86" t="s">
        <v>319</v>
      </c>
      <c r="IA86" s="27">
        <v>44579</v>
      </c>
      <c r="IB86" t="s">
        <v>319</v>
      </c>
      <c r="IC86" s="27">
        <v>44579</v>
      </c>
      <c r="ID86" t="s">
        <v>319</v>
      </c>
      <c r="IE86" s="27">
        <v>44599</v>
      </c>
      <c r="IF86" t="s">
        <v>319</v>
      </c>
      <c r="IG86" s="27">
        <v>44599</v>
      </c>
      <c r="IH86" t="s">
        <v>319</v>
      </c>
      <c r="II86" s="27">
        <v>44599</v>
      </c>
      <c r="IJ86" t="s">
        <v>319</v>
      </c>
      <c r="IK86" s="27">
        <v>44599</v>
      </c>
      <c r="IL86" t="s">
        <v>319</v>
      </c>
      <c r="IM86" s="27">
        <v>44599</v>
      </c>
      <c r="IN86" t="s">
        <v>319</v>
      </c>
      <c r="IO86" s="27">
        <v>44599</v>
      </c>
      <c r="IP86" t="s">
        <v>321</v>
      </c>
      <c r="IQ86" s="27">
        <v>44622</v>
      </c>
      <c r="IR86" t="s">
        <v>321</v>
      </c>
      <c r="IS86">
        <v>44622</v>
      </c>
      <c r="IT86" t="s">
        <v>321</v>
      </c>
      <c r="IU86" s="27">
        <v>44622</v>
      </c>
      <c r="IV86" t="s">
        <v>321</v>
      </c>
      <c r="IW86" s="27">
        <v>44622</v>
      </c>
      <c r="IX86" t="s">
        <v>321</v>
      </c>
      <c r="IY86" s="27">
        <v>44622</v>
      </c>
      <c r="IZ86" t="s">
        <v>321</v>
      </c>
      <c r="JA86" s="27">
        <v>44622</v>
      </c>
      <c r="JB86" t="s">
        <v>321</v>
      </c>
      <c r="JC86" s="27">
        <v>44655</v>
      </c>
      <c r="JD86" t="s">
        <v>321</v>
      </c>
      <c r="JE86" s="27">
        <v>44655</v>
      </c>
      <c r="JF86" t="s">
        <v>321</v>
      </c>
      <c r="JG86">
        <v>44655</v>
      </c>
      <c r="JH86" t="s">
        <v>321</v>
      </c>
      <c r="JI86" s="27">
        <v>44655</v>
      </c>
      <c r="JJ86" t="s">
        <v>321</v>
      </c>
      <c r="JK86">
        <v>44655</v>
      </c>
      <c r="JL86" t="s">
        <v>321</v>
      </c>
      <c r="JM86" s="27">
        <v>44655</v>
      </c>
      <c r="JN86" t="s">
        <v>321</v>
      </c>
      <c r="JO86" s="7">
        <v>44655</v>
      </c>
      <c r="JP86" t="s">
        <v>321</v>
      </c>
      <c r="JQ86" s="27">
        <v>44697</v>
      </c>
      <c r="JR86" t="s">
        <v>321</v>
      </c>
      <c r="JS86" s="27">
        <v>44697</v>
      </c>
      <c r="JT86" t="s">
        <v>321</v>
      </c>
      <c r="JU86">
        <v>44713</v>
      </c>
      <c r="JV86" t="s">
        <v>321</v>
      </c>
      <c r="JW86">
        <v>44713</v>
      </c>
      <c r="JX86" t="s">
        <v>321</v>
      </c>
      <c r="JY86" s="27">
        <v>44713</v>
      </c>
      <c r="JZ86" t="s">
        <v>321</v>
      </c>
      <c r="KA86" s="27">
        <v>44713</v>
      </c>
      <c r="KB86" t="s">
        <v>321</v>
      </c>
      <c r="KC86" s="27">
        <v>44713</v>
      </c>
      <c r="KD86" t="s">
        <v>321</v>
      </c>
      <c r="KE86" s="27">
        <v>44713</v>
      </c>
    </row>
    <row r="87" spans="1:291" x14ac:dyDescent="0.25">
      <c r="A87" t="s">
        <v>2446</v>
      </c>
      <c r="B87" s="7">
        <v>43929</v>
      </c>
      <c r="D87" t="s">
        <v>2446</v>
      </c>
      <c r="E87" s="7">
        <v>43929</v>
      </c>
      <c r="G87" t="s">
        <v>2434</v>
      </c>
      <c r="I87" t="s">
        <v>2449</v>
      </c>
      <c r="J87" s="7">
        <v>43929</v>
      </c>
      <c r="L87" t="s">
        <v>2434</v>
      </c>
      <c r="M87" t="s">
        <v>2449</v>
      </c>
      <c r="O87">
        <v>3256</v>
      </c>
      <c r="P87" s="7">
        <v>43937</v>
      </c>
      <c r="R87" t="s">
        <v>2527</v>
      </c>
      <c r="S87" s="7">
        <v>42472</v>
      </c>
      <c r="T87" t="s">
        <v>2342</v>
      </c>
      <c r="U87">
        <v>3048</v>
      </c>
      <c r="V87" s="7">
        <v>42332</v>
      </c>
      <c r="W87" t="s">
        <v>2342</v>
      </c>
      <c r="X87" t="s">
        <v>2449</v>
      </c>
      <c r="Y87" t="s">
        <v>2455</v>
      </c>
      <c r="Z87" s="7">
        <v>43978</v>
      </c>
      <c r="AA87" t="s">
        <v>2449</v>
      </c>
      <c r="AB87" t="s">
        <v>2449</v>
      </c>
      <c r="AC87">
        <v>3256</v>
      </c>
      <c r="AD87" s="7">
        <v>43979</v>
      </c>
      <c r="AE87" s="14" t="s">
        <v>2455</v>
      </c>
      <c r="AF87">
        <v>3256</v>
      </c>
      <c r="AG87" s="7">
        <v>43979</v>
      </c>
      <c r="AH87" t="s">
        <v>2527</v>
      </c>
      <c r="AI87" s="7">
        <v>42472</v>
      </c>
      <c r="AJ87" s="15" t="s">
        <v>2342</v>
      </c>
      <c r="AK87">
        <v>3276</v>
      </c>
      <c r="AL87" s="7">
        <v>43979</v>
      </c>
      <c r="AM87">
        <v>3256</v>
      </c>
      <c r="AN87">
        <v>3276</v>
      </c>
      <c r="AO87" s="7">
        <v>43979</v>
      </c>
      <c r="AP87">
        <v>3276</v>
      </c>
      <c r="AQ87" s="7">
        <v>44012</v>
      </c>
      <c r="AR87">
        <v>3276</v>
      </c>
      <c r="AS87" s="27">
        <v>44012</v>
      </c>
      <c r="AT87">
        <v>3276</v>
      </c>
      <c r="AU87" s="27">
        <v>44012</v>
      </c>
      <c r="AV87">
        <v>3276</v>
      </c>
      <c r="AW87" s="27">
        <v>44040</v>
      </c>
      <c r="AX87">
        <v>3276</v>
      </c>
      <c r="AY87" s="27">
        <v>44040</v>
      </c>
      <c r="AZ87">
        <v>3276</v>
      </c>
      <c r="BA87" s="27">
        <v>44062</v>
      </c>
      <c r="BB87">
        <v>3276</v>
      </c>
      <c r="BC87" s="27">
        <v>44062</v>
      </c>
      <c r="BD87">
        <v>3276</v>
      </c>
      <c r="BE87" s="27">
        <v>44062</v>
      </c>
      <c r="BF87">
        <v>3276</v>
      </c>
      <c r="BG87" s="27">
        <v>44096</v>
      </c>
      <c r="BH87">
        <v>3276</v>
      </c>
      <c r="BI87" s="27">
        <v>44096</v>
      </c>
      <c r="BJ87">
        <v>3276</v>
      </c>
      <c r="BK87" s="27">
        <v>44096</v>
      </c>
      <c r="BL87">
        <v>3276</v>
      </c>
      <c r="BM87" s="27">
        <v>44119</v>
      </c>
      <c r="BN87">
        <v>3256</v>
      </c>
      <c r="BO87" s="27">
        <v>44124</v>
      </c>
      <c r="BP87">
        <v>3256</v>
      </c>
      <c r="BQ87" s="7">
        <v>44159</v>
      </c>
      <c r="BR87">
        <v>3256</v>
      </c>
      <c r="BS87" s="27">
        <v>44159</v>
      </c>
      <c r="BT87">
        <v>3256</v>
      </c>
      <c r="BU87" s="27">
        <v>44159</v>
      </c>
      <c r="BV87">
        <v>3256</v>
      </c>
      <c r="BW87">
        <v>44159</v>
      </c>
      <c r="BX87">
        <v>3256</v>
      </c>
      <c r="BY87" s="27">
        <v>44209</v>
      </c>
      <c r="BZ87">
        <v>3256</v>
      </c>
      <c r="CA87" s="27">
        <v>44209</v>
      </c>
      <c r="CB87">
        <v>3256</v>
      </c>
      <c r="CC87" s="27">
        <v>44209</v>
      </c>
      <c r="CD87">
        <v>4027</v>
      </c>
      <c r="CE87" s="27">
        <v>43585</v>
      </c>
      <c r="CF87">
        <v>3256</v>
      </c>
      <c r="CG87" s="27">
        <v>44209</v>
      </c>
      <c r="CH87">
        <v>3266</v>
      </c>
      <c r="CI87" s="27">
        <v>44209</v>
      </c>
      <c r="CJ87">
        <v>3266</v>
      </c>
      <c r="CK87" s="27">
        <v>44232</v>
      </c>
      <c r="CL87">
        <v>3266</v>
      </c>
      <c r="CM87" s="27">
        <v>44232</v>
      </c>
      <c r="CN87">
        <v>3266</v>
      </c>
      <c r="CO87" s="27">
        <v>44232</v>
      </c>
      <c r="CP87">
        <v>3266</v>
      </c>
      <c r="CQ87" s="7">
        <v>44232</v>
      </c>
      <c r="CR87">
        <v>3087</v>
      </c>
      <c r="CS87">
        <v>6.2E-2</v>
      </c>
      <c r="CT87" t="s">
        <v>2496</v>
      </c>
      <c r="CU87" s="7">
        <v>44232</v>
      </c>
      <c r="CV87">
        <v>3266</v>
      </c>
      <c r="CW87" s="27">
        <v>44259</v>
      </c>
      <c r="CX87">
        <v>3266</v>
      </c>
      <c r="CY87" s="27">
        <v>44292</v>
      </c>
      <c r="CZ87">
        <v>3266</v>
      </c>
      <c r="DA87" s="27">
        <v>44292</v>
      </c>
      <c r="DB87">
        <v>3266</v>
      </c>
      <c r="DC87" s="27">
        <v>44292</v>
      </c>
      <c r="DD87">
        <v>3266</v>
      </c>
      <c r="DE87" s="27">
        <v>44334</v>
      </c>
      <c r="DF87">
        <v>3266</v>
      </c>
      <c r="DG87" s="27">
        <v>44334</v>
      </c>
      <c r="DH87">
        <v>3266</v>
      </c>
      <c r="DI87" s="27">
        <v>44334</v>
      </c>
      <c r="DJ87" t="s">
        <v>212</v>
      </c>
      <c r="DK87" s="7">
        <v>44259</v>
      </c>
      <c r="DL87" t="s">
        <v>250</v>
      </c>
      <c r="DM87" s="27">
        <v>44259</v>
      </c>
      <c r="DN87" t="s">
        <v>250</v>
      </c>
      <c r="DO87" s="27">
        <v>44259</v>
      </c>
      <c r="DP87" t="s">
        <v>329</v>
      </c>
      <c r="DQ87" s="27">
        <v>44237</v>
      </c>
      <c r="DR87" t="s">
        <v>329</v>
      </c>
      <c r="DS87" s="27">
        <v>44237</v>
      </c>
      <c r="DT87" t="s">
        <v>329</v>
      </c>
      <c r="DU87" s="27">
        <v>44237</v>
      </c>
      <c r="DV87" t="s">
        <v>328</v>
      </c>
      <c r="DW87" s="27">
        <v>44237</v>
      </c>
      <c r="DX87" t="s">
        <v>326</v>
      </c>
      <c r="DY87" s="7">
        <v>44392</v>
      </c>
      <c r="DZ87" t="s">
        <v>326</v>
      </c>
      <c r="EA87">
        <v>44392</v>
      </c>
      <c r="EB87" t="s">
        <v>326</v>
      </c>
      <c r="EC87" s="27">
        <v>44392</v>
      </c>
      <c r="ED87" t="s">
        <v>326</v>
      </c>
      <c r="EE87" s="27">
        <v>44392</v>
      </c>
      <c r="EF87" t="s">
        <v>326</v>
      </c>
      <c r="EG87" s="7">
        <v>44392</v>
      </c>
      <c r="EH87" t="s">
        <v>326</v>
      </c>
      <c r="EI87" s="27">
        <v>44392</v>
      </c>
      <c r="EJ87" t="s">
        <v>326</v>
      </c>
      <c r="EK87" s="27">
        <v>44392</v>
      </c>
      <c r="EL87" t="s">
        <v>326</v>
      </c>
      <c r="EM87" s="27">
        <v>44392</v>
      </c>
      <c r="EN87" t="s">
        <v>326</v>
      </c>
      <c r="EO87" s="27">
        <v>44392</v>
      </c>
      <c r="EP87" t="s">
        <v>326</v>
      </c>
      <c r="EQ87" s="27">
        <v>44392</v>
      </c>
      <c r="ER87" t="s">
        <v>323</v>
      </c>
      <c r="ES87" s="27">
        <v>44237</v>
      </c>
      <c r="ET87" t="s">
        <v>323</v>
      </c>
      <c r="EU87" s="27">
        <v>44237</v>
      </c>
      <c r="EV87" t="s">
        <v>323</v>
      </c>
      <c r="EW87" s="27">
        <v>44425</v>
      </c>
      <c r="EX87" t="s">
        <v>323</v>
      </c>
      <c r="EY87" s="27">
        <v>44425</v>
      </c>
      <c r="EZ87" t="s">
        <v>323</v>
      </c>
      <c r="FA87">
        <v>44425</v>
      </c>
      <c r="FB87" t="s">
        <v>323</v>
      </c>
      <c r="FC87" s="27">
        <v>44425</v>
      </c>
      <c r="FF87" t="s">
        <v>323</v>
      </c>
      <c r="FG87" s="27">
        <v>44425</v>
      </c>
      <c r="FH87" t="s">
        <v>323</v>
      </c>
      <c r="FI87" s="7">
        <v>44425</v>
      </c>
      <c r="FJ87" t="s">
        <v>323</v>
      </c>
      <c r="FK87" s="27">
        <v>44425</v>
      </c>
      <c r="FL87" t="s">
        <v>323</v>
      </c>
      <c r="FM87" s="27">
        <v>44425</v>
      </c>
      <c r="FN87" t="s">
        <v>323</v>
      </c>
      <c r="FO87" s="27">
        <v>44425</v>
      </c>
      <c r="FP87" t="s">
        <v>323</v>
      </c>
      <c r="FQ87" s="27">
        <v>44425</v>
      </c>
      <c r="FR87" t="s">
        <v>323</v>
      </c>
      <c r="FS87" s="27">
        <v>44454</v>
      </c>
      <c r="FT87" t="s">
        <v>323</v>
      </c>
      <c r="FU87" s="7">
        <v>44454</v>
      </c>
      <c r="FV87" t="s">
        <v>323</v>
      </c>
      <c r="FW87" s="27">
        <v>44462</v>
      </c>
      <c r="FX87" t="s">
        <v>323</v>
      </c>
      <c r="FY87" s="27">
        <v>44462</v>
      </c>
      <c r="FZ87" t="s">
        <v>323</v>
      </c>
      <c r="GA87" s="27">
        <v>44462</v>
      </c>
      <c r="GB87" t="s">
        <v>323</v>
      </c>
      <c r="GC87" s="27">
        <v>44462</v>
      </c>
      <c r="GD87" t="s">
        <v>323</v>
      </c>
      <c r="GE87" s="27">
        <v>44475</v>
      </c>
      <c r="GF87" t="s">
        <v>323</v>
      </c>
      <c r="GG87" s="27">
        <v>44475</v>
      </c>
      <c r="GH87" t="s">
        <v>323</v>
      </c>
      <c r="GI87" s="27">
        <v>44475</v>
      </c>
      <c r="GJ87" t="s">
        <v>323</v>
      </c>
      <c r="GK87" s="27">
        <v>44475</v>
      </c>
      <c r="GL87" t="s">
        <v>323</v>
      </c>
      <c r="GM87" s="27">
        <v>44475</v>
      </c>
      <c r="GN87" t="s">
        <v>323</v>
      </c>
      <c r="GO87" s="27">
        <v>44475</v>
      </c>
      <c r="GP87" t="s">
        <v>323</v>
      </c>
      <c r="GQ87" s="27">
        <v>44475</v>
      </c>
      <c r="GR87" t="s">
        <v>323</v>
      </c>
      <c r="GS87" s="27">
        <v>44475</v>
      </c>
      <c r="GT87" t="s">
        <v>323</v>
      </c>
      <c r="GU87" s="27">
        <v>44475</v>
      </c>
      <c r="GV87" t="s">
        <v>323</v>
      </c>
      <c r="GW87" s="27">
        <v>44475</v>
      </c>
      <c r="GX87" t="s">
        <v>323</v>
      </c>
      <c r="GY87" s="27">
        <v>44475</v>
      </c>
      <c r="GZ87" t="s">
        <v>321</v>
      </c>
      <c r="HA87" s="27">
        <v>44524</v>
      </c>
      <c r="HB87" t="s">
        <v>321</v>
      </c>
      <c r="HC87" s="27">
        <v>44524</v>
      </c>
      <c r="HD87" t="s">
        <v>321</v>
      </c>
      <c r="HE87" s="27">
        <v>44524</v>
      </c>
      <c r="HF87" t="s">
        <v>321</v>
      </c>
      <c r="HG87">
        <v>44524</v>
      </c>
      <c r="HH87" t="s">
        <v>321</v>
      </c>
      <c r="HI87">
        <v>44524</v>
      </c>
      <c r="HJ87" t="s">
        <v>321</v>
      </c>
      <c r="HK87">
        <v>44524</v>
      </c>
      <c r="HL87" t="s">
        <v>321</v>
      </c>
      <c r="HM87" s="27">
        <v>44544</v>
      </c>
      <c r="HN87" t="s">
        <v>321</v>
      </c>
      <c r="HO87" s="27">
        <v>44544</v>
      </c>
      <c r="HP87" t="s">
        <v>321</v>
      </c>
      <c r="HQ87" s="27">
        <v>44544</v>
      </c>
      <c r="HR87" s="470" t="s">
        <v>321</v>
      </c>
      <c r="HS87" s="471">
        <v>44544</v>
      </c>
      <c r="HT87" t="s">
        <v>321</v>
      </c>
      <c r="HU87" s="27">
        <v>44579</v>
      </c>
      <c r="HV87" t="s">
        <v>321</v>
      </c>
      <c r="HW87" s="27">
        <v>44579</v>
      </c>
      <c r="HX87" t="s">
        <v>321</v>
      </c>
      <c r="HY87" s="27">
        <v>44579</v>
      </c>
      <c r="HZ87" t="s">
        <v>321</v>
      </c>
      <c r="IA87" s="27">
        <v>44579</v>
      </c>
      <c r="IB87" t="s">
        <v>321</v>
      </c>
      <c r="IC87" s="27">
        <v>44579</v>
      </c>
      <c r="ID87" t="s">
        <v>321</v>
      </c>
      <c r="IE87" s="27">
        <v>44599</v>
      </c>
      <c r="IF87" t="s">
        <v>321</v>
      </c>
      <c r="IG87" s="27">
        <v>44599</v>
      </c>
      <c r="IH87" t="s">
        <v>321</v>
      </c>
      <c r="II87" s="27">
        <v>44599</v>
      </c>
      <c r="IJ87" t="s">
        <v>321</v>
      </c>
      <c r="IK87" s="27">
        <v>44599</v>
      </c>
      <c r="IL87" t="s">
        <v>321</v>
      </c>
      <c r="IM87" s="27">
        <v>44599</v>
      </c>
      <c r="IN87" t="s">
        <v>321</v>
      </c>
      <c r="IO87" s="27">
        <v>44599</v>
      </c>
      <c r="IP87" t="s">
        <v>323</v>
      </c>
      <c r="IQ87" s="27">
        <v>44622</v>
      </c>
      <c r="IR87" t="s">
        <v>323</v>
      </c>
      <c r="IS87">
        <v>44622</v>
      </c>
      <c r="IT87" t="s">
        <v>323</v>
      </c>
      <c r="IU87" s="27">
        <v>44622</v>
      </c>
      <c r="IV87" t="s">
        <v>323</v>
      </c>
      <c r="IW87" s="27">
        <v>44622</v>
      </c>
      <c r="IX87" t="s">
        <v>323</v>
      </c>
      <c r="IY87" s="27">
        <v>44622</v>
      </c>
      <c r="IZ87" t="s">
        <v>323</v>
      </c>
      <c r="JA87" s="27">
        <v>44622</v>
      </c>
      <c r="JB87" t="s">
        <v>323</v>
      </c>
      <c r="JC87" s="27">
        <v>44655</v>
      </c>
      <c r="JD87" t="s">
        <v>323</v>
      </c>
      <c r="JE87" s="27">
        <v>44655</v>
      </c>
      <c r="JF87" t="s">
        <v>323</v>
      </c>
      <c r="JG87">
        <v>44655</v>
      </c>
      <c r="JH87" t="s">
        <v>323</v>
      </c>
      <c r="JI87" s="27">
        <v>44655</v>
      </c>
      <c r="JJ87" t="s">
        <v>323</v>
      </c>
      <c r="JK87">
        <v>44655</v>
      </c>
      <c r="JL87" t="s">
        <v>323</v>
      </c>
      <c r="JM87" s="27">
        <v>44655</v>
      </c>
      <c r="JN87" t="s">
        <v>323</v>
      </c>
      <c r="JO87" s="7">
        <v>44655</v>
      </c>
      <c r="JP87" t="s">
        <v>323</v>
      </c>
      <c r="JQ87" s="27">
        <v>44691</v>
      </c>
      <c r="JR87" t="s">
        <v>323</v>
      </c>
      <c r="JS87" s="27">
        <v>44691</v>
      </c>
      <c r="JT87" t="s">
        <v>323</v>
      </c>
      <c r="JU87">
        <v>44713</v>
      </c>
      <c r="JV87" t="s">
        <v>323</v>
      </c>
      <c r="JW87">
        <v>44713</v>
      </c>
      <c r="JX87" t="s">
        <v>323</v>
      </c>
      <c r="JY87" s="27">
        <v>44713</v>
      </c>
      <c r="JZ87" t="s">
        <v>323</v>
      </c>
      <c r="KA87" s="27">
        <v>44762</v>
      </c>
      <c r="KB87" t="s">
        <v>323</v>
      </c>
      <c r="KC87" s="27">
        <v>44762</v>
      </c>
      <c r="KD87" t="s">
        <v>323</v>
      </c>
      <c r="KE87" s="27">
        <v>44770</v>
      </c>
    </row>
    <row r="88" spans="1:291" x14ac:dyDescent="0.25">
      <c r="A88" t="s">
        <v>2449</v>
      </c>
      <c r="B88" s="7">
        <v>43929</v>
      </c>
      <c r="D88" t="s">
        <v>2449</v>
      </c>
      <c r="E88" s="7">
        <v>43929</v>
      </c>
      <c r="G88" t="s">
        <v>2437</v>
      </c>
      <c r="I88" t="s">
        <v>2452</v>
      </c>
      <c r="J88" s="7">
        <v>43929</v>
      </c>
      <c r="L88" t="s">
        <v>2437</v>
      </c>
      <c r="M88" t="s">
        <v>2452</v>
      </c>
      <c r="O88">
        <v>3266</v>
      </c>
      <c r="P88" s="7">
        <v>43937</v>
      </c>
      <c r="R88">
        <v>687</v>
      </c>
      <c r="S88" s="7">
        <v>42472</v>
      </c>
      <c r="T88" t="s">
        <v>2342</v>
      </c>
      <c r="U88">
        <v>3029</v>
      </c>
      <c r="V88" s="7">
        <v>42332</v>
      </c>
      <c r="W88" t="s">
        <v>2342</v>
      </c>
      <c r="X88" t="s">
        <v>2452</v>
      </c>
      <c r="Y88" t="s">
        <v>2517</v>
      </c>
      <c r="AA88" t="s">
        <v>2452</v>
      </c>
      <c r="AB88" t="s">
        <v>2452</v>
      </c>
      <c r="AC88">
        <v>3266</v>
      </c>
      <c r="AD88" s="7">
        <v>43979</v>
      </c>
      <c r="AE88" s="14">
        <v>3246</v>
      </c>
      <c r="AF88">
        <v>3266</v>
      </c>
      <c r="AG88" s="7">
        <v>43979</v>
      </c>
      <c r="AH88">
        <v>687</v>
      </c>
      <c r="AI88" s="7">
        <v>42472</v>
      </c>
      <c r="AJ88" s="15" t="s">
        <v>2342</v>
      </c>
      <c r="AK88">
        <v>3141</v>
      </c>
      <c r="AL88" s="7">
        <v>43979</v>
      </c>
      <c r="AM88">
        <v>3266</v>
      </c>
      <c r="AN88">
        <v>3141</v>
      </c>
      <c r="AO88" s="7">
        <v>43979</v>
      </c>
      <c r="AP88">
        <v>3141</v>
      </c>
      <c r="AQ88" s="7">
        <v>44012</v>
      </c>
      <c r="AR88">
        <v>3141</v>
      </c>
      <c r="AS88" s="27">
        <v>44012</v>
      </c>
      <c r="AT88">
        <v>3141</v>
      </c>
      <c r="AU88" s="27">
        <v>44012</v>
      </c>
      <c r="AV88">
        <v>3141</v>
      </c>
      <c r="AW88" s="27">
        <v>44040</v>
      </c>
      <c r="AX88">
        <v>3141</v>
      </c>
      <c r="AY88" s="27">
        <v>44040</v>
      </c>
      <c r="AZ88">
        <v>3141</v>
      </c>
      <c r="BA88" s="27">
        <v>44062</v>
      </c>
      <c r="BB88">
        <v>3141</v>
      </c>
      <c r="BC88" s="27">
        <v>44062</v>
      </c>
      <c r="BD88">
        <v>3141</v>
      </c>
      <c r="BE88" s="27">
        <v>44062</v>
      </c>
      <c r="BF88">
        <v>3141</v>
      </c>
      <c r="BG88" s="27">
        <v>44096</v>
      </c>
      <c r="BH88">
        <v>3141</v>
      </c>
      <c r="BI88" s="27">
        <v>44096</v>
      </c>
      <c r="BJ88">
        <v>3141</v>
      </c>
      <c r="BK88" s="27">
        <v>44096</v>
      </c>
      <c r="BL88">
        <v>3141</v>
      </c>
      <c r="BM88" s="27">
        <v>44119</v>
      </c>
      <c r="BN88">
        <v>3266</v>
      </c>
      <c r="BO88" s="27">
        <v>44124</v>
      </c>
      <c r="BP88">
        <v>3266</v>
      </c>
      <c r="BQ88" s="7">
        <v>44159</v>
      </c>
      <c r="BR88">
        <v>3266</v>
      </c>
      <c r="BS88" s="27">
        <v>44159</v>
      </c>
      <c r="BT88">
        <v>3266</v>
      </c>
      <c r="BU88" s="27">
        <v>44159</v>
      </c>
      <c r="BV88">
        <v>3266</v>
      </c>
      <c r="BW88">
        <v>44159</v>
      </c>
      <c r="BX88">
        <v>3266</v>
      </c>
      <c r="BY88" s="27">
        <v>44209</v>
      </c>
      <c r="BZ88">
        <v>3266</v>
      </c>
      <c r="CA88" s="27">
        <v>44209</v>
      </c>
      <c r="CB88">
        <v>3266</v>
      </c>
      <c r="CC88" s="27">
        <v>44209</v>
      </c>
      <c r="CD88">
        <v>4209</v>
      </c>
      <c r="CE88" s="27">
        <v>43585</v>
      </c>
      <c r="CF88">
        <v>3266</v>
      </c>
      <c r="CG88" s="27">
        <v>44209</v>
      </c>
      <c r="CH88">
        <v>3276</v>
      </c>
      <c r="CI88" s="27">
        <v>44209</v>
      </c>
      <c r="CJ88">
        <v>3276</v>
      </c>
      <c r="CK88" s="27">
        <v>44232</v>
      </c>
      <c r="CL88">
        <v>3276</v>
      </c>
      <c r="CM88" s="27">
        <v>44232</v>
      </c>
      <c r="CN88">
        <v>3276</v>
      </c>
      <c r="CO88" s="27">
        <v>44232</v>
      </c>
      <c r="CP88">
        <v>3276</v>
      </c>
      <c r="CQ88" s="7">
        <v>44232</v>
      </c>
      <c r="CR88">
        <v>3090</v>
      </c>
      <c r="CS88">
        <v>0.23699999999999999</v>
      </c>
      <c r="CT88" t="s">
        <v>2498</v>
      </c>
      <c r="CU88" s="7">
        <v>44232</v>
      </c>
      <c r="CV88">
        <v>3276</v>
      </c>
      <c r="CW88" s="27">
        <v>44259</v>
      </c>
      <c r="CX88">
        <v>3276</v>
      </c>
      <c r="CY88" s="27">
        <v>44292</v>
      </c>
      <c r="CZ88">
        <v>3276</v>
      </c>
      <c r="DA88" s="27">
        <v>44292</v>
      </c>
      <c r="DB88">
        <v>3276</v>
      </c>
      <c r="DC88" s="27">
        <v>44292</v>
      </c>
      <c r="DD88">
        <v>3276</v>
      </c>
      <c r="DE88" s="27">
        <v>44334</v>
      </c>
      <c r="DF88">
        <v>3276</v>
      </c>
      <c r="DG88" s="27">
        <v>44334</v>
      </c>
      <c r="DH88">
        <v>3276</v>
      </c>
      <c r="DI88" s="27">
        <v>44334</v>
      </c>
      <c r="DJ88" t="s">
        <v>213</v>
      </c>
      <c r="DK88" s="7">
        <v>44259</v>
      </c>
      <c r="DL88" t="s">
        <v>251</v>
      </c>
      <c r="DM88" s="27">
        <v>44259</v>
      </c>
      <c r="DN88" t="s">
        <v>251</v>
      </c>
      <c r="DO88" s="27">
        <v>44259</v>
      </c>
      <c r="DP88" t="s">
        <v>333</v>
      </c>
      <c r="DQ88" s="27">
        <v>44265</v>
      </c>
      <c r="DR88" t="s">
        <v>333</v>
      </c>
      <c r="DS88" s="27">
        <v>44265</v>
      </c>
      <c r="DT88" t="s">
        <v>333</v>
      </c>
      <c r="DU88" s="27">
        <v>44265</v>
      </c>
      <c r="DV88" t="s">
        <v>329</v>
      </c>
      <c r="DW88" s="27">
        <v>44237</v>
      </c>
      <c r="DX88" t="s">
        <v>328</v>
      </c>
      <c r="DY88" s="7">
        <v>44392</v>
      </c>
      <c r="DZ88" t="s">
        <v>328</v>
      </c>
      <c r="EA88">
        <v>44392</v>
      </c>
      <c r="EB88" t="s">
        <v>328</v>
      </c>
      <c r="EC88" s="27">
        <v>44392</v>
      </c>
      <c r="ED88" t="s">
        <v>328</v>
      </c>
      <c r="EE88" s="27">
        <v>44392</v>
      </c>
      <c r="EF88" t="s">
        <v>328</v>
      </c>
      <c r="EG88" s="7">
        <v>44392</v>
      </c>
      <c r="EH88" t="s">
        <v>328</v>
      </c>
      <c r="EI88" s="27">
        <v>44392</v>
      </c>
      <c r="EJ88" t="s">
        <v>328</v>
      </c>
      <c r="EK88" s="27">
        <v>44392</v>
      </c>
      <c r="EL88" t="s">
        <v>328</v>
      </c>
      <c r="EM88" s="27">
        <v>44392</v>
      </c>
      <c r="EN88" t="s">
        <v>328</v>
      </c>
      <c r="EO88" s="27">
        <v>44392</v>
      </c>
      <c r="EP88" t="s">
        <v>328</v>
      </c>
      <c r="EQ88" s="27">
        <v>44392</v>
      </c>
      <c r="ER88" t="s">
        <v>325</v>
      </c>
      <c r="ES88" s="27">
        <v>44237</v>
      </c>
      <c r="ET88" t="s">
        <v>325</v>
      </c>
      <c r="EU88" s="27">
        <v>44237</v>
      </c>
      <c r="EV88" t="s">
        <v>325</v>
      </c>
      <c r="EW88" s="27">
        <v>44425</v>
      </c>
      <c r="EX88" t="s">
        <v>325</v>
      </c>
      <c r="EY88" s="27">
        <v>44425</v>
      </c>
      <c r="EZ88" t="s">
        <v>325</v>
      </c>
      <c r="FA88">
        <v>44425</v>
      </c>
      <c r="FB88" t="s">
        <v>325</v>
      </c>
      <c r="FC88" s="27">
        <v>44425</v>
      </c>
      <c r="FF88" t="s">
        <v>325</v>
      </c>
      <c r="FG88" s="27">
        <v>44425</v>
      </c>
      <c r="FH88" t="s">
        <v>325</v>
      </c>
      <c r="FI88" s="7">
        <v>44425</v>
      </c>
      <c r="FJ88" t="s">
        <v>325</v>
      </c>
      <c r="FK88" s="27">
        <v>44425</v>
      </c>
      <c r="FL88" t="s">
        <v>325</v>
      </c>
      <c r="FM88" s="27">
        <v>44425</v>
      </c>
      <c r="FN88" t="s">
        <v>325</v>
      </c>
      <c r="FO88" s="27">
        <v>44425</v>
      </c>
      <c r="FP88" t="s">
        <v>325</v>
      </c>
      <c r="FQ88" s="27">
        <v>44425</v>
      </c>
      <c r="FR88" t="s">
        <v>325</v>
      </c>
      <c r="FS88" s="27">
        <v>44454</v>
      </c>
      <c r="FT88" t="s">
        <v>325</v>
      </c>
      <c r="FU88" s="7">
        <v>44454</v>
      </c>
      <c r="FV88" t="s">
        <v>325</v>
      </c>
      <c r="FW88" s="27">
        <v>44462</v>
      </c>
      <c r="FX88" t="s">
        <v>325</v>
      </c>
      <c r="FY88" s="27">
        <v>44462</v>
      </c>
      <c r="FZ88" t="s">
        <v>325</v>
      </c>
      <c r="GA88" s="27">
        <v>44462</v>
      </c>
      <c r="GB88" t="s">
        <v>325</v>
      </c>
      <c r="GC88" s="27">
        <v>44462</v>
      </c>
      <c r="GD88" t="s">
        <v>325</v>
      </c>
      <c r="GE88" s="27">
        <v>44475</v>
      </c>
      <c r="GF88" t="s">
        <v>325</v>
      </c>
      <c r="GG88" s="27">
        <v>44475</v>
      </c>
      <c r="GH88" t="s">
        <v>325</v>
      </c>
      <c r="GI88" s="27">
        <v>44475</v>
      </c>
      <c r="GJ88" t="s">
        <v>325</v>
      </c>
      <c r="GK88" s="27">
        <v>44475</v>
      </c>
      <c r="GL88" t="s">
        <v>325</v>
      </c>
      <c r="GM88" s="27">
        <v>44475</v>
      </c>
      <c r="GN88" t="s">
        <v>325</v>
      </c>
      <c r="GO88" s="27">
        <v>44475</v>
      </c>
      <c r="GP88" t="s">
        <v>325</v>
      </c>
      <c r="GQ88" s="27">
        <v>44475</v>
      </c>
      <c r="GR88" t="s">
        <v>325</v>
      </c>
      <c r="GS88" s="27">
        <v>44475</v>
      </c>
      <c r="GT88" t="s">
        <v>325</v>
      </c>
      <c r="GU88" s="27">
        <v>44475</v>
      </c>
      <c r="GV88" t="s">
        <v>325</v>
      </c>
      <c r="GW88" s="27">
        <v>44475</v>
      </c>
      <c r="GX88" t="s">
        <v>325</v>
      </c>
      <c r="GY88" s="27">
        <v>44475</v>
      </c>
      <c r="GZ88" t="s">
        <v>323</v>
      </c>
      <c r="HA88" s="27">
        <v>44524</v>
      </c>
      <c r="HB88" t="s">
        <v>323</v>
      </c>
      <c r="HC88" s="27">
        <v>44524</v>
      </c>
      <c r="HD88" t="s">
        <v>323</v>
      </c>
      <c r="HE88" s="27">
        <v>44524</v>
      </c>
      <c r="HF88" t="s">
        <v>323</v>
      </c>
      <c r="HG88">
        <v>44524</v>
      </c>
      <c r="HH88" t="s">
        <v>323</v>
      </c>
      <c r="HI88">
        <v>44524</v>
      </c>
      <c r="HJ88" t="s">
        <v>323</v>
      </c>
      <c r="HK88">
        <v>44524</v>
      </c>
      <c r="HL88" t="s">
        <v>323</v>
      </c>
      <c r="HM88" s="27">
        <v>44544</v>
      </c>
      <c r="HN88" t="s">
        <v>323</v>
      </c>
      <c r="HO88" s="27">
        <v>44544</v>
      </c>
      <c r="HP88" t="s">
        <v>323</v>
      </c>
      <c r="HQ88" s="27">
        <v>44544</v>
      </c>
      <c r="HR88" s="470" t="s">
        <v>323</v>
      </c>
      <c r="HS88" s="471">
        <v>44544</v>
      </c>
      <c r="HT88" t="s">
        <v>323</v>
      </c>
      <c r="HU88" s="27">
        <v>44579</v>
      </c>
      <c r="HV88" t="s">
        <v>323</v>
      </c>
      <c r="HW88" s="27">
        <v>44579</v>
      </c>
      <c r="HX88" t="s">
        <v>323</v>
      </c>
      <c r="HY88" s="27">
        <v>44579</v>
      </c>
      <c r="HZ88" t="s">
        <v>323</v>
      </c>
      <c r="IA88" s="27">
        <v>44579</v>
      </c>
      <c r="IB88" t="s">
        <v>323</v>
      </c>
      <c r="IC88" s="27">
        <v>44579</v>
      </c>
      <c r="ID88" t="s">
        <v>323</v>
      </c>
      <c r="IE88" s="27">
        <v>44599</v>
      </c>
      <c r="IF88" t="s">
        <v>323</v>
      </c>
      <c r="IG88" s="27">
        <v>44599</v>
      </c>
      <c r="IH88" t="s">
        <v>323</v>
      </c>
      <c r="II88" s="27">
        <v>44599</v>
      </c>
      <c r="IJ88" t="s">
        <v>323</v>
      </c>
      <c r="IK88" s="27">
        <v>44599</v>
      </c>
      <c r="IL88" t="s">
        <v>323</v>
      </c>
      <c r="IM88" s="27">
        <v>44599</v>
      </c>
      <c r="IN88" t="s">
        <v>323</v>
      </c>
      <c r="IO88" s="27">
        <v>44599</v>
      </c>
      <c r="IP88" t="s">
        <v>325</v>
      </c>
      <c r="IQ88" s="27">
        <v>44622</v>
      </c>
      <c r="IR88" t="s">
        <v>325</v>
      </c>
      <c r="IS88">
        <v>44622</v>
      </c>
      <c r="IT88" t="s">
        <v>325</v>
      </c>
      <c r="IU88" s="27">
        <v>44622</v>
      </c>
      <c r="IV88" t="s">
        <v>325</v>
      </c>
      <c r="IW88" s="27">
        <v>44622</v>
      </c>
      <c r="IX88" t="s">
        <v>325</v>
      </c>
      <c r="IY88" s="27">
        <v>44622</v>
      </c>
      <c r="IZ88" t="s">
        <v>325</v>
      </c>
      <c r="JA88" s="27">
        <v>44622</v>
      </c>
      <c r="JB88" t="s">
        <v>325</v>
      </c>
      <c r="JC88" s="27">
        <v>44655</v>
      </c>
      <c r="JD88" t="s">
        <v>325</v>
      </c>
      <c r="JE88" s="27">
        <v>44655</v>
      </c>
      <c r="JF88" t="s">
        <v>325</v>
      </c>
      <c r="JG88">
        <v>44655</v>
      </c>
      <c r="JH88" t="s">
        <v>325</v>
      </c>
      <c r="JI88" s="27">
        <v>44655</v>
      </c>
      <c r="JJ88" t="s">
        <v>325</v>
      </c>
      <c r="JK88">
        <v>44655</v>
      </c>
      <c r="JL88" t="s">
        <v>325</v>
      </c>
      <c r="JM88" s="27">
        <v>44655</v>
      </c>
      <c r="JN88" t="s">
        <v>325</v>
      </c>
      <c r="JO88" s="7">
        <v>44655</v>
      </c>
      <c r="JP88" t="s">
        <v>325</v>
      </c>
      <c r="JQ88" s="27">
        <v>44691</v>
      </c>
      <c r="JR88" t="s">
        <v>325</v>
      </c>
      <c r="JS88" s="27">
        <v>44691</v>
      </c>
      <c r="JT88" t="s">
        <v>325</v>
      </c>
      <c r="JU88">
        <v>44713</v>
      </c>
      <c r="JV88" t="s">
        <v>325</v>
      </c>
      <c r="JW88">
        <v>44713</v>
      </c>
      <c r="JX88" t="s">
        <v>325</v>
      </c>
      <c r="JY88" s="27">
        <v>44713</v>
      </c>
      <c r="JZ88" t="s">
        <v>325</v>
      </c>
      <c r="KA88" s="27">
        <v>44762</v>
      </c>
      <c r="KB88" t="s">
        <v>325</v>
      </c>
      <c r="KC88" s="27">
        <v>44762</v>
      </c>
      <c r="KD88" t="s">
        <v>325</v>
      </c>
      <c r="KE88" s="27">
        <v>44762</v>
      </c>
    </row>
    <row r="89" spans="1:291" x14ac:dyDescent="0.25">
      <c r="A89" t="s">
        <v>2452</v>
      </c>
      <c r="B89" s="7">
        <v>43929</v>
      </c>
      <c r="D89" t="s">
        <v>2452</v>
      </c>
      <c r="E89" s="7">
        <v>43929</v>
      </c>
      <c r="G89" t="s">
        <v>2440</v>
      </c>
      <c r="I89" t="s">
        <v>2455</v>
      </c>
      <c r="J89" s="7">
        <v>43929</v>
      </c>
      <c r="L89" t="s">
        <v>2440</v>
      </c>
      <c r="M89" t="s">
        <v>2455</v>
      </c>
      <c r="O89">
        <v>3276</v>
      </c>
      <c r="P89" s="7">
        <v>43937</v>
      </c>
      <c r="R89">
        <v>3043</v>
      </c>
      <c r="S89" s="7">
        <v>42802</v>
      </c>
      <c r="T89" t="s">
        <v>2347</v>
      </c>
      <c r="U89">
        <v>3008</v>
      </c>
      <c r="V89" s="7">
        <v>42304</v>
      </c>
      <c r="W89" t="s">
        <v>2342</v>
      </c>
      <c r="X89" t="s">
        <v>2455</v>
      </c>
      <c r="Y89" t="s">
        <v>2519</v>
      </c>
      <c r="AA89" t="s">
        <v>2455</v>
      </c>
      <c r="AB89" t="s">
        <v>2455</v>
      </c>
      <c r="AC89">
        <v>3276</v>
      </c>
      <c r="AD89" s="7">
        <v>43979</v>
      </c>
      <c r="AE89" s="14">
        <v>3256</v>
      </c>
      <c r="AF89">
        <v>3276</v>
      </c>
      <c r="AG89" s="7">
        <v>43979</v>
      </c>
      <c r="AH89">
        <v>3043</v>
      </c>
      <c r="AI89" s="7">
        <v>42802</v>
      </c>
      <c r="AJ89" s="15" t="s">
        <v>2347</v>
      </c>
      <c r="AK89">
        <v>3151</v>
      </c>
      <c r="AL89" s="7">
        <v>43979</v>
      </c>
      <c r="AM89">
        <v>3276</v>
      </c>
      <c r="AN89">
        <v>3151</v>
      </c>
      <c r="AO89" s="7">
        <v>43979</v>
      </c>
      <c r="AP89">
        <v>3151</v>
      </c>
      <c r="AQ89" s="7">
        <v>44012</v>
      </c>
      <c r="AR89">
        <v>3151</v>
      </c>
      <c r="AS89" s="27">
        <v>44012</v>
      </c>
      <c r="AT89">
        <v>3151</v>
      </c>
      <c r="AU89" s="27">
        <v>44012</v>
      </c>
      <c r="AV89">
        <v>3151</v>
      </c>
      <c r="AW89" s="27">
        <v>44040</v>
      </c>
      <c r="AX89">
        <v>3151</v>
      </c>
      <c r="AY89" s="27">
        <v>44040</v>
      </c>
      <c r="AZ89">
        <v>3151</v>
      </c>
      <c r="BA89" s="27">
        <v>44062</v>
      </c>
      <c r="BB89">
        <v>3151</v>
      </c>
      <c r="BC89" s="27">
        <v>44062</v>
      </c>
      <c r="BD89">
        <v>3151</v>
      </c>
      <c r="BE89" s="27">
        <v>44062</v>
      </c>
      <c r="BF89">
        <v>3151</v>
      </c>
      <c r="BG89" s="27">
        <v>44062</v>
      </c>
      <c r="BH89">
        <v>3151</v>
      </c>
      <c r="BI89" s="27">
        <v>44062</v>
      </c>
      <c r="BJ89">
        <v>3151</v>
      </c>
      <c r="BK89" s="27">
        <v>44062</v>
      </c>
      <c r="BL89">
        <v>3151</v>
      </c>
      <c r="BM89" s="27">
        <v>44062</v>
      </c>
      <c r="BN89">
        <v>3276</v>
      </c>
      <c r="BO89" s="27">
        <v>44124</v>
      </c>
      <c r="BP89">
        <v>3276</v>
      </c>
      <c r="BQ89" s="7">
        <v>44159</v>
      </c>
      <c r="BR89">
        <v>3276</v>
      </c>
      <c r="BS89" s="27">
        <v>44159</v>
      </c>
      <c r="BT89">
        <v>3276</v>
      </c>
      <c r="BU89" s="27">
        <v>44159</v>
      </c>
      <c r="BV89">
        <v>3276</v>
      </c>
      <c r="BW89">
        <v>44159</v>
      </c>
      <c r="BX89">
        <v>3276</v>
      </c>
      <c r="BY89" s="27">
        <v>44209</v>
      </c>
      <c r="BZ89">
        <v>3276</v>
      </c>
      <c r="CA89" s="27">
        <v>44209</v>
      </c>
      <c r="CB89">
        <v>3276</v>
      </c>
      <c r="CC89" s="27">
        <v>44209</v>
      </c>
      <c r="CD89">
        <v>4208</v>
      </c>
      <c r="CE89" s="27">
        <v>44217</v>
      </c>
      <c r="CF89">
        <v>3276</v>
      </c>
      <c r="CG89" s="27">
        <v>44209</v>
      </c>
      <c r="CH89">
        <v>3141</v>
      </c>
      <c r="CI89" s="27">
        <v>44208</v>
      </c>
      <c r="CJ89">
        <v>3141</v>
      </c>
      <c r="CK89" s="27">
        <v>44232</v>
      </c>
      <c r="CL89">
        <v>3141</v>
      </c>
      <c r="CM89" s="27">
        <v>44232</v>
      </c>
      <c r="CN89">
        <v>3141</v>
      </c>
      <c r="CO89" s="27">
        <v>44232</v>
      </c>
      <c r="CP89">
        <v>3141</v>
      </c>
      <c r="CQ89" s="7">
        <v>44232</v>
      </c>
      <c r="CR89">
        <v>715</v>
      </c>
      <c r="CS89">
        <v>0.40500000000000003</v>
      </c>
      <c r="CT89">
        <v>3114</v>
      </c>
      <c r="CU89" s="7">
        <v>44232</v>
      </c>
      <c r="CV89">
        <v>3141</v>
      </c>
      <c r="CW89" s="27">
        <v>44259</v>
      </c>
      <c r="CX89">
        <v>3141</v>
      </c>
      <c r="CY89" s="27">
        <v>44292</v>
      </c>
      <c r="CZ89">
        <v>3141</v>
      </c>
      <c r="DA89" s="27">
        <v>44292</v>
      </c>
      <c r="DB89">
        <v>3141</v>
      </c>
      <c r="DC89" s="27">
        <v>44292</v>
      </c>
      <c r="DD89">
        <v>3141</v>
      </c>
      <c r="DE89" s="27">
        <v>44334</v>
      </c>
      <c r="DF89">
        <v>3141</v>
      </c>
      <c r="DG89" s="27">
        <v>44334</v>
      </c>
      <c r="DH89">
        <v>3141</v>
      </c>
      <c r="DI89" s="27">
        <v>44334</v>
      </c>
      <c r="DJ89" t="s">
        <v>214</v>
      </c>
      <c r="DK89" s="7">
        <v>44266</v>
      </c>
      <c r="DL89" t="s">
        <v>252</v>
      </c>
      <c r="DM89" s="27">
        <v>44259</v>
      </c>
      <c r="DN89" t="s">
        <v>252</v>
      </c>
      <c r="DO89" s="27">
        <v>44259</v>
      </c>
      <c r="DP89" t="s">
        <v>334</v>
      </c>
      <c r="DQ89" s="27">
        <v>44265</v>
      </c>
      <c r="DR89" t="s">
        <v>334</v>
      </c>
      <c r="DS89" s="27">
        <v>44265</v>
      </c>
      <c r="DT89" t="s">
        <v>334</v>
      </c>
      <c r="DU89" s="27">
        <v>44265</v>
      </c>
      <c r="DV89" t="s">
        <v>333</v>
      </c>
      <c r="DW89" s="27">
        <v>44265</v>
      </c>
      <c r="DX89" t="s">
        <v>329</v>
      </c>
      <c r="DY89" s="7">
        <v>44392</v>
      </c>
      <c r="DZ89" t="s">
        <v>329</v>
      </c>
      <c r="EA89">
        <v>44392</v>
      </c>
      <c r="EB89" t="s">
        <v>329</v>
      </c>
      <c r="EC89" s="27">
        <v>44392</v>
      </c>
      <c r="ED89" t="s">
        <v>329</v>
      </c>
      <c r="EE89" s="27">
        <v>44392</v>
      </c>
      <c r="EF89" t="s">
        <v>329</v>
      </c>
      <c r="EG89" s="7">
        <v>44392</v>
      </c>
      <c r="EH89" t="s">
        <v>329</v>
      </c>
      <c r="EI89" s="27">
        <v>44392</v>
      </c>
      <c r="EJ89" t="s">
        <v>329</v>
      </c>
      <c r="EK89" s="27">
        <v>44392</v>
      </c>
      <c r="EL89" t="s">
        <v>329</v>
      </c>
      <c r="EM89" s="27">
        <v>44392</v>
      </c>
      <c r="EN89" t="s">
        <v>329</v>
      </c>
      <c r="EO89" s="27">
        <v>44392</v>
      </c>
      <c r="EP89" t="s">
        <v>329</v>
      </c>
      <c r="EQ89" s="27">
        <v>44392</v>
      </c>
      <c r="ER89" t="s">
        <v>326</v>
      </c>
      <c r="ES89" s="27">
        <v>44392</v>
      </c>
      <c r="ET89" t="s">
        <v>326</v>
      </c>
      <c r="EU89" s="27">
        <v>44392</v>
      </c>
      <c r="EV89" t="s">
        <v>326</v>
      </c>
      <c r="EW89" s="27">
        <v>44425</v>
      </c>
      <c r="EX89" t="s">
        <v>326</v>
      </c>
      <c r="EY89" s="27">
        <v>44425</v>
      </c>
      <c r="EZ89" t="s">
        <v>326</v>
      </c>
      <c r="FA89">
        <v>44425</v>
      </c>
      <c r="FB89" t="s">
        <v>326</v>
      </c>
      <c r="FC89" s="27">
        <v>44425</v>
      </c>
      <c r="FF89" t="s">
        <v>326</v>
      </c>
      <c r="FG89" s="27">
        <v>44425</v>
      </c>
      <c r="FH89" t="s">
        <v>326</v>
      </c>
      <c r="FI89" s="7">
        <v>44425</v>
      </c>
      <c r="FJ89" t="s">
        <v>326</v>
      </c>
      <c r="FK89" s="27">
        <v>44425</v>
      </c>
      <c r="FL89" t="s">
        <v>326</v>
      </c>
      <c r="FM89" s="27">
        <v>44425</v>
      </c>
      <c r="FN89" t="s">
        <v>326</v>
      </c>
      <c r="FO89" s="27">
        <v>44425</v>
      </c>
      <c r="FP89" t="s">
        <v>326</v>
      </c>
      <c r="FQ89" s="27">
        <v>44425</v>
      </c>
      <c r="FR89" t="s">
        <v>326</v>
      </c>
      <c r="FS89" s="27">
        <v>44454</v>
      </c>
      <c r="FT89" t="s">
        <v>326</v>
      </c>
      <c r="FU89" s="7">
        <v>44454</v>
      </c>
      <c r="FV89" t="s">
        <v>326</v>
      </c>
      <c r="FW89" s="27">
        <v>44462</v>
      </c>
      <c r="FX89" t="s">
        <v>326</v>
      </c>
      <c r="FY89" s="27">
        <v>44462</v>
      </c>
      <c r="FZ89" t="s">
        <v>326</v>
      </c>
      <c r="GA89" s="27">
        <v>44462</v>
      </c>
      <c r="GB89" t="s">
        <v>326</v>
      </c>
      <c r="GC89" s="27">
        <v>44462</v>
      </c>
      <c r="GD89" t="s">
        <v>326</v>
      </c>
      <c r="GE89" s="27">
        <v>44475</v>
      </c>
      <c r="GF89" t="s">
        <v>326</v>
      </c>
      <c r="GG89" s="27">
        <v>44475</v>
      </c>
      <c r="GH89" t="s">
        <v>326</v>
      </c>
      <c r="GI89" s="27">
        <v>44475</v>
      </c>
      <c r="GJ89" t="s">
        <v>326</v>
      </c>
      <c r="GK89" s="27">
        <v>44475</v>
      </c>
      <c r="GL89" t="s">
        <v>326</v>
      </c>
      <c r="GM89" s="27">
        <v>44475</v>
      </c>
      <c r="GN89" t="s">
        <v>326</v>
      </c>
      <c r="GO89" s="27">
        <v>44475</v>
      </c>
      <c r="GP89" t="s">
        <v>326</v>
      </c>
      <c r="GQ89" s="27">
        <v>44475</v>
      </c>
      <c r="GR89" t="s">
        <v>326</v>
      </c>
      <c r="GS89" s="27">
        <v>44475</v>
      </c>
      <c r="GT89" t="s">
        <v>326</v>
      </c>
      <c r="GU89" s="27">
        <v>44475</v>
      </c>
      <c r="GV89" t="s">
        <v>326</v>
      </c>
      <c r="GW89" s="27">
        <v>44475</v>
      </c>
      <c r="GX89" t="s">
        <v>326</v>
      </c>
      <c r="GY89" s="27">
        <v>44475</v>
      </c>
      <c r="GZ89" t="s">
        <v>325</v>
      </c>
      <c r="HA89" s="27">
        <v>44524</v>
      </c>
      <c r="HB89" t="s">
        <v>325</v>
      </c>
      <c r="HC89" s="27">
        <v>44524</v>
      </c>
      <c r="HD89" t="s">
        <v>325</v>
      </c>
      <c r="HE89" s="27">
        <v>44524</v>
      </c>
      <c r="HF89" t="s">
        <v>325</v>
      </c>
      <c r="HG89">
        <v>44524</v>
      </c>
      <c r="HH89" t="s">
        <v>325</v>
      </c>
      <c r="HI89">
        <v>44524</v>
      </c>
      <c r="HJ89" t="s">
        <v>325</v>
      </c>
      <c r="HK89">
        <v>44524</v>
      </c>
      <c r="HL89" t="s">
        <v>325</v>
      </c>
      <c r="HM89" s="27">
        <v>44544</v>
      </c>
      <c r="HN89" t="s">
        <v>325</v>
      </c>
      <c r="HO89" s="27">
        <v>44544</v>
      </c>
      <c r="HP89" t="s">
        <v>325</v>
      </c>
      <c r="HQ89" s="27">
        <v>44544</v>
      </c>
      <c r="HR89" s="470" t="s">
        <v>325</v>
      </c>
      <c r="HS89" s="471">
        <v>44544</v>
      </c>
      <c r="HT89" t="s">
        <v>325</v>
      </c>
      <c r="HU89" s="27">
        <v>44579</v>
      </c>
      <c r="HV89" t="s">
        <v>325</v>
      </c>
      <c r="HW89" s="27">
        <v>44579</v>
      </c>
      <c r="HX89" t="s">
        <v>325</v>
      </c>
      <c r="HY89" s="27">
        <v>44579</v>
      </c>
      <c r="HZ89" t="s">
        <v>325</v>
      </c>
      <c r="IA89" s="27">
        <v>44579</v>
      </c>
      <c r="IB89" t="s">
        <v>325</v>
      </c>
      <c r="IC89" s="27">
        <v>44579</v>
      </c>
      <c r="ID89" t="s">
        <v>325</v>
      </c>
      <c r="IE89" s="27">
        <v>44599</v>
      </c>
      <c r="IF89" t="s">
        <v>325</v>
      </c>
      <c r="IG89" s="27">
        <v>44599</v>
      </c>
      <c r="IH89" t="s">
        <v>325</v>
      </c>
      <c r="II89" s="27">
        <v>44599</v>
      </c>
      <c r="IJ89" t="s">
        <v>325</v>
      </c>
      <c r="IK89" s="27">
        <v>44599</v>
      </c>
      <c r="IL89" t="s">
        <v>325</v>
      </c>
      <c r="IM89" s="27">
        <v>44599</v>
      </c>
      <c r="IN89" t="s">
        <v>325</v>
      </c>
      <c r="IO89" s="27">
        <v>44599</v>
      </c>
      <c r="IP89" t="s">
        <v>326</v>
      </c>
      <c r="IQ89" s="27">
        <v>44622</v>
      </c>
      <c r="IR89" t="s">
        <v>326</v>
      </c>
      <c r="IS89">
        <v>44622</v>
      </c>
      <c r="IT89" t="s">
        <v>326</v>
      </c>
      <c r="IU89" s="27">
        <v>44622</v>
      </c>
      <c r="IV89" t="s">
        <v>326</v>
      </c>
      <c r="IW89" s="27">
        <v>44622</v>
      </c>
      <c r="IX89" t="s">
        <v>326</v>
      </c>
      <c r="IY89" s="27">
        <v>44622</v>
      </c>
      <c r="IZ89" t="s">
        <v>326</v>
      </c>
      <c r="JA89" s="27">
        <v>44622</v>
      </c>
      <c r="JB89" t="s">
        <v>326</v>
      </c>
      <c r="JC89" s="27">
        <v>44655</v>
      </c>
      <c r="JD89" t="s">
        <v>326</v>
      </c>
      <c r="JE89" s="27">
        <v>44655</v>
      </c>
      <c r="JF89" t="s">
        <v>326</v>
      </c>
      <c r="JG89">
        <v>44655</v>
      </c>
      <c r="JH89" t="s">
        <v>326</v>
      </c>
      <c r="JI89" s="27">
        <v>44655</v>
      </c>
      <c r="JJ89" t="s">
        <v>326</v>
      </c>
      <c r="JK89">
        <v>44655</v>
      </c>
      <c r="JL89" t="s">
        <v>326</v>
      </c>
      <c r="JM89" s="27">
        <v>44655</v>
      </c>
      <c r="JN89" t="s">
        <v>326</v>
      </c>
      <c r="JO89" s="7">
        <v>44655</v>
      </c>
      <c r="JP89" t="s">
        <v>326</v>
      </c>
      <c r="JQ89" s="27">
        <v>44697</v>
      </c>
      <c r="JR89" t="s">
        <v>326</v>
      </c>
      <c r="JS89" s="27">
        <v>44697</v>
      </c>
      <c r="JT89" t="s">
        <v>326</v>
      </c>
      <c r="JU89">
        <v>44713</v>
      </c>
      <c r="JV89" t="s">
        <v>326</v>
      </c>
      <c r="JW89">
        <v>44713</v>
      </c>
      <c r="JX89" t="s">
        <v>326</v>
      </c>
      <c r="JY89" s="27">
        <v>44713</v>
      </c>
      <c r="JZ89" t="s">
        <v>326</v>
      </c>
      <c r="KA89" s="27">
        <v>44762</v>
      </c>
      <c r="KB89" t="s">
        <v>326</v>
      </c>
      <c r="KC89" s="27">
        <v>44762</v>
      </c>
      <c r="KD89" t="s">
        <v>326</v>
      </c>
      <c r="KE89" s="27">
        <v>44762</v>
      </c>
    </row>
    <row r="90" spans="1:291" x14ac:dyDescent="0.25">
      <c r="A90" t="s">
        <v>2455</v>
      </c>
      <c r="B90" s="7">
        <v>43929</v>
      </c>
      <c r="D90" t="s">
        <v>2455</v>
      </c>
      <c r="E90" s="7">
        <v>43929</v>
      </c>
      <c r="G90" t="s">
        <v>2442</v>
      </c>
      <c r="I90">
        <v>3246</v>
      </c>
      <c r="J90" s="7">
        <v>43937</v>
      </c>
      <c r="L90" t="s">
        <v>2442</v>
      </c>
      <c r="M90">
        <v>3246</v>
      </c>
      <c r="O90">
        <v>3141</v>
      </c>
      <c r="P90" s="7">
        <v>43937</v>
      </c>
      <c r="R90">
        <v>3016</v>
      </c>
      <c r="S90" s="7">
        <v>42472</v>
      </c>
      <c r="T90" t="s">
        <v>2342</v>
      </c>
      <c r="U90" t="s">
        <v>2529</v>
      </c>
      <c r="V90" s="7">
        <v>42472</v>
      </c>
      <c r="W90" t="s">
        <v>2342</v>
      </c>
      <c r="X90">
        <v>3246</v>
      </c>
      <c r="Y90">
        <v>3246</v>
      </c>
      <c r="Z90" s="7">
        <v>43979</v>
      </c>
      <c r="AA90">
        <v>3246</v>
      </c>
      <c r="AB90">
        <v>3246</v>
      </c>
      <c r="AC90">
        <v>3141</v>
      </c>
      <c r="AD90" s="7">
        <v>43979</v>
      </c>
      <c r="AE90" s="14">
        <v>3266</v>
      </c>
      <c r="AF90">
        <v>3141</v>
      </c>
      <c r="AG90" s="7">
        <v>43979</v>
      </c>
      <c r="AH90">
        <v>3016</v>
      </c>
      <c r="AI90" s="7">
        <v>42472</v>
      </c>
      <c r="AJ90" s="15" t="s">
        <v>2342</v>
      </c>
      <c r="AK90">
        <v>3161</v>
      </c>
      <c r="AL90" s="7">
        <v>43979</v>
      </c>
      <c r="AM90">
        <v>3141</v>
      </c>
      <c r="AN90">
        <v>3161</v>
      </c>
      <c r="AO90" s="7">
        <v>43979</v>
      </c>
      <c r="AP90">
        <v>3161</v>
      </c>
      <c r="AQ90" s="7">
        <v>43979</v>
      </c>
      <c r="AR90">
        <v>3161</v>
      </c>
      <c r="AS90" s="27">
        <v>43979</v>
      </c>
      <c r="AT90">
        <v>3161</v>
      </c>
      <c r="AU90" s="27">
        <v>43979</v>
      </c>
      <c r="AV90">
        <v>3161</v>
      </c>
      <c r="AW90" s="27">
        <v>44040</v>
      </c>
      <c r="AX90">
        <v>3161</v>
      </c>
      <c r="AY90" s="27">
        <v>44040</v>
      </c>
      <c r="AZ90">
        <v>3161</v>
      </c>
      <c r="BA90" s="27">
        <v>44062</v>
      </c>
      <c r="BB90">
        <v>3161</v>
      </c>
      <c r="BC90" s="27">
        <v>44062</v>
      </c>
      <c r="BD90">
        <v>3161</v>
      </c>
      <c r="BE90" s="27">
        <v>44062</v>
      </c>
      <c r="BF90">
        <v>3161</v>
      </c>
      <c r="BG90" s="27">
        <v>44096</v>
      </c>
      <c r="BH90">
        <v>3161</v>
      </c>
      <c r="BI90" s="27">
        <v>44096</v>
      </c>
      <c r="BJ90">
        <v>3161</v>
      </c>
      <c r="BK90" s="27">
        <v>44096</v>
      </c>
      <c r="BL90">
        <v>3161</v>
      </c>
      <c r="BM90" s="27">
        <v>44119</v>
      </c>
      <c r="BN90">
        <v>3141</v>
      </c>
      <c r="BO90" s="27">
        <v>44124</v>
      </c>
      <c r="BP90">
        <v>3141</v>
      </c>
      <c r="BQ90" s="7">
        <v>44159</v>
      </c>
      <c r="BR90">
        <v>3141</v>
      </c>
      <c r="BS90" s="27">
        <v>44159</v>
      </c>
      <c r="BT90">
        <v>3141</v>
      </c>
      <c r="BU90" s="27">
        <v>44159</v>
      </c>
      <c r="BV90">
        <v>3141</v>
      </c>
      <c r="BW90">
        <v>44159</v>
      </c>
      <c r="BX90">
        <v>3141</v>
      </c>
      <c r="BY90" s="27">
        <v>44208</v>
      </c>
      <c r="BZ90">
        <v>3141</v>
      </c>
      <c r="CA90" s="27">
        <v>44208</v>
      </c>
      <c r="CB90">
        <v>3141</v>
      </c>
      <c r="CC90" s="27">
        <v>44208</v>
      </c>
      <c r="CD90">
        <v>4203</v>
      </c>
      <c r="CE90" s="27">
        <v>43585</v>
      </c>
      <c r="CF90">
        <v>3141</v>
      </c>
      <c r="CG90" s="27">
        <v>44208</v>
      </c>
      <c r="CH90">
        <v>3151</v>
      </c>
      <c r="CI90" s="27">
        <v>44208</v>
      </c>
      <c r="CJ90">
        <v>3151</v>
      </c>
      <c r="CK90" s="27">
        <v>44232</v>
      </c>
      <c r="CL90">
        <v>3151</v>
      </c>
      <c r="CM90" s="27">
        <v>44232</v>
      </c>
      <c r="CN90">
        <v>3151</v>
      </c>
      <c r="CO90" s="27">
        <v>44232</v>
      </c>
      <c r="CP90">
        <v>3151</v>
      </c>
      <c r="CQ90" s="7">
        <v>44232</v>
      </c>
      <c r="CR90">
        <v>714</v>
      </c>
      <c r="CS90">
        <v>0.35899999999999999</v>
      </c>
      <c r="CT90">
        <v>3234</v>
      </c>
      <c r="CU90" s="7">
        <v>44232</v>
      </c>
      <c r="CV90">
        <v>3151</v>
      </c>
      <c r="CW90" s="27">
        <v>44272</v>
      </c>
      <c r="CX90">
        <v>3151</v>
      </c>
      <c r="CY90" s="27">
        <v>44292</v>
      </c>
      <c r="CZ90">
        <v>3151</v>
      </c>
      <c r="DA90" s="27">
        <v>44292</v>
      </c>
      <c r="DB90">
        <v>3151</v>
      </c>
      <c r="DC90" s="27">
        <v>44292</v>
      </c>
      <c r="DD90">
        <v>3151</v>
      </c>
      <c r="DE90" s="27">
        <v>44334</v>
      </c>
      <c r="DF90">
        <v>3151</v>
      </c>
      <c r="DG90" s="27">
        <v>44334</v>
      </c>
      <c r="DH90">
        <v>3151</v>
      </c>
      <c r="DI90" s="27">
        <v>44334</v>
      </c>
      <c r="DJ90" t="s">
        <v>216</v>
      </c>
      <c r="DK90" s="7">
        <v>44266</v>
      </c>
      <c r="DL90" t="s">
        <v>254</v>
      </c>
      <c r="DM90" s="27">
        <v>44259</v>
      </c>
      <c r="DN90" t="s">
        <v>254</v>
      </c>
      <c r="DO90" s="27">
        <v>44259</v>
      </c>
      <c r="DP90" t="s">
        <v>298</v>
      </c>
      <c r="DQ90" s="27">
        <v>44372</v>
      </c>
      <c r="DR90" t="s">
        <v>298</v>
      </c>
      <c r="DS90" s="27">
        <v>44372</v>
      </c>
      <c r="DT90" t="s">
        <v>298</v>
      </c>
      <c r="DU90" s="27">
        <v>44372</v>
      </c>
      <c r="DV90" t="s">
        <v>334</v>
      </c>
      <c r="DW90" s="27">
        <v>44265</v>
      </c>
      <c r="DX90" t="s">
        <v>333</v>
      </c>
      <c r="DY90" s="7">
        <v>44265</v>
      </c>
      <c r="DZ90" t="s">
        <v>333</v>
      </c>
      <c r="EA90">
        <v>44265</v>
      </c>
      <c r="EB90" t="s">
        <v>333</v>
      </c>
      <c r="EC90" s="27">
        <v>44265</v>
      </c>
      <c r="ED90" t="s">
        <v>333</v>
      </c>
      <c r="EE90" s="27">
        <v>44265</v>
      </c>
      <c r="EF90" t="s">
        <v>333</v>
      </c>
      <c r="EG90" s="7">
        <v>44265</v>
      </c>
      <c r="EH90" t="s">
        <v>333</v>
      </c>
      <c r="EI90" s="27">
        <v>44265</v>
      </c>
      <c r="EJ90" t="s">
        <v>333</v>
      </c>
      <c r="EK90" s="27">
        <v>44265</v>
      </c>
      <c r="EL90" t="s">
        <v>333</v>
      </c>
      <c r="EM90" s="27">
        <v>44265</v>
      </c>
      <c r="EN90" t="s">
        <v>333</v>
      </c>
      <c r="EO90" s="27">
        <v>44265</v>
      </c>
      <c r="EP90" t="s">
        <v>333</v>
      </c>
      <c r="EQ90" s="27">
        <v>44265</v>
      </c>
      <c r="ER90" t="s">
        <v>328</v>
      </c>
      <c r="ES90" s="27">
        <v>44392</v>
      </c>
      <c r="ET90" t="s">
        <v>328</v>
      </c>
      <c r="EU90" s="27">
        <v>44392</v>
      </c>
      <c r="EV90" t="s">
        <v>328</v>
      </c>
      <c r="EW90" s="27">
        <v>44425</v>
      </c>
      <c r="EX90" t="s">
        <v>328</v>
      </c>
      <c r="EY90" s="27">
        <v>44425</v>
      </c>
      <c r="EZ90" t="s">
        <v>328</v>
      </c>
      <c r="FA90">
        <v>44425</v>
      </c>
      <c r="FB90" t="s">
        <v>328</v>
      </c>
      <c r="FC90" s="27">
        <v>44425</v>
      </c>
      <c r="FF90" t="s">
        <v>328</v>
      </c>
      <c r="FG90" s="27">
        <v>44425</v>
      </c>
      <c r="FH90" t="s">
        <v>328</v>
      </c>
      <c r="FI90" s="7">
        <v>44425</v>
      </c>
      <c r="FJ90" t="s">
        <v>328</v>
      </c>
      <c r="FK90" s="27">
        <v>44425</v>
      </c>
      <c r="FL90" t="s">
        <v>328</v>
      </c>
      <c r="FM90" s="27">
        <v>44425</v>
      </c>
      <c r="FN90" t="s">
        <v>328</v>
      </c>
      <c r="FO90" s="27">
        <v>44425</v>
      </c>
      <c r="FP90" t="s">
        <v>328</v>
      </c>
      <c r="FQ90" s="27">
        <v>44425</v>
      </c>
      <c r="FR90" t="s">
        <v>328</v>
      </c>
      <c r="FS90" s="27">
        <v>44425</v>
      </c>
      <c r="FT90" t="s">
        <v>328</v>
      </c>
      <c r="FU90" s="7">
        <v>44425</v>
      </c>
      <c r="FV90" t="s">
        <v>328</v>
      </c>
      <c r="FW90" s="27">
        <v>44462</v>
      </c>
      <c r="FX90" t="s">
        <v>328</v>
      </c>
      <c r="FY90" s="27">
        <v>44462</v>
      </c>
      <c r="FZ90" t="s">
        <v>328</v>
      </c>
      <c r="GA90" s="27">
        <v>44462</v>
      </c>
      <c r="GB90" t="s">
        <v>328</v>
      </c>
      <c r="GC90" s="27">
        <v>44462</v>
      </c>
      <c r="GD90" t="s">
        <v>328</v>
      </c>
      <c r="GE90" s="27">
        <v>44475</v>
      </c>
      <c r="GF90" t="s">
        <v>328</v>
      </c>
      <c r="GG90" s="27">
        <v>44475</v>
      </c>
      <c r="GH90" t="s">
        <v>328</v>
      </c>
      <c r="GI90" s="27">
        <v>44475</v>
      </c>
      <c r="GJ90" t="s">
        <v>328</v>
      </c>
      <c r="GK90" s="27">
        <v>44475</v>
      </c>
      <c r="GL90" t="s">
        <v>328</v>
      </c>
      <c r="GM90" s="27">
        <v>44475</v>
      </c>
      <c r="GN90" t="s">
        <v>328</v>
      </c>
      <c r="GO90" s="27">
        <v>44475</v>
      </c>
      <c r="GP90" t="s">
        <v>328</v>
      </c>
      <c r="GQ90" s="27">
        <v>44475</v>
      </c>
      <c r="GR90" t="s">
        <v>328</v>
      </c>
      <c r="GS90" s="27">
        <v>44475</v>
      </c>
      <c r="GT90" t="s">
        <v>328</v>
      </c>
      <c r="GU90" s="27">
        <v>44475</v>
      </c>
      <c r="GV90" t="s">
        <v>328</v>
      </c>
      <c r="GW90" s="27">
        <v>44475</v>
      </c>
      <c r="GX90" t="s">
        <v>328</v>
      </c>
      <c r="GY90" s="27">
        <v>44475</v>
      </c>
      <c r="GZ90" t="s">
        <v>326</v>
      </c>
      <c r="HA90" s="27">
        <v>44524</v>
      </c>
      <c r="HB90" t="s">
        <v>326</v>
      </c>
      <c r="HC90" s="27">
        <v>44524</v>
      </c>
      <c r="HD90" t="s">
        <v>326</v>
      </c>
      <c r="HE90" s="27">
        <v>44524</v>
      </c>
      <c r="HF90" t="s">
        <v>326</v>
      </c>
      <c r="HG90">
        <v>44524</v>
      </c>
      <c r="HH90" t="s">
        <v>326</v>
      </c>
      <c r="HI90">
        <v>44524</v>
      </c>
      <c r="HJ90" t="s">
        <v>326</v>
      </c>
      <c r="HK90">
        <v>44524</v>
      </c>
      <c r="HL90" t="s">
        <v>326</v>
      </c>
      <c r="HM90" s="27">
        <v>44544</v>
      </c>
      <c r="HN90" t="s">
        <v>326</v>
      </c>
      <c r="HO90" s="27">
        <v>44544</v>
      </c>
      <c r="HP90" t="s">
        <v>326</v>
      </c>
      <c r="HQ90" s="27">
        <v>44544</v>
      </c>
      <c r="HR90" s="470" t="s">
        <v>326</v>
      </c>
      <c r="HS90" s="471">
        <v>44544</v>
      </c>
      <c r="HT90" t="s">
        <v>326</v>
      </c>
      <c r="HU90" s="27">
        <v>44579</v>
      </c>
      <c r="HV90" t="s">
        <v>326</v>
      </c>
      <c r="HW90" s="27">
        <v>44579</v>
      </c>
      <c r="HX90" t="s">
        <v>326</v>
      </c>
      <c r="HY90" s="27">
        <v>44579</v>
      </c>
      <c r="HZ90" t="s">
        <v>326</v>
      </c>
      <c r="IA90" s="27">
        <v>44579</v>
      </c>
      <c r="IB90" t="s">
        <v>326</v>
      </c>
      <c r="IC90" s="27">
        <v>44579</v>
      </c>
      <c r="ID90" t="s">
        <v>326</v>
      </c>
      <c r="IE90" s="27">
        <v>44599</v>
      </c>
      <c r="IF90" t="s">
        <v>326</v>
      </c>
      <c r="IG90" s="27">
        <v>44599</v>
      </c>
      <c r="IH90" t="s">
        <v>326</v>
      </c>
      <c r="II90" s="27">
        <v>44599</v>
      </c>
      <c r="IJ90" t="s">
        <v>326</v>
      </c>
      <c r="IK90" s="27">
        <v>44599</v>
      </c>
      <c r="IL90" t="s">
        <v>326</v>
      </c>
      <c r="IM90" s="27">
        <v>44599</v>
      </c>
      <c r="IN90" t="s">
        <v>326</v>
      </c>
      <c r="IO90" s="27">
        <v>44599</v>
      </c>
      <c r="IP90" t="s">
        <v>328</v>
      </c>
      <c r="IQ90" s="27">
        <v>44622</v>
      </c>
      <c r="IR90" t="s">
        <v>328</v>
      </c>
      <c r="IS90">
        <v>44622</v>
      </c>
      <c r="IT90" t="s">
        <v>328</v>
      </c>
      <c r="IU90" s="27">
        <v>44622</v>
      </c>
      <c r="IV90" t="s">
        <v>328</v>
      </c>
      <c r="IW90" s="27">
        <v>44622</v>
      </c>
      <c r="IX90" t="s">
        <v>328</v>
      </c>
      <c r="IY90" s="27">
        <v>44622</v>
      </c>
      <c r="IZ90" t="s">
        <v>328</v>
      </c>
      <c r="JA90" s="27">
        <v>44622</v>
      </c>
      <c r="JB90" t="s">
        <v>328</v>
      </c>
      <c r="JC90" s="27">
        <v>44655</v>
      </c>
      <c r="JD90" t="s">
        <v>328</v>
      </c>
      <c r="JE90" s="27">
        <v>44655</v>
      </c>
      <c r="JF90" t="s">
        <v>328</v>
      </c>
      <c r="JG90">
        <v>44655</v>
      </c>
      <c r="JH90" t="s">
        <v>328</v>
      </c>
      <c r="JI90" s="27">
        <v>44655</v>
      </c>
      <c r="JJ90" t="s">
        <v>328</v>
      </c>
      <c r="JK90">
        <v>44655</v>
      </c>
      <c r="JL90" t="s">
        <v>328</v>
      </c>
      <c r="JM90" s="27">
        <v>44655</v>
      </c>
      <c r="JN90" t="s">
        <v>328</v>
      </c>
      <c r="JO90" s="7">
        <v>44655</v>
      </c>
      <c r="JP90" t="s">
        <v>328</v>
      </c>
      <c r="JQ90" s="27">
        <v>44697</v>
      </c>
      <c r="JR90" t="s">
        <v>328</v>
      </c>
      <c r="JS90" s="27">
        <v>44697</v>
      </c>
      <c r="JT90" t="s">
        <v>328</v>
      </c>
      <c r="JU90">
        <v>44714</v>
      </c>
      <c r="JV90" t="s">
        <v>328</v>
      </c>
      <c r="JW90">
        <v>44714</v>
      </c>
      <c r="JX90" t="s">
        <v>328</v>
      </c>
      <c r="JY90" s="27">
        <v>44714</v>
      </c>
      <c r="JZ90" t="s">
        <v>328</v>
      </c>
      <c r="KA90" s="27">
        <v>44762</v>
      </c>
      <c r="KB90" t="s">
        <v>328</v>
      </c>
      <c r="KC90" s="27">
        <v>44762</v>
      </c>
      <c r="KD90" t="s">
        <v>328</v>
      </c>
      <c r="KE90" s="27">
        <v>44762</v>
      </c>
    </row>
    <row r="91" spans="1:291" x14ac:dyDescent="0.25">
      <c r="A91">
        <v>3246</v>
      </c>
      <c r="B91" s="7">
        <v>43937</v>
      </c>
      <c r="D91">
        <v>3246</v>
      </c>
      <c r="E91" s="7">
        <v>43937</v>
      </c>
      <c r="G91" t="s">
        <v>2446</v>
      </c>
      <c r="I91">
        <v>3256</v>
      </c>
      <c r="J91" s="7">
        <v>43937</v>
      </c>
      <c r="L91" t="s">
        <v>2446</v>
      </c>
      <c r="M91">
        <v>3256</v>
      </c>
      <c r="O91">
        <v>3151</v>
      </c>
      <c r="P91" s="7">
        <v>43937</v>
      </c>
      <c r="R91">
        <v>3048</v>
      </c>
      <c r="S91" s="7">
        <v>42332</v>
      </c>
      <c r="T91" t="s">
        <v>2342</v>
      </c>
      <c r="U91">
        <v>5032</v>
      </c>
      <c r="V91" s="7">
        <v>42472</v>
      </c>
      <c r="W91" t="s">
        <v>2448</v>
      </c>
      <c r="X91">
        <v>3256</v>
      </c>
      <c r="Y91">
        <v>3256</v>
      </c>
      <c r="Z91" s="7">
        <v>43979</v>
      </c>
      <c r="AA91">
        <v>3256</v>
      </c>
      <c r="AB91">
        <v>3256</v>
      </c>
      <c r="AC91">
        <v>3151</v>
      </c>
      <c r="AD91" s="7">
        <v>43979</v>
      </c>
      <c r="AE91" s="14">
        <v>3276</v>
      </c>
      <c r="AF91">
        <v>3151</v>
      </c>
      <c r="AG91" s="7">
        <v>43979</v>
      </c>
      <c r="AH91">
        <v>3048</v>
      </c>
      <c r="AI91" s="7">
        <v>42332</v>
      </c>
      <c r="AJ91" s="15" t="s">
        <v>2342</v>
      </c>
      <c r="AK91">
        <v>3149</v>
      </c>
      <c r="AL91" s="7">
        <v>43979</v>
      </c>
      <c r="AM91">
        <v>3151</v>
      </c>
      <c r="AN91">
        <v>3149</v>
      </c>
      <c r="AO91" s="7">
        <v>43979</v>
      </c>
      <c r="AP91">
        <v>3149</v>
      </c>
      <c r="AQ91" s="7">
        <v>44012</v>
      </c>
      <c r="AR91">
        <v>3149</v>
      </c>
      <c r="AS91" s="27">
        <v>44012</v>
      </c>
      <c r="AT91">
        <v>3149</v>
      </c>
      <c r="AU91" s="27">
        <v>44012</v>
      </c>
      <c r="AV91">
        <v>3149</v>
      </c>
      <c r="AW91" s="27">
        <v>44040</v>
      </c>
      <c r="AX91">
        <v>3149</v>
      </c>
      <c r="AY91" s="27">
        <v>44040</v>
      </c>
      <c r="AZ91">
        <v>3149</v>
      </c>
      <c r="BA91" s="27">
        <v>44062</v>
      </c>
      <c r="BB91">
        <v>3149</v>
      </c>
      <c r="BC91" s="27">
        <v>44062</v>
      </c>
      <c r="BD91">
        <v>3149</v>
      </c>
      <c r="BE91" s="27">
        <v>44062</v>
      </c>
      <c r="BF91">
        <v>3149</v>
      </c>
      <c r="BG91" s="27">
        <v>44096</v>
      </c>
      <c r="BH91">
        <v>3149</v>
      </c>
      <c r="BI91" s="27">
        <v>44096</v>
      </c>
      <c r="BJ91">
        <v>3149</v>
      </c>
      <c r="BK91" s="27">
        <v>44096</v>
      </c>
      <c r="BL91">
        <v>3149</v>
      </c>
      <c r="BM91" s="27">
        <v>44119</v>
      </c>
      <c r="BN91">
        <v>3151</v>
      </c>
      <c r="BO91" s="27">
        <v>44124</v>
      </c>
      <c r="BP91">
        <v>3151</v>
      </c>
      <c r="BQ91" s="7">
        <v>44159</v>
      </c>
      <c r="BR91">
        <v>3151</v>
      </c>
      <c r="BS91" s="27">
        <v>44159</v>
      </c>
      <c r="BT91">
        <v>3151</v>
      </c>
      <c r="BU91" s="27">
        <v>44159</v>
      </c>
      <c r="BV91">
        <v>3151</v>
      </c>
      <c r="BW91">
        <v>44159</v>
      </c>
      <c r="BX91">
        <v>3151</v>
      </c>
      <c r="BY91" s="27">
        <v>44208</v>
      </c>
      <c r="BZ91">
        <v>3151</v>
      </c>
      <c r="CA91" s="27">
        <v>44208</v>
      </c>
      <c r="CB91">
        <v>3151</v>
      </c>
      <c r="CC91" s="27">
        <v>44208</v>
      </c>
      <c r="CD91">
        <v>3828</v>
      </c>
      <c r="CE91" s="27">
        <v>44209</v>
      </c>
      <c r="CF91">
        <v>3151</v>
      </c>
      <c r="CG91" s="27">
        <v>44208</v>
      </c>
      <c r="CH91">
        <v>3161</v>
      </c>
      <c r="CI91" s="27">
        <v>44208</v>
      </c>
      <c r="CJ91">
        <v>3161</v>
      </c>
      <c r="CK91" s="27">
        <v>44232</v>
      </c>
      <c r="CL91">
        <v>3161</v>
      </c>
      <c r="CM91" s="27">
        <v>44232</v>
      </c>
      <c r="CN91">
        <v>3161</v>
      </c>
      <c r="CO91" s="27">
        <v>44232</v>
      </c>
      <c r="CP91">
        <v>3161</v>
      </c>
      <c r="CQ91" s="7">
        <v>44232</v>
      </c>
      <c r="CR91" t="s">
        <v>2530</v>
      </c>
      <c r="CS91">
        <v>0.154</v>
      </c>
      <c r="CT91">
        <v>3233</v>
      </c>
      <c r="CU91" s="7">
        <v>44232</v>
      </c>
      <c r="CV91">
        <v>3161</v>
      </c>
      <c r="CW91" s="27">
        <v>44259</v>
      </c>
      <c r="CX91">
        <v>3161</v>
      </c>
      <c r="CY91" s="27">
        <v>44292</v>
      </c>
      <c r="CZ91">
        <v>3161</v>
      </c>
      <c r="DA91" s="27">
        <v>44292</v>
      </c>
      <c r="DB91">
        <v>3161</v>
      </c>
      <c r="DC91" s="27">
        <v>44292</v>
      </c>
      <c r="DD91">
        <v>3161</v>
      </c>
      <c r="DE91" s="27">
        <v>44334</v>
      </c>
      <c r="DF91">
        <v>3161</v>
      </c>
      <c r="DG91" s="27">
        <v>44334</v>
      </c>
      <c r="DH91">
        <v>3161</v>
      </c>
      <c r="DI91" s="27">
        <v>44334</v>
      </c>
      <c r="DJ91" t="s">
        <v>217</v>
      </c>
      <c r="DK91" s="7">
        <v>44259</v>
      </c>
      <c r="DL91" t="s">
        <v>255</v>
      </c>
      <c r="DM91" s="27">
        <v>44259</v>
      </c>
      <c r="DN91" t="s">
        <v>255</v>
      </c>
      <c r="DO91" s="27">
        <v>44259</v>
      </c>
      <c r="DP91" t="s">
        <v>250</v>
      </c>
      <c r="DQ91" s="27">
        <v>44377</v>
      </c>
      <c r="DR91" t="s">
        <v>250</v>
      </c>
      <c r="DS91" s="27">
        <v>44377</v>
      </c>
      <c r="DT91" t="s">
        <v>250</v>
      </c>
      <c r="DU91" s="27">
        <v>44377</v>
      </c>
      <c r="DV91" t="s">
        <v>298</v>
      </c>
      <c r="DW91" s="27">
        <v>44372</v>
      </c>
      <c r="DX91" t="s">
        <v>334</v>
      </c>
      <c r="DY91" s="7">
        <v>44265</v>
      </c>
      <c r="DZ91" t="s">
        <v>334</v>
      </c>
      <c r="EA91">
        <v>44265</v>
      </c>
      <c r="EB91" t="s">
        <v>334</v>
      </c>
      <c r="EC91" s="27">
        <v>44265</v>
      </c>
      <c r="ED91" t="s">
        <v>334</v>
      </c>
      <c r="EE91" s="27">
        <v>44265</v>
      </c>
      <c r="EF91" t="s">
        <v>334</v>
      </c>
      <c r="EG91" s="7">
        <v>44265</v>
      </c>
      <c r="EH91" t="s">
        <v>334</v>
      </c>
      <c r="EI91" s="27">
        <v>44265</v>
      </c>
      <c r="EJ91" t="s">
        <v>334</v>
      </c>
      <c r="EK91" s="27">
        <v>44265</v>
      </c>
      <c r="EL91" t="s">
        <v>334</v>
      </c>
      <c r="EM91" s="27">
        <v>44265</v>
      </c>
      <c r="EN91" t="s">
        <v>334</v>
      </c>
      <c r="EO91" s="27">
        <v>44265</v>
      </c>
      <c r="EP91" t="s">
        <v>334</v>
      </c>
      <c r="EQ91" s="27">
        <v>44265</v>
      </c>
      <c r="ER91" t="s">
        <v>329</v>
      </c>
      <c r="ES91" s="27">
        <v>44392</v>
      </c>
      <c r="ET91" t="s">
        <v>329</v>
      </c>
      <c r="EU91" s="27">
        <v>44392</v>
      </c>
      <c r="EV91" t="s">
        <v>329</v>
      </c>
      <c r="EW91" s="27">
        <v>44425</v>
      </c>
      <c r="EX91" t="s">
        <v>329</v>
      </c>
      <c r="EY91" s="27">
        <v>44425</v>
      </c>
      <c r="EZ91" t="s">
        <v>329</v>
      </c>
      <c r="FA91">
        <v>44425</v>
      </c>
      <c r="FB91" t="s">
        <v>329</v>
      </c>
      <c r="FC91" s="27">
        <v>44425</v>
      </c>
      <c r="FF91" t="s">
        <v>329</v>
      </c>
      <c r="FG91" s="27">
        <v>44425</v>
      </c>
      <c r="FH91" t="s">
        <v>329</v>
      </c>
      <c r="FI91" s="7">
        <v>44425</v>
      </c>
      <c r="FJ91" t="s">
        <v>329</v>
      </c>
      <c r="FK91" s="27">
        <v>44425</v>
      </c>
      <c r="FL91" t="s">
        <v>329</v>
      </c>
      <c r="FM91" s="27">
        <v>44425</v>
      </c>
      <c r="FN91" t="s">
        <v>329</v>
      </c>
      <c r="FO91" s="27">
        <v>44425</v>
      </c>
      <c r="FP91" t="s">
        <v>329</v>
      </c>
      <c r="FQ91" s="27">
        <v>44425</v>
      </c>
      <c r="FR91" t="s">
        <v>329</v>
      </c>
      <c r="FS91" s="27">
        <v>44425</v>
      </c>
      <c r="FT91" t="s">
        <v>329</v>
      </c>
      <c r="FU91" s="7">
        <v>44425</v>
      </c>
      <c r="FV91" t="s">
        <v>329</v>
      </c>
      <c r="FW91" s="27">
        <v>44462</v>
      </c>
      <c r="FX91" t="s">
        <v>329</v>
      </c>
      <c r="FY91" s="27">
        <v>44462</v>
      </c>
      <c r="FZ91" t="s">
        <v>329</v>
      </c>
      <c r="GA91" s="27">
        <v>44462</v>
      </c>
      <c r="GB91" t="s">
        <v>329</v>
      </c>
      <c r="GC91" s="27">
        <v>44462</v>
      </c>
      <c r="GD91" t="s">
        <v>329</v>
      </c>
      <c r="GE91" s="27">
        <v>44475</v>
      </c>
      <c r="GF91" t="s">
        <v>329</v>
      </c>
      <c r="GG91" s="27">
        <v>44475</v>
      </c>
      <c r="GH91" t="s">
        <v>329</v>
      </c>
      <c r="GI91" s="27">
        <v>44475</v>
      </c>
      <c r="GJ91" t="s">
        <v>329</v>
      </c>
      <c r="GK91" s="27">
        <v>44475</v>
      </c>
      <c r="GL91" t="s">
        <v>329</v>
      </c>
      <c r="GM91" s="27">
        <v>44475</v>
      </c>
      <c r="GN91" t="s">
        <v>329</v>
      </c>
      <c r="GO91" s="27">
        <v>44475</v>
      </c>
      <c r="GP91" t="s">
        <v>329</v>
      </c>
      <c r="GQ91" s="27">
        <v>44475</v>
      </c>
      <c r="GR91" t="s">
        <v>329</v>
      </c>
      <c r="GS91" s="27">
        <v>44475</v>
      </c>
      <c r="GT91" t="s">
        <v>329</v>
      </c>
      <c r="GU91" s="27">
        <v>44475</v>
      </c>
      <c r="GV91" t="s">
        <v>329</v>
      </c>
      <c r="GW91" s="27">
        <v>44475</v>
      </c>
      <c r="GX91" t="s">
        <v>329</v>
      </c>
      <c r="GY91" s="27">
        <v>44475</v>
      </c>
      <c r="GZ91" t="s">
        <v>328</v>
      </c>
      <c r="HA91" s="27">
        <v>44524</v>
      </c>
      <c r="HB91" t="s">
        <v>328</v>
      </c>
      <c r="HC91" s="27">
        <v>44524</v>
      </c>
      <c r="HD91" t="s">
        <v>328</v>
      </c>
      <c r="HE91" s="27">
        <v>44524</v>
      </c>
      <c r="HF91" t="s">
        <v>328</v>
      </c>
      <c r="HG91">
        <v>44524</v>
      </c>
      <c r="HH91" t="s">
        <v>328</v>
      </c>
      <c r="HI91">
        <v>44524</v>
      </c>
      <c r="HJ91" t="s">
        <v>328</v>
      </c>
      <c r="HK91">
        <v>44524</v>
      </c>
      <c r="HL91" t="s">
        <v>328</v>
      </c>
      <c r="HM91" s="27">
        <v>44544</v>
      </c>
      <c r="HN91" t="s">
        <v>328</v>
      </c>
      <c r="HO91" s="27">
        <v>44544</v>
      </c>
      <c r="HP91" t="s">
        <v>328</v>
      </c>
      <c r="HQ91" s="27">
        <v>44544</v>
      </c>
      <c r="HR91" s="470" t="s">
        <v>328</v>
      </c>
      <c r="HS91" s="471">
        <v>44544</v>
      </c>
      <c r="HT91" t="s">
        <v>328</v>
      </c>
      <c r="HU91" s="27">
        <v>44579</v>
      </c>
      <c r="HV91" t="s">
        <v>328</v>
      </c>
      <c r="HW91" s="27">
        <v>44579</v>
      </c>
      <c r="HX91" t="s">
        <v>328</v>
      </c>
      <c r="HY91" s="27">
        <v>44579</v>
      </c>
      <c r="HZ91" t="s">
        <v>328</v>
      </c>
      <c r="IA91" s="27">
        <v>44579</v>
      </c>
      <c r="IB91" t="s">
        <v>328</v>
      </c>
      <c r="IC91" s="27">
        <v>44579</v>
      </c>
      <c r="ID91" t="s">
        <v>328</v>
      </c>
      <c r="IE91" s="27">
        <v>44599</v>
      </c>
      <c r="IF91" t="s">
        <v>328</v>
      </c>
      <c r="IG91" s="27">
        <v>44599</v>
      </c>
      <c r="IH91" t="s">
        <v>328</v>
      </c>
      <c r="II91" s="27">
        <v>44599</v>
      </c>
      <c r="IJ91" t="s">
        <v>328</v>
      </c>
      <c r="IK91" s="27">
        <v>44599</v>
      </c>
      <c r="IL91" t="s">
        <v>328</v>
      </c>
      <c r="IM91" s="27">
        <v>44599</v>
      </c>
      <c r="IN91" t="s">
        <v>328</v>
      </c>
      <c r="IO91" s="27">
        <v>44599</v>
      </c>
      <c r="IP91" t="s">
        <v>329</v>
      </c>
      <c r="IQ91" s="27">
        <v>44622</v>
      </c>
      <c r="IR91" t="s">
        <v>329</v>
      </c>
      <c r="IS91">
        <v>44622</v>
      </c>
      <c r="IT91" t="s">
        <v>329</v>
      </c>
      <c r="IU91" s="27">
        <v>44622</v>
      </c>
      <c r="IV91" t="s">
        <v>329</v>
      </c>
      <c r="IW91" s="27">
        <v>44622</v>
      </c>
      <c r="IX91" t="s">
        <v>329</v>
      </c>
      <c r="IY91" s="27">
        <v>44622</v>
      </c>
      <c r="IZ91" t="s">
        <v>329</v>
      </c>
      <c r="JA91" s="27">
        <v>44622</v>
      </c>
      <c r="JB91" t="s">
        <v>329</v>
      </c>
      <c r="JC91" s="27">
        <v>44655</v>
      </c>
      <c r="JD91" t="s">
        <v>329</v>
      </c>
      <c r="JE91" s="27">
        <v>44655</v>
      </c>
      <c r="JF91" t="s">
        <v>329</v>
      </c>
      <c r="JG91">
        <v>44655</v>
      </c>
      <c r="JH91" t="s">
        <v>329</v>
      </c>
      <c r="JI91" s="27">
        <v>44655</v>
      </c>
      <c r="JJ91" t="s">
        <v>329</v>
      </c>
      <c r="JK91">
        <v>44655</v>
      </c>
      <c r="JL91" t="s">
        <v>329</v>
      </c>
      <c r="JM91" s="27">
        <v>44655</v>
      </c>
      <c r="JN91" t="s">
        <v>329</v>
      </c>
      <c r="JO91" s="7">
        <v>44655</v>
      </c>
      <c r="JP91" t="s">
        <v>329</v>
      </c>
      <c r="JQ91" s="27">
        <v>44697</v>
      </c>
      <c r="JR91" t="s">
        <v>329</v>
      </c>
      <c r="JS91" s="27">
        <v>44697</v>
      </c>
      <c r="JT91" t="s">
        <v>329</v>
      </c>
      <c r="JU91">
        <v>44714</v>
      </c>
      <c r="JV91" t="s">
        <v>329</v>
      </c>
      <c r="JW91">
        <v>44714</v>
      </c>
      <c r="JX91" t="s">
        <v>329</v>
      </c>
      <c r="JY91" s="27">
        <v>44714</v>
      </c>
      <c r="JZ91" t="s">
        <v>329</v>
      </c>
      <c r="KA91" s="27">
        <v>44762</v>
      </c>
      <c r="KB91" t="s">
        <v>329</v>
      </c>
      <c r="KC91" s="27">
        <v>44762</v>
      </c>
      <c r="KD91" t="s">
        <v>329</v>
      </c>
      <c r="KE91" s="27">
        <v>44762</v>
      </c>
    </row>
    <row r="92" spans="1:291" x14ac:dyDescent="0.25">
      <c r="A92">
        <v>3256</v>
      </c>
      <c r="B92" s="7">
        <v>43937</v>
      </c>
      <c r="D92">
        <v>3256</v>
      </c>
      <c r="E92" s="7">
        <v>43937</v>
      </c>
      <c r="G92" t="s">
        <v>2449</v>
      </c>
      <c r="I92">
        <v>3266</v>
      </c>
      <c r="J92" s="7">
        <v>43937</v>
      </c>
      <c r="L92" t="s">
        <v>2449</v>
      </c>
      <c r="M92">
        <v>3266</v>
      </c>
      <c r="O92">
        <v>3161</v>
      </c>
      <c r="P92" s="7">
        <v>43937</v>
      </c>
      <c r="R92">
        <v>3029</v>
      </c>
      <c r="S92" s="7">
        <v>42332</v>
      </c>
      <c r="T92" t="s">
        <v>2342</v>
      </c>
      <c r="U92">
        <v>3085</v>
      </c>
      <c r="V92" s="7">
        <v>42402</v>
      </c>
      <c r="W92" t="s">
        <v>2342</v>
      </c>
      <c r="X92">
        <v>3266</v>
      </c>
      <c r="Y92">
        <v>3266</v>
      </c>
      <c r="Z92" s="7">
        <v>43979</v>
      </c>
      <c r="AA92">
        <v>3266</v>
      </c>
      <c r="AB92">
        <v>3266</v>
      </c>
      <c r="AC92">
        <v>3161</v>
      </c>
      <c r="AD92" s="7">
        <v>43979</v>
      </c>
      <c r="AE92" s="14">
        <v>3141</v>
      </c>
      <c r="AF92">
        <v>3161</v>
      </c>
      <c r="AG92" s="7">
        <v>43979</v>
      </c>
      <c r="AH92">
        <v>3029</v>
      </c>
      <c r="AI92" s="7">
        <v>42332</v>
      </c>
      <c r="AJ92" s="15" t="s">
        <v>2342</v>
      </c>
      <c r="AK92">
        <v>3171</v>
      </c>
      <c r="AL92" s="7">
        <v>43979</v>
      </c>
      <c r="AM92">
        <v>3161</v>
      </c>
      <c r="AN92">
        <v>3171</v>
      </c>
      <c r="AO92" s="7">
        <v>43979</v>
      </c>
      <c r="AP92">
        <v>3171</v>
      </c>
      <c r="AQ92" s="7">
        <v>44012</v>
      </c>
      <c r="AR92">
        <v>3171</v>
      </c>
      <c r="AS92" s="27">
        <v>44012</v>
      </c>
      <c r="AT92">
        <v>3171</v>
      </c>
      <c r="AU92" s="27">
        <v>44012</v>
      </c>
      <c r="AV92">
        <v>3171</v>
      </c>
      <c r="AW92" s="27">
        <v>44040</v>
      </c>
      <c r="AX92">
        <v>3171</v>
      </c>
      <c r="AY92" s="27">
        <v>44040</v>
      </c>
      <c r="AZ92">
        <v>3171</v>
      </c>
      <c r="BA92" s="27">
        <v>44062</v>
      </c>
      <c r="BB92">
        <v>3171</v>
      </c>
      <c r="BC92" s="27">
        <v>44062</v>
      </c>
      <c r="BD92">
        <v>3171</v>
      </c>
      <c r="BE92" s="27">
        <v>44062</v>
      </c>
      <c r="BF92">
        <v>3171</v>
      </c>
      <c r="BG92" s="27">
        <v>44096</v>
      </c>
      <c r="BH92">
        <v>3171</v>
      </c>
      <c r="BI92" s="27">
        <v>44096</v>
      </c>
      <c r="BJ92">
        <v>3171</v>
      </c>
      <c r="BK92" s="27">
        <v>44096</v>
      </c>
      <c r="BL92">
        <v>3171</v>
      </c>
      <c r="BM92" s="27">
        <v>44119</v>
      </c>
      <c r="BN92">
        <v>3161</v>
      </c>
      <c r="BO92" s="27">
        <v>44124</v>
      </c>
      <c r="BP92">
        <v>3161</v>
      </c>
      <c r="BQ92" s="7">
        <v>44159</v>
      </c>
      <c r="BR92">
        <v>3161</v>
      </c>
      <c r="BS92" s="27">
        <v>44159</v>
      </c>
      <c r="BT92">
        <v>3161</v>
      </c>
      <c r="BU92" s="27">
        <v>44159</v>
      </c>
      <c r="BV92">
        <v>3161</v>
      </c>
      <c r="BW92">
        <v>44159</v>
      </c>
      <c r="BX92">
        <v>3161</v>
      </c>
      <c r="BY92" s="27">
        <v>44208</v>
      </c>
      <c r="BZ92">
        <v>3161</v>
      </c>
      <c r="CA92" s="27">
        <v>44208</v>
      </c>
      <c r="CB92">
        <v>3161</v>
      </c>
      <c r="CC92" s="27">
        <v>44208</v>
      </c>
      <c r="CD92">
        <v>3836</v>
      </c>
      <c r="CE92" s="27">
        <v>44209</v>
      </c>
      <c r="CF92">
        <v>3161</v>
      </c>
      <c r="CG92" s="27">
        <v>44208</v>
      </c>
      <c r="CH92">
        <v>3149</v>
      </c>
      <c r="CI92" s="27">
        <v>44208</v>
      </c>
      <c r="CJ92">
        <v>3149</v>
      </c>
      <c r="CK92" s="27">
        <v>44232</v>
      </c>
      <c r="CL92">
        <v>3149</v>
      </c>
      <c r="CM92" s="27">
        <v>44232</v>
      </c>
      <c r="CN92">
        <v>3149</v>
      </c>
      <c r="CO92" s="27">
        <v>44232</v>
      </c>
      <c r="CP92">
        <v>3149</v>
      </c>
      <c r="CQ92" s="7">
        <v>44232</v>
      </c>
      <c r="CR92" t="s">
        <v>2531</v>
      </c>
      <c r="CS92">
        <v>0.23799999999999999</v>
      </c>
      <c r="CT92">
        <v>3130</v>
      </c>
      <c r="CU92" s="7">
        <v>44232</v>
      </c>
      <c r="CV92">
        <v>3149</v>
      </c>
      <c r="CW92" s="27">
        <v>44266</v>
      </c>
      <c r="CX92">
        <v>3149</v>
      </c>
      <c r="CY92" s="27">
        <v>44292</v>
      </c>
      <c r="CZ92">
        <v>3149</v>
      </c>
      <c r="DA92" s="27">
        <v>44292</v>
      </c>
      <c r="DB92">
        <v>3149</v>
      </c>
      <c r="DC92" s="27">
        <v>44292</v>
      </c>
      <c r="DD92">
        <v>3149</v>
      </c>
      <c r="DE92" s="27">
        <v>44334</v>
      </c>
      <c r="DF92">
        <v>3149</v>
      </c>
      <c r="DG92" s="27">
        <v>44334</v>
      </c>
      <c r="DH92">
        <v>3149</v>
      </c>
      <c r="DI92" s="27">
        <v>44334</v>
      </c>
      <c r="DJ92" t="s">
        <v>219</v>
      </c>
      <c r="DK92" s="7">
        <v>44259</v>
      </c>
      <c r="DL92" t="s">
        <v>335</v>
      </c>
      <c r="DM92" s="27">
        <v>44265</v>
      </c>
      <c r="DN92" t="s">
        <v>335</v>
      </c>
      <c r="DO92" s="27">
        <v>44265</v>
      </c>
      <c r="DP92" t="s">
        <v>251</v>
      </c>
      <c r="DQ92" s="27">
        <v>44377</v>
      </c>
      <c r="DR92" t="s">
        <v>251</v>
      </c>
      <c r="DS92" s="27">
        <v>44377</v>
      </c>
      <c r="DT92" t="s">
        <v>251</v>
      </c>
      <c r="DU92" s="27">
        <v>44377</v>
      </c>
      <c r="DV92" t="s">
        <v>250</v>
      </c>
      <c r="DW92" s="27">
        <v>44377</v>
      </c>
      <c r="DX92" t="s">
        <v>298</v>
      </c>
      <c r="DY92" s="7">
        <v>44372</v>
      </c>
      <c r="DZ92" t="s">
        <v>298</v>
      </c>
      <c r="EA92">
        <v>44372</v>
      </c>
      <c r="EB92" t="s">
        <v>298</v>
      </c>
      <c r="EC92" s="27">
        <v>44372</v>
      </c>
      <c r="ED92" t="s">
        <v>298</v>
      </c>
      <c r="EE92" s="27">
        <v>44372</v>
      </c>
      <c r="EF92" t="s">
        <v>298</v>
      </c>
      <c r="EG92" s="7">
        <v>44372</v>
      </c>
      <c r="EH92" t="s">
        <v>298</v>
      </c>
      <c r="EI92" s="27">
        <v>44372</v>
      </c>
      <c r="EJ92" t="s">
        <v>298</v>
      </c>
      <c r="EK92" s="27">
        <v>44372</v>
      </c>
      <c r="EL92" t="s">
        <v>298</v>
      </c>
      <c r="EM92" s="27">
        <v>44372</v>
      </c>
      <c r="EN92" t="s">
        <v>298</v>
      </c>
      <c r="EO92" s="27">
        <v>44372</v>
      </c>
      <c r="EP92" t="s">
        <v>298</v>
      </c>
      <c r="EQ92" s="27">
        <v>44372</v>
      </c>
      <c r="ER92" t="s">
        <v>333</v>
      </c>
      <c r="ES92" s="27">
        <v>44265</v>
      </c>
      <c r="ET92" t="s">
        <v>333</v>
      </c>
      <c r="EU92" s="27">
        <v>44265</v>
      </c>
      <c r="EV92" t="s">
        <v>330</v>
      </c>
      <c r="EW92" s="27">
        <v>44425</v>
      </c>
      <c r="EX92" t="s">
        <v>330</v>
      </c>
      <c r="EY92" s="27">
        <v>44425</v>
      </c>
      <c r="EZ92" t="s">
        <v>330</v>
      </c>
      <c r="FA92">
        <v>44425</v>
      </c>
      <c r="FB92" t="s">
        <v>330</v>
      </c>
      <c r="FC92" s="27">
        <v>44425</v>
      </c>
      <c r="FF92" t="s">
        <v>330</v>
      </c>
      <c r="FG92" s="27">
        <v>44425</v>
      </c>
      <c r="FH92" t="s">
        <v>330</v>
      </c>
      <c r="FI92" s="7">
        <v>44425</v>
      </c>
      <c r="FJ92" t="s">
        <v>330</v>
      </c>
      <c r="FK92" s="27">
        <v>44425</v>
      </c>
      <c r="FL92" t="s">
        <v>330</v>
      </c>
      <c r="FM92" s="27">
        <v>44425</v>
      </c>
      <c r="FN92" t="s">
        <v>330</v>
      </c>
      <c r="FO92" s="27">
        <v>44425</v>
      </c>
      <c r="FP92" t="s">
        <v>330</v>
      </c>
      <c r="FQ92" s="27">
        <v>44425</v>
      </c>
      <c r="FR92" t="s">
        <v>330</v>
      </c>
      <c r="FS92" s="27">
        <v>44425</v>
      </c>
      <c r="FT92" t="s">
        <v>330</v>
      </c>
      <c r="FU92" s="7">
        <v>44425</v>
      </c>
      <c r="FV92" t="s">
        <v>330</v>
      </c>
      <c r="FW92" s="27">
        <v>44462</v>
      </c>
      <c r="FX92" t="s">
        <v>330</v>
      </c>
      <c r="FY92" s="27">
        <v>44462</v>
      </c>
      <c r="FZ92" t="s">
        <v>330</v>
      </c>
      <c r="GA92" s="27">
        <v>44462</v>
      </c>
      <c r="GB92" t="s">
        <v>330</v>
      </c>
      <c r="GC92" s="27">
        <v>44462</v>
      </c>
      <c r="GD92" t="s">
        <v>330</v>
      </c>
      <c r="GE92" s="27">
        <v>44475</v>
      </c>
      <c r="GF92" t="s">
        <v>330</v>
      </c>
      <c r="GG92" s="27">
        <v>44475</v>
      </c>
      <c r="GH92" t="s">
        <v>330</v>
      </c>
      <c r="GI92" s="27">
        <v>44475</v>
      </c>
      <c r="GJ92" t="s">
        <v>330</v>
      </c>
      <c r="GK92" s="27">
        <v>44475</v>
      </c>
      <c r="GL92" t="s">
        <v>330</v>
      </c>
      <c r="GM92" s="27">
        <v>44475</v>
      </c>
      <c r="GN92" t="s">
        <v>330</v>
      </c>
      <c r="GO92" s="27">
        <v>44475</v>
      </c>
      <c r="GP92" t="s">
        <v>330</v>
      </c>
      <c r="GQ92" s="27">
        <v>44475</v>
      </c>
      <c r="GR92" t="s">
        <v>330</v>
      </c>
      <c r="GS92" s="27">
        <v>44475</v>
      </c>
      <c r="GT92" t="s">
        <v>330</v>
      </c>
      <c r="GU92" s="27">
        <v>44475</v>
      </c>
      <c r="GV92" t="s">
        <v>330</v>
      </c>
      <c r="GW92" s="27">
        <v>44517</v>
      </c>
      <c r="GX92" t="s">
        <v>330</v>
      </c>
      <c r="GY92" s="27">
        <v>44517</v>
      </c>
      <c r="GZ92" t="s">
        <v>329</v>
      </c>
      <c r="HA92" s="27">
        <v>44524</v>
      </c>
      <c r="HB92" t="s">
        <v>329</v>
      </c>
      <c r="HC92" s="27">
        <v>44524</v>
      </c>
      <c r="HD92" t="s">
        <v>329</v>
      </c>
      <c r="HE92" s="27">
        <v>44524</v>
      </c>
      <c r="HF92" t="s">
        <v>329</v>
      </c>
      <c r="HG92">
        <v>44524</v>
      </c>
      <c r="HH92" t="s">
        <v>329</v>
      </c>
      <c r="HI92">
        <v>44524</v>
      </c>
      <c r="HJ92" t="s">
        <v>329</v>
      </c>
      <c r="HK92">
        <v>44524</v>
      </c>
      <c r="HL92" t="s">
        <v>329</v>
      </c>
      <c r="HM92" s="27">
        <v>44544</v>
      </c>
      <c r="HN92" t="s">
        <v>329</v>
      </c>
      <c r="HO92" s="27">
        <v>44544</v>
      </c>
      <c r="HP92" t="s">
        <v>329</v>
      </c>
      <c r="HQ92" s="27">
        <v>44544</v>
      </c>
      <c r="HR92" s="470" t="s">
        <v>329</v>
      </c>
      <c r="HS92" s="471">
        <v>44544</v>
      </c>
      <c r="HT92" t="s">
        <v>329</v>
      </c>
      <c r="HU92" s="27">
        <v>44579</v>
      </c>
      <c r="HV92" t="s">
        <v>329</v>
      </c>
      <c r="HW92" s="27">
        <v>44579</v>
      </c>
      <c r="HX92" t="s">
        <v>329</v>
      </c>
      <c r="HY92" s="27">
        <v>44579</v>
      </c>
      <c r="HZ92" t="s">
        <v>329</v>
      </c>
      <c r="IA92" s="27">
        <v>44579</v>
      </c>
      <c r="IB92" t="s">
        <v>329</v>
      </c>
      <c r="IC92" s="27">
        <v>44579</v>
      </c>
      <c r="ID92" t="s">
        <v>329</v>
      </c>
      <c r="IE92" s="27">
        <v>44599</v>
      </c>
      <c r="IF92" t="s">
        <v>329</v>
      </c>
      <c r="IG92" s="27">
        <v>44599</v>
      </c>
      <c r="IH92" t="s">
        <v>329</v>
      </c>
      <c r="II92" s="27">
        <v>44599</v>
      </c>
      <c r="IJ92" t="s">
        <v>329</v>
      </c>
      <c r="IK92" s="27">
        <v>44599</v>
      </c>
      <c r="IL92" t="s">
        <v>329</v>
      </c>
      <c r="IM92" s="27">
        <v>44599</v>
      </c>
      <c r="IN92" t="s">
        <v>329</v>
      </c>
      <c r="IO92" s="27">
        <v>44599</v>
      </c>
      <c r="IP92" t="s">
        <v>330</v>
      </c>
      <c r="IQ92" s="27">
        <v>44580</v>
      </c>
      <c r="IR92" t="s">
        <v>330</v>
      </c>
      <c r="IS92">
        <v>44580</v>
      </c>
      <c r="IT92" t="s">
        <v>330</v>
      </c>
      <c r="IU92" s="27">
        <v>44580</v>
      </c>
      <c r="IV92" t="s">
        <v>330</v>
      </c>
      <c r="IW92" s="27">
        <v>44580</v>
      </c>
      <c r="IX92" t="s">
        <v>330</v>
      </c>
      <c r="IY92" s="27">
        <v>44580</v>
      </c>
      <c r="IZ92" t="s">
        <v>330</v>
      </c>
      <c r="JA92" s="27">
        <v>44580</v>
      </c>
      <c r="JB92" t="s">
        <v>330</v>
      </c>
      <c r="JC92" s="27">
        <v>44580</v>
      </c>
      <c r="JD92" t="s">
        <v>330</v>
      </c>
      <c r="JE92" s="27">
        <v>44580</v>
      </c>
      <c r="JF92" t="s">
        <v>330</v>
      </c>
      <c r="JG92">
        <v>44580</v>
      </c>
      <c r="JH92" t="s">
        <v>330</v>
      </c>
      <c r="JI92" s="27">
        <v>44580</v>
      </c>
      <c r="JJ92" t="s">
        <v>330</v>
      </c>
      <c r="JK92">
        <v>44580</v>
      </c>
      <c r="JL92" t="s">
        <v>330</v>
      </c>
      <c r="JM92" s="27">
        <v>44580</v>
      </c>
      <c r="JN92" t="s">
        <v>330</v>
      </c>
      <c r="JO92" s="7">
        <v>44580</v>
      </c>
      <c r="JP92" t="s">
        <v>330</v>
      </c>
      <c r="JQ92" s="27">
        <v>44697</v>
      </c>
      <c r="JR92" t="s">
        <v>330</v>
      </c>
      <c r="JS92" s="27">
        <v>44697</v>
      </c>
      <c r="JT92" t="s">
        <v>330</v>
      </c>
      <c r="JU92">
        <v>44697</v>
      </c>
      <c r="JV92" t="s">
        <v>330</v>
      </c>
      <c r="JW92">
        <v>44697</v>
      </c>
      <c r="JX92" t="s">
        <v>330</v>
      </c>
      <c r="JY92" s="27">
        <v>44697</v>
      </c>
      <c r="JZ92" t="s">
        <v>330</v>
      </c>
      <c r="KA92" s="27">
        <v>44697</v>
      </c>
      <c r="KB92" t="s">
        <v>330</v>
      </c>
      <c r="KC92" s="27">
        <v>44697</v>
      </c>
      <c r="KD92" t="s">
        <v>330</v>
      </c>
      <c r="KE92" s="27">
        <v>44697</v>
      </c>
    </row>
    <row r="93" spans="1:291" x14ac:dyDescent="0.25">
      <c r="A93">
        <v>3266</v>
      </c>
      <c r="B93" s="7">
        <v>43937</v>
      </c>
      <c r="D93">
        <v>3266</v>
      </c>
      <c r="E93" s="7">
        <v>43937</v>
      </c>
      <c r="G93" t="s">
        <v>2452</v>
      </c>
      <c r="I93">
        <v>3276</v>
      </c>
      <c r="J93" s="7">
        <v>43937</v>
      </c>
      <c r="L93" t="s">
        <v>2452</v>
      </c>
      <c r="M93">
        <v>3276</v>
      </c>
      <c r="O93">
        <v>3149</v>
      </c>
      <c r="P93" s="7">
        <v>43937</v>
      </c>
      <c r="R93">
        <v>3008</v>
      </c>
      <c r="S93" s="7">
        <v>42304</v>
      </c>
      <c r="T93" t="s">
        <v>2342</v>
      </c>
      <c r="U93" t="s">
        <v>2532</v>
      </c>
      <c r="V93" s="7">
        <v>43979</v>
      </c>
      <c r="W93" t="s">
        <v>2533</v>
      </c>
      <c r="X93">
        <v>3276</v>
      </c>
      <c r="Y93">
        <v>3276</v>
      </c>
      <c r="Z93" s="7">
        <v>43979</v>
      </c>
      <c r="AA93">
        <v>3276</v>
      </c>
      <c r="AB93">
        <v>3276</v>
      </c>
      <c r="AC93">
        <v>3149</v>
      </c>
      <c r="AD93" s="7">
        <v>43979</v>
      </c>
      <c r="AE93" s="14">
        <v>3151</v>
      </c>
      <c r="AF93">
        <v>3149</v>
      </c>
      <c r="AG93" s="7">
        <v>43979</v>
      </c>
      <c r="AH93">
        <v>3008</v>
      </c>
      <c r="AI93" s="7">
        <v>42304</v>
      </c>
      <c r="AJ93" s="15" t="s">
        <v>2342</v>
      </c>
      <c r="AK93">
        <v>3304</v>
      </c>
      <c r="AL93" s="7">
        <v>43979</v>
      </c>
      <c r="AM93">
        <v>3149</v>
      </c>
      <c r="AN93">
        <v>3304</v>
      </c>
      <c r="AO93" s="7">
        <v>43979</v>
      </c>
      <c r="AP93">
        <v>3304</v>
      </c>
      <c r="AQ93" s="7">
        <v>43979</v>
      </c>
      <c r="AR93">
        <v>3304</v>
      </c>
      <c r="AS93" s="27">
        <v>43979</v>
      </c>
      <c r="AT93">
        <v>3304</v>
      </c>
      <c r="AU93" s="27">
        <v>43979</v>
      </c>
      <c r="AV93">
        <v>3304</v>
      </c>
      <c r="AW93" s="27">
        <v>44040</v>
      </c>
      <c r="AX93">
        <v>3304</v>
      </c>
      <c r="AY93" s="27">
        <v>44040</v>
      </c>
      <c r="AZ93">
        <v>3304</v>
      </c>
      <c r="BA93" s="27">
        <v>44062</v>
      </c>
      <c r="BB93">
        <v>3304</v>
      </c>
      <c r="BC93" s="27">
        <v>44062</v>
      </c>
      <c r="BD93">
        <v>3304</v>
      </c>
      <c r="BE93" s="27">
        <v>44062</v>
      </c>
      <c r="BF93">
        <v>3304</v>
      </c>
      <c r="BG93" s="27">
        <v>44062</v>
      </c>
      <c r="BH93">
        <v>3304</v>
      </c>
      <c r="BI93" s="27">
        <v>44062</v>
      </c>
      <c r="BJ93">
        <v>3304</v>
      </c>
      <c r="BK93" s="27">
        <v>44062</v>
      </c>
      <c r="BL93">
        <v>3304</v>
      </c>
      <c r="BM93" s="27">
        <v>44062</v>
      </c>
      <c r="BN93">
        <v>3149</v>
      </c>
      <c r="BO93" s="27">
        <v>44124</v>
      </c>
      <c r="BP93">
        <v>3149</v>
      </c>
      <c r="BQ93" s="7">
        <v>44159</v>
      </c>
      <c r="BR93">
        <v>3149</v>
      </c>
      <c r="BS93" s="27">
        <v>44159</v>
      </c>
      <c r="BT93">
        <v>3149</v>
      </c>
      <c r="BU93" s="27">
        <v>44159</v>
      </c>
      <c r="BV93">
        <v>3149</v>
      </c>
      <c r="BW93">
        <v>44159</v>
      </c>
      <c r="BX93">
        <v>3149</v>
      </c>
      <c r="BY93" s="27">
        <v>44208</v>
      </c>
      <c r="BZ93">
        <v>3149</v>
      </c>
      <c r="CA93" s="27">
        <v>44208</v>
      </c>
      <c r="CB93">
        <v>3149</v>
      </c>
      <c r="CC93" s="27">
        <v>44208</v>
      </c>
      <c r="CD93">
        <v>3868</v>
      </c>
      <c r="CE93" s="27">
        <v>44209</v>
      </c>
      <c r="CF93">
        <v>3149</v>
      </c>
      <c r="CG93" s="27">
        <v>44208</v>
      </c>
      <c r="CH93">
        <v>3171</v>
      </c>
      <c r="CI93" s="27">
        <v>44208</v>
      </c>
      <c r="CJ93">
        <v>3171</v>
      </c>
      <c r="CK93" s="27">
        <v>44232</v>
      </c>
      <c r="CL93">
        <v>3171</v>
      </c>
      <c r="CM93" s="27">
        <v>44232</v>
      </c>
      <c r="CN93">
        <v>3171</v>
      </c>
      <c r="CO93" s="27">
        <v>44232</v>
      </c>
      <c r="CP93">
        <v>3171</v>
      </c>
      <c r="CQ93" s="7">
        <v>44232</v>
      </c>
      <c r="CR93">
        <v>4495</v>
      </c>
      <c r="CS93">
        <v>0.30099999999999999</v>
      </c>
      <c r="CT93">
        <v>3224</v>
      </c>
      <c r="CU93" s="7">
        <v>44232</v>
      </c>
      <c r="CV93">
        <v>3171</v>
      </c>
      <c r="CW93" s="27">
        <v>44259</v>
      </c>
      <c r="CX93">
        <v>3171</v>
      </c>
      <c r="CY93" s="27">
        <v>44292</v>
      </c>
      <c r="CZ93">
        <v>3171</v>
      </c>
      <c r="DA93" s="27">
        <v>44292</v>
      </c>
      <c r="DB93">
        <v>3171</v>
      </c>
      <c r="DC93" s="27">
        <v>44292</v>
      </c>
      <c r="DD93">
        <v>3171</v>
      </c>
      <c r="DE93" s="27">
        <v>44334</v>
      </c>
      <c r="DF93">
        <v>3171</v>
      </c>
      <c r="DG93" s="27">
        <v>44334</v>
      </c>
      <c r="DH93">
        <v>3171</v>
      </c>
      <c r="DI93" s="27">
        <v>44334</v>
      </c>
      <c r="DJ93" t="s">
        <v>220</v>
      </c>
      <c r="DK93" s="7">
        <v>44259</v>
      </c>
      <c r="DL93" t="s">
        <v>336</v>
      </c>
      <c r="DM93" s="27">
        <v>44265</v>
      </c>
      <c r="DN93" t="s">
        <v>336</v>
      </c>
      <c r="DO93" s="27">
        <v>44265</v>
      </c>
      <c r="DP93" t="s">
        <v>252</v>
      </c>
      <c r="DQ93" s="27">
        <v>44377</v>
      </c>
      <c r="DR93" t="s">
        <v>252</v>
      </c>
      <c r="DS93" s="27">
        <v>44377</v>
      </c>
      <c r="DT93" t="s">
        <v>252</v>
      </c>
      <c r="DU93" s="27">
        <v>44377</v>
      </c>
      <c r="DV93" t="s">
        <v>251</v>
      </c>
      <c r="DW93" s="27">
        <v>44377</v>
      </c>
      <c r="DX93" t="s">
        <v>250</v>
      </c>
      <c r="DY93" s="7">
        <v>44377</v>
      </c>
      <c r="DZ93" t="s">
        <v>250</v>
      </c>
      <c r="EA93">
        <v>44377</v>
      </c>
      <c r="EB93" t="s">
        <v>250</v>
      </c>
      <c r="EC93" s="27">
        <v>44377</v>
      </c>
      <c r="ED93" t="s">
        <v>250</v>
      </c>
      <c r="EE93" s="27">
        <v>44377</v>
      </c>
      <c r="EF93" t="s">
        <v>250</v>
      </c>
      <c r="EG93" s="7">
        <v>44377</v>
      </c>
      <c r="EH93" t="s">
        <v>250</v>
      </c>
      <c r="EI93" s="27">
        <v>44405</v>
      </c>
      <c r="EJ93" t="s">
        <v>250</v>
      </c>
      <c r="EK93" s="27">
        <v>44405</v>
      </c>
      <c r="EL93" t="s">
        <v>250</v>
      </c>
      <c r="EM93" s="27">
        <v>44405</v>
      </c>
      <c r="EN93" t="s">
        <v>250</v>
      </c>
      <c r="EO93" s="27">
        <v>44405</v>
      </c>
      <c r="EP93" t="s">
        <v>250</v>
      </c>
      <c r="EQ93" s="27">
        <v>44417</v>
      </c>
      <c r="ER93" t="s">
        <v>334</v>
      </c>
      <c r="ES93" s="27">
        <v>44265</v>
      </c>
      <c r="ET93" t="s">
        <v>334</v>
      </c>
      <c r="EU93" s="27">
        <v>44265</v>
      </c>
      <c r="EV93" t="s">
        <v>333</v>
      </c>
      <c r="EW93" s="27">
        <v>44425</v>
      </c>
      <c r="EX93" t="s">
        <v>333</v>
      </c>
      <c r="EY93" s="27">
        <v>44425</v>
      </c>
      <c r="EZ93" t="s">
        <v>333</v>
      </c>
      <c r="FA93">
        <v>44425</v>
      </c>
      <c r="FB93" t="s">
        <v>333</v>
      </c>
      <c r="FC93" s="27">
        <v>44425</v>
      </c>
      <c r="FF93" t="s">
        <v>333</v>
      </c>
      <c r="FG93" s="27">
        <v>44425</v>
      </c>
      <c r="FH93" t="s">
        <v>333</v>
      </c>
      <c r="FI93" s="7">
        <v>44425</v>
      </c>
      <c r="FJ93" t="s">
        <v>333</v>
      </c>
      <c r="FK93" s="27">
        <v>44425</v>
      </c>
      <c r="FL93" t="s">
        <v>333</v>
      </c>
      <c r="FM93" s="27">
        <v>44425</v>
      </c>
      <c r="FN93" t="s">
        <v>333</v>
      </c>
      <c r="FO93" s="27">
        <v>44425</v>
      </c>
      <c r="FP93" t="s">
        <v>333</v>
      </c>
      <c r="FQ93" s="27">
        <v>44425</v>
      </c>
      <c r="FR93" t="s">
        <v>333</v>
      </c>
      <c r="FS93" s="27">
        <v>44425</v>
      </c>
      <c r="FT93" t="s">
        <v>333</v>
      </c>
      <c r="FU93" s="7">
        <v>44425</v>
      </c>
      <c r="FV93" t="s">
        <v>333</v>
      </c>
      <c r="FW93" s="27">
        <v>44425</v>
      </c>
      <c r="FX93" t="s">
        <v>333</v>
      </c>
      <c r="FY93" s="27">
        <v>44425</v>
      </c>
      <c r="FZ93" t="s">
        <v>333</v>
      </c>
      <c r="GA93" s="27">
        <v>44425</v>
      </c>
      <c r="GB93" t="s">
        <v>333</v>
      </c>
      <c r="GC93" s="27">
        <v>44425</v>
      </c>
      <c r="GD93" t="s">
        <v>333</v>
      </c>
      <c r="GE93" s="27">
        <v>44425</v>
      </c>
      <c r="GF93" t="s">
        <v>333</v>
      </c>
      <c r="GG93" s="27">
        <v>44425</v>
      </c>
      <c r="GH93" t="s">
        <v>333</v>
      </c>
      <c r="GI93" s="27">
        <v>44425</v>
      </c>
      <c r="GJ93" t="s">
        <v>333</v>
      </c>
      <c r="GK93" s="27">
        <v>44425</v>
      </c>
      <c r="GL93" t="s">
        <v>333</v>
      </c>
      <c r="GM93" s="27">
        <v>44425</v>
      </c>
      <c r="GN93" t="s">
        <v>333</v>
      </c>
      <c r="GO93" s="27">
        <v>44425</v>
      </c>
      <c r="GP93" t="s">
        <v>333</v>
      </c>
      <c r="GQ93" s="27">
        <v>44425</v>
      </c>
      <c r="GR93" t="s">
        <v>333</v>
      </c>
      <c r="GS93" s="27">
        <v>44425</v>
      </c>
      <c r="GT93" t="s">
        <v>333</v>
      </c>
      <c r="GU93" s="27">
        <v>44425</v>
      </c>
      <c r="GV93" t="s">
        <v>333</v>
      </c>
      <c r="GW93" s="27">
        <v>44425</v>
      </c>
      <c r="GX93" t="s">
        <v>333</v>
      </c>
      <c r="GY93" s="27">
        <v>44425</v>
      </c>
      <c r="GZ93" t="s">
        <v>330</v>
      </c>
      <c r="HA93" s="27">
        <v>44517</v>
      </c>
      <c r="HB93" t="s">
        <v>330</v>
      </c>
      <c r="HC93" s="27">
        <v>44517</v>
      </c>
      <c r="HD93" t="s">
        <v>330</v>
      </c>
      <c r="HE93" s="27">
        <v>44517</v>
      </c>
      <c r="HF93" t="s">
        <v>330</v>
      </c>
      <c r="HG93">
        <v>44517</v>
      </c>
      <c r="HH93" t="s">
        <v>330</v>
      </c>
      <c r="HI93">
        <v>44517</v>
      </c>
      <c r="HJ93" t="s">
        <v>330</v>
      </c>
      <c r="HK93">
        <v>44517</v>
      </c>
      <c r="HL93" t="s">
        <v>330</v>
      </c>
      <c r="HM93" s="27">
        <v>44544</v>
      </c>
      <c r="HN93" t="s">
        <v>330</v>
      </c>
      <c r="HO93" s="27">
        <v>44544</v>
      </c>
      <c r="HP93" t="s">
        <v>330</v>
      </c>
      <c r="HQ93" s="27">
        <v>44544</v>
      </c>
      <c r="HR93" s="470" t="s">
        <v>330</v>
      </c>
      <c r="HS93" s="471">
        <v>44544</v>
      </c>
      <c r="HT93" t="s">
        <v>330</v>
      </c>
      <c r="HU93" s="27">
        <v>44579</v>
      </c>
      <c r="HV93" t="s">
        <v>330</v>
      </c>
      <c r="HW93" s="27">
        <v>44580</v>
      </c>
      <c r="HX93" t="s">
        <v>330</v>
      </c>
      <c r="HY93" s="27">
        <v>44580</v>
      </c>
      <c r="HZ93" t="s">
        <v>330</v>
      </c>
      <c r="IA93" s="27">
        <v>44580</v>
      </c>
      <c r="IB93" t="s">
        <v>330</v>
      </c>
      <c r="IC93" s="27">
        <v>44580</v>
      </c>
      <c r="ID93" t="s">
        <v>330</v>
      </c>
      <c r="IE93" s="27">
        <v>44580</v>
      </c>
      <c r="IF93" t="s">
        <v>330</v>
      </c>
      <c r="IG93" s="27">
        <v>44580</v>
      </c>
      <c r="IH93" t="s">
        <v>330</v>
      </c>
      <c r="II93" s="27">
        <v>44580</v>
      </c>
      <c r="IJ93" t="s">
        <v>330</v>
      </c>
      <c r="IK93" s="27">
        <v>44580</v>
      </c>
      <c r="IL93" t="s">
        <v>330</v>
      </c>
      <c r="IM93" s="27">
        <v>44580</v>
      </c>
      <c r="IN93" t="s">
        <v>330</v>
      </c>
      <c r="IO93" s="27">
        <v>44580</v>
      </c>
      <c r="IP93" t="s">
        <v>333</v>
      </c>
      <c r="IQ93" s="27">
        <v>44425</v>
      </c>
      <c r="IR93" t="s">
        <v>333</v>
      </c>
      <c r="IS93">
        <v>44425</v>
      </c>
      <c r="IT93" t="s">
        <v>333</v>
      </c>
      <c r="IU93" s="27">
        <v>44425</v>
      </c>
      <c r="IV93" t="s">
        <v>333</v>
      </c>
      <c r="IW93" s="27">
        <v>44425</v>
      </c>
      <c r="IX93" t="s">
        <v>333</v>
      </c>
      <c r="IY93" s="27">
        <v>44425</v>
      </c>
      <c r="IZ93" t="s">
        <v>333</v>
      </c>
      <c r="JA93" s="27">
        <v>44425</v>
      </c>
      <c r="JB93" t="s">
        <v>333</v>
      </c>
      <c r="JC93" s="27">
        <v>44425</v>
      </c>
      <c r="JD93" t="s">
        <v>333</v>
      </c>
      <c r="JE93" s="27">
        <v>44425</v>
      </c>
      <c r="JF93" t="s">
        <v>333</v>
      </c>
      <c r="JG93">
        <v>44425</v>
      </c>
      <c r="JH93" t="s">
        <v>331</v>
      </c>
      <c r="JI93" s="27">
        <v>43585</v>
      </c>
      <c r="JJ93" t="s">
        <v>331</v>
      </c>
      <c r="JK93">
        <v>43585</v>
      </c>
      <c r="JL93" t="s">
        <v>331</v>
      </c>
      <c r="JM93" s="27">
        <v>43585</v>
      </c>
      <c r="JN93" t="s">
        <v>331</v>
      </c>
      <c r="JO93" s="7">
        <v>43585</v>
      </c>
      <c r="JP93" t="s">
        <v>331</v>
      </c>
      <c r="JQ93" s="27">
        <v>43585</v>
      </c>
      <c r="JR93" t="s">
        <v>331</v>
      </c>
      <c r="JS93" s="27">
        <v>43585</v>
      </c>
      <c r="JT93" t="s">
        <v>331</v>
      </c>
      <c r="JU93">
        <v>43585</v>
      </c>
      <c r="JV93" t="s">
        <v>331</v>
      </c>
      <c r="JW93">
        <v>43585</v>
      </c>
      <c r="JX93" t="s">
        <v>331</v>
      </c>
      <c r="JY93" s="27">
        <v>43585</v>
      </c>
      <c r="JZ93" t="s">
        <v>331</v>
      </c>
      <c r="KA93" s="27">
        <v>43585</v>
      </c>
      <c r="KB93" t="s">
        <v>331</v>
      </c>
      <c r="KC93" s="27">
        <v>43585</v>
      </c>
      <c r="KD93" t="s">
        <v>331</v>
      </c>
      <c r="KE93" s="27">
        <v>43585</v>
      </c>
    </row>
    <row r="94" spans="1:291" x14ac:dyDescent="0.25">
      <c r="A94">
        <v>3276</v>
      </c>
      <c r="B94" s="7">
        <v>43937</v>
      </c>
      <c r="D94">
        <v>3276</v>
      </c>
      <c r="E94" s="7">
        <v>43937</v>
      </c>
      <c r="G94" t="s">
        <v>2455</v>
      </c>
      <c r="I94">
        <v>3141</v>
      </c>
      <c r="J94" s="7">
        <v>43937</v>
      </c>
      <c r="L94" t="s">
        <v>2455</v>
      </c>
      <c r="M94">
        <v>3141</v>
      </c>
      <c r="O94">
        <v>3171</v>
      </c>
      <c r="P94" s="7">
        <v>43937</v>
      </c>
      <c r="R94" t="s">
        <v>2529</v>
      </c>
      <c r="S94" s="7">
        <v>42472</v>
      </c>
      <c r="T94" t="s">
        <v>2342</v>
      </c>
      <c r="U94" t="s">
        <v>2534</v>
      </c>
      <c r="V94" s="7">
        <v>43979</v>
      </c>
      <c r="W94" t="s">
        <v>2533</v>
      </c>
      <c r="X94">
        <v>3141</v>
      </c>
      <c r="Y94">
        <v>3141</v>
      </c>
      <c r="Z94" s="7">
        <v>43979</v>
      </c>
      <c r="AA94">
        <v>3141</v>
      </c>
      <c r="AB94">
        <v>3141</v>
      </c>
      <c r="AC94">
        <v>3171</v>
      </c>
      <c r="AD94" s="7">
        <v>43979</v>
      </c>
      <c r="AE94" s="14">
        <v>3161</v>
      </c>
      <c r="AF94">
        <v>3171</v>
      </c>
      <c r="AG94" s="7">
        <v>43979</v>
      </c>
      <c r="AH94" t="s">
        <v>2529</v>
      </c>
      <c r="AI94" s="7">
        <v>42472</v>
      </c>
      <c r="AJ94" s="15" t="s">
        <v>2342</v>
      </c>
      <c r="AK94">
        <v>3320</v>
      </c>
      <c r="AL94" s="7">
        <v>43979</v>
      </c>
      <c r="AM94">
        <v>3171</v>
      </c>
      <c r="AN94">
        <v>3320</v>
      </c>
      <c r="AO94" s="7">
        <v>43979</v>
      </c>
      <c r="AP94">
        <v>3320</v>
      </c>
      <c r="AQ94" s="7">
        <v>44012</v>
      </c>
      <c r="AR94">
        <v>3320</v>
      </c>
      <c r="AS94" s="27">
        <v>44012</v>
      </c>
      <c r="AT94">
        <v>3320</v>
      </c>
      <c r="AU94" s="27">
        <v>44012</v>
      </c>
      <c r="AV94">
        <v>3320</v>
      </c>
      <c r="AW94" s="27">
        <v>44040</v>
      </c>
      <c r="AX94">
        <v>3320</v>
      </c>
      <c r="AY94" s="27">
        <v>44040</v>
      </c>
      <c r="AZ94">
        <v>3320</v>
      </c>
      <c r="BA94" s="27">
        <v>44062</v>
      </c>
      <c r="BB94">
        <v>3320</v>
      </c>
      <c r="BC94" s="27">
        <v>44062</v>
      </c>
      <c r="BD94">
        <v>3320</v>
      </c>
      <c r="BE94" s="27">
        <v>44062</v>
      </c>
      <c r="BF94">
        <v>3320</v>
      </c>
      <c r="BG94" s="27">
        <v>44096</v>
      </c>
      <c r="BH94">
        <v>3320</v>
      </c>
      <c r="BI94" s="27">
        <v>44096</v>
      </c>
      <c r="BJ94">
        <v>3320</v>
      </c>
      <c r="BK94" s="27">
        <v>44096</v>
      </c>
      <c r="BL94">
        <v>3320</v>
      </c>
      <c r="BM94" s="27">
        <v>44119</v>
      </c>
      <c r="BN94">
        <v>3171</v>
      </c>
      <c r="BO94" s="27">
        <v>44124</v>
      </c>
      <c r="BP94">
        <v>3171</v>
      </c>
      <c r="BQ94" s="7">
        <v>44159</v>
      </c>
      <c r="BR94">
        <v>3171</v>
      </c>
      <c r="BS94" s="27">
        <v>44159</v>
      </c>
      <c r="BT94">
        <v>3171</v>
      </c>
      <c r="BU94" s="27">
        <v>44159</v>
      </c>
      <c r="BV94">
        <v>3171</v>
      </c>
      <c r="BW94">
        <v>44159</v>
      </c>
      <c r="BX94">
        <v>3171</v>
      </c>
      <c r="BY94" s="27">
        <v>44208</v>
      </c>
      <c r="BZ94">
        <v>3171</v>
      </c>
      <c r="CA94" s="27">
        <v>44208</v>
      </c>
      <c r="CB94">
        <v>3171</v>
      </c>
      <c r="CC94" s="27">
        <v>44208</v>
      </c>
      <c r="CD94">
        <v>3866</v>
      </c>
      <c r="CE94" s="27">
        <v>44209</v>
      </c>
      <c r="CF94">
        <v>3171</v>
      </c>
      <c r="CG94" s="27">
        <v>44208</v>
      </c>
      <c r="CH94">
        <v>3304</v>
      </c>
      <c r="CI94" s="27">
        <v>44208</v>
      </c>
      <c r="CJ94">
        <v>3304</v>
      </c>
      <c r="CK94" s="27">
        <v>44232</v>
      </c>
      <c r="CL94">
        <v>3304</v>
      </c>
      <c r="CM94" s="27">
        <v>44232</v>
      </c>
      <c r="CN94">
        <v>3304</v>
      </c>
      <c r="CO94" s="27">
        <v>44232</v>
      </c>
      <c r="CP94">
        <v>3304</v>
      </c>
      <c r="CQ94" s="7">
        <v>44232</v>
      </c>
      <c r="CR94">
        <v>4500</v>
      </c>
      <c r="CS94">
        <v>0.35899999999999999</v>
      </c>
      <c r="CT94">
        <v>3133</v>
      </c>
      <c r="CU94" s="7">
        <v>44232</v>
      </c>
      <c r="CV94">
        <v>3304</v>
      </c>
      <c r="CW94" s="27">
        <v>44266</v>
      </c>
      <c r="CX94">
        <v>3304</v>
      </c>
      <c r="CY94" s="27">
        <v>44292</v>
      </c>
      <c r="CZ94">
        <v>3304</v>
      </c>
      <c r="DA94" s="27">
        <v>44292</v>
      </c>
      <c r="DB94">
        <v>3304</v>
      </c>
      <c r="DC94" s="27">
        <v>44292</v>
      </c>
      <c r="DD94">
        <v>3304</v>
      </c>
      <c r="DE94" s="27">
        <v>44334</v>
      </c>
      <c r="DF94">
        <v>3304</v>
      </c>
      <c r="DG94" s="27">
        <v>44334</v>
      </c>
      <c r="DH94">
        <v>3304</v>
      </c>
      <c r="DI94" s="27">
        <v>44334</v>
      </c>
      <c r="DJ94" t="s">
        <v>222</v>
      </c>
      <c r="DK94" s="7">
        <v>44259</v>
      </c>
      <c r="DL94" t="s">
        <v>337</v>
      </c>
      <c r="DM94" s="27">
        <v>44265</v>
      </c>
      <c r="DN94" t="s">
        <v>337</v>
      </c>
      <c r="DO94" s="27">
        <v>44265</v>
      </c>
      <c r="DP94" t="s">
        <v>254</v>
      </c>
      <c r="DQ94" s="27">
        <v>44377</v>
      </c>
      <c r="DR94" t="s">
        <v>254</v>
      </c>
      <c r="DS94" s="27">
        <v>44377</v>
      </c>
      <c r="DT94" t="s">
        <v>254</v>
      </c>
      <c r="DU94" s="27">
        <v>44377</v>
      </c>
      <c r="DV94" t="s">
        <v>252</v>
      </c>
      <c r="DW94" s="27">
        <v>44377</v>
      </c>
      <c r="DX94" t="s">
        <v>251</v>
      </c>
      <c r="DY94" s="7">
        <v>44377</v>
      </c>
      <c r="DZ94" t="s">
        <v>251</v>
      </c>
      <c r="EA94">
        <v>44377</v>
      </c>
      <c r="EB94" t="s">
        <v>251</v>
      </c>
      <c r="EC94" s="27">
        <v>44377</v>
      </c>
      <c r="ED94" t="s">
        <v>251</v>
      </c>
      <c r="EE94" s="27">
        <v>44377</v>
      </c>
      <c r="EF94" t="s">
        <v>251</v>
      </c>
      <c r="EG94" s="7">
        <v>44377</v>
      </c>
      <c r="EH94" t="s">
        <v>251</v>
      </c>
      <c r="EI94" s="27">
        <v>44405</v>
      </c>
      <c r="EJ94" t="s">
        <v>251</v>
      </c>
      <c r="EK94" s="27">
        <v>44405</v>
      </c>
      <c r="EL94" t="s">
        <v>251</v>
      </c>
      <c r="EM94" s="27">
        <v>44405</v>
      </c>
      <c r="EN94" t="s">
        <v>251</v>
      </c>
      <c r="EO94" s="27">
        <v>44405</v>
      </c>
      <c r="EP94" t="s">
        <v>251</v>
      </c>
      <c r="EQ94" s="27">
        <v>44417</v>
      </c>
      <c r="ER94" t="s">
        <v>298</v>
      </c>
      <c r="ES94" s="27">
        <v>44421</v>
      </c>
      <c r="ET94" t="s">
        <v>298</v>
      </c>
      <c r="EU94" s="27">
        <v>44421</v>
      </c>
      <c r="EV94" t="s">
        <v>334</v>
      </c>
      <c r="EW94" s="27">
        <v>44265</v>
      </c>
      <c r="EX94" t="s">
        <v>334</v>
      </c>
      <c r="EY94" s="27">
        <v>44265</v>
      </c>
      <c r="EZ94" t="s">
        <v>334</v>
      </c>
      <c r="FA94">
        <v>44265</v>
      </c>
      <c r="FB94" t="s">
        <v>334</v>
      </c>
      <c r="FC94" s="27">
        <v>44265</v>
      </c>
      <c r="FF94" t="s">
        <v>334</v>
      </c>
      <c r="FG94" s="27">
        <v>44265</v>
      </c>
      <c r="FH94" t="s">
        <v>334</v>
      </c>
      <c r="FI94" s="7">
        <v>44265</v>
      </c>
      <c r="FJ94" t="s">
        <v>334</v>
      </c>
      <c r="FK94" s="27">
        <v>44265</v>
      </c>
      <c r="FL94" t="s">
        <v>334</v>
      </c>
      <c r="FM94" s="27">
        <v>44265</v>
      </c>
      <c r="FN94" t="s">
        <v>334</v>
      </c>
      <c r="FO94" s="27">
        <v>44265</v>
      </c>
      <c r="FP94" t="s">
        <v>334</v>
      </c>
      <c r="FQ94" s="27">
        <v>44265</v>
      </c>
      <c r="FR94" t="s">
        <v>334</v>
      </c>
      <c r="FS94" s="27">
        <v>44265</v>
      </c>
      <c r="FT94" t="s">
        <v>334</v>
      </c>
      <c r="FU94" s="7">
        <v>44265</v>
      </c>
      <c r="FV94" t="s">
        <v>334</v>
      </c>
      <c r="FW94" s="27">
        <v>44265</v>
      </c>
      <c r="FX94" t="s">
        <v>334</v>
      </c>
      <c r="FY94" s="27">
        <v>44265</v>
      </c>
      <c r="FZ94" t="s">
        <v>334</v>
      </c>
      <c r="GA94" s="27">
        <v>44265</v>
      </c>
      <c r="GB94" t="s">
        <v>334</v>
      </c>
      <c r="GC94" s="27">
        <v>44265</v>
      </c>
      <c r="GD94" t="s">
        <v>334</v>
      </c>
      <c r="GE94" s="27">
        <v>44265</v>
      </c>
      <c r="GF94" t="s">
        <v>334</v>
      </c>
      <c r="GG94" s="27">
        <v>44265</v>
      </c>
      <c r="GH94" t="s">
        <v>334</v>
      </c>
      <c r="GI94" s="27">
        <v>44265</v>
      </c>
      <c r="GJ94" t="s">
        <v>334</v>
      </c>
      <c r="GK94" s="27">
        <v>44265</v>
      </c>
      <c r="GL94" t="s">
        <v>334</v>
      </c>
      <c r="GM94" s="27">
        <v>44265</v>
      </c>
      <c r="GN94" t="s">
        <v>334</v>
      </c>
      <c r="GO94" s="27">
        <v>44265</v>
      </c>
      <c r="GP94" t="s">
        <v>334</v>
      </c>
      <c r="GQ94" s="27">
        <v>44265</v>
      </c>
      <c r="GR94" t="s">
        <v>334</v>
      </c>
      <c r="GS94" s="27">
        <v>44265</v>
      </c>
      <c r="GT94" t="s">
        <v>334</v>
      </c>
      <c r="GU94" s="27">
        <v>44265</v>
      </c>
      <c r="GV94" t="s">
        <v>334</v>
      </c>
      <c r="GW94" s="27">
        <v>44265</v>
      </c>
      <c r="GX94" t="s">
        <v>334</v>
      </c>
      <c r="GY94" s="27">
        <v>44265</v>
      </c>
      <c r="GZ94" t="s">
        <v>333</v>
      </c>
      <c r="HA94" s="27">
        <v>44425</v>
      </c>
      <c r="HB94" t="s">
        <v>333</v>
      </c>
      <c r="HC94" s="27">
        <v>44425</v>
      </c>
      <c r="HD94" t="s">
        <v>333</v>
      </c>
      <c r="HE94" s="27">
        <v>44425</v>
      </c>
      <c r="HF94" t="s">
        <v>333</v>
      </c>
      <c r="HG94">
        <v>44425</v>
      </c>
      <c r="HH94" t="s">
        <v>333</v>
      </c>
      <c r="HI94">
        <v>44425</v>
      </c>
      <c r="HJ94" t="s">
        <v>333</v>
      </c>
      <c r="HK94">
        <v>44425</v>
      </c>
      <c r="HL94" t="s">
        <v>333</v>
      </c>
      <c r="HM94" s="27">
        <v>44425</v>
      </c>
      <c r="HN94" t="s">
        <v>331</v>
      </c>
      <c r="HO94" s="27">
        <v>43585</v>
      </c>
      <c r="HP94" t="s">
        <v>333</v>
      </c>
      <c r="HQ94" s="27">
        <v>44425</v>
      </c>
      <c r="HR94" s="470" t="s">
        <v>333</v>
      </c>
      <c r="HS94" s="471">
        <v>44425</v>
      </c>
      <c r="HT94" t="s">
        <v>333</v>
      </c>
      <c r="HU94" s="27">
        <v>44425</v>
      </c>
      <c r="HV94" t="s">
        <v>333</v>
      </c>
      <c r="HW94" s="27">
        <v>44425</v>
      </c>
      <c r="HX94" t="s">
        <v>333</v>
      </c>
      <c r="HY94" s="27">
        <v>44425</v>
      </c>
      <c r="HZ94" t="s">
        <v>331</v>
      </c>
      <c r="IA94" s="27">
        <v>43585</v>
      </c>
      <c r="IB94" t="s">
        <v>331</v>
      </c>
      <c r="IC94" s="27">
        <v>43585</v>
      </c>
      <c r="ID94" t="s">
        <v>331</v>
      </c>
      <c r="IE94" s="27">
        <v>43585</v>
      </c>
      <c r="IF94" t="s">
        <v>331</v>
      </c>
      <c r="IG94" s="27">
        <v>43585</v>
      </c>
      <c r="IH94" t="s">
        <v>333</v>
      </c>
      <c r="II94" s="27">
        <v>44425</v>
      </c>
      <c r="IJ94" t="s">
        <v>333</v>
      </c>
      <c r="IK94" s="27">
        <v>44425</v>
      </c>
      <c r="IL94" t="s">
        <v>333</v>
      </c>
      <c r="IM94" s="27">
        <v>44425</v>
      </c>
      <c r="IN94" t="s">
        <v>333</v>
      </c>
      <c r="IO94" s="27">
        <v>44425</v>
      </c>
      <c r="IP94" t="s">
        <v>334</v>
      </c>
      <c r="IQ94" s="27">
        <v>44265</v>
      </c>
      <c r="IR94" t="s">
        <v>334</v>
      </c>
      <c r="IS94">
        <v>44265</v>
      </c>
      <c r="IT94" t="s">
        <v>334</v>
      </c>
      <c r="IU94" s="27">
        <v>44265</v>
      </c>
      <c r="IV94" t="s">
        <v>334</v>
      </c>
      <c r="IW94" s="27">
        <v>44265</v>
      </c>
      <c r="IX94" t="s">
        <v>334</v>
      </c>
      <c r="IY94" s="27">
        <v>44265</v>
      </c>
      <c r="IZ94" t="s">
        <v>334</v>
      </c>
      <c r="JA94" s="27">
        <v>44265</v>
      </c>
      <c r="JB94" t="s">
        <v>334</v>
      </c>
      <c r="JC94" s="27">
        <v>44265</v>
      </c>
      <c r="JD94" t="s">
        <v>334</v>
      </c>
      <c r="JE94" s="27">
        <v>44265</v>
      </c>
      <c r="JF94" t="s">
        <v>334</v>
      </c>
      <c r="JG94">
        <v>44265</v>
      </c>
      <c r="JH94" t="s">
        <v>332</v>
      </c>
      <c r="JI94" s="27">
        <v>43585</v>
      </c>
      <c r="JJ94" t="s">
        <v>332</v>
      </c>
      <c r="JK94">
        <v>43585</v>
      </c>
      <c r="JL94" t="s">
        <v>332</v>
      </c>
      <c r="JM94" s="27">
        <v>43585</v>
      </c>
      <c r="JN94" t="s">
        <v>332</v>
      </c>
      <c r="JO94" s="7">
        <v>43585</v>
      </c>
      <c r="JP94" t="s">
        <v>332</v>
      </c>
      <c r="JQ94" s="27">
        <v>43585</v>
      </c>
      <c r="JR94" t="s">
        <v>332</v>
      </c>
      <c r="JS94" s="27">
        <v>43585</v>
      </c>
      <c r="JT94" t="s">
        <v>332</v>
      </c>
      <c r="JU94">
        <v>43585</v>
      </c>
      <c r="JV94" t="s">
        <v>332</v>
      </c>
      <c r="JW94">
        <v>43585</v>
      </c>
      <c r="JX94" t="s">
        <v>332</v>
      </c>
      <c r="JY94" s="27">
        <v>43585</v>
      </c>
      <c r="JZ94" t="s">
        <v>332</v>
      </c>
      <c r="KA94" s="27">
        <v>43585</v>
      </c>
      <c r="KB94" t="s">
        <v>332</v>
      </c>
      <c r="KC94" s="27">
        <v>43585</v>
      </c>
      <c r="KD94" t="s">
        <v>332</v>
      </c>
      <c r="KE94" s="27">
        <v>43585</v>
      </c>
    </row>
    <row r="95" spans="1:291" x14ac:dyDescent="0.25">
      <c r="A95">
        <v>3141</v>
      </c>
      <c r="B95" s="7">
        <v>43937</v>
      </c>
      <c r="D95">
        <v>3141</v>
      </c>
      <c r="E95" s="7">
        <v>43937</v>
      </c>
      <c r="G95">
        <v>3246</v>
      </c>
      <c r="I95">
        <v>3151</v>
      </c>
      <c r="J95" s="7">
        <v>43937</v>
      </c>
      <c r="L95">
        <v>3246</v>
      </c>
      <c r="M95">
        <v>3151</v>
      </c>
      <c r="O95">
        <v>3304</v>
      </c>
      <c r="P95" s="7">
        <v>43937</v>
      </c>
      <c r="R95">
        <v>5032</v>
      </c>
      <c r="S95" s="7">
        <v>42472</v>
      </c>
      <c r="T95" t="s">
        <v>2428</v>
      </c>
      <c r="U95" t="s">
        <v>2535</v>
      </c>
      <c r="V95" s="7">
        <v>43979</v>
      </c>
      <c r="W95" t="s">
        <v>2373</v>
      </c>
      <c r="X95">
        <v>3151</v>
      </c>
      <c r="Y95">
        <v>3151</v>
      </c>
      <c r="Z95" s="7">
        <v>43979</v>
      </c>
      <c r="AA95">
        <v>3151</v>
      </c>
      <c r="AB95">
        <v>3151</v>
      </c>
      <c r="AC95">
        <v>3304</v>
      </c>
      <c r="AD95" s="7">
        <v>43979</v>
      </c>
      <c r="AE95" s="14">
        <v>3149</v>
      </c>
      <c r="AF95">
        <v>3304</v>
      </c>
      <c r="AG95" s="7">
        <v>43979</v>
      </c>
      <c r="AH95">
        <v>5032</v>
      </c>
      <c r="AI95" s="7">
        <v>42472</v>
      </c>
      <c r="AJ95" s="15" t="s">
        <v>2428</v>
      </c>
      <c r="AK95">
        <v>3296</v>
      </c>
      <c r="AL95" s="7">
        <v>43979</v>
      </c>
      <c r="AM95">
        <v>3304</v>
      </c>
      <c r="AN95">
        <v>3296</v>
      </c>
      <c r="AO95" s="7">
        <v>43979</v>
      </c>
      <c r="AP95">
        <v>3296</v>
      </c>
      <c r="AQ95" s="7">
        <v>44012</v>
      </c>
      <c r="AR95">
        <v>3296</v>
      </c>
      <c r="AS95" s="27">
        <v>44012</v>
      </c>
      <c r="AT95">
        <v>3296</v>
      </c>
      <c r="AU95" s="27">
        <v>44012</v>
      </c>
      <c r="AV95">
        <v>3296</v>
      </c>
      <c r="AW95" s="27">
        <v>44040</v>
      </c>
      <c r="AX95">
        <v>3296</v>
      </c>
      <c r="AY95" s="27">
        <v>44040</v>
      </c>
      <c r="AZ95">
        <v>3296</v>
      </c>
      <c r="BA95" s="27">
        <v>44062</v>
      </c>
      <c r="BB95">
        <v>3296</v>
      </c>
      <c r="BC95" s="27">
        <v>44062</v>
      </c>
      <c r="BD95">
        <v>3296</v>
      </c>
      <c r="BE95" s="27">
        <v>44062</v>
      </c>
      <c r="BF95">
        <v>3296</v>
      </c>
      <c r="BG95" s="27">
        <v>44096</v>
      </c>
      <c r="BH95">
        <v>3296</v>
      </c>
      <c r="BI95" s="27">
        <v>44096</v>
      </c>
      <c r="BJ95">
        <v>3296</v>
      </c>
      <c r="BK95" s="27">
        <v>44096</v>
      </c>
      <c r="BL95">
        <v>3296</v>
      </c>
      <c r="BM95" s="27">
        <v>44119</v>
      </c>
      <c r="BN95">
        <v>3304</v>
      </c>
      <c r="BO95" s="27">
        <v>44124</v>
      </c>
      <c r="BP95">
        <v>3304</v>
      </c>
      <c r="BQ95" s="7">
        <v>44124</v>
      </c>
      <c r="BR95">
        <v>3304</v>
      </c>
      <c r="BS95" s="27">
        <v>44124</v>
      </c>
      <c r="BT95">
        <v>3304</v>
      </c>
      <c r="BU95" s="27">
        <v>44124</v>
      </c>
      <c r="BV95">
        <v>3304</v>
      </c>
      <c r="BW95">
        <v>44124</v>
      </c>
      <c r="BX95">
        <v>3304</v>
      </c>
      <c r="BY95" s="27">
        <v>44208</v>
      </c>
      <c r="BZ95">
        <v>3304</v>
      </c>
      <c r="CA95" s="27">
        <v>44208</v>
      </c>
      <c r="CB95">
        <v>3304</v>
      </c>
      <c r="CC95" s="27">
        <v>44208</v>
      </c>
      <c r="CD95">
        <v>3863</v>
      </c>
      <c r="CE95" s="27">
        <v>44209</v>
      </c>
      <c r="CF95">
        <v>3304</v>
      </c>
      <c r="CG95" s="27">
        <v>44208</v>
      </c>
      <c r="CH95">
        <v>3320</v>
      </c>
      <c r="CI95" s="27">
        <v>44208</v>
      </c>
      <c r="CJ95">
        <v>3320</v>
      </c>
      <c r="CK95" s="27">
        <v>44232</v>
      </c>
      <c r="CL95">
        <v>3320</v>
      </c>
      <c r="CM95" s="27">
        <v>44232</v>
      </c>
      <c r="CN95">
        <v>3320</v>
      </c>
      <c r="CO95" s="27">
        <v>44232</v>
      </c>
      <c r="CP95">
        <v>3320</v>
      </c>
      <c r="CQ95" s="7">
        <v>44232</v>
      </c>
      <c r="CR95">
        <v>4380</v>
      </c>
      <c r="CS95">
        <v>0.38</v>
      </c>
      <c r="CT95">
        <v>3137</v>
      </c>
      <c r="CU95" s="7">
        <v>44232</v>
      </c>
      <c r="CV95">
        <v>3320</v>
      </c>
      <c r="CW95" s="27">
        <v>44259</v>
      </c>
      <c r="CX95">
        <v>3320</v>
      </c>
      <c r="CY95" s="27">
        <v>44292</v>
      </c>
      <c r="CZ95">
        <v>3320</v>
      </c>
      <c r="DA95" s="27">
        <v>44292</v>
      </c>
      <c r="DB95">
        <v>3320</v>
      </c>
      <c r="DC95" s="27">
        <v>44292</v>
      </c>
      <c r="DD95">
        <v>3320</v>
      </c>
      <c r="DE95" s="27">
        <v>44334</v>
      </c>
      <c r="DF95">
        <v>3320</v>
      </c>
      <c r="DG95" s="27">
        <v>44334</v>
      </c>
      <c r="DH95">
        <v>3320</v>
      </c>
      <c r="DI95" s="27">
        <v>44334</v>
      </c>
      <c r="DJ95" t="s">
        <v>223</v>
      </c>
      <c r="DK95" s="7">
        <v>44259</v>
      </c>
      <c r="DL95" t="s">
        <v>303</v>
      </c>
      <c r="DM95" s="27">
        <v>44253</v>
      </c>
      <c r="DN95" t="s">
        <v>303</v>
      </c>
      <c r="DO95" s="27">
        <v>44253</v>
      </c>
      <c r="DP95" t="s">
        <v>255</v>
      </c>
      <c r="DQ95" s="27">
        <v>44377</v>
      </c>
      <c r="DR95" t="s">
        <v>255</v>
      </c>
      <c r="DS95" s="27">
        <v>44377</v>
      </c>
      <c r="DT95" t="s">
        <v>255</v>
      </c>
      <c r="DU95" s="27">
        <v>44377</v>
      </c>
      <c r="DV95" t="s">
        <v>254</v>
      </c>
      <c r="DW95" s="27">
        <v>44377</v>
      </c>
      <c r="DX95" t="s">
        <v>252</v>
      </c>
      <c r="DY95" s="7">
        <v>44377</v>
      </c>
      <c r="DZ95" t="s">
        <v>252</v>
      </c>
      <c r="EA95">
        <v>44377</v>
      </c>
      <c r="EB95" t="s">
        <v>252</v>
      </c>
      <c r="EC95" s="27">
        <v>44377</v>
      </c>
      <c r="ED95" t="s">
        <v>252</v>
      </c>
      <c r="EE95" s="27">
        <v>44377</v>
      </c>
      <c r="EF95" t="s">
        <v>252</v>
      </c>
      <c r="EG95" s="7">
        <v>44377</v>
      </c>
      <c r="EH95" t="s">
        <v>252</v>
      </c>
      <c r="EI95" s="27">
        <v>44405</v>
      </c>
      <c r="EJ95" t="s">
        <v>252</v>
      </c>
      <c r="EK95" s="27">
        <v>44405</v>
      </c>
      <c r="EL95" t="s">
        <v>252</v>
      </c>
      <c r="EM95" s="27">
        <v>44405</v>
      </c>
      <c r="EN95" t="s">
        <v>252</v>
      </c>
      <c r="EO95" s="27">
        <v>44405</v>
      </c>
      <c r="EP95" t="s">
        <v>252</v>
      </c>
      <c r="EQ95" s="27">
        <v>44417</v>
      </c>
      <c r="ER95" t="s">
        <v>250</v>
      </c>
      <c r="ES95" s="27">
        <v>44417</v>
      </c>
      <c r="ET95" t="s">
        <v>250</v>
      </c>
      <c r="EU95" s="27">
        <v>44417</v>
      </c>
      <c r="EV95" t="s">
        <v>298</v>
      </c>
      <c r="EW95" s="27">
        <v>44421</v>
      </c>
      <c r="EX95" t="s">
        <v>298</v>
      </c>
      <c r="EY95" s="27">
        <v>44421</v>
      </c>
      <c r="EZ95" t="s">
        <v>298</v>
      </c>
      <c r="FA95">
        <v>44421</v>
      </c>
      <c r="FB95" t="s">
        <v>298</v>
      </c>
      <c r="FC95" s="27">
        <v>44421</v>
      </c>
      <c r="FF95" t="s">
        <v>298</v>
      </c>
      <c r="FG95" s="27">
        <v>44421</v>
      </c>
      <c r="FH95" t="s">
        <v>298</v>
      </c>
      <c r="FI95" s="7">
        <v>44421</v>
      </c>
      <c r="FJ95" t="s">
        <v>298</v>
      </c>
      <c r="FK95" s="27">
        <v>44421</v>
      </c>
      <c r="FL95" t="s">
        <v>298</v>
      </c>
      <c r="FM95" s="27">
        <v>44421</v>
      </c>
      <c r="FN95" t="s">
        <v>298</v>
      </c>
      <c r="FO95" s="27">
        <v>44421</v>
      </c>
      <c r="FP95" t="s">
        <v>298</v>
      </c>
      <c r="FQ95" s="27">
        <v>44421</v>
      </c>
      <c r="FR95" t="s">
        <v>298</v>
      </c>
      <c r="FS95" s="27">
        <v>44421</v>
      </c>
      <c r="FT95" t="s">
        <v>298</v>
      </c>
      <c r="FU95" s="7">
        <v>44421</v>
      </c>
      <c r="FV95" t="s">
        <v>298</v>
      </c>
      <c r="FW95" s="27">
        <v>44421</v>
      </c>
      <c r="FX95" t="s">
        <v>298</v>
      </c>
      <c r="FY95" s="27">
        <v>44421</v>
      </c>
      <c r="FZ95" t="s">
        <v>298</v>
      </c>
      <c r="GA95" s="27">
        <v>44421</v>
      </c>
      <c r="GB95" t="s">
        <v>298</v>
      </c>
      <c r="GC95" s="27">
        <v>44421</v>
      </c>
      <c r="GD95" t="s">
        <v>298</v>
      </c>
      <c r="GE95" s="27">
        <v>44421</v>
      </c>
      <c r="GF95" t="s">
        <v>298</v>
      </c>
      <c r="GG95" s="27">
        <v>44421</v>
      </c>
      <c r="GH95" t="s">
        <v>298</v>
      </c>
      <c r="GI95" s="27">
        <v>44421</v>
      </c>
      <c r="GJ95" t="s">
        <v>298</v>
      </c>
      <c r="GK95" s="27">
        <v>44421</v>
      </c>
      <c r="GL95" t="s">
        <v>298</v>
      </c>
      <c r="GM95" s="27">
        <v>44421</v>
      </c>
      <c r="GN95" t="s">
        <v>298</v>
      </c>
      <c r="GO95" s="27">
        <v>44421</v>
      </c>
      <c r="GP95" t="s">
        <v>298</v>
      </c>
      <c r="GQ95" s="27">
        <v>44421</v>
      </c>
      <c r="GR95" t="s">
        <v>298</v>
      </c>
      <c r="GS95" s="27">
        <v>44421</v>
      </c>
      <c r="GT95" t="s">
        <v>298</v>
      </c>
      <c r="GU95" s="27">
        <v>44509</v>
      </c>
      <c r="GV95" t="s">
        <v>298</v>
      </c>
      <c r="GW95" s="27">
        <v>44509</v>
      </c>
      <c r="GX95" t="s">
        <v>298</v>
      </c>
      <c r="GY95" s="27">
        <v>44509</v>
      </c>
      <c r="GZ95" t="s">
        <v>334</v>
      </c>
      <c r="HA95" s="27">
        <v>44265</v>
      </c>
      <c r="HB95" t="s">
        <v>334</v>
      </c>
      <c r="HC95" s="27">
        <v>44265</v>
      </c>
      <c r="HD95" t="s">
        <v>334</v>
      </c>
      <c r="HE95" s="27">
        <v>44265</v>
      </c>
      <c r="HF95" t="s">
        <v>334</v>
      </c>
      <c r="HG95">
        <v>44265</v>
      </c>
      <c r="HH95" t="s">
        <v>334</v>
      </c>
      <c r="HI95">
        <v>44265</v>
      </c>
      <c r="HJ95" t="s">
        <v>334</v>
      </c>
      <c r="HK95">
        <v>44265</v>
      </c>
      <c r="HL95" t="s">
        <v>334</v>
      </c>
      <c r="HM95" s="27">
        <v>44265</v>
      </c>
      <c r="HN95" t="s">
        <v>332</v>
      </c>
      <c r="HO95" s="27">
        <v>43585</v>
      </c>
      <c r="HP95" t="s">
        <v>334</v>
      </c>
      <c r="HQ95" s="27">
        <v>44265</v>
      </c>
      <c r="HR95" s="470" t="s">
        <v>334</v>
      </c>
      <c r="HS95" s="471">
        <v>44265</v>
      </c>
      <c r="HT95" t="s">
        <v>334</v>
      </c>
      <c r="HU95" s="27">
        <v>44265</v>
      </c>
      <c r="HV95" t="s">
        <v>334</v>
      </c>
      <c r="HW95" s="27">
        <v>44265</v>
      </c>
      <c r="HX95" t="s">
        <v>334</v>
      </c>
      <c r="HY95" s="27">
        <v>44265</v>
      </c>
      <c r="HZ95" t="s">
        <v>332</v>
      </c>
      <c r="IA95" s="27">
        <v>43585</v>
      </c>
      <c r="IB95" t="s">
        <v>332</v>
      </c>
      <c r="IC95" s="27">
        <v>43585</v>
      </c>
      <c r="ID95" t="s">
        <v>332</v>
      </c>
      <c r="IE95" s="27">
        <v>43585</v>
      </c>
      <c r="IF95" t="s">
        <v>332</v>
      </c>
      <c r="IG95" s="27">
        <v>43585</v>
      </c>
      <c r="IH95" t="s">
        <v>334</v>
      </c>
      <c r="II95" s="27">
        <v>44265</v>
      </c>
      <c r="IJ95" t="s">
        <v>334</v>
      </c>
      <c r="IK95" s="27">
        <v>44265</v>
      </c>
      <c r="IL95" t="s">
        <v>334</v>
      </c>
      <c r="IM95" s="27">
        <v>44265</v>
      </c>
      <c r="IN95" t="s">
        <v>334</v>
      </c>
      <c r="IO95" s="27">
        <v>44265</v>
      </c>
      <c r="IP95" t="s">
        <v>298</v>
      </c>
      <c r="IQ95" s="27">
        <v>44629</v>
      </c>
      <c r="IR95" t="s">
        <v>298</v>
      </c>
      <c r="IS95">
        <v>44629</v>
      </c>
      <c r="IT95" t="s">
        <v>298</v>
      </c>
      <c r="IU95" s="27">
        <v>44629</v>
      </c>
      <c r="IV95" t="s">
        <v>298</v>
      </c>
      <c r="IW95" s="27">
        <v>44629</v>
      </c>
      <c r="IX95" t="s">
        <v>298</v>
      </c>
      <c r="IY95" s="27">
        <v>44629</v>
      </c>
      <c r="IZ95" t="s">
        <v>298</v>
      </c>
      <c r="JA95" s="27">
        <v>44629</v>
      </c>
      <c r="JB95" t="s">
        <v>298</v>
      </c>
      <c r="JC95" s="27">
        <v>44629</v>
      </c>
      <c r="JD95" t="s">
        <v>298</v>
      </c>
      <c r="JE95" s="27">
        <v>44656</v>
      </c>
      <c r="JF95" t="s">
        <v>298</v>
      </c>
      <c r="JG95">
        <v>44656</v>
      </c>
      <c r="JH95" t="s">
        <v>333</v>
      </c>
      <c r="JI95" s="27">
        <v>44425</v>
      </c>
      <c r="JJ95" t="s">
        <v>333</v>
      </c>
      <c r="JK95">
        <v>44425</v>
      </c>
      <c r="JL95" t="s">
        <v>333</v>
      </c>
      <c r="JM95" s="27">
        <v>44425</v>
      </c>
      <c r="JN95" t="s">
        <v>333</v>
      </c>
      <c r="JO95" s="7">
        <v>44425</v>
      </c>
      <c r="JP95" t="s">
        <v>333</v>
      </c>
      <c r="JQ95" s="27">
        <v>44425</v>
      </c>
      <c r="JR95" t="s">
        <v>333</v>
      </c>
      <c r="JS95" s="27">
        <v>44425</v>
      </c>
      <c r="JT95" t="s">
        <v>333</v>
      </c>
      <c r="JU95">
        <v>44425</v>
      </c>
      <c r="JV95" t="s">
        <v>333</v>
      </c>
      <c r="JW95">
        <v>44425</v>
      </c>
      <c r="JX95" t="s">
        <v>333</v>
      </c>
      <c r="JY95" s="27">
        <v>44425</v>
      </c>
      <c r="JZ95" t="s">
        <v>333</v>
      </c>
      <c r="KA95" s="27">
        <v>44425</v>
      </c>
      <c r="KB95" t="s">
        <v>333</v>
      </c>
      <c r="KC95" s="27">
        <v>44425</v>
      </c>
      <c r="KD95" t="s">
        <v>333</v>
      </c>
      <c r="KE95" s="27">
        <v>44425</v>
      </c>
    </row>
    <row r="96" spans="1:291" x14ac:dyDescent="0.25">
      <c r="A96">
        <v>3151</v>
      </c>
      <c r="B96" s="7">
        <v>43937</v>
      </c>
      <c r="D96">
        <v>3151</v>
      </c>
      <c r="E96" s="7">
        <v>43937</v>
      </c>
      <c r="G96">
        <v>3256</v>
      </c>
      <c r="I96">
        <v>3161</v>
      </c>
      <c r="J96" s="7">
        <v>43937</v>
      </c>
      <c r="L96">
        <v>3256</v>
      </c>
      <c r="M96">
        <v>3161</v>
      </c>
      <c r="O96">
        <v>3320</v>
      </c>
      <c r="P96" s="7">
        <v>43937</v>
      </c>
      <c r="R96">
        <v>3085</v>
      </c>
      <c r="S96" s="7">
        <v>42402</v>
      </c>
      <c r="T96" t="s">
        <v>2342</v>
      </c>
      <c r="U96" t="s">
        <v>2536</v>
      </c>
      <c r="V96" s="7">
        <v>42387</v>
      </c>
      <c r="W96" t="s">
        <v>2342</v>
      </c>
      <c r="X96">
        <v>3161</v>
      </c>
      <c r="Y96">
        <v>3161</v>
      </c>
      <c r="Z96" s="7">
        <v>43979</v>
      </c>
      <c r="AA96">
        <v>3161</v>
      </c>
      <c r="AB96">
        <v>3161</v>
      </c>
      <c r="AC96">
        <v>3320</v>
      </c>
      <c r="AD96" s="7">
        <v>43979</v>
      </c>
      <c r="AE96" s="14">
        <v>3171</v>
      </c>
      <c r="AF96">
        <v>3320</v>
      </c>
      <c r="AG96" s="7">
        <v>43979</v>
      </c>
      <c r="AH96">
        <v>3085</v>
      </c>
      <c r="AI96" s="7">
        <v>42402</v>
      </c>
      <c r="AJ96" s="15" t="s">
        <v>2342</v>
      </c>
      <c r="AK96">
        <v>4085</v>
      </c>
      <c r="AL96" s="7">
        <v>43979</v>
      </c>
      <c r="AM96">
        <v>3320</v>
      </c>
      <c r="AN96">
        <v>4085</v>
      </c>
      <c r="AO96" s="7">
        <v>43979</v>
      </c>
      <c r="AP96">
        <v>4085</v>
      </c>
      <c r="AQ96" s="7">
        <v>44012</v>
      </c>
      <c r="AR96">
        <v>4085</v>
      </c>
      <c r="AS96" s="27">
        <v>44012</v>
      </c>
      <c r="AT96">
        <v>4085</v>
      </c>
      <c r="AU96" s="27">
        <v>44012</v>
      </c>
      <c r="AV96">
        <v>4085</v>
      </c>
      <c r="AW96" s="27">
        <v>44040</v>
      </c>
      <c r="AX96">
        <v>4085</v>
      </c>
      <c r="AY96" s="27">
        <v>44040</v>
      </c>
      <c r="AZ96">
        <v>4085</v>
      </c>
      <c r="BA96" s="27">
        <v>44062</v>
      </c>
      <c r="BB96">
        <v>4085</v>
      </c>
      <c r="BC96" s="27">
        <v>44062</v>
      </c>
      <c r="BD96">
        <v>4085</v>
      </c>
      <c r="BE96" s="27">
        <v>44062</v>
      </c>
      <c r="BF96">
        <v>4085</v>
      </c>
      <c r="BG96" s="27">
        <v>44096</v>
      </c>
      <c r="BH96">
        <v>4085</v>
      </c>
      <c r="BI96" s="27">
        <v>44096</v>
      </c>
      <c r="BJ96">
        <v>4085</v>
      </c>
      <c r="BK96" s="27">
        <v>44096</v>
      </c>
      <c r="BL96">
        <v>4085</v>
      </c>
      <c r="BM96" s="27">
        <v>44119</v>
      </c>
      <c r="BN96">
        <v>3320</v>
      </c>
      <c r="BO96" s="27">
        <v>44124</v>
      </c>
      <c r="BP96">
        <v>3320</v>
      </c>
      <c r="BQ96" s="7">
        <v>44159</v>
      </c>
      <c r="BR96">
        <v>3320</v>
      </c>
      <c r="BS96" s="27">
        <v>44159</v>
      </c>
      <c r="BT96">
        <v>3320</v>
      </c>
      <c r="BU96" s="27">
        <v>44159</v>
      </c>
      <c r="BV96">
        <v>3320</v>
      </c>
      <c r="BW96">
        <v>44159</v>
      </c>
      <c r="BX96">
        <v>3320</v>
      </c>
      <c r="BY96" s="27">
        <v>44208</v>
      </c>
      <c r="BZ96">
        <v>3320</v>
      </c>
      <c r="CA96" s="27">
        <v>44208</v>
      </c>
      <c r="CB96">
        <v>3320</v>
      </c>
      <c r="CC96" s="27">
        <v>44208</v>
      </c>
      <c r="CD96">
        <v>3827</v>
      </c>
      <c r="CE96" s="27">
        <v>44209</v>
      </c>
      <c r="CF96">
        <v>3320</v>
      </c>
      <c r="CG96" s="27">
        <v>44208</v>
      </c>
      <c r="CH96">
        <v>3296</v>
      </c>
      <c r="CI96" s="27">
        <v>44208</v>
      </c>
      <c r="CJ96">
        <v>3296</v>
      </c>
      <c r="CK96" s="27">
        <v>44232</v>
      </c>
      <c r="CL96">
        <v>3296</v>
      </c>
      <c r="CM96" s="27">
        <v>44232</v>
      </c>
      <c r="CN96">
        <v>3296</v>
      </c>
      <c r="CO96" s="27">
        <v>44232</v>
      </c>
      <c r="CP96">
        <v>3296</v>
      </c>
      <c r="CQ96" s="7">
        <v>44232</v>
      </c>
      <c r="CR96">
        <v>4381</v>
      </c>
      <c r="CS96">
        <v>0.40200000000000002</v>
      </c>
      <c r="CT96">
        <v>3207</v>
      </c>
      <c r="CU96" s="7">
        <v>44232</v>
      </c>
      <c r="CV96">
        <v>3296</v>
      </c>
      <c r="CW96" s="27">
        <v>44259</v>
      </c>
      <c r="CX96">
        <v>3296</v>
      </c>
      <c r="CY96" s="27">
        <v>44292</v>
      </c>
      <c r="CZ96">
        <v>3296</v>
      </c>
      <c r="DA96" s="27">
        <v>44292</v>
      </c>
      <c r="DB96">
        <v>3296</v>
      </c>
      <c r="DC96" s="27">
        <v>44292</v>
      </c>
      <c r="DD96">
        <v>3296</v>
      </c>
      <c r="DE96" s="27">
        <v>44334</v>
      </c>
      <c r="DF96">
        <v>3296</v>
      </c>
      <c r="DG96" s="27">
        <v>44334</v>
      </c>
      <c r="DH96">
        <v>3296</v>
      </c>
      <c r="DI96" s="27">
        <v>44334</v>
      </c>
      <c r="DJ96" t="s">
        <v>225</v>
      </c>
      <c r="DK96" s="7">
        <v>44259</v>
      </c>
      <c r="DL96" t="s">
        <v>304</v>
      </c>
      <c r="DM96" s="27">
        <v>44372</v>
      </c>
      <c r="DN96" t="s">
        <v>304</v>
      </c>
      <c r="DO96" s="27">
        <v>44372</v>
      </c>
      <c r="DP96" t="s">
        <v>335</v>
      </c>
      <c r="DQ96" s="27">
        <v>44377</v>
      </c>
      <c r="DR96" t="s">
        <v>335</v>
      </c>
      <c r="DS96" s="27">
        <v>44377</v>
      </c>
      <c r="DT96" t="s">
        <v>335</v>
      </c>
      <c r="DU96" s="27">
        <v>44377</v>
      </c>
      <c r="DV96" t="s">
        <v>255</v>
      </c>
      <c r="DW96" s="27">
        <v>44377</v>
      </c>
      <c r="DX96" t="s">
        <v>254</v>
      </c>
      <c r="DY96" s="7">
        <v>44377</v>
      </c>
      <c r="DZ96" t="s">
        <v>254</v>
      </c>
      <c r="EA96">
        <v>44377</v>
      </c>
      <c r="EB96" t="s">
        <v>254</v>
      </c>
      <c r="EC96" s="27">
        <v>44377</v>
      </c>
      <c r="ED96" t="s">
        <v>254</v>
      </c>
      <c r="EE96" s="27">
        <v>44377</v>
      </c>
      <c r="EF96" t="s">
        <v>254</v>
      </c>
      <c r="EG96" s="7">
        <v>44377</v>
      </c>
      <c r="EH96" t="s">
        <v>254</v>
      </c>
      <c r="EI96" s="27">
        <v>44405</v>
      </c>
      <c r="EJ96" t="s">
        <v>254</v>
      </c>
      <c r="EK96" s="27">
        <v>44405</v>
      </c>
      <c r="EL96" t="s">
        <v>254</v>
      </c>
      <c r="EM96" s="27">
        <v>44405</v>
      </c>
      <c r="EN96" t="s">
        <v>254</v>
      </c>
      <c r="EO96" s="27">
        <v>44405</v>
      </c>
      <c r="EP96" t="s">
        <v>254</v>
      </c>
      <c r="EQ96" s="27">
        <v>44417</v>
      </c>
      <c r="ER96" t="s">
        <v>251</v>
      </c>
      <c r="ES96" s="27">
        <v>44417</v>
      </c>
      <c r="ET96" t="s">
        <v>251</v>
      </c>
      <c r="EU96" s="27">
        <v>44417</v>
      </c>
      <c r="EV96" t="s">
        <v>250</v>
      </c>
      <c r="EW96" s="27">
        <v>44417</v>
      </c>
      <c r="EX96" t="s">
        <v>250</v>
      </c>
      <c r="EY96" s="27">
        <v>44417</v>
      </c>
      <c r="EZ96" t="s">
        <v>250</v>
      </c>
      <c r="FA96">
        <v>44417</v>
      </c>
      <c r="FB96" t="s">
        <v>250</v>
      </c>
      <c r="FC96" s="27">
        <v>44417</v>
      </c>
      <c r="FF96" t="s">
        <v>250</v>
      </c>
      <c r="FG96" s="27">
        <v>44417</v>
      </c>
      <c r="FH96" t="s">
        <v>250</v>
      </c>
      <c r="FI96" s="7">
        <v>44417</v>
      </c>
      <c r="FJ96" t="s">
        <v>250</v>
      </c>
      <c r="FK96" s="27">
        <v>44417</v>
      </c>
      <c r="FL96" t="s">
        <v>250</v>
      </c>
      <c r="FM96" s="27">
        <v>44417</v>
      </c>
      <c r="FN96" t="s">
        <v>250</v>
      </c>
      <c r="FO96" s="27">
        <v>44417</v>
      </c>
      <c r="FP96" t="s">
        <v>250</v>
      </c>
      <c r="FQ96" s="27">
        <v>44453</v>
      </c>
      <c r="FR96" t="s">
        <v>250</v>
      </c>
      <c r="FS96" s="27">
        <v>44453</v>
      </c>
      <c r="FT96" t="s">
        <v>250</v>
      </c>
      <c r="FU96" s="7">
        <v>44453</v>
      </c>
      <c r="FV96" t="s">
        <v>250</v>
      </c>
      <c r="FW96" s="27">
        <v>44453</v>
      </c>
      <c r="FX96" t="s">
        <v>250</v>
      </c>
      <c r="FY96" s="27">
        <v>44467</v>
      </c>
      <c r="FZ96" t="s">
        <v>250</v>
      </c>
      <c r="GA96" s="27">
        <v>44467</v>
      </c>
      <c r="GB96" t="s">
        <v>250</v>
      </c>
      <c r="GC96" s="27">
        <v>44467</v>
      </c>
      <c r="GD96" t="s">
        <v>250</v>
      </c>
      <c r="GE96" s="27">
        <v>44467</v>
      </c>
      <c r="GF96" t="s">
        <v>250</v>
      </c>
      <c r="GG96" s="27">
        <v>44467</v>
      </c>
      <c r="GH96" t="s">
        <v>250</v>
      </c>
      <c r="GI96" s="27">
        <v>44467</v>
      </c>
      <c r="GJ96" t="s">
        <v>250</v>
      </c>
      <c r="GK96" s="27">
        <v>44483</v>
      </c>
      <c r="GL96" t="s">
        <v>250</v>
      </c>
      <c r="GM96" s="27">
        <v>44483</v>
      </c>
      <c r="GN96" t="s">
        <v>250</v>
      </c>
      <c r="GO96" s="27">
        <v>44483</v>
      </c>
      <c r="GP96" t="s">
        <v>250</v>
      </c>
      <c r="GQ96" s="27">
        <v>44483</v>
      </c>
      <c r="GR96" t="s">
        <v>250</v>
      </c>
      <c r="GS96" s="27">
        <v>44483</v>
      </c>
      <c r="GT96" t="s">
        <v>250</v>
      </c>
      <c r="GU96" s="27">
        <v>44509</v>
      </c>
      <c r="GV96" t="s">
        <v>250</v>
      </c>
      <c r="GW96" s="27">
        <v>44509</v>
      </c>
      <c r="GX96" t="s">
        <v>250</v>
      </c>
      <c r="GY96" s="27">
        <v>44509</v>
      </c>
      <c r="GZ96" t="s">
        <v>298</v>
      </c>
      <c r="HA96" s="27">
        <v>44509</v>
      </c>
      <c r="HB96" t="s">
        <v>298</v>
      </c>
      <c r="HC96" s="27">
        <v>44509</v>
      </c>
      <c r="HD96" t="s">
        <v>298</v>
      </c>
      <c r="HE96" s="27">
        <v>44509</v>
      </c>
      <c r="HF96" t="s">
        <v>298</v>
      </c>
      <c r="HG96">
        <v>44509</v>
      </c>
      <c r="HH96" t="s">
        <v>298</v>
      </c>
      <c r="HI96">
        <v>44509</v>
      </c>
      <c r="HJ96" t="s">
        <v>298</v>
      </c>
      <c r="HK96">
        <v>44509</v>
      </c>
      <c r="HL96" t="s">
        <v>298</v>
      </c>
      <c r="HM96" s="27">
        <v>44509</v>
      </c>
      <c r="HN96" t="s">
        <v>333</v>
      </c>
      <c r="HO96" s="27">
        <v>44425</v>
      </c>
      <c r="HP96" t="s">
        <v>298</v>
      </c>
      <c r="HQ96" s="27">
        <v>44552</v>
      </c>
      <c r="HR96" s="470" t="s">
        <v>298</v>
      </c>
      <c r="HS96" s="471">
        <v>44552</v>
      </c>
      <c r="HT96" t="s">
        <v>298</v>
      </c>
      <c r="HU96" s="27">
        <v>44552</v>
      </c>
      <c r="HV96" t="s">
        <v>298</v>
      </c>
      <c r="HW96" s="27">
        <v>44580</v>
      </c>
      <c r="HX96" t="s">
        <v>298</v>
      </c>
      <c r="HY96" s="27">
        <v>44580</v>
      </c>
      <c r="HZ96" t="s">
        <v>333</v>
      </c>
      <c r="IA96" s="27">
        <v>44425</v>
      </c>
      <c r="IB96" t="s">
        <v>333</v>
      </c>
      <c r="IC96" s="27">
        <v>44425</v>
      </c>
      <c r="ID96" t="s">
        <v>333</v>
      </c>
      <c r="IE96" s="27">
        <v>44425</v>
      </c>
      <c r="IF96" t="s">
        <v>333</v>
      </c>
      <c r="IG96" s="27">
        <v>44425</v>
      </c>
      <c r="IH96" t="s">
        <v>298</v>
      </c>
      <c r="II96" s="27">
        <v>44580</v>
      </c>
      <c r="IJ96" t="s">
        <v>298</v>
      </c>
      <c r="IK96" s="27">
        <v>44608</v>
      </c>
      <c r="IL96" t="s">
        <v>298</v>
      </c>
      <c r="IM96" s="27">
        <v>44608</v>
      </c>
      <c r="IN96" t="s">
        <v>298</v>
      </c>
      <c r="IO96" s="27">
        <v>44608</v>
      </c>
      <c r="IP96" t="s">
        <v>250</v>
      </c>
      <c r="IQ96" s="27">
        <v>44628</v>
      </c>
      <c r="IR96" t="s">
        <v>250</v>
      </c>
      <c r="IS96">
        <v>44628</v>
      </c>
      <c r="IT96" t="s">
        <v>250</v>
      </c>
      <c r="IU96" s="27">
        <v>44628</v>
      </c>
      <c r="IV96" t="s">
        <v>250</v>
      </c>
      <c r="IW96" s="27">
        <v>44628</v>
      </c>
      <c r="IX96" t="s">
        <v>250</v>
      </c>
      <c r="IY96" s="27">
        <v>44628</v>
      </c>
      <c r="IZ96" t="s">
        <v>250</v>
      </c>
      <c r="JA96" s="27">
        <v>44628</v>
      </c>
      <c r="JB96" t="s">
        <v>250</v>
      </c>
      <c r="JC96" s="27">
        <v>44628</v>
      </c>
      <c r="JD96" t="s">
        <v>250</v>
      </c>
      <c r="JE96" s="27">
        <v>44628</v>
      </c>
      <c r="JF96" t="s">
        <v>250</v>
      </c>
      <c r="JG96">
        <v>44664</v>
      </c>
      <c r="JH96" t="s">
        <v>334</v>
      </c>
      <c r="JI96" s="27">
        <v>44265</v>
      </c>
      <c r="JJ96" t="s">
        <v>334</v>
      </c>
      <c r="JK96">
        <v>44265</v>
      </c>
      <c r="JL96" t="s">
        <v>334</v>
      </c>
      <c r="JM96" s="27">
        <v>44265</v>
      </c>
      <c r="JN96" t="s">
        <v>334</v>
      </c>
      <c r="JO96" s="7">
        <v>44265</v>
      </c>
      <c r="JP96" t="s">
        <v>334</v>
      </c>
      <c r="JQ96" s="27">
        <v>44265</v>
      </c>
      <c r="JR96" t="s">
        <v>334</v>
      </c>
      <c r="JS96" s="27">
        <v>44265</v>
      </c>
      <c r="JT96" t="s">
        <v>334</v>
      </c>
      <c r="JU96">
        <v>44265</v>
      </c>
      <c r="JV96" t="s">
        <v>334</v>
      </c>
      <c r="JW96">
        <v>44265</v>
      </c>
      <c r="JX96" t="s">
        <v>334</v>
      </c>
      <c r="JY96" s="27">
        <v>44265</v>
      </c>
      <c r="JZ96" t="s">
        <v>334</v>
      </c>
      <c r="KA96" s="27">
        <v>44265</v>
      </c>
      <c r="KB96" t="s">
        <v>334</v>
      </c>
      <c r="KC96" s="27">
        <v>44265</v>
      </c>
      <c r="KD96" t="s">
        <v>334</v>
      </c>
      <c r="KE96" s="27">
        <v>44265</v>
      </c>
    </row>
    <row r="97" spans="1:291" x14ac:dyDescent="0.25">
      <c r="A97">
        <v>3161</v>
      </c>
      <c r="B97" s="7">
        <v>43937</v>
      </c>
      <c r="D97">
        <v>3161</v>
      </c>
      <c r="E97" s="7">
        <v>43937</v>
      </c>
      <c r="G97">
        <v>3266</v>
      </c>
      <c r="I97">
        <v>3149</v>
      </c>
      <c r="J97" s="7">
        <v>43937</v>
      </c>
      <c r="L97">
        <v>3266</v>
      </c>
      <c r="M97">
        <v>3149</v>
      </c>
      <c r="O97">
        <v>3296</v>
      </c>
      <c r="P97" s="7">
        <v>43937</v>
      </c>
      <c r="S97" s="7">
        <v>42402</v>
      </c>
      <c r="T97" t="s">
        <v>2428</v>
      </c>
      <c r="U97" t="s">
        <v>2537</v>
      </c>
      <c r="V97" s="7">
        <v>43979</v>
      </c>
      <c r="W97" t="s">
        <v>2538</v>
      </c>
      <c r="X97">
        <v>3149</v>
      </c>
      <c r="Y97">
        <v>3149</v>
      </c>
      <c r="Z97" s="7">
        <v>43979</v>
      </c>
      <c r="AA97">
        <v>3149</v>
      </c>
      <c r="AB97">
        <v>3149</v>
      </c>
      <c r="AC97">
        <v>3296</v>
      </c>
      <c r="AD97" s="7">
        <v>43979</v>
      </c>
      <c r="AE97" s="14">
        <v>3304</v>
      </c>
      <c r="AF97">
        <v>3296</v>
      </c>
      <c r="AG97" s="7">
        <v>43979</v>
      </c>
      <c r="AI97" s="7">
        <v>42402</v>
      </c>
      <c r="AJ97" s="15" t="s">
        <v>2428</v>
      </c>
      <c r="AK97" t="s">
        <v>2457</v>
      </c>
      <c r="AL97" s="7">
        <v>43979</v>
      </c>
      <c r="AM97">
        <v>3296</v>
      </c>
      <c r="AN97" t="s">
        <v>2457</v>
      </c>
      <c r="AO97" s="7">
        <v>43979</v>
      </c>
      <c r="AP97" t="s">
        <v>2457</v>
      </c>
      <c r="AQ97" s="7">
        <v>44012</v>
      </c>
      <c r="AR97" t="s">
        <v>2457</v>
      </c>
      <c r="AS97" s="27">
        <v>44012</v>
      </c>
      <c r="AT97" t="s">
        <v>2457</v>
      </c>
      <c r="AU97" s="27">
        <v>44012</v>
      </c>
      <c r="AV97" t="s">
        <v>2457</v>
      </c>
      <c r="AW97" s="27">
        <v>44040</v>
      </c>
      <c r="AX97" t="s">
        <v>2457</v>
      </c>
      <c r="AY97" s="27">
        <v>44040</v>
      </c>
      <c r="AZ97" t="s">
        <v>2457</v>
      </c>
      <c r="BA97" s="27">
        <v>44062</v>
      </c>
      <c r="BB97" t="s">
        <v>2457</v>
      </c>
      <c r="BC97" s="27">
        <v>44062</v>
      </c>
      <c r="BD97" t="s">
        <v>2457</v>
      </c>
      <c r="BE97" s="27">
        <v>44062</v>
      </c>
      <c r="BF97" t="s">
        <v>2457</v>
      </c>
      <c r="BG97" s="27">
        <v>44096</v>
      </c>
      <c r="BH97" t="s">
        <v>2457</v>
      </c>
      <c r="BI97" s="27">
        <v>44096</v>
      </c>
      <c r="BJ97" t="s">
        <v>2457</v>
      </c>
      <c r="BK97" s="27">
        <v>44096</v>
      </c>
      <c r="BL97" t="s">
        <v>2457</v>
      </c>
      <c r="BM97" s="27">
        <v>44119</v>
      </c>
      <c r="BN97">
        <v>3296</v>
      </c>
      <c r="BO97" s="27">
        <v>44124</v>
      </c>
      <c r="BP97">
        <v>3296</v>
      </c>
      <c r="BQ97" s="7">
        <v>44159</v>
      </c>
      <c r="BR97">
        <v>3296</v>
      </c>
      <c r="BS97" s="27">
        <v>44159</v>
      </c>
      <c r="BT97">
        <v>3296</v>
      </c>
      <c r="BU97" s="27">
        <v>44159</v>
      </c>
      <c r="BV97">
        <v>3296</v>
      </c>
      <c r="BW97">
        <v>44159</v>
      </c>
      <c r="BX97">
        <v>3296</v>
      </c>
      <c r="BY97" s="27">
        <v>44208</v>
      </c>
      <c r="BZ97">
        <v>3296</v>
      </c>
      <c r="CA97" s="27">
        <v>44208</v>
      </c>
      <c r="CB97">
        <v>3296</v>
      </c>
      <c r="CC97" s="27">
        <v>44208</v>
      </c>
      <c r="CD97">
        <v>3800</v>
      </c>
      <c r="CE97" s="27">
        <v>44209</v>
      </c>
      <c r="CF97">
        <v>3296</v>
      </c>
      <c r="CG97" s="27">
        <v>44208</v>
      </c>
      <c r="CH97">
        <v>4085</v>
      </c>
      <c r="CI97" s="27">
        <v>44208</v>
      </c>
      <c r="CJ97">
        <v>4085</v>
      </c>
      <c r="CK97" s="27">
        <v>44232</v>
      </c>
      <c r="CL97">
        <v>4085</v>
      </c>
      <c r="CM97" s="27">
        <v>44232</v>
      </c>
      <c r="CN97">
        <v>4085</v>
      </c>
      <c r="CO97" s="27">
        <v>44232</v>
      </c>
      <c r="CP97">
        <v>4085</v>
      </c>
      <c r="CQ97" s="7">
        <v>44232</v>
      </c>
      <c r="CR97">
        <v>4340</v>
      </c>
      <c r="CS97">
        <v>0.443</v>
      </c>
      <c r="CT97">
        <v>3179</v>
      </c>
      <c r="CU97" s="7">
        <v>44232</v>
      </c>
      <c r="CV97">
        <v>4085</v>
      </c>
      <c r="CW97" s="27">
        <v>44270</v>
      </c>
      <c r="CX97">
        <v>4085</v>
      </c>
      <c r="CY97" s="27">
        <v>44292</v>
      </c>
      <c r="CZ97">
        <v>4085</v>
      </c>
      <c r="DA97" s="27">
        <v>44292</v>
      </c>
      <c r="DB97">
        <v>4085</v>
      </c>
      <c r="DC97" s="27">
        <v>44292</v>
      </c>
      <c r="DD97">
        <v>4085</v>
      </c>
      <c r="DE97" s="27">
        <v>44334</v>
      </c>
      <c r="DF97">
        <v>4085</v>
      </c>
      <c r="DG97" s="27">
        <v>44334</v>
      </c>
      <c r="DH97">
        <v>4085</v>
      </c>
      <c r="DI97" s="27">
        <v>44334</v>
      </c>
      <c r="DJ97" t="s">
        <v>226</v>
      </c>
      <c r="DK97" s="7">
        <v>44266</v>
      </c>
      <c r="DL97" t="s">
        <v>134</v>
      </c>
      <c r="DM97" s="27">
        <v>44257</v>
      </c>
      <c r="DN97" t="s">
        <v>134</v>
      </c>
      <c r="DO97" s="27">
        <v>44257</v>
      </c>
      <c r="DP97" t="s">
        <v>336</v>
      </c>
      <c r="DQ97" s="27">
        <v>44377</v>
      </c>
      <c r="DR97" t="s">
        <v>336</v>
      </c>
      <c r="DS97" s="27">
        <v>44377</v>
      </c>
      <c r="DT97" t="s">
        <v>336</v>
      </c>
      <c r="DU97" s="27">
        <v>44377</v>
      </c>
      <c r="DV97" t="s">
        <v>335</v>
      </c>
      <c r="DW97" s="27">
        <v>44377</v>
      </c>
      <c r="DX97" t="s">
        <v>255</v>
      </c>
      <c r="DY97" s="7">
        <v>44377</v>
      </c>
      <c r="DZ97" t="s">
        <v>255</v>
      </c>
      <c r="EA97">
        <v>44377</v>
      </c>
      <c r="EB97" t="s">
        <v>255</v>
      </c>
      <c r="EC97" s="27">
        <v>44377</v>
      </c>
      <c r="ED97" t="s">
        <v>255</v>
      </c>
      <c r="EE97" s="27">
        <v>44377</v>
      </c>
      <c r="EF97" t="s">
        <v>255</v>
      </c>
      <c r="EG97" s="7">
        <v>44377</v>
      </c>
      <c r="EH97" t="s">
        <v>255</v>
      </c>
      <c r="EI97" s="27">
        <v>44405</v>
      </c>
      <c r="EJ97" t="s">
        <v>255</v>
      </c>
      <c r="EK97" s="27">
        <v>44405</v>
      </c>
      <c r="EL97" t="s">
        <v>255</v>
      </c>
      <c r="EM97" s="27">
        <v>44405</v>
      </c>
      <c r="EN97" t="s">
        <v>255</v>
      </c>
      <c r="EO97" s="27">
        <v>44405</v>
      </c>
      <c r="EP97" t="s">
        <v>255</v>
      </c>
      <c r="EQ97" s="27">
        <v>44417</v>
      </c>
      <c r="ER97" t="s">
        <v>252</v>
      </c>
      <c r="ES97" s="27">
        <v>44417</v>
      </c>
      <c r="ET97" t="s">
        <v>252</v>
      </c>
      <c r="EU97" s="27">
        <v>44417</v>
      </c>
      <c r="EV97" t="s">
        <v>251</v>
      </c>
      <c r="EW97" s="27">
        <v>44417</v>
      </c>
      <c r="EX97" t="s">
        <v>251</v>
      </c>
      <c r="EY97" s="27">
        <v>44417</v>
      </c>
      <c r="EZ97" t="s">
        <v>251</v>
      </c>
      <c r="FA97">
        <v>44417</v>
      </c>
      <c r="FB97" t="s">
        <v>251</v>
      </c>
      <c r="FC97" s="27">
        <v>44417</v>
      </c>
      <c r="FF97" t="s">
        <v>251</v>
      </c>
      <c r="FG97" s="27">
        <v>44417</v>
      </c>
      <c r="FH97" t="s">
        <v>251</v>
      </c>
      <c r="FI97" s="7">
        <v>44417</v>
      </c>
      <c r="FJ97" t="s">
        <v>251</v>
      </c>
      <c r="FK97" s="27">
        <v>44417</v>
      </c>
      <c r="FL97" t="s">
        <v>251</v>
      </c>
      <c r="FM97" s="27">
        <v>44417</v>
      </c>
      <c r="FN97" t="s">
        <v>251</v>
      </c>
      <c r="FO97" s="27">
        <v>44417</v>
      </c>
      <c r="FP97" t="s">
        <v>251</v>
      </c>
      <c r="FQ97" s="27">
        <v>44453</v>
      </c>
      <c r="FR97" t="s">
        <v>251</v>
      </c>
      <c r="FS97" s="27">
        <v>44453</v>
      </c>
      <c r="FT97" t="s">
        <v>251</v>
      </c>
      <c r="FU97" s="7">
        <v>44453</v>
      </c>
      <c r="FV97" t="s">
        <v>251</v>
      </c>
      <c r="FW97" s="27">
        <v>44453</v>
      </c>
      <c r="FX97" t="s">
        <v>251</v>
      </c>
      <c r="FY97" s="27">
        <v>44467</v>
      </c>
      <c r="FZ97" t="s">
        <v>251</v>
      </c>
      <c r="GA97" s="27">
        <v>44467</v>
      </c>
      <c r="GB97" t="s">
        <v>251</v>
      </c>
      <c r="GC97" s="27">
        <v>44467</v>
      </c>
      <c r="GD97" t="s">
        <v>251</v>
      </c>
      <c r="GE97" s="27">
        <v>44467</v>
      </c>
      <c r="GF97" t="s">
        <v>251</v>
      </c>
      <c r="GG97" s="27">
        <v>44467</v>
      </c>
      <c r="GH97" t="s">
        <v>251</v>
      </c>
      <c r="GI97" s="27">
        <v>44467</v>
      </c>
      <c r="GJ97" t="s">
        <v>251</v>
      </c>
      <c r="GK97" s="27">
        <v>44483</v>
      </c>
      <c r="GL97" t="s">
        <v>251</v>
      </c>
      <c r="GM97" s="27">
        <v>44483</v>
      </c>
      <c r="GN97" t="s">
        <v>251</v>
      </c>
      <c r="GO97" s="27">
        <v>44483</v>
      </c>
      <c r="GP97" t="s">
        <v>251</v>
      </c>
      <c r="GQ97" s="27">
        <v>44483</v>
      </c>
      <c r="GR97" t="s">
        <v>251</v>
      </c>
      <c r="GS97" s="27">
        <v>44483</v>
      </c>
      <c r="GT97" t="s">
        <v>251</v>
      </c>
      <c r="GU97" s="27">
        <v>44509</v>
      </c>
      <c r="GV97" t="s">
        <v>251</v>
      </c>
      <c r="GW97" s="27">
        <v>44509</v>
      </c>
      <c r="GX97" t="s">
        <v>251</v>
      </c>
      <c r="GY97" s="27">
        <v>44509</v>
      </c>
      <c r="GZ97" t="s">
        <v>250</v>
      </c>
      <c r="HA97" s="27">
        <v>44509</v>
      </c>
      <c r="HB97" t="s">
        <v>250</v>
      </c>
      <c r="HC97" s="27">
        <v>44509</v>
      </c>
      <c r="HD97" t="s">
        <v>250</v>
      </c>
      <c r="HE97" s="27">
        <v>44509</v>
      </c>
      <c r="HF97" t="s">
        <v>250</v>
      </c>
      <c r="HG97">
        <v>44509</v>
      </c>
      <c r="HH97" t="s">
        <v>250</v>
      </c>
      <c r="HI97">
        <v>44509</v>
      </c>
      <c r="HJ97" t="s">
        <v>250</v>
      </c>
      <c r="HK97">
        <v>44509</v>
      </c>
      <c r="HL97" t="s">
        <v>250</v>
      </c>
      <c r="HM97" s="27">
        <v>44509</v>
      </c>
      <c r="HN97" t="s">
        <v>334</v>
      </c>
      <c r="HO97" s="27">
        <v>44265</v>
      </c>
      <c r="HP97" t="s">
        <v>250</v>
      </c>
      <c r="HQ97" s="27">
        <v>44551</v>
      </c>
      <c r="HR97" s="470" t="s">
        <v>250</v>
      </c>
      <c r="HS97" s="471">
        <v>44551</v>
      </c>
      <c r="HT97" t="s">
        <v>250</v>
      </c>
      <c r="HU97" s="27">
        <v>44579</v>
      </c>
      <c r="HV97" t="s">
        <v>250</v>
      </c>
      <c r="HW97" s="27">
        <v>44579</v>
      </c>
      <c r="HX97" t="s">
        <v>250</v>
      </c>
      <c r="HY97" s="27">
        <v>44579</v>
      </c>
      <c r="HZ97" t="s">
        <v>334</v>
      </c>
      <c r="IA97" s="27">
        <v>44265</v>
      </c>
      <c r="IB97" t="s">
        <v>334</v>
      </c>
      <c r="IC97" s="27">
        <v>44265</v>
      </c>
      <c r="ID97" t="s">
        <v>334</v>
      </c>
      <c r="IE97" s="27">
        <v>44265</v>
      </c>
      <c r="IF97" t="s">
        <v>334</v>
      </c>
      <c r="IG97" s="27">
        <v>44265</v>
      </c>
      <c r="IH97" t="s">
        <v>250</v>
      </c>
      <c r="II97" s="27">
        <v>44599</v>
      </c>
      <c r="IJ97" t="s">
        <v>250</v>
      </c>
      <c r="IK97" s="27">
        <v>44599</v>
      </c>
      <c r="IL97" t="s">
        <v>250</v>
      </c>
      <c r="IM97" s="27">
        <v>44599</v>
      </c>
      <c r="IN97" t="s">
        <v>250</v>
      </c>
      <c r="IO97" s="27">
        <v>44599</v>
      </c>
      <c r="IP97" t="s">
        <v>251</v>
      </c>
      <c r="IQ97" s="27">
        <v>44628</v>
      </c>
      <c r="IR97" t="s">
        <v>251</v>
      </c>
      <c r="IS97">
        <v>44628</v>
      </c>
      <c r="IT97" t="s">
        <v>251</v>
      </c>
      <c r="IU97" s="27">
        <v>44628</v>
      </c>
      <c r="IV97" t="s">
        <v>251</v>
      </c>
      <c r="IW97" s="27">
        <v>44628</v>
      </c>
      <c r="IX97" t="s">
        <v>251</v>
      </c>
      <c r="IY97" s="27">
        <v>44628</v>
      </c>
      <c r="IZ97" t="s">
        <v>251</v>
      </c>
      <c r="JA97" s="27">
        <v>44628</v>
      </c>
      <c r="JB97" t="s">
        <v>251</v>
      </c>
      <c r="JC97" s="27">
        <v>44628</v>
      </c>
      <c r="JD97" t="s">
        <v>251</v>
      </c>
      <c r="JE97" s="27">
        <v>44628</v>
      </c>
      <c r="JF97" t="s">
        <v>251</v>
      </c>
      <c r="JG97">
        <v>44664</v>
      </c>
      <c r="JH97" t="s">
        <v>298</v>
      </c>
      <c r="JI97" s="27">
        <v>44656</v>
      </c>
      <c r="JJ97" t="s">
        <v>298</v>
      </c>
      <c r="JK97">
        <v>44656</v>
      </c>
      <c r="JL97" t="s">
        <v>298</v>
      </c>
      <c r="JM97" s="27">
        <v>44656</v>
      </c>
      <c r="JN97" t="s">
        <v>298</v>
      </c>
      <c r="JO97" s="7">
        <v>44656</v>
      </c>
      <c r="JP97" t="s">
        <v>298</v>
      </c>
      <c r="JQ97" s="27">
        <v>44692</v>
      </c>
      <c r="JR97" t="s">
        <v>298</v>
      </c>
      <c r="JS97" s="27">
        <v>44692</v>
      </c>
      <c r="JT97" t="s">
        <v>298</v>
      </c>
      <c r="JU97">
        <v>44692</v>
      </c>
      <c r="JV97" t="s">
        <v>298</v>
      </c>
      <c r="JW97">
        <v>44719</v>
      </c>
      <c r="JX97" t="s">
        <v>298</v>
      </c>
      <c r="JY97" s="27">
        <v>44719</v>
      </c>
      <c r="JZ97" t="s">
        <v>298</v>
      </c>
      <c r="KA97" s="27">
        <v>44761</v>
      </c>
      <c r="KB97" t="s">
        <v>298</v>
      </c>
      <c r="KC97" s="27">
        <v>44761</v>
      </c>
      <c r="KD97" t="s">
        <v>298</v>
      </c>
      <c r="KE97" s="27">
        <v>44761</v>
      </c>
    </row>
    <row r="98" spans="1:291" x14ac:dyDescent="0.25">
      <c r="A98">
        <v>3149</v>
      </c>
      <c r="B98" s="7">
        <v>43937</v>
      </c>
      <c r="D98">
        <v>3149</v>
      </c>
      <c r="E98" s="7">
        <v>43937</v>
      </c>
      <c r="G98">
        <v>3276</v>
      </c>
      <c r="I98">
        <v>3171</v>
      </c>
      <c r="J98" s="7">
        <v>43937</v>
      </c>
      <c r="L98">
        <v>3276</v>
      </c>
      <c r="M98">
        <v>3171</v>
      </c>
      <c r="O98">
        <v>4085</v>
      </c>
      <c r="P98" s="7">
        <v>43937</v>
      </c>
      <c r="R98" t="s">
        <v>2532</v>
      </c>
      <c r="S98" s="7">
        <v>42460</v>
      </c>
      <c r="T98" t="s">
        <v>2342</v>
      </c>
      <c r="U98" t="s">
        <v>2539</v>
      </c>
      <c r="V98" s="7">
        <v>41900</v>
      </c>
      <c r="W98" t="s">
        <v>2533</v>
      </c>
      <c r="X98">
        <v>3171</v>
      </c>
      <c r="Y98">
        <v>3171</v>
      </c>
      <c r="Z98" s="7">
        <v>43979</v>
      </c>
      <c r="AA98">
        <v>3171</v>
      </c>
      <c r="AB98">
        <v>3171</v>
      </c>
      <c r="AC98">
        <v>4085</v>
      </c>
      <c r="AD98" s="7">
        <v>43979</v>
      </c>
      <c r="AE98" s="14">
        <v>3320</v>
      </c>
      <c r="AF98">
        <v>4085</v>
      </c>
      <c r="AG98" s="7">
        <v>43979</v>
      </c>
      <c r="AH98" t="s">
        <v>2532</v>
      </c>
      <c r="AI98" s="7">
        <v>43979</v>
      </c>
      <c r="AJ98" s="15" t="s">
        <v>2533</v>
      </c>
      <c r="AK98" t="s">
        <v>2483</v>
      </c>
      <c r="AL98" s="7">
        <v>43979</v>
      </c>
      <c r="AM98">
        <v>4085</v>
      </c>
      <c r="AN98" t="s">
        <v>2483</v>
      </c>
      <c r="AO98" s="7">
        <v>43979</v>
      </c>
      <c r="AP98" t="s">
        <v>2483</v>
      </c>
      <c r="AQ98" s="7">
        <v>43979</v>
      </c>
      <c r="AR98" t="s">
        <v>2483</v>
      </c>
      <c r="AS98" s="27">
        <v>43979</v>
      </c>
      <c r="AT98" t="s">
        <v>2483</v>
      </c>
      <c r="AU98" s="27">
        <v>43979</v>
      </c>
      <c r="AV98" t="s">
        <v>2483</v>
      </c>
      <c r="AW98" s="27">
        <v>44040</v>
      </c>
      <c r="AX98" t="s">
        <v>2483</v>
      </c>
      <c r="AY98" s="27">
        <v>44040</v>
      </c>
      <c r="AZ98" t="s">
        <v>2483</v>
      </c>
      <c r="BA98" s="27">
        <v>44062</v>
      </c>
      <c r="BB98" t="s">
        <v>2483</v>
      </c>
      <c r="BC98" s="27">
        <v>44062</v>
      </c>
      <c r="BD98" t="s">
        <v>2483</v>
      </c>
      <c r="BE98" s="27">
        <v>44062</v>
      </c>
      <c r="BF98" t="s">
        <v>2483</v>
      </c>
      <c r="BG98" s="27">
        <v>44096</v>
      </c>
      <c r="BH98" t="s">
        <v>2483</v>
      </c>
      <c r="BI98" s="27">
        <v>44096</v>
      </c>
      <c r="BJ98" t="s">
        <v>2483</v>
      </c>
      <c r="BK98" s="27">
        <v>44096</v>
      </c>
      <c r="BL98" t="s">
        <v>2483</v>
      </c>
      <c r="BM98" s="27">
        <v>44119</v>
      </c>
      <c r="BN98">
        <v>4085</v>
      </c>
      <c r="BO98" s="27">
        <v>44124</v>
      </c>
      <c r="BP98">
        <v>4085</v>
      </c>
      <c r="BQ98" s="7">
        <v>44159</v>
      </c>
      <c r="BR98">
        <v>4085</v>
      </c>
      <c r="BS98" s="27">
        <v>44159</v>
      </c>
      <c r="BT98">
        <v>4085</v>
      </c>
      <c r="BU98" s="27">
        <v>44159</v>
      </c>
      <c r="BV98">
        <v>4085</v>
      </c>
      <c r="BW98">
        <v>44159</v>
      </c>
      <c r="BX98">
        <v>4085</v>
      </c>
      <c r="BY98" s="27">
        <v>44208</v>
      </c>
      <c r="BZ98">
        <v>4085</v>
      </c>
      <c r="CA98" s="27">
        <v>44208</v>
      </c>
      <c r="CB98">
        <v>4085</v>
      </c>
      <c r="CC98" s="27">
        <v>44208</v>
      </c>
      <c r="CD98">
        <v>3848</v>
      </c>
      <c r="CE98" s="27">
        <v>44209</v>
      </c>
      <c r="CF98">
        <v>4085</v>
      </c>
      <c r="CG98" s="27">
        <v>44208</v>
      </c>
      <c r="CH98" t="s">
        <v>2457</v>
      </c>
      <c r="CI98" s="27">
        <v>44209</v>
      </c>
      <c r="CJ98" t="s">
        <v>2457</v>
      </c>
      <c r="CK98" s="27">
        <v>44232</v>
      </c>
      <c r="CL98" t="s">
        <v>2457</v>
      </c>
      <c r="CM98" s="27">
        <v>44232</v>
      </c>
      <c r="CN98" t="s">
        <v>2457</v>
      </c>
      <c r="CO98" s="27">
        <v>44232</v>
      </c>
      <c r="CP98" t="s">
        <v>2457</v>
      </c>
      <c r="CQ98" s="7">
        <v>44232</v>
      </c>
      <c r="CR98">
        <v>4341</v>
      </c>
      <c r="CS98">
        <v>0.191</v>
      </c>
      <c r="CT98">
        <v>3212</v>
      </c>
      <c r="CU98" s="7">
        <v>44232</v>
      </c>
      <c r="CV98" t="s">
        <v>2457</v>
      </c>
      <c r="CW98" s="27">
        <v>44259</v>
      </c>
      <c r="CX98" t="s">
        <v>2457</v>
      </c>
      <c r="CY98" s="27">
        <v>44292</v>
      </c>
      <c r="CZ98" t="s">
        <v>2457</v>
      </c>
      <c r="DA98" s="27">
        <v>44292</v>
      </c>
      <c r="DB98" t="s">
        <v>2457</v>
      </c>
      <c r="DC98" s="27">
        <v>44292</v>
      </c>
      <c r="DD98" t="s">
        <v>2457</v>
      </c>
      <c r="DE98" s="27">
        <v>44334</v>
      </c>
      <c r="DF98" t="s">
        <v>2457</v>
      </c>
      <c r="DG98" s="27">
        <v>44334</v>
      </c>
      <c r="DH98" t="s">
        <v>2457</v>
      </c>
      <c r="DI98" s="27">
        <v>44334</v>
      </c>
      <c r="DJ98" t="s">
        <v>227</v>
      </c>
      <c r="DK98" s="7">
        <v>44259</v>
      </c>
      <c r="DL98" t="s">
        <v>330</v>
      </c>
      <c r="DM98" s="27">
        <v>44370</v>
      </c>
      <c r="DN98" t="s">
        <v>330</v>
      </c>
      <c r="DO98" s="27">
        <v>44370</v>
      </c>
      <c r="DP98" t="s">
        <v>337</v>
      </c>
      <c r="DQ98" s="27">
        <v>44377</v>
      </c>
      <c r="DR98" t="s">
        <v>337</v>
      </c>
      <c r="DS98" s="27">
        <v>44377</v>
      </c>
      <c r="DT98" t="s">
        <v>337</v>
      </c>
      <c r="DU98" s="27">
        <v>44377</v>
      </c>
      <c r="DV98" t="s">
        <v>336</v>
      </c>
      <c r="DW98" s="27">
        <v>44377</v>
      </c>
      <c r="DX98" t="s">
        <v>335</v>
      </c>
      <c r="DY98" s="7">
        <v>44377</v>
      </c>
      <c r="DZ98" t="s">
        <v>335</v>
      </c>
      <c r="EA98">
        <v>44377</v>
      </c>
      <c r="EB98" t="s">
        <v>335</v>
      </c>
      <c r="EC98" s="27">
        <v>44377</v>
      </c>
      <c r="ED98" t="s">
        <v>335</v>
      </c>
      <c r="EE98" s="27">
        <v>44377</v>
      </c>
      <c r="EF98" t="s">
        <v>335</v>
      </c>
      <c r="EG98" s="7">
        <v>44377</v>
      </c>
      <c r="EH98" t="s">
        <v>335</v>
      </c>
      <c r="EI98" s="27">
        <v>44377</v>
      </c>
      <c r="EJ98" t="s">
        <v>335</v>
      </c>
      <c r="EK98" s="27">
        <v>44377</v>
      </c>
      <c r="EL98" t="s">
        <v>335</v>
      </c>
      <c r="EM98" s="27">
        <v>44377</v>
      </c>
      <c r="EN98" t="s">
        <v>335</v>
      </c>
      <c r="EO98" s="27">
        <v>44377</v>
      </c>
      <c r="EP98" t="s">
        <v>335</v>
      </c>
      <c r="EQ98" s="27">
        <v>44377</v>
      </c>
      <c r="ER98" t="s">
        <v>254</v>
      </c>
      <c r="ES98" s="27">
        <v>44417</v>
      </c>
      <c r="ET98" t="s">
        <v>254</v>
      </c>
      <c r="EU98" s="27">
        <v>44417</v>
      </c>
      <c r="EV98" t="s">
        <v>252</v>
      </c>
      <c r="EW98" s="27">
        <v>44417</v>
      </c>
      <c r="EX98" t="s">
        <v>252</v>
      </c>
      <c r="EY98" s="27">
        <v>44417</v>
      </c>
      <c r="EZ98" t="s">
        <v>252</v>
      </c>
      <c r="FA98">
        <v>44417</v>
      </c>
      <c r="FB98" t="s">
        <v>252</v>
      </c>
      <c r="FC98" s="27">
        <v>44417</v>
      </c>
      <c r="FF98" t="s">
        <v>252</v>
      </c>
      <c r="FG98" s="27">
        <v>44417</v>
      </c>
      <c r="FH98" t="s">
        <v>252</v>
      </c>
      <c r="FI98" s="7">
        <v>44417</v>
      </c>
      <c r="FJ98" t="s">
        <v>252</v>
      </c>
      <c r="FK98" s="27">
        <v>44417</v>
      </c>
      <c r="FL98" t="s">
        <v>252</v>
      </c>
      <c r="FM98" s="27">
        <v>44417</v>
      </c>
      <c r="FN98" t="s">
        <v>252</v>
      </c>
      <c r="FO98" s="27">
        <v>44417</v>
      </c>
      <c r="FP98" t="s">
        <v>252</v>
      </c>
      <c r="FQ98" s="27">
        <v>44453</v>
      </c>
      <c r="FR98" t="s">
        <v>252</v>
      </c>
      <c r="FS98" s="27">
        <v>44453</v>
      </c>
      <c r="FT98" t="s">
        <v>252</v>
      </c>
      <c r="FU98" s="7">
        <v>44453</v>
      </c>
      <c r="FV98" t="s">
        <v>252</v>
      </c>
      <c r="FW98" s="27">
        <v>44453</v>
      </c>
      <c r="FX98" t="s">
        <v>252</v>
      </c>
      <c r="FY98" s="27">
        <v>44467</v>
      </c>
      <c r="FZ98" t="s">
        <v>252</v>
      </c>
      <c r="GA98" s="27">
        <v>44467</v>
      </c>
      <c r="GB98" t="s">
        <v>252</v>
      </c>
      <c r="GC98" s="27">
        <v>44467</v>
      </c>
      <c r="GD98" t="s">
        <v>252</v>
      </c>
      <c r="GE98" s="27">
        <v>44467</v>
      </c>
      <c r="GF98" t="s">
        <v>252</v>
      </c>
      <c r="GG98" s="27">
        <v>44467</v>
      </c>
      <c r="GH98" t="s">
        <v>252</v>
      </c>
      <c r="GI98" s="27">
        <v>44467</v>
      </c>
      <c r="GJ98" t="s">
        <v>252</v>
      </c>
      <c r="GK98" s="27">
        <v>44483</v>
      </c>
      <c r="GL98" t="s">
        <v>252</v>
      </c>
      <c r="GM98" s="27">
        <v>44483</v>
      </c>
      <c r="GN98" t="s">
        <v>252</v>
      </c>
      <c r="GO98" s="27">
        <v>44483</v>
      </c>
      <c r="GP98" t="s">
        <v>252</v>
      </c>
      <c r="GQ98" s="27">
        <v>44483</v>
      </c>
      <c r="GR98" t="s">
        <v>252</v>
      </c>
      <c r="GS98" s="27">
        <v>44483</v>
      </c>
      <c r="GT98" t="s">
        <v>252</v>
      </c>
      <c r="GU98" s="27">
        <v>44509</v>
      </c>
      <c r="GV98" t="s">
        <v>252</v>
      </c>
      <c r="GW98" s="27">
        <v>44509</v>
      </c>
      <c r="GX98" t="s">
        <v>252</v>
      </c>
      <c r="GY98" s="27">
        <v>44509</v>
      </c>
      <c r="GZ98" t="s">
        <v>251</v>
      </c>
      <c r="HA98" s="27">
        <v>44509</v>
      </c>
      <c r="HB98" t="s">
        <v>251</v>
      </c>
      <c r="HC98" s="27">
        <v>44509</v>
      </c>
      <c r="HD98" t="s">
        <v>251</v>
      </c>
      <c r="HE98" s="27">
        <v>44509</v>
      </c>
      <c r="HF98" t="s">
        <v>251</v>
      </c>
      <c r="HG98">
        <v>44509</v>
      </c>
      <c r="HH98" t="s">
        <v>251</v>
      </c>
      <c r="HI98">
        <v>44509</v>
      </c>
      <c r="HJ98" t="s">
        <v>251</v>
      </c>
      <c r="HK98">
        <v>44509</v>
      </c>
      <c r="HL98" t="s">
        <v>251</v>
      </c>
      <c r="HM98" s="27">
        <v>44509</v>
      </c>
      <c r="HN98" t="s">
        <v>298</v>
      </c>
      <c r="HO98" s="27">
        <v>44552</v>
      </c>
      <c r="HP98" t="s">
        <v>251</v>
      </c>
      <c r="HQ98" s="27">
        <v>44551</v>
      </c>
      <c r="HR98" s="470" t="s">
        <v>251</v>
      </c>
      <c r="HS98" s="471">
        <v>44551</v>
      </c>
      <c r="HT98" t="s">
        <v>251</v>
      </c>
      <c r="HU98" s="27">
        <v>44579</v>
      </c>
      <c r="HV98" t="s">
        <v>251</v>
      </c>
      <c r="HW98" s="27">
        <v>44579</v>
      </c>
      <c r="HX98" t="s">
        <v>251</v>
      </c>
      <c r="HY98" s="27">
        <v>44579</v>
      </c>
      <c r="HZ98" t="s">
        <v>298</v>
      </c>
      <c r="IA98" s="27">
        <v>44580</v>
      </c>
      <c r="IB98" t="s">
        <v>298</v>
      </c>
      <c r="IC98" s="27">
        <v>44580</v>
      </c>
      <c r="ID98" t="s">
        <v>298</v>
      </c>
      <c r="IE98" s="27">
        <v>44580</v>
      </c>
      <c r="IF98" t="s">
        <v>298</v>
      </c>
      <c r="IG98" s="27">
        <v>44580</v>
      </c>
      <c r="IH98" t="s">
        <v>251</v>
      </c>
      <c r="II98" s="27">
        <v>44599</v>
      </c>
      <c r="IJ98" t="s">
        <v>251</v>
      </c>
      <c r="IK98" s="27">
        <v>44599</v>
      </c>
      <c r="IL98" t="s">
        <v>251</v>
      </c>
      <c r="IM98" s="27">
        <v>44599</v>
      </c>
      <c r="IN98" t="s">
        <v>251</v>
      </c>
      <c r="IO98" s="27">
        <v>44599</v>
      </c>
      <c r="IP98" t="s">
        <v>252</v>
      </c>
      <c r="IQ98" s="27">
        <v>44627</v>
      </c>
      <c r="IR98" t="s">
        <v>252</v>
      </c>
      <c r="IS98">
        <v>44627</v>
      </c>
      <c r="IT98" t="s">
        <v>252</v>
      </c>
      <c r="IU98" s="27">
        <v>44627</v>
      </c>
      <c r="IV98" t="s">
        <v>252</v>
      </c>
      <c r="IW98" s="27">
        <v>44627</v>
      </c>
      <c r="IX98" t="s">
        <v>252</v>
      </c>
      <c r="IY98" s="27">
        <v>44627</v>
      </c>
      <c r="IZ98" t="s">
        <v>252</v>
      </c>
      <c r="JA98" s="27">
        <v>44645</v>
      </c>
      <c r="JB98" t="s">
        <v>252</v>
      </c>
      <c r="JC98" s="27">
        <v>44645</v>
      </c>
      <c r="JD98" t="s">
        <v>252</v>
      </c>
      <c r="JE98" s="27">
        <v>44645</v>
      </c>
      <c r="JF98" t="s">
        <v>252</v>
      </c>
      <c r="JG98">
        <v>44664</v>
      </c>
      <c r="JH98" t="s">
        <v>250</v>
      </c>
      <c r="JI98" s="27">
        <v>44664</v>
      </c>
      <c r="JJ98" t="s">
        <v>250</v>
      </c>
      <c r="JK98">
        <v>44664</v>
      </c>
      <c r="JL98" t="s">
        <v>250</v>
      </c>
      <c r="JM98" s="27">
        <v>44664</v>
      </c>
      <c r="JN98" t="s">
        <v>250</v>
      </c>
      <c r="JO98" s="7">
        <v>44684</v>
      </c>
      <c r="JP98" t="s">
        <v>250</v>
      </c>
      <c r="JQ98" s="27">
        <v>44684</v>
      </c>
      <c r="JR98" t="s">
        <v>250</v>
      </c>
      <c r="JS98" s="27">
        <v>44684</v>
      </c>
      <c r="JT98" t="s">
        <v>250</v>
      </c>
      <c r="JU98">
        <v>44684</v>
      </c>
      <c r="JV98" t="s">
        <v>250</v>
      </c>
      <c r="JW98">
        <v>44721</v>
      </c>
      <c r="JX98" t="s">
        <v>250</v>
      </c>
      <c r="JY98" s="27">
        <v>44721</v>
      </c>
      <c r="JZ98" t="s">
        <v>250</v>
      </c>
      <c r="KA98" s="27">
        <v>44764</v>
      </c>
      <c r="KB98" t="s">
        <v>250</v>
      </c>
      <c r="KC98" s="27">
        <v>44764</v>
      </c>
      <c r="KD98" t="s">
        <v>250</v>
      </c>
      <c r="KE98" s="27">
        <v>44764</v>
      </c>
    </row>
    <row r="99" spans="1:291" x14ac:dyDescent="0.25">
      <c r="A99">
        <v>3171</v>
      </c>
      <c r="B99" s="7">
        <v>43937</v>
      </c>
      <c r="D99">
        <v>3171</v>
      </c>
      <c r="E99" s="7">
        <v>43937</v>
      </c>
      <c r="G99">
        <v>3141</v>
      </c>
      <c r="I99">
        <v>3304</v>
      </c>
      <c r="J99" s="7">
        <v>43937</v>
      </c>
      <c r="L99">
        <v>3141</v>
      </c>
      <c r="M99">
        <v>3304</v>
      </c>
      <c r="O99" t="s">
        <v>2457</v>
      </c>
      <c r="P99" s="7">
        <v>43937</v>
      </c>
      <c r="R99" t="s">
        <v>2535</v>
      </c>
      <c r="S99" s="7">
        <v>42387</v>
      </c>
      <c r="T99" t="s">
        <v>2342</v>
      </c>
      <c r="U99" t="s">
        <v>2540</v>
      </c>
      <c r="V99" s="7">
        <v>43979</v>
      </c>
      <c r="W99" t="s">
        <v>2541</v>
      </c>
      <c r="X99">
        <v>3304</v>
      </c>
      <c r="Y99">
        <v>3304</v>
      </c>
      <c r="Z99" s="7">
        <v>43979</v>
      </c>
      <c r="AA99">
        <v>3304</v>
      </c>
      <c r="AB99">
        <v>3304</v>
      </c>
      <c r="AC99" t="s">
        <v>2457</v>
      </c>
      <c r="AD99" s="7">
        <v>43979</v>
      </c>
      <c r="AE99" s="14">
        <v>3296</v>
      </c>
      <c r="AF99" t="s">
        <v>2457</v>
      </c>
      <c r="AG99" s="7">
        <v>43979</v>
      </c>
      <c r="AH99" t="s">
        <v>2534</v>
      </c>
      <c r="AI99" s="7">
        <v>43979</v>
      </c>
      <c r="AJ99" s="15" t="s">
        <v>2533</v>
      </c>
      <c r="AK99" t="s">
        <v>2485</v>
      </c>
      <c r="AL99" s="7">
        <v>43979</v>
      </c>
      <c r="AM99" t="s">
        <v>2457</v>
      </c>
      <c r="AN99" t="s">
        <v>2485</v>
      </c>
      <c r="AO99" s="7">
        <v>43979</v>
      </c>
      <c r="AP99" t="s">
        <v>2485</v>
      </c>
      <c r="AQ99" s="7">
        <v>44012</v>
      </c>
      <c r="AR99" t="s">
        <v>2485</v>
      </c>
      <c r="AS99" s="27">
        <v>44012</v>
      </c>
      <c r="AT99" t="s">
        <v>2485</v>
      </c>
      <c r="AU99" s="27">
        <v>44012</v>
      </c>
      <c r="AV99" t="s">
        <v>2485</v>
      </c>
      <c r="AW99" s="27">
        <v>44040</v>
      </c>
      <c r="AX99" t="s">
        <v>2485</v>
      </c>
      <c r="AY99" s="27">
        <v>44040</v>
      </c>
      <c r="AZ99" t="s">
        <v>2485</v>
      </c>
      <c r="BA99" s="27">
        <v>44062</v>
      </c>
      <c r="BB99" t="s">
        <v>2485</v>
      </c>
      <c r="BC99" s="27">
        <v>44062</v>
      </c>
      <c r="BD99" t="s">
        <v>2485</v>
      </c>
      <c r="BE99" s="27">
        <v>44062</v>
      </c>
      <c r="BF99" t="s">
        <v>2485</v>
      </c>
      <c r="BG99" s="27">
        <v>44096</v>
      </c>
      <c r="BH99" t="s">
        <v>2485</v>
      </c>
      <c r="BI99" s="27">
        <v>44096</v>
      </c>
      <c r="BJ99" t="s">
        <v>2485</v>
      </c>
      <c r="BK99" s="27">
        <v>44096</v>
      </c>
      <c r="BL99" t="s">
        <v>2485</v>
      </c>
      <c r="BM99" s="27">
        <v>44119</v>
      </c>
      <c r="BN99" t="s">
        <v>2457</v>
      </c>
      <c r="BO99" s="27">
        <v>44124</v>
      </c>
      <c r="BP99" t="s">
        <v>2457</v>
      </c>
      <c r="BQ99" s="7">
        <v>44159</v>
      </c>
      <c r="BR99" t="s">
        <v>2457</v>
      </c>
      <c r="BS99" s="27">
        <v>44159</v>
      </c>
      <c r="BT99" t="s">
        <v>2457</v>
      </c>
      <c r="BU99" s="27">
        <v>44159</v>
      </c>
      <c r="BV99" t="s">
        <v>2457</v>
      </c>
      <c r="BW99">
        <v>44159</v>
      </c>
      <c r="BX99" t="s">
        <v>2457</v>
      </c>
      <c r="BY99" s="27">
        <v>44209</v>
      </c>
      <c r="BZ99" t="s">
        <v>2457</v>
      </c>
      <c r="CA99" s="27">
        <v>44209</v>
      </c>
      <c r="CB99" t="s">
        <v>2457</v>
      </c>
      <c r="CC99" s="27">
        <v>44209</v>
      </c>
      <c r="CD99">
        <v>3847</v>
      </c>
      <c r="CE99" s="27">
        <v>44209</v>
      </c>
      <c r="CF99" t="s">
        <v>2457</v>
      </c>
      <c r="CG99" s="27">
        <v>44209</v>
      </c>
      <c r="CH99" t="s">
        <v>2483</v>
      </c>
      <c r="CI99" s="27">
        <v>44209</v>
      </c>
      <c r="CJ99" t="s">
        <v>2483</v>
      </c>
      <c r="CK99" s="27">
        <v>44232</v>
      </c>
      <c r="CL99" t="s">
        <v>2483</v>
      </c>
      <c r="CM99" s="27">
        <v>44232</v>
      </c>
      <c r="CN99" t="s">
        <v>2483</v>
      </c>
      <c r="CO99" s="27">
        <v>44232</v>
      </c>
      <c r="CP99" t="s">
        <v>2483</v>
      </c>
      <c r="CQ99" s="7">
        <v>44232</v>
      </c>
      <c r="CR99">
        <v>4557</v>
      </c>
      <c r="CS99">
        <v>0.24099999999999999</v>
      </c>
      <c r="CT99">
        <v>4073</v>
      </c>
      <c r="CU99" s="7">
        <v>44232</v>
      </c>
      <c r="CV99" t="s">
        <v>2483</v>
      </c>
      <c r="CW99" s="27">
        <v>44259</v>
      </c>
      <c r="CX99" t="s">
        <v>2483</v>
      </c>
      <c r="CY99" s="27">
        <v>44292</v>
      </c>
      <c r="CZ99" t="s">
        <v>2483</v>
      </c>
      <c r="DA99" s="27">
        <v>44292</v>
      </c>
      <c r="DB99" t="s">
        <v>2483</v>
      </c>
      <c r="DC99" s="27">
        <v>44292</v>
      </c>
      <c r="DD99" t="s">
        <v>2483</v>
      </c>
      <c r="DE99" s="27">
        <v>44334</v>
      </c>
      <c r="DF99" t="s">
        <v>2483</v>
      </c>
      <c r="DG99" s="27">
        <v>44334</v>
      </c>
      <c r="DH99" t="s">
        <v>2483</v>
      </c>
      <c r="DI99" s="27">
        <v>44334</v>
      </c>
      <c r="DJ99" t="s">
        <v>228</v>
      </c>
      <c r="DK99" s="7">
        <v>44259</v>
      </c>
      <c r="DL99" t="s">
        <v>63</v>
      </c>
      <c r="DM99" s="27">
        <v>44370</v>
      </c>
      <c r="DN99" t="s">
        <v>63</v>
      </c>
      <c r="DO99" s="27">
        <v>44370</v>
      </c>
      <c r="DP99" t="s">
        <v>562</v>
      </c>
      <c r="DQ99" s="27">
        <v>44377</v>
      </c>
      <c r="DR99" t="s">
        <v>562</v>
      </c>
      <c r="DS99" s="27">
        <v>44377</v>
      </c>
      <c r="DT99" t="s">
        <v>562</v>
      </c>
      <c r="DU99" s="27">
        <v>44377</v>
      </c>
      <c r="DV99" t="s">
        <v>337</v>
      </c>
      <c r="DW99" s="27">
        <v>44377</v>
      </c>
      <c r="DX99" t="s">
        <v>336</v>
      </c>
      <c r="DY99" s="7">
        <v>44377</v>
      </c>
      <c r="DZ99" t="s">
        <v>336</v>
      </c>
      <c r="EA99">
        <v>44377</v>
      </c>
      <c r="EB99" t="s">
        <v>336</v>
      </c>
      <c r="EC99" s="27">
        <v>44377</v>
      </c>
      <c r="ED99" t="s">
        <v>336</v>
      </c>
      <c r="EE99" s="27">
        <v>44377</v>
      </c>
      <c r="EF99" t="s">
        <v>336</v>
      </c>
      <c r="EG99" s="7">
        <v>44377</v>
      </c>
      <c r="EH99" t="s">
        <v>336</v>
      </c>
      <c r="EI99" s="27">
        <v>44377</v>
      </c>
      <c r="EJ99" t="s">
        <v>336</v>
      </c>
      <c r="EK99" s="27">
        <v>44377</v>
      </c>
      <c r="EL99" t="s">
        <v>336</v>
      </c>
      <c r="EM99" s="27">
        <v>44377</v>
      </c>
      <c r="EN99" t="s">
        <v>336</v>
      </c>
      <c r="EO99" s="27">
        <v>44377</v>
      </c>
      <c r="EP99" t="s">
        <v>336</v>
      </c>
      <c r="EQ99" s="27">
        <v>44377</v>
      </c>
      <c r="ER99" t="s">
        <v>255</v>
      </c>
      <c r="ES99" s="27">
        <v>44417</v>
      </c>
      <c r="ET99" t="s">
        <v>255</v>
      </c>
      <c r="EU99" s="27">
        <v>44417</v>
      </c>
      <c r="EV99" t="s">
        <v>254</v>
      </c>
      <c r="EW99" s="27">
        <v>44417</v>
      </c>
      <c r="EX99" t="s">
        <v>254</v>
      </c>
      <c r="EY99" s="27">
        <v>44417</v>
      </c>
      <c r="EZ99" t="s">
        <v>254</v>
      </c>
      <c r="FA99">
        <v>44417</v>
      </c>
      <c r="FB99" t="s">
        <v>254</v>
      </c>
      <c r="FC99" s="27">
        <v>44417</v>
      </c>
      <c r="FF99" t="s">
        <v>254</v>
      </c>
      <c r="FG99" s="27">
        <v>44417</v>
      </c>
      <c r="FH99" t="s">
        <v>254</v>
      </c>
      <c r="FI99" s="7">
        <v>44417</v>
      </c>
      <c r="FJ99" t="s">
        <v>254</v>
      </c>
      <c r="FK99" s="27">
        <v>44417</v>
      </c>
      <c r="FL99" t="s">
        <v>254</v>
      </c>
      <c r="FM99" s="27">
        <v>44417</v>
      </c>
      <c r="FN99" t="s">
        <v>254</v>
      </c>
      <c r="FO99" s="27">
        <v>44417</v>
      </c>
      <c r="FP99" t="s">
        <v>254</v>
      </c>
      <c r="FQ99" s="27">
        <v>44453</v>
      </c>
      <c r="FR99" t="s">
        <v>254</v>
      </c>
      <c r="FS99" s="27">
        <v>44453</v>
      </c>
      <c r="FT99" t="s">
        <v>254</v>
      </c>
      <c r="FU99" s="7">
        <v>44453</v>
      </c>
      <c r="FV99" t="s">
        <v>254</v>
      </c>
      <c r="FW99" s="27">
        <v>44453</v>
      </c>
      <c r="FX99" t="s">
        <v>254</v>
      </c>
      <c r="FY99" s="27">
        <v>44467</v>
      </c>
      <c r="FZ99" t="s">
        <v>254</v>
      </c>
      <c r="GA99" s="27">
        <v>44467</v>
      </c>
      <c r="GB99" t="s">
        <v>254</v>
      </c>
      <c r="GC99" s="27">
        <v>44467</v>
      </c>
      <c r="GD99" t="s">
        <v>254</v>
      </c>
      <c r="GE99" s="27">
        <v>44467</v>
      </c>
      <c r="GF99" t="s">
        <v>254</v>
      </c>
      <c r="GG99" s="27">
        <v>44467</v>
      </c>
      <c r="GH99" t="s">
        <v>254</v>
      </c>
      <c r="GI99" s="27">
        <v>44467</v>
      </c>
      <c r="GJ99" t="s">
        <v>254</v>
      </c>
      <c r="GK99" s="27">
        <v>44483</v>
      </c>
      <c r="GL99" t="s">
        <v>254</v>
      </c>
      <c r="GM99" s="27">
        <v>44483</v>
      </c>
      <c r="GN99" t="s">
        <v>254</v>
      </c>
      <c r="GO99" s="27">
        <v>44483</v>
      </c>
      <c r="GP99" t="s">
        <v>254</v>
      </c>
      <c r="GQ99" s="27">
        <v>44483</v>
      </c>
      <c r="GR99" t="s">
        <v>254</v>
      </c>
      <c r="GS99" s="27">
        <v>44483</v>
      </c>
      <c r="GT99" t="s">
        <v>254</v>
      </c>
      <c r="GU99" s="27">
        <v>44509</v>
      </c>
      <c r="GV99" t="s">
        <v>254</v>
      </c>
      <c r="GW99" s="27">
        <v>44509</v>
      </c>
      <c r="GX99" t="s">
        <v>254</v>
      </c>
      <c r="GY99" s="27">
        <v>44509</v>
      </c>
      <c r="GZ99" t="s">
        <v>252</v>
      </c>
      <c r="HA99" s="27">
        <v>44509</v>
      </c>
      <c r="HB99" t="s">
        <v>252</v>
      </c>
      <c r="HC99" s="27">
        <v>44509</v>
      </c>
      <c r="HD99" t="s">
        <v>252</v>
      </c>
      <c r="HE99" s="27">
        <v>44509</v>
      </c>
      <c r="HF99" t="s">
        <v>252</v>
      </c>
      <c r="HG99">
        <v>44509</v>
      </c>
      <c r="HH99" t="s">
        <v>252</v>
      </c>
      <c r="HI99">
        <v>44509</v>
      </c>
      <c r="HJ99" t="s">
        <v>252</v>
      </c>
      <c r="HK99">
        <v>44509</v>
      </c>
      <c r="HL99" t="s">
        <v>252</v>
      </c>
      <c r="HM99" s="27">
        <v>44546</v>
      </c>
      <c r="HN99" t="s">
        <v>250</v>
      </c>
      <c r="HO99" s="27">
        <v>44551</v>
      </c>
      <c r="HP99" t="s">
        <v>252</v>
      </c>
      <c r="HQ99" s="27">
        <v>44546</v>
      </c>
      <c r="HR99" s="470" t="s">
        <v>252</v>
      </c>
      <c r="HS99" s="471">
        <v>44546</v>
      </c>
      <c r="HT99" t="s">
        <v>252</v>
      </c>
      <c r="HU99" s="27">
        <v>44579</v>
      </c>
      <c r="HV99" t="s">
        <v>252</v>
      </c>
      <c r="HW99" s="27">
        <v>44579</v>
      </c>
      <c r="HX99" t="s">
        <v>252</v>
      </c>
      <c r="HY99" s="27">
        <v>44579</v>
      </c>
      <c r="HZ99" t="s">
        <v>250</v>
      </c>
      <c r="IA99" s="27">
        <v>44579</v>
      </c>
      <c r="IB99" t="s">
        <v>250</v>
      </c>
      <c r="IC99" s="27">
        <v>44579</v>
      </c>
      <c r="ID99" t="s">
        <v>250</v>
      </c>
      <c r="IE99" s="27">
        <v>44599</v>
      </c>
      <c r="IF99" t="s">
        <v>250</v>
      </c>
      <c r="IG99" s="27">
        <v>44599</v>
      </c>
      <c r="IH99" t="s">
        <v>252</v>
      </c>
      <c r="II99" s="27">
        <v>44599</v>
      </c>
      <c r="IJ99" t="s">
        <v>252</v>
      </c>
      <c r="IK99" s="27">
        <v>44599</v>
      </c>
      <c r="IL99" t="s">
        <v>252</v>
      </c>
      <c r="IM99" s="27">
        <v>44599</v>
      </c>
      <c r="IN99" t="s">
        <v>252</v>
      </c>
      <c r="IO99" s="27">
        <v>44599</v>
      </c>
      <c r="IP99" t="s">
        <v>254</v>
      </c>
      <c r="IQ99" s="27">
        <v>44628</v>
      </c>
      <c r="IR99" t="s">
        <v>254</v>
      </c>
      <c r="IS99">
        <v>44628</v>
      </c>
      <c r="IT99" t="s">
        <v>254</v>
      </c>
      <c r="IU99" s="27">
        <v>44628</v>
      </c>
      <c r="IV99" t="s">
        <v>254</v>
      </c>
      <c r="IW99" s="27">
        <v>44628</v>
      </c>
      <c r="IX99" t="s">
        <v>254</v>
      </c>
      <c r="IY99" s="27">
        <v>44628</v>
      </c>
      <c r="IZ99" t="s">
        <v>254</v>
      </c>
      <c r="JA99" s="27">
        <v>44628</v>
      </c>
      <c r="JB99" t="s">
        <v>254</v>
      </c>
      <c r="JC99" s="27">
        <v>44628</v>
      </c>
      <c r="JD99" t="s">
        <v>254</v>
      </c>
      <c r="JE99" s="27">
        <v>44628</v>
      </c>
      <c r="JF99" t="s">
        <v>254</v>
      </c>
      <c r="JG99">
        <v>44664</v>
      </c>
      <c r="JH99" t="s">
        <v>251</v>
      </c>
      <c r="JI99" s="27">
        <v>44664</v>
      </c>
      <c r="JJ99" t="s">
        <v>251</v>
      </c>
      <c r="JK99">
        <v>44664</v>
      </c>
      <c r="JL99" t="s">
        <v>251</v>
      </c>
      <c r="JM99" s="27">
        <v>44664</v>
      </c>
      <c r="JN99" t="s">
        <v>251</v>
      </c>
      <c r="JO99" s="7">
        <v>44684</v>
      </c>
      <c r="JP99" t="s">
        <v>251</v>
      </c>
      <c r="JQ99" s="27">
        <v>44684</v>
      </c>
      <c r="JR99" t="s">
        <v>251</v>
      </c>
      <c r="JS99" s="27">
        <v>44684</v>
      </c>
      <c r="JT99" t="s">
        <v>251</v>
      </c>
      <c r="JU99">
        <v>44684</v>
      </c>
      <c r="JV99" t="s">
        <v>251</v>
      </c>
      <c r="JW99">
        <v>44721</v>
      </c>
      <c r="JX99" t="s">
        <v>251</v>
      </c>
      <c r="JY99" s="27">
        <v>44721</v>
      </c>
      <c r="JZ99" t="s">
        <v>251</v>
      </c>
      <c r="KA99" s="27">
        <v>44764</v>
      </c>
      <c r="KB99" t="s">
        <v>251</v>
      </c>
      <c r="KC99" s="27">
        <v>44764</v>
      </c>
      <c r="KD99" t="s">
        <v>251</v>
      </c>
      <c r="KE99" s="27">
        <v>44764</v>
      </c>
    </row>
    <row r="100" spans="1:291" x14ac:dyDescent="0.25">
      <c r="A100">
        <v>3304</v>
      </c>
      <c r="B100" s="7">
        <v>43937</v>
      </c>
      <c r="D100">
        <v>3304</v>
      </c>
      <c r="E100" s="7">
        <v>43937</v>
      </c>
      <c r="G100">
        <v>3151</v>
      </c>
      <c r="I100">
        <v>3320</v>
      </c>
      <c r="J100" s="7">
        <v>43937</v>
      </c>
      <c r="L100">
        <v>3151</v>
      </c>
      <c r="M100">
        <v>3320</v>
      </c>
      <c r="O100" t="s">
        <v>2483</v>
      </c>
      <c r="P100" s="7">
        <v>43937</v>
      </c>
      <c r="R100" t="s">
        <v>2536</v>
      </c>
      <c r="S100" s="7">
        <v>42387</v>
      </c>
      <c r="T100" t="s">
        <v>2342</v>
      </c>
      <c r="U100">
        <v>4160</v>
      </c>
      <c r="V100" s="7">
        <v>41900</v>
      </c>
      <c r="W100" t="s">
        <v>2533</v>
      </c>
      <c r="X100">
        <v>3320</v>
      </c>
      <c r="Y100">
        <v>3320</v>
      </c>
      <c r="Z100" s="7">
        <v>43979</v>
      </c>
      <c r="AA100">
        <v>3320</v>
      </c>
      <c r="AB100">
        <v>3320</v>
      </c>
      <c r="AC100" t="s">
        <v>2483</v>
      </c>
      <c r="AD100" s="7">
        <v>43979</v>
      </c>
      <c r="AE100" s="14">
        <v>4085</v>
      </c>
      <c r="AF100" t="s">
        <v>2483</v>
      </c>
      <c r="AG100" s="7">
        <v>43979</v>
      </c>
      <c r="AH100" t="s">
        <v>2535</v>
      </c>
      <c r="AI100" s="7">
        <v>43979</v>
      </c>
      <c r="AJ100" s="15" t="s">
        <v>2373</v>
      </c>
      <c r="AK100" t="s">
        <v>2487</v>
      </c>
      <c r="AL100" s="7">
        <v>43979</v>
      </c>
      <c r="AM100" t="s">
        <v>2483</v>
      </c>
      <c r="AN100" t="s">
        <v>2487</v>
      </c>
      <c r="AO100" s="7">
        <v>43979</v>
      </c>
      <c r="AP100" t="s">
        <v>2487</v>
      </c>
      <c r="AQ100" s="7">
        <v>44012</v>
      </c>
      <c r="AR100" t="s">
        <v>2487</v>
      </c>
      <c r="AS100" s="27">
        <v>44012</v>
      </c>
      <c r="AT100" t="s">
        <v>2487</v>
      </c>
      <c r="AU100" s="27">
        <v>44012</v>
      </c>
      <c r="AV100" t="s">
        <v>2487</v>
      </c>
      <c r="AW100" s="27">
        <v>44040</v>
      </c>
      <c r="AX100" t="s">
        <v>2487</v>
      </c>
      <c r="AY100" s="27">
        <v>44040</v>
      </c>
      <c r="AZ100" t="s">
        <v>2487</v>
      </c>
      <c r="BA100" s="27">
        <v>44062</v>
      </c>
      <c r="BB100" t="s">
        <v>2487</v>
      </c>
      <c r="BC100" s="27">
        <v>44062</v>
      </c>
      <c r="BD100" t="s">
        <v>2487</v>
      </c>
      <c r="BE100" s="27">
        <v>44062</v>
      </c>
      <c r="BF100" t="s">
        <v>2487</v>
      </c>
      <c r="BG100" s="27">
        <v>44062</v>
      </c>
      <c r="BH100" t="s">
        <v>2487</v>
      </c>
      <c r="BI100" s="27">
        <v>44062</v>
      </c>
      <c r="BJ100" t="s">
        <v>2487</v>
      </c>
      <c r="BK100" s="27">
        <v>44062</v>
      </c>
      <c r="BL100" t="s">
        <v>2487</v>
      </c>
      <c r="BM100" s="27">
        <v>44119</v>
      </c>
      <c r="BN100" t="s">
        <v>2483</v>
      </c>
      <c r="BO100" s="27">
        <v>44124</v>
      </c>
      <c r="BP100" t="s">
        <v>2483</v>
      </c>
      <c r="BQ100" s="7">
        <v>44159</v>
      </c>
      <c r="BR100" t="s">
        <v>2483</v>
      </c>
      <c r="BS100" s="27">
        <v>44159</v>
      </c>
      <c r="BT100" t="s">
        <v>2483</v>
      </c>
      <c r="BU100" s="27">
        <v>44159</v>
      </c>
      <c r="BV100" t="s">
        <v>2483</v>
      </c>
      <c r="BW100">
        <v>44159</v>
      </c>
      <c r="BX100" t="s">
        <v>2483</v>
      </c>
      <c r="BY100" s="27">
        <v>44209</v>
      </c>
      <c r="BZ100" t="s">
        <v>2483</v>
      </c>
      <c r="CA100" s="27">
        <v>44209</v>
      </c>
      <c r="CB100" t="s">
        <v>2483</v>
      </c>
      <c r="CC100" s="27">
        <v>44209</v>
      </c>
      <c r="CD100">
        <v>3832</v>
      </c>
      <c r="CE100" s="27">
        <v>44209</v>
      </c>
      <c r="CF100" t="s">
        <v>2483</v>
      </c>
      <c r="CG100" s="27">
        <v>44209</v>
      </c>
      <c r="CH100" t="s">
        <v>2485</v>
      </c>
      <c r="CI100" s="27">
        <v>44209</v>
      </c>
      <c r="CJ100" t="s">
        <v>2485</v>
      </c>
      <c r="CK100" s="27">
        <v>44232</v>
      </c>
      <c r="CL100" t="s">
        <v>2485</v>
      </c>
      <c r="CM100" s="27">
        <v>44232</v>
      </c>
      <c r="CN100" t="s">
        <v>2485</v>
      </c>
      <c r="CO100" s="27">
        <v>44232</v>
      </c>
      <c r="CP100" t="s">
        <v>2485</v>
      </c>
      <c r="CQ100" s="7">
        <v>44232</v>
      </c>
      <c r="CR100" t="s">
        <v>2542</v>
      </c>
      <c r="CS100">
        <v>3.5000000000000003E-2</v>
      </c>
      <c r="CT100">
        <v>4072</v>
      </c>
      <c r="CU100" s="7">
        <v>44232</v>
      </c>
      <c r="CV100" t="s">
        <v>2485</v>
      </c>
      <c r="CW100" s="27">
        <v>44259</v>
      </c>
      <c r="CX100" t="s">
        <v>2485</v>
      </c>
      <c r="CY100" s="27">
        <v>44292</v>
      </c>
      <c r="CZ100" t="s">
        <v>2485</v>
      </c>
      <c r="DA100" s="27">
        <v>44292</v>
      </c>
      <c r="DB100" t="s">
        <v>2485</v>
      </c>
      <c r="DC100" s="27">
        <v>44292</v>
      </c>
      <c r="DD100" t="s">
        <v>2485</v>
      </c>
      <c r="DE100" s="27">
        <v>44334</v>
      </c>
      <c r="DF100" t="s">
        <v>2485</v>
      </c>
      <c r="DG100" s="27">
        <v>44334</v>
      </c>
      <c r="DH100" t="s">
        <v>2485</v>
      </c>
      <c r="DI100" s="27">
        <v>44334</v>
      </c>
      <c r="DJ100" t="s">
        <v>229</v>
      </c>
      <c r="DK100" s="7">
        <v>44259</v>
      </c>
      <c r="DL100" t="s">
        <v>64</v>
      </c>
      <c r="DM100" s="27">
        <v>44370</v>
      </c>
      <c r="DN100" t="s">
        <v>64</v>
      </c>
      <c r="DO100" s="27">
        <v>44370</v>
      </c>
      <c r="DP100" t="s">
        <v>563</v>
      </c>
      <c r="DQ100" s="27">
        <v>44377</v>
      </c>
      <c r="DR100" t="s">
        <v>563</v>
      </c>
      <c r="DS100" s="27">
        <v>44377</v>
      </c>
      <c r="DT100" t="s">
        <v>563</v>
      </c>
      <c r="DU100" s="27">
        <v>44377</v>
      </c>
      <c r="DV100" t="s">
        <v>299</v>
      </c>
      <c r="DW100" s="27">
        <v>44391</v>
      </c>
      <c r="DX100" t="s">
        <v>337</v>
      </c>
      <c r="DY100" s="7">
        <v>44377</v>
      </c>
      <c r="DZ100" t="s">
        <v>337</v>
      </c>
      <c r="EA100">
        <v>44377</v>
      </c>
      <c r="EB100" t="s">
        <v>337</v>
      </c>
      <c r="EC100" s="27">
        <v>44377</v>
      </c>
      <c r="ED100" t="s">
        <v>337</v>
      </c>
      <c r="EE100" s="27">
        <v>44377</v>
      </c>
      <c r="EF100" t="s">
        <v>337</v>
      </c>
      <c r="EG100" s="7">
        <v>44377</v>
      </c>
      <c r="EH100" t="s">
        <v>337</v>
      </c>
      <c r="EI100" s="27">
        <v>44377</v>
      </c>
      <c r="EJ100" t="s">
        <v>337</v>
      </c>
      <c r="EK100" s="27">
        <v>44377</v>
      </c>
      <c r="EL100" t="s">
        <v>337</v>
      </c>
      <c r="EM100" s="27">
        <v>44377</v>
      </c>
      <c r="EN100" t="s">
        <v>337</v>
      </c>
      <c r="EO100" s="27">
        <v>44377</v>
      </c>
      <c r="EP100" t="s">
        <v>337</v>
      </c>
      <c r="EQ100" s="27">
        <v>44377</v>
      </c>
      <c r="ER100" t="s">
        <v>543</v>
      </c>
      <c r="ES100" s="27">
        <v>44421</v>
      </c>
      <c r="ET100" t="s">
        <v>543</v>
      </c>
      <c r="EU100" s="27">
        <v>44421</v>
      </c>
      <c r="EV100" t="s">
        <v>255</v>
      </c>
      <c r="EW100" s="27">
        <v>44417</v>
      </c>
      <c r="EX100" t="s">
        <v>255</v>
      </c>
      <c r="EY100" s="27">
        <v>44417</v>
      </c>
      <c r="EZ100" t="s">
        <v>255</v>
      </c>
      <c r="FA100">
        <v>44417</v>
      </c>
      <c r="FB100" t="s">
        <v>255</v>
      </c>
      <c r="FC100" s="27">
        <v>44417</v>
      </c>
      <c r="FF100" t="s">
        <v>255</v>
      </c>
      <c r="FG100" s="27">
        <v>44417</v>
      </c>
      <c r="FH100" t="s">
        <v>255</v>
      </c>
      <c r="FI100" s="7">
        <v>44417</v>
      </c>
      <c r="FJ100" t="s">
        <v>255</v>
      </c>
      <c r="FK100" s="27">
        <v>44417</v>
      </c>
      <c r="FL100" t="s">
        <v>255</v>
      </c>
      <c r="FM100" s="27">
        <v>44417</v>
      </c>
      <c r="FN100" t="s">
        <v>255</v>
      </c>
      <c r="FO100" s="27">
        <v>44417</v>
      </c>
      <c r="FP100" t="s">
        <v>255</v>
      </c>
      <c r="FQ100" s="27">
        <v>44453</v>
      </c>
      <c r="FR100" t="s">
        <v>255</v>
      </c>
      <c r="FS100" s="27">
        <v>44453</v>
      </c>
      <c r="FT100" t="s">
        <v>255</v>
      </c>
      <c r="FU100" s="7">
        <v>44453</v>
      </c>
      <c r="FV100" t="s">
        <v>255</v>
      </c>
      <c r="FW100" s="27">
        <v>44453</v>
      </c>
      <c r="FX100" t="s">
        <v>255</v>
      </c>
      <c r="FY100" s="27">
        <v>44467</v>
      </c>
      <c r="FZ100" t="s">
        <v>255</v>
      </c>
      <c r="GA100" s="27">
        <v>44467</v>
      </c>
      <c r="GB100" t="s">
        <v>255</v>
      </c>
      <c r="GC100" s="27">
        <v>44467</v>
      </c>
      <c r="GD100" t="s">
        <v>255</v>
      </c>
      <c r="GE100" s="27">
        <v>44467</v>
      </c>
      <c r="GF100" t="s">
        <v>255</v>
      </c>
      <c r="GG100" s="27">
        <v>44467</v>
      </c>
      <c r="GH100" t="s">
        <v>255</v>
      </c>
      <c r="GI100" s="27">
        <v>44467</v>
      </c>
      <c r="GJ100" t="s">
        <v>255</v>
      </c>
      <c r="GK100" s="27">
        <v>44483</v>
      </c>
      <c r="GL100" t="s">
        <v>255</v>
      </c>
      <c r="GM100" s="27">
        <v>44483</v>
      </c>
      <c r="GN100" t="s">
        <v>255</v>
      </c>
      <c r="GO100" s="27">
        <v>44483</v>
      </c>
      <c r="GP100" t="s">
        <v>255</v>
      </c>
      <c r="GQ100" s="27">
        <v>44483</v>
      </c>
      <c r="GR100" t="s">
        <v>255</v>
      </c>
      <c r="GS100" s="27">
        <v>44483</v>
      </c>
      <c r="GT100" t="s">
        <v>255</v>
      </c>
      <c r="GU100" s="27">
        <v>44509</v>
      </c>
      <c r="GV100" t="s">
        <v>255</v>
      </c>
      <c r="GW100" s="27">
        <v>44509</v>
      </c>
      <c r="GX100" t="s">
        <v>255</v>
      </c>
      <c r="GY100" s="27">
        <v>44509</v>
      </c>
      <c r="GZ100" t="s">
        <v>254</v>
      </c>
      <c r="HA100" s="27">
        <v>44509</v>
      </c>
      <c r="HB100" t="s">
        <v>254</v>
      </c>
      <c r="HC100" s="27">
        <v>44509</v>
      </c>
      <c r="HD100" t="s">
        <v>254</v>
      </c>
      <c r="HE100" s="27">
        <v>44509</v>
      </c>
      <c r="HF100" t="s">
        <v>254</v>
      </c>
      <c r="HG100">
        <v>44509</v>
      </c>
      <c r="HH100" t="s">
        <v>254</v>
      </c>
      <c r="HI100">
        <v>44509</v>
      </c>
      <c r="HJ100" t="s">
        <v>254</v>
      </c>
      <c r="HK100">
        <v>44509</v>
      </c>
      <c r="HL100" t="s">
        <v>254</v>
      </c>
      <c r="HM100" s="27">
        <v>44509</v>
      </c>
      <c r="HN100" t="s">
        <v>251</v>
      </c>
      <c r="HO100" s="27">
        <v>44551</v>
      </c>
      <c r="HP100" t="s">
        <v>254</v>
      </c>
      <c r="HQ100" s="27">
        <v>44551</v>
      </c>
      <c r="HR100" s="470" t="s">
        <v>254</v>
      </c>
      <c r="HS100" s="471">
        <v>44551</v>
      </c>
      <c r="HT100" t="s">
        <v>254</v>
      </c>
      <c r="HU100" s="27">
        <v>44579</v>
      </c>
      <c r="HV100" t="s">
        <v>254</v>
      </c>
      <c r="HW100" s="27">
        <v>44579</v>
      </c>
      <c r="HX100" t="s">
        <v>254</v>
      </c>
      <c r="HY100" s="27">
        <v>44579</v>
      </c>
      <c r="HZ100" t="s">
        <v>251</v>
      </c>
      <c r="IA100" s="27">
        <v>44579</v>
      </c>
      <c r="IB100" t="s">
        <v>251</v>
      </c>
      <c r="IC100" s="27">
        <v>44579</v>
      </c>
      <c r="ID100" t="s">
        <v>251</v>
      </c>
      <c r="IE100" s="27">
        <v>44599</v>
      </c>
      <c r="IF100" t="s">
        <v>251</v>
      </c>
      <c r="IG100" s="27">
        <v>44599</v>
      </c>
      <c r="IH100" t="s">
        <v>254</v>
      </c>
      <c r="II100" s="27">
        <v>44599</v>
      </c>
      <c r="IJ100" t="s">
        <v>254</v>
      </c>
      <c r="IK100" s="27">
        <v>44599</v>
      </c>
      <c r="IL100" t="s">
        <v>254</v>
      </c>
      <c r="IM100" s="27">
        <v>44599</v>
      </c>
      <c r="IN100" t="s">
        <v>254</v>
      </c>
      <c r="IO100" s="27">
        <v>44599</v>
      </c>
      <c r="IP100" t="s">
        <v>255</v>
      </c>
      <c r="IQ100" s="27">
        <v>44628</v>
      </c>
      <c r="IR100" t="s">
        <v>255</v>
      </c>
      <c r="IS100">
        <v>44628</v>
      </c>
      <c r="IT100" t="s">
        <v>255</v>
      </c>
      <c r="IU100" s="27">
        <v>44628</v>
      </c>
      <c r="IV100" t="s">
        <v>255</v>
      </c>
      <c r="IW100" s="27">
        <v>44628</v>
      </c>
      <c r="IX100" t="s">
        <v>255</v>
      </c>
      <c r="IY100" s="27">
        <v>44628</v>
      </c>
      <c r="IZ100" t="s">
        <v>255</v>
      </c>
      <c r="JA100" s="27">
        <v>44628</v>
      </c>
      <c r="JB100" t="s">
        <v>255</v>
      </c>
      <c r="JC100" s="27">
        <v>44628</v>
      </c>
      <c r="JD100" t="s">
        <v>255</v>
      </c>
      <c r="JE100" s="27">
        <v>44628</v>
      </c>
      <c r="JF100" t="s">
        <v>255</v>
      </c>
      <c r="JG100">
        <v>44664</v>
      </c>
      <c r="JH100" t="s">
        <v>252</v>
      </c>
      <c r="JI100" s="27">
        <v>44664</v>
      </c>
      <c r="JJ100" t="s">
        <v>252</v>
      </c>
      <c r="JK100">
        <v>44664</v>
      </c>
      <c r="JL100" t="s">
        <v>252</v>
      </c>
      <c r="JM100" s="27">
        <v>44664</v>
      </c>
      <c r="JN100" t="s">
        <v>252</v>
      </c>
      <c r="JO100" s="7">
        <v>44684</v>
      </c>
      <c r="JP100" t="s">
        <v>252</v>
      </c>
      <c r="JQ100" s="27">
        <v>44684</v>
      </c>
      <c r="JR100" t="s">
        <v>252</v>
      </c>
      <c r="JS100" s="27">
        <v>44684</v>
      </c>
      <c r="JT100" t="s">
        <v>252</v>
      </c>
      <c r="JU100">
        <v>44684</v>
      </c>
      <c r="JV100" t="s">
        <v>252</v>
      </c>
      <c r="JW100">
        <v>44721</v>
      </c>
      <c r="JX100" t="s">
        <v>252</v>
      </c>
      <c r="JY100" s="27">
        <v>44748</v>
      </c>
      <c r="JZ100" t="s">
        <v>252</v>
      </c>
      <c r="KA100" s="27">
        <v>44764</v>
      </c>
      <c r="KB100" t="s">
        <v>252</v>
      </c>
      <c r="KC100" s="27">
        <v>44764</v>
      </c>
      <c r="KD100" t="s">
        <v>252</v>
      </c>
      <c r="KE100" s="27">
        <v>44764</v>
      </c>
    </row>
    <row r="101" spans="1:291" x14ac:dyDescent="0.25">
      <c r="A101">
        <v>3320</v>
      </c>
      <c r="B101" s="7">
        <v>43937</v>
      </c>
      <c r="D101">
        <v>3320</v>
      </c>
      <c r="E101" s="7">
        <v>43937</v>
      </c>
      <c r="G101">
        <v>3161</v>
      </c>
      <c r="I101">
        <v>3296</v>
      </c>
      <c r="J101" s="7">
        <v>43937</v>
      </c>
      <c r="L101">
        <v>3161</v>
      </c>
      <c r="M101">
        <v>3296</v>
      </c>
      <c r="O101" t="s">
        <v>2485</v>
      </c>
      <c r="P101" s="7">
        <v>43937</v>
      </c>
      <c r="R101" t="s">
        <v>2539</v>
      </c>
      <c r="S101" s="7">
        <v>41900</v>
      </c>
      <c r="T101" t="s">
        <v>2533</v>
      </c>
      <c r="U101">
        <v>4159</v>
      </c>
      <c r="V101" s="7">
        <v>43979</v>
      </c>
      <c r="W101" t="s">
        <v>2543</v>
      </c>
      <c r="X101">
        <v>3296</v>
      </c>
      <c r="Y101">
        <v>3296</v>
      </c>
      <c r="Z101" s="7">
        <v>43979</v>
      </c>
      <c r="AA101">
        <v>3296</v>
      </c>
      <c r="AB101">
        <v>3296</v>
      </c>
      <c r="AC101" t="s">
        <v>2485</v>
      </c>
      <c r="AD101" s="7">
        <v>43979</v>
      </c>
      <c r="AE101" s="14" t="s">
        <v>2457</v>
      </c>
      <c r="AF101" t="s">
        <v>2485</v>
      </c>
      <c r="AG101" s="7">
        <v>43979</v>
      </c>
      <c r="AH101" t="s">
        <v>2536</v>
      </c>
      <c r="AI101" s="7">
        <v>42387</v>
      </c>
      <c r="AJ101" s="15" t="s">
        <v>2342</v>
      </c>
      <c r="AK101" t="s">
        <v>2490</v>
      </c>
      <c r="AL101" s="7">
        <v>43979</v>
      </c>
      <c r="AM101" t="s">
        <v>2485</v>
      </c>
      <c r="AN101" t="s">
        <v>2490</v>
      </c>
      <c r="AO101" s="7">
        <v>43979</v>
      </c>
      <c r="AP101" t="s">
        <v>2490</v>
      </c>
      <c r="AQ101" s="7">
        <v>43979</v>
      </c>
      <c r="AR101" t="s">
        <v>2490</v>
      </c>
      <c r="AS101" s="27">
        <v>43979</v>
      </c>
      <c r="AT101" t="s">
        <v>2490</v>
      </c>
      <c r="AU101" s="27">
        <v>43979</v>
      </c>
      <c r="AV101" t="s">
        <v>2490</v>
      </c>
      <c r="AW101" s="27">
        <v>44040</v>
      </c>
      <c r="AX101" t="s">
        <v>2490</v>
      </c>
      <c r="AY101" s="27">
        <v>44040</v>
      </c>
      <c r="AZ101" t="s">
        <v>2490</v>
      </c>
      <c r="BA101" s="27">
        <v>44062</v>
      </c>
      <c r="BB101" t="s">
        <v>2490</v>
      </c>
      <c r="BC101" s="27">
        <v>44062</v>
      </c>
      <c r="BD101" t="s">
        <v>2490</v>
      </c>
      <c r="BE101" s="27">
        <v>44062</v>
      </c>
      <c r="BF101" t="s">
        <v>2490</v>
      </c>
      <c r="BG101" s="27">
        <v>44096</v>
      </c>
      <c r="BH101" t="s">
        <v>2490</v>
      </c>
      <c r="BI101" s="27">
        <v>44096</v>
      </c>
      <c r="BJ101" t="s">
        <v>2490</v>
      </c>
      <c r="BK101" s="27">
        <v>44096</v>
      </c>
      <c r="BL101" t="s">
        <v>2490</v>
      </c>
      <c r="BM101" s="27">
        <v>44119</v>
      </c>
      <c r="BN101" t="s">
        <v>2485</v>
      </c>
      <c r="BO101" s="27">
        <v>44124</v>
      </c>
      <c r="BP101" t="s">
        <v>2485</v>
      </c>
      <c r="BQ101" s="7">
        <v>44159</v>
      </c>
      <c r="BR101" t="s">
        <v>2485</v>
      </c>
      <c r="BS101" s="27">
        <v>44159</v>
      </c>
      <c r="BT101" t="s">
        <v>2485</v>
      </c>
      <c r="BU101" s="27">
        <v>44159</v>
      </c>
      <c r="BV101" t="s">
        <v>2485</v>
      </c>
      <c r="BW101">
        <v>44159</v>
      </c>
      <c r="BX101" t="s">
        <v>2485</v>
      </c>
      <c r="BY101" s="27">
        <v>44209</v>
      </c>
      <c r="BZ101" t="s">
        <v>2485</v>
      </c>
      <c r="CA101" s="27">
        <v>44209</v>
      </c>
      <c r="CB101" t="s">
        <v>2485</v>
      </c>
      <c r="CC101" s="27">
        <v>44209</v>
      </c>
      <c r="CD101">
        <v>3844</v>
      </c>
      <c r="CE101" s="27">
        <v>44209</v>
      </c>
      <c r="CF101" t="s">
        <v>2485</v>
      </c>
      <c r="CG101" s="27">
        <v>44209</v>
      </c>
      <c r="CH101" t="s">
        <v>2487</v>
      </c>
      <c r="CI101" s="27">
        <v>44209</v>
      </c>
      <c r="CJ101" t="s">
        <v>2487</v>
      </c>
      <c r="CK101" s="27">
        <v>44232</v>
      </c>
      <c r="CL101" t="s">
        <v>2487</v>
      </c>
      <c r="CM101" s="27">
        <v>44232</v>
      </c>
      <c r="CN101" t="s">
        <v>2487</v>
      </c>
      <c r="CO101" s="27">
        <v>44232</v>
      </c>
      <c r="CP101" t="s">
        <v>2487</v>
      </c>
      <c r="CQ101" s="7">
        <v>44232</v>
      </c>
      <c r="CR101" t="s">
        <v>2544</v>
      </c>
      <c r="CS101">
        <v>3.4000000000000002E-2</v>
      </c>
      <c r="CT101">
        <v>3363</v>
      </c>
      <c r="CU101" s="7">
        <v>44232</v>
      </c>
      <c r="CV101" t="s">
        <v>2487</v>
      </c>
      <c r="CW101" s="27">
        <v>44266</v>
      </c>
      <c r="CX101" t="s">
        <v>2487</v>
      </c>
      <c r="CY101" s="27">
        <v>44292</v>
      </c>
      <c r="CZ101" t="s">
        <v>2487</v>
      </c>
      <c r="DA101" s="27">
        <v>44292</v>
      </c>
      <c r="DB101" t="s">
        <v>2487</v>
      </c>
      <c r="DC101" s="27">
        <v>44292</v>
      </c>
      <c r="DD101" t="s">
        <v>2487</v>
      </c>
      <c r="DE101" s="27">
        <v>44334</v>
      </c>
      <c r="DF101" t="s">
        <v>2487</v>
      </c>
      <c r="DG101" s="27">
        <v>44334</v>
      </c>
      <c r="DH101" t="s">
        <v>2487</v>
      </c>
      <c r="DI101" s="27">
        <v>44334</v>
      </c>
      <c r="DJ101" t="s">
        <v>230</v>
      </c>
      <c r="DK101" s="7">
        <v>44259</v>
      </c>
      <c r="DL101" t="s">
        <v>66</v>
      </c>
      <c r="DM101" s="27">
        <v>44370</v>
      </c>
      <c r="DN101" t="s">
        <v>66</v>
      </c>
      <c r="DO101" s="27">
        <v>44370</v>
      </c>
      <c r="DP101" t="s">
        <v>303</v>
      </c>
      <c r="DQ101" s="27">
        <v>44253</v>
      </c>
      <c r="DR101" t="s">
        <v>303</v>
      </c>
      <c r="DS101" s="27">
        <v>44253</v>
      </c>
      <c r="DT101" t="s">
        <v>303</v>
      </c>
      <c r="DU101" s="27">
        <v>44253</v>
      </c>
      <c r="DV101" t="s">
        <v>562</v>
      </c>
      <c r="DW101" s="27">
        <v>44377</v>
      </c>
      <c r="DX101" t="s">
        <v>299</v>
      </c>
      <c r="DY101" s="7">
        <v>44391</v>
      </c>
      <c r="DZ101" t="s">
        <v>299</v>
      </c>
      <c r="EA101">
        <v>44391</v>
      </c>
      <c r="EB101" t="s">
        <v>299</v>
      </c>
      <c r="EC101" s="27">
        <v>44391</v>
      </c>
      <c r="ED101" t="s">
        <v>299</v>
      </c>
      <c r="EE101" s="27">
        <v>44391</v>
      </c>
      <c r="EF101" t="s">
        <v>299</v>
      </c>
      <c r="EG101" s="7">
        <v>44391</v>
      </c>
      <c r="EH101" t="s">
        <v>299</v>
      </c>
      <c r="EI101" s="27">
        <v>44391</v>
      </c>
      <c r="EJ101" t="s">
        <v>299</v>
      </c>
      <c r="EK101" s="27">
        <v>44406</v>
      </c>
      <c r="EL101" t="s">
        <v>299</v>
      </c>
      <c r="EM101" s="27">
        <v>44406</v>
      </c>
      <c r="EN101" t="s">
        <v>299</v>
      </c>
      <c r="EO101" s="27">
        <v>44406</v>
      </c>
      <c r="EP101" t="s">
        <v>299</v>
      </c>
      <c r="EQ101" s="27">
        <v>44406</v>
      </c>
      <c r="ER101" t="s">
        <v>335</v>
      </c>
      <c r="ES101" s="27">
        <v>44377</v>
      </c>
      <c r="ET101" t="s">
        <v>335</v>
      </c>
      <c r="EU101" s="27">
        <v>44377</v>
      </c>
      <c r="EV101" t="s">
        <v>543</v>
      </c>
      <c r="EW101" s="27">
        <v>44421</v>
      </c>
      <c r="EX101" t="s">
        <v>543</v>
      </c>
      <c r="EY101" s="27">
        <v>44421</v>
      </c>
      <c r="EZ101" t="s">
        <v>543</v>
      </c>
      <c r="FA101">
        <v>44421</v>
      </c>
      <c r="FB101" t="s">
        <v>543</v>
      </c>
      <c r="FC101" s="27">
        <v>44421</v>
      </c>
      <c r="FF101" t="s">
        <v>543</v>
      </c>
      <c r="FG101" s="27">
        <v>44421</v>
      </c>
      <c r="FH101" t="s">
        <v>543</v>
      </c>
      <c r="FI101" s="7">
        <v>44421</v>
      </c>
      <c r="FJ101" t="s">
        <v>543</v>
      </c>
      <c r="FK101" s="27">
        <v>44421</v>
      </c>
      <c r="FL101" t="s">
        <v>543</v>
      </c>
      <c r="FM101" s="27">
        <v>44421</v>
      </c>
      <c r="FN101" t="s">
        <v>543</v>
      </c>
      <c r="FO101" s="27">
        <v>44421</v>
      </c>
      <c r="FP101" t="s">
        <v>543</v>
      </c>
      <c r="FQ101" s="27">
        <v>44421</v>
      </c>
      <c r="FR101" t="s">
        <v>543</v>
      </c>
      <c r="FS101" s="27">
        <v>44421</v>
      </c>
      <c r="FT101" t="s">
        <v>543</v>
      </c>
      <c r="FU101" s="7">
        <v>44421</v>
      </c>
      <c r="FV101" t="s">
        <v>543</v>
      </c>
      <c r="FW101" s="27">
        <v>44421</v>
      </c>
      <c r="FX101" t="s">
        <v>543</v>
      </c>
      <c r="FY101" s="27">
        <v>44421</v>
      </c>
      <c r="FZ101" t="s">
        <v>543</v>
      </c>
      <c r="GA101" s="27">
        <v>44421</v>
      </c>
      <c r="GB101" t="s">
        <v>543</v>
      </c>
      <c r="GC101" s="27">
        <v>44421</v>
      </c>
      <c r="GD101" t="s">
        <v>543</v>
      </c>
      <c r="GE101" s="27">
        <v>44421</v>
      </c>
      <c r="GF101" t="s">
        <v>543</v>
      </c>
      <c r="GG101" s="27">
        <v>44421</v>
      </c>
      <c r="GH101" t="s">
        <v>543</v>
      </c>
      <c r="GI101" s="27">
        <v>44421</v>
      </c>
      <c r="GJ101" t="s">
        <v>543</v>
      </c>
      <c r="GK101" s="27">
        <v>44421</v>
      </c>
      <c r="GL101" t="s">
        <v>543</v>
      </c>
      <c r="GM101" s="27">
        <v>44421</v>
      </c>
      <c r="GN101" t="s">
        <v>543</v>
      </c>
      <c r="GO101" s="27">
        <v>44421</v>
      </c>
      <c r="GP101" t="s">
        <v>543</v>
      </c>
      <c r="GQ101" s="27">
        <v>44421</v>
      </c>
      <c r="GR101" t="s">
        <v>543</v>
      </c>
      <c r="GS101" s="27">
        <v>44421</v>
      </c>
      <c r="GT101" t="s">
        <v>543</v>
      </c>
      <c r="GU101" s="27">
        <v>44421</v>
      </c>
      <c r="GV101" t="s">
        <v>543</v>
      </c>
      <c r="GW101" s="27">
        <v>44421</v>
      </c>
      <c r="GX101" t="s">
        <v>543</v>
      </c>
      <c r="GY101" s="27">
        <v>44421</v>
      </c>
      <c r="GZ101" t="s">
        <v>255</v>
      </c>
      <c r="HA101" s="27">
        <v>44509</v>
      </c>
      <c r="HB101" t="s">
        <v>255</v>
      </c>
      <c r="HC101" s="27">
        <v>44509</v>
      </c>
      <c r="HD101" t="s">
        <v>255</v>
      </c>
      <c r="HE101" s="27">
        <v>44509</v>
      </c>
      <c r="HF101" t="s">
        <v>255</v>
      </c>
      <c r="HG101">
        <v>44509</v>
      </c>
      <c r="HH101" t="s">
        <v>255</v>
      </c>
      <c r="HI101">
        <v>44509</v>
      </c>
      <c r="HJ101" t="s">
        <v>255</v>
      </c>
      <c r="HK101">
        <v>44509</v>
      </c>
      <c r="HL101" t="s">
        <v>255</v>
      </c>
      <c r="HM101" s="27">
        <v>44509</v>
      </c>
      <c r="HN101" t="s">
        <v>252</v>
      </c>
      <c r="HO101" s="27">
        <v>44546</v>
      </c>
      <c r="HP101" t="s">
        <v>255</v>
      </c>
      <c r="HQ101" s="27">
        <v>44551</v>
      </c>
      <c r="HR101" s="470" t="s">
        <v>255</v>
      </c>
      <c r="HS101" s="471">
        <v>44551</v>
      </c>
      <c r="HT101" t="s">
        <v>255</v>
      </c>
      <c r="HU101" s="27">
        <v>44579</v>
      </c>
      <c r="HV101" t="s">
        <v>255</v>
      </c>
      <c r="HW101" s="27">
        <v>44579</v>
      </c>
      <c r="HX101" t="s">
        <v>255</v>
      </c>
      <c r="HY101" s="27">
        <v>44579</v>
      </c>
      <c r="HZ101" t="s">
        <v>252</v>
      </c>
      <c r="IA101" s="27">
        <v>44579</v>
      </c>
      <c r="IB101" t="s">
        <v>252</v>
      </c>
      <c r="IC101" s="27">
        <v>44579</v>
      </c>
      <c r="ID101" t="s">
        <v>252</v>
      </c>
      <c r="IE101" s="27">
        <v>44599</v>
      </c>
      <c r="IF101" t="s">
        <v>252</v>
      </c>
      <c r="IG101" s="27">
        <v>44599</v>
      </c>
      <c r="IH101" t="s">
        <v>255</v>
      </c>
      <c r="II101" s="27">
        <v>44599</v>
      </c>
      <c r="IJ101" t="s">
        <v>255</v>
      </c>
      <c r="IK101" s="27">
        <v>44599</v>
      </c>
      <c r="IL101" t="s">
        <v>255</v>
      </c>
      <c r="IM101" s="27">
        <v>44599</v>
      </c>
      <c r="IN101" t="s">
        <v>255</v>
      </c>
      <c r="IO101" s="27">
        <v>44599</v>
      </c>
      <c r="IP101" t="s">
        <v>543</v>
      </c>
      <c r="IQ101" s="27">
        <v>44580</v>
      </c>
      <c r="IR101" t="s">
        <v>543</v>
      </c>
      <c r="IS101">
        <v>44580</v>
      </c>
      <c r="IT101" t="s">
        <v>543</v>
      </c>
      <c r="IU101" s="27">
        <v>44580</v>
      </c>
      <c r="IV101" t="s">
        <v>543</v>
      </c>
      <c r="IW101" s="27">
        <v>44580</v>
      </c>
      <c r="IX101" t="s">
        <v>543</v>
      </c>
      <c r="IY101" s="27">
        <v>44580</v>
      </c>
      <c r="IZ101" t="s">
        <v>543</v>
      </c>
      <c r="JA101" s="27">
        <v>44580</v>
      </c>
      <c r="JB101" t="s">
        <v>543</v>
      </c>
      <c r="JC101" s="27">
        <v>44580</v>
      </c>
      <c r="JD101" t="s">
        <v>543</v>
      </c>
      <c r="JE101" s="27">
        <v>44580</v>
      </c>
      <c r="JF101" t="s">
        <v>335</v>
      </c>
      <c r="JG101">
        <v>44580</v>
      </c>
      <c r="JH101" t="s">
        <v>254</v>
      </c>
      <c r="JI101" s="27">
        <v>44664</v>
      </c>
      <c r="JJ101" t="s">
        <v>254</v>
      </c>
      <c r="JK101">
        <v>44664</v>
      </c>
      <c r="JL101" t="s">
        <v>254</v>
      </c>
      <c r="JM101" s="27">
        <v>44664</v>
      </c>
      <c r="JN101" t="s">
        <v>254</v>
      </c>
      <c r="JO101" s="7">
        <v>44684</v>
      </c>
      <c r="JP101" t="s">
        <v>254</v>
      </c>
      <c r="JQ101" s="27">
        <v>44684</v>
      </c>
      <c r="JR101" t="s">
        <v>254</v>
      </c>
      <c r="JS101" s="27">
        <v>44684</v>
      </c>
      <c r="JT101" t="s">
        <v>254</v>
      </c>
      <c r="JU101">
        <v>44684</v>
      </c>
      <c r="JV101" t="s">
        <v>254</v>
      </c>
      <c r="JW101">
        <v>44721</v>
      </c>
      <c r="JX101" t="s">
        <v>254</v>
      </c>
      <c r="JY101" s="27">
        <v>44721</v>
      </c>
      <c r="JZ101" t="s">
        <v>254</v>
      </c>
      <c r="KA101" s="27">
        <v>44764</v>
      </c>
      <c r="KB101" t="s">
        <v>254</v>
      </c>
      <c r="KC101" s="27">
        <v>44764</v>
      </c>
      <c r="KD101" t="s">
        <v>254</v>
      </c>
      <c r="KE101" s="27">
        <v>44764</v>
      </c>
    </row>
    <row r="102" spans="1:291" x14ac:dyDescent="0.25">
      <c r="A102">
        <v>3296</v>
      </c>
      <c r="B102" s="7">
        <v>43937</v>
      </c>
      <c r="D102">
        <v>3296</v>
      </c>
      <c r="E102" s="7">
        <v>43937</v>
      </c>
      <c r="G102">
        <v>3149</v>
      </c>
      <c r="I102">
        <v>4085</v>
      </c>
      <c r="J102" s="7">
        <v>43937</v>
      </c>
      <c r="L102">
        <v>3149</v>
      </c>
      <c r="M102">
        <v>4085</v>
      </c>
      <c r="O102" t="s">
        <v>2487</v>
      </c>
      <c r="P102" s="7">
        <v>43937</v>
      </c>
      <c r="R102" t="s">
        <v>2540</v>
      </c>
      <c r="S102" s="7">
        <v>42387</v>
      </c>
      <c r="T102" t="s">
        <v>2342</v>
      </c>
      <c r="U102">
        <v>4111</v>
      </c>
      <c r="V102" s="7">
        <v>43979</v>
      </c>
      <c r="W102" t="s">
        <v>2373</v>
      </c>
      <c r="X102">
        <v>4085</v>
      </c>
      <c r="Y102">
        <v>4085</v>
      </c>
      <c r="Z102" s="7">
        <v>43979</v>
      </c>
      <c r="AA102">
        <v>4085</v>
      </c>
      <c r="AB102">
        <v>4085</v>
      </c>
      <c r="AC102" t="s">
        <v>2487</v>
      </c>
      <c r="AD102" s="7">
        <v>43979</v>
      </c>
      <c r="AE102" s="14" t="s">
        <v>2483</v>
      </c>
      <c r="AF102" t="s">
        <v>2487</v>
      </c>
      <c r="AG102" s="7">
        <v>43979</v>
      </c>
      <c r="AH102" t="s">
        <v>2537</v>
      </c>
      <c r="AI102" s="7">
        <v>43979</v>
      </c>
      <c r="AJ102" s="15" t="s">
        <v>2538</v>
      </c>
      <c r="AK102" t="s">
        <v>2492</v>
      </c>
      <c r="AL102" s="7">
        <v>43979</v>
      </c>
      <c r="AM102" t="s">
        <v>2487</v>
      </c>
      <c r="AN102" t="s">
        <v>2492</v>
      </c>
      <c r="AO102" s="7">
        <v>43979</v>
      </c>
      <c r="AP102" t="s">
        <v>2492</v>
      </c>
      <c r="AQ102" s="7">
        <v>43979</v>
      </c>
      <c r="AR102" t="s">
        <v>2492</v>
      </c>
      <c r="AS102" s="27">
        <v>43979</v>
      </c>
      <c r="AT102" t="s">
        <v>2492</v>
      </c>
      <c r="AU102" s="27">
        <v>43979</v>
      </c>
      <c r="AV102" t="s">
        <v>2492</v>
      </c>
      <c r="AW102" s="27">
        <v>44040</v>
      </c>
      <c r="AX102" t="s">
        <v>2492</v>
      </c>
      <c r="AY102" s="27">
        <v>44040</v>
      </c>
      <c r="AZ102" t="s">
        <v>2492</v>
      </c>
      <c r="BA102" s="27">
        <v>44062</v>
      </c>
      <c r="BB102" t="s">
        <v>2492</v>
      </c>
      <c r="BC102" s="27">
        <v>44062</v>
      </c>
      <c r="BD102" t="s">
        <v>2492</v>
      </c>
      <c r="BE102" s="27">
        <v>44062</v>
      </c>
      <c r="BF102" t="s">
        <v>2492</v>
      </c>
      <c r="BG102" s="27">
        <v>44096</v>
      </c>
      <c r="BH102" t="s">
        <v>2492</v>
      </c>
      <c r="BI102" s="27">
        <v>44096</v>
      </c>
      <c r="BJ102" t="s">
        <v>2492</v>
      </c>
      <c r="BK102" s="27">
        <v>44096</v>
      </c>
      <c r="BL102" t="s">
        <v>2492</v>
      </c>
      <c r="BM102" s="27">
        <v>44119</v>
      </c>
      <c r="BN102" t="s">
        <v>2487</v>
      </c>
      <c r="BO102" s="27">
        <v>44124</v>
      </c>
      <c r="BP102" t="s">
        <v>2487</v>
      </c>
      <c r="BQ102" s="7">
        <v>44159</v>
      </c>
      <c r="BR102" t="s">
        <v>2487</v>
      </c>
      <c r="BS102" s="27">
        <v>44159</v>
      </c>
      <c r="BT102" t="s">
        <v>2487</v>
      </c>
      <c r="BU102" s="27">
        <v>44159</v>
      </c>
      <c r="BV102" t="s">
        <v>2487</v>
      </c>
      <c r="BW102">
        <v>44159</v>
      </c>
      <c r="BX102" t="s">
        <v>2487</v>
      </c>
      <c r="BY102" s="27">
        <v>44209</v>
      </c>
      <c r="BZ102" t="s">
        <v>2487</v>
      </c>
      <c r="CA102" s="27">
        <v>44209</v>
      </c>
      <c r="CB102" t="s">
        <v>2487</v>
      </c>
      <c r="CC102" s="27">
        <v>44209</v>
      </c>
      <c r="CD102">
        <v>3843</v>
      </c>
      <c r="CE102" s="27">
        <v>44209</v>
      </c>
      <c r="CF102" t="s">
        <v>2487</v>
      </c>
      <c r="CG102" s="27">
        <v>44209</v>
      </c>
      <c r="CH102" t="s">
        <v>2490</v>
      </c>
      <c r="CI102" s="27">
        <v>44209</v>
      </c>
      <c r="CJ102" t="s">
        <v>2490</v>
      </c>
      <c r="CK102" s="27">
        <v>44232</v>
      </c>
      <c r="CL102" t="s">
        <v>2490</v>
      </c>
      <c r="CM102" s="27">
        <v>44232</v>
      </c>
      <c r="CN102" t="s">
        <v>2490</v>
      </c>
      <c r="CO102" s="27">
        <v>44232</v>
      </c>
      <c r="CP102" t="s">
        <v>2490</v>
      </c>
      <c r="CQ102" s="7">
        <v>44232</v>
      </c>
      <c r="CR102">
        <v>4555</v>
      </c>
      <c r="CS102">
        <v>4.8000000000000001E-2</v>
      </c>
      <c r="CT102">
        <v>4095</v>
      </c>
      <c r="CU102" s="7">
        <v>44232</v>
      </c>
      <c r="CV102" t="s">
        <v>2490</v>
      </c>
      <c r="CW102" s="27">
        <v>44259</v>
      </c>
      <c r="CX102" t="s">
        <v>2490</v>
      </c>
      <c r="CY102" s="27">
        <v>44292</v>
      </c>
      <c r="CZ102" t="s">
        <v>2490</v>
      </c>
      <c r="DA102" s="27">
        <v>44292</v>
      </c>
      <c r="DB102" t="s">
        <v>2490</v>
      </c>
      <c r="DC102" s="27">
        <v>44292</v>
      </c>
      <c r="DD102" t="s">
        <v>2490</v>
      </c>
      <c r="DE102" s="27">
        <v>44334</v>
      </c>
      <c r="DF102" t="s">
        <v>2490</v>
      </c>
      <c r="DG102" s="27">
        <v>44334</v>
      </c>
      <c r="DH102" t="s">
        <v>2490</v>
      </c>
      <c r="DI102" s="27">
        <v>44334</v>
      </c>
      <c r="DJ102" t="s">
        <v>231</v>
      </c>
      <c r="DK102" s="7">
        <v>44259</v>
      </c>
      <c r="DL102" t="s">
        <v>67</v>
      </c>
      <c r="DM102" s="27">
        <v>44370</v>
      </c>
      <c r="DN102" t="s">
        <v>67</v>
      </c>
      <c r="DO102" s="27">
        <v>44370</v>
      </c>
      <c r="DP102" t="s">
        <v>304</v>
      </c>
      <c r="DQ102" s="27">
        <v>44372</v>
      </c>
      <c r="DR102" t="s">
        <v>304</v>
      </c>
      <c r="DS102" s="27">
        <v>44372</v>
      </c>
      <c r="DT102" t="s">
        <v>304</v>
      </c>
      <c r="DU102" s="27">
        <v>44372</v>
      </c>
      <c r="DV102" t="s">
        <v>563</v>
      </c>
      <c r="DW102" s="27">
        <v>44377</v>
      </c>
      <c r="DX102" t="s">
        <v>562</v>
      </c>
      <c r="DY102" s="7">
        <v>44377</v>
      </c>
      <c r="DZ102" t="s">
        <v>562</v>
      </c>
      <c r="EA102">
        <v>44377</v>
      </c>
      <c r="EB102" t="s">
        <v>562</v>
      </c>
      <c r="EC102" s="27">
        <v>44377</v>
      </c>
      <c r="ED102" t="s">
        <v>562</v>
      </c>
      <c r="EE102" s="27">
        <v>44377</v>
      </c>
      <c r="EF102" t="s">
        <v>562</v>
      </c>
      <c r="EG102" s="7">
        <v>44377</v>
      </c>
      <c r="EH102" t="s">
        <v>562</v>
      </c>
      <c r="EI102" s="27">
        <v>44377</v>
      </c>
      <c r="EJ102" t="s">
        <v>562</v>
      </c>
      <c r="EK102" s="27">
        <v>44377</v>
      </c>
      <c r="EL102" t="s">
        <v>562</v>
      </c>
      <c r="EM102" s="27">
        <v>44377</v>
      </c>
      <c r="EN102" t="s">
        <v>562</v>
      </c>
      <c r="EO102" s="27">
        <v>44377</v>
      </c>
      <c r="EP102" t="s">
        <v>562</v>
      </c>
      <c r="EQ102" s="27">
        <v>44377</v>
      </c>
      <c r="ER102" t="s">
        <v>336</v>
      </c>
      <c r="ES102" s="27">
        <v>44377</v>
      </c>
      <c r="ET102" t="s">
        <v>336</v>
      </c>
      <c r="EU102" s="27">
        <v>44377</v>
      </c>
      <c r="EV102" t="s">
        <v>335</v>
      </c>
      <c r="EW102" s="27">
        <v>44425</v>
      </c>
      <c r="EX102" t="s">
        <v>335</v>
      </c>
      <c r="EY102" s="27">
        <v>44425</v>
      </c>
      <c r="EZ102" t="s">
        <v>335</v>
      </c>
      <c r="FA102">
        <v>44425</v>
      </c>
      <c r="FB102" t="s">
        <v>335</v>
      </c>
      <c r="FC102" s="27">
        <v>44425</v>
      </c>
      <c r="FF102" t="s">
        <v>335</v>
      </c>
      <c r="FG102" s="27">
        <v>44425</v>
      </c>
      <c r="FH102" t="s">
        <v>335</v>
      </c>
      <c r="FI102" s="7">
        <v>44425</v>
      </c>
      <c r="FJ102" t="s">
        <v>335</v>
      </c>
      <c r="FK102" s="27">
        <v>44425</v>
      </c>
      <c r="FL102" t="s">
        <v>335</v>
      </c>
      <c r="FM102" s="27">
        <v>44425</v>
      </c>
      <c r="FN102" t="s">
        <v>335</v>
      </c>
      <c r="FO102" s="27">
        <v>44425</v>
      </c>
      <c r="FP102" t="s">
        <v>335</v>
      </c>
      <c r="FQ102" s="27">
        <v>44425</v>
      </c>
      <c r="FR102" t="s">
        <v>335</v>
      </c>
      <c r="FS102" s="27">
        <v>44425</v>
      </c>
      <c r="FT102" t="s">
        <v>335</v>
      </c>
      <c r="FU102" s="7">
        <v>44425</v>
      </c>
      <c r="FV102" t="s">
        <v>335</v>
      </c>
      <c r="FW102" s="27">
        <v>44462</v>
      </c>
      <c r="FX102" t="s">
        <v>335</v>
      </c>
      <c r="FY102" s="27">
        <v>44462</v>
      </c>
      <c r="FZ102" t="s">
        <v>335</v>
      </c>
      <c r="GA102" s="27">
        <v>44462</v>
      </c>
      <c r="GB102" t="s">
        <v>335</v>
      </c>
      <c r="GC102" s="27">
        <v>44462</v>
      </c>
      <c r="GD102" t="s">
        <v>335</v>
      </c>
      <c r="GE102" s="27">
        <v>44475</v>
      </c>
      <c r="GF102" t="s">
        <v>335</v>
      </c>
      <c r="GG102" s="27">
        <v>44475</v>
      </c>
      <c r="GH102" t="s">
        <v>335</v>
      </c>
      <c r="GI102" s="27">
        <v>44475</v>
      </c>
      <c r="GJ102" t="s">
        <v>335</v>
      </c>
      <c r="GK102" s="27">
        <v>44475</v>
      </c>
      <c r="GL102" t="s">
        <v>335</v>
      </c>
      <c r="GM102" s="27">
        <v>44475</v>
      </c>
      <c r="GN102" t="s">
        <v>335</v>
      </c>
      <c r="GO102" s="27">
        <v>44475</v>
      </c>
      <c r="GP102" t="s">
        <v>335</v>
      </c>
      <c r="GQ102" s="27">
        <v>44475</v>
      </c>
      <c r="GR102" t="s">
        <v>335</v>
      </c>
      <c r="GS102" s="27">
        <v>44475</v>
      </c>
      <c r="GT102" t="s">
        <v>335</v>
      </c>
      <c r="GU102" s="27">
        <v>44475</v>
      </c>
      <c r="GV102" t="s">
        <v>335</v>
      </c>
      <c r="GW102" s="27">
        <v>44517</v>
      </c>
      <c r="GX102" t="s">
        <v>335</v>
      </c>
      <c r="GY102" s="27">
        <v>44517</v>
      </c>
      <c r="GZ102" t="s">
        <v>543</v>
      </c>
      <c r="HA102" s="27">
        <v>44421</v>
      </c>
      <c r="HB102" t="s">
        <v>543</v>
      </c>
      <c r="HC102" s="27">
        <v>44421</v>
      </c>
      <c r="HD102" t="s">
        <v>543</v>
      </c>
      <c r="HE102" s="27">
        <v>44421</v>
      </c>
      <c r="HF102" t="s">
        <v>543</v>
      </c>
      <c r="HG102">
        <v>44421</v>
      </c>
      <c r="HH102" t="s">
        <v>543</v>
      </c>
      <c r="HI102">
        <v>44421</v>
      </c>
      <c r="HJ102" t="s">
        <v>543</v>
      </c>
      <c r="HK102">
        <v>44421</v>
      </c>
      <c r="HL102" t="s">
        <v>543</v>
      </c>
      <c r="HM102" s="27">
        <v>44421</v>
      </c>
      <c r="HN102" t="s">
        <v>254</v>
      </c>
      <c r="HO102" s="27">
        <v>44551</v>
      </c>
      <c r="HP102" t="s">
        <v>543</v>
      </c>
      <c r="HQ102" s="27">
        <v>44421</v>
      </c>
      <c r="HR102" s="470" t="s">
        <v>543</v>
      </c>
      <c r="HS102" s="471">
        <v>44421</v>
      </c>
      <c r="HT102" t="s">
        <v>543</v>
      </c>
      <c r="HU102" s="27">
        <v>44421</v>
      </c>
      <c r="HV102" t="s">
        <v>543</v>
      </c>
      <c r="HW102" s="27">
        <v>44580</v>
      </c>
      <c r="HX102" t="s">
        <v>543</v>
      </c>
      <c r="HY102" s="27">
        <v>44580</v>
      </c>
      <c r="HZ102" t="s">
        <v>254</v>
      </c>
      <c r="IA102" s="27">
        <v>44579</v>
      </c>
      <c r="IB102" t="s">
        <v>254</v>
      </c>
      <c r="IC102" s="27">
        <v>44579</v>
      </c>
      <c r="ID102" t="s">
        <v>254</v>
      </c>
      <c r="IE102" s="27">
        <v>44599</v>
      </c>
      <c r="IF102" t="s">
        <v>254</v>
      </c>
      <c r="IG102" s="27">
        <v>44599</v>
      </c>
      <c r="IH102" t="s">
        <v>543</v>
      </c>
      <c r="II102" s="27">
        <v>44580</v>
      </c>
      <c r="IJ102" t="s">
        <v>543</v>
      </c>
      <c r="IK102" s="27">
        <v>44580</v>
      </c>
      <c r="IL102" t="s">
        <v>543</v>
      </c>
      <c r="IM102" s="27">
        <v>44580</v>
      </c>
      <c r="IN102" t="s">
        <v>543</v>
      </c>
      <c r="IO102" s="27">
        <v>44580</v>
      </c>
      <c r="IP102" t="s">
        <v>335</v>
      </c>
      <c r="IQ102" s="27">
        <v>44580</v>
      </c>
      <c r="IR102" t="s">
        <v>335</v>
      </c>
      <c r="IS102">
        <v>44580</v>
      </c>
      <c r="IT102" t="s">
        <v>335</v>
      </c>
      <c r="IU102" s="27">
        <v>44580</v>
      </c>
      <c r="IV102" t="s">
        <v>335</v>
      </c>
      <c r="IW102" s="27">
        <v>44580</v>
      </c>
      <c r="IX102" t="s">
        <v>335</v>
      </c>
      <c r="IY102" s="27">
        <v>44580</v>
      </c>
      <c r="IZ102" t="s">
        <v>335</v>
      </c>
      <c r="JA102" s="27">
        <v>44580</v>
      </c>
      <c r="JB102" t="s">
        <v>335</v>
      </c>
      <c r="JC102" s="27">
        <v>44580</v>
      </c>
      <c r="JD102" t="s">
        <v>335</v>
      </c>
      <c r="JE102" s="27">
        <v>44580</v>
      </c>
      <c r="JF102" t="s">
        <v>336</v>
      </c>
      <c r="JG102">
        <v>44580</v>
      </c>
      <c r="JH102" t="s">
        <v>255</v>
      </c>
      <c r="JI102" s="27">
        <v>44664</v>
      </c>
      <c r="JJ102" t="s">
        <v>255</v>
      </c>
      <c r="JK102">
        <v>44664</v>
      </c>
      <c r="JL102" t="s">
        <v>255</v>
      </c>
      <c r="JM102" s="27">
        <v>44664</v>
      </c>
      <c r="JN102" t="s">
        <v>255</v>
      </c>
      <c r="JO102" s="7">
        <v>44684</v>
      </c>
      <c r="JP102" t="s">
        <v>255</v>
      </c>
      <c r="JQ102" s="27">
        <v>44684</v>
      </c>
      <c r="JR102" t="s">
        <v>255</v>
      </c>
      <c r="JS102" s="27">
        <v>44684</v>
      </c>
      <c r="JT102" t="s">
        <v>255</v>
      </c>
      <c r="JU102">
        <v>44684</v>
      </c>
      <c r="JV102" t="s">
        <v>255</v>
      </c>
      <c r="JW102">
        <v>44721</v>
      </c>
      <c r="JX102" t="s">
        <v>255</v>
      </c>
      <c r="JY102" s="27">
        <v>44721</v>
      </c>
      <c r="JZ102" t="s">
        <v>255</v>
      </c>
      <c r="KA102" s="27">
        <v>44764</v>
      </c>
      <c r="KB102" t="s">
        <v>255</v>
      </c>
      <c r="KC102" s="27">
        <v>44764</v>
      </c>
      <c r="KD102" t="s">
        <v>255</v>
      </c>
      <c r="KE102" s="27">
        <v>44764</v>
      </c>
    </row>
    <row r="103" spans="1:291" x14ac:dyDescent="0.25">
      <c r="A103">
        <v>4085</v>
      </c>
      <c r="B103" s="7">
        <v>43937</v>
      </c>
      <c r="D103">
        <v>4085</v>
      </c>
      <c r="E103" s="7">
        <v>43937</v>
      </c>
      <c r="G103">
        <v>3171</v>
      </c>
      <c r="I103" t="s">
        <v>2457</v>
      </c>
      <c r="J103" s="7">
        <v>43937</v>
      </c>
      <c r="L103">
        <v>3171</v>
      </c>
      <c r="M103" t="s">
        <v>2457</v>
      </c>
      <c r="O103" t="s">
        <v>2490</v>
      </c>
      <c r="P103" s="7">
        <v>43937</v>
      </c>
      <c r="R103">
        <v>4160</v>
      </c>
      <c r="S103" s="7">
        <v>41900</v>
      </c>
      <c r="T103" t="s">
        <v>2533</v>
      </c>
      <c r="U103">
        <v>4113</v>
      </c>
      <c r="V103" s="7">
        <v>43979</v>
      </c>
      <c r="W103" t="s">
        <v>2373</v>
      </c>
      <c r="X103" t="s">
        <v>2457</v>
      </c>
      <c r="Y103" t="s">
        <v>2457</v>
      </c>
      <c r="Z103" s="7">
        <v>43979</v>
      </c>
      <c r="AA103" t="s">
        <v>2457</v>
      </c>
      <c r="AB103" t="s">
        <v>2457</v>
      </c>
      <c r="AC103" t="s">
        <v>2490</v>
      </c>
      <c r="AD103" s="7">
        <v>43979</v>
      </c>
      <c r="AE103" s="14" t="s">
        <v>2485</v>
      </c>
      <c r="AF103" t="s">
        <v>2490</v>
      </c>
      <c r="AG103" s="7">
        <v>43979</v>
      </c>
      <c r="AH103" t="s">
        <v>2539</v>
      </c>
      <c r="AI103" s="7">
        <v>41900</v>
      </c>
      <c r="AJ103" s="15" t="s">
        <v>2533</v>
      </c>
      <c r="AK103" t="s">
        <v>2494</v>
      </c>
      <c r="AL103" s="7">
        <v>43979</v>
      </c>
      <c r="AM103" t="s">
        <v>2490</v>
      </c>
      <c r="AN103" t="s">
        <v>2494</v>
      </c>
      <c r="AO103" s="7">
        <v>43979</v>
      </c>
      <c r="AP103" t="s">
        <v>2494</v>
      </c>
      <c r="AQ103" s="7">
        <v>44012</v>
      </c>
      <c r="AR103" t="s">
        <v>2494</v>
      </c>
      <c r="AS103" s="27">
        <v>44012</v>
      </c>
      <c r="AT103" t="s">
        <v>2494</v>
      </c>
      <c r="AU103" s="27">
        <v>44012</v>
      </c>
      <c r="AV103" t="s">
        <v>2494</v>
      </c>
      <c r="AW103" s="27">
        <v>44040</v>
      </c>
      <c r="AX103" t="s">
        <v>2494</v>
      </c>
      <c r="AY103" s="27">
        <v>44040</v>
      </c>
      <c r="AZ103" t="s">
        <v>2494</v>
      </c>
      <c r="BA103" s="27">
        <v>44062</v>
      </c>
      <c r="BB103" t="s">
        <v>2494</v>
      </c>
      <c r="BC103" s="27">
        <v>44062</v>
      </c>
      <c r="BD103" t="s">
        <v>2494</v>
      </c>
      <c r="BE103" s="27">
        <v>44062</v>
      </c>
      <c r="BF103" t="s">
        <v>2494</v>
      </c>
      <c r="BG103" s="27">
        <v>44096</v>
      </c>
      <c r="BH103" t="s">
        <v>2494</v>
      </c>
      <c r="BI103" s="27">
        <v>44096</v>
      </c>
      <c r="BJ103" t="s">
        <v>2494</v>
      </c>
      <c r="BK103" s="27">
        <v>44096</v>
      </c>
      <c r="BL103" t="s">
        <v>2494</v>
      </c>
      <c r="BM103" s="27">
        <v>44119</v>
      </c>
      <c r="BN103" t="s">
        <v>2490</v>
      </c>
      <c r="BO103" s="27">
        <v>44124</v>
      </c>
      <c r="BP103" t="s">
        <v>2490</v>
      </c>
      <c r="BQ103" s="7">
        <v>44159</v>
      </c>
      <c r="BR103" t="s">
        <v>2490</v>
      </c>
      <c r="BS103" s="27">
        <v>44159</v>
      </c>
      <c r="BT103" t="s">
        <v>2490</v>
      </c>
      <c r="BU103" s="27">
        <v>44159</v>
      </c>
      <c r="BV103" t="s">
        <v>2490</v>
      </c>
      <c r="BW103">
        <v>44159</v>
      </c>
      <c r="BX103" t="s">
        <v>2490</v>
      </c>
      <c r="BY103" s="27">
        <v>44209</v>
      </c>
      <c r="BZ103" t="s">
        <v>2490</v>
      </c>
      <c r="CA103" s="27">
        <v>44209</v>
      </c>
      <c r="CB103" t="s">
        <v>2490</v>
      </c>
      <c r="CC103" s="27">
        <v>44209</v>
      </c>
      <c r="CD103">
        <v>3806</v>
      </c>
      <c r="CE103" s="27">
        <v>44209</v>
      </c>
      <c r="CF103" t="s">
        <v>2490</v>
      </c>
      <c r="CG103" s="27">
        <v>44209</v>
      </c>
      <c r="CH103" t="s">
        <v>2492</v>
      </c>
      <c r="CI103" s="27">
        <v>44209</v>
      </c>
      <c r="CJ103" t="s">
        <v>2492</v>
      </c>
      <c r="CK103" s="27">
        <v>44232</v>
      </c>
      <c r="CL103" t="s">
        <v>2492</v>
      </c>
      <c r="CM103" s="27">
        <v>44232</v>
      </c>
      <c r="CN103" t="s">
        <v>2492</v>
      </c>
      <c r="CO103" s="27">
        <v>44232</v>
      </c>
      <c r="CP103" t="s">
        <v>2492</v>
      </c>
      <c r="CQ103" s="7">
        <v>44232</v>
      </c>
      <c r="CR103">
        <v>4435</v>
      </c>
      <c r="CS103">
        <v>0.13500000000000001</v>
      </c>
      <c r="CT103">
        <v>3352</v>
      </c>
      <c r="CU103" s="7">
        <v>44237</v>
      </c>
      <c r="CV103" t="s">
        <v>2492</v>
      </c>
      <c r="CW103" s="27">
        <v>44266</v>
      </c>
      <c r="CX103" t="s">
        <v>2492</v>
      </c>
      <c r="CY103" s="27">
        <v>44292</v>
      </c>
      <c r="CZ103" t="s">
        <v>2492</v>
      </c>
      <c r="DA103" s="27">
        <v>44292</v>
      </c>
      <c r="DB103" t="s">
        <v>2492</v>
      </c>
      <c r="DC103" s="27">
        <v>44292</v>
      </c>
      <c r="DD103" t="s">
        <v>2492</v>
      </c>
      <c r="DE103" s="27">
        <v>44334</v>
      </c>
      <c r="DF103" t="s">
        <v>2492</v>
      </c>
      <c r="DG103" s="27">
        <v>44334</v>
      </c>
      <c r="DH103" t="s">
        <v>2492</v>
      </c>
      <c r="DI103" s="27">
        <v>44334</v>
      </c>
      <c r="DJ103" t="s">
        <v>232</v>
      </c>
      <c r="DK103" s="7">
        <v>44259</v>
      </c>
      <c r="DL103" t="s">
        <v>68</v>
      </c>
      <c r="DM103" s="27">
        <v>44370</v>
      </c>
      <c r="DN103" t="s">
        <v>68</v>
      </c>
      <c r="DO103" s="27">
        <v>44370</v>
      </c>
      <c r="DP103" t="s">
        <v>134</v>
      </c>
      <c r="DQ103" s="27">
        <v>44372</v>
      </c>
      <c r="DR103" t="s">
        <v>134</v>
      </c>
      <c r="DS103" s="27">
        <v>44385</v>
      </c>
      <c r="DT103" t="s">
        <v>134</v>
      </c>
      <c r="DU103" s="27">
        <v>44385</v>
      </c>
      <c r="DV103" t="s">
        <v>303</v>
      </c>
      <c r="DW103" s="27">
        <v>44253</v>
      </c>
      <c r="DX103" t="s">
        <v>563</v>
      </c>
      <c r="DY103" s="7">
        <v>44377</v>
      </c>
      <c r="DZ103" t="s">
        <v>563</v>
      </c>
      <c r="EA103">
        <v>44377</v>
      </c>
      <c r="EB103" t="s">
        <v>563</v>
      </c>
      <c r="EC103" s="27">
        <v>44377</v>
      </c>
      <c r="ED103" t="s">
        <v>563</v>
      </c>
      <c r="EE103" s="27">
        <v>44377</v>
      </c>
      <c r="EF103" t="s">
        <v>563</v>
      </c>
      <c r="EG103" s="7">
        <v>44377</v>
      </c>
      <c r="EH103" t="s">
        <v>563</v>
      </c>
      <c r="EI103" s="27">
        <v>44377</v>
      </c>
      <c r="EJ103" t="s">
        <v>563</v>
      </c>
      <c r="EK103" s="27">
        <v>44377</v>
      </c>
      <c r="EL103" t="s">
        <v>563</v>
      </c>
      <c r="EM103" s="27">
        <v>44377</v>
      </c>
      <c r="EN103" t="s">
        <v>563</v>
      </c>
      <c r="EO103" s="27">
        <v>44377</v>
      </c>
      <c r="EP103" t="s">
        <v>563</v>
      </c>
      <c r="EQ103" s="27">
        <v>44377</v>
      </c>
      <c r="ER103" t="s">
        <v>337</v>
      </c>
      <c r="ES103" s="27">
        <v>44377</v>
      </c>
      <c r="ET103" t="s">
        <v>337</v>
      </c>
      <c r="EU103" s="27">
        <v>44377</v>
      </c>
      <c r="EV103" t="s">
        <v>336</v>
      </c>
      <c r="EW103" s="27">
        <v>44425</v>
      </c>
      <c r="EX103" t="s">
        <v>336</v>
      </c>
      <c r="EY103" s="27">
        <v>44425</v>
      </c>
      <c r="EZ103" t="s">
        <v>336</v>
      </c>
      <c r="FA103">
        <v>44425</v>
      </c>
      <c r="FB103" t="s">
        <v>336</v>
      </c>
      <c r="FC103" s="27">
        <v>44425</v>
      </c>
      <c r="FF103" t="s">
        <v>336</v>
      </c>
      <c r="FG103" s="27">
        <v>44425</v>
      </c>
      <c r="FH103" t="s">
        <v>336</v>
      </c>
      <c r="FI103" s="7">
        <v>44425</v>
      </c>
      <c r="FJ103" t="s">
        <v>336</v>
      </c>
      <c r="FK103" s="27">
        <v>44425</v>
      </c>
      <c r="FL103" t="s">
        <v>336</v>
      </c>
      <c r="FM103" s="27">
        <v>44425</v>
      </c>
      <c r="FN103" t="s">
        <v>336</v>
      </c>
      <c r="FO103" s="27">
        <v>44425</v>
      </c>
      <c r="FP103" t="s">
        <v>336</v>
      </c>
      <c r="FQ103" s="27">
        <v>44425</v>
      </c>
      <c r="FR103" t="s">
        <v>336</v>
      </c>
      <c r="FS103" s="27">
        <v>44425</v>
      </c>
      <c r="FT103" t="s">
        <v>336</v>
      </c>
      <c r="FU103" s="7">
        <v>44425</v>
      </c>
      <c r="FV103" t="s">
        <v>336</v>
      </c>
      <c r="FW103" s="27">
        <v>44462</v>
      </c>
      <c r="FX103" t="s">
        <v>336</v>
      </c>
      <c r="FY103" s="27">
        <v>44462</v>
      </c>
      <c r="FZ103" t="s">
        <v>336</v>
      </c>
      <c r="GA103" s="27">
        <v>44462</v>
      </c>
      <c r="GB103" t="s">
        <v>336</v>
      </c>
      <c r="GC103" s="27">
        <v>44462</v>
      </c>
      <c r="GD103" t="s">
        <v>336</v>
      </c>
      <c r="GE103" s="27">
        <v>44475</v>
      </c>
      <c r="GF103" t="s">
        <v>336</v>
      </c>
      <c r="GG103" s="27">
        <v>44475</v>
      </c>
      <c r="GH103" t="s">
        <v>336</v>
      </c>
      <c r="GI103" s="27">
        <v>44475</v>
      </c>
      <c r="GJ103" t="s">
        <v>336</v>
      </c>
      <c r="GK103" s="27">
        <v>44475</v>
      </c>
      <c r="GL103" t="s">
        <v>336</v>
      </c>
      <c r="GM103" s="27">
        <v>44475</v>
      </c>
      <c r="GN103" t="s">
        <v>336</v>
      </c>
      <c r="GO103" s="27">
        <v>44475</v>
      </c>
      <c r="GP103" t="s">
        <v>336</v>
      </c>
      <c r="GQ103" s="27">
        <v>44475</v>
      </c>
      <c r="GR103" t="s">
        <v>336</v>
      </c>
      <c r="GS103" s="27">
        <v>44475</v>
      </c>
      <c r="GT103" t="s">
        <v>336</v>
      </c>
      <c r="GU103" s="27">
        <v>44475</v>
      </c>
      <c r="GV103" t="s">
        <v>336</v>
      </c>
      <c r="GW103" s="27">
        <v>44517</v>
      </c>
      <c r="GX103" t="s">
        <v>336</v>
      </c>
      <c r="GY103" s="27">
        <v>44517</v>
      </c>
      <c r="GZ103" t="s">
        <v>335</v>
      </c>
      <c r="HA103" s="27">
        <v>44517</v>
      </c>
      <c r="HB103" t="s">
        <v>335</v>
      </c>
      <c r="HC103" s="27">
        <v>44517</v>
      </c>
      <c r="HD103" t="s">
        <v>335</v>
      </c>
      <c r="HE103" s="27">
        <v>44517</v>
      </c>
      <c r="HF103" t="s">
        <v>335</v>
      </c>
      <c r="HG103">
        <v>44517</v>
      </c>
      <c r="HH103" t="s">
        <v>335</v>
      </c>
      <c r="HI103">
        <v>44517</v>
      </c>
      <c r="HJ103" t="s">
        <v>335</v>
      </c>
      <c r="HK103">
        <v>44517</v>
      </c>
      <c r="HL103" t="s">
        <v>335</v>
      </c>
      <c r="HM103" s="27">
        <v>44544</v>
      </c>
      <c r="HN103" t="s">
        <v>255</v>
      </c>
      <c r="HO103" s="27">
        <v>44551</v>
      </c>
      <c r="HP103" t="s">
        <v>335</v>
      </c>
      <c r="HQ103" s="27">
        <v>44544</v>
      </c>
      <c r="HR103" s="470" t="s">
        <v>335</v>
      </c>
      <c r="HS103" s="471">
        <v>44544</v>
      </c>
      <c r="HT103" t="s">
        <v>335</v>
      </c>
      <c r="HU103" s="27">
        <v>44579</v>
      </c>
      <c r="HV103" t="s">
        <v>335</v>
      </c>
      <c r="HW103" s="27">
        <v>44580</v>
      </c>
      <c r="HX103" t="s">
        <v>335</v>
      </c>
      <c r="HY103" s="27">
        <v>44580</v>
      </c>
      <c r="HZ103" t="s">
        <v>255</v>
      </c>
      <c r="IA103" s="27">
        <v>44579</v>
      </c>
      <c r="IB103" t="s">
        <v>255</v>
      </c>
      <c r="IC103" s="27">
        <v>44579</v>
      </c>
      <c r="ID103" t="s">
        <v>255</v>
      </c>
      <c r="IE103" s="27">
        <v>44599</v>
      </c>
      <c r="IF103" t="s">
        <v>255</v>
      </c>
      <c r="IG103" s="27">
        <v>44599</v>
      </c>
      <c r="IH103" t="s">
        <v>335</v>
      </c>
      <c r="II103" s="27">
        <v>44580</v>
      </c>
      <c r="IJ103" t="s">
        <v>335</v>
      </c>
      <c r="IK103" s="27">
        <v>44580</v>
      </c>
      <c r="IL103" t="s">
        <v>335</v>
      </c>
      <c r="IM103" s="27">
        <v>44580</v>
      </c>
      <c r="IN103" t="s">
        <v>335</v>
      </c>
      <c r="IO103" s="27">
        <v>44580</v>
      </c>
      <c r="IP103" t="s">
        <v>336</v>
      </c>
      <c r="IQ103" s="27">
        <v>44580</v>
      </c>
      <c r="IR103" t="s">
        <v>336</v>
      </c>
      <c r="IS103">
        <v>44580</v>
      </c>
      <c r="IT103" t="s">
        <v>336</v>
      </c>
      <c r="IU103" s="27">
        <v>44580</v>
      </c>
      <c r="IV103" t="s">
        <v>336</v>
      </c>
      <c r="IW103" s="27">
        <v>44580</v>
      </c>
      <c r="IX103" t="s">
        <v>336</v>
      </c>
      <c r="IY103" s="27">
        <v>44580</v>
      </c>
      <c r="IZ103" t="s">
        <v>336</v>
      </c>
      <c r="JA103" s="27">
        <v>44580</v>
      </c>
      <c r="JB103" t="s">
        <v>336</v>
      </c>
      <c r="JC103" s="27">
        <v>44580</v>
      </c>
      <c r="JD103" t="s">
        <v>336</v>
      </c>
      <c r="JE103" s="27">
        <v>44580</v>
      </c>
      <c r="JF103" t="s">
        <v>337</v>
      </c>
      <c r="JG103">
        <v>44580</v>
      </c>
      <c r="JH103" t="s">
        <v>335</v>
      </c>
      <c r="JI103" s="27">
        <v>44580</v>
      </c>
      <c r="JJ103" t="s">
        <v>335</v>
      </c>
      <c r="JK103">
        <v>44580</v>
      </c>
      <c r="JL103" t="s">
        <v>335</v>
      </c>
      <c r="JM103" s="27">
        <v>44580</v>
      </c>
      <c r="JN103" t="s">
        <v>335</v>
      </c>
      <c r="JO103" s="7">
        <v>44580</v>
      </c>
      <c r="JP103" t="s">
        <v>335</v>
      </c>
      <c r="JQ103" s="27">
        <v>44697</v>
      </c>
      <c r="JR103" t="s">
        <v>335</v>
      </c>
      <c r="JS103" s="27">
        <v>44697</v>
      </c>
      <c r="JT103" t="s">
        <v>335</v>
      </c>
      <c r="JU103">
        <v>44697</v>
      </c>
      <c r="JV103" t="s">
        <v>335</v>
      </c>
      <c r="JW103">
        <v>44697</v>
      </c>
      <c r="JX103" t="s">
        <v>335</v>
      </c>
      <c r="JY103" s="27">
        <v>44697</v>
      </c>
      <c r="JZ103" t="s">
        <v>335</v>
      </c>
      <c r="KA103" s="27">
        <v>44697</v>
      </c>
      <c r="KB103" t="s">
        <v>335</v>
      </c>
      <c r="KC103" s="27">
        <v>44697</v>
      </c>
      <c r="KD103" t="s">
        <v>335</v>
      </c>
      <c r="KE103" s="27">
        <v>44697</v>
      </c>
    </row>
    <row r="104" spans="1:291" x14ac:dyDescent="0.25">
      <c r="A104" t="s">
        <v>2457</v>
      </c>
      <c r="B104" s="7">
        <v>43937</v>
      </c>
      <c r="D104" t="s">
        <v>2457</v>
      </c>
      <c r="E104" s="7">
        <v>43927</v>
      </c>
      <c r="G104">
        <v>3304</v>
      </c>
      <c r="I104" t="s">
        <v>2483</v>
      </c>
      <c r="J104" s="7">
        <v>43937</v>
      </c>
      <c r="L104">
        <v>3304</v>
      </c>
      <c r="M104" t="s">
        <v>2483</v>
      </c>
      <c r="O104" t="s">
        <v>2492</v>
      </c>
      <c r="P104" s="7">
        <v>43937</v>
      </c>
      <c r="R104">
        <v>4159</v>
      </c>
      <c r="S104" s="7">
        <v>42425</v>
      </c>
      <c r="T104" t="s">
        <v>2342</v>
      </c>
      <c r="U104">
        <v>4114</v>
      </c>
      <c r="V104" s="7">
        <v>42354</v>
      </c>
      <c r="W104" t="s">
        <v>2545</v>
      </c>
      <c r="X104" t="s">
        <v>2483</v>
      </c>
      <c r="Y104" t="s">
        <v>2483</v>
      </c>
      <c r="Z104" s="7">
        <v>43979</v>
      </c>
      <c r="AA104" t="s">
        <v>2483</v>
      </c>
      <c r="AB104" t="s">
        <v>2483</v>
      </c>
      <c r="AC104" t="s">
        <v>2492</v>
      </c>
      <c r="AD104" s="7">
        <v>43979</v>
      </c>
      <c r="AE104" s="14" t="s">
        <v>2487</v>
      </c>
      <c r="AF104" t="s">
        <v>2492</v>
      </c>
      <c r="AG104" s="7">
        <v>43979</v>
      </c>
      <c r="AH104" t="s">
        <v>2540</v>
      </c>
      <c r="AI104" s="7">
        <v>43979</v>
      </c>
      <c r="AJ104" s="15" t="s">
        <v>2541</v>
      </c>
      <c r="AK104" t="s">
        <v>2496</v>
      </c>
      <c r="AL104" s="7">
        <v>43979</v>
      </c>
      <c r="AM104" t="s">
        <v>2492</v>
      </c>
      <c r="AN104" t="s">
        <v>2496</v>
      </c>
      <c r="AO104" s="7">
        <v>43979</v>
      </c>
      <c r="AP104" t="s">
        <v>2496</v>
      </c>
      <c r="AQ104" s="7">
        <v>44012</v>
      </c>
      <c r="AR104" t="s">
        <v>2496</v>
      </c>
      <c r="AS104" s="27">
        <v>44012</v>
      </c>
      <c r="AT104" t="s">
        <v>2496</v>
      </c>
      <c r="AU104" s="27">
        <v>44012</v>
      </c>
      <c r="AV104" t="s">
        <v>2496</v>
      </c>
      <c r="AW104" s="27">
        <v>44040</v>
      </c>
      <c r="AX104" t="s">
        <v>2496</v>
      </c>
      <c r="AY104" s="27">
        <v>44040</v>
      </c>
      <c r="AZ104" t="s">
        <v>2496</v>
      </c>
      <c r="BA104" s="27">
        <v>44062</v>
      </c>
      <c r="BB104" t="s">
        <v>2496</v>
      </c>
      <c r="BC104" s="27">
        <v>44062</v>
      </c>
      <c r="BD104" t="s">
        <v>2496</v>
      </c>
      <c r="BE104" s="27">
        <v>44062</v>
      </c>
      <c r="BF104" t="s">
        <v>2496</v>
      </c>
      <c r="BG104" s="27">
        <v>44096</v>
      </c>
      <c r="BH104" t="s">
        <v>2496</v>
      </c>
      <c r="BI104" s="27">
        <v>44096</v>
      </c>
      <c r="BJ104" t="s">
        <v>2496</v>
      </c>
      <c r="BK104" s="27">
        <v>44096</v>
      </c>
      <c r="BL104" t="s">
        <v>2496</v>
      </c>
      <c r="BM104" s="27">
        <v>44119</v>
      </c>
      <c r="BN104" t="s">
        <v>2492</v>
      </c>
      <c r="BO104" s="27">
        <v>44124</v>
      </c>
      <c r="BP104" t="s">
        <v>2492</v>
      </c>
      <c r="BQ104" s="7">
        <v>44124</v>
      </c>
      <c r="BR104" t="s">
        <v>2492</v>
      </c>
      <c r="BS104" s="27">
        <v>44124</v>
      </c>
      <c r="BT104" t="s">
        <v>2492</v>
      </c>
      <c r="BU104" s="27">
        <v>44124</v>
      </c>
      <c r="BV104" t="s">
        <v>2492</v>
      </c>
      <c r="BW104">
        <v>44124</v>
      </c>
      <c r="BX104" t="s">
        <v>2492</v>
      </c>
      <c r="BY104" s="27">
        <v>44209</v>
      </c>
      <c r="BZ104" t="s">
        <v>2492</v>
      </c>
      <c r="CA104" s="27">
        <v>44209</v>
      </c>
      <c r="CB104" t="s">
        <v>2492</v>
      </c>
      <c r="CC104" s="27">
        <v>44209</v>
      </c>
      <c r="CD104">
        <v>3608</v>
      </c>
      <c r="CE104" s="27">
        <v>44217</v>
      </c>
      <c r="CF104" t="s">
        <v>2492</v>
      </c>
      <c r="CG104" s="27">
        <v>44209</v>
      </c>
      <c r="CH104" t="s">
        <v>2494</v>
      </c>
      <c r="CI104" s="27">
        <v>44209</v>
      </c>
      <c r="CJ104" t="s">
        <v>2494</v>
      </c>
      <c r="CK104" s="27">
        <v>44232</v>
      </c>
      <c r="CL104" t="s">
        <v>2494</v>
      </c>
      <c r="CM104" s="27">
        <v>44232</v>
      </c>
      <c r="CN104" t="s">
        <v>2494</v>
      </c>
      <c r="CO104" s="27">
        <v>44232</v>
      </c>
      <c r="CP104" t="s">
        <v>2494</v>
      </c>
      <c r="CQ104" s="7">
        <v>44232</v>
      </c>
      <c r="CR104">
        <v>4535</v>
      </c>
      <c r="CS104">
        <v>0.188</v>
      </c>
      <c r="CT104">
        <v>3365</v>
      </c>
      <c r="CU104" s="7">
        <v>44237</v>
      </c>
      <c r="CV104" t="s">
        <v>2494</v>
      </c>
      <c r="CW104" s="27">
        <v>44259</v>
      </c>
      <c r="CX104" t="s">
        <v>2494</v>
      </c>
      <c r="CY104" s="27">
        <v>44292</v>
      </c>
      <c r="CZ104" t="s">
        <v>2494</v>
      </c>
      <c r="DA104" s="27">
        <v>44292</v>
      </c>
      <c r="DB104" t="s">
        <v>2494</v>
      </c>
      <c r="DC104" s="27">
        <v>44292</v>
      </c>
      <c r="DD104" t="s">
        <v>2494</v>
      </c>
      <c r="DE104" s="27">
        <v>44334</v>
      </c>
      <c r="DF104" t="s">
        <v>2494</v>
      </c>
      <c r="DG104" s="27">
        <v>44334</v>
      </c>
      <c r="DH104" t="s">
        <v>2494</v>
      </c>
      <c r="DI104" s="27">
        <v>44334</v>
      </c>
      <c r="DJ104" t="s">
        <v>233</v>
      </c>
      <c r="DK104" s="7">
        <v>44259</v>
      </c>
      <c r="DL104" t="s">
        <v>69</v>
      </c>
      <c r="DM104" s="27">
        <v>44370</v>
      </c>
      <c r="DN104" t="s">
        <v>69</v>
      </c>
      <c r="DO104" s="27">
        <v>44370</v>
      </c>
      <c r="DP104" t="s">
        <v>330</v>
      </c>
      <c r="DQ104" s="27">
        <v>44370</v>
      </c>
      <c r="DR104" t="s">
        <v>330</v>
      </c>
      <c r="DS104" s="27">
        <v>44370</v>
      </c>
      <c r="DT104" t="s">
        <v>330</v>
      </c>
      <c r="DU104" s="27">
        <v>44370</v>
      </c>
      <c r="DV104" t="s">
        <v>304</v>
      </c>
      <c r="DW104" s="27">
        <v>44372</v>
      </c>
      <c r="DX104" t="s">
        <v>303</v>
      </c>
      <c r="DY104" s="7">
        <v>44253</v>
      </c>
      <c r="DZ104" t="s">
        <v>303</v>
      </c>
      <c r="EA104">
        <v>44253</v>
      </c>
      <c r="EB104" t="s">
        <v>303</v>
      </c>
      <c r="EC104" s="27">
        <v>44253</v>
      </c>
      <c r="ED104" t="s">
        <v>303</v>
      </c>
      <c r="EE104" s="27">
        <v>44253</v>
      </c>
      <c r="EF104" t="s">
        <v>303</v>
      </c>
      <c r="EG104" s="7">
        <v>44253</v>
      </c>
      <c r="EH104" t="s">
        <v>303</v>
      </c>
      <c r="EI104" s="27">
        <v>44253</v>
      </c>
      <c r="EJ104" t="s">
        <v>303</v>
      </c>
      <c r="EK104" s="27">
        <v>44253</v>
      </c>
      <c r="EL104" t="s">
        <v>303</v>
      </c>
      <c r="EM104" s="27">
        <v>44253</v>
      </c>
      <c r="EN104" t="s">
        <v>303</v>
      </c>
      <c r="EO104" s="27">
        <v>44253</v>
      </c>
      <c r="EP104" t="s">
        <v>303</v>
      </c>
      <c r="EQ104" s="27">
        <v>44253</v>
      </c>
      <c r="ER104" t="s">
        <v>299</v>
      </c>
      <c r="ES104" s="27">
        <v>44419</v>
      </c>
      <c r="ET104" t="s">
        <v>299</v>
      </c>
      <c r="EU104" s="27">
        <v>44419</v>
      </c>
      <c r="EV104" t="s">
        <v>337</v>
      </c>
      <c r="EW104" s="27">
        <v>44425</v>
      </c>
      <c r="EX104" t="s">
        <v>337</v>
      </c>
      <c r="EY104" s="27">
        <v>44428</v>
      </c>
      <c r="EZ104" t="s">
        <v>337</v>
      </c>
      <c r="FA104">
        <v>44428</v>
      </c>
      <c r="FB104" t="s">
        <v>337</v>
      </c>
      <c r="FC104" s="27">
        <v>44428</v>
      </c>
      <c r="FF104" t="s">
        <v>337</v>
      </c>
      <c r="FG104" s="27">
        <v>44428</v>
      </c>
      <c r="FH104" t="s">
        <v>337</v>
      </c>
      <c r="FI104" s="7">
        <v>44428</v>
      </c>
      <c r="FJ104" t="s">
        <v>337</v>
      </c>
      <c r="FK104" s="27">
        <v>44428</v>
      </c>
      <c r="FL104" t="s">
        <v>337</v>
      </c>
      <c r="FM104" s="27">
        <v>44428</v>
      </c>
      <c r="FN104" t="s">
        <v>337</v>
      </c>
      <c r="FO104" s="27">
        <v>44428</v>
      </c>
      <c r="FP104" t="s">
        <v>337</v>
      </c>
      <c r="FQ104" s="27">
        <v>44428</v>
      </c>
      <c r="FR104" t="s">
        <v>337</v>
      </c>
      <c r="FS104" s="27">
        <v>44428</v>
      </c>
      <c r="FT104" t="s">
        <v>337</v>
      </c>
      <c r="FU104" s="7">
        <v>44428</v>
      </c>
      <c r="FV104" t="s">
        <v>337</v>
      </c>
      <c r="FW104" s="27">
        <v>44462</v>
      </c>
      <c r="FX104" t="s">
        <v>337</v>
      </c>
      <c r="FY104" s="27">
        <v>44462</v>
      </c>
      <c r="FZ104" t="s">
        <v>337</v>
      </c>
      <c r="GA104" s="27">
        <v>44462</v>
      </c>
      <c r="GB104" t="s">
        <v>337</v>
      </c>
      <c r="GC104" s="27">
        <v>44462</v>
      </c>
      <c r="GD104" t="s">
        <v>337</v>
      </c>
      <c r="GE104" s="27">
        <v>44475</v>
      </c>
      <c r="GF104" t="s">
        <v>337</v>
      </c>
      <c r="GG104" s="27">
        <v>44475</v>
      </c>
      <c r="GH104" t="s">
        <v>337</v>
      </c>
      <c r="GI104" s="27">
        <v>44475</v>
      </c>
      <c r="GJ104" t="s">
        <v>337</v>
      </c>
      <c r="GK104" s="27">
        <v>44475</v>
      </c>
      <c r="GL104" t="s">
        <v>337</v>
      </c>
      <c r="GM104" s="27">
        <v>44475</v>
      </c>
      <c r="GN104" t="s">
        <v>337</v>
      </c>
      <c r="GO104" s="27">
        <v>44475</v>
      </c>
      <c r="GP104" t="s">
        <v>337</v>
      </c>
      <c r="GQ104" s="27">
        <v>44475</v>
      </c>
      <c r="GR104" t="s">
        <v>337</v>
      </c>
      <c r="GS104" s="27">
        <v>44475</v>
      </c>
      <c r="GT104" t="s">
        <v>337</v>
      </c>
      <c r="GU104" s="27">
        <v>44475</v>
      </c>
      <c r="GV104" t="s">
        <v>337</v>
      </c>
      <c r="GW104" s="27">
        <v>44517</v>
      </c>
      <c r="GX104" t="s">
        <v>337</v>
      </c>
      <c r="GY104" s="27">
        <v>44517</v>
      </c>
      <c r="GZ104" t="s">
        <v>336</v>
      </c>
      <c r="HA104" s="27">
        <v>44517</v>
      </c>
      <c r="HB104" t="s">
        <v>336</v>
      </c>
      <c r="HC104" s="27">
        <v>44517</v>
      </c>
      <c r="HD104" t="s">
        <v>336</v>
      </c>
      <c r="HE104" s="27">
        <v>44517</v>
      </c>
      <c r="HF104" t="s">
        <v>336</v>
      </c>
      <c r="HG104">
        <v>44517</v>
      </c>
      <c r="HH104" t="s">
        <v>336</v>
      </c>
      <c r="HI104">
        <v>44517</v>
      </c>
      <c r="HJ104" t="s">
        <v>336</v>
      </c>
      <c r="HK104">
        <v>44517</v>
      </c>
      <c r="HL104" t="s">
        <v>336</v>
      </c>
      <c r="HM104" s="27">
        <v>44544</v>
      </c>
      <c r="HN104" t="s">
        <v>543</v>
      </c>
      <c r="HO104" s="27">
        <v>44421</v>
      </c>
      <c r="HP104" t="s">
        <v>336</v>
      </c>
      <c r="HQ104" s="27">
        <v>44544</v>
      </c>
      <c r="HR104" s="470" t="s">
        <v>336</v>
      </c>
      <c r="HS104" s="471">
        <v>44544</v>
      </c>
      <c r="HT104" t="s">
        <v>336</v>
      </c>
      <c r="HU104" s="27">
        <v>44579</v>
      </c>
      <c r="HV104" t="s">
        <v>336</v>
      </c>
      <c r="HW104" s="27">
        <v>44580</v>
      </c>
      <c r="HX104" t="s">
        <v>336</v>
      </c>
      <c r="HY104" s="27">
        <v>44580</v>
      </c>
      <c r="HZ104" t="s">
        <v>543</v>
      </c>
      <c r="IA104" s="27">
        <v>44580</v>
      </c>
      <c r="IB104" t="s">
        <v>543</v>
      </c>
      <c r="IC104" s="27">
        <v>44580</v>
      </c>
      <c r="ID104" t="s">
        <v>543</v>
      </c>
      <c r="IE104" s="27">
        <v>44580</v>
      </c>
      <c r="IF104" t="s">
        <v>543</v>
      </c>
      <c r="IG104" s="27">
        <v>44580</v>
      </c>
      <c r="IH104" t="s">
        <v>336</v>
      </c>
      <c r="II104" s="27">
        <v>44580</v>
      </c>
      <c r="IJ104" t="s">
        <v>336</v>
      </c>
      <c r="IK104" s="27">
        <v>44580</v>
      </c>
      <c r="IL104" t="s">
        <v>336</v>
      </c>
      <c r="IM104" s="27">
        <v>44580</v>
      </c>
      <c r="IN104" t="s">
        <v>336</v>
      </c>
      <c r="IO104" s="27">
        <v>44580</v>
      </c>
      <c r="IP104" t="s">
        <v>337</v>
      </c>
      <c r="IQ104" s="27">
        <v>44580</v>
      </c>
      <c r="IR104" t="s">
        <v>337</v>
      </c>
      <c r="IS104">
        <v>44580</v>
      </c>
      <c r="IT104" t="s">
        <v>337</v>
      </c>
      <c r="IU104" s="27">
        <v>44580</v>
      </c>
      <c r="IV104" t="s">
        <v>337</v>
      </c>
      <c r="IW104" s="27">
        <v>44580</v>
      </c>
      <c r="IX104" t="s">
        <v>337</v>
      </c>
      <c r="IY104" s="27">
        <v>44580</v>
      </c>
      <c r="IZ104" t="s">
        <v>337</v>
      </c>
      <c r="JA104" s="27">
        <v>44580</v>
      </c>
      <c r="JB104" t="s">
        <v>337</v>
      </c>
      <c r="JC104" s="27">
        <v>44580</v>
      </c>
      <c r="JD104" t="s">
        <v>337</v>
      </c>
      <c r="JE104" s="27">
        <v>44580</v>
      </c>
      <c r="JF104" t="s">
        <v>299</v>
      </c>
      <c r="JG104">
        <v>44650</v>
      </c>
      <c r="JH104" t="s">
        <v>336</v>
      </c>
      <c r="JI104" s="27">
        <v>44580</v>
      </c>
      <c r="JJ104" t="s">
        <v>336</v>
      </c>
      <c r="JK104">
        <v>44580</v>
      </c>
      <c r="JL104" t="s">
        <v>336</v>
      </c>
      <c r="JM104" s="27">
        <v>44580</v>
      </c>
      <c r="JN104" t="s">
        <v>336</v>
      </c>
      <c r="JO104" s="7">
        <v>44580</v>
      </c>
      <c r="JP104" t="s">
        <v>336</v>
      </c>
      <c r="JQ104" s="27">
        <v>44697</v>
      </c>
      <c r="JR104" t="s">
        <v>336</v>
      </c>
      <c r="JS104" s="27">
        <v>44697</v>
      </c>
      <c r="JT104" t="s">
        <v>336</v>
      </c>
      <c r="JU104">
        <v>44697</v>
      </c>
      <c r="JV104" t="s">
        <v>336</v>
      </c>
      <c r="JW104">
        <v>44697</v>
      </c>
      <c r="JX104" t="s">
        <v>336</v>
      </c>
      <c r="JY104" s="27">
        <v>44697</v>
      </c>
      <c r="JZ104" t="s">
        <v>336</v>
      </c>
      <c r="KA104" s="27">
        <v>44697</v>
      </c>
      <c r="KB104" t="s">
        <v>336</v>
      </c>
      <c r="KC104" s="27">
        <v>44697</v>
      </c>
      <c r="KD104" t="s">
        <v>336</v>
      </c>
      <c r="KE104" s="27">
        <v>44697</v>
      </c>
    </row>
    <row r="105" spans="1:291" x14ac:dyDescent="0.25">
      <c r="A105" t="s">
        <v>2483</v>
      </c>
      <c r="B105" s="7">
        <v>43937</v>
      </c>
      <c r="D105" t="s">
        <v>2483</v>
      </c>
      <c r="E105" s="7">
        <v>43927</v>
      </c>
      <c r="G105">
        <v>3320</v>
      </c>
      <c r="I105" t="s">
        <v>2485</v>
      </c>
      <c r="J105" s="7">
        <v>43937</v>
      </c>
      <c r="L105">
        <v>3320</v>
      </c>
      <c r="M105" t="s">
        <v>2485</v>
      </c>
      <c r="O105" t="s">
        <v>2494</v>
      </c>
      <c r="P105" s="7">
        <v>43937</v>
      </c>
      <c r="R105">
        <v>4113</v>
      </c>
      <c r="S105" s="7">
        <v>42387</v>
      </c>
      <c r="T105" t="s">
        <v>2342</v>
      </c>
      <c r="U105">
        <v>3039</v>
      </c>
      <c r="V105" s="7">
        <v>42292</v>
      </c>
      <c r="W105" t="s">
        <v>2342</v>
      </c>
      <c r="X105" t="s">
        <v>2485</v>
      </c>
      <c r="Y105" t="s">
        <v>2485</v>
      </c>
      <c r="Z105" s="7">
        <v>43979</v>
      </c>
      <c r="AA105" t="s">
        <v>2485</v>
      </c>
      <c r="AB105" t="s">
        <v>2485</v>
      </c>
      <c r="AC105" t="s">
        <v>2494</v>
      </c>
      <c r="AD105" s="7">
        <v>43979</v>
      </c>
      <c r="AE105" s="14" t="s">
        <v>2490</v>
      </c>
      <c r="AF105" t="s">
        <v>2494</v>
      </c>
      <c r="AG105" s="7">
        <v>43979</v>
      </c>
      <c r="AH105">
        <v>4160</v>
      </c>
      <c r="AI105" s="7">
        <v>41900</v>
      </c>
      <c r="AJ105" s="15" t="s">
        <v>2533</v>
      </c>
      <c r="AK105" t="s">
        <v>2498</v>
      </c>
      <c r="AL105" s="7">
        <v>43979</v>
      </c>
      <c r="AM105" t="s">
        <v>2494</v>
      </c>
      <c r="AN105" t="s">
        <v>2498</v>
      </c>
      <c r="AO105" s="7">
        <v>43979</v>
      </c>
      <c r="AP105" t="s">
        <v>2498</v>
      </c>
      <c r="AQ105" s="7">
        <v>44012</v>
      </c>
      <c r="AR105" t="s">
        <v>2498</v>
      </c>
      <c r="AS105" s="27">
        <v>44012</v>
      </c>
      <c r="AT105" t="s">
        <v>2498</v>
      </c>
      <c r="AU105" s="27">
        <v>44012</v>
      </c>
      <c r="AV105" t="s">
        <v>2498</v>
      </c>
      <c r="AW105" s="27">
        <v>44040</v>
      </c>
      <c r="AX105" t="s">
        <v>2498</v>
      </c>
      <c r="AY105" s="27">
        <v>44040</v>
      </c>
      <c r="AZ105" t="s">
        <v>2498</v>
      </c>
      <c r="BA105" s="27">
        <v>44062</v>
      </c>
      <c r="BB105" t="s">
        <v>2498</v>
      </c>
      <c r="BC105" s="27">
        <v>44062</v>
      </c>
      <c r="BD105" t="s">
        <v>2498</v>
      </c>
      <c r="BE105" s="27">
        <v>44062</v>
      </c>
      <c r="BF105" t="s">
        <v>2498</v>
      </c>
      <c r="BG105" s="27">
        <v>44096</v>
      </c>
      <c r="BH105" t="s">
        <v>2498</v>
      </c>
      <c r="BI105" s="27">
        <v>44096</v>
      </c>
      <c r="BJ105" t="s">
        <v>2498</v>
      </c>
      <c r="BK105" s="27">
        <v>44096</v>
      </c>
      <c r="BL105" t="s">
        <v>2498</v>
      </c>
      <c r="BM105" s="27">
        <v>44119</v>
      </c>
      <c r="BN105" t="s">
        <v>2494</v>
      </c>
      <c r="BO105" s="27">
        <v>44124</v>
      </c>
      <c r="BP105" t="s">
        <v>2494</v>
      </c>
      <c r="BQ105" s="7">
        <v>44159</v>
      </c>
      <c r="BR105" t="s">
        <v>2494</v>
      </c>
      <c r="BS105" s="27">
        <v>44159</v>
      </c>
      <c r="BT105" t="s">
        <v>2494</v>
      </c>
      <c r="BU105" s="27">
        <v>44159</v>
      </c>
      <c r="BV105" t="s">
        <v>2494</v>
      </c>
      <c r="BW105">
        <v>44159</v>
      </c>
      <c r="BX105" t="s">
        <v>2494</v>
      </c>
      <c r="BY105" s="27">
        <v>44209</v>
      </c>
      <c r="BZ105" t="s">
        <v>2494</v>
      </c>
      <c r="CA105" s="27">
        <v>44209</v>
      </c>
      <c r="CB105" t="s">
        <v>2494</v>
      </c>
      <c r="CC105" s="27">
        <v>44209</v>
      </c>
      <c r="CD105">
        <v>3618</v>
      </c>
      <c r="CE105" s="27">
        <v>44217</v>
      </c>
      <c r="CF105" t="s">
        <v>2494</v>
      </c>
      <c r="CG105" s="27">
        <v>44209</v>
      </c>
      <c r="CH105" t="s">
        <v>2496</v>
      </c>
      <c r="CI105" s="27">
        <v>44209</v>
      </c>
      <c r="CJ105" t="s">
        <v>2496</v>
      </c>
      <c r="CK105" s="27">
        <v>44232</v>
      </c>
      <c r="CL105" t="s">
        <v>2496</v>
      </c>
      <c r="CM105" s="27">
        <v>44232</v>
      </c>
      <c r="CN105" t="s">
        <v>2496</v>
      </c>
      <c r="CO105" s="27">
        <v>44232</v>
      </c>
      <c r="CP105" t="s">
        <v>2496</v>
      </c>
      <c r="CQ105" s="7">
        <v>44232</v>
      </c>
      <c r="CR105">
        <v>9321</v>
      </c>
      <c r="CS105">
        <v>0.22600000000000001</v>
      </c>
      <c r="CT105">
        <v>3425</v>
      </c>
      <c r="CU105" s="7">
        <v>44237</v>
      </c>
      <c r="CV105" t="s">
        <v>2496</v>
      </c>
      <c r="CW105" s="27">
        <v>44259</v>
      </c>
      <c r="CX105" t="s">
        <v>2496</v>
      </c>
      <c r="CY105" s="27">
        <v>44292</v>
      </c>
      <c r="CZ105" t="s">
        <v>2496</v>
      </c>
      <c r="DA105" s="27">
        <v>44292</v>
      </c>
      <c r="DB105" t="s">
        <v>2496</v>
      </c>
      <c r="DC105" s="27">
        <v>44292</v>
      </c>
      <c r="DD105" t="s">
        <v>2496</v>
      </c>
      <c r="DE105" s="27">
        <v>44334</v>
      </c>
      <c r="DF105" t="s">
        <v>2496</v>
      </c>
      <c r="DG105" s="27">
        <v>44334</v>
      </c>
      <c r="DH105" t="s">
        <v>2496</v>
      </c>
      <c r="DI105" s="27">
        <v>44334</v>
      </c>
      <c r="DJ105" t="s">
        <v>235</v>
      </c>
      <c r="DK105" s="7">
        <v>44259</v>
      </c>
      <c r="DL105" t="s">
        <v>70</v>
      </c>
      <c r="DM105" s="27">
        <v>44370</v>
      </c>
      <c r="DN105" t="s">
        <v>70</v>
      </c>
      <c r="DO105" s="27">
        <v>44370</v>
      </c>
      <c r="DP105" t="s">
        <v>63</v>
      </c>
      <c r="DQ105" s="27">
        <v>44370</v>
      </c>
      <c r="DR105" t="s">
        <v>63</v>
      </c>
      <c r="DS105" s="27">
        <v>44370</v>
      </c>
      <c r="DT105" t="s">
        <v>63</v>
      </c>
      <c r="DU105" s="27">
        <v>44370</v>
      </c>
      <c r="DV105" t="s">
        <v>134</v>
      </c>
      <c r="DW105" s="27">
        <v>44385</v>
      </c>
      <c r="DX105" t="s">
        <v>304</v>
      </c>
      <c r="DY105" s="7">
        <v>44372</v>
      </c>
      <c r="DZ105" t="s">
        <v>304</v>
      </c>
      <c r="EA105">
        <v>44372</v>
      </c>
      <c r="EB105" t="s">
        <v>304</v>
      </c>
      <c r="EC105" s="27">
        <v>44372</v>
      </c>
      <c r="ED105" t="s">
        <v>304</v>
      </c>
      <c r="EE105" s="27">
        <v>44372</v>
      </c>
      <c r="EF105" t="s">
        <v>304</v>
      </c>
      <c r="EG105" s="7">
        <v>44372</v>
      </c>
      <c r="EH105" t="s">
        <v>304</v>
      </c>
      <c r="EI105" s="27">
        <v>44372</v>
      </c>
      <c r="EJ105" t="s">
        <v>304</v>
      </c>
      <c r="EK105" s="27">
        <v>44372</v>
      </c>
      <c r="EL105" t="s">
        <v>304</v>
      </c>
      <c r="EM105" s="27">
        <v>44372</v>
      </c>
      <c r="EN105" t="s">
        <v>304</v>
      </c>
      <c r="EO105" s="27">
        <v>44372</v>
      </c>
      <c r="EP105" t="s">
        <v>304</v>
      </c>
      <c r="EQ105" s="27">
        <v>44372</v>
      </c>
      <c r="ER105" t="s">
        <v>562</v>
      </c>
      <c r="ES105" s="27">
        <v>44377</v>
      </c>
      <c r="ET105" t="s">
        <v>562</v>
      </c>
      <c r="EU105" s="27">
        <v>44377</v>
      </c>
      <c r="EV105" t="s">
        <v>299</v>
      </c>
      <c r="EW105" s="27">
        <v>44425</v>
      </c>
      <c r="EX105" t="s">
        <v>299</v>
      </c>
      <c r="EY105" s="27">
        <v>44425</v>
      </c>
      <c r="EZ105" t="s">
        <v>299</v>
      </c>
      <c r="FA105">
        <v>44425</v>
      </c>
      <c r="FB105" t="s">
        <v>299</v>
      </c>
      <c r="FC105" s="27">
        <v>44425</v>
      </c>
      <c r="FF105" t="s">
        <v>299</v>
      </c>
      <c r="FG105" s="27">
        <v>44425</v>
      </c>
      <c r="FH105" t="s">
        <v>299</v>
      </c>
      <c r="FI105" s="7">
        <v>44425</v>
      </c>
      <c r="FJ105" t="s">
        <v>299</v>
      </c>
      <c r="FK105" s="27">
        <v>44425</v>
      </c>
      <c r="FL105" t="s">
        <v>299</v>
      </c>
      <c r="FM105" s="27">
        <v>44425</v>
      </c>
      <c r="FN105" t="s">
        <v>299</v>
      </c>
      <c r="FO105" s="27">
        <v>44448</v>
      </c>
      <c r="FP105" t="s">
        <v>299</v>
      </c>
      <c r="FQ105" s="27">
        <v>44448</v>
      </c>
      <c r="FR105" t="s">
        <v>299</v>
      </c>
      <c r="FS105" s="27">
        <v>44448</v>
      </c>
      <c r="FT105" t="s">
        <v>299</v>
      </c>
      <c r="FU105" s="7">
        <v>44448</v>
      </c>
      <c r="FV105" t="s">
        <v>299</v>
      </c>
      <c r="FW105" s="27">
        <v>44448</v>
      </c>
      <c r="FX105" t="s">
        <v>299</v>
      </c>
      <c r="FY105" s="27">
        <v>44448</v>
      </c>
      <c r="FZ105" t="s">
        <v>299</v>
      </c>
      <c r="GA105" s="27">
        <v>44448</v>
      </c>
      <c r="GB105" t="s">
        <v>299</v>
      </c>
      <c r="GC105" s="27">
        <v>44448</v>
      </c>
      <c r="GD105" t="s">
        <v>299</v>
      </c>
      <c r="GE105" s="27">
        <v>44448</v>
      </c>
      <c r="GF105" t="s">
        <v>299</v>
      </c>
      <c r="GG105" s="27">
        <v>44448</v>
      </c>
      <c r="GH105" t="s">
        <v>299</v>
      </c>
      <c r="GI105" s="27">
        <v>44448</v>
      </c>
      <c r="GJ105" t="s">
        <v>299</v>
      </c>
      <c r="GK105" s="27">
        <v>44448</v>
      </c>
      <c r="GL105" t="s">
        <v>299</v>
      </c>
      <c r="GM105" s="27">
        <v>44448</v>
      </c>
      <c r="GN105" t="s">
        <v>299</v>
      </c>
      <c r="GO105" s="27">
        <v>44448</v>
      </c>
      <c r="GP105" t="s">
        <v>299</v>
      </c>
      <c r="GQ105" s="27">
        <v>44448</v>
      </c>
      <c r="GR105" t="s">
        <v>299</v>
      </c>
      <c r="GS105" s="27">
        <v>44448</v>
      </c>
      <c r="GT105" t="s">
        <v>299</v>
      </c>
      <c r="GU105" s="27">
        <v>44448</v>
      </c>
      <c r="GV105" t="s">
        <v>299</v>
      </c>
      <c r="GW105" s="27">
        <v>44448</v>
      </c>
      <c r="GX105" t="s">
        <v>299</v>
      </c>
      <c r="GY105" s="27">
        <v>44448</v>
      </c>
      <c r="GZ105" t="s">
        <v>337</v>
      </c>
      <c r="HA105" s="27">
        <v>44517</v>
      </c>
      <c r="HB105" t="s">
        <v>337</v>
      </c>
      <c r="HC105" s="27">
        <v>44517</v>
      </c>
      <c r="HD105" t="s">
        <v>337</v>
      </c>
      <c r="HE105" s="27">
        <v>44517</v>
      </c>
      <c r="HF105" t="s">
        <v>337</v>
      </c>
      <c r="HG105">
        <v>44517</v>
      </c>
      <c r="HH105" t="s">
        <v>337</v>
      </c>
      <c r="HI105">
        <v>44517</v>
      </c>
      <c r="HJ105" t="s">
        <v>337</v>
      </c>
      <c r="HK105">
        <v>44517</v>
      </c>
      <c r="HL105" t="s">
        <v>337</v>
      </c>
      <c r="HM105" s="27">
        <v>44544</v>
      </c>
      <c r="HN105" t="s">
        <v>335</v>
      </c>
      <c r="HO105" s="27">
        <v>44544</v>
      </c>
      <c r="HP105" t="s">
        <v>337</v>
      </c>
      <c r="HQ105" s="27">
        <v>44544</v>
      </c>
      <c r="HR105" s="470" t="s">
        <v>337</v>
      </c>
      <c r="HS105" s="471">
        <v>44544</v>
      </c>
      <c r="HT105" t="s">
        <v>337</v>
      </c>
      <c r="HU105" s="27">
        <v>44579</v>
      </c>
      <c r="HV105" t="s">
        <v>337</v>
      </c>
      <c r="HW105" s="27">
        <v>44580</v>
      </c>
      <c r="HX105" t="s">
        <v>337</v>
      </c>
      <c r="HY105" s="27">
        <v>44580</v>
      </c>
      <c r="HZ105" t="s">
        <v>335</v>
      </c>
      <c r="IA105" s="27">
        <v>44580</v>
      </c>
      <c r="IB105" t="s">
        <v>335</v>
      </c>
      <c r="IC105" s="27">
        <v>44580</v>
      </c>
      <c r="ID105" t="s">
        <v>335</v>
      </c>
      <c r="IE105" s="27">
        <v>44580</v>
      </c>
      <c r="IF105" t="s">
        <v>335</v>
      </c>
      <c r="IG105" s="27">
        <v>44580</v>
      </c>
      <c r="IH105" t="s">
        <v>337</v>
      </c>
      <c r="II105" s="27">
        <v>44580</v>
      </c>
      <c r="IJ105" t="s">
        <v>337</v>
      </c>
      <c r="IK105" s="27">
        <v>44580</v>
      </c>
      <c r="IL105" t="s">
        <v>337</v>
      </c>
      <c r="IM105" s="27">
        <v>44580</v>
      </c>
      <c r="IN105" t="s">
        <v>337</v>
      </c>
      <c r="IO105" s="27">
        <v>44580</v>
      </c>
      <c r="IP105" t="s">
        <v>299</v>
      </c>
      <c r="IQ105" s="27">
        <v>44610</v>
      </c>
      <c r="IR105" t="s">
        <v>299</v>
      </c>
      <c r="IS105">
        <v>44610</v>
      </c>
      <c r="IT105" t="s">
        <v>299</v>
      </c>
      <c r="IU105" s="27">
        <v>44610</v>
      </c>
      <c r="IV105" t="s">
        <v>299</v>
      </c>
      <c r="IW105" s="27">
        <v>44610</v>
      </c>
      <c r="IX105" t="s">
        <v>299</v>
      </c>
      <c r="IY105" s="27">
        <v>44610</v>
      </c>
      <c r="IZ105" t="s">
        <v>299</v>
      </c>
      <c r="JA105" s="27">
        <v>44650</v>
      </c>
      <c r="JB105" t="s">
        <v>299</v>
      </c>
      <c r="JC105" s="27">
        <v>44650</v>
      </c>
      <c r="JD105" t="s">
        <v>299</v>
      </c>
      <c r="JE105" s="27">
        <v>44650</v>
      </c>
      <c r="JF105" t="s">
        <v>562</v>
      </c>
      <c r="JG105">
        <v>44377</v>
      </c>
      <c r="JH105" t="s">
        <v>337</v>
      </c>
      <c r="JI105" s="27">
        <v>44580</v>
      </c>
      <c r="JJ105" t="s">
        <v>337</v>
      </c>
      <c r="JK105">
        <v>44580</v>
      </c>
      <c r="JL105" t="s">
        <v>337</v>
      </c>
      <c r="JM105" s="27">
        <v>44680</v>
      </c>
      <c r="JN105" t="s">
        <v>337</v>
      </c>
      <c r="JO105" s="7">
        <v>44680</v>
      </c>
      <c r="JP105" t="s">
        <v>337</v>
      </c>
      <c r="JQ105" s="27">
        <v>44697</v>
      </c>
      <c r="JR105" t="s">
        <v>337</v>
      </c>
      <c r="JS105" s="27">
        <v>44697</v>
      </c>
      <c r="JT105" t="s">
        <v>337</v>
      </c>
      <c r="JU105">
        <v>44697</v>
      </c>
      <c r="JV105" t="s">
        <v>337</v>
      </c>
      <c r="JW105">
        <v>44697</v>
      </c>
      <c r="JX105" t="s">
        <v>337</v>
      </c>
      <c r="JY105" s="27">
        <v>44697</v>
      </c>
      <c r="JZ105" t="s">
        <v>337</v>
      </c>
      <c r="KA105" s="27">
        <v>44697</v>
      </c>
      <c r="KB105" t="s">
        <v>337</v>
      </c>
      <c r="KC105" s="27">
        <v>44697</v>
      </c>
      <c r="KD105" t="s">
        <v>337</v>
      </c>
      <c r="KE105" s="27">
        <v>44697</v>
      </c>
    </row>
    <row r="106" spans="1:291" x14ac:dyDescent="0.25">
      <c r="A106" t="s">
        <v>2485</v>
      </c>
      <c r="B106" s="7">
        <v>43937</v>
      </c>
      <c r="D106" t="s">
        <v>2485</v>
      </c>
      <c r="E106" s="7">
        <v>43927</v>
      </c>
      <c r="G106">
        <v>3296</v>
      </c>
      <c r="I106" t="s">
        <v>2487</v>
      </c>
      <c r="J106" s="7">
        <v>43937</v>
      </c>
      <c r="L106">
        <v>3296</v>
      </c>
      <c r="M106" t="s">
        <v>2487</v>
      </c>
      <c r="O106" t="s">
        <v>2496</v>
      </c>
      <c r="P106" s="7">
        <v>43937</v>
      </c>
      <c r="R106">
        <v>4114</v>
      </c>
      <c r="S106" s="7">
        <v>42354</v>
      </c>
      <c r="T106" t="s">
        <v>2428</v>
      </c>
      <c r="U106">
        <v>3085</v>
      </c>
      <c r="V106" s="7">
        <v>42292</v>
      </c>
      <c r="W106" t="s">
        <v>2342</v>
      </c>
      <c r="X106" t="s">
        <v>2487</v>
      </c>
      <c r="Y106" t="s">
        <v>2487</v>
      </c>
      <c r="Z106" s="7">
        <v>43979</v>
      </c>
      <c r="AA106" t="s">
        <v>2487</v>
      </c>
      <c r="AB106" t="s">
        <v>2487</v>
      </c>
      <c r="AC106" t="s">
        <v>2496</v>
      </c>
      <c r="AD106" s="7">
        <v>43979</v>
      </c>
      <c r="AE106" s="14" t="s">
        <v>2492</v>
      </c>
      <c r="AF106" t="s">
        <v>2496</v>
      </c>
      <c r="AG106" s="7">
        <v>43979</v>
      </c>
      <c r="AH106">
        <v>4159</v>
      </c>
      <c r="AI106" s="7">
        <v>43979</v>
      </c>
      <c r="AJ106" s="15" t="s">
        <v>2543</v>
      </c>
      <c r="AK106">
        <v>3114</v>
      </c>
      <c r="AL106" s="7">
        <v>43979</v>
      </c>
      <c r="AM106" t="s">
        <v>2496</v>
      </c>
      <c r="AN106">
        <v>3114</v>
      </c>
      <c r="AO106" s="7">
        <v>43979</v>
      </c>
      <c r="AP106">
        <v>3114</v>
      </c>
      <c r="AQ106" s="7">
        <v>44012</v>
      </c>
      <c r="AR106">
        <v>3114</v>
      </c>
      <c r="AS106" s="27">
        <v>44012</v>
      </c>
      <c r="AT106">
        <v>3114</v>
      </c>
      <c r="AU106" s="27">
        <v>44012</v>
      </c>
      <c r="AV106">
        <v>3114</v>
      </c>
      <c r="AW106" s="27">
        <v>44040</v>
      </c>
      <c r="AX106">
        <v>3114</v>
      </c>
      <c r="AY106" s="27">
        <v>44040</v>
      </c>
      <c r="AZ106">
        <v>3114</v>
      </c>
      <c r="BA106" s="27">
        <v>44062</v>
      </c>
      <c r="BB106">
        <v>3114</v>
      </c>
      <c r="BC106" s="27">
        <v>44062</v>
      </c>
      <c r="BD106">
        <v>3114</v>
      </c>
      <c r="BE106" s="27">
        <v>44062</v>
      </c>
      <c r="BF106">
        <v>3114</v>
      </c>
      <c r="BG106" s="27">
        <v>44096</v>
      </c>
      <c r="BH106">
        <v>3114</v>
      </c>
      <c r="BI106" s="27">
        <v>44096</v>
      </c>
      <c r="BJ106">
        <v>3114</v>
      </c>
      <c r="BK106" s="27">
        <v>44096</v>
      </c>
      <c r="BL106">
        <v>3114</v>
      </c>
      <c r="BM106" s="27">
        <v>44119</v>
      </c>
      <c r="BN106" t="s">
        <v>2496</v>
      </c>
      <c r="BO106" s="27">
        <v>44124</v>
      </c>
      <c r="BP106" t="s">
        <v>2496</v>
      </c>
      <c r="BQ106" s="7">
        <v>44159</v>
      </c>
      <c r="BR106" t="s">
        <v>2496</v>
      </c>
      <c r="BS106" s="27">
        <v>44159</v>
      </c>
      <c r="BT106" t="s">
        <v>2496</v>
      </c>
      <c r="BU106" s="27">
        <v>44159</v>
      </c>
      <c r="BV106" t="s">
        <v>2496</v>
      </c>
      <c r="BW106">
        <v>44159</v>
      </c>
      <c r="BX106" t="s">
        <v>2496</v>
      </c>
      <c r="BY106" s="27">
        <v>44209</v>
      </c>
      <c r="BZ106" t="s">
        <v>2496</v>
      </c>
      <c r="CA106" s="27">
        <v>44209</v>
      </c>
      <c r="CB106" t="s">
        <v>2496</v>
      </c>
      <c r="CC106" s="27">
        <v>44209</v>
      </c>
      <c r="CD106">
        <v>3761</v>
      </c>
      <c r="CE106" s="27">
        <v>44212</v>
      </c>
      <c r="CF106" t="s">
        <v>2496</v>
      </c>
      <c r="CG106" s="27">
        <v>44209</v>
      </c>
      <c r="CH106" t="s">
        <v>2498</v>
      </c>
      <c r="CI106" s="27">
        <v>44217</v>
      </c>
      <c r="CJ106" t="s">
        <v>2498</v>
      </c>
      <c r="CK106" s="27">
        <v>44232</v>
      </c>
      <c r="CL106" t="s">
        <v>2498</v>
      </c>
      <c r="CM106" s="27">
        <v>44232</v>
      </c>
      <c r="CN106" t="s">
        <v>2498</v>
      </c>
      <c r="CO106" s="27">
        <v>44232</v>
      </c>
      <c r="CP106" t="s">
        <v>2498</v>
      </c>
      <c r="CQ106" s="7">
        <v>44232</v>
      </c>
      <c r="CR106">
        <v>1103</v>
      </c>
      <c r="CS106">
        <v>0.156</v>
      </c>
      <c r="CT106">
        <v>3550</v>
      </c>
      <c r="CU106" s="7">
        <v>44237</v>
      </c>
      <c r="CV106" t="s">
        <v>2498</v>
      </c>
      <c r="CW106" s="27">
        <v>44259</v>
      </c>
      <c r="CX106" t="s">
        <v>2498</v>
      </c>
      <c r="CY106" s="27">
        <v>44292</v>
      </c>
      <c r="CZ106" t="s">
        <v>2498</v>
      </c>
      <c r="DA106" s="27">
        <v>44292</v>
      </c>
      <c r="DB106" t="s">
        <v>2498</v>
      </c>
      <c r="DC106" s="27">
        <v>44292</v>
      </c>
      <c r="DD106" t="s">
        <v>2498</v>
      </c>
      <c r="DE106" s="27">
        <v>44334</v>
      </c>
      <c r="DF106" t="s">
        <v>2498</v>
      </c>
      <c r="DG106" s="27">
        <v>44334</v>
      </c>
      <c r="DH106" t="s">
        <v>2498</v>
      </c>
      <c r="DI106" s="27">
        <v>44334</v>
      </c>
      <c r="DJ106" t="s">
        <v>237</v>
      </c>
      <c r="DK106" s="7">
        <v>44259</v>
      </c>
      <c r="DL106" t="s">
        <v>71</v>
      </c>
      <c r="DM106" s="27">
        <v>44370</v>
      </c>
      <c r="DN106" t="s">
        <v>71</v>
      </c>
      <c r="DO106" s="27">
        <v>44370</v>
      </c>
      <c r="DP106" t="s">
        <v>64</v>
      </c>
      <c r="DQ106" s="27">
        <v>44370</v>
      </c>
      <c r="DR106" t="s">
        <v>64</v>
      </c>
      <c r="DS106" s="27">
        <v>44370</v>
      </c>
      <c r="DT106" t="s">
        <v>64</v>
      </c>
      <c r="DU106" s="27">
        <v>44370</v>
      </c>
      <c r="DV106" t="s">
        <v>330</v>
      </c>
      <c r="DW106" s="27">
        <v>44370</v>
      </c>
      <c r="DX106" t="s">
        <v>134</v>
      </c>
      <c r="DY106" s="7">
        <v>44393</v>
      </c>
      <c r="DZ106" t="s">
        <v>134</v>
      </c>
      <c r="EA106">
        <v>44393</v>
      </c>
      <c r="EB106" t="s">
        <v>134</v>
      </c>
      <c r="EC106" s="27">
        <v>44393</v>
      </c>
      <c r="ED106" t="s">
        <v>134</v>
      </c>
      <c r="EE106" s="27">
        <v>44393</v>
      </c>
      <c r="EF106" t="s">
        <v>134</v>
      </c>
      <c r="EG106" s="7">
        <v>44393</v>
      </c>
      <c r="EH106" t="s">
        <v>134</v>
      </c>
      <c r="EI106" s="27">
        <v>44393</v>
      </c>
      <c r="EJ106" t="s">
        <v>134</v>
      </c>
      <c r="EK106" s="27">
        <v>44393</v>
      </c>
      <c r="EL106" t="s">
        <v>134</v>
      </c>
      <c r="EM106" s="27">
        <v>44393</v>
      </c>
      <c r="EN106" t="s">
        <v>134</v>
      </c>
      <c r="EO106" s="27">
        <v>44393</v>
      </c>
      <c r="EP106" t="s">
        <v>134</v>
      </c>
      <c r="EQ106" s="27">
        <v>44393</v>
      </c>
      <c r="ER106" t="s">
        <v>563</v>
      </c>
      <c r="ES106" s="27">
        <v>44377</v>
      </c>
      <c r="ET106" t="s">
        <v>563</v>
      </c>
      <c r="EU106" s="27">
        <v>44377</v>
      </c>
      <c r="EV106" t="s">
        <v>562</v>
      </c>
      <c r="EW106" s="27">
        <v>44377</v>
      </c>
      <c r="EX106" t="s">
        <v>562</v>
      </c>
      <c r="EY106" s="27">
        <v>44377</v>
      </c>
      <c r="EZ106" t="s">
        <v>562</v>
      </c>
      <c r="FA106">
        <v>44377</v>
      </c>
      <c r="FB106" t="s">
        <v>562</v>
      </c>
      <c r="FC106" s="27">
        <v>44377</v>
      </c>
      <c r="FF106" t="s">
        <v>562</v>
      </c>
      <c r="FG106" s="27">
        <v>44377</v>
      </c>
      <c r="FH106" t="s">
        <v>562</v>
      </c>
      <c r="FI106" s="7">
        <v>44377</v>
      </c>
      <c r="FJ106" t="s">
        <v>562</v>
      </c>
      <c r="FK106" s="27">
        <v>44377</v>
      </c>
      <c r="FL106" t="s">
        <v>562</v>
      </c>
      <c r="FM106" s="27">
        <v>44377</v>
      </c>
      <c r="FN106" t="s">
        <v>562</v>
      </c>
      <c r="FO106" s="27">
        <v>44377</v>
      </c>
      <c r="FP106" t="s">
        <v>562</v>
      </c>
      <c r="FQ106" s="27">
        <v>44377</v>
      </c>
      <c r="FR106" t="s">
        <v>562</v>
      </c>
      <c r="FS106" s="27">
        <v>44377</v>
      </c>
      <c r="FT106" t="s">
        <v>562</v>
      </c>
      <c r="FU106" s="7">
        <v>44377</v>
      </c>
      <c r="FV106" t="s">
        <v>562</v>
      </c>
      <c r="FW106" s="27">
        <v>44377</v>
      </c>
      <c r="FX106" t="s">
        <v>562</v>
      </c>
      <c r="FY106" s="27">
        <v>44377</v>
      </c>
      <c r="FZ106" t="s">
        <v>562</v>
      </c>
      <c r="GA106" s="27">
        <v>44377</v>
      </c>
      <c r="GB106" t="s">
        <v>562</v>
      </c>
      <c r="GC106" s="27">
        <v>44377</v>
      </c>
      <c r="GD106" t="s">
        <v>562</v>
      </c>
      <c r="GE106" s="27">
        <v>44377</v>
      </c>
      <c r="GF106" t="s">
        <v>562</v>
      </c>
      <c r="GG106" s="27">
        <v>44377</v>
      </c>
      <c r="GH106" t="s">
        <v>562</v>
      </c>
      <c r="GI106" s="27">
        <v>44377</v>
      </c>
      <c r="GJ106" t="s">
        <v>562</v>
      </c>
      <c r="GK106" s="27">
        <v>44377</v>
      </c>
      <c r="GL106" t="s">
        <v>562</v>
      </c>
      <c r="GM106" s="27">
        <v>44377</v>
      </c>
      <c r="GN106" t="s">
        <v>562</v>
      </c>
      <c r="GO106" s="27">
        <v>44377</v>
      </c>
      <c r="GP106" t="s">
        <v>562</v>
      </c>
      <c r="GQ106" s="27">
        <v>44377</v>
      </c>
      <c r="GR106" t="s">
        <v>562</v>
      </c>
      <c r="GS106" s="27">
        <v>44377</v>
      </c>
      <c r="GT106" t="s">
        <v>562</v>
      </c>
      <c r="GU106" s="27">
        <v>44377</v>
      </c>
      <c r="GV106" t="s">
        <v>562</v>
      </c>
      <c r="GW106" s="27">
        <v>44377</v>
      </c>
      <c r="GX106" t="s">
        <v>562</v>
      </c>
      <c r="GY106" s="27">
        <v>44377</v>
      </c>
      <c r="GZ106" t="s">
        <v>299</v>
      </c>
      <c r="HA106" s="27">
        <v>44448</v>
      </c>
      <c r="HB106" t="s">
        <v>299</v>
      </c>
      <c r="HC106" s="27">
        <v>44448</v>
      </c>
      <c r="HD106" t="s">
        <v>299</v>
      </c>
      <c r="HE106" s="27">
        <v>44448</v>
      </c>
      <c r="HF106" t="s">
        <v>299</v>
      </c>
      <c r="HG106">
        <v>44448</v>
      </c>
      <c r="HH106" t="s">
        <v>299</v>
      </c>
      <c r="HI106">
        <v>44448</v>
      </c>
      <c r="HJ106" t="s">
        <v>299</v>
      </c>
      <c r="HK106">
        <v>44448</v>
      </c>
      <c r="HL106" t="s">
        <v>299</v>
      </c>
      <c r="HM106" s="27">
        <v>44544</v>
      </c>
      <c r="HN106" t="s">
        <v>336</v>
      </c>
      <c r="HO106" s="27">
        <v>44544</v>
      </c>
      <c r="HP106" t="s">
        <v>299</v>
      </c>
      <c r="HQ106" s="27">
        <v>44544</v>
      </c>
      <c r="HR106" s="470" t="s">
        <v>299</v>
      </c>
      <c r="HS106" s="471">
        <v>44544</v>
      </c>
      <c r="HT106" t="s">
        <v>299</v>
      </c>
      <c r="HU106" s="27">
        <v>44544</v>
      </c>
      <c r="HV106" t="s">
        <v>299</v>
      </c>
      <c r="HW106" s="27">
        <v>44581</v>
      </c>
      <c r="HX106" t="s">
        <v>299</v>
      </c>
      <c r="HY106" s="27">
        <v>44581</v>
      </c>
      <c r="HZ106" t="s">
        <v>336</v>
      </c>
      <c r="IA106" s="27">
        <v>44580</v>
      </c>
      <c r="IB106" t="s">
        <v>336</v>
      </c>
      <c r="IC106" s="27">
        <v>44580</v>
      </c>
      <c r="ID106" t="s">
        <v>336</v>
      </c>
      <c r="IE106" s="27">
        <v>44580</v>
      </c>
      <c r="IF106" t="s">
        <v>336</v>
      </c>
      <c r="IG106" s="27">
        <v>44580</v>
      </c>
      <c r="IH106" t="s">
        <v>299</v>
      </c>
      <c r="II106" s="27">
        <v>44581</v>
      </c>
      <c r="IJ106" t="s">
        <v>299</v>
      </c>
      <c r="IK106" s="27">
        <v>44581</v>
      </c>
      <c r="IL106" t="s">
        <v>299</v>
      </c>
      <c r="IM106" s="27">
        <v>44610</v>
      </c>
      <c r="IN106" t="s">
        <v>299</v>
      </c>
      <c r="IO106" s="27">
        <v>44610</v>
      </c>
      <c r="IP106" t="s">
        <v>562</v>
      </c>
      <c r="IQ106" s="27">
        <v>44377</v>
      </c>
      <c r="IR106" t="s">
        <v>562</v>
      </c>
      <c r="IS106">
        <v>44377</v>
      </c>
      <c r="IT106" t="s">
        <v>562</v>
      </c>
      <c r="IU106" s="27">
        <v>44377</v>
      </c>
      <c r="IV106" t="s">
        <v>562</v>
      </c>
      <c r="IW106" s="27">
        <v>44377</v>
      </c>
      <c r="IX106" t="s">
        <v>562</v>
      </c>
      <c r="IY106" s="27">
        <v>44377</v>
      </c>
      <c r="IZ106" t="s">
        <v>562</v>
      </c>
      <c r="JA106" s="27">
        <v>44377</v>
      </c>
      <c r="JB106" t="s">
        <v>562</v>
      </c>
      <c r="JC106" s="27">
        <v>44377</v>
      </c>
      <c r="JD106" t="s">
        <v>562</v>
      </c>
      <c r="JE106" s="27">
        <v>44377</v>
      </c>
      <c r="JF106" t="s">
        <v>563</v>
      </c>
      <c r="JG106">
        <v>44377</v>
      </c>
      <c r="JH106" t="s">
        <v>299</v>
      </c>
      <c r="JI106" s="27">
        <v>44665</v>
      </c>
      <c r="JJ106" t="s">
        <v>299</v>
      </c>
      <c r="JK106">
        <v>44665</v>
      </c>
      <c r="JL106" t="s">
        <v>299</v>
      </c>
      <c r="JM106" s="27">
        <v>44665</v>
      </c>
      <c r="JN106" t="s">
        <v>299</v>
      </c>
      <c r="JO106" s="7">
        <v>44665</v>
      </c>
      <c r="JP106" t="s">
        <v>299</v>
      </c>
      <c r="JQ106" s="27">
        <v>44665</v>
      </c>
      <c r="JR106" t="s">
        <v>299</v>
      </c>
      <c r="JS106" s="27">
        <v>44699</v>
      </c>
      <c r="JT106" t="s">
        <v>299</v>
      </c>
      <c r="JU106">
        <v>44713</v>
      </c>
      <c r="JV106" t="s">
        <v>299</v>
      </c>
      <c r="JW106">
        <v>44713</v>
      </c>
      <c r="JX106" t="s">
        <v>299</v>
      </c>
      <c r="JY106" s="27">
        <v>44713</v>
      </c>
      <c r="JZ106" t="s">
        <v>299</v>
      </c>
      <c r="KA106" s="27">
        <v>44713</v>
      </c>
      <c r="KB106" t="s">
        <v>299</v>
      </c>
      <c r="KC106" s="27">
        <v>44713</v>
      </c>
      <c r="KD106" t="s">
        <v>299</v>
      </c>
      <c r="KE106" s="27">
        <v>44713</v>
      </c>
    </row>
    <row r="107" spans="1:291" x14ac:dyDescent="0.25">
      <c r="A107" t="s">
        <v>2487</v>
      </c>
      <c r="B107" s="7">
        <v>43937</v>
      </c>
      <c r="D107" t="s">
        <v>2487</v>
      </c>
      <c r="E107" s="7">
        <v>43927</v>
      </c>
      <c r="G107">
        <v>4085</v>
      </c>
      <c r="I107" t="s">
        <v>2490</v>
      </c>
      <c r="J107" s="7">
        <v>43937</v>
      </c>
      <c r="L107">
        <v>4085</v>
      </c>
      <c r="M107" t="s">
        <v>2490</v>
      </c>
      <c r="O107" t="s">
        <v>2498</v>
      </c>
      <c r="P107" s="7">
        <v>43937</v>
      </c>
      <c r="R107">
        <v>3039</v>
      </c>
      <c r="S107" s="7">
        <v>42292</v>
      </c>
      <c r="T107" t="s">
        <v>2342</v>
      </c>
      <c r="U107">
        <v>3087</v>
      </c>
      <c r="V107" s="7">
        <v>42292</v>
      </c>
      <c r="W107" t="s">
        <v>2342</v>
      </c>
      <c r="X107" t="s">
        <v>2490</v>
      </c>
      <c r="Y107" t="s">
        <v>2490</v>
      </c>
      <c r="Z107" s="7">
        <v>43979</v>
      </c>
      <c r="AA107" t="s">
        <v>2490</v>
      </c>
      <c r="AB107" t="s">
        <v>2490</v>
      </c>
      <c r="AC107" t="s">
        <v>2498</v>
      </c>
      <c r="AD107" s="7">
        <v>43979</v>
      </c>
      <c r="AE107" s="14" t="s">
        <v>2494</v>
      </c>
      <c r="AF107" t="s">
        <v>2498</v>
      </c>
      <c r="AG107" s="7">
        <v>43979</v>
      </c>
      <c r="AH107">
        <v>4111</v>
      </c>
      <c r="AI107" s="7">
        <v>43979</v>
      </c>
      <c r="AJ107" s="15" t="s">
        <v>2373</v>
      </c>
      <c r="AK107">
        <v>3234</v>
      </c>
      <c r="AL107" s="7">
        <v>43979</v>
      </c>
      <c r="AM107" t="s">
        <v>2498</v>
      </c>
      <c r="AN107">
        <v>3234</v>
      </c>
      <c r="AO107" s="7">
        <v>43979</v>
      </c>
      <c r="AP107">
        <v>3234</v>
      </c>
      <c r="AQ107" s="7">
        <v>44012</v>
      </c>
      <c r="AR107">
        <v>3234</v>
      </c>
      <c r="AS107" s="27">
        <v>44012</v>
      </c>
      <c r="AT107">
        <v>3234</v>
      </c>
      <c r="AU107" s="27">
        <v>44012</v>
      </c>
      <c r="AV107">
        <v>3234</v>
      </c>
      <c r="AW107" s="27">
        <v>44040</v>
      </c>
      <c r="AX107">
        <v>3234</v>
      </c>
      <c r="AY107" s="27">
        <v>44040</v>
      </c>
      <c r="AZ107">
        <v>3234</v>
      </c>
      <c r="BA107" s="27">
        <v>44062</v>
      </c>
      <c r="BB107">
        <v>3234</v>
      </c>
      <c r="BC107" s="27">
        <v>44062</v>
      </c>
      <c r="BD107">
        <v>3234</v>
      </c>
      <c r="BE107" s="27">
        <v>44062</v>
      </c>
      <c r="BF107">
        <v>3234</v>
      </c>
      <c r="BG107" s="27">
        <v>44062</v>
      </c>
      <c r="BH107">
        <v>3234</v>
      </c>
      <c r="BI107" s="27">
        <v>44062</v>
      </c>
      <c r="BJ107">
        <v>3234</v>
      </c>
      <c r="BK107" s="27">
        <v>44062</v>
      </c>
      <c r="BL107">
        <v>3234</v>
      </c>
      <c r="BM107" s="27">
        <v>44119</v>
      </c>
      <c r="BN107" t="s">
        <v>2498</v>
      </c>
      <c r="BO107" s="27">
        <v>44124</v>
      </c>
      <c r="BP107" t="s">
        <v>2498</v>
      </c>
      <c r="BQ107" s="7">
        <v>44159</v>
      </c>
      <c r="BR107" t="s">
        <v>2498</v>
      </c>
      <c r="BS107" s="27">
        <v>44159</v>
      </c>
      <c r="BT107" t="s">
        <v>2498</v>
      </c>
      <c r="BU107" s="27">
        <v>44159</v>
      </c>
      <c r="BV107" t="s">
        <v>2498</v>
      </c>
      <c r="BW107">
        <v>44159</v>
      </c>
      <c r="BX107" t="s">
        <v>2498</v>
      </c>
      <c r="BY107" s="27">
        <v>44159</v>
      </c>
      <c r="BZ107" t="s">
        <v>2498</v>
      </c>
      <c r="CA107" s="27">
        <v>44159</v>
      </c>
      <c r="CB107" t="s">
        <v>2498</v>
      </c>
      <c r="CC107" s="27">
        <v>44217</v>
      </c>
      <c r="CD107" t="s">
        <v>2512</v>
      </c>
      <c r="CE107" s="27">
        <v>44175</v>
      </c>
      <c r="CF107" t="s">
        <v>2498</v>
      </c>
      <c r="CG107" s="27">
        <v>44217</v>
      </c>
      <c r="CH107">
        <v>3114</v>
      </c>
      <c r="CI107" s="27">
        <v>44208</v>
      </c>
      <c r="CJ107">
        <v>3114</v>
      </c>
      <c r="CK107" s="27">
        <v>44232</v>
      </c>
      <c r="CL107">
        <v>3114</v>
      </c>
      <c r="CM107" s="27">
        <v>44232</v>
      </c>
      <c r="CN107">
        <v>3114</v>
      </c>
      <c r="CO107" s="27">
        <v>44232</v>
      </c>
      <c r="CP107">
        <v>3114</v>
      </c>
      <c r="CQ107" s="7">
        <v>44232</v>
      </c>
      <c r="CR107">
        <v>1138</v>
      </c>
      <c r="CS107">
        <v>0.622</v>
      </c>
      <c r="CT107">
        <v>3534</v>
      </c>
      <c r="CU107" s="7">
        <v>44237</v>
      </c>
      <c r="CV107">
        <v>3114</v>
      </c>
      <c r="CW107" s="27">
        <v>44259</v>
      </c>
      <c r="CX107">
        <v>3114</v>
      </c>
      <c r="CY107" s="27">
        <v>44292</v>
      </c>
      <c r="CZ107">
        <v>3114</v>
      </c>
      <c r="DA107" s="27">
        <v>44292</v>
      </c>
      <c r="DB107">
        <v>3114</v>
      </c>
      <c r="DC107" s="27">
        <v>44292</v>
      </c>
      <c r="DD107">
        <v>3114</v>
      </c>
      <c r="DE107" s="27">
        <v>44334</v>
      </c>
      <c r="DF107">
        <v>3114</v>
      </c>
      <c r="DG107" s="27">
        <v>44334</v>
      </c>
      <c r="DH107">
        <v>3114</v>
      </c>
      <c r="DI107" s="27">
        <v>44334</v>
      </c>
      <c r="DJ107" t="s">
        <v>239</v>
      </c>
      <c r="DK107" s="7">
        <v>44259</v>
      </c>
      <c r="DL107" t="s">
        <v>73</v>
      </c>
      <c r="DM107" s="27">
        <v>44370</v>
      </c>
      <c r="DN107" t="s">
        <v>73</v>
      </c>
      <c r="DO107" s="27">
        <v>44370</v>
      </c>
      <c r="DP107" t="s">
        <v>66</v>
      </c>
      <c r="DQ107" s="27">
        <v>44370</v>
      </c>
      <c r="DR107" t="s">
        <v>66</v>
      </c>
      <c r="DS107" s="27">
        <v>44370</v>
      </c>
      <c r="DT107" t="s">
        <v>66</v>
      </c>
      <c r="DU107" s="27">
        <v>44370</v>
      </c>
      <c r="DV107" t="s">
        <v>63</v>
      </c>
      <c r="DW107" s="27">
        <v>44370</v>
      </c>
      <c r="DX107" t="s">
        <v>330</v>
      </c>
      <c r="DY107" s="7">
        <v>44370</v>
      </c>
      <c r="DZ107" t="s">
        <v>330</v>
      </c>
      <c r="EA107">
        <v>44370</v>
      </c>
      <c r="EB107" t="s">
        <v>330</v>
      </c>
      <c r="EC107" s="27">
        <v>44370</v>
      </c>
      <c r="ED107" t="s">
        <v>330</v>
      </c>
      <c r="EE107" s="27">
        <v>44370</v>
      </c>
      <c r="EF107" t="s">
        <v>330</v>
      </c>
      <c r="EG107" s="7">
        <v>44370</v>
      </c>
      <c r="EH107" t="s">
        <v>330</v>
      </c>
      <c r="EI107" s="27">
        <v>44370</v>
      </c>
      <c r="EJ107" t="s">
        <v>330</v>
      </c>
      <c r="EK107" s="27">
        <v>44406</v>
      </c>
      <c r="EL107" t="s">
        <v>330</v>
      </c>
      <c r="EM107" s="27">
        <v>44406</v>
      </c>
      <c r="EN107" t="s">
        <v>330</v>
      </c>
      <c r="EO107" s="27">
        <v>44406</v>
      </c>
      <c r="EP107" t="s">
        <v>330</v>
      </c>
      <c r="EQ107" s="27">
        <v>44406</v>
      </c>
      <c r="ER107" t="s">
        <v>301</v>
      </c>
      <c r="ES107" s="27">
        <v>44419</v>
      </c>
      <c r="ET107" t="s">
        <v>301</v>
      </c>
      <c r="EU107" s="27">
        <v>44419</v>
      </c>
      <c r="EV107" t="s">
        <v>563</v>
      </c>
      <c r="EW107" s="27">
        <v>44377</v>
      </c>
      <c r="EX107" t="s">
        <v>563</v>
      </c>
      <c r="EY107" s="27">
        <v>44377</v>
      </c>
      <c r="EZ107" t="s">
        <v>563</v>
      </c>
      <c r="FA107">
        <v>44377</v>
      </c>
      <c r="FB107" t="s">
        <v>563</v>
      </c>
      <c r="FC107" s="27">
        <v>44377</v>
      </c>
      <c r="FF107" t="s">
        <v>563</v>
      </c>
      <c r="FG107" s="27">
        <v>44377</v>
      </c>
      <c r="FH107" t="s">
        <v>563</v>
      </c>
      <c r="FI107" s="7">
        <v>44377</v>
      </c>
      <c r="FJ107" t="s">
        <v>563</v>
      </c>
      <c r="FK107" s="27">
        <v>44377</v>
      </c>
      <c r="FL107" t="s">
        <v>563</v>
      </c>
      <c r="FM107" s="27">
        <v>44377</v>
      </c>
      <c r="FN107" t="s">
        <v>563</v>
      </c>
      <c r="FO107" s="27">
        <v>44377</v>
      </c>
      <c r="FP107" t="s">
        <v>563</v>
      </c>
      <c r="FQ107" s="27">
        <v>44377</v>
      </c>
      <c r="FR107" t="s">
        <v>563</v>
      </c>
      <c r="FS107" s="27">
        <v>44377</v>
      </c>
      <c r="FT107" t="s">
        <v>563</v>
      </c>
      <c r="FU107" s="7">
        <v>44377</v>
      </c>
      <c r="FV107" t="s">
        <v>563</v>
      </c>
      <c r="FW107" s="27">
        <v>44377</v>
      </c>
      <c r="FX107" t="s">
        <v>563</v>
      </c>
      <c r="FY107" s="27">
        <v>44377</v>
      </c>
      <c r="FZ107" t="s">
        <v>563</v>
      </c>
      <c r="GA107" s="27">
        <v>44377</v>
      </c>
      <c r="GB107" t="s">
        <v>563</v>
      </c>
      <c r="GC107" s="27">
        <v>44377</v>
      </c>
      <c r="GD107" t="s">
        <v>563</v>
      </c>
      <c r="GE107" s="27">
        <v>44377</v>
      </c>
      <c r="GF107" t="s">
        <v>563</v>
      </c>
      <c r="GG107" s="27">
        <v>44377</v>
      </c>
      <c r="GH107" t="s">
        <v>563</v>
      </c>
      <c r="GI107" s="27">
        <v>44377</v>
      </c>
      <c r="GJ107" t="s">
        <v>563</v>
      </c>
      <c r="GK107" s="27">
        <v>44377</v>
      </c>
      <c r="GL107" t="s">
        <v>563</v>
      </c>
      <c r="GM107" s="27">
        <v>44377</v>
      </c>
      <c r="GN107" t="s">
        <v>563</v>
      </c>
      <c r="GO107" s="27">
        <v>44377</v>
      </c>
      <c r="GP107" t="s">
        <v>563</v>
      </c>
      <c r="GQ107" s="27">
        <v>44377</v>
      </c>
      <c r="GR107" t="s">
        <v>563</v>
      </c>
      <c r="GS107" s="27">
        <v>44377</v>
      </c>
      <c r="GT107" t="s">
        <v>563</v>
      </c>
      <c r="GU107" s="27">
        <v>44377</v>
      </c>
      <c r="GV107" t="s">
        <v>563</v>
      </c>
      <c r="GW107" s="27">
        <v>44377</v>
      </c>
      <c r="GX107" t="s">
        <v>563</v>
      </c>
      <c r="GY107" s="27">
        <v>44377</v>
      </c>
      <c r="GZ107" t="s">
        <v>562</v>
      </c>
      <c r="HA107" s="27">
        <v>44377</v>
      </c>
      <c r="HB107" t="s">
        <v>562</v>
      </c>
      <c r="HC107" s="27">
        <v>44377</v>
      </c>
      <c r="HD107" t="s">
        <v>562</v>
      </c>
      <c r="HE107" s="27">
        <v>44377</v>
      </c>
      <c r="HF107" t="s">
        <v>562</v>
      </c>
      <c r="HG107">
        <v>44377</v>
      </c>
      <c r="HH107" t="s">
        <v>562</v>
      </c>
      <c r="HI107">
        <v>44377</v>
      </c>
      <c r="HJ107" t="s">
        <v>562</v>
      </c>
      <c r="HK107">
        <v>44377</v>
      </c>
      <c r="HL107" t="s">
        <v>562</v>
      </c>
      <c r="HM107" s="27">
        <v>44377</v>
      </c>
      <c r="HN107" t="s">
        <v>337</v>
      </c>
      <c r="HO107" s="27">
        <v>44544</v>
      </c>
      <c r="HP107" t="s">
        <v>562</v>
      </c>
      <c r="HQ107" s="27">
        <v>44377</v>
      </c>
      <c r="HR107" s="470" t="s">
        <v>562</v>
      </c>
      <c r="HS107" s="471">
        <v>44377</v>
      </c>
      <c r="HT107" t="s">
        <v>562</v>
      </c>
      <c r="HU107" s="27">
        <v>44377</v>
      </c>
      <c r="HV107" t="s">
        <v>562</v>
      </c>
      <c r="HW107" s="27">
        <v>44377</v>
      </c>
      <c r="HX107" t="s">
        <v>562</v>
      </c>
      <c r="HY107" s="27">
        <v>44377</v>
      </c>
      <c r="HZ107" t="s">
        <v>337</v>
      </c>
      <c r="IA107" s="27">
        <v>44580</v>
      </c>
      <c r="IB107" t="s">
        <v>337</v>
      </c>
      <c r="IC107" s="27">
        <v>44580</v>
      </c>
      <c r="ID107" t="s">
        <v>337</v>
      </c>
      <c r="IE107" s="27">
        <v>44580</v>
      </c>
      <c r="IF107" t="s">
        <v>337</v>
      </c>
      <c r="IG107" s="27">
        <v>44580</v>
      </c>
      <c r="IH107" t="s">
        <v>562</v>
      </c>
      <c r="II107" s="27">
        <v>44377</v>
      </c>
      <c r="IJ107" t="s">
        <v>562</v>
      </c>
      <c r="IK107" s="27">
        <v>44377</v>
      </c>
      <c r="IL107" t="s">
        <v>562</v>
      </c>
      <c r="IM107" s="27">
        <v>44377</v>
      </c>
      <c r="IN107" t="s">
        <v>562</v>
      </c>
      <c r="IO107" s="27">
        <v>44377</v>
      </c>
      <c r="IP107" t="s">
        <v>563</v>
      </c>
      <c r="IQ107" s="27">
        <v>44377</v>
      </c>
      <c r="IR107" t="s">
        <v>563</v>
      </c>
      <c r="IS107">
        <v>44377</v>
      </c>
      <c r="IT107" t="s">
        <v>563</v>
      </c>
      <c r="IU107" s="27">
        <v>44377</v>
      </c>
      <c r="IV107" t="s">
        <v>563</v>
      </c>
      <c r="IW107" s="27">
        <v>44377</v>
      </c>
      <c r="IX107" t="s">
        <v>563</v>
      </c>
      <c r="IY107" s="27">
        <v>44377</v>
      </c>
      <c r="IZ107" t="s">
        <v>563</v>
      </c>
      <c r="JA107" s="27">
        <v>44377</v>
      </c>
      <c r="JB107" t="s">
        <v>563</v>
      </c>
      <c r="JC107" s="27">
        <v>44377</v>
      </c>
      <c r="JD107" t="s">
        <v>563</v>
      </c>
      <c r="JE107" s="27">
        <v>44377</v>
      </c>
      <c r="JF107" t="s">
        <v>301</v>
      </c>
      <c r="JG107">
        <v>44609</v>
      </c>
      <c r="JH107" t="s">
        <v>562</v>
      </c>
      <c r="JI107" s="27">
        <v>44377</v>
      </c>
      <c r="JJ107" t="s">
        <v>562</v>
      </c>
      <c r="JK107">
        <v>44377</v>
      </c>
      <c r="JL107" t="s">
        <v>562</v>
      </c>
      <c r="JM107" s="27">
        <v>44377</v>
      </c>
      <c r="JN107" t="s">
        <v>562</v>
      </c>
      <c r="JO107" s="7">
        <v>44377</v>
      </c>
      <c r="JP107" t="s">
        <v>562</v>
      </c>
      <c r="JQ107" s="27">
        <v>44377</v>
      </c>
      <c r="JR107" t="s">
        <v>562</v>
      </c>
      <c r="JS107" s="27">
        <v>44377</v>
      </c>
      <c r="JT107" t="s">
        <v>562</v>
      </c>
      <c r="JU107">
        <v>44377</v>
      </c>
      <c r="JV107" t="s">
        <v>562</v>
      </c>
      <c r="JW107">
        <v>44377</v>
      </c>
      <c r="JX107" t="s">
        <v>562</v>
      </c>
      <c r="JY107" s="27">
        <v>44377</v>
      </c>
      <c r="JZ107" t="s">
        <v>562</v>
      </c>
      <c r="KA107" s="27">
        <v>44377</v>
      </c>
      <c r="KB107" t="s">
        <v>562</v>
      </c>
      <c r="KC107" s="27">
        <v>44377</v>
      </c>
      <c r="KD107" t="s">
        <v>562</v>
      </c>
      <c r="KE107" s="27">
        <v>44377</v>
      </c>
    </row>
    <row r="108" spans="1:291" x14ac:dyDescent="0.25">
      <c r="A108" t="s">
        <v>2490</v>
      </c>
      <c r="B108" s="7">
        <v>43937</v>
      </c>
      <c r="D108" t="s">
        <v>2490</v>
      </c>
      <c r="E108" s="7">
        <v>43927</v>
      </c>
      <c r="G108" t="s">
        <v>2457</v>
      </c>
      <c r="I108" t="s">
        <v>2492</v>
      </c>
      <c r="J108" s="7">
        <v>43937</v>
      </c>
      <c r="L108" t="s">
        <v>2457</v>
      </c>
      <c r="M108" t="s">
        <v>2492</v>
      </c>
      <c r="O108">
        <v>3114</v>
      </c>
      <c r="P108" s="7">
        <v>43829</v>
      </c>
      <c r="R108">
        <v>3085</v>
      </c>
      <c r="S108" s="7">
        <v>42292</v>
      </c>
      <c r="T108" t="s">
        <v>2342</v>
      </c>
      <c r="U108">
        <v>3090</v>
      </c>
      <c r="V108" s="7">
        <v>42292</v>
      </c>
      <c r="W108" t="s">
        <v>2546</v>
      </c>
      <c r="X108" t="s">
        <v>2492</v>
      </c>
      <c r="Y108" t="s">
        <v>2492</v>
      </c>
      <c r="Z108" s="7">
        <v>43979</v>
      </c>
      <c r="AA108" t="s">
        <v>2492</v>
      </c>
      <c r="AB108" t="s">
        <v>2492</v>
      </c>
      <c r="AC108">
        <v>3114</v>
      </c>
      <c r="AD108" s="7">
        <v>43979</v>
      </c>
      <c r="AE108" s="14" t="s">
        <v>2496</v>
      </c>
      <c r="AF108">
        <v>3114</v>
      </c>
      <c r="AG108" s="7">
        <v>43979</v>
      </c>
      <c r="AH108">
        <v>4113</v>
      </c>
      <c r="AI108" s="7">
        <v>43979</v>
      </c>
      <c r="AJ108" s="15" t="s">
        <v>2373</v>
      </c>
      <c r="AK108">
        <v>3233</v>
      </c>
      <c r="AL108" s="7">
        <v>43979</v>
      </c>
      <c r="AM108">
        <v>3114</v>
      </c>
      <c r="AN108">
        <v>3233</v>
      </c>
      <c r="AO108" s="7">
        <v>43979</v>
      </c>
      <c r="AP108">
        <v>3233</v>
      </c>
      <c r="AQ108" s="7">
        <v>44012</v>
      </c>
      <c r="AR108">
        <v>3233</v>
      </c>
      <c r="AS108" s="27">
        <v>44012</v>
      </c>
      <c r="AT108">
        <v>3233</v>
      </c>
      <c r="AU108" s="27">
        <v>44012</v>
      </c>
      <c r="AV108">
        <v>3233</v>
      </c>
      <c r="AW108" s="27">
        <v>44040</v>
      </c>
      <c r="AX108">
        <v>3233</v>
      </c>
      <c r="AY108" s="27">
        <v>44040</v>
      </c>
      <c r="AZ108">
        <v>3233</v>
      </c>
      <c r="BA108" s="27">
        <v>44062</v>
      </c>
      <c r="BB108">
        <v>3233</v>
      </c>
      <c r="BC108" s="27">
        <v>44062</v>
      </c>
      <c r="BD108">
        <v>3233</v>
      </c>
      <c r="BE108" s="27">
        <v>44062</v>
      </c>
      <c r="BF108">
        <v>3233</v>
      </c>
      <c r="BG108" s="27">
        <v>44096</v>
      </c>
      <c r="BH108">
        <v>3233</v>
      </c>
      <c r="BI108" s="27">
        <v>44096</v>
      </c>
      <c r="BJ108">
        <v>3233</v>
      </c>
      <c r="BK108" s="27">
        <v>44096</v>
      </c>
      <c r="BL108">
        <v>3233</v>
      </c>
      <c r="BM108" s="27">
        <v>44119</v>
      </c>
      <c r="BN108">
        <v>3114</v>
      </c>
      <c r="BO108" s="27">
        <v>44124</v>
      </c>
      <c r="BP108">
        <v>3114</v>
      </c>
      <c r="BQ108" s="7">
        <v>44159</v>
      </c>
      <c r="BR108">
        <v>3114</v>
      </c>
      <c r="BS108" s="27">
        <v>44159</v>
      </c>
      <c r="BT108">
        <v>3114</v>
      </c>
      <c r="BU108" s="27">
        <v>44159</v>
      </c>
      <c r="BV108">
        <v>3114</v>
      </c>
      <c r="BW108">
        <v>44159</v>
      </c>
      <c r="BX108">
        <v>3114</v>
      </c>
      <c r="BY108" s="27">
        <v>44208</v>
      </c>
      <c r="BZ108">
        <v>3114</v>
      </c>
      <c r="CA108" s="27">
        <v>44208</v>
      </c>
      <c r="CB108">
        <v>3114</v>
      </c>
      <c r="CC108" s="27">
        <v>44208</v>
      </c>
      <c r="CD108" t="s">
        <v>2547</v>
      </c>
      <c r="CE108" s="27">
        <v>44175</v>
      </c>
      <c r="CF108">
        <v>3114</v>
      </c>
      <c r="CG108" s="27">
        <v>44208</v>
      </c>
      <c r="CH108">
        <v>3234</v>
      </c>
      <c r="CI108" s="27">
        <v>44208</v>
      </c>
      <c r="CJ108">
        <v>3234</v>
      </c>
      <c r="CK108" s="27">
        <v>44232</v>
      </c>
      <c r="CL108">
        <v>3234</v>
      </c>
      <c r="CM108" s="27">
        <v>44232</v>
      </c>
      <c r="CN108">
        <v>3234</v>
      </c>
      <c r="CO108" s="27">
        <v>44232</v>
      </c>
      <c r="CP108">
        <v>3234</v>
      </c>
      <c r="CQ108" s="7">
        <v>44232</v>
      </c>
      <c r="CR108">
        <v>1035</v>
      </c>
      <c r="CS108">
        <v>0.29599999999999999</v>
      </c>
      <c r="CT108">
        <v>3539</v>
      </c>
      <c r="CU108" s="7">
        <v>44237</v>
      </c>
      <c r="CV108">
        <v>3234</v>
      </c>
      <c r="CW108" s="27">
        <v>44259</v>
      </c>
      <c r="CX108">
        <v>3234</v>
      </c>
      <c r="CY108" s="27">
        <v>44292</v>
      </c>
      <c r="CZ108">
        <v>3234</v>
      </c>
      <c r="DA108" s="27">
        <v>44292</v>
      </c>
      <c r="DB108">
        <v>3234</v>
      </c>
      <c r="DC108" s="27">
        <v>44292</v>
      </c>
      <c r="DD108">
        <v>3234</v>
      </c>
      <c r="DE108" s="27">
        <v>44334</v>
      </c>
      <c r="DF108">
        <v>3234</v>
      </c>
      <c r="DG108" s="27">
        <v>44334</v>
      </c>
      <c r="DH108">
        <v>3234</v>
      </c>
      <c r="DI108" s="27">
        <v>44334</v>
      </c>
      <c r="DJ108" t="s">
        <v>240</v>
      </c>
      <c r="DK108" s="7">
        <v>44259</v>
      </c>
      <c r="DL108" t="s">
        <v>74</v>
      </c>
      <c r="DM108" s="27">
        <v>44370</v>
      </c>
      <c r="DN108" t="s">
        <v>74</v>
      </c>
      <c r="DO108" s="27">
        <v>44370</v>
      </c>
      <c r="DP108" t="s">
        <v>67</v>
      </c>
      <c r="DQ108" s="27">
        <v>44370</v>
      </c>
      <c r="DR108" t="s">
        <v>67</v>
      </c>
      <c r="DS108" s="27">
        <v>44370</v>
      </c>
      <c r="DT108" t="s">
        <v>67</v>
      </c>
      <c r="DU108" s="27">
        <v>44370</v>
      </c>
      <c r="DV108" t="s">
        <v>64</v>
      </c>
      <c r="DW108" s="27">
        <v>44370</v>
      </c>
      <c r="DX108" t="s">
        <v>63</v>
      </c>
      <c r="DY108" s="7">
        <v>44392</v>
      </c>
      <c r="DZ108" t="s">
        <v>63</v>
      </c>
      <c r="EA108">
        <v>44392</v>
      </c>
      <c r="EB108" t="s">
        <v>63</v>
      </c>
      <c r="EC108" s="27">
        <v>44392</v>
      </c>
      <c r="ED108" t="s">
        <v>63</v>
      </c>
      <c r="EE108" s="27">
        <v>44392</v>
      </c>
      <c r="EF108" t="s">
        <v>63</v>
      </c>
      <c r="EG108" s="7">
        <v>44392</v>
      </c>
      <c r="EH108" t="s">
        <v>63</v>
      </c>
      <c r="EI108" s="27">
        <v>44392</v>
      </c>
      <c r="EJ108" t="s">
        <v>63</v>
      </c>
      <c r="EK108" s="27">
        <v>44392</v>
      </c>
      <c r="EL108" t="s">
        <v>63</v>
      </c>
      <c r="EM108" s="27">
        <v>44392</v>
      </c>
      <c r="EN108" t="s">
        <v>63</v>
      </c>
      <c r="EO108" s="27">
        <v>44411</v>
      </c>
      <c r="EP108" t="s">
        <v>63</v>
      </c>
      <c r="EQ108" s="27">
        <v>44411</v>
      </c>
      <c r="ER108" t="s">
        <v>303</v>
      </c>
      <c r="ES108" s="27">
        <v>44421</v>
      </c>
      <c r="ET108" t="s">
        <v>303</v>
      </c>
      <c r="EU108" s="27">
        <v>44421</v>
      </c>
      <c r="EV108" t="s">
        <v>301</v>
      </c>
      <c r="EW108" s="27">
        <v>44419</v>
      </c>
      <c r="EX108" t="s">
        <v>301</v>
      </c>
      <c r="EY108" s="27">
        <v>44419</v>
      </c>
      <c r="EZ108" t="s">
        <v>301</v>
      </c>
      <c r="FA108">
        <v>44419</v>
      </c>
      <c r="FB108" t="s">
        <v>301</v>
      </c>
      <c r="FC108" s="27">
        <v>44419</v>
      </c>
      <c r="FF108" t="s">
        <v>301</v>
      </c>
      <c r="FG108" s="27">
        <v>44419</v>
      </c>
      <c r="FH108" t="s">
        <v>301</v>
      </c>
      <c r="FI108" s="7">
        <v>44419</v>
      </c>
      <c r="FJ108" t="s">
        <v>301</v>
      </c>
      <c r="FK108" s="27">
        <v>44419</v>
      </c>
      <c r="FL108" t="s">
        <v>301</v>
      </c>
      <c r="FM108" s="27">
        <v>44419</v>
      </c>
      <c r="FN108" t="s">
        <v>301</v>
      </c>
      <c r="FO108" s="27">
        <v>44419</v>
      </c>
      <c r="FP108" t="s">
        <v>301</v>
      </c>
      <c r="FQ108" s="27">
        <v>44419</v>
      </c>
      <c r="FR108" t="s">
        <v>301</v>
      </c>
      <c r="FS108" s="27">
        <v>44419</v>
      </c>
      <c r="FT108" t="s">
        <v>301</v>
      </c>
      <c r="FU108" s="7">
        <v>44419</v>
      </c>
      <c r="FV108" t="s">
        <v>301</v>
      </c>
      <c r="FW108" s="27">
        <v>44419</v>
      </c>
      <c r="FX108" t="s">
        <v>301</v>
      </c>
      <c r="FY108" s="27">
        <v>44419</v>
      </c>
      <c r="FZ108" t="s">
        <v>301</v>
      </c>
      <c r="GA108" s="27">
        <v>44419</v>
      </c>
      <c r="GB108" t="s">
        <v>301</v>
      </c>
      <c r="GC108" s="27">
        <v>44419</v>
      </c>
      <c r="GD108" t="s">
        <v>301</v>
      </c>
      <c r="GE108" s="27">
        <v>44419</v>
      </c>
      <c r="GF108" t="s">
        <v>301</v>
      </c>
      <c r="GG108" s="27">
        <v>44419</v>
      </c>
      <c r="GH108" t="s">
        <v>301</v>
      </c>
      <c r="GI108" s="27">
        <v>44419</v>
      </c>
      <c r="GJ108" t="s">
        <v>301</v>
      </c>
      <c r="GK108" s="27">
        <v>44419</v>
      </c>
      <c r="GL108" t="s">
        <v>301</v>
      </c>
      <c r="GM108" s="27">
        <v>44419</v>
      </c>
      <c r="GN108" t="s">
        <v>301</v>
      </c>
      <c r="GO108" s="27">
        <v>44419</v>
      </c>
      <c r="GP108" t="s">
        <v>301</v>
      </c>
      <c r="GQ108" s="27">
        <v>44419</v>
      </c>
      <c r="GR108" t="s">
        <v>301</v>
      </c>
      <c r="GS108" s="27">
        <v>44419</v>
      </c>
      <c r="GT108" t="s">
        <v>301</v>
      </c>
      <c r="GU108" s="27">
        <v>44419</v>
      </c>
      <c r="GV108" t="s">
        <v>301</v>
      </c>
      <c r="GW108" s="27">
        <v>44419</v>
      </c>
      <c r="GX108" t="s">
        <v>301</v>
      </c>
      <c r="GY108" s="27">
        <v>44419</v>
      </c>
      <c r="GZ108" t="s">
        <v>563</v>
      </c>
      <c r="HA108" s="27">
        <v>44377</v>
      </c>
      <c r="HB108" t="s">
        <v>563</v>
      </c>
      <c r="HC108" s="27">
        <v>44377</v>
      </c>
      <c r="HD108" t="s">
        <v>563</v>
      </c>
      <c r="HE108" s="27">
        <v>44377</v>
      </c>
      <c r="HF108" t="s">
        <v>563</v>
      </c>
      <c r="HG108">
        <v>44377</v>
      </c>
      <c r="HH108" t="s">
        <v>563</v>
      </c>
      <c r="HI108">
        <v>44377</v>
      </c>
      <c r="HJ108" t="s">
        <v>563</v>
      </c>
      <c r="HK108">
        <v>44377</v>
      </c>
      <c r="HL108" t="s">
        <v>563</v>
      </c>
      <c r="HM108" s="27">
        <v>44377</v>
      </c>
      <c r="HN108" t="s">
        <v>299</v>
      </c>
      <c r="HO108" s="27">
        <v>44544</v>
      </c>
      <c r="HP108" t="s">
        <v>563</v>
      </c>
      <c r="HQ108" s="27">
        <v>44377</v>
      </c>
      <c r="HR108" s="470" t="s">
        <v>563</v>
      </c>
      <c r="HS108" s="471">
        <v>44377</v>
      </c>
      <c r="HT108" t="s">
        <v>563</v>
      </c>
      <c r="HU108" s="27">
        <v>44377</v>
      </c>
      <c r="HV108" t="s">
        <v>563</v>
      </c>
      <c r="HW108" s="27">
        <v>44377</v>
      </c>
      <c r="HX108" t="s">
        <v>563</v>
      </c>
      <c r="HY108" s="27">
        <v>44377</v>
      </c>
      <c r="HZ108" t="s">
        <v>299</v>
      </c>
      <c r="IA108" s="27">
        <v>44581</v>
      </c>
      <c r="IB108" t="s">
        <v>299</v>
      </c>
      <c r="IC108" s="27">
        <v>44581</v>
      </c>
      <c r="ID108" t="s">
        <v>299</v>
      </c>
      <c r="IE108" s="27">
        <v>44581</v>
      </c>
      <c r="IF108" t="s">
        <v>299</v>
      </c>
      <c r="IG108" s="27">
        <v>44581</v>
      </c>
      <c r="IH108" t="s">
        <v>563</v>
      </c>
      <c r="II108" s="27">
        <v>44377</v>
      </c>
      <c r="IJ108" t="s">
        <v>563</v>
      </c>
      <c r="IK108" s="27">
        <v>44377</v>
      </c>
      <c r="IL108" t="s">
        <v>563</v>
      </c>
      <c r="IM108" s="27">
        <v>44377</v>
      </c>
      <c r="IN108" t="s">
        <v>563</v>
      </c>
      <c r="IO108" s="27">
        <v>44377</v>
      </c>
      <c r="IP108" t="s">
        <v>301</v>
      </c>
      <c r="IQ108" s="27">
        <v>44609</v>
      </c>
      <c r="IR108" t="s">
        <v>301</v>
      </c>
      <c r="IS108">
        <v>44609</v>
      </c>
      <c r="IT108" t="s">
        <v>301</v>
      </c>
      <c r="IU108" s="27">
        <v>44609</v>
      </c>
      <c r="IV108" t="s">
        <v>301</v>
      </c>
      <c r="IW108" s="27">
        <v>44609</v>
      </c>
      <c r="IX108" t="s">
        <v>301</v>
      </c>
      <c r="IY108" s="27">
        <v>44609</v>
      </c>
      <c r="IZ108" t="s">
        <v>301</v>
      </c>
      <c r="JA108" s="27">
        <v>44609</v>
      </c>
      <c r="JB108" t="s">
        <v>301</v>
      </c>
      <c r="JC108" s="27">
        <v>44609</v>
      </c>
      <c r="JD108" t="s">
        <v>301</v>
      </c>
      <c r="JE108" s="27">
        <v>44609</v>
      </c>
      <c r="JF108" t="s">
        <v>302</v>
      </c>
      <c r="JG108">
        <v>44580</v>
      </c>
      <c r="JH108" t="s">
        <v>563</v>
      </c>
      <c r="JI108" s="27">
        <v>44377</v>
      </c>
      <c r="JJ108" t="s">
        <v>563</v>
      </c>
      <c r="JK108">
        <v>44377</v>
      </c>
      <c r="JL108" t="s">
        <v>563</v>
      </c>
      <c r="JM108" s="27">
        <v>44377</v>
      </c>
      <c r="JN108" t="s">
        <v>563</v>
      </c>
      <c r="JO108" s="7">
        <v>44377</v>
      </c>
      <c r="JP108" t="s">
        <v>563</v>
      </c>
      <c r="JQ108" s="27">
        <v>44377</v>
      </c>
      <c r="JR108" t="s">
        <v>563</v>
      </c>
      <c r="JS108" s="27">
        <v>44377</v>
      </c>
      <c r="JT108" t="s">
        <v>563</v>
      </c>
      <c r="JU108">
        <v>44377</v>
      </c>
      <c r="JV108" t="s">
        <v>563</v>
      </c>
      <c r="JW108">
        <v>44377</v>
      </c>
      <c r="JX108" t="s">
        <v>563</v>
      </c>
      <c r="JY108" s="27">
        <v>44377</v>
      </c>
      <c r="JZ108" t="s">
        <v>563</v>
      </c>
      <c r="KA108" s="27">
        <v>44377</v>
      </c>
      <c r="KB108" t="s">
        <v>563</v>
      </c>
      <c r="KC108" s="27">
        <v>44377</v>
      </c>
      <c r="KD108" t="s">
        <v>563</v>
      </c>
      <c r="KE108" s="27">
        <v>44377</v>
      </c>
    </row>
    <row r="109" spans="1:291" x14ac:dyDescent="0.25">
      <c r="A109" t="s">
        <v>2492</v>
      </c>
      <c r="B109" s="7">
        <v>43937</v>
      </c>
      <c r="D109" t="s">
        <v>2492</v>
      </c>
      <c r="E109" s="7">
        <v>43927</v>
      </c>
      <c r="G109" t="s">
        <v>2483</v>
      </c>
      <c r="I109" t="s">
        <v>2494</v>
      </c>
      <c r="J109" s="7">
        <v>43937</v>
      </c>
      <c r="L109" t="s">
        <v>2483</v>
      </c>
      <c r="M109" t="s">
        <v>2494</v>
      </c>
      <c r="O109">
        <v>3234</v>
      </c>
      <c r="P109" s="7">
        <v>43829</v>
      </c>
      <c r="R109">
        <v>3087</v>
      </c>
      <c r="S109" s="7">
        <v>42292</v>
      </c>
      <c r="T109" t="s">
        <v>2342</v>
      </c>
      <c r="U109">
        <v>715</v>
      </c>
      <c r="V109" s="7">
        <v>43852</v>
      </c>
      <c r="W109" t="s">
        <v>2503</v>
      </c>
      <c r="X109" t="s">
        <v>2494</v>
      </c>
      <c r="Y109" t="s">
        <v>2494</v>
      </c>
      <c r="Z109" s="7">
        <v>43979</v>
      </c>
      <c r="AA109" t="s">
        <v>2494</v>
      </c>
      <c r="AB109" t="s">
        <v>2494</v>
      </c>
      <c r="AC109">
        <v>3234</v>
      </c>
      <c r="AD109" s="7">
        <v>43979</v>
      </c>
      <c r="AE109" s="14" t="s">
        <v>2498</v>
      </c>
      <c r="AF109">
        <v>3234</v>
      </c>
      <c r="AG109" s="7">
        <v>43979</v>
      </c>
      <c r="AH109">
        <v>4114</v>
      </c>
      <c r="AI109" s="7">
        <v>42354</v>
      </c>
      <c r="AJ109" s="15" t="s">
        <v>2428</v>
      </c>
      <c r="AK109">
        <v>3130</v>
      </c>
      <c r="AL109" s="7">
        <v>43979</v>
      </c>
      <c r="AM109">
        <v>3234</v>
      </c>
      <c r="AN109">
        <v>3130</v>
      </c>
      <c r="AO109" s="7">
        <v>43979</v>
      </c>
      <c r="AP109">
        <v>3130</v>
      </c>
      <c r="AQ109" s="7">
        <v>44012</v>
      </c>
      <c r="AR109">
        <v>3130</v>
      </c>
      <c r="AS109" s="27">
        <v>44012</v>
      </c>
      <c r="AT109">
        <v>3130</v>
      </c>
      <c r="AU109" s="27">
        <v>44012</v>
      </c>
      <c r="AV109">
        <v>3130</v>
      </c>
      <c r="AW109" s="27">
        <v>44040</v>
      </c>
      <c r="AX109">
        <v>3130</v>
      </c>
      <c r="AY109" s="27">
        <v>44040</v>
      </c>
      <c r="AZ109">
        <v>3130</v>
      </c>
      <c r="BA109" s="27">
        <v>44062</v>
      </c>
      <c r="BB109">
        <v>3130</v>
      </c>
      <c r="BC109" s="27">
        <v>44062</v>
      </c>
      <c r="BD109">
        <v>3130</v>
      </c>
      <c r="BE109" s="27">
        <v>44062</v>
      </c>
      <c r="BF109">
        <v>3130</v>
      </c>
      <c r="BG109" s="27">
        <v>44096</v>
      </c>
      <c r="BH109">
        <v>3130</v>
      </c>
      <c r="BI109" s="27">
        <v>44096</v>
      </c>
      <c r="BJ109">
        <v>3130</v>
      </c>
      <c r="BK109" s="27">
        <v>44096</v>
      </c>
      <c r="BL109">
        <v>3130</v>
      </c>
      <c r="BM109" s="27">
        <v>44119</v>
      </c>
      <c r="BN109">
        <v>3234</v>
      </c>
      <c r="BO109" s="27">
        <v>44124</v>
      </c>
      <c r="BP109">
        <v>3234</v>
      </c>
      <c r="BQ109" s="7">
        <v>44159</v>
      </c>
      <c r="BR109">
        <v>3234</v>
      </c>
      <c r="BS109" s="27">
        <v>44159</v>
      </c>
      <c r="BT109">
        <v>3234</v>
      </c>
      <c r="BU109" s="27">
        <v>44159</v>
      </c>
      <c r="BV109">
        <v>3234</v>
      </c>
      <c r="BW109">
        <v>44159</v>
      </c>
      <c r="BX109">
        <v>3234</v>
      </c>
      <c r="BY109" s="27">
        <v>44208</v>
      </c>
      <c r="BZ109">
        <v>3234</v>
      </c>
      <c r="CA109" s="27">
        <v>44208</v>
      </c>
      <c r="CB109">
        <v>3234</v>
      </c>
      <c r="CC109" s="27">
        <v>44208</v>
      </c>
      <c r="CD109">
        <v>3648</v>
      </c>
      <c r="CE109" s="27">
        <v>44175</v>
      </c>
      <c r="CF109">
        <v>3234</v>
      </c>
      <c r="CG109" s="27">
        <v>44208</v>
      </c>
      <c r="CH109">
        <v>3233</v>
      </c>
      <c r="CI109" s="27">
        <v>44208</v>
      </c>
      <c r="CJ109">
        <v>3233</v>
      </c>
      <c r="CK109" s="27">
        <v>44232</v>
      </c>
      <c r="CL109">
        <v>3233</v>
      </c>
      <c r="CM109" s="27">
        <v>44232</v>
      </c>
      <c r="CN109">
        <v>3233</v>
      </c>
      <c r="CO109" s="27">
        <v>44232</v>
      </c>
      <c r="CP109">
        <v>3233</v>
      </c>
      <c r="CQ109" s="7">
        <v>44232</v>
      </c>
      <c r="CR109">
        <v>1075</v>
      </c>
      <c r="CS109">
        <v>0.27500000000000002</v>
      </c>
      <c r="CT109">
        <v>3475</v>
      </c>
      <c r="CU109" s="7">
        <v>44237</v>
      </c>
      <c r="CV109">
        <v>3233</v>
      </c>
      <c r="CW109" s="27">
        <v>44259</v>
      </c>
      <c r="CX109">
        <v>3233</v>
      </c>
      <c r="CY109" s="27">
        <v>44292</v>
      </c>
      <c r="CZ109">
        <v>3233</v>
      </c>
      <c r="DA109" s="27">
        <v>44292</v>
      </c>
      <c r="DB109">
        <v>3233</v>
      </c>
      <c r="DC109" s="27">
        <v>44292</v>
      </c>
      <c r="DD109">
        <v>3233</v>
      </c>
      <c r="DE109" s="27">
        <v>44334</v>
      </c>
      <c r="DF109">
        <v>3233</v>
      </c>
      <c r="DG109" s="27">
        <v>44334</v>
      </c>
      <c r="DH109">
        <v>3233</v>
      </c>
      <c r="DI109" s="27">
        <v>44334</v>
      </c>
      <c r="DJ109" t="s">
        <v>241</v>
      </c>
      <c r="DK109" s="7">
        <v>44259</v>
      </c>
      <c r="DL109" t="s">
        <v>75</v>
      </c>
      <c r="DM109" s="27">
        <v>44370</v>
      </c>
      <c r="DN109" t="s">
        <v>75</v>
      </c>
      <c r="DO109" s="27">
        <v>44370</v>
      </c>
      <c r="DP109" t="s">
        <v>68</v>
      </c>
      <c r="DQ109" s="27">
        <v>44370</v>
      </c>
      <c r="DR109" t="s">
        <v>68</v>
      </c>
      <c r="DS109" s="27">
        <v>44370</v>
      </c>
      <c r="DT109" t="s">
        <v>68</v>
      </c>
      <c r="DU109" s="27">
        <v>44370</v>
      </c>
      <c r="DV109" t="s">
        <v>66</v>
      </c>
      <c r="DW109" s="27">
        <v>44370</v>
      </c>
      <c r="DX109" t="s">
        <v>64</v>
      </c>
      <c r="DY109" s="7">
        <v>44392</v>
      </c>
      <c r="DZ109" t="s">
        <v>64</v>
      </c>
      <c r="EA109">
        <v>44392</v>
      </c>
      <c r="EB109" t="s">
        <v>64</v>
      </c>
      <c r="EC109" s="27">
        <v>44392</v>
      </c>
      <c r="ED109" t="s">
        <v>64</v>
      </c>
      <c r="EE109" s="27">
        <v>44392</v>
      </c>
      <c r="EF109" t="s">
        <v>64</v>
      </c>
      <c r="EG109" s="7">
        <v>44392</v>
      </c>
      <c r="EH109" t="s">
        <v>64</v>
      </c>
      <c r="EI109" s="27">
        <v>44392</v>
      </c>
      <c r="EJ109" t="s">
        <v>64</v>
      </c>
      <c r="EK109" s="27">
        <v>44392</v>
      </c>
      <c r="EL109" t="s">
        <v>64</v>
      </c>
      <c r="EM109" s="27">
        <v>44392</v>
      </c>
      <c r="EN109" t="s">
        <v>64</v>
      </c>
      <c r="EO109" s="27">
        <v>44411</v>
      </c>
      <c r="EP109" t="s">
        <v>64</v>
      </c>
      <c r="EQ109" s="27">
        <v>44411</v>
      </c>
      <c r="ER109" t="s">
        <v>304</v>
      </c>
      <c r="ES109" s="27">
        <v>44421</v>
      </c>
      <c r="ET109" t="s">
        <v>304</v>
      </c>
      <c r="EU109" s="27">
        <v>44421</v>
      </c>
      <c r="EV109" t="s">
        <v>303</v>
      </c>
      <c r="EW109" s="27">
        <v>44421</v>
      </c>
      <c r="EX109" t="s">
        <v>303</v>
      </c>
      <c r="EY109" s="27">
        <v>44421</v>
      </c>
      <c r="EZ109" t="s">
        <v>303</v>
      </c>
      <c r="FA109">
        <v>44421</v>
      </c>
      <c r="FB109" t="s">
        <v>303</v>
      </c>
      <c r="FC109" s="27">
        <v>44421</v>
      </c>
      <c r="FF109" t="s">
        <v>303</v>
      </c>
      <c r="FG109" s="27">
        <v>44421</v>
      </c>
      <c r="FH109" t="s">
        <v>303</v>
      </c>
      <c r="FI109" s="7">
        <v>44421</v>
      </c>
      <c r="FJ109" t="s">
        <v>303</v>
      </c>
      <c r="FK109" s="27">
        <v>44421</v>
      </c>
      <c r="FL109" t="s">
        <v>303</v>
      </c>
      <c r="FM109" s="27">
        <v>44421</v>
      </c>
      <c r="FN109" t="s">
        <v>303</v>
      </c>
      <c r="FO109" s="27">
        <v>44421</v>
      </c>
      <c r="FP109" t="s">
        <v>303</v>
      </c>
      <c r="FQ109" s="27">
        <v>44421</v>
      </c>
      <c r="FR109" t="s">
        <v>303</v>
      </c>
      <c r="FS109" s="27">
        <v>44421</v>
      </c>
      <c r="FT109" t="s">
        <v>303</v>
      </c>
      <c r="FU109" s="7">
        <v>44421</v>
      </c>
      <c r="FV109" t="s">
        <v>303</v>
      </c>
      <c r="FW109" s="27">
        <v>44421</v>
      </c>
      <c r="FX109" t="s">
        <v>303</v>
      </c>
      <c r="FY109" s="27">
        <v>44421</v>
      </c>
      <c r="FZ109" t="s">
        <v>303</v>
      </c>
      <c r="GA109" s="27">
        <v>44421</v>
      </c>
      <c r="GB109" t="s">
        <v>303</v>
      </c>
      <c r="GC109" s="27">
        <v>44421</v>
      </c>
      <c r="GD109" t="s">
        <v>303</v>
      </c>
      <c r="GE109" s="27">
        <v>44421</v>
      </c>
      <c r="GF109" t="s">
        <v>303</v>
      </c>
      <c r="GG109" s="27">
        <v>44421</v>
      </c>
      <c r="GH109" t="s">
        <v>303</v>
      </c>
      <c r="GI109" s="27">
        <v>44421</v>
      </c>
      <c r="GJ109" t="s">
        <v>303</v>
      </c>
      <c r="GK109" s="27">
        <v>44421</v>
      </c>
      <c r="GL109" t="s">
        <v>303</v>
      </c>
      <c r="GM109" s="27">
        <v>44421</v>
      </c>
      <c r="GN109" t="s">
        <v>303</v>
      </c>
      <c r="GO109" s="27">
        <v>44421</v>
      </c>
      <c r="GP109" t="s">
        <v>303</v>
      </c>
      <c r="GQ109" s="27">
        <v>44421</v>
      </c>
      <c r="GR109" t="s">
        <v>303</v>
      </c>
      <c r="GS109" s="27">
        <v>44421</v>
      </c>
      <c r="GT109" t="s">
        <v>303</v>
      </c>
      <c r="GU109" s="27">
        <v>44421</v>
      </c>
      <c r="GV109" t="s">
        <v>303</v>
      </c>
      <c r="GW109" s="27">
        <v>44421</v>
      </c>
      <c r="GX109" t="s">
        <v>303</v>
      </c>
      <c r="GY109" s="27">
        <v>44421</v>
      </c>
      <c r="GZ109" t="s">
        <v>301</v>
      </c>
      <c r="HA109" s="27">
        <v>44419</v>
      </c>
      <c r="HB109" t="s">
        <v>301</v>
      </c>
      <c r="HC109" s="27">
        <v>44419</v>
      </c>
      <c r="HD109" t="s">
        <v>301</v>
      </c>
      <c r="HE109" s="27">
        <v>44419</v>
      </c>
      <c r="HF109" t="s">
        <v>301</v>
      </c>
      <c r="HG109">
        <v>44419</v>
      </c>
      <c r="HH109" t="s">
        <v>301</v>
      </c>
      <c r="HI109">
        <v>44419</v>
      </c>
      <c r="HJ109" t="s">
        <v>301</v>
      </c>
      <c r="HK109">
        <v>44419</v>
      </c>
      <c r="HL109" t="s">
        <v>301</v>
      </c>
      <c r="HM109" s="27">
        <v>44419</v>
      </c>
      <c r="HN109" t="s">
        <v>562</v>
      </c>
      <c r="HO109" s="27">
        <v>44377</v>
      </c>
      <c r="HP109" t="s">
        <v>301</v>
      </c>
      <c r="HQ109" s="27">
        <v>44419</v>
      </c>
      <c r="HR109" s="470" t="s">
        <v>301</v>
      </c>
      <c r="HS109" s="471">
        <v>44419</v>
      </c>
      <c r="HT109" t="s">
        <v>301</v>
      </c>
      <c r="HU109" s="27">
        <v>44419</v>
      </c>
      <c r="HV109" t="s">
        <v>301</v>
      </c>
      <c r="HW109" s="27">
        <v>44419</v>
      </c>
      <c r="HX109" t="s">
        <v>301</v>
      </c>
      <c r="HY109" s="27">
        <v>44419</v>
      </c>
      <c r="HZ109" t="s">
        <v>562</v>
      </c>
      <c r="IA109" s="27">
        <v>44377</v>
      </c>
      <c r="IB109" t="s">
        <v>562</v>
      </c>
      <c r="IC109" s="27">
        <v>44377</v>
      </c>
      <c r="ID109" t="s">
        <v>562</v>
      </c>
      <c r="IE109" s="27">
        <v>44377</v>
      </c>
      <c r="IF109" t="s">
        <v>562</v>
      </c>
      <c r="IG109" s="27">
        <v>44377</v>
      </c>
      <c r="IH109" t="s">
        <v>301</v>
      </c>
      <c r="II109" s="27">
        <v>44419</v>
      </c>
      <c r="IJ109" t="s">
        <v>301</v>
      </c>
      <c r="IK109" s="27">
        <v>44609</v>
      </c>
      <c r="IL109" t="s">
        <v>301</v>
      </c>
      <c r="IM109" s="27">
        <v>44609</v>
      </c>
      <c r="IN109" t="s">
        <v>301</v>
      </c>
      <c r="IO109" s="27">
        <v>44609</v>
      </c>
      <c r="IP109" t="s">
        <v>302</v>
      </c>
      <c r="IQ109" s="27">
        <v>44580</v>
      </c>
      <c r="IR109" t="s">
        <v>302</v>
      </c>
      <c r="IS109">
        <v>44580</v>
      </c>
      <c r="IT109" t="s">
        <v>302</v>
      </c>
      <c r="IU109" s="27">
        <v>44580</v>
      </c>
      <c r="IV109" t="s">
        <v>302</v>
      </c>
      <c r="IW109" s="27">
        <v>44580</v>
      </c>
      <c r="IX109" t="s">
        <v>302</v>
      </c>
      <c r="IY109" s="27">
        <v>44580</v>
      </c>
      <c r="IZ109" t="s">
        <v>302</v>
      </c>
      <c r="JA109" s="27">
        <v>44580</v>
      </c>
      <c r="JB109" t="s">
        <v>302</v>
      </c>
      <c r="JC109" s="27">
        <v>44580</v>
      </c>
      <c r="JD109" t="s">
        <v>302</v>
      </c>
      <c r="JE109" s="27">
        <v>44580</v>
      </c>
      <c r="JF109" t="s">
        <v>303</v>
      </c>
      <c r="JG109">
        <v>44580</v>
      </c>
      <c r="JH109" t="s">
        <v>301</v>
      </c>
      <c r="JI109" s="27">
        <v>44609</v>
      </c>
      <c r="JJ109" t="s">
        <v>301</v>
      </c>
      <c r="JK109">
        <v>44609</v>
      </c>
      <c r="JL109" t="s">
        <v>301</v>
      </c>
      <c r="JM109" s="27">
        <v>44609</v>
      </c>
      <c r="JN109" t="s">
        <v>301</v>
      </c>
      <c r="JO109" s="7">
        <v>44609</v>
      </c>
      <c r="JP109" t="s">
        <v>301</v>
      </c>
      <c r="JQ109" s="27">
        <v>44609</v>
      </c>
      <c r="JR109" t="s">
        <v>301</v>
      </c>
      <c r="JS109" s="27">
        <v>44609</v>
      </c>
      <c r="JT109" t="s">
        <v>301</v>
      </c>
      <c r="JU109">
        <v>44609</v>
      </c>
      <c r="JV109" t="s">
        <v>301</v>
      </c>
      <c r="JW109">
        <v>44609</v>
      </c>
      <c r="JX109" t="s">
        <v>301</v>
      </c>
      <c r="JY109" s="27">
        <v>44609</v>
      </c>
      <c r="JZ109" t="s">
        <v>301</v>
      </c>
      <c r="KA109" s="27">
        <v>44609</v>
      </c>
      <c r="KB109" t="s">
        <v>301</v>
      </c>
      <c r="KC109" s="27">
        <v>44609</v>
      </c>
      <c r="KD109" t="s">
        <v>301</v>
      </c>
      <c r="KE109" s="27">
        <v>44609</v>
      </c>
    </row>
    <row r="110" spans="1:291" x14ac:dyDescent="0.25">
      <c r="A110" t="s">
        <v>2494</v>
      </c>
      <c r="B110" s="7">
        <v>43937</v>
      </c>
      <c r="D110" t="s">
        <v>2494</v>
      </c>
      <c r="E110" s="7">
        <v>43927</v>
      </c>
      <c r="G110" t="s">
        <v>2485</v>
      </c>
      <c r="I110" t="s">
        <v>2496</v>
      </c>
      <c r="J110" s="7">
        <v>43937</v>
      </c>
      <c r="L110" t="s">
        <v>2485</v>
      </c>
      <c r="M110" t="s">
        <v>2496</v>
      </c>
      <c r="O110">
        <v>3233</v>
      </c>
      <c r="P110" s="7">
        <v>43829</v>
      </c>
      <c r="R110">
        <v>3090</v>
      </c>
      <c r="S110" s="7">
        <v>42292</v>
      </c>
      <c r="T110" t="s">
        <v>2428</v>
      </c>
      <c r="U110">
        <v>714</v>
      </c>
      <c r="V110" s="7">
        <v>43196</v>
      </c>
      <c r="W110" t="s">
        <v>2342</v>
      </c>
      <c r="X110" t="s">
        <v>2496</v>
      </c>
      <c r="Y110" t="s">
        <v>2496</v>
      </c>
      <c r="Z110" s="7">
        <v>43979</v>
      </c>
      <c r="AA110" t="s">
        <v>2496</v>
      </c>
      <c r="AB110" t="s">
        <v>2496</v>
      </c>
      <c r="AC110">
        <v>3233</v>
      </c>
      <c r="AD110" s="7">
        <v>43979</v>
      </c>
      <c r="AE110" s="14">
        <v>3114</v>
      </c>
      <c r="AF110">
        <v>3233</v>
      </c>
      <c r="AG110" s="7">
        <v>43979</v>
      </c>
      <c r="AH110">
        <v>3039</v>
      </c>
      <c r="AI110" s="7">
        <v>42292</v>
      </c>
      <c r="AJ110" s="15" t="s">
        <v>2342</v>
      </c>
      <c r="AK110">
        <v>3224</v>
      </c>
      <c r="AL110" s="7">
        <v>43979</v>
      </c>
      <c r="AM110">
        <v>3233</v>
      </c>
      <c r="AN110">
        <v>3224</v>
      </c>
      <c r="AO110" s="7">
        <v>43979</v>
      </c>
      <c r="AP110">
        <v>3224</v>
      </c>
      <c r="AQ110" s="7">
        <v>44012</v>
      </c>
      <c r="AR110">
        <v>3224</v>
      </c>
      <c r="AS110" s="27">
        <v>44012</v>
      </c>
      <c r="AT110">
        <v>3224</v>
      </c>
      <c r="AU110" s="27">
        <v>44012</v>
      </c>
      <c r="AV110">
        <v>3224</v>
      </c>
      <c r="AW110" s="27">
        <v>44040</v>
      </c>
      <c r="AX110">
        <v>3224</v>
      </c>
      <c r="AY110" s="27">
        <v>44040</v>
      </c>
      <c r="AZ110">
        <v>3224</v>
      </c>
      <c r="BA110" s="27">
        <v>44062</v>
      </c>
      <c r="BB110">
        <v>3224</v>
      </c>
      <c r="BC110" s="27">
        <v>44062</v>
      </c>
      <c r="BD110">
        <v>3224</v>
      </c>
      <c r="BE110" s="27">
        <v>44062</v>
      </c>
      <c r="BF110">
        <v>3224</v>
      </c>
      <c r="BG110" s="27">
        <v>44096</v>
      </c>
      <c r="BH110">
        <v>3224</v>
      </c>
      <c r="BI110" s="27">
        <v>44096</v>
      </c>
      <c r="BJ110">
        <v>3224</v>
      </c>
      <c r="BK110" s="27">
        <v>44096</v>
      </c>
      <c r="BL110">
        <v>3224</v>
      </c>
      <c r="BM110" s="27">
        <v>44119</v>
      </c>
      <c r="BN110">
        <v>3233</v>
      </c>
      <c r="BO110" s="27">
        <v>44124</v>
      </c>
      <c r="BP110">
        <v>3233</v>
      </c>
      <c r="BQ110" s="7">
        <v>44159</v>
      </c>
      <c r="BR110">
        <v>3233</v>
      </c>
      <c r="BS110" s="27">
        <v>44159</v>
      </c>
      <c r="BT110">
        <v>3233</v>
      </c>
      <c r="BU110" s="27">
        <v>44159</v>
      </c>
      <c r="BV110">
        <v>3233</v>
      </c>
      <c r="BW110">
        <v>44159</v>
      </c>
      <c r="BX110">
        <v>3233</v>
      </c>
      <c r="BY110" s="27">
        <v>44208</v>
      </c>
      <c r="BZ110">
        <v>3233</v>
      </c>
      <c r="CA110" s="27">
        <v>44208</v>
      </c>
      <c r="CB110">
        <v>3233</v>
      </c>
      <c r="CC110" s="27">
        <v>44208</v>
      </c>
      <c r="CD110">
        <v>3649</v>
      </c>
      <c r="CE110" s="27">
        <v>44175</v>
      </c>
      <c r="CF110">
        <v>3233</v>
      </c>
      <c r="CG110" s="27">
        <v>44208</v>
      </c>
      <c r="CH110">
        <v>3130</v>
      </c>
      <c r="CI110" s="27">
        <v>44208</v>
      </c>
      <c r="CJ110">
        <v>3130</v>
      </c>
      <c r="CK110" s="27">
        <v>44232</v>
      </c>
      <c r="CL110">
        <v>3130</v>
      </c>
      <c r="CM110" s="27">
        <v>44232</v>
      </c>
      <c r="CN110">
        <v>3130</v>
      </c>
      <c r="CO110" s="27">
        <v>44232</v>
      </c>
      <c r="CP110">
        <v>3130</v>
      </c>
      <c r="CQ110" s="7">
        <v>44232</v>
      </c>
      <c r="CR110">
        <v>341</v>
      </c>
      <c r="CS110">
        <v>0.104</v>
      </c>
      <c r="CT110">
        <v>3461</v>
      </c>
      <c r="CU110" s="7">
        <v>44237</v>
      </c>
      <c r="CV110">
        <v>3130</v>
      </c>
      <c r="CW110" s="27">
        <v>44259</v>
      </c>
      <c r="CX110">
        <v>3130</v>
      </c>
      <c r="CY110" s="27">
        <v>44292</v>
      </c>
      <c r="CZ110">
        <v>3130</v>
      </c>
      <c r="DA110" s="27">
        <v>44292</v>
      </c>
      <c r="DB110">
        <v>3130</v>
      </c>
      <c r="DC110" s="27">
        <v>44292</v>
      </c>
      <c r="DD110">
        <v>3130</v>
      </c>
      <c r="DE110" s="27">
        <v>44334</v>
      </c>
      <c r="DF110">
        <v>3130</v>
      </c>
      <c r="DG110" s="27">
        <v>44334</v>
      </c>
      <c r="DH110">
        <v>3130</v>
      </c>
      <c r="DI110" s="27">
        <v>44334</v>
      </c>
      <c r="DJ110" t="s">
        <v>242</v>
      </c>
      <c r="DK110" s="7">
        <v>44259</v>
      </c>
      <c r="DL110" t="s">
        <v>76</v>
      </c>
      <c r="DM110" s="27">
        <v>44370</v>
      </c>
      <c r="DN110" t="s">
        <v>76</v>
      </c>
      <c r="DO110" s="27">
        <v>44370</v>
      </c>
      <c r="DP110" t="s">
        <v>69</v>
      </c>
      <c r="DQ110" s="27">
        <v>44370</v>
      </c>
      <c r="DR110" t="s">
        <v>69</v>
      </c>
      <c r="DS110" s="27">
        <v>44370</v>
      </c>
      <c r="DT110" t="s">
        <v>69</v>
      </c>
      <c r="DU110" s="27">
        <v>44370</v>
      </c>
      <c r="DV110" t="s">
        <v>67</v>
      </c>
      <c r="DW110" s="27">
        <v>44370</v>
      </c>
      <c r="DX110" t="s">
        <v>66</v>
      </c>
      <c r="DY110" s="7">
        <v>44392</v>
      </c>
      <c r="DZ110" t="s">
        <v>66</v>
      </c>
      <c r="EA110">
        <v>44392</v>
      </c>
      <c r="EB110" t="s">
        <v>66</v>
      </c>
      <c r="EC110" s="27">
        <v>44392</v>
      </c>
      <c r="ED110" t="s">
        <v>66</v>
      </c>
      <c r="EE110" s="27">
        <v>44392</v>
      </c>
      <c r="EF110" t="s">
        <v>66</v>
      </c>
      <c r="EG110" s="7">
        <v>44392</v>
      </c>
      <c r="EH110" t="s">
        <v>66</v>
      </c>
      <c r="EI110" s="27">
        <v>44392</v>
      </c>
      <c r="EJ110" t="s">
        <v>66</v>
      </c>
      <c r="EK110" s="27">
        <v>44392</v>
      </c>
      <c r="EL110" t="s">
        <v>66</v>
      </c>
      <c r="EM110" s="27">
        <v>44392</v>
      </c>
      <c r="EN110" t="s">
        <v>66</v>
      </c>
      <c r="EO110" s="27">
        <v>44411</v>
      </c>
      <c r="EP110" t="s">
        <v>66</v>
      </c>
      <c r="EQ110" s="27">
        <v>44411</v>
      </c>
      <c r="ER110" t="s">
        <v>134</v>
      </c>
      <c r="ES110" s="27">
        <v>44420</v>
      </c>
      <c r="ET110" t="s">
        <v>2548</v>
      </c>
      <c r="EU110" s="27">
        <v>44421</v>
      </c>
      <c r="EV110" t="s">
        <v>304</v>
      </c>
      <c r="EW110" s="27">
        <v>44421</v>
      </c>
      <c r="EX110" t="s">
        <v>304</v>
      </c>
      <c r="EY110" s="27">
        <v>44421</v>
      </c>
      <c r="EZ110" t="s">
        <v>304</v>
      </c>
      <c r="FA110">
        <v>44421</v>
      </c>
      <c r="FB110" t="s">
        <v>304</v>
      </c>
      <c r="FC110" s="27">
        <v>44421</v>
      </c>
      <c r="FF110" t="s">
        <v>304</v>
      </c>
      <c r="FG110" s="27">
        <v>44421</v>
      </c>
      <c r="FH110" t="s">
        <v>304</v>
      </c>
      <c r="FI110" s="7">
        <v>44421</v>
      </c>
      <c r="FJ110" t="s">
        <v>304</v>
      </c>
      <c r="FK110" s="27">
        <v>44421</v>
      </c>
      <c r="FL110" t="s">
        <v>304</v>
      </c>
      <c r="FM110" s="27">
        <v>44421</v>
      </c>
      <c r="FN110" t="s">
        <v>304</v>
      </c>
      <c r="FO110" s="27">
        <v>44421</v>
      </c>
      <c r="FP110" t="s">
        <v>304</v>
      </c>
      <c r="FQ110" s="27">
        <v>44421</v>
      </c>
      <c r="FR110" t="s">
        <v>304</v>
      </c>
      <c r="FS110" s="27">
        <v>44421</v>
      </c>
      <c r="FT110" t="s">
        <v>304</v>
      </c>
      <c r="FU110" s="7">
        <v>44421</v>
      </c>
      <c r="FV110" t="s">
        <v>304</v>
      </c>
      <c r="FW110" s="27">
        <v>44421</v>
      </c>
      <c r="FX110" t="s">
        <v>304</v>
      </c>
      <c r="FY110" s="27">
        <v>44421</v>
      </c>
      <c r="FZ110" t="s">
        <v>304</v>
      </c>
      <c r="GA110" s="27">
        <v>44469</v>
      </c>
      <c r="GB110" t="s">
        <v>304</v>
      </c>
      <c r="GC110" s="27">
        <v>44469</v>
      </c>
      <c r="GD110" t="s">
        <v>304</v>
      </c>
      <c r="GE110" s="27">
        <v>44469</v>
      </c>
      <c r="GF110" t="s">
        <v>304</v>
      </c>
      <c r="GG110" s="27">
        <v>44469</v>
      </c>
      <c r="GH110" t="s">
        <v>304</v>
      </c>
      <c r="GI110" s="27">
        <v>44469</v>
      </c>
      <c r="GJ110" t="s">
        <v>304</v>
      </c>
      <c r="GK110" s="27">
        <v>44469</v>
      </c>
      <c r="GL110" t="s">
        <v>304</v>
      </c>
      <c r="GM110" s="27">
        <v>44469</v>
      </c>
      <c r="GN110" t="s">
        <v>304</v>
      </c>
      <c r="GO110" s="27">
        <v>44469</v>
      </c>
      <c r="GP110" t="s">
        <v>304</v>
      </c>
      <c r="GQ110" s="27">
        <v>44469</v>
      </c>
      <c r="GR110" t="s">
        <v>304</v>
      </c>
      <c r="GS110" s="27">
        <v>44469</v>
      </c>
      <c r="GT110" t="s">
        <v>304</v>
      </c>
      <c r="GU110" s="27">
        <v>44509</v>
      </c>
      <c r="GV110" t="s">
        <v>304</v>
      </c>
      <c r="GW110" s="27">
        <v>44509</v>
      </c>
      <c r="GX110" t="s">
        <v>304</v>
      </c>
      <c r="GY110" s="27">
        <v>44509</v>
      </c>
      <c r="GZ110" t="s">
        <v>303</v>
      </c>
      <c r="HA110" s="27">
        <v>44421</v>
      </c>
      <c r="HB110" t="s">
        <v>303</v>
      </c>
      <c r="HC110" s="27">
        <v>44421</v>
      </c>
      <c r="HD110" t="s">
        <v>303</v>
      </c>
      <c r="HE110" s="27">
        <v>44421</v>
      </c>
      <c r="HF110" t="s">
        <v>303</v>
      </c>
      <c r="HG110">
        <v>44421</v>
      </c>
      <c r="HH110" t="s">
        <v>303</v>
      </c>
      <c r="HI110">
        <v>44421</v>
      </c>
      <c r="HJ110" t="s">
        <v>303</v>
      </c>
      <c r="HK110">
        <v>44421</v>
      </c>
      <c r="HL110" t="s">
        <v>303</v>
      </c>
      <c r="HM110" s="27">
        <v>44421</v>
      </c>
      <c r="HN110" t="s">
        <v>563</v>
      </c>
      <c r="HO110" s="27">
        <v>44377</v>
      </c>
      <c r="HP110" t="s">
        <v>302</v>
      </c>
      <c r="HQ110" s="27">
        <v>44553</v>
      </c>
      <c r="HR110" s="470" t="s">
        <v>302</v>
      </c>
      <c r="HS110" s="471">
        <v>44553</v>
      </c>
      <c r="HT110" t="s">
        <v>302</v>
      </c>
      <c r="HU110" s="27">
        <v>44553</v>
      </c>
      <c r="HV110" t="s">
        <v>302</v>
      </c>
      <c r="HW110" s="27">
        <v>44580</v>
      </c>
      <c r="HX110" t="s">
        <v>302</v>
      </c>
      <c r="HY110" s="27">
        <v>44580</v>
      </c>
      <c r="HZ110" t="s">
        <v>563</v>
      </c>
      <c r="IA110" s="27">
        <v>44377</v>
      </c>
      <c r="IB110" t="s">
        <v>563</v>
      </c>
      <c r="IC110" s="27">
        <v>44377</v>
      </c>
      <c r="ID110" t="s">
        <v>563</v>
      </c>
      <c r="IE110" s="27">
        <v>44377</v>
      </c>
      <c r="IF110" t="s">
        <v>563</v>
      </c>
      <c r="IG110" s="27">
        <v>44377</v>
      </c>
      <c r="IH110" t="s">
        <v>302</v>
      </c>
      <c r="II110" s="27">
        <v>44580</v>
      </c>
      <c r="IJ110" t="s">
        <v>302</v>
      </c>
      <c r="IK110" s="27">
        <v>44580</v>
      </c>
      <c r="IL110" t="s">
        <v>302</v>
      </c>
      <c r="IM110" s="27">
        <v>44580</v>
      </c>
      <c r="IN110" t="s">
        <v>302</v>
      </c>
      <c r="IO110" s="27">
        <v>44580</v>
      </c>
      <c r="IP110" t="s">
        <v>303</v>
      </c>
      <c r="IQ110" s="27">
        <v>44580</v>
      </c>
      <c r="IR110" t="s">
        <v>303</v>
      </c>
      <c r="IS110">
        <v>44580</v>
      </c>
      <c r="IT110" t="s">
        <v>303</v>
      </c>
      <c r="IU110" s="27">
        <v>44580</v>
      </c>
      <c r="IV110" t="s">
        <v>303</v>
      </c>
      <c r="IW110" s="27">
        <v>44580</v>
      </c>
      <c r="IX110" t="s">
        <v>303</v>
      </c>
      <c r="IY110" s="27">
        <v>44580</v>
      </c>
      <c r="IZ110" t="s">
        <v>303</v>
      </c>
      <c r="JA110" s="27">
        <v>44580</v>
      </c>
      <c r="JB110" t="s">
        <v>303</v>
      </c>
      <c r="JC110" s="27">
        <v>44580</v>
      </c>
      <c r="JD110" t="s">
        <v>303</v>
      </c>
      <c r="JE110" s="27">
        <v>44580</v>
      </c>
      <c r="JF110" t="s">
        <v>304</v>
      </c>
      <c r="JG110">
        <v>44656</v>
      </c>
      <c r="JH110" t="s">
        <v>302</v>
      </c>
      <c r="JI110" s="27">
        <v>44580</v>
      </c>
      <c r="JJ110" t="s">
        <v>302</v>
      </c>
      <c r="JK110">
        <v>44580</v>
      </c>
      <c r="JL110" t="s">
        <v>302</v>
      </c>
      <c r="JM110" s="27">
        <v>44580</v>
      </c>
      <c r="JN110" t="s">
        <v>302</v>
      </c>
      <c r="JO110" s="7">
        <v>44580</v>
      </c>
      <c r="JP110" t="s">
        <v>302</v>
      </c>
      <c r="JQ110" s="27">
        <v>44693</v>
      </c>
      <c r="JR110" t="s">
        <v>302</v>
      </c>
      <c r="JS110" s="27">
        <v>44693</v>
      </c>
      <c r="JT110" t="s">
        <v>302</v>
      </c>
      <c r="JU110">
        <v>44693</v>
      </c>
      <c r="JV110" t="s">
        <v>302</v>
      </c>
      <c r="JW110">
        <v>44693</v>
      </c>
      <c r="JX110" t="s">
        <v>302</v>
      </c>
      <c r="JY110" s="27">
        <v>44735</v>
      </c>
      <c r="JZ110" t="s">
        <v>302</v>
      </c>
      <c r="KA110" s="27">
        <v>44735</v>
      </c>
      <c r="KB110" t="s">
        <v>302</v>
      </c>
      <c r="KC110" s="27">
        <v>44735</v>
      </c>
      <c r="KD110" t="s">
        <v>302</v>
      </c>
      <c r="KE110" s="27">
        <v>44735</v>
      </c>
    </row>
    <row r="111" spans="1:291" x14ac:dyDescent="0.25">
      <c r="A111" t="s">
        <v>2496</v>
      </c>
      <c r="B111" s="7">
        <v>43937</v>
      </c>
      <c r="D111" t="s">
        <v>2496</v>
      </c>
      <c r="E111" s="7">
        <v>43927</v>
      </c>
      <c r="G111" t="s">
        <v>2487</v>
      </c>
      <c r="I111" t="s">
        <v>2498</v>
      </c>
      <c r="J111" s="7">
        <v>43937</v>
      </c>
      <c r="L111" t="s">
        <v>2487</v>
      </c>
      <c r="M111" t="s">
        <v>2498</v>
      </c>
      <c r="O111">
        <v>3130</v>
      </c>
      <c r="P111" s="7">
        <v>43829</v>
      </c>
      <c r="R111">
        <v>715</v>
      </c>
      <c r="S111" s="7">
        <v>43852</v>
      </c>
      <c r="T111" t="s">
        <v>2503</v>
      </c>
      <c r="U111" t="s">
        <v>2530</v>
      </c>
      <c r="V111" s="7">
        <v>42879</v>
      </c>
      <c r="W111" t="s">
        <v>2549</v>
      </c>
      <c r="X111" t="s">
        <v>2498</v>
      </c>
      <c r="Y111" t="s">
        <v>2498</v>
      </c>
      <c r="Z111" s="7">
        <v>43979</v>
      </c>
      <c r="AA111" t="s">
        <v>2498</v>
      </c>
      <c r="AB111" t="s">
        <v>2498</v>
      </c>
      <c r="AC111">
        <v>3130</v>
      </c>
      <c r="AD111" s="7">
        <v>43979</v>
      </c>
      <c r="AE111" s="14">
        <v>3234</v>
      </c>
      <c r="AF111">
        <v>3130</v>
      </c>
      <c r="AG111" s="7">
        <v>43979</v>
      </c>
      <c r="AH111">
        <v>3085</v>
      </c>
      <c r="AI111" s="7">
        <v>42292</v>
      </c>
      <c r="AJ111" s="15" t="s">
        <v>2342</v>
      </c>
      <c r="AK111">
        <v>3133</v>
      </c>
      <c r="AL111" s="7">
        <v>43979</v>
      </c>
      <c r="AM111">
        <v>3130</v>
      </c>
      <c r="AN111">
        <v>3133</v>
      </c>
      <c r="AO111" s="7">
        <v>43979</v>
      </c>
      <c r="AP111">
        <v>3133</v>
      </c>
      <c r="AQ111" s="7">
        <v>44012</v>
      </c>
      <c r="AR111">
        <v>3133</v>
      </c>
      <c r="AS111" s="27">
        <v>44012</v>
      </c>
      <c r="AT111">
        <v>3133</v>
      </c>
      <c r="AU111" s="27">
        <v>44012</v>
      </c>
      <c r="AV111">
        <v>3133</v>
      </c>
      <c r="AW111" s="27">
        <v>44040</v>
      </c>
      <c r="AX111">
        <v>3133</v>
      </c>
      <c r="AY111" s="27">
        <v>44040</v>
      </c>
      <c r="AZ111">
        <v>3133</v>
      </c>
      <c r="BA111" s="27">
        <v>44062</v>
      </c>
      <c r="BB111">
        <v>3133</v>
      </c>
      <c r="BC111" s="27">
        <v>44062</v>
      </c>
      <c r="BD111">
        <v>3133</v>
      </c>
      <c r="BE111" s="27">
        <v>44062</v>
      </c>
      <c r="BF111">
        <v>3133</v>
      </c>
      <c r="BG111" s="27">
        <v>44096</v>
      </c>
      <c r="BH111">
        <v>3133</v>
      </c>
      <c r="BI111" s="27">
        <v>44096</v>
      </c>
      <c r="BJ111">
        <v>3133</v>
      </c>
      <c r="BK111" s="27">
        <v>44096</v>
      </c>
      <c r="BL111">
        <v>3133</v>
      </c>
      <c r="BM111" s="27">
        <v>44096</v>
      </c>
      <c r="BN111">
        <v>3130</v>
      </c>
      <c r="BO111" s="27">
        <v>44124</v>
      </c>
      <c r="BP111">
        <v>3130</v>
      </c>
      <c r="BQ111" s="7">
        <v>44159</v>
      </c>
      <c r="BR111">
        <v>3130</v>
      </c>
      <c r="BS111" s="27">
        <v>44159</v>
      </c>
      <c r="BT111">
        <v>3130</v>
      </c>
      <c r="BU111" s="27">
        <v>44159</v>
      </c>
      <c r="BV111">
        <v>3130</v>
      </c>
      <c r="BW111">
        <v>44159</v>
      </c>
      <c r="BX111">
        <v>3130</v>
      </c>
      <c r="BY111" s="27">
        <v>44208</v>
      </c>
      <c r="BZ111">
        <v>3130</v>
      </c>
      <c r="CA111" s="27">
        <v>44208</v>
      </c>
      <c r="CB111">
        <v>3130</v>
      </c>
      <c r="CC111" s="27">
        <v>44208</v>
      </c>
      <c r="CD111">
        <v>4070</v>
      </c>
      <c r="CE111" s="27">
        <v>44175</v>
      </c>
      <c r="CF111">
        <v>3130</v>
      </c>
      <c r="CG111" s="27">
        <v>44208</v>
      </c>
      <c r="CH111">
        <v>3224</v>
      </c>
      <c r="CI111" s="27">
        <v>44208</v>
      </c>
      <c r="CJ111">
        <v>3224</v>
      </c>
      <c r="CK111" s="27">
        <v>44232</v>
      </c>
      <c r="CL111">
        <v>3224</v>
      </c>
      <c r="CM111" s="27">
        <v>44232</v>
      </c>
      <c r="CN111">
        <v>3224</v>
      </c>
      <c r="CO111" s="27">
        <v>44232</v>
      </c>
      <c r="CP111">
        <v>3224</v>
      </c>
      <c r="CQ111" s="7">
        <v>44232</v>
      </c>
      <c r="CR111">
        <v>4880</v>
      </c>
      <c r="CS111">
        <v>0.17799999999999999</v>
      </c>
      <c r="CT111">
        <v>3471</v>
      </c>
      <c r="CU111" s="7">
        <v>44237</v>
      </c>
      <c r="CV111">
        <v>3224</v>
      </c>
      <c r="CW111" s="27">
        <v>44259</v>
      </c>
      <c r="CX111">
        <v>3224</v>
      </c>
      <c r="CY111" s="27">
        <v>44292</v>
      </c>
      <c r="CZ111">
        <v>3224</v>
      </c>
      <c r="DA111" s="27">
        <v>44292</v>
      </c>
      <c r="DB111">
        <v>3224</v>
      </c>
      <c r="DC111" s="27">
        <v>44292</v>
      </c>
      <c r="DD111">
        <v>3224</v>
      </c>
      <c r="DE111" s="27">
        <v>44334</v>
      </c>
      <c r="DF111">
        <v>3224</v>
      </c>
      <c r="DG111" s="27">
        <v>44334</v>
      </c>
      <c r="DH111">
        <v>3224</v>
      </c>
      <c r="DI111" s="27">
        <v>44334</v>
      </c>
      <c r="DJ111" t="s">
        <v>243</v>
      </c>
      <c r="DK111" s="7">
        <v>44266</v>
      </c>
      <c r="DL111" t="s">
        <v>78</v>
      </c>
      <c r="DM111" s="27">
        <v>44370</v>
      </c>
      <c r="DN111" t="s">
        <v>78</v>
      </c>
      <c r="DO111" s="27">
        <v>44370</v>
      </c>
      <c r="DP111" t="s">
        <v>70</v>
      </c>
      <c r="DQ111" s="27">
        <v>44370</v>
      </c>
      <c r="DR111" t="s">
        <v>70</v>
      </c>
      <c r="DS111" s="27">
        <v>44370</v>
      </c>
      <c r="DT111" t="s">
        <v>70</v>
      </c>
      <c r="DU111" s="27">
        <v>44370</v>
      </c>
      <c r="DV111" t="s">
        <v>68</v>
      </c>
      <c r="DW111" s="27">
        <v>44370</v>
      </c>
      <c r="DX111" t="s">
        <v>67</v>
      </c>
      <c r="DY111" s="7">
        <v>44392</v>
      </c>
      <c r="DZ111" t="s">
        <v>67</v>
      </c>
      <c r="EA111">
        <v>44392</v>
      </c>
      <c r="EB111" t="s">
        <v>67</v>
      </c>
      <c r="EC111" s="27">
        <v>44392</v>
      </c>
      <c r="ED111" t="s">
        <v>67</v>
      </c>
      <c r="EE111" s="27">
        <v>44392</v>
      </c>
      <c r="EF111" t="s">
        <v>67</v>
      </c>
      <c r="EG111" s="7">
        <v>44392</v>
      </c>
      <c r="EH111" t="s">
        <v>67</v>
      </c>
      <c r="EI111" s="27">
        <v>44392</v>
      </c>
      <c r="EJ111" t="s">
        <v>67</v>
      </c>
      <c r="EK111" s="27">
        <v>44392</v>
      </c>
      <c r="EL111" t="s">
        <v>67</v>
      </c>
      <c r="EM111" s="27">
        <v>44392</v>
      </c>
      <c r="EN111" t="s">
        <v>67</v>
      </c>
      <c r="EO111" s="27">
        <v>44411</v>
      </c>
      <c r="EP111" t="s">
        <v>67</v>
      </c>
      <c r="EQ111" s="27">
        <v>44411</v>
      </c>
      <c r="ER111" t="s">
        <v>330</v>
      </c>
      <c r="ES111" s="27">
        <v>44406</v>
      </c>
      <c r="ET111" t="s">
        <v>134</v>
      </c>
      <c r="EU111" s="27">
        <v>44420</v>
      </c>
      <c r="EV111" t="s">
        <v>2548</v>
      </c>
      <c r="EW111" s="27">
        <v>44421</v>
      </c>
      <c r="EX111" t="s">
        <v>2548</v>
      </c>
      <c r="EY111" s="27">
        <v>44421</v>
      </c>
      <c r="EZ111" t="s">
        <v>2548</v>
      </c>
      <c r="FA111">
        <v>44421</v>
      </c>
      <c r="FB111" t="s">
        <v>2548</v>
      </c>
      <c r="FC111" s="27">
        <v>44421</v>
      </c>
      <c r="FF111" t="s">
        <v>2548</v>
      </c>
      <c r="FG111" s="27">
        <v>44421</v>
      </c>
      <c r="FH111" t="s">
        <v>2548</v>
      </c>
      <c r="FI111" s="7">
        <v>44421</v>
      </c>
      <c r="FJ111" t="s">
        <v>2548</v>
      </c>
      <c r="FK111" s="27">
        <v>44421</v>
      </c>
      <c r="FL111" t="s">
        <v>2548</v>
      </c>
      <c r="FM111" s="27">
        <v>44421</v>
      </c>
      <c r="FN111" t="s">
        <v>2550</v>
      </c>
      <c r="FO111" s="27">
        <v>44449</v>
      </c>
      <c r="FP111" t="s">
        <v>2550</v>
      </c>
      <c r="FQ111" s="27">
        <v>44449</v>
      </c>
      <c r="FR111" t="s">
        <v>2550</v>
      </c>
      <c r="FS111" s="27">
        <v>44449</v>
      </c>
      <c r="FT111" t="s">
        <v>2550</v>
      </c>
      <c r="FU111" s="7">
        <v>44449</v>
      </c>
      <c r="FV111" t="s">
        <v>2550</v>
      </c>
      <c r="FW111" s="27">
        <v>44449</v>
      </c>
      <c r="FX111" t="s">
        <v>2550</v>
      </c>
      <c r="FY111" s="27">
        <v>44449</v>
      </c>
      <c r="FZ111" t="s">
        <v>2550</v>
      </c>
      <c r="GA111" s="27">
        <v>44449</v>
      </c>
      <c r="GB111" t="s">
        <v>2550</v>
      </c>
      <c r="GC111" s="27">
        <v>44449</v>
      </c>
      <c r="GD111" t="s">
        <v>2550</v>
      </c>
      <c r="GE111" s="27">
        <v>44449</v>
      </c>
      <c r="GF111" t="s">
        <v>2550</v>
      </c>
      <c r="GG111" s="27">
        <v>44449</v>
      </c>
      <c r="GH111" t="s">
        <v>2550</v>
      </c>
      <c r="GI111" s="27">
        <v>44449</v>
      </c>
      <c r="GJ111" t="s">
        <v>2550</v>
      </c>
      <c r="GK111" s="27">
        <v>44449</v>
      </c>
      <c r="GL111" t="s">
        <v>2550</v>
      </c>
      <c r="GM111" s="27">
        <v>44449</v>
      </c>
      <c r="GN111" t="s">
        <v>2550</v>
      </c>
      <c r="GO111" s="27">
        <v>44449</v>
      </c>
      <c r="GP111" t="s">
        <v>2550</v>
      </c>
      <c r="GQ111" s="27">
        <v>44449</v>
      </c>
      <c r="GR111" t="s">
        <v>2550</v>
      </c>
      <c r="GS111" s="27">
        <v>44449</v>
      </c>
      <c r="GT111" t="s">
        <v>2550</v>
      </c>
      <c r="GU111" s="27">
        <v>44509</v>
      </c>
      <c r="GV111" t="s">
        <v>2550</v>
      </c>
      <c r="GW111" s="27">
        <v>44509</v>
      </c>
      <c r="GX111" t="s">
        <v>2550</v>
      </c>
      <c r="GY111" s="27">
        <v>44509</v>
      </c>
      <c r="GZ111" t="s">
        <v>304</v>
      </c>
      <c r="HA111" s="27">
        <v>44509</v>
      </c>
      <c r="HB111" t="s">
        <v>304</v>
      </c>
      <c r="HC111" s="27">
        <v>44509</v>
      </c>
      <c r="HD111" t="s">
        <v>304</v>
      </c>
      <c r="HE111" s="27">
        <v>44509</v>
      </c>
      <c r="HF111" t="s">
        <v>304</v>
      </c>
      <c r="HG111">
        <v>44509</v>
      </c>
      <c r="HH111" t="s">
        <v>304</v>
      </c>
      <c r="HI111">
        <v>44509</v>
      </c>
      <c r="HJ111" t="s">
        <v>304</v>
      </c>
      <c r="HK111">
        <v>44509</v>
      </c>
      <c r="HL111" t="s">
        <v>304</v>
      </c>
      <c r="HM111" s="27">
        <v>44509</v>
      </c>
      <c r="HN111" t="s">
        <v>301</v>
      </c>
      <c r="HO111" s="27">
        <v>44419</v>
      </c>
      <c r="HP111" t="s">
        <v>303</v>
      </c>
      <c r="HQ111" s="27">
        <v>44553</v>
      </c>
      <c r="HR111" s="470" t="s">
        <v>303</v>
      </c>
      <c r="HS111" s="471">
        <v>44553</v>
      </c>
      <c r="HT111" t="s">
        <v>303</v>
      </c>
      <c r="HU111" s="27">
        <v>44553</v>
      </c>
      <c r="HV111" t="s">
        <v>303</v>
      </c>
      <c r="HW111" s="27">
        <v>44580</v>
      </c>
      <c r="HX111" t="s">
        <v>303</v>
      </c>
      <c r="HY111" s="27">
        <v>44580</v>
      </c>
      <c r="HZ111" t="s">
        <v>301</v>
      </c>
      <c r="IA111" s="27">
        <v>44419</v>
      </c>
      <c r="IB111" t="s">
        <v>301</v>
      </c>
      <c r="IC111" s="27">
        <v>44419</v>
      </c>
      <c r="ID111" t="s">
        <v>301</v>
      </c>
      <c r="IE111" s="27">
        <v>44419</v>
      </c>
      <c r="IF111" t="s">
        <v>301</v>
      </c>
      <c r="IG111" s="27">
        <v>44419</v>
      </c>
      <c r="IH111" t="s">
        <v>303</v>
      </c>
      <c r="II111" s="27">
        <v>44580</v>
      </c>
      <c r="IJ111" t="s">
        <v>303</v>
      </c>
      <c r="IK111" s="27">
        <v>44580</v>
      </c>
      <c r="IL111" t="s">
        <v>303</v>
      </c>
      <c r="IM111" s="27">
        <v>44580</v>
      </c>
      <c r="IN111" t="s">
        <v>303</v>
      </c>
      <c r="IO111" s="27">
        <v>44580</v>
      </c>
      <c r="IP111" t="s">
        <v>304</v>
      </c>
      <c r="IQ111" s="27">
        <v>44629</v>
      </c>
      <c r="IR111" t="s">
        <v>304</v>
      </c>
      <c r="IS111">
        <v>44629</v>
      </c>
      <c r="IT111" t="s">
        <v>304</v>
      </c>
      <c r="IU111" s="27">
        <v>44629</v>
      </c>
      <c r="IV111" t="s">
        <v>304</v>
      </c>
      <c r="IW111" s="27">
        <v>44629</v>
      </c>
      <c r="IX111" t="s">
        <v>304</v>
      </c>
      <c r="IY111" s="27">
        <v>44629</v>
      </c>
      <c r="IZ111" t="s">
        <v>304</v>
      </c>
      <c r="JA111" s="27">
        <v>44629</v>
      </c>
      <c r="JB111" t="s">
        <v>304</v>
      </c>
      <c r="JC111" s="27">
        <v>44629</v>
      </c>
      <c r="JD111" t="s">
        <v>304</v>
      </c>
      <c r="JE111" s="27">
        <v>44656</v>
      </c>
      <c r="JF111" t="s">
        <v>2550</v>
      </c>
      <c r="JG111">
        <v>44509</v>
      </c>
      <c r="JH111" t="s">
        <v>303</v>
      </c>
      <c r="JI111" s="27">
        <v>44580</v>
      </c>
      <c r="JJ111" t="s">
        <v>303</v>
      </c>
      <c r="JK111">
        <v>44580</v>
      </c>
      <c r="JL111" t="s">
        <v>303</v>
      </c>
      <c r="JM111" s="27">
        <v>44580</v>
      </c>
      <c r="JN111" t="s">
        <v>303</v>
      </c>
      <c r="JO111" s="7">
        <v>44580</v>
      </c>
      <c r="JP111" t="s">
        <v>303</v>
      </c>
      <c r="JQ111" s="27">
        <v>44693</v>
      </c>
      <c r="JR111" t="s">
        <v>303</v>
      </c>
      <c r="JS111" s="27">
        <v>44693</v>
      </c>
      <c r="JT111" t="s">
        <v>303</v>
      </c>
      <c r="JU111">
        <v>44693</v>
      </c>
      <c r="JV111" t="s">
        <v>303</v>
      </c>
      <c r="JW111">
        <v>44693</v>
      </c>
      <c r="JX111" t="s">
        <v>303</v>
      </c>
      <c r="JY111" s="27">
        <v>44693</v>
      </c>
      <c r="JZ111" t="s">
        <v>303</v>
      </c>
      <c r="KA111" s="27">
        <v>44693</v>
      </c>
      <c r="KB111" t="s">
        <v>303</v>
      </c>
      <c r="KC111" s="27">
        <v>44693</v>
      </c>
      <c r="KD111" t="s">
        <v>303</v>
      </c>
      <c r="KE111" s="27">
        <v>44693</v>
      </c>
    </row>
    <row r="112" spans="1:291" x14ac:dyDescent="0.25">
      <c r="A112" t="s">
        <v>2498</v>
      </c>
      <c r="B112" s="7">
        <v>43937</v>
      </c>
      <c r="D112" t="s">
        <v>2498</v>
      </c>
      <c r="E112" s="7">
        <v>43927</v>
      </c>
      <c r="G112" t="s">
        <v>2490</v>
      </c>
      <c r="I112">
        <v>3114</v>
      </c>
      <c r="J112" s="7">
        <v>43829</v>
      </c>
      <c r="L112" t="s">
        <v>2490</v>
      </c>
      <c r="M112">
        <v>3114</v>
      </c>
      <c r="O112">
        <v>3224</v>
      </c>
      <c r="P112" s="7">
        <v>43829</v>
      </c>
      <c r="R112">
        <v>714</v>
      </c>
      <c r="S112" s="7">
        <v>43196</v>
      </c>
      <c r="T112" t="s">
        <v>2342</v>
      </c>
      <c r="U112" t="s">
        <v>2531</v>
      </c>
      <c r="V112" s="7">
        <v>43657</v>
      </c>
      <c r="W112" t="s">
        <v>2549</v>
      </c>
      <c r="X112">
        <v>3114</v>
      </c>
      <c r="Y112">
        <v>3114</v>
      </c>
      <c r="Z112" s="7">
        <v>43979</v>
      </c>
      <c r="AA112">
        <v>3114</v>
      </c>
      <c r="AB112">
        <v>3114</v>
      </c>
      <c r="AC112">
        <v>3224</v>
      </c>
      <c r="AD112" s="7">
        <v>43979</v>
      </c>
      <c r="AE112" s="14">
        <v>3233</v>
      </c>
      <c r="AF112">
        <v>3224</v>
      </c>
      <c r="AG112" s="7">
        <v>43979</v>
      </c>
      <c r="AH112">
        <v>3087</v>
      </c>
      <c r="AI112" s="7">
        <v>42292</v>
      </c>
      <c r="AJ112" s="15" t="s">
        <v>2342</v>
      </c>
      <c r="AK112">
        <v>3137</v>
      </c>
      <c r="AL112" s="7">
        <v>43979</v>
      </c>
      <c r="AM112">
        <v>3224</v>
      </c>
      <c r="AN112">
        <v>3137</v>
      </c>
      <c r="AO112" s="7">
        <v>43979</v>
      </c>
      <c r="AP112">
        <v>3137</v>
      </c>
      <c r="AQ112" s="7">
        <v>44012</v>
      </c>
      <c r="AR112">
        <v>3137</v>
      </c>
      <c r="AS112" s="27">
        <v>44012</v>
      </c>
      <c r="AT112">
        <v>3137</v>
      </c>
      <c r="AU112" s="27">
        <v>44012</v>
      </c>
      <c r="AV112">
        <v>3137</v>
      </c>
      <c r="AW112" s="27">
        <v>44040</v>
      </c>
      <c r="AX112">
        <v>3137</v>
      </c>
      <c r="AY112" s="27">
        <v>44040</v>
      </c>
      <c r="AZ112">
        <v>3137</v>
      </c>
      <c r="BA112" s="27">
        <v>44062</v>
      </c>
      <c r="BB112">
        <v>3137</v>
      </c>
      <c r="BC112" s="27">
        <v>44062</v>
      </c>
      <c r="BD112">
        <v>3137</v>
      </c>
      <c r="BE112" s="27">
        <v>44062</v>
      </c>
      <c r="BF112">
        <v>3137</v>
      </c>
      <c r="BG112" s="27">
        <v>44096</v>
      </c>
      <c r="BH112">
        <v>3137</v>
      </c>
      <c r="BI112" s="27">
        <v>44096</v>
      </c>
      <c r="BJ112">
        <v>3137</v>
      </c>
      <c r="BK112" s="27">
        <v>44096</v>
      </c>
      <c r="BL112">
        <v>3137</v>
      </c>
      <c r="BM112" s="27">
        <v>44096</v>
      </c>
      <c r="BN112">
        <v>3224</v>
      </c>
      <c r="BO112" s="27">
        <v>44124</v>
      </c>
      <c r="BP112">
        <v>3224</v>
      </c>
      <c r="BQ112" s="7">
        <v>44159</v>
      </c>
      <c r="BR112">
        <v>3224</v>
      </c>
      <c r="BS112" s="27">
        <v>44159</v>
      </c>
      <c r="BT112">
        <v>3224</v>
      </c>
      <c r="BU112" s="27">
        <v>44159</v>
      </c>
      <c r="BV112">
        <v>3224</v>
      </c>
      <c r="BW112">
        <v>44159</v>
      </c>
      <c r="BX112">
        <v>3224</v>
      </c>
      <c r="BY112" s="27">
        <v>44208</v>
      </c>
      <c r="BZ112">
        <v>3224</v>
      </c>
      <c r="CA112" s="27">
        <v>44208</v>
      </c>
      <c r="CB112">
        <v>3224</v>
      </c>
      <c r="CC112" s="27">
        <v>44208</v>
      </c>
      <c r="CD112" t="s">
        <v>2513</v>
      </c>
      <c r="CE112" s="27">
        <v>44175</v>
      </c>
      <c r="CF112">
        <v>3224</v>
      </c>
      <c r="CG112" s="27">
        <v>44208</v>
      </c>
      <c r="CH112">
        <v>3133</v>
      </c>
      <c r="CI112" s="27">
        <v>44209</v>
      </c>
      <c r="CJ112">
        <v>3133</v>
      </c>
      <c r="CK112" s="27">
        <v>44232</v>
      </c>
      <c r="CL112">
        <v>3133</v>
      </c>
      <c r="CM112" s="27">
        <v>44232</v>
      </c>
      <c r="CN112">
        <v>3133</v>
      </c>
      <c r="CO112" s="27">
        <v>44232</v>
      </c>
      <c r="CP112">
        <v>3133</v>
      </c>
      <c r="CQ112" s="7">
        <v>44232</v>
      </c>
      <c r="CR112">
        <v>4845</v>
      </c>
      <c r="CS112">
        <v>0.34599999999999997</v>
      </c>
      <c r="CT112">
        <v>3350</v>
      </c>
      <c r="CU112" s="7">
        <v>44237</v>
      </c>
      <c r="CV112">
        <v>3133</v>
      </c>
      <c r="CW112" s="27">
        <v>44259</v>
      </c>
      <c r="CX112">
        <v>3133</v>
      </c>
      <c r="CY112" s="27">
        <v>44292</v>
      </c>
      <c r="CZ112">
        <v>3133</v>
      </c>
      <c r="DA112" s="27">
        <v>44292</v>
      </c>
      <c r="DB112">
        <v>3133</v>
      </c>
      <c r="DC112" s="27">
        <v>44292</v>
      </c>
      <c r="DD112">
        <v>3133</v>
      </c>
      <c r="DE112" s="27">
        <v>44334</v>
      </c>
      <c r="DF112">
        <v>3133</v>
      </c>
      <c r="DG112" s="27">
        <v>44334</v>
      </c>
      <c r="DH112">
        <v>3133</v>
      </c>
      <c r="DI112" s="27">
        <v>44334</v>
      </c>
      <c r="DJ112" t="s">
        <v>245</v>
      </c>
      <c r="DK112" s="7">
        <v>44266</v>
      </c>
      <c r="DL112" t="s">
        <v>79</v>
      </c>
      <c r="DM112" s="27">
        <v>44370</v>
      </c>
      <c r="DN112" t="s">
        <v>79</v>
      </c>
      <c r="DO112" s="27">
        <v>44370</v>
      </c>
      <c r="DP112" t="s">
        <v>71</v>
      </c>
      <c r="DQ112" s="27">
        <v>44370</v>
      </c>
      <c r="DR112" t="s">
        <v>71</v>
      </c>
      <c r="DS112" s="27">
        <v>44370</v>
      </c>
      <c r="DT112" t="s">
        <v>71</v>
      </c>
      <c r="DU112" s="27">
        <v>44370</v>
      </c>
      <c r="DV112" t="s">
        <v>69</v>
      </c>
      <c r="DW112" s="27">
        <v>44370</v>
      </c>
      <c r="DX112" t="s">
        <v>68</v>
      </c>
      <c r="DY112" s="7">
        <v>44392</v>
      </c>
      <c r="DZ112" t="s">
        <v>68</v>
      </c>
      <c r="EA112">
        <v>44392</v>
      </c>
      <c r="EB112" t="s">
        <v>68</v>
      </c>
      <c r="EC112" s="27">
        <v>44392</v>
      </c>
      <c r="ED112" t="s">
        <v>68</v>
      </c>
      <c r="EE112" s="27">
        <v>44392</v>
      </c>
      <c r="EF112" t="s">
        <v>68</v>
      </c>
      <c r="EG112" s="7">
        <v>44392</v>
      </c>
      <c r="EH112" t="s">
        <v>68</v>
      </c>
      <c r="EI112" s="27">
        <v>44392</v>
      </c>
      <c r="EJ112" t="s">
        <v>68</v>
      </c>
      <c r="EK112" s="27">
        <v>44392</v>
      </c>
      <c r="EL112" t="s">
        <v>68</v>
      </c>
      <c r="EM112" s="27">
        <v>44392</v>
      </c>
      <c r="EN112" t="s">
        <v>68</v>
      </c>
      <c r="EO112" s="27">
        <v>44411</v>
      </c>
      <c r="EP112" t="s">
        <v>68</v>
      </c>
      <c r="EQ112" s="27">
        <v>44411</v>
      </c>
      <c r="ER112" t="s">
        <v>63</v>
      </c>
      <c r="ES112" s="27">
        <v>44411</v>
      </c>
      <c r="ET112" t="s">
        <v>330</v>
      </c>
      <c r="EU112" s="27">
        <v>44406</v>
      </c>
      <c r="EV112" t="s">
        <v>134</v>
      </c>
      <c r="EW112" s="27">
        <v>44420</v>
      </c>
      <c r="EX112" t="s">
        <v>134</v>
      </c>
      <c r="EY112" s="27">
        <v>44420</v>
      </c>
      <c r="EZ112" t="s">
        <v>134</v>
      </c>
      <c r="FA112">
        <v>44420</v>
      </c>
      <c r="FB112" t="s">
        <v>134</v>
      </c>
      <c r="FC112" s="27">
        <v>44420</v>
      </c>
      <c r="FF112" t="s">
        <v>134</v>
      </c>
      <c r="FG112" s="27">
        <v>44420</v>
      </c>
      <c r="FH112" t="s">
        <v>134</v>
      </c>
      <c r="FI112" s="7">
        <v>44420</v>
      </c>
      <c r="FJ112" t="s">
        <v>134</v>
      </c>
      <c r="FK112" s="27">
        <v>44420</v>
      </c>
      <c r="FL112" t="s">
        <v>134</v>
      </c>
      <c r="FM112" s="27">
        <v>44420</v>
      </c>
      <c r="FN112" t="s">
        <v>2548</v>
      </c>
      <c r="FO112" s="27">
        <v>44421</v>
      </c>
      <c r="FP112" t="s">
        <v>2548</v>
      </c>
      <c r="FQ112" s="27">
        <v>44421</v>
      </c>
      <c r="FR112" t="s">
        <v>2548</v>
      </c>
      <c r="FS112" s="27">
        <v>44421</v>
      </c>
      <c r="FT112" t="s">
        <v>2548</v>
      </c>
      <c r="FU112" s="7">
        <v>44421</v>
      </c>
      <c r="FV112" t="s">
        <v>2548</v>
      </c>
      <c r="FW112" s="27">
        <v>44421</v>
      </c>
      <c r="FX112" t="s">
        <v>2548</v>
      </c>
      <c r="FY112" s="27">
        <v>44421</v>
      </c>
      <c r="FZ112" t="s">
        <v>2548</v>
      </c>
      <c r="GA112" s="27">
        <v>44421</v>
      </c>
      <c r="GB112" t="s">
        <v>2548</v>
      </c>
      <c r="GC112" s="27">
        <v>44421</v>
      </c>
      <c r="GD112" t="s">
        <v>2548</v>
      </c>
      <c r="GE112" s="27">
        <v>44421</v>
      </c>
      <c r="GF112" t="s">
        <v>2548</v>
      </c>
      <c r="GG112" s="27">
        <v>44421</v>
      </c>
      <c r="GH112" t="s">
        <v>2548</v>
      </c>
      <c r="GI112" s="27">
        <v>44421</v>
      </c>
      <c r="GJ112" t="s">
        <v>2548</v>
      </c>
      <c r="GK112" s="27">
        <v>44421</v>
      </c>
      <c r="GL112" t="s">
        <v>2548</v>
      </c>
      <c r="GM112" s="27">
        <v>44421</v>
      </c>
      <c r="GN112" t="s">
        <v>2548</v>
      </c>
      <c r="GO112" s="27">
        <v>44421</v>
      </c>
      <c r="GP112" t="s">
        <v>2548</v>
      </c>
      <c r="GQ112" s="27">
        <v>44421</v>
      </c>
      <c r="GR112" t="s">
        <v>2548</v>
      </c>
      <c r="GS112" s="27">
        <v>44421</v>
      </c>
      <c r="GT112" t="s">
        <v>2548</v>
      </c>
      <c r="GU112" s="27">
        <v>44421</v>
      </c>
      <c r="GV112" t="s">
        <v>2548</v>
      </c>
      <c r="GW112" s="27">
        <v>44421</v>
      </c>
      <c r="GX112" t="s">
        <v>2548</v>
      </c>
      <c r="GY112" s="27">
        <v>44421</v>
      </c>
      <c r="GZ112" t="s">
        <v>2550</v>
      </c>
      <c r="HA112" s="27">
        <v>44509</v>
      </c>
      <c r="HB112" t="s">
        <v>2550</v>
      </c>
      <c r="HC112" s="27">
        <v>44509</v>
      </c>
      <c r="HD112" t="s">
        <v>2550</v>
      </c>
      <c r="HE112" s="27">
        <v>44509</v>
      </c>
      <c r="HF112" t="s">
        <v>2550</v>
      </c>
      <c r="HG112">
        <v>44509</v>
      </c>
      <c r="HH112" t="s">
        <v>2550</v>
      </c>
      <c r="HI112">
        <v>44509</v>
      </c>
      <c r="HJ112" t="s">
        <v>2550</v>
      </c>
      <c r="HK112">
        <v>44509</v>
      </c>
      <c r="HL112" t="s">
        <v>2550</v>
      </c>
      <c r="HM112" s="27">
        <v>44509</v>
      </c>
      <c r="HN112" t="s">
        <v>303</v>
      </c>
      <c r="HO112" s="27">
        <v>44421</v>
      </c>
      <c r="HP112" t="s">
        <v>304</v>
      </c>
      <c r="HQ112" s="27">
        <v>44553</v>
      </c>
      <c r="HR112" s="470" t="s">
        <v>304</v>
      </c>
      <c r="HS112" s="471">
        <v>44553</v>
      </c>
      <c r="HT112" t="s">
        <v>304</v>
      </c>
      <c r="HU112" s="27">
        <v>44553</v>
      </c>
      <c r="HV112" t="s">
        <v>304</v>
      </c>
      <c r="HW112" s="27">
        <v>44580</v>
      </c>
      <c r="HX112" t="s">
        <v>304</v>
      </c>
      <c r="HY112" s="27">
        <v>44580</v>
      </c>
      <c r="HZ112" t="s">
        <v>302</v>
      </c>
      <c r="IA112" s="27">
        <v>44580</v>
      </c>
      <c r="IB112" t="s">
        <v>302</v>
      </c>
      <c r="IC112" s="27">
        <v>44580</v>
      </c>
      <c r="ID112" t="s">
        <v>302</v>
      </c>
      <c r="IE112" s="27">
        <v>44580</v>
      </c>
      <c r="IF112" t="s">
        <v>302</v>
      </c>
      <c r="IG112" s="27">
        <v>44580</v>
      </c>
      <c r="IH112" t="s">
        <v>304</v>
      </c>
      <c r="II112" s="27">
        <v>44580</v>
      </c>
      <c r="IJ112" t="s">
        <v>304</v>
      </c>
      <c r="IK112" s="27">
        <v>44608</v>
      </c>
      <c r="IL112" t="s">
        <v>304</v>
      </c>
      <c r="IM112" s="27">
        <v>44608</v>
      </c>
      <c r="IN112" t="s">
        <v>304</v>
      </c>
      <c r="IO112" s="27">
        <v>44608</v>
      </c>
      <c r="IP112" t="s">
        <v>2550</v>
      </c>
      <c r="IQ112" s="27">
        <v>44509</v>
      </c>
      <c r="IR112" t="s">
        <v>2550</v>
      </c>
      <c r="IS112">
        <v>44509</v>
      </c>
      <c r="IT112" t="s">
        <v>2550</v>
      </c>
      <c r="IU112" s="27">
        <v>44509</v>
      </c>
      <c r="IV112" t="s">
        <v>2550</v>
      </c>
      <c r="IW112" s="27">
        <v>44509</v>
      </c>
      <c r="IX112" t="s">
        <v>2550</v>
      </c>
      <c r="IY112" s="27">
        <v>44509</v>
      </c>
      <c r="IZ112" t="s">
        <v>2550</v>
      </c>
      <c r="JA112" s="27">
        <v>44509</v>
      </c>
      <c r="JB112" t="s">
        <v>2550</v>
      </c>
      <c r="JC112" s="27">
        <v>44509</v>
      </c>
      <c r="JD112" t="s">
        <v>2550</v>
      </c>
      <c r="JE112" s="27">
        <v>44509</v>
      </c>
      <c r="JF112" t="s">
        <v>2548</v>
      </c>
      <c r="JG112">
        <v>44421</v>
      </c>
      <c r="JH112" t="s">
        <v>304</v>
      </c>
      <c r="JI112" s="27">
        <v>44656</v>
      </c>
      <c r="JJ112" t="s">
        <v>304</v>
      </c>
      <c r="JK112">
        <v>44656</v>
      </c>
      <c r="JL112" t="s">
        <v>304</v>
      </c>
      <c r="JM112" s="27">
        <v>44656</v>
      </c>
      <c r="JN112" t="s">
        <v>304</v>
      </c>
      <c r="JO112" s="7">
        <v>44656</v>
      </c>
      <c r="JP112" t="s">
        <v>304</v>
      </c>
      <c r="JQ112" s="27">
        <v>44693</v>
      </c>
      <c r="JR112" t="s">
        <v>304</v>
      </c>
      <c r="JS112" s="27">
        <v>44693</v>
      </c>
      <c r="JT112" t="s">
        <v>304</v>
      </c>
      <c r="JU112">
        <v>44693</v>
      </c>
      <c r="JV112" t="s">
        <v>304</v>
      </c>
      <c r="JW112">
        <v>44720</v>
      </c>
      <c r="JX112" t="s">
        <v>304</v>
      </c>
      <c r="JY112" s="27">
        <v>44720</v>
      </c>
      <c r="JZ112" t="s">
        <v>304</v>
      </c>
      <c r="KA112" s="27">
        <v>44720</v>
      </c>
      <c r="KB112" t="s">
        <v>304</v>
      </c>
      <c r="KC112" s="27">
        <v>44720</v>
      </c>
      <c r="KD112" t="s">
        <v>304</v>
      </c>
      <c r="KE112" s="27">
        <v>44720</v>
      </c>
    </row>
    <row r="113" spans="1:291" x14ac:dyDescent="0.25">
      <c r="A113">
        <v>3114</v>
      </c>
      <c r="B113" s="7">
        <v>43829</v>
      </c>
      <c r="D113">
        <v>3114</v>
      </c>
      <c r="E113" s="7">
        <v>43829</v>
      </c>
      <c r="G113" t="s">
        <v>2492</v>
      </c>
      <c r="I113">
        <v>3234</v>
      </c>
      <c r="J113" s="7">
        <v>43829</v>
      </c>
      <c r="L113" t="s">
        <v>2492</v>
      </c>
      <c r="M113">
        <v>3234</v>
      </c>
      <c r="O113">
        <v>3133</v>
      </c>
      <c r="P113" s="7">
        <v>43944</v>
      </c>
      <c r="R113" t="s">
        <v>2530</v>
      </c>
      <c r="S113" s="7">
        <v>42879</v>
      </c>
      <c r="T113" t="s">
        <v>2549</v>
      </c>
      <c r="U113">
        <v>4352</v>
      </c>
      <c r="V113" s="7">
        <v>43851</v>
      </c>
      <c r="W113" t="s">
        <v>2551</v>
      </c>
      <c r="X113">
        <v>3234</v>
      </c>
      <c r="Y113">
        <v>3234</v>
      </c>
      <c r="Z113" s="7">
        <v>43979</v>
      </c>
      <c r="AA113">
        <v>3234</v>
      </c>
      <c r="AB113">
        <v>3234</v>
      </c>
      <c r="AC113">
        <v>3133</v>
      </c>
      <c r="AD113" s="7">
        <v>43979</v>
      </c>
      <c r="AE113" s="14">
        <v>3130</v>
      </c>
      <c r="AF113">
        <v>3133</v>
      </c>
      <c r="AG113" s="7">
        <v>43979</v>
      </c>
      <c r="AH113">
        <v>3090</v>
      </c>
      <c r="AI113" s="7">
        <v>42292</v>
      </c>
      <c r="AJ113" s="15" t="s">
        <v>2428</v>
      </c>
      <c r="AK113">
        <v>3207</v>
      </c>
      <c r="AL113" s="7">
        <v>43979</v>
      </c>
      <c r="AM113">
        <v>3133</v>
      </c>
      <c r="AN113">
        <v>3207</v>
      </c>
      <c r="AO113" s="7">
        <v>43979</v>
      </c>
      <c r="AP113">
        <v>3207</v>
      </c>
      <c r="AQ113" s="7">
        <v>43979</v>
      </c>
      <c r="AR113">
        <v>3207</v>
      </c>
      <c r="AS113" s="27">
        <v>43979</v>
      </c>
      <c r="AT113">
        <v>3207</v>
      </c>
      <c r="AU113" s="27">
        <v>43979</v>
      </c>
      <c r="AV113">
        <v>3207</v>
      </c>
      <c r="AW113" s="27">
        <v>44040</v>
      </c>
      <c r="AX113">
        <v>3207</v>
      </c>
      <c r="AY113" s="27">
        <v>44040</v>
      </c>
      <c r="AZ113">
        <v>3207</v>
      </c>
      <c r="BA113" s="27">
        <v>44062</v>
      </c>
      <c r="BB113">
        <v>3207</v>
      </c>
      <c r="BC113" s="27">
        <v>44062</v>
      </c>
      <c r="BD113">
        <v>3207</v>
      </c>
      <c r="BE113" s="27">
        <v>44062</v>
      </c>
      <c r="BF113">
        <v>3207</v>
      </c>
      <c r="BG113" s="27">
        <v>44096</v>
      </c>
      <c r="BH113">
        <v>3207</v>
      </c>
      <c r="BI113" s="27">
        <v>44096</v>
      </c>
      <c r="BJ113">
        <v>3207</v>
      </c>
      <c r="BK113" s="27">
        <v>44096</v>
      </c>
      <c r="BL113">
        <v>3207</v>
      </c>
      <c r="BM113" s="27">
        <v>44096</v>
      </c>
      <c r="BN113">
        <v>3133</v>
      </c>
      <c r="BO113" s="27">
        <v>44124</v>
      </c>
      <c r="BP113">
        <v>3133</v>
      </c>
      <c r="BQ113" s="7">
        <v>44159</v>
      </c>
      <c r="BR113">
        <v>3133</v>
      </c>
      <c r="BS113" s="27">
        <v>44159</v>
      </c>
      <c r="BT113">
        <v>3133</v>
      </c>
      <c r="BU113" s="27">
        <v>44159</v>
      </c>
      <c r="BV113">
        <v>3133</v>
      </c>
      <c r="BW113">
        <v>44159</v>
      </c>
      <c r="BX113">
        <v>3133</v>
      </c>
      <c r="BY113" s="27">
        <v>44209</v>
      </c>
      <c r="BZ113">
        <v>3133</v>
      </c>
      <c r="CA113" s="27">
        <v>44209</v>
      </c>
      <c r="CB113">
        <v>3133</v>
      </c>
      <c r="CC113" s="27">
        <v>44209</v>
      </c>
      <c r="CD113" t="s">
        <v>2515</v>
      </c>
      <c r="CE113" s="27">
        <v>44175</v>
      </c>
      <c r="CF113">
        <v>3133</v>
      </c>
      <c r="CG113" s="27">
        <v>44209</v>
      </c>
      <c r="CH113">
        <v>3137</v>
      </c>
      <c r="CI113" s="27">
        <v>44209</v>
      </c>
      <c r="CJ113">
        <v>3137</v>
      </c>
      <c r="CK113" s="27">
        <v>44232</v>
      </c>
      <c r="CL113">
        <v>3137</v>
      </c>
      <c r="CM113" s="27">
        <v>44232</v>
      </c>
      <c r="CN113">
        <v>3137</v>
      </c>
      <c r="CO113" s="27">
        <v>44232</v>
      </c>
      <c r="CP113">
        <v>3137</v>
      </c>
      <c r="CQ113" s="7">
        <v>44232</v>
      </c>
      <c r="CR113">
        <v>4695</v>
      </c>
      <c r="CS113">
        <v>0.38900000000000001</v>
      </c>
      <c r="CT113">
        <v>3289</v>
      </c>
      <c r="CU113" s="7">
        <v>44232</v>
      </c>
      <c r="CV113">
        <v>3137</v>
      </c>
      <c r="CW113" s="27">
        <v>44259</v>
      </c>
      <c r="CX113">
        <v>3137</v>
      </c>
      <c r="CY113" s="27">
        <v>44292</v>
      </c>
      <c r="CZ113">
        <v>3137</v>
      </c>
      <c r="DA113" s="27">
        <v>44292</v>
      </c>
      <c r="DB113">
        <v>3137</v>
      </c>
      <c r="DC113" s="27">
        <v>44292</v>
      </c>
      <c r="DD113">
        <v>3137</v>
      </c>
      <c r="DE113" s="27">
        <v>44334</v>
      </c>
      <c r="DF113">
        <v>3137</v>
      </c>
      <c r="DG113" s="27">
        <v>44334</v>
      </c>
      <c r="DH113">
        <v>3137</v>
      </c>
      <c r="DI113" s="27">
        <v>44334</v>
      </c>
      <c r="DJ113" t="s">
        <v>246</v>
      </c>
      <c r="DK113" s="7">
        <v>44259</v>
      </c>
      <c r="DL113" t="s">
        <v>81</v>
      </c>
      <c r="DM113" s="27">
        <v>44370</v>
      </c>
      <c r="DN113" t="s">
        <v>81</v>
      </c>
      <c r="DO113" s="27">
        <v>44370</v>
      </c>
      <c r="DP113" t="s">
        <v>73</v>
      </c>
      <c r="DQ113" s="27">
        <v>44370</v>
      </c>
      <c r="DR113" t="s">
        <v>73</v>
      </c>
      <c r="DS113" s="27">
        <v>44370</v>
      </c>
      <c r="DT113" t="s">
        <v>73</v>
      </c>
      <c r="DU113" s="27">
        <v>44370</v>
      </c>
      <c r="DV113" t="s">
        <v>70</v>
      </c>
      <c r="DW113" s="27">
        <v>44370</v>
      </c>
      <c r="DX113" t="s">
        <v>69</v>
      </c>
      <c r="DY113" s="7">
        <v>44392</v>
      </c>
      <c r="DZ113" t="s">
        <v>69</v>
      </c>
      <c r="EA113">
        <v>44392</v>
      </c>
      <c r="EB113" t="s">
        <v>69</v>
      </c>
      <c r="EC113" s="27">
        <v>44392</v>
      </c>
      <c r="ED113" t="s">
        <v>69</v>
      </c>
      <c r="EE113" s="27">
        <v>44392</v>
      </c>
      <c r="EF113" t="s">
        <v>69</v>
      </c>
      <c r="EG113" s="7">
        <v>44392</v>
      </c>
      <c r="EH113" t="s">
        <v>69</v>
      </c>
      <c r="EI113" s="27">
        <v>44392</v>
      </c>
      <c r="EJ113" t="s">
        <v>69</v>
      </c>
      <c r="EK113" s="27">
        <v>44392</v>
      </c>
      <c r="EL113" t="s">
        <v>69</v>
      </c>
      <c r="EM113" s="27">
        <v>44392</v>
      </c>
      <c r="EN113" t="s">
        <v>69</v>
      </c>
      <c r="EO113" s="27">
        <v>44411</v>
      </c>
      <c r="EP113" t="s">
        <v>69</v>
      </c>
      <c r="EQ113" s="27">
        <v>44411</v>
      </c>
      <c r="ER113" t="s">
        <v>64</v>
      </c>
      <c r="ES113" s="27">
        <v>44411</v>
      </c>
      <c r="ET113" t="s">
        <v>63</v>
      </c>
      <c r="EU113" s="27">
        <v>44411</v>
      </c>
      <c r="EV113" t="s">
        <v>330</v>
      </c>
      <c r="EW113" s="27">
        <v>44406</v>
      </c>
      <c r="EX113" t="s">
        <v>330</v>
      </c>
      <c r="EY113" s="27">
        <v>44406</v>
      </c>
      <c r="EZ113" t="s">
        <v>330</v>
      </c>
      <c r="FA113">
        <v>44406</v>
      </c>
      <c r="FB113" t="s">
        <v>330</v>
      </c>
      <c r="FC113" s="27">
        <v>44406</v>
      </c>
      <c r="FF113" t="s">
        <v>330</v>
      </c>
      <c r="FG113" s="27">
        <v>44434</v>
      </c>
      <c r="FH113" t="s">
        <v>330</v>
      </c>
      <c r="FI113" s="7">
        <v>44434</v>
      </c>
      <c r="FJ113" t="s">
        <v>330</v>
      </c>
      <c r="FK113" s="27">
        <v>44434</v>
      </c>
      <c r="FL113" t="s">
        <v>330</v>
      </c>
      <c r="FM113" s="27">
        <v>44434</v>
      </c>
      <c r="FN113" t="s">
        <v>134</v>
      </c>
      <c r="FO113" s="27">
        <v>44420</v>
      </c>
      <c r="FP113" t="s">
        <v>134</v>
      </c>
      <c r="FQ113" s="27">
        <v>44454</v>
      </c>
      <c r="FR113" t="s">
        <v>134</v>
      </c>
      <c r="FS113" s="27">
        <v>44454</v>
      </c>
      <c r="FT113" t="s">
        <v>134</v>
      </c>
      <c r="FU113" s="7">
        <v>44454</v>
      </c>
      <c r="FV113" t="s">
        <v>134</v>
      </c>
      <c r="FW113" s="27">
        <v>44454</v>
      </c>
      <c r="FX113" t="s">
        <v>134</v>
      </c>
      <c r="FY113" s="27">
        <v>44454</v>
      </c>
      <c r="FZ113" t="s">
        <v>134</v>
      </c>
      <c r="GA113" s="27">
        <v>44454</v>
      </c>
      <c r="GB113" t="s">
        <v>134</v>
      </c>
      <c r="GC113" s="27">
        <v>44454</v>
      </c>
      <c r="GD113" t="s">
        <v>134</v>
      </c>
      <c r="GE113" s="27">
        <v>44454</v>
      </c>
      <c r="GF113" t="s">
        <v>134</v>
      </c>
      <c r="GG113" s="27">
        <v>44454</v>
      </c>
      <c r="GH113" t="s">
        <v>134</v>
      </c>
      <c r="GI113" s="27">
        <v>44454</v>
      </c>
      <c r="GJ113" t="s">
        <v>134</v>
      </c>
      <c r="GK113" s="27">
        <v>44483</v>
      </c>
      <c r="GL113" t="s">
        <v>134</v>
      </c>
      <c r="GM113" s="27">
        <v>44483</v>
      </c>
      <c r="GN113" t="s">
        <v>134</v>
      </c>
      <c r="GO113" s="27">
        <v>44483</v>
      </c>
      <c r="GP113" t="s">
        <v>134</v>
      </c>
      <c r="GQ113" s="27">
        <v>44483</v>
      </c>
      <c r="GR113" t="s">
        <v>134</v>
      </c>
      <c r="GS113" s="27">
        <v>44483</v>
      </c>
      <c r="GT113" t="s">
        <v>134</v>
      </c>
      <c r="GU113" s="27">
        <v>44509</v>
      </c>
      <c r="GV113" t="s">
        <v>134</v>
      </c>
      <c r="GW113" s="27">
        <v>44509</v>
      </c>
      <c r="GX113" t="s">
        <v>134</v>
      </c>
      <c r="GY113" s="27">
        <v>44509</v>
      </c>
      <c r="GZ113" t="s">
        <v>2548</v>
      </c>
      <c r="HA113" s="27">
        <v>44421</v>
      </c>
      <c r="HB113" t="s">
        <v>2548</v>
      </c>
      <c r="HC113" s="27">
        <v>44421</v>
      </c>
      <c r="HD113" t="s">
        <v>2548</v>
      </c>
      <c r="HE113" s="27">
        <v>44421</v>
      </c>
      <c r="HF113" t="s">
        <v>2548</v>
      </c>
      <c r="HG113">
        <v>44421</v>
      </c>
      <c r="HH113" t="s">
        <v>2548</v>
      </c>
      <c r="HI113">
        <v>44421</v>
      </c>
      <c r="HJ113" t="s">
        <v>2548</v>
      </c>
      <c r="HK113">
        <v>44421</v>
      </c>
      <c r="HL113" t="s">
        <v>2548</v>
      </c>
      <c r="HM113" s="27">
        <v>44421</v>
      </c>
      <c r="HN113" t="s">
        <v>304</v>
      </c>
      <c r="HO113" s="27">
        <v>44509</v>
      </c>
      <c r="HP113" t="s">
        <v>2550</v>
      </c>
      <c r="HQ113" s="27">
        <v>44509</v>
      </c>
      <c r="HR113" s="470" t="s">
        <v>2550</v>
      </c>
      <c r="HS113" s="471">
        <v>44509</v>
      </c>
      <c r="HT113" t="s">
        <v>2550</v>
      </c>
      <c r="HU113" s="27">
        <v>44509</v>
      </c>
      <c r="HV113" t="s">
        <v>2550</v>
      </c>
      <c r="HW113" s="27">
        <v>44509</v>
      </c>
      <c r="HX113" t="s">
        <v>2550</v>
      </c>
      <c r="HY113" s="27">
        <v>44509</v>
      </c>
      <c r="HZ113" t="s">
        <v>303</v>
      </c>
      <c r="IA113" s="27">
        <v>44580</v>
      </c>
      <c r="IB113" t="s">
        <v>303</v>
      </c>
      <c r="IC113" s="27">
        <v>44580</v>
      </c>
      <c r="ID113" t="s">
        <v>303</v>
      </c>
      <c r="IE113" s="27">
        <v>44580</v>
      </c>
      <c r="IF113" t="s">
        <v>303</v>
      </c>
      <c r="IG113" s="27">
        <v>44580</v>
      </c>
      <c r="IH113" t="s">
        <v>2550</v>
      </c>
      <c r="II113" s="27">
        <v>44509</v>
      </c>
      <c r="IJ113" t="s">
        <v>2550</v>
      </c>
      <c r="IK113" s="27">
        <v>44509</v>
      </c>
      <c r="IL113" t="s">
        <v>2550</v>
      </c>
      <c r="IM113" s="27">
        <v>44509</v>
      </c>
      <c r="IN113" t="s">
        <v>2550</v>
      </c>
      <c r="IO113" s="27">
        <v>44509</v>
      </c>
      <c r="IP113" t="s">
        <v>2548</v>
      </c>
      <c r="IQ113" s="27">
        <v>44421</v>
      </c>
      <c r="IR113" t="s">
        <v>2548</v>
      </c>
      <c r="IS113">
        <v>44421</v>
      </c>
      <c r="IT113" t="s">
        <v>2548</v>
      </c>
      <c r="IU113" s="27">
        <v>44421</v>
      </c>
      <c r="IV113" t="s">
        <v>2548</v>
      </c>
      <c r="IW113" s="27">
        <v>44421</v>
      </c>
      <c r="IX113" t="s">
        <v>2548</v>
      </c>
      <c r="IY113" s="27">
        <v>44421</v>
      </c>
      <c r="IZ113" t="s">
        <v>2548</v>
      </c>
      <c r="JA113" s="27">
        <v>44421</v>
      </c>
      <c r="JB113" t="s">
        <v>2548</v>
      </c>
      <c r="JC113" s="27">
        <v>44421</v>
      </c>
      <c r="JD113" t="s">
        <v>2548</v>
      </c>
      <c r="JE113" s="27">
        <v>44421</v>
      </c>
      <c r="JF113" t="s">
        <v>134</v>
      </c>
      <c r="JG113">
        <v>44658</v>
      </c>
      <c r="JH113" t="s">
        <v>2550</v>
      </c>
      <c r="JI113" s="27">
        <v>44509</v>
      </c>
      <c r="JJ113" t="s">
        <v>2550</v>
      </c>
      <c r="JK113">
        <v>44509</v>
      </c>
      <c r="JL113" t="s">
        <v>2550</v>
      </c>
      <c r="JM113" s="27">
        <v>44509</v>
      </c>
      <c r="JN113" t="s">
        <v>2550</v>
      </c>
      <c r="JO113" s="7">
        <v>44509</v>
      </c>
      <c r="JP113" t="s">
        <v>2550</v>
      </c>
      <c r="JQ113" s="27">
        <v>44509</v>
      </c>
      <c r="JR113" t="s">
        <v>2550</v>
      </c>
      <c r="JS113" s="27">
        <v>44509</v>
      </c>
      <c r="JT113" t="s">
        <v>2550</v>
      </c>
      <c r="JU113">
        <v>44509</v>
      </c>
      <c r="JV113" t="s">
        <v>2550</v>
      </c>
      <c r="JW113">
        <v>44509</v>
      </c>
      <c r="JX113" t="s">
        <v>2550</v>
      </c>
      <c r="JY113" s="27">
        <v>44509</v>
      </c>
      <c r="JZ113" t="s">
        <v>2550</v>
      </c>
      <c r="KA113" s="27">
        <v>44509</v>
      </c>
      <c r="KB113" t="s">
        <v>2550</v>
      </c>
      <c r="KC113" s="27">
        <v>44509</v>
      </c>
      <c r="KD113" t="s">
        <v>2550</v>
      </c>
      <c r="KE113" s="27">
        <v>44509</v>
      </c>
    </row>
    <row r="114" spans="1:291" x14ac:dyDescent="0.25">
      <c r="A114">
        <v>3234</v>
      </c>
      <c r="B114" s="7">
        <v>43829</v>
      </c>
      <c r="D114">
        <v>3234</v>
      </c>
      <c r="E114" s="7">
        <v>43829</v>
      </c>
      <c r="G114" t="s">
        <v>2494</v>
      </c>
      <c r="I114">
        <v>3233</v>
      </c>
      <c r="J114" s="7">
        <v>43829</v>
      </c>
      <c r="L114" t="s">
        <v>2494</v>
      </c>
      <c r="M114">
        <v>3233</v>
      </c>
      <c r="O114">
        <v>3137</v>
      </c>
      <c r="P114" s="7">
        <v>43944</v>
      </c>
      <c r="R114" t="s">
        <v>2531</v>
      </c>
      <c r="S114" s="7">
        <v>43657</v>
      </c>
      <c r="T114" t="s">
        <v>2549</v>
      </c>
      <c r="U114">
        <v>4495</v>
      </c>
      <c r="V114" s="7">
        <v>42879</v>
      </c>
      <c r="W114" t="s">
        <v>2503</v>
      </c>
      <c r="X114">
        <v>3233</v>
      </c>
      <c r="Y114">
        <v>3233</v>
      </c>
      <c r="Z114" s="7">
        <v>43979</v>
      </c>
      <c r="AA114">
        <v>3233</v>
      </c>
      <c r="AB114">
        <v>3233</v>
      </c>
      <c r="AC114">
        <v>3137</v>
      </c>
      <c r="AD114" s="7">
        <v>43979</v>
      </c>
      <c r="AE114" s="14">
        <v>3224</v>
      </c>
      <c r="AF114">
        <v>3137</v>
      </c>
      <c r="AG114" s="7">
        <v>43979</v>
      </c>
      <c r="AH114">
        <v>715</v>
      </c>
      <c r="AI114" s="7">
        <v>43852</v>
      </c>
      <c r="AJ114" s="15" t="s">
        <v>2503</v>
      </c>
      <c r="AK114">
        <v>3179</v>
      </c>
      <c r="AL114" s="7">
        <v>43979</v>
      </c>
      <c r="AM114">
        <v>3137</v>
      </c>
      <c r="AN114">
        <v>3179</v>
      </c>
      <c r="AO114" s="7">
        <v>43979</v>
      </c>
      <c r="AP114">
        <v>3179</v>
      </c>
      <c r="AQ114" s="7">
        <v>44012</v>
      </c>
      <c r="AR114">
        <v>3179</v>
      </c>
      <c r="AS114" s="27">
        <v>44012</v>
      </c>
      <c r="AT114">
        <v>3179</v>
      </c>
      <c r="AU114" s="27">
        <v>44012</v>
      </c>
      <c r="AV114">
        <v>3179</v>
      </c>
      <c r="AW114" s="27">
        <v>44040</v>
      </c>
      <c r="AX114">
        <v>3179</v>
      </c>
      <c r="AY114" s="27">
        <v>44040</v>
      </c>
      <c r="AZ114">
        <v>3179</v>
      </c>
      <c r="BA114" s="27">
        <v>44062</v>
      </c>
      <c r="BB114">
        <v>3179</v>
      </c>
      <c r="BC114" s="27">
        <v>44062</v>
      </c>
      <c r="BD114">
        <v>3179</v>
      </c>
      <c r="BE114" s="27">
        <v>44062</v>
      </c>
      <c r="BF114">
        <v>3179</v>
      </c>
      <c r="BG114" s="27">
        <v>44096</v>
      </c>
      <c r="BH114">
        <v>3179</v>
      </c>
      <c r="BI114" s="27">
        <v>44096</v>
      </c>
      <c r="BJ114">
        <v>3179</v>
      </c>
      <c r="BK114" s="27">
        <v>44096</v>
      </c>
      <c r="BL114">
        <v>3179</v>
      </c>
      <c r="BM114" s="27">
        <v>44096</v>
      </c>
      <c r="BN114">
        <v>3137</v>
      </c>
      <c r="BO114" s="27">
        <v>44124</v>
      </c>
      <c r="BP114">
        <v>3137</v>
      </c>
      <c r="BQ114" s="7">
        <v>44159</v>
      </c>
      <c r="BR114">
        <v>3137</v>
      </c>
      <c r="BS114" s="27">
        <v>44159</v>
      </c>
      <c r="BT114">
        <v>3137</v>
      </c>
      <c r="BU114" s="27">
        <v>44159</v>
      </c>
      <c r="BV114">
        <v>3137</v>
      </c>
      <c r="BW114">
        <v>44159</v>
      </c>
      <c r="BX114">
        <v>3137</v>
      </c>
      <c r="BY114" s="27">
        <v>44209</v>
      </c>
      <c r="BZ114">
        <v>3137</v>
      </c>
      <c r="CA114" s="27">
        <v>44209</v>
      </c>
      <c r="CB114">
        <v>3137</v>
      </c>
      <c r="CC114" s="27">
        <v>44209</v>
      </c>
      <c r="CD114">
        <v>3655</v>
      </c>
      <c r="CE114" s="27">
        <v>44175</v>
      </c>
      <c r="CF114">
        <v>3137</v>
      </c>
      <c r="CG114" s="27">
        <v>44209</v>
      </c>
      <c r="CH114">
        <v>3207</v>
      </c>
      <c r="CI114" s="27">
        <v>44209</v>
      </c>
      <c r="CJ114">
        <v>3207</v>
      </c>
      <c r="CK114" s="27">
        <v>44232</v>
      </c>
      <c r="CL114">
        <v>3207</v>
      </c>
      <c r="CM114" s="27">
        <v>44232</v>
      </c>
      <c r="CN114">
        <v>3207</v>
      </c>
      <c r="CO114" s="27">
        <v>44232</v>
      </c>
      <c r="CP114">
        <v>3207</v>
      </c>
      <c r="CQ114" s="7">
        <v>44232</v>
      </c>
      <c r="CR114">
        <v>6640</v>
      </c>
      <c r="CS114">
        <v>0.155</v>
      </c>
      <c r="CT114">
        <v>3237</v>
      </c>
      <c r="CU114" s="7">
        <v>44232</v>
      </c>
      <c r="CV114">
        <v>3207</v>
      </c>
      <c r="CW114" s="27">
        <v>44259</v>
      </c>
      <c r="CX114">
        <v>3207</v>
      </c>
      <c r="CY114" s="27">
        <v>44292</v>
      </c>
      <c r="CZ114">
        <v>3207</v>
      </c>
      <c r="DA114" s="27">
        <v>44292</v>
      </c>
      <c r="DB114">
        <v>3207</v>
      </c>
      <c r="DC114" s="27">
        <v>44292</v>
      </c>
      <c r="DD114">
        <v>3207</v>
      </c>
      <c r="DE114" s="27">
        <v>44334</v>
      </c>
      <c r="DF114">
        <v>3207</v>
      </c>
      <c r="DG114" s="27">
        <v>44334</v>
      </c>
      <c r="DH114">
        <v>3207</v>
      </c>
      <c r="DI114" s="27">
        <v>44334</v>
      </c>
      <c r="DJ114" t="s">
        <v>248</v>
      </c>
      <c r="DK114" s="7">
        <v>44259</v>
      </c>
      <c r="DL114" t="s">
        <v>83</v>
      </c>
      <c r="DM114" s="27">
        <v>44370</v>
      </c>
      <c r="DN114" t="s">
        <v>83</v>
      </c>
      <c r="DO114" s="27">
        <v>44370</v>
      </c>
      <c r="DP114" t="s">
        <v>74</v>
      </c>
      <c r="DQ114" s="27">
        <v>44370</v>
      </c>
      <c r="DR114" t="s">
        <v>74</v>
      </c>
      <c r="DS114" s="27">
        <v>44370</v>
      </c>
      <c r="DT114" t="s">
        <v>74</v>
      </c>
      <c r="DU114" s="27">
        <v>44370</v>
      </c>
      <c r="DV114" t="s">
        <v>71</v>
      </c>
      <c r="DW114" s="27">
        <v>44370</v>
      </c>
      <c r="DX114" t="s">
        <v>70</v>
      </c>
      <c r="DY114" s="7">
        <v>44392</v>
      </c>
      <c r="DZ114" t="s">
        <v>70</v>
      </c>
      <c r="EA114">
        <v>44392</v>
      </c>
      <c r="EB114" t="s">
        <v>70</v>
      </c>
      <c r="EC114" s="27">
        <v>44392</v>
      </c>
      <c r="ED114" t="s">
        <v>70</v>
      </c>
      <c r="EE114" s="27">
        <v>44392</v>
      </c>
      <c r="EF114" t="s">
        <v>70</v>
      </c>
      <c r="EG114" s="7">
        <v>44392</v>
      </c>
      <c r="EH114" t="s">
        <v>70</v>
      </c>
      <c r="EI114" s="27">
        <v>44392</v>
      </c>
      <c r="EJ114" t="s">
        <v>70</v>
      </c>
      <c r="EK114" s="27">
        <v>44392</v>
      </c>
      <c r="EL114" t="s">
        <v>70</v>
      </c>
      <c r="EM114" s="27">
        <v>44392</v>
      </c>
      <c r="EN114" t="s">
        <v>70</v>
      </c>
      <c r="EO114" s="27">
        <v>44411</v>
      </c>
      <c r="EP114" t="s">
        <v>70</v>
      </c>
      <c r="EQ114" s="27">
        <v>44411</v>
      </c>
      <c r="ER114" t="s">
        <v>66</v>
      </c>
      <c r="ES114" s="27">
        <v>44411</v>
      </c>
      <c r="ET114" t="s">
        <v>64</v>
      </c>
      <c r="EU114" s="27">
        <v>44411</v>
      </c>
      <c r="EV114" t="s">
        <v>63</v>
      </c>
      <c r="EW114" s="27">
        <v>44411</v>
      </c>
      <c r="EX114" t="s">
        <v>63</v>
      </c>
      <c r="EY114" s="27">
        <v>44411</v>
      </c>
      <c r="EZ114" t="s">
        <v>63</v>
      </c>
      <c r="FA114">
        <v>44411</v>
      </c>
      <c r="FB114" t="s">
        <v>63</v>
      </c>
      <c r="FC114" s="27">
        <v>44411</v>
      </c>
      <c r="FF114" t="s">
        <v>63</v>
      </c>
      <c r="FG114" s="27">
        <v>44411</v>
      </c>
      <c r="FH114" t="s">
        <v>63</v>
      </c>
      <c r="FI114" s="7">
        <v>44411</v>
      </c>
      <c r="FJ114" t="s">
        <v>63</v>
      </c>
      <c r="FK114" s="27">
        <v>44411</v>
      </c>
      <c r="FL114" t="s">
        <v>63</v>
      </c>
      <c r="FM114" s="27">
        <v>44411</v>
      </c>
      <c r="FN114" t="s">
        <v>330</v>
      </c>
      <c r="FO114" s="27">
        <v>44434</v>
      </c>
      <c r="FP114" t="s">
        <v>330</v>
      </c>
      <c r="FQ114" s="27">
        <v>44434</v>
      </c>
      <c r="FR114" t="s">
        <v>330</v>
      </c>
      <c r="FS114" s="27">
        <v>44434</v>
      </c>
      <c r="FT114" t="s">
        <v>330</v>
      </c>
      <c r="FU114" s="7">
        <v>44434</v>
      </c>
      <c r="FV114" t="s">
        <v>330</v>
      </c>
      <c r="FW114" s="27">
        <v>44462</v>
      </c>
      <c r="FX114" t="s">
        <v>330</v>
      </c>
      <c r="FY114" s="27">
        <v>44462</v>
      </c>
      <c r="FZ114" t="s">
        <v>330</v>
      </c>
      <c r="GA114" s="27">
        <v>44462</v>
      </c>
      <c r="GB114" t="s">
        <v>330</v>
      </c>
      <c r="GC114" s="27">
        <v>44462</v>
      </c>
      <c r="GD114" t="s">
        <v>330</v>
      </c>
      <c r="GE114" s="27">
        <v>44462</v>
      </c>
      <c r="GF114" t="s">
        <v>330</v>
      </c>
      <c r="GG114" s="27">
        <v>44462</v>
      </c>
      <c r="GH114" t="s">
        <v>330</v>
      </c>
      <c r="GI114" s="27">
        <v>44462</v>
      </c>
      <c r="GJ114" t="s">
        <v>330</v>
      </c>
      <c r="GK114" s="27">
        <v>44462</v>
      </c>
      <c r="GL114" t="s">
        <v>330</v>
      </c>
      <c r="GM114" s="27">
        <v>44462</v>
      </c>
      <c r="GN114" t="s">
        <v>330</v>
      </c>
      <c r="GO114" s="27">
        <v>44462</v>
      </c>
      <c r="GP114" t="s">
        <v>330</v>
      </c>
      <c r="GQ114" s="27">
        <v>44462</v>
      </c>
      <c r="GR114" t="s">
        <v>330</v>
      </c>
      <c r="GS114" s="27">
        <v>44462</v>
      </c>
      <c r="GT114" t="s">
        <v>330</v>
      </c>
      <c r="GU114" s="27">
        <v>44462</v>
      </c>
      <c r="GV114" t="s">
        <v>330</v>
      </c>
      <c r="GW114" s="27">
        <v>44517</v>
      </c>
      <c r="GX114" t="s">
        <v>330</v>
      </c>
      <c r="GY114" s="27">
        <v>44517</v>
      </c>
      <c r="GZ114" t="s">
        <v>134</v>
      </c>
      <c r="HA114" s="27">
        <v>44509</v>
      </c>
      <c r="HB114" t="s">
        <v>134</v>
      </c>
      <c r="HC114" s="27">
        <v>44509</v>
      </c>
      <c r="HD114" t="s">
        <v>134</v>
      </c>
      <c r="HE114" s="27">
        <v>44532</v>
      </c>
      <c r="HF114" t="s">
        <v>134</v>
      </c>
      <c r="HG114">
        <v>44532</v>
      </c>
      <c r="HH114" t="s">
        <v>134</v>
      </c>
      <c r="HI114">
        <v>44532</v>
      </c>
      <c r="HJ114" t="s">
        <v>134</v>
      </c>
      <c r="HK114">
        <v>44532</v>
      </c>
      <c r="HL114" t="s">
        <v>134</v>
      </c>
      <c r="HM114" s="27">
        <v>44532</v>
      </c>
      <c r="HN114" t="s">
        <v>2550</v>
      </c>
      <c r="HO114" s="27">
        <v>44509</v>
      </c>
      <c r="HP114" t="s">
        <v>2548</v>
      </c>
      <c r="HQ114" s="27">
        <v>44421</v>
      </c>
      <c r="HR114" s="470" t="s">
        <v>2548</v>
      </c>
      <c r="HS114" s="471">
        <v>44421</v>
      </c>
      <c r="HT114" t="s">
        <v>2548</v>
      </c>
      <c r="HU114" s="27">
        <v>44421</v>
      </c>
      <c r="HV114" t="s">
        <v>2548</v>
      </c>
      <c r="HW114" s="27">
        <v>44421</v>
      </c>
      <c r="HX114" t="s">
        <v>2548</v>
      </c>
      <c r="HY114" s="27">
        <v>44421</v>
      </c>
      <c r="HZ114" t="s">
        <v>304</v>
      </c>
      <c r="IA114" s="27">
        <v>44580</v>
      </c>
      <c r="IB114" t="s">
        <v>304</v>
      </c>
      <c r="IC114" s="27">
        <v>44580</v>
      </c>
      <c r="ID114" t="s">
        <v>304</v>
      </c>
      <c r="IE114" s="27">
        <v>44580</v>
      </c>
      <c r="IF114" t="s">
        <v>304</v>
      </c>
      <c r="IG114" s="27">
        <v>44580</v>
      </c>
      <c r="IH114" t="s">
        <v>2548</v>
      </c>
      <c r="II114" s="27">
        <v>44421</v>
      </c>
      <c r="IJ114" t="s">
        <v>2548</v>
      </c>
      <c r="IK114" s="27">
        <v>44421</v>
      </c>
      <c r="IL114" t="s">
        <v>2548</v>
      </c>
      <c r="IM114" s="27">
        <v>44421</v>
      </c>
      <c r="IN114" t="s">
        <v>2548</v>
      </c>
      <c r="IO114" s="27">
        <v>44421</v>
      </c>
      <c r="IP114" t="s">
        <v>134</v>
      </c>
      <c r="IQ114" s="27">
        <v>44623</v>
      </c>
      <c r="IR114" t="s">
        <v>134</v>
      </c>
      <c r="IS114">
        <v>44623</v>
      </c>
      <c r="IT114" t="s">
        <v>134</v>
      </c>
      <c r="IU114" s="27">
        <v>44623</v>
      </c>
      <c r="IV114" t="s">
        <v>134</v>
      </c>
      <c r="IW114" s="27">
        <v>44623</v>
      </c>
      <c r="IX114" t="s">
        <v>134</v>
      </c>
      <c r="IY114" s="27">
        <v>44623</v>
      </c>
      <c r="IZ114" t="s">
        <v>134</v>
      </c>
      <c r="JA114" s="27">
        <v>44623</v>
      </c>
      <c r="JB114" t="s">
        <v>134</v>
      </c>
      <c r="JC114" s="27">
        <v>44623</v>
      </c>
      <c r="JD114" t="s">
        <v>134</v>
      </c>
      <c r="JE114" s="27">
        <v>44658</v>
      </c>
      <c r="JF114" t="s">
        <v>330</v>
      </c>
      <c r="JG114">
        <v>44655</v>
      </c>
      <c r="JH114" t="s">
        <v>2548</v>
      </c>
      <c r="JI114" s="27">
        <v>44421</v>
      </c>
      <c r="JJ114" t="s">
        <v>2548</v>
      </c>
      <c r="JK114">
        <v>44421</v>
      </c>
      <c r="JL114" t="s">
        <v>2548</v>
      </c>
      <c r="JM114" s="27">
        <v>44421</v>
      </c>
      <c r="JN114" t="s">
        <v>2548</v>
      </c>
      <c r="JO114" s="7">
        <v>44421</v>
      </c>
      <c r="JP114" t="s">
        <v>2548</v>
      </c>
      <c r="JQ114" s="27">
        <v>44421</v>
      </c>
      <c r="JR114" t="s">
        <v>2548</v>
      </c>
      <c r="JS114" s="27">
        <v>44421</v>
      </c>
      <c r="JT114" t="s">
        <v>2548</v>
      </c>
      <c r="JU114">
        <v>44421</v>
      </c>
      <c r="JV114" t="s">
        <v>2548</v>
      </c>
      <c r="JW114">
        <v>44421</v>
      </c>
      <c r="JX114" t="s">
        <v>2548</v>
      </c>
      <c r="JY114" s="27">
        <v>44421</v>
      </c>
      <c r="JZ114" t="s">
        <v>2548</v>
      </c>
      <c r="KA114" s="27">
        <v>44421</v>
      </c>
      <c r="KB114" t="s">
        <v>2548</v>
      </c>
      <c r="KC114" s="27">
        <v>44421</v>
      </c>
      <c r="KD114" t="s">
        <v>2548</v>
      </c>
      <c r="KE114" s="27">
        <v>44421</v>
      </c>
    </row>
    <row r="115" spans="1:291" x14ac:dyDescent="0.25">
      <c r="A115">
        <v>3233</v>
      </c>
      <c r="B115" s="7">
        <v>43829</v>
      </c>
      <c r="D115">
        <v>3233</v>
      </c>
      <c r="E115" s="7">
        <v>43829</v>
      </c>
      <c r="G115" t="s">
        <v>2496</v>
      </c>
      <c r="I115">
        <v>3130</v>
      </c>
      <c r="J115" s="7">
        <v>43829</v>
      </c>
      <c r="L115" t="s">
        <v>2496</v>
      </c>
      <c r="M115">
        <v>3130</v>
      </c>
      <c r="O115">
        <v>3207</v>
      </c>
      <c r="P115" s="7">
        <v>43944</v>
      </c>
      <c r="R115">
        <v>4352</v>
      </c>
      <c r="S115" s="7">
        <v>43851</v>
      </c>
      <c r="T115" t="s">
        <v>2551</v>
      </c>
      <c r="U115">
        <v>4500</v>
      </c>
      <c r="V115" s="7">
        <v>43773</v>
      </c>
      <c r="W115" t="s">
        <v>2503</v>
      </c>
      <c r="X115">
        <v>3130</v>
      </c>
      <c r="Y115">
        <v>3130</v>
      </c>
      <c r="Z115" s="7">
        <v>43979</v>
      </c>
      <c r="AA115">
        <v>3130</v>
      </c>
      <c r="AB115">
        <v>3130</v>
      </c>
      <c r="AC115">
        <v>3207</v>
      </c>
      <c r="AD115" s="7">
        <v>43979</v>
      </c>
      <c r="AE115" s="14">
        <v>3133</v>
      </c>
      <c r="AF115">
        <v>3207</v>
      </c>
      <c r="AG115" s="7">
        <v>43979</v>
      </c>
      <c r="AH115">
        <v>714</v>
      </c>
      <c r="AI115" s="7">
        <v>43196</v>
      </c>
      <c r="AJ115" s="15" t="s">
        <v>2342</v>
      </c>
      <c r="AK115">
        <v>3212</v>
      </c>
      <c r="AL115" s="7">
        <v>43979</v>
      </c>
      <c r="AM115">
        <v>3207</v>
      </c>
      <c r="AN115">
        <v>3212</v>
      </c>
      <c r="AO115" s="7">
        <v>43979</v>
      </c>
      <c r="AP115">
        <v>3212</v>
      </c>
      <c r="AQ115" s="7">
        <v>44012</v>
      </c>
      <c r="AR115">
        <v>3212</v>
      </c>
      <c r="AS115" s="27">
        <v>44012</v>
      </c>
      <c r="AT115">
        <v>3212</v>
      </c>
      <c r="AU115" s="27">
        <v>44012</v>
      </c>
      <c r="AV115">
        <v>3212</v>
      </c>
      <c r="AW115" s="27">
        <v>44040</v>
      </c>
      <c r="AX115">
        <v>3212</v>
      </c>
      <c r="AY115" s="27">
        <v>44040</v>
      </c>
      <c r="AZ115">
        <v>3212</v>
      </c>
      <c r="BA115" s="27">
        <v>44062</v>
      </c>
      <c r="BB115">
        <v>3212</v>
      </c>
      <c r="BC115" s="27">
        <v>44062</v>
      </c>
      <c r="BD115">
        <v>3212</v>
      </c>
      <c r="BE115" s="27">
        <v>44062</v>
      </c>
      <c r="BF115">
        <v>3212</v>
      </c>
      <c r="BG115" s="27">
        <v>44096</v>
      </c>
      <c r="BH115">
        <v>3212</v>
      </c>
      <c r="BI115" s="27">
        <v>44096</v>
      </c>
      <c r="BJ115">
        <v>3212</v>
      </c>
      <c r="BK115" s="27">
        <v>44096</v>
      </c>
      <c r="BL115">
        <v>3212</v>
      </c>
      <c r="BM115" s="27">
        <v>44096</v>
      </c>
      <c r="BN115">
        <v>3207</v>
      </c>
      <c r="BO115" s="27">
        <v>44124</v>
      </c>
      <c r="BP115">
        <v>3207</v>
      </c>
      <c r="BQ115" s="7">
        <v>44159</v>
      </c>
      <c r="BR115">
        <v>3207</v>
      </c>
      <c r="BS115" s="27">
        <v>44159</v>
      </c>
      <c r="BT115">
        <v>3207</v>
      </c>
      <c r="BU115" s="27">
        <v>44159</v>
      </c>
      <c r="BV115">
        <v>3207</v>
      </c>
      <c r="BW115">
        <v>44159</v>
      </c>
      <c r="BX115">
        <v>3207</v>
      </c>
      <c r="BY115" s="27">
        <v>44209</v>
      </c>
      <c r="BZ115">
        <v>3207</v>
      </c>
      <c r="CA115" s="27">
        <v>44209</v>
      </c>
      <c r="CB115">
        <v>3207</v>
      </c>
      <c r="CC115" s="27">
        <v>44209</v>
      </c>
      <c r="CD115">
        <v>3636</v>
      </c>
      <c r="CE115" s="27">
        <v>44217</v>
      </c>
      <c r="CF115">
        <v>3207</v>
      </c>
      <c r="CG115" s="27">
        <v>44209</v>
      </c>
      <c r="CH115">
        <v>3179</v>
      </c>
      <c r="CI115" s="27">
        <v>44209</v>
      </c>
      <c r="CJ115">
        <v>3179</v>
      </c>
      <c r="CK115" s="27">
        <v>44232</v>
      </c>
      <c r="CL115">
        <v>3179</v>
      </c>
      <c r="CM115" s="27">
        <v>44232</v>
      </c>
      <c r="CN115">
        <v>3179</v>
      </c>
      <c r="CO115" s="27">
        <v>44232</v>
      </c>
      <c r="CP115">
        <v>3179</v>
      </c>
      <c r="CQ115" s="7">
        <v>44232</v>
      </c>
      <c r="CR115">
        <v>2448</v>
      </c>
      <c r="CS115">
        <v>0.32</v>
      </c>
      <c r="CT115">
        <v>3562</v>
      </c>
      <c r="CU115" s="7">
        <v>44232</v>
      </c>
      <c r="CV115">
        <v>3179</v>
      </c>
      <c r="CW115" s="27">
        <v>44266</v>
      </c>
      <c r="CX115">
        <v>3179</v>
      </c>
      <c r="CY115" s="27">
        <v>44266</v>
      </c>
      <c r="CZ115">
        <v>3179</v>
      </c>
      <c r="DA115" s="27">
        <v>44266</v>
      </c>
      <c r="DB115">
        <v>3179</v>
      </c>
      <c r="DC115" s="27">
        <v>44305</v>
      </c>
      <c r="DD115">
        <v>3179</v>
      </c>
      <c r="DE115" s="27">
        <v>44334</v>
      </c>
      <c r="DF115">
        <v>3179</v>
      </c>
      <c r="DG115" s="27">
        <v>44334</v>
      </c>
      <c r="DH115">
        <v>3179</v>
      </c>
      <c r="DI115" s="27">
        <v>44334</v>
      </c>
      <c r="DJ115" t="s">
        <v>259</v>
      </c>
      <c r="DK115" s="7">
        <v>44258</v>
      </c>
      <c r="DL115" t="s">
        <v>84</v>
      </c>
      <c r="DM115" s="27">
        <v>44370</v>
      </c>
      <c r="DN115" t="s">
        <v>84</v>
      </c>
      <c r="DO115" s="27">
        <v>44370</v>
      </c>
      <c r="DP115" t="s">
        <v>75</v>
      </c>
      <c r="DQ115" s="27">
        <v>44370</v>
      </c>
      <c r="DR115" t="s">
        <v>75</v>
      </c>
      <c r="DS115" s="27">
        <v>44370</v>
      </c>
      <c r="DT115" t="s">
        <v>75</v>
      </c>
      <c r="DU115" s="27">
        <v>44370</v>
      </c>
      <c r="DV115" t="s">
        <v>73</v>
      </c>
      <c r="DW115" s="27">
        <v>44370</v>
      </c>
      <c r="DX115" t="s">
        <v>71</v>
      </c>
      <c r="DY115" s="7">
        <v>44392</v>
      </c>
      <c r="DZ115" t="s">
        <v>71</v>
      </c>
      <c r="EA115">
        <v>44392</v>
      </c>
      <c r="EB115" t="s">
        <v>71</v>
      </c>
      <c r="EC115" s="27">
        <v>44392</v>
      </c>
      <c r="ED115" t="s">
        <v>71</v>
      </c>
      <c r="EE115" s="27">
        <v>44392</v>
      </c>
      <c r="EF115" t="s">
        <v>71</v>
      </c>
      <c r="EG115" s="7">
        <v>44392</v>
      </c>
      <c r="EH115" t="s">
        <v>71</v>
      </c>
      <c r="EI115" s="27">
        <v>44392</v>
      </c>
      <c r="EJ115" t="s">
        <v>71</v>
      </c>
      <c r="EK115" s="27">
        <v>44392</v>
      </c>
      <c r="EL115" t="s">
        <v>71</v>
      </c>
      <c r="EM115" s="27">
        <v>44392</v>
      </c>
      <c r="EN115" t="s">
        <v>71</v>
      </c>
      <c r="EO115" s="27">
        <v>44411</v>
      </c>
      <c r="EP115" t="s">
        <v>71</v>
      </c>
      <c r="EQ115" s="27">
        <v>44411</v>
      </c>
      <c r="ER115" t="s">
        <v>67</v>
      </c>
      <c r="ES115" s="27">
        <v>44411</v>
      </c>
      <c r="ET115" t="s">
        <v>66</v>
      </c>
      <c r="EU115" s="27">
        <v>44411</v>
      </c>
      <c r="EV115" t="s">
        <v>64</v>
      </c>
      <c r="EW115" s="27">
        <v>44411</v>
      </c>
      <c r="EX115" t="s">
        <v>64</v>
      </c>
      <c r="EY115" s="27">
        <v>44411</v>
      </c>
      <c r="EZ115" t="s">
        <v>64</v>
      </c>
      <c r="FA115">
        <v>44411</v>
      </c>
      <c r="FB115" t="s">
        <v>64</v>
      </c>
      <c r="FC115" s="27">
        <v>44411</v>
      </c>
      <c r="FF115" t="s">
        <v>64</v>
      </c>
      <c r="FG115" s="27">
        <v>44411</v>
      </c>
      <c r="FH115" t="s">
        <v>64</v>
      </c>
      <c r="FI115" s="7">
        <v>44411</v>
      </c>
      <c r="FJ115" t="s">
        <v>64</v>
      </c>
      <c r="FK115" s="27">
        <v>44411</v>
      </c>
      <c r="FL115" t="s">
        <v>64</v>
      </c>
      <c r="FM115" s="27">
        <v>44411</v>
      </c>
      <c r="FN115" t="s">
        <v>63</v>
      </c>
      <c r="FO115" s="27">
        <v>44453</v>
      </c>
      <c r="FP115" t="s">
        <v>63</v>
      </c>
      <c r="FQ115" s="27">
        <v>44453</v>
      </c>
      <c r="FR115" t="s">
        <v>63</v>
      </c>
      <c r="FS115" s="27">
        <v>44453</v>
      </c>
      <c r="FT115" t="s">
        <v>63</v>
      </c>
      <c r="FU115" s="7">
        <v>44453</v>
      </c>
      <c r="FV115" t="s">
        <v>63</v>
      </c>
      <c r="FW115" s="27">
        <v>44453</v>
      </c>
      <c r="FX115" t="s">
        <v>63</v>
      </c>
      <c r="FY115" s="27">
        <v>44453</v>
      </c>
      <c r="FZ115" t="s">
        <v>63</v>
      </c>
      <c r="GA115" s="27">
        <v>44453</v>
      </c>
      <c r="GB115" t="s">
        <v>63</v>
      </c>
      <c r="GC115" s="27">
        <v>44453</v>
      </c>
      <c r="GD115" t="s">
        <v>63</v>
      </c>
      <c r="GE115" s="27">
        <v>44453</v>
      </c>
      <c r="GF115" t="s">
        <v>63</v>
      </c>
      <c r="GG115" s="27">
        <v>44453</v>
      </c>
      <c r="GH115" t="s">
        <v>63</v>
      </c>
      <c r="GI115" s="27">
        <v>44480</v>
      </c>
      <c r="GJ115" t="s">
        <v>63</v>
      </c>
      <c r="GK115" s="27">
        <v>44480</v>
      </c>
      <c r="GL115" t="s">
        <v>63</v>
      </c>
      <c r="GM115" s="27">
        <v>44480</v>
      </c>
      <c r="GN115" t="s">
        <v>63</v>
      </c>
      <c r="GO115" s="27">
        <v>44480</v>
      </c>
      <c r="GP115" t="s">
        <v>63</v>
      </c>
      <c r="GQ115" s="27">
        <v>44480</v>
      </c>
      <c r="GR115" t="s">
        <v>63</v>
      </c>
      <c r="GS115" s="27">
        <v>44480</v>
      </c>
      <c r="GT115" t="s">
        <v>63</v>
      </c>
      <c r="GU115" s="27">
        <v>44510</v>
      </c>
      <c r="GV115" t="s">
        <v>63</v>
      </c>
      <c r="GW115" s="27">
        <v>44510</v>
      </c>
      <c r="GX115" t="s">
        <v>63</v>
      </c>
      <c r="GY115" s="27">
        <v>44510</v>
      </c>
      <c r="GZ115" t="s">
        <v>330</v>
      </c>
      <c r="HA115" s="27">
        <v>44517</v>
      </c>
      <c r="HB115" t="s">
        <v>330</v>
      </c>
      <c r="HC115" s="27">
        <v>44517</v>
      </c>
      <c r="HD115" t="s">
        <v>330</v>
      </c>
      <c r="HE115" s="27">
        <v>44517</v>
      </c>
      <c r="HF115" t="s">
        <v>330</v>
      </c>
      <c r="HG115">
        <v>44517</v>
      </c>
      <c r="HH115" t="s">
        <v>330</v>
      </c>
      <c r="HI115">
        <v>44517</v>
      </c>
      <c r="HJ115" t="s">
        <v>330</v>
      </c>
      <c r="HK115">
        <v>44517</v>
      </c>
      <c r="HL115" t="s">
        <v>330</v>
      </c>
      <c r="HM115" s="27">
        <v>44517</v>
      </c>
      <c r="HN115" t="s">
        <v>2548</v>
      </c>
      <c r="HO115" s="27">
        <v>44421</v>
      </c>
      <c r="HP115" t="s">
        <v>134</v>
      </c>
      <c r="HQ115" s="27">
        <v>44532</v>
      </c>
      <c r="HR115" s="470" t="s">
        <v>134</v>
      </c>
      <c r="HS115" s="471">
        <v>44574</v>
      </c>
      <c r="HT115" t="s">
        <v>134</v>
      </c>
      <c r="HU115" s="27">
        <v>44574</v>
      </c>
      <c r="HV115" t="s">
        <v>134</v>
      </c>
      <c r="HW115" s="27">
        <v>44574</v>
      </c>
      <c r="HX115" t="s">
        <v>134</v>
      </c>
      <c r="HY115" s="27">
        <v>44574</v>
      </c>
      <c r="HZ115" t="s">
        <v>2550</v>
      </c>
      <c r="IA115" s="27">
        <v>44509</v>
      </c>
      <c r="IB115" t="s">
        <v>2550</v>
      </c>
      <c r="IC115" s="27">
        <v>44509</v>
      </c>
      <c r="ID115" t="s">
        <v>2550</v>
      </c>
      <c r="IE115" s="27">
        <v>44509</v>
      </c>
      <c r="IF115" t="s">
        <v>2550</v>
      </c>
      <c r="IG115" s="27">
        <v>44509</v>
      </c>
      <c r="IH115" t="s">
        <v>134</v>
      </c>
      <c r="II115" s="27">
        <v>44599</v>
      </c>
      <c r="IJ115" t="s">
        <v>134</v>
      </c>
      <c r="IK115" s="27">
        <v>44599</v>
      </c>
      <c r="IL115" t="s">
        <v>134</v>
      </c>
      <c r="IM115" s="27">
        <v>44599</v>
      </c>
      <c r="IN115" t="s">
        <v>134</v>
      </c>
      <c r="IO115" s="27">
        <v>44599</v>
      </c>
      <c r="IP115" t="s">
        <v>330</v>
      </c>
      <c r="IQ115" s="27">
        <v>44601</v>
      </c>
      <c r="IR115" t="s">
        <v>330</v>
      </c>
      <c r="IS115">
        <v>44601</v>
      </c>
      <c r="IT115" t="s">
        <v>330</v>
      </c>
      <c r="IU115" s="27">
        <v>44641</v>
      </c>
      <c r="IV115" t="s">
        <v>330</v>
      </c>
      <c r="IW115" s="27">
        <v>44641</v>
      </c>
      <c r="IX115" t="s">
        <v>330</v>
      </c>
      <c r="IY115" s="27">
        <v>44641</v>
      </c>
      <c r="IZ115" t="s">
        <v>330</v>
      </c>
      <c r="JA115" s="27">
        <v>44641</v>
      </c>
      <c r="JB115" t="s">
        <v>330</v>
      </c>
      <c r="JC115" s="27">
        <v>44655</v>
      </c>
      <c r="JD115" t="s">
        <v>330</v>
      </c>
      <c r="JE115" s="27">
        <v>44655</v>
      </c>
      <c r="JF115" t="s">
        <v>63</v>
      </c>
      <c r="JG115">
        <v>44663</v>
      </c>
      <c r="JH115" t="s">
        <v>134</v>
      </c>
      <c r="JI115" s="27">
        <v>44658</v>
      </c>
      <c r="JJ115" t="s">
        <v>134</v>
      </c>
      <c r="JK115">
        <v>44658</v>
      </c>
      <c r="JL115" t="s">
        <v>134</v>
      </c>
      <c r="JM115" s="27">
        <v>44658</v>
      </c>
      <c r="JN115" t="s">
        <v>134</v>
      </c>
      <c r="JO115" s="7">
        <v>44685</v>
      </c>
      <c r="JP115" t="s">
        <v>134</v>
      </c>
      <c r="JQ115" s="27">
        <v>44685</v>
      </c>
      <c r="JR115" t="s">
        <v>134</v>
      </c>
      <c r="JS115" s="27">
        <v>44685</v>
      </c>
      <c r="JT115" t="s">
        <v>134</v>
      </c>
      <c r="JU115">
        <v>44685</v>
      </c>
      <c r="JV115" t="s">
        <v>134</v>
      </c>
      <c r="JW115">
        <v>44685</v>
      </c>
      <c r="JX115" t="s">
        <v>134</v>
      </c>
      <c r="JY115" s="27">
        <v>44741</v>
      </c>
      <c r="JZ115" t="s">
        <v>134</v>
      </c>
      <c r="KA115" s="27">
        <v>44741</v>
      </c>
      <c r="KB115" t="s">
        <v>134</v>
      </c>
      <c r="KC115" s="27">
        <v>44767</v>
      </c>
      <c r="KD115" t="s">
        <v>134</v>
      </c>
      <c r="KE115" s="27">
        <v>44767</v>
      </c>
    </row>
    <row r="116" spans="1:291" x14ac:dyDescent="0.25">
      <c r="A116">
        <v>3130</v>
      </c>
      <c r="B116" s="7">
        <v>43829</v>
      </c>
      <c r="D116">
        <v>3130</v>
      </c>
      <c r="E116" s="7">
        <v>43829</v>
      </c>
      <c r="G116" t="s">
        <v>2498</v>
      </c>
      <c r="I116">
        <v>3224</v>
      </c>
      <c r="J116" s="7">
        <v>43829</v>
      </c>
      <c r="L116" t="s">
        <v>2498</v>
      </c>
      <c r="M116">
        <v>3224</v>
      </c>
      <c r="O116">
        <v>3179</v>
      </c>
      <c r="P116" s="7">
        <v>43944</v>
      </c>
      <c r="R116">
        <v>4495</v>
      </c>
      <c r="S116" s="7">
        <v>42879</v>
      </c>
      <c r="T116" t="s">
        <v>2503</v>
      </c>
      <c r="U116">
        <v>4140</v>
      </c>
      <c r="V116" s="7">
        <v>43977</v>
      </c>
      <c r="W116" t="s">
        <v>2552</v>
      </c>
      <c r="X116">
        <v>3224</v>
      </c>
      <c r="Y116">
        <v>3224</v>
      </c>
      <c r="Z116" s="7">
        <v>43979</v>
      </c>
      <c r="AA116">
        <v>3224</v>
      </c>
      <c r="AB116">
        <v>3224</v>
      </c>
      <c r="AC116">
        <v>3179</v>
      </c>
      <c r="AD116" s="7">
        <v>43979</v>
      </c>
      <c r="AE116" s="14">
        <v>3137</v>
      </c>
      <c r="AF116">
        <v>3179</v>
      </c>
      <c r="AG116" s="7">
        <v>43979</v>
      </c>
      <c r="AH116" t="s">
        <v>2530</v>
      </c>
      <c r="AI116" s="7">
        <v>42879</v>
      </c>
      <c r="AJ116" s="15" t="s">
        <v>2549</v>
      </c>
      <c r="AK116">
        <v>4073</v>
      </c>
      <c r="AL116" s="7">
        <v>43979</v>
      </c>
      <c r="AM116">
        <v>3179</v>
      </c>
      <c r="AN116">
        <v>4073</v>
      </c>
      <c r="AO116" s="7">
        <v>43979</v>
      </c>
      <c r="AP116">
        <v>4073</v>
      </c>
      <c r="AQ116" s="7">
        <v>44012</v>
      </c>
      <c r="AR116">
        <v>4073</v>
      </c>
      <c r="AS116" s="27">
        <v>44012</v>
      </c>
      <c r="AT116">
        <v>4073</v>
      </c>
      <c r="AU116" s="27">
        <v>44012</v>
      </c>
      <c r="AV116">
        <v>4073</v>
      </c>
      <c r="AW116" s="27">
        <v>44040</v>
      </c>
      <c r="AX116">
        <v>4073</v>
      </c>
      <c r="AY116" s="27">
        <v>44040</v>
      </c>
      <c r="AZ116">
        <v>4073</v>
      </c>
      <c r="BA116" s="27">
        <v>44062</v>
      </c>
      <c r="BB116">
        <v>4073</v>
      </c>
      <c r="BC116" s="27">
        <v>44062</v>
      </c>
      <c r="BD116">
        <v>4073</v>
      </c>
      <c r="BE116" s="27">
        <v>44062</v>
      </c>
      <c r="BF116">
        <v>4073</v>
      </c>
      <c r="BG116" s="27">
        <v>44096</v>
      </c>
      <c r="BH116">
        <v>4073</v>
      </c>
      <c r="BI116" s="27">
        <v>44096</v>
      </c>
      <c r="BJ116">
        <v>4073</v>
      </c>
      <c r="BK116" s="27">
        <v>44096</v>
      </c>
      <c r="BL116">
        <v>4073</v>
      </c>
      <c r="BM116" s="27">
        <v>44119</v>
      </c>
      <c r="BN116">
        <v>3179</v>
      </c>
      <c r="BO116" s="27">
        <v>44124</v>
      </c>
      <c r="BP116">
        <v>3179</v>
      </c>
      <c r="BQ116" s="7">
        <v>44159</v>
      </c>
      <c r="BR116">
        <v>3179</v>
      </c>
      <c r="BS116" s="27">
        <v>44159</v>
      </c>
      <c r="BT116">
        <v>3179</v>
      </c>
      <c r="BU116" s="27">
        <v>44159</v>
      </c>
      <c r="BV116">
        <v>3179</v>
      </c>
      <c r="BW116">
        <v>44159</v>
      </c>
      <c r="BX116">
        <v>3179</v>
      </c>
      <c r="BY116" s="27">
        <v>44209</v>
      </c>
      <c r="BZ116">
        <v>3179</v>
      </c>
      <c r="CA116" s="27">
        <v>44209</v>
      </c>
      <c r="CB116">
        <v>3179</v>
      </c>
      <c r="CC116" s="27">
        <v>44209</v>
      </c>
      <c r="CD116">
        <v>5310</v>
      </c>
      <c r="CE116" s="27">
        <v>44217</v>
      </c>
      <c r="CF116">
        <v>3179</v>
      </c>
      <c r="CG116" s="27">
        <v>44209</v>
      </c>
      <c r="CH116">
        <v>3212</v>
      </c>
      <c r="CI116" s="27">
        <v>44209</v>
      </c>
      <c r="CJ116">
        <v>3212</v>
      </c>
      <c r="CK116" s="27">
        <v>44232</v>
      </c>
      <c r="CL116">
        <v>3212</v>
      </c>
      <c r="CM116" s="27">
        <v>44232</v>
      </c>
      <c r="CN116">
        <v>3212</v>
      </c>
      <c r="CO116" s="27">
        <v>44232</v>
      </c>
      <c r="CP116">
        <v>3212</v>
      </c>
      <c r="CQ116" s="7">
        <v>44232</v>
      </c>
      <c r="CR116">
        <v>2545</v>
      </c>
      <c r="CS116">
        <v>6.5000000000000002E-2</v>
      </c>
      <c r="CT116">
        <v>3572</v>
      </c>
      <c r="CU116" s="7">
        <v>44237</v>
      </c>
      <c r="CV116">
        <v>3212</v>
      </c>
      <c r="CW116" s="27">
        <v>44259</v>
      </c>
      <c r="CX116">
        <v>3212</v>
      </c>
      <c r="CY116" s="27">
        <v>44292</v>
      </c>
      <c r="CZ116">
        <v>3212</v>
      </c>
      <c r="DA116" s="27">
        <v>44292</v>
      </c>
      <c r="DB116">
        <v>3212</v>
      </c>
      <c r="DC116" s="27">
        <v>44292</v>
      </c>
      <c r="DD116">
        <v>3212</v>
      </c>
      <c r="DE116" s="27">
        <v>44334</v>
      </c>
      <c r="DF116">
        <v>3212</v>
      </c>
      <c r="DG116" s="27">
        <v>44334</v>
      </c>
      <c r="DH116">
        <v>3212</v>
      </c>
      <c r="DI116" s="27">
        <v>44334</v>
      </c>
      <c r="DJ116" t="s">
        <v>260</v>
      </c>
      <c r="DK116" s="7">
        <v>44259</v>
      </c>
      <c r="DL116" t="s">
        <v>85</v>
      </c>
      <c r="DM116" s="27">
        <v>44370</v>
      </c>
      <c r="DN116" t="s">
        <v>85</v>
      </c>
      <c r="DO116" s="27">
        <v>44370</v>
      </c>
      <c r="DP116" t="s">
        <v>76</v>
      </c>
      <c r="DQ116" s="27">
        <v>44370</v>
      </c>
      <c r="DR116" t="s">
        <v>76</v>
      </c>
      <c r="DS116" s="27">
        <v>44370</v>
      </c>
      <c r="DT116" t="s">
        <v>76</v>
      </c>
      <c r="DU116" s="27">
        <v>44370</v>
      </c>
      <c r="DV116" t="s">
        <v>74</v>
      </c>
      <c r="DW116" s="27">
        <v>44370</v>
      </c>
      <c r="DX116" t="s">
        <v>73</v>
      </c>
      <c r="DY116" s="7">
        <v>44392</v>
      </c>
      <c r="DZ116" t="s">
        <v>73</v>
      </c>
      <c r="EA116">
        <v>44392</v>
      </c>
      <c r="EB116" t="s">
        <v>73</v>
      </c>
      <c r="EC116" s="27">
        <v>44392</v>
      </c>
      <c r="ED116" t="s">
        <v>73</v>
      </c>
      <c r="EE116" s="27">
        <v>44392</v>
      </c>
      <c r="EF116" t="s">
        <v>73</v>
      </c>
      <c r="EG116" s="7">
        <v>44392</v>
      </c>
      <c r="EH116" t="s">
        <v>73</v>
      </c>
      <c r="EI116" s="27">
        <v>44392</v>
      </c>
      <c r="EJ116" t="s">
        <v>73</v>
      </c>
      <c r="EK116" s="27">
        <v>44392</v>
      </c>
      <c r="EL116" t="s">
        <v>73</v>
      </c>
      <c r="EM116" s="27">
        <v>44392</v>
      </c>
      <c r="EN116" t="s">
        <v>73</v>
      </c>
      <c r="EO116" s="27">
        <v>44411</v>
      </c>
      <c r="EP116" t="s">
        <v>73</v>
      </c>
      <c r="EQ116" s="27">
        <v>44411</v>
      </c>
      <c r="ER116" t="s">
        <v>68</v>
      </c>
      <c r="ES116" s="27">
        <v>44411</v>
      </c>
      <c r="ET116" t="s">
        <v>67</v>
      </c>
      <c r="EU116" s="27">
        <v>44411</v>
      </c>
      <c r="EV116" t="s">
        <v>66</v>
      </c>
      <c r="EW116" s="27">
        <v>44411</v>
      </c>
      <c r="EX116" t="s">
        <v>66</v>
      </c>
      <c r="EY116" s="27">
        <v>44411</v>
      </c>
      <c r="EZ116" t="s">
        <v>66</v>
      </c>
      <c r="FA116">
        <v>44411</v>
      </c>
      <c r="FB116" t="s">
        <v>66</v>
      </c>
      <c r="FC116" s="27">
        <v>44411</v>
      </c>
      <c r="FF116" t="s">
        <v>66</v>
      </c>
      <c r="FG116" s="27">
        <v>44411</v>
      </c>
      <c r="FH116" t="s">
        <v>66</v>
      </c>
      <c r="FI116" s="7">
        <v>44411</v>
      </c>
      <c r="FJ116" t="s">
        <v>66</v>
      </c>
      <c r="FK116" s="27">
        <v>44411</v>
      </c>
      <c r="FL116" t="s">
        <v>66</v>
      </c>
      <c r="FM116" s="27">
        <v>44411</v>
      </c>
      <c r="FN116" t="s">
        <v>64</v>
      </c>
      <c r="FO116" s="27">
        <v>44453</v>
      </c>
      <c r="FP116" t="s">
        <v>64</v>
      </c>
      <c r="FQ116" s="27">
        <v>44453</v>
      </c>
      <c r="FR116" t="s">
        <v>64</v>
      </c>
      <c r="FS116" s="27">
        <v>44453</v>
      </c>
      <c r="FT116" t="s">
        <v>64</v>
      </c>
      <c r="FU116" s="7">
        <v>44453</v>
      </c>
      <c r="FV116" t="s">
        <v>64</v>
      </c>
      <c r="FW116" s="27">
        <v>44453</v>
      </c>
      <c r="FX116" t="s">
        <v>64</v>
      </c>
      <c r="FY116" s="27">
        <v>44453</v>
      </c>
      <c r="FZ116" t="s">
        <v>64</v>
      </c>
      <c r="GA116" s="27">
        <v>44453</v>
      </c>
      <c r="GB116" t="s">
        <v>64</v>
      </c>
      <c r="GC116" s="27">
        <v>44453</v>
      </c>
      <c r="GD116" t="s">
        <v>64</v>
      </c>
      <c r="GE116" s="27">
        <v>44453</v>
      </c>
      <c r="GF116" t="s">
        <v>64</v>
      </c>
      <c r="GG116" s="27">
        <v>44453</v>
      </c>
      <c r="GH116" t="s">
        <v>64</v>
      </c>
      <c r="GI116" s="27">
        <v>44480</v>
      </c>
      <c r="GJ116" t="s">
        <v>64</v>
      </c>
      <c r="GK116" s="27">
        <v>44480</v>
      </c>
      <c r="GL116" t="s">
        <v>64</v>
      </c>
      <c r="GM116" s="27">
        <v>44480</v>
      </c>
      <c r="GN116" t="s">
        <v>64</v>
      </c>
      <c r="GO116" s="27">
        <v>44480</v>
      </c>
      <c r="GP116" t="s">
        <v>64</v>
      </c>
      <c r="GQ116" s="27">
        <v>44480</v>
      </c>
      <c r="GR116" t="s">
        <v>64</v>
      </c>
      <c r="GS116" s="27">
        <v>44480</v>
      </c>
      <c r="GT116" t="s">
        <v>64</v>
      </c>
      <c r="GU116" s="27">
        <v>44510</v>
      </c>
      <c r="GV116" t="s">
        <v>64</v>
      </c>
      <c r="GW116" s="27">
        <v>44510</v>
      </c>
      <c r="GX116" t="s">
        <v>64</v>
      </c>
      <c r="GY116" s="27">
        <v>44510</v>
      </c>
      <c r="GZ116" t="s">
        <v>63</v>
      </c>
      <c r="HA116" s="27">
        <v>44510</v>
      </c>
      <c r="HB116" t="s">
        <v>63</v>
      </c>
      <c r="HC116" s="27">
        <v>44510</v>
      </c>
      <c r="HD116" t="s">
        <v>63</v>
      </c>
      <c r="HE116" s="27">
        <v>44510</v>
      </c>
      <c r="HF116" t="s">
        <v>63</v>
      </c>
      <c r="HG116">
        <v>44510</v>
      </c>
      <c r="HH116" t="s">
        <v>63</v>
      </c>
      <c r="HI116">
        <v>44510</v>
      </c>
      <c r="HJ116" t="s">
        <v>63</v>
      </c>
      <c r="HK116">
        <v>44510</v>
      </c>
      <c r="HL116" t="s">
        <v>63</v>
      </c>
      <c r="HM116" s="27">
        <v>44545</v>
      </c>
      <c r="HN116" t="s">
        <v>134</v>
      </c>
      <c r="HO116" s="27">
        <v>44532</v>
      </c>
      <c r="HP116" t="s">
        <v>330</v>
      </c>
      <c r="HQ116" s="27">
        <v>44553</v>
      </c>
      <c r="HR116" s="470" t="s">
        <v>330</v>
      </c>
      <c r="HS116" s="471">
        <v>44553</v>
      </c>
      <c r="HT116" t="s">
        <v>330</v>
      </c>
      <c r="HU116" s="27">
        <v>44553</v>
      </c>
      <c r="HV116" t="s">
        <v>330</v>
      </c>
      <c r="HW116" s="27">
        <v>44553</v>
      </c>
      <c r="HX116" t="s">
        <v>330</v>
      </c>
      <c r="HY116" s="27">
        <v>44553</v>
      </c>
      <c r="HZ116" t="s">
        <v>2548</v>
      </c>
      <c r="IA116" s="27">
        <v>44421</v>
      </c>
      <c r="IB116" t="s">
        <v>2548</v>
      </c>
      <c r="IC116" s="27">
        <v>44421</v>
      </c>
      <c r="ID116" t="s">
        <v>2548</v>
      </c>
      <c r="IE116" s="27">
        <v>44421</v>
      </c>
      <c r="IF116" t="s">
        <v>2548</v>
      </c>
      <c r="IG116" s="27">
        <v>44421</v>
      </c>
      <c r="IH116" t="s">
        <v>330</v>
      </c>
      <c r="II116" s="27">
        <v>44601</v>
      </c>
      <c r="IJ116" t="s">
        <v>330</v>
      </c>
      <c r="IK116" s="27">
        <v>44601</v>
      </c>
      <c r="IL116" t="s">
        <v>330</v>
      </c>
      <c r="IM116" s="27">
        <v>44601</v>
      </c>
      <c r="IN116" t="s">
        <v>330</v>
      </c>
      <c r="IO116" s="27">
        <v>44601</v>
      </c>
      <c r="IP116" t="s">
        <v>63</v>
      </c>
      <c r="IQ116" s="27">
        <v>44621</v>
      </c>
      <c r="IR116" t="s">
        <v>63</v>
      </c>
      <c r="IS116">
        <v>44621</v>
      </c>
      <c r="IT116" t="s">
        <v>63</v>
      </c>
      <c r="IU116" s="27">
        <v>44621</v>
      </c>
      <c r="IV116" t="s">
        <v>63</v>
      </c>
      <c r="IW116" s="27">
        <v>44621</v>
      </c>
      <c r="IX116" t="s">
        <v>63</v>
      </c>
      <c r="IY116" s="27">
        <v>44621</v>
      </c>
      <c r="IZ116" t="s">
        <v>63</v>
      </c>
      <c r="JA116" s="27">
        <v>44621</v>
      </c>
      <c r="JB116" t="s">
        <v>63</v>
      </c>
      <c r="JC116" s="27">
        <v>44621</v>
      </c>
      <c r="JD116" t="s">
        <v>63</v>
      </c>
      <c r="JE116" s="27">
        <v>44621</v>
      </c>
      <c r="JF116" t="s">
        <v>64</v>
      </c>
      <c r="JG116">
        <v>44663</v>
      </c>
      <c r="JH116" t="s">
        <v>330</v>
      </c>
      <c r="JI116" s="27">
        <v>44655</v>
      </c>
      <c r="JJ116" t="s">
        <v>330</v>
      </c>
      <c r="JK116">
        <v>44655</v>
      </c>
      <c r="JL116" t="s">
        <v>330</v>
      </c>
      <c r="JM116" s="27">
        <v>44655</v>
      </c>
      <c r="JN116" t="s">
        <v>330</v>
      </c>
      <c r="JO116" s="7">
        <v>44685</v>
      </c>
      <c r="JP116" t="s">
        <v>330</v>
      </c>
      <c r="JQ116" s="27">
        <v>44685</v>
      </c>
      <c r="JR116" t="s">
        <v>330</v>
      </c>
      <c r="JS116" s="27">
        <v>44685</v>
      </c>
      <c r="JT116" t="s">
        <v>330</v>
      </c>
      <c r="JU116">
        <v>44685</v>
      </c>
      <c r="JV116" t="s">
        <v>330</v>
      </c>
      <c r="JW116">
        <v>44685</v>
      </c>
      <c r="JX116" t="s">
        <v>330</v>
      </c>
      <c r="JY116" s="27">
        <v>44733</v>
      </c>
      <c r="JZ116" t="s">
        <v>330</v>
      </c>
      <c r="KA116" s="27">
        <v>44733</v>
      </c>
      <c r="KB116" t="s">
        <v>330</v>
      </c>
      <c r="KC116" s="27">
        <v>44733</v>
      </c>
      <c r="KD116" t="s">
        <v>330</v>
      </c>
      <c r="KE116" s="27">
        <v>44733</v>
      </c>
    </row>
    <row r="117" spans="1:291" x14ac:dyDescent="0.25">
      <c r="A117">
        <v>3224</v>
      </c>
      <c r="B117" s="7">
        <v>43829</v>
      </c>
      <c r="D117">
        <v>3224</v>
      </c>
      <c r="E117" s="7">
        <v>43829</v>
      </c>
      <c r="G117">
        <v>3114</v>
      </c>
      <c r="I117">
        <v>3133</v>
      </c>
      <c r="J117" s="7">
        <v>43944</v>
      </c>
      <c r="L117">
        <v>3114</v>
      </c>
      <c r="M117">
        <v>3133</v>
      </c>
      <c r="O117">
        <v>3212</v>
      </c>
      <c r="P117" s="7">
        <v>43944</v>
      </c>
      <c r="R117">
        <v>4500</v>
      </c>
      <c r="S117" s="7">
        <v>43773</v>
      </c>
      <c r="T117" t="s">
        <v>2503</v>
      </c>
      <c r="U117">
        <v>4380</v>
      </c>
      <c r="V117" s="7">
        <v>43622</v>
      </c>
      <c r="W117" t="s">
        <v>2503</v>
      </c>
      <c r="X117">
        <v>3133</v>
      </c>
      <c r="Y117">
        <v>3133</v>
      </c>
      <c r="Z117" s="7">
        <v>43979</v>
      </c>
      <c r="AA117">
        <v>3133</v>
      </c>
      <c r="AB117">
        <v>3133</v>
      </c>
      <c r="AC117">
        <v>3212</v>
      </c>
      <c r="AD117" s="7">
        <v>43979</v>
      </c>
      <c r="AE117" s="14">
        <v>3207</v>
      </c>
      <c r="AF117">
        <v>3212</v>
      </c>
      <c r="AG117" s="7">
        <v>43979</v>
      </c>
      <c r="AH117" t="s">
        <v>2531</v>
      </c>
      <c r="AI117" s="7">
        <v>43657</v>
      </c>
      <c r="AJ117" s="15" t="s">
        <v>2549</v>
      </c>
      <c r="AK117">
        <v>4072</v>
      </c>
      <c r="AL117" s="7">
        <v>43979</v>
      </c>
      <c r="AM117">
        <v>3212</v>
      </c>
      <c r="AN117">
        <v>4072</v>
      </c>
      <c r="AO117" s="7">
        <v>43979</v>
      </c>
      <c r="AP117">
        <v>4072</v>
      </c>
      <c r="AQ117" s="7">
        <v>44012</v>
      </c>
      <c r="AR117">
        <v>4072</v>
      </c>
      <c r="AS117" s="27">
        <v>44012</v>
      </c>
      <c r="AT117">
        <v>4072</v>
      </c>
      <c r="AU117" s="27">
        <v>44012</v>
      </c>
      <c r="AV117">
        <v>4072</v>
      </c>
      <c r="AW117" s="27">
        <v>44040</v>
      </c>
      <c r="AX117">
        <v>4072</v>
      </c>
      <c r="AY117" s="27">
        <v>44040</v>
      </c>
      <c r="AZ117">
        <v>4072</v>
      </c>
      <c r="BA117" s="27">
        <v>44062</v>
      </c>
      <c r="BB117">
        <v>4072</v>
      </c>
      <c r="BC117" s="27">
        <v>44062</v>
      </c>
      <c r="BD117">
        <v>4072</v>
      </c>
      <c r="BE117" s="27">
        <v>44062</v>
      </c>
      <c r="BF117">
        <v>4072</v>
      </c>
      <c r="BG117" s="27">
        <v>44096</v>
      </c>
      <c r="BH117">
        <v>4072</v>
      </c>
      <c r="BI117" s="27">
        <v>44096</v>
      </c>
      <c r="BJ117">
        <v>4072</v>
      </c>
      <c r="BK117" s="27">
        <v>44096</v>
      </c>
      <c r="BL117">
        <v>4072</v>
      </c>
      <c r="BM117" s="27">
        <v>44119</v>
      </c>
      <c r="BN117">
        <v>3212</v>
      </c>
      <c r="BO117" s="27">
        <v>44124</v>
      </c>
      <c r="BP117">
        <v>3212</v>
      </c>
      <c r="BQ117" s="7">
        <v>44159</v>
      </c>
      <c r="BR117">
        <v>3212</v>
      </c>
      <c r="BS117" s="27">
        <v>44159</v>
      </c>
      <c r="BT117">
        <v>3212</v>
      </c>
      <c r="BU117" s="27">
        <v>44159</v>
      </c>
      <c r="BV117">
        <v>3212</v>
      </c>
      <c r="BW117">
        <v>44159</v>
      </c>
      <c r="BX117">
        <v>3212</v>
      </c>
      <c r="BY117" s="27">
        <v>44209</v>
      </c>
      <c r="BZ117">
        <v>3212</v>
      </c>
      <c r="CA117" s="27">
        <v>44209</v>
      </c>
      <c r="CB117">
        <v>3212</v>
      </c>
      <c r="CC117" s="27">
        <v>44209</v>
      </c>
      <c r="CD117">
        <v>5304</v>
      </c>
      <c r="CE117" s="27">
        <v>44175</v>
      </c>
      <c r="CF117">
        <v>3212</v>
      </c>
      <c r="CG117" s="27">
        <v>44209</v>
      </c>
      <c r="CH117">
        <v>4073</v>
      </c>
      <c r="CI117" s="27">
        <v>44209</v>
      </c>
      <c r="CJ117">
        <v>4073</v>
      </c>
      <c r="CK117" s="27">
        <v>44232</v>
      </c>
      <c r="CL117">
        <v>4073</v>
      </c>
      <c r="CM117" s="27">
        <v>44232</v>
      </c>
      <c r="CN117">
        <v>4073</v>
      </c>
      <c r="CO117" s="27">
        <v>44232</v>
      </c>
      <c r="CP117">
        <v>4073</v>
      </c>
      <c r="CQ117" s="7">
        <v>44232</v>
      </c>
      <c r="CR117">
        <v>2431</v>
      </c>
      <c r="CS117">
        <v>0.107</v>
      </c>
      <c r="CT117">
        <v>4208</v>
      </c>
      <c r="CU117" s="7">
        <v>44217</v>
      </c>
      <c r="CV117">
        <v>4073</v>
      </c>
      <c r="CW117" s="27">
        <v>44259</v>
      </c>
      <c r="CX117">
        <v>4073</v>
      </c>
      <c r="CY117" s="27">
        <v>44292</v>
      </c>
      <c r="CZ117">
        <v>4073</v>
      </c>
      <c r="DA117" s="27">
        <v>44292</v>
      </c>
      <c r="DB117">
        <v>4073</v>
      </c>
      <c r="DC117" s="27">
        <v>44292</v>
      </c>
      <c r="DD117">
        <v>4073</v>
      </c>
      <c r="DE117" s="27">
        <v>44334</v>
      </c>
      <c r="DF117">
        <v>4073</v>
      </c>
      <c r="DG117" s="27">
        <v>44334</v>
      </c>
      <c r="DH117">
        <v>4073</v>
      </c>
      <c r="DI117" s="27">
        <v>44334</v>
      </c>
      <c r="DJ117" t="s">
        <v>249</v>
      </c>
      <c r="DK117" s="7">
        <v>44259</v>
      </c>
      <c r="DL117" t="s">
        <v>86</v>
      </c>
      <c r="DM117" s="27">
        <v>44370</v>
      </c>
      <c r="DN117" t="s">
        <v>86</v>
      </c>
      <c r="DO117" s="27">
        <v>44370</v>
      </c>
      <c r="DP117" t="s">
        <v>78</v>
      </c>
      <c r="DQ117" s="27">
        <v>44370</v>
      </c>
      <c r="DR117" t="s">
        <v>78</v>
      </c>
      <c r="DS117" s="27">
        <v>44370</v>
      </c>
      <c r="DT117" t="s">
        <v>78</v>
      </c>
      <c r="DU117" s="27">
        <v>44370</v>
      </c>
      <c r="DV117" t="s">
        <v>75</v>
      </c>
      <c r="DW117" s="27">
        <v>44370</v>
      </c>
      <c r="DX117" t="s">
        <v>74</v>
      </c>
      <c r="DY117" s="7">
        <v>44392</v>
      </c>
      <c r="DZ117" t="s">
        <v>74</v>
      </c>
      <c r="EA117">
        <v>44392</v>
      </c>
      <c r="EB117" t="s">
        <v>74</v>
      </c>
      <c r="EC117" s="27">
        <v>44392</v>
      </c>
      <c r="ED117" t="s">
        <v>74</v>
      </c>
      <c r="EE117" s="27">
        <v>44392</v>
      </c>
      <c r="EF117" t="s">
        <v>74</v>
      </c>
      <c r="EG117" s="7">
        <v>44392</v>
      </c>
      <c r="EH117" t="s">
        <v>74</v>
      </c>
      <c r="EI117" s="27">
        <v>44392</v>
      </c>
      <c r="EJ117" t="s">
        <v>74</v>
      </c>
      <c r="EK117" s="27">
        <v>44392</v>
      </c>
      <c r="EL117" t="s">
        <v>74</v>
      </c>
      <c r="EM117" s="27">
        <v>44392</v>
      </c>
      <c r="EN117" t="s">
        <v>74</v>
      </c>
      <c r="EO117" s="27">
        <v>44411</v>
      </c>
      <c r="EP117" t="s">
        <v>74</v>
      </c>
      <c r="EQ117" s="27">
        <v>44411</v>
      </c>
      <c r="ER117" t="s">
        <v>69</v>
      </c>
      <c r="ES117" s="27">
        <v>44411</v>
      </c>
      <c r="ET117" t="s">
        <v>68</v>
      </c>
      <c r="EU117" s="27">
        <v>44411</v>
      </c>
      <c r="EV117" t="s">
        <v>67</v>
      </c>
      <c r="EW117" s="27">
        <v>44411</v>
      </c>
      <c r="EX117" t="s">
        <v>67</v>
      </c>
      <c r="EY117" s="27">
        <v>44411</v>
      </c>
      <c r="EZ117" t="s">
        <v>67</v>
      </c>
      <c r="FA117">
        <v>44411</v>
      </c>
      <c r="FB117" t="s">
        <v>67</v>
      </c>
      <c r="FC117" s="27">
        <v>44411</v>
      </c>
      <c r="FF117" t="s">
        <v>67</v>
      </c>
      <c r="FG117" s="27">
        <v>44411</v>
      </c>
      <c r="FH117" t="s">
        <v>67</v>
      </c>
      <c r="FI117" s="7">
        <v>44411</v>
      </c>
      <c r="FJ117" t="s">
        <v>67</v>
      </c>
      <c r="FK117" s="27">
        <v>44411</v>
      </c>
      <c r="FL117" t="s">
        <v>67</v>
      </c>
      <c r="FM117" s="27">
        <v>44411</v>
      </c>
      <c r="FN117" t="s">
        <v>66</v>
      </c>
      <c r="FO117" s="27">
        <v>44453</v>
      </c>
      <c r="FP117" t="s">
        <v>66</v>
      </c>
      <c r="FQ117" s="27">
        <v>44453</v>
      </c>
      <c r="FR117" t="s">
        <v>66</v>
      </c>
      <c r="FS117" s="27">
        <v>44453</v>
      </c>
      <c r="FT117" t="s">
        <v>66</v>
      </c>
      <c r="FU117" s="7">
        <v>44453</v>
      </c>
      <c r="FV117" t="s">
        <v>66</v>
      </c>
      <c r="FW117" s="27">
        <v>44453</v>
      </c>
      <c r="FX117" t="s">
        <v>66</v>
      </c>
      <c r="FY117" s="27">
        <v>44453</v>
      </c>
      <c r="FZ117" t="s">
        <v>66</v>
      </c>
      <c r="GA117" s="27">
        <v>44453</v>
      </c>
      <c r="GB117" t="s">
        <v>66</v>
      </c>
      <c r="GC117" s="27">
        <v>44453</v>
      </c>
      <c r="GD117" t="s">
        <v>66</v>
      </c>
      <c r="GE117" s="27">
        <v>44453</v>
      </c>
      <c r="GF117" t="s">
        <v>66</v>
      </c>
      <c r="GG117" s="27">
        <v>44453</v>
      </c>
      <c r="GH117" t="s">
        <v>66</v>
      </c>
      <c r="GI117" s="27">
        <v>44480</v>
      </c>
      <c r="GJ117" t="s">
        <v>66</v>
      </c>
      <c r="GK117" s="27">
        <v>44480</v>
      </c>
      <c r="GL117" t="s">
        <v>66</v>
      </c>
      <c r="GM117" s="27">
        <v>44496</v>
      </c>
      <c r="GN117" t="s">
        <v>66</v>
      </c>
      <c r="GO117" s="27">
        <v>44496</v>
      </c>
      <c r="GP117" t="s">
        <v>66</v>
      </c>
      <c r="GQ117" s="27">
        <v>44496</v>
      </c>
      <c r="GR117" t="s">
        <v>66</v>
      </c>
      <c r="GS117" s="27">
        <v>44496</v>
      </c>
      <c r="GT117" t="s">
        <v>66</v>
      </c>
      <c r="GU117" s="27">
        <v>44510</v>
      </c>
      <c r="GV117" t="s">
        <v>66</v>
      </c>
      <c r="GW117" s="27">
        <v>44510</v>
      </c>
      <c r="GX117" t="s">
        <v>66</v>
      </c>
      <c r="GY117" s="27">
        <v>44510</v>
      </c>
      <c r="GZ117" t="s">
        <v>64</v>
      </c>
      <c r="HA117" s="27">
        <v>44510</v>
      </c>
      <c r="HB117" t="s">
        <v>64</v>
      </c>
      <c r="HC117" s="27">
        <v>44510</v>
      </c>
      <c r="HD117" t="s">
        <v>64</v>
      </c>
      <c r="HE117" s="27">
        <v>44510</v>
      </c>
      <c r="HF117" t="s">
        <v>64</v>
      </c>
      <c r="HG117">
        <v>44510</v>
      </c>
      <c r="HH117" t="s">
        <v>64</v>
      </c>
      <c r="HI117">
        <v>44510</v>
      </c>
      <c r="HJ117" t="s">
        <v>64</v>
      </c>
      <c r="HK117">
        <v>44510</v>
      </c>
      <c r="HL117" t="s">
        <v>64</v>
      </c>
      <c r="HM117" s="27">
        <v>44545</v>
      </c>
      <c r="HN117" t="s">
        <v>330</v>
      </c>
      <c r="HO117" s="27">
        <v>44517</v>
      </c>
      <c r="HP117" t="s">
        <v>63</v>
      </c>
      <c r="HQ117" s="27">
        <v>44545</v>
      </c>
      <c r="HR117" s="470" t="s">
        <v>63</v>
      </c>
      <c r="HS117" s="471">
        <v>44574</v>
      </c>
      <c r="HT117" t="s">
        <v>63</v>
      </c>
      <c r="HU117" s="27">
        <v>44574</v>
      </c>
      <c r="HV117" t="s">
        <v>63</v>
      </c>
      <c r="HW117" s="27">
        <v>44574</v>
      </c>
      <c r="HX117" t="s">
        <v>63</v>
      </c>
      <c r="HY117" s="27">
        <v>44574</v>
      </c>
      <c r="HZ117" t="s">
        <v>134</v>
      </c>
      <c r="IA117" s="27">
        <v>44574</v>
      </c>
      <c r="IB117" t="s">
        <v>134</v>
      </c>
      <c r="IC117" s="27">
        <v>44574</v>
      </c>
      <c r="ID117" t="s">
        <v>134</v>
      </c>
      <c r="IE117" s="27">
        <v>44599</v>
      </c>
      <c r="IF117" t="s">
        <v>134</v>
      </c>
      <c r="IG117" s="27">
        <v>44599</v>
      </c>
      <c r="IH117" t="s">
        <v>63</v>
      </c>
      <c r="II117" s="27">
        <v>44596</v>
      </c>
      <c r="IJ117" t="s">
        <v>63</v>
      </c>
      <c r="IK117" s="27">
        <v>44596</v>
      </c>
      <c r="IL117" t="s">
        <v>63</v>
      </c>
      <c r="IM117" s="27">
        <v>44596</v>
      </c>
      <c r="IN117" t="s">
        <v>63</v>
      </c>
      <c r="IO117" s="27">
        <v>44596</v>
      </c>
      <c r="IP117" t="s">
        <v>64</v>
      </c>
      <c r="IQ117" s="27">
        <v>44621</v>
      </c>
      <c r="IR117" t="s">
        <v>64</v>
      </c>
      <c r="IS117">
        <v>44621</v>
      </c>
      <c r="IT117" t="s">
        <v>64</v>
      </c>
      <c r="IU117" s="27">
        <v>44621</v>
      </c>
      <c r="IV117" t="s">
        <v>64</v>
      </c>
      <c r="IW117" s="27">
        <v>44621</v>
      </c>
      <c r="IX117" t="s">
        <v>64</v>
      </c>
      <c r="IY117" s="27">
        <v>44621</v>
      </c>
      <c r="IZ117" t="s">
        <v>64</v>
      </c>
      <c r="JA117" s="27">
        <v>44621</v>
      </c>
      <c r="JB117" t="s">
        <v>64</v>
      </c>
      <c r="JC117" s="27">
        <v>44621</v>
      </c>
      <c r="JD117" t="s">
        <v>64</v>
      </c>
      <c r="JE117" s="27">
        <v>44621</v>
      </c>
      <c r="JF117" t="s">
        <v>66</v>
      </c>
      <c r="JG117">
        <v>44663</v>
      </c>
      <c r="JH117" t="s">
        <v>63</v>
      </c>
      <c r="JI117" s="27">
        <v>44663</v>
      </c>
      <c r="JJ117" t="s">
        <v>63</v>
      </c>
      <c r="JK117">
        <v>44663</v>
      </c>
      <c r="JL117" t="s">
        <v>63</v>
      </c>
      <c r="JM117" s="27">
        <v>44680</v>
      </c>
      <c r="JN117" t="s">
        <v>63</v>
      </c>
      <c r="JO117" s="7">
        <v>44684</v>
      </c>
      <c r="JP117" t="s">
        <v>63</v>
      </c>
      <c r="JQ117" s="27">
        <v>44684</v>
      </c>
      <c r="JR117" t="s">
        <v>63</v>
      </c>
      <c r="JS117" s="27">
        <v>44684</v>
      </c>
      <c r="JT117" t="s">
        <v>63</v>
      </c>
      <c r="JU117">
        <v>44684</v>
      </c>
      <c r="JV117" t="s">
        <v>63</v>
      </c>
      <c r="JW117">
        <v>44725</v>
      </c>
      <c r="JX117" t="s">
        <v>63</v>
      </c>
      <c r="JY117" s="27">
        <v>44725</v>
      </c>
      <c r="JZ117" t="s">
        <v>63</v>
      </c>
      <c r="KA117" s="27">
        <v>44725</v>
      </c>
      <c r="KB117" t="s">
        <v>63</v>
      </c>
      <c r="KC117" s="27">
        <v>44725</v>
      </c>
      <c r="KD117" t="s">
        <v>63</v>
      </c>
      <c r="KE117" s="27">
        <v>44725</v>
      </c>
    </row>
    <row r="118" spans="1:291" x14ac:dyDescent="0.25">
      <c r="A118">
        <v>3133</v>
      </c>
      <c r="B118" s="7">
        <v>43944</v>
      </c>
      <c r="D118">
        <v>3133</v>
      </c>
      <c r="E118" s="7">
        <v>43944</v>
      </c>
      <c r="G118">
        <v>3234</v>
      </c>
      <c r="I118">
        <v>3137</v>
      </c>
      <c r="J118" s="7">
        <v>43944</v>
      </c>
      <c r="L118">
        <v>3234</v>
      </c>
      <c r="M118">
        <v>3137</v>
      </c>
      <c r="O118">
        <v>4073</v>
      </c>
      <c r="P118" s="7">
        <v>43937</v>
      </c>
      <c r="R118">
        <v>4140</v>
      </c>
      <c r="S118" s="7">
        <v>43977</v>
      </c>
      <c r="T118" t="s">
        <v>2552</v>
      </c>
      <c r="U118">
        <v>4381</v>
      </c>
      <c r="V118" s="7">
        <v>43804</v>
      </c>
      <c r="W118" t="s">
        <v>2503</v>
      </c>
      <c r="X118">
        <v>3137</v>
      </c>
      <c r="Y118">
        <v>3137</v>
      </c>
      <c r="Z118" s="7">
        <v>43979</v>
      </c>
      <c r="AA118">
        <v>3137</v>
      </c>
      <c r="AB118">
        <v>3137</v>
      </c>
      <c r="AC118">
        <v>4073</v>
      </c>
      <c r="AD118" s="7">
        <v>43979</v>
      </c>
      <c r="AE118" s="14">
        <v>3179</v>
      </c>
      <c r="AF118">
        <v>4073</v>
      </c>
      <c r="AG118" s="7">
        <v>43979</v>
      </c>
      <c r="AH118">
        <v>4352</v>
      </c>
      <c r="AI118" s="7">
        <v>43851</v>
      </c>
      <c r="AJ118" s="15" t="s">
        <v>2551</v>
      </c>
      <c r="AK118">
        <v>3363</v>
      </c>
      <c r="AL118" s="7">
        <v>43979</v>
      </c>
      <c r="AM118">
        <v>4073</v>
      </c>
      <c r="AN118">
        <v>3363</v>
      </c>
      <c r="AO118" s="7">
        <v>43979</v>
      </c>
      <c r="AP118">
        <v>3363</v>
      </c>
      <c r="AQ118" s="7">
        <v>44012</v>
      </c>
      <c r="AR118">
        <v>3363</v>
      </c>
      <c r="AS118" s="27">
        <v>44012</v>
      </c>
      <c r="AT118">
        <v>3363</v>
      </c>
      <c r="AU118" s="27">
        <v>44012</v>
      </c>
      <c r="AV118">
        <v>3363</v>
      </c>
      <c r="AW118" s="27">
        <v>44040</v>
      </c>
      <c r="AX118">
        <v>3363</v>
      </c>
      <c r="AY118" s="27">
        <v>44040</v>
      </c>
      <c r="AZ118">
        <v>3363</v>
      </c>
      <c r="BA118" s="27">
        <v>44062</v>
      </c>
      <c r="BB118">
        <v>3363</v>
      </c>
      <c r="BC118" s="27">
        <v>44062</v>
      </c>
      <c r="BD118">
        <v>3363</v>
      </c>
      <c r="BE118" s="27">
        <v>44062</v>
      </c>
      <c r="BF118">
        <v>3363</v>
      </c>
      <c r="BG118" s="27">
        <v>44096</v>
      </c>
      <c r="BH118">
        <v>3363</v>
      </c>
      <c r="BI118" s="27">
        <v>44096</v>
      </c>
      <c r="BJ118">
        <v>3363</v>
      </c>
      <c r="BK118" s="27">
        <v>44096</v>
      </c>
      <c r="BL118">
        <v>3363</v>
      </c>
      <c r="BM118" s="27">
        <v>44119</v>
      </c>
      <c r="BN118">
        <v>4073</v>
      </c>
      <c r="BO118" s="27">
        <v>44124</v>
      </c>
      <c r="BP118">
        <v>4073</v>
      </c>
      <c r="BQ118" s="7">
        <v>44159</v>
      </c>
      <c r="BR118">
        <v>4073</v>
      </c>
      <c r="BS118" s="27">
        <v>44159</v>
      </c>
      <c r="BT118">
        <v>4073</v>
      </c>
      <c r="BU118" s="27">
        <v>44159</v>
      </c>
      <c r="BV118">
        <v>4073</v>
      </c>
      <c r="BW118">
        <v>44159</v>
      </c>
      <c r="BX118">
        <v>4073</v>
      </c>
      <c r="BY118" s="27">
        <v>44209</v>
      </c>
      <c r="BZ118">
        <v>4073</v>
      </c>
      <c r="CA118" s="27">
        <v>44209</v>
      </c>
      <c r="CB118">
        <v>4073</v>
      </c>
      <c r="CC118" s="27">
        <v>44209</v>
      </c>
      <c r="CD118">
        <v>5376</v>
      </c>
      <c r="CE118" s="27">
        <v>44217</v>
      </c>
      <c r="CF118">
        <v>4073</v>
      </c>
      <c r="CG118" s="27">
        <v>44209</v>
      </c>
      <c r="CH118">
        <v>4072</v>
      </c>
      <c r="CI118" s="27">
        <v>44209</v>
      </c>
      <c r="CJ118">
        <v>4072</v>
      </c>
      <c r="CK118" s="27">
        <v>44232</v>
      </c>
      <c r="CL118">
        <v>4072</v>
      </c>
      <c r="CM118" s="27">
        <v>44232</v>
      </c>
      <c r="CN118">
        <v>4072</v>
      </c>
      <c r="CO118" s="27">
        <v>44232</v>
      </c>
      <c r="CP118">
        <v>4072</v>
      </c>
      <c r="CQ118" s="7">
        <v>44232</v>
      </c>
      <c r="CR118">
        <v>2680</v>
      </c>
      <c r="CS118">
        <v>0.158</v>
      </c>
      <c r="CT118">
        <v>3828</v>
      </c>
      <c r="CU118" s="7">
        <v>44237</v>
      </c>
      <c r="CV118">
        <v>4072</v>
      </c>
      <c r="CW118" s="27">
        <v>44259</v>
      </c>
      <c r="CX118">
        <v>4072</v>
      </c>
      <c r="CY118" s="27">
        <v>44292</v>
      </c>
      <c r="CZ118">
        <v>4072</v>
      </c>
      <c r="DA118" s="27">
        <v>44292</v>
      </c>
      <c r="DB118">
        <v>4072</v>
      </c>
      <c r="DC118" s="27">
        <v>44292</v>
      </c>
      <c r="DD118">
        <v>4072</v>
      </c>
      <c r="DE118" s="27">
        <v>44334</v>
      </c>
      <c r="DF118">
        <v>4072</v>
      </c>
      <c r="DG118" s="27">
        <v>44334</v>
      </c>
      <c r="DH118">
        <v>4072</v>
      </c>
      <c r="DI118" s="27">
        <v>44334</v>
      </c>
      <c r="DJ118" t="s">
        <v>264</v>
      </c>
      <c r="DK118" s="7">
        <v>44258</v>
      </c>
      <c r="DL118" t="s">
        <v>87</v>
      </c>
      <c r="DM118" s="27">
        <v>44370</v>
      </c>
      <c r="DN118" t="s">
        <v>87</v>
      </c>
      <c r="DO118" s="27">
        <v>44370</v>
      </c>
      <c r="DP118" t="s">
        <v>79</v>
      </c>
      <c r="DQ118" s="27">
        <v>44370</v>
      </c>
      <c r="DR118" t="s">
        <v>79</v>
      </c>
      <c r="DS118" s="27">
        <v>44370</v>
      </c>
      <c r="DT118" t="s">
        <v>79</v>
      </c>
      <c r="DU118" s="27">
        <v>44370</v>
      </c>
      <c r="DV118" t="s">
        <v>76</v>
      </c>
      <c r="DW118" s="27">
        <v>44370</v>
      </c>
      <c r="DX118" t="s">
        <v>75</v>
      </c>
      <c r="DY118" s="7">
        <v>44392</v>
      </c>
      <c r="DZ118" t="s">
        <v>75</v>
      </c>
      <c r="EA118">
        <v>44392</v>
      </c>
      <c r="EB118" t="s">
        <v>75</v>
      </c>
      <c r="EC118" s="27">
        <v>44392</v>
      </c>
      <c r="ED118" t="s">
        <v>75</v>
      </c>
      <c r="EE118" s="27">
        <v>44392</v>
      </c>
      <c r="EF118" t="s">
        <v>75</v>
      </c>
      <c r="EG118" s="7">
        <v>44392</v>
      </c>
      <c r="EH118" t="s">
        <v>75</v>
      </c>
      <c r="EI118" s="27">
        <v>44392</v>
      </c>
      <c r="EJ118" t="s">
        <v>75</v>
      </c>
      <c r="EK118" s="27">
        <v>44392</v>
      </c>
      <c r="EL118" t="s">
        <v>75</v>
      </c>
      <c r="EM118" s="27">
        <v>44392</v>
      </c>
      <c r="EN118" t="s">
        <v>75</v>
      </c>
      <c r="EO118" s="27">
        <v>44411</v>
      </c>
      <c r="EP118" t="s">
        <v>75</v>
      </c>
      <c r="EQ118" s="27">
        <v>44411</v>
      </c>
      <c r="ER118" t="s">
        <v>70</v>
      </c>
      <c r="ES118" s="27">
        <v>44411</v>
      </c>
      <c r="ET118" t="s">
        <v>69</v>
      </c>
      <c r="EU118" s="27">
        <v>44411</v>
      </c>
      <c r="EV118" t="s">
        <v>68</v>
      </c>
      <c r="EW118" s="27">
        <v>44411</v>
      </c>
      <c r="EX118" t="s">
        <v>68</v>
      </c>
      <c r="EY118" s="27">
        <v>44411</v>
      </c>
      <c r="EZ118" t="s">
        <v>68</v>
      </c>
      <c r="FA118">
        <v>44411</v>
      </c>
      <c r="FB118" t="s">
        <v>68</v>
      </c>
      <c r="FC118" s="27">
        <v>44411</v>
      </c>
      <c r="FF118" t="s">
        <v>68</v>
      </c>
      <c r="FG118" s="27">
        <v>44411</v>
      </c>
      <c r="FH118" t="s">
        <v>68</v>
      </c>
      <c r="FI118" s="7">
        <v>44411</v>
      </c>
      <c r="FJ118" t="s">
        <v>68</v>
      </c>
      <c r="FK118" s="27">
        <v>44411</v>
      </c>
      <c r="FL118" t="s">
        <v>68</v>
      </c>
      <c r="FM118" s="27">
        <v>44411</v>
      </c>
      <c r="FN118" t="s">
        <v>67</v>
      </c>
      <c r="FO118" s="27">
        <v>44453</v>
      </c>
      <c r="FP118" t="s">
        <v>67</v>
      </c>
      <c r="FQ118" s="27">
        <v>44453</v>
      </c>
      <c r="FR118" t="s">
        <v>67</v>
      </c>
      <c r="FS118" s="27">
        <v>44453</v>
      </c>
      <c r="FT118" t="s">
        <v>67</v>
      </c>
      <c r="FU118" s="7">
        <v>44453</v>
      </c>
      <c r="FV118" t="s">
        <v>67</v>
      </c>
      <c r="FW118" s="27">
        <v>44453</v>
      </c>
      <c r="FX118" t="s">
        <v>67</v>
      </c>
      <c r="FY118" s="27">
        <v>44453</v>
      </c>
      <c r="FZ118" t="s">
        <v>67</v>
      </c>
      <c r="GA118" s="27">
        <v>44453</v>
      </c>
      <c r="GB118" t="s">
        <v>67</v>
      </c>
      <c r="GC118" s="27">
        <v>44453</v>
      </c>
      <c r="GD118" t="s">
        <v>67</v>
      </c>
      <c r="GE118" s="27">
        <v>44453</v>
      </c>
      <c r="GF118" t="s">
        <v>67</v>
      </c>
      <c r="GG118" s="27">
        <v>44453</v>
      </c>
      <c r="GH118" t="s">
        <v>67</v>
      </c>
      <c r="GI118" s="27">
        <v>44480</v>
      </c>
      <c r="GJ118" t="s">
        <v>67</v>
      </c>
      <c r="GK118" s="27">
        <v>44480</v>
      </c>
      <c r="GL118" t="s">
        <v>67</v>
      </c>
      <c r="GM118" s="27">
        <v>44480</v>
      </c>
      <c r="GN118" t="s">
        <v>67</v>
      </c>
      <c r="GO118" s="27">
        <v>44480</v>
      </c>
      <c r="GP118" t="s">
        <v>67</v>
      </c>
      <c r="GQ118" s="27">
        <v>44480</v>
      </c>
      <c r="GR118" t="s">
        <v>67</v>
      </c>
      <c r="GS118" s="27">
        <v>44480</v>
      </c>
      <c r="GT118" t="s">
        <v>67</v>
      </c>
      <c r="GU118" s="27">
        <v>44510</v>
      </c>
      <c r="GV118" t="s">
        <v>67</v>
      </c>
      <c r="GW118" s="27">
        <v>44510</v>
      </c>
      <c r="GX118" t="s">
        <v>67</v>
      </c>
      <c r="GY118" s="27">
        <v>44510</v>
      </c>
      <c r="GZ118" t="s">
        <v>66</v>
      </c>
      <c r="HA118" s="27">
        <v>44510</v>
      </c>
      <c r="HB118" t="s">
        <v>66</v>
      </c>
      <c r="HC118" s="27">
        <v>44510</v>
      </c>
      <c r="HD118" t="s">
        <v>66</v>
      </c>
      <c r="HE118" s="27">
        <v>44510</v>
      </c>
      <c r="HF118" t="s">
        <v>66</v>
      </c>
      <c r="HG118">
        <v>44510</v>
      </c>
      <c r="HH118" t="s">
        <v>66</v>
      </c>
      <c r="HI118">
        <v>44510</v>
      </c>
      <c r="HJ118" t="s">
        <v>66</v>
      </c>
      <c r="HK118">
        <v>44510</v>
      </c>
      <c r="HL118" t="s">
        <v>66</v>
      </c>
      <c r="HM118" s="27">
        <v>44545</v>
      </c>
      <c r="HN118" t="s">
        <v>63</v>
      </c>
      <c r="HO118" s="27">
        <v>44545</v>
      </c>
      <c r="HP118" t="s">
        <v>64</v>
      </c>
      <c r="HQ118" s="27">
        <v>44545</v>
      </c>
      <c r="HR118" s="470" t="s">
        <v>64</v>
      </c>
      <c r="HS118" s="471">
        <v>44574</v>
      </c>
      <c r="HT118" t="s">
        <v>64</v>
      </c>
      <c r="HU118" s="27">
        <v>44574</v>
      </c>
      <c r="HV118" t="s">
        <v>64</v>
      </c>
      <c r="HW118" s="27">
        <v>44574</v>
      </c>
      <c r="HX118" t="s">
        <v>64</v>
      </c>
      <c r="HY118" s="27">
        <v>44574</v>
      </c>
      <c r="HZ118" t="s">
        <v>330</v>
      </c>
      <c r="IA118" s="27">
        <v>44553</v>
      </c>
      <c r="IB118" t="s">
        <v>330</v>
      </c>
      <c r="IC118" s="27">
        <v>44553</v>
      </c>
      <c r="ID118" t="s">
        <v>330</v>
      </c>
      <c r="IE118" s="27">
        <v>44553</v>
      </c>
      <c r="IF118" t="s">
        <v>330</v>
      </c>
      <c r="IG118" s="27">
        <v>44601</v>
      </c>
      <c r="IH118" t="s">
        <v>64</v>
      </c>
      <c r="II118" s="27">
        <v>44596</v>
      </c>
      <c r="IJ118" t="s">
        <v>64</v>
      </c>
      <c r="IK118" s="27">
        <v>44596</v>
      </c>
      <c r="IL118" t="s">
        <v>64</v>
      </c>
      <c r="IM118" s="27">
        <v>44596</v>
      </c>
      <c r="IN118" t="s">
        <v>64</v>
      </c>
      <c r="IO118" s="27">
        <v>44596</v>
      </c>
      <c r="IP118" t="s">
        <v>66</v>
      </c>
      <c r="IQ118" s="27">
        <v>44621</v>
      </c>
      <c r="IR118" t="s">
        <v>66</v>
      </c>
      <c r="IS118">
        <v>44621</v>
      </c>
      <c r="IT118" t="s">
        <v>66</v>
      </c>
      <c r="IU118" s="27">
        <v>44621</v>
      </c>
      <c r="IV118" t="s">
        <v>66</v>
      </c>
      <c r="IW118" s="27">
        <v>44621</v>
      </c>
      <c r="IX118" t="s">
        <v>66</v>
      </c>
      <c r="IY118" s="27">
        <v>44621</v>
      </c>
      <c r="IZ118" t="s">
        <v>66</v>
      </c>
      <c r="JA118" s="27">
        <v>44621</v>
      </c>
      <c r="JB118" t="s">
        <v>66</v>
      </c>
      <c r="JC118" s="27">
        <v>44621</v>
      </c>
      <c r="JD118" t="s">
        <v>66</v>
      </c>
      <c r="JE118" s="27">
        <v>44621</v>
      </c>
      <c r="JF118" t="s">
        <v>67</v>
      </c>
      <c r="JG118">
        <v>44663</v>
      </c>
      <c r="JH118" t="s">
        <v>64</v>
      </c>
      <c r="JI118" s="27">
        <v>44663</v>
      </c>
      <c r="JJ118" t="s">
        <v>64</v>
      </c>
      <c r="JK118">
        <v>44663</v>
      </c>
      <c r="JL118" t="s">
        <v>64</v>
      </c>
      <c r="JM118" s="27">
        <v>44680</v>
      </c>
      <c r="JN118" t="s">
        <v>64</v>
      </c>
      <c r="JO118" s="7">
        <v>44684</v>
      </c>
      <c r="JP118" t="s">
        <v>64</v>
      </c>
      <c r="JQ118" s="27">
        <v>44684</v>
      </c>
      <c r="JR118" t="s">
        <v>64</v>
      </c>
      <c r="JS118" s="27">
        <v>44684</v>
      </c>
      <c r="JT118" t="s">
        <v>64</v>
      </c>
      <c r="JU118">
        <v>44684</v>
      </c>
      <c r="JV118" t="s">
        <v>64</v>
      </c>
      <c r="JW118">
        <v>44725</v>
      </c>
      <c r="JX118" t="s">
        <v>64</v>
      </c>
      <c r="JY118" s="27">
        <v>44725</v>
      </c>
      <c r="JZ118" t="s">
        <v>64</v>
      </c>
      <c r="KA118" s="27">
        <v>44725</v>
      </c>
      <c r="KB118" t="s">
        <v>64</v>
      </c>
      <c r="KC118" s="27">
        <v>44725</v>
      </c>
      <c r="KD118" t="s">
        <v>64</v>
      </c>
      <c r="KE118" s="27">
        <v>44725</v>
      </c>
    </row>
    <row r="119" spans="1:291" x14ac:dyDescent="0.25">
      <c r="A119">
        <v>3137</v>
      </c>
      <c r="B119" s="7">
        <v>43944</v>
      </c>
      <c r="D119">
        <v>3137</v>
      </c>
      <c r="E119" s="7">
        <v>43944</v>
      </c>
      <c r="G119">
        <v>3233</v>
      </c>
      <c r="I119">
        <v>3207</v>
      </c>
      <c r="J119" s="7">
        <v>43944</v>
      </c>
      <c r="L119">
        <v>3233</v>
      </c>
      <c r="M119">
        <v>3207</v>
      </c>
      <c r="O119">
        <v>4072</v>
      </c>
      <c r="P119" s="7">
        <v>43937</v>
      </c>
      <c r="R119">
        <v>4380</v>
      </c>
      <c r="S119" s="7">
        <v>43622</v>
      </c>
      <c r="T119" t="s">
        <v>2503</v>
      </c>
      <c r="U119">
        <v>4340</v>
      </c>
      <c r="V119" s="7">
        <v>43773</v>
      </c>
      <c r="W119" t="s">
        <v>2342</v>
      </c>
      <c r="X119">
        <v>3207</v>
      </c>
      <c r="Y119">
        <v>3207</v>
      </c>
      <c r="Z119" s="7">
        <v>43979</v>
      </c>
      <c r="AA119">
        <v>3207</v>
      </c>
      <c r="AB119">
        <v>3207</v>
      </c>
      <c r="AC119">
        <v>4072</v>
      </c>
      <c r="AD119" s="7">
        <v>43979</v>
      </c>
      <c r="AE119" s="14">
        <v>3212</v>
      </c>
      <c r="AF119">
        <v>4072</v>
      </c>
      <c r="AG119" s="7">
        <v>43979</v>
      </c>
      <c r="AH119">
        <v>4495</v>
      </c>
      <c r="AI119" s="7">
        <v>43984</v>
      </c>
      <c r="AJ119" s="15" t="s">
        <v>2503</v>
      </c>
      <c r="AK119">
        <v>4095</v>
      </c>
      <c r="AL119" s="7">
        <v>43979</v>
      </c>
      <c r="AM119">
        <v>4072</v>
      </c>
      <c r="AN119">
        <v>4095</v>
      </c>
      <c r="AO119" s="7">
        <v>43979</v>
      </c>
      <c r="AP119">
        <v>4095</v>
      </c>
      <c r="AQ119" s="7">
        <v>44012</v>
      </c>
      <c r="AR119">
        <v>4095</v>
      </c>
      <c r="AS119" s="27">
        <v>44012</v>
      </c>
      <c r="AT119">
        <v>4095</v>
      </c>
      <c r="AU119" s="27">
        <v>44012</v>
      </c>
      <c r="AV119">
        <v>4095</v>
      </c>
      <c r="AW119" s="27">
        <v>44040</v>
      </c>
      <c r="AX119">
        <v>4095</v>
      </c>
      <c r="AY119" s="27">
        <v>44040</v>
      </c>
      <c r="AZ119">
        <v>4095</v>
      </c>
      <c r="BA119" s="27">
        <v>44062</v>
      </c>
      <c r="BB119">
        <v>4095</v>
      </c>
      <c r="BC119" s="27">
        <v>44062</v>
      </c>
      <c r="BD119">
        <v>4095</v>
      </c>
      <c r="BE119" s="27">
        <v>44062</v>
      </c>
      <c r="BF119">
        <v>4095</v>
      </c>
      <c r="BG119" s="27">
        <v>44096</v>
      </c>
      <c r="BH119">
        <v>4095</v>
      </c>
      <c r="BI119" s="27">
        <v>44096</v>
      </c>
      <c r="BJ119">
        <v>4095</v>
      </c>
      <c r="BK119" s="27">
        <v>44096</v>
      </c>
      <c r="BL119">
        <v>4095</v>
      </c>
      <c r="BM119" s="27">
        <v>44119</v>
      </c>
      <c r="BN119">
        <v>4072</v>
      </c>
      <c r="BO119" s="27">
        <v>44124</v>
      </c>
      <c r="BP119">
        <v>4072</v>
      </c>
      <c r="BQ119" s="7">
        <v>44159</v>
      </c>
      <c r="BR119">
        <v>4072</v>
      </c>
      <c r="BS119" s="27">
        <v>44159</v>
      </c>
      <c r="BT119">
        <v>4072</v>
      </c>
      <c r="BU119" s="27">
        <v>44159</v>
      </c>
      <c r="BV119">
        <v>4072</v>
      </c>
      <c r="BW119">
        <v>44159</v>
      </c>
      <c r="BX119">
        <v>4072</v>
      </c>
      <c r="BY119" s="27">
        <v>44209</v>
      </c>
      <c r="BZ119">
        <v>4072</v>
      </c>
      <c r="CA119" s="27">
        <v>44209</v>
      </c>
      <c r="CB119">
        <v>4072</v>
      </c>
      <c r="CC119" s="27">
        <v>44209</v>
      </c>
      <c r="CD119">
        <v>3712</v>
      </c>
      <c r="CE119" s="27">
        <v>44217</v>
      </c>
      <c r="CF119">
        <v>4072</v>
      </c>
      <c r="CG119" s="27">
        <v>44209</v>
      </c>
      <c r="CH119">
        <v>3363</v>
      </c>
      <c r="CI119" s="27">
        <v>44209</v>
      </c>
      <c r="CJ119">
        <v>3363</v>
      </c>
      <c r="CK119" s="27">
        <v>44232</v>
      </c>
      <c r="CL119">
        <v>3363</v>
      </c>
      <c r="CM119" s="27">
        <v>44232</v>
      </c>
      <c r="CN119">
        <v>3363</v>
      </c>
      <c r="CO119" s="27">
        <v>44232</v>
      </c>
      <c r="CP119">
        <v>3363</v>
      </c>
      <c r="CQ119" s="7">
        <v>44232</v>
      </c>
      <c r="CR119">
        <v>2531</v>
      </c>
      <c r="CS119">
        <v>0.22900000000000001</v>
      </c>
      <c r="CT119">
        <v>3836</v>
      </c>
      <c r="CU119" s="7">
        <v>44237</v>
      </c>
      <c r="CV119">
        <v>3363</v>
      </c>
      <c r="CW119" s="27">
        <v>44259</v>
      </c>
      <c r="CX119">
        <v>3363</v>
      </c>
      <c r="CY119" s="27">
        <v>44292</v>
      </c>
      <c r="CZ119">
        <v>3363</v>
      </c>
      <c r="DA119" s="27">
        <v>44292</v>
      </c>
      <c r="DB119">
        <v>3363</v>
      </c>
      <c r="DC119" s="27">
        <v>44292</v>
      </c>
      <c r="DD119">
        <v>3363</v>
      </c>
      <c r="DE119" s="27">
        <v>44334</v>
      </c>
      <c r="DF119">
        <v>3363</v>
      </c>
      <c r="DG119" s="27">
        <v>44334</v>
      </c>
      <c r="DH119">
        <v>3363</v>
      </c>
      <c r="DI119" s="27">
        <v>44334</v>
      </c>
      <c r="DJ119" t="s">
        <v>266</v>
      </c>
      <c r="DK119" s="7">
        <v>44258</v>
      </c>
      <c r="DL119" t="s">
        <v>89</v>
      </c>
      <c r="DM119" s="27">
        <v>44370</v>
      </c>
      <c r="DN119" t="s">
        <v>89</v>
      </c>
      <c r="DO119" s="27">
        <v>44370</v>
      </c>
      <c r="DP119" t="s">
        <v>81</v>
      </c>
      <c r="DQ119" s="27">
        <v>44370</v>
      </c>
      <c r="DR119" t="s">
        <v>81</v>
      </c>
      <c r="DS119" s="27">
        <v>44370</v>
      </c>
      <c r="DT119" t="s">
        <v>81</v>
      </c>
      <c r="DU119" s="27">
        <v>44370</v>
      </c>
      <c r="DV119" t="s">
        <v>78</v>
      </c>
      <c r="DW119" s="27">
        <v>44370</v>
      </c>
      <c r="DX119" t="s">
        <v>76</v>
      </c>
      <c r="DY119" s="7">
        <v>44392</v>
      </c>
      <c r="DZ119" t="s">
        <v>76</v>
      </c>
      <c r="EA119">
        <v>44392</v>
      </c>
      <c r="EB119" t="s">
        <v>76</v>
      </c>
      <c r="EC119" s="27">
        <v>44392</v>
      </c>
      <c r="ED119" t="s">
        <v>76</v>
      </c>
      <c r="EE119" s="27">
        <v>44392</v>
      </c>
      <c r="EF119" t="s">
        <v>76</v>
      </c>
      <c r="EG119" s="7">
        <v>44392</v>
      </c>
      <c r="EH119" t="s">
        <v>76</v>
      </c>
      <c r="EI119" s="27">
        <v>44392</v>
      </c>
      <c r="EJ119" t="s">
        <v>76</v>
      </c>
      <c r="EK119" s="27">
        <v>44392</v>
      </c>
      <c r="EL119" t="s">
        <v>76</v>
      </c>
      <c r="EM119" s="27">
        <v>44392</v>
      </c>
      <c r="EN119" t="s">
        <v>76</v>
      </c>
      <c r="EO119" s="27">
        <v>44411</v>
      </c>
      <c r="EP119" t="s">
        <v>76</v>
      </c>
      <c r="EQ119" s="27">
        <v>44411</v>
      </c>
      <c r="ER119" t="s">
        <v>71</v>
      </c>
      <c r="ES119" s="27">
        <v>44411</v>
      </c>
      <c r="ET119" t="s">
        <v>70</v>
      </c>
      <c r="EU119" s="27">
        <v>44411</v>
      </c>
      <c r="EV119" t="s">
        <v>69</v>
      </c>
      <c r="EW119" s="27">
        <v>44411</v>
      </c>
      <c r="EX119" t="s">
        <v>69</v>
      </c>
      <c r="EY119" s="27">
        <v>44411</v>
      </c>
      <c r="EZ119" t="s">
        <v>69</v>
      </c>
      <c r="FA119">
        <v>44411</v>
      </c>
      <c r="FB119" t="s">
        <v>69</v>
      </c>
      <c r="FC119" s="27">
        <v>44411</v>
      </c>
      <c r="FF119" t="s">
        <v>69</v>
      </c>
      <c r="FG119" s="27">
        <v>44411</v>
      </c>
      <c r="FH119" t="s">
        <v>69</v>
      </c>
      <c r="FI119" s="7">
        <v>44411</v>
      </c>
      <c r="FJ119" t="s">
        <v>69</v>
      </c>
      <c r="FK119" s="27">
        <v>44411</v>
      </c>
      <c r="FL119" t="s">
        <v>69</v>
      </c>
      <c r="FM119" s="27">
        <v>44411</v>
      </c>
      <c r="FN119" t="s">
        <v>68</v>
      </c>
      <c r="FO119" s="27">
        <v>44453</v>
      </c>
      <c r="FP119" t="s">
        <v>68</v>
      </c>
      <c r="FQ119" s="27">
        <v>44453</v>
      </c>
      <c r="FR119" t="s">
        <v>68</v>
      </c>
      <c r="FS119" s="27">
        <v>44453</v>
      </c>
      <c r="FT119" t="s">
        <v>68</v>
      </c>
      <c r="FU119" s="7">
        <v>44453</v>
      </c>
      <c r="FV119" t="s">
        <v>68</v>
      </c>
      <c r="FW119" s="27">
        <v>44453</v>
      </c>
      <c r="FX119" t="s">
        <v>68</v>
      </c>
      <c r="FY119" s="27">
        <v>44453</v>
      </c>
      <c r="FZ119" t="s">
        <v>68</v>
      </c>
      <c r="GA119" s="27">
        <v>44453</v>
      </c>
      <c r="GB119" t="s">
        <v>68</v>
      </c>
      <c r="GC119" s="27">
        <v>44453</v>
      </c>
      <c r="GD119" t="s">
        <v>68</v>
      </c>
      <c r="GE119" s="27">
        <v>44453</v>
      </c>
      <c r="GF119" t="s">
        <v>68</v>
      </c>
      <c r="GG119" s="27">
        <v>44453</v>
      </c>
      <c r="GH119" t="s">
        <v>68</v>
      </c>
      <c r="GI119" s="27">
        <v>44480</v>
      </c>
      <c r="GJ119" t="s">
        <v>68</v>
      </c>
      <c r="GK119" s="27">
        <v>44480</v>
      </c>
      <c r="GL119" t="s">
        <v>68</v>
      </c>
      <c r="GM119" s="27">
        <v>44480</v>
      </c>
      <c r="GN119" t="s">
        <v>68</v>
      </c>
      <c r="GO119" s="27">
        <v>44480</v>
      </c>
      <c r="GP119" t="s">
        <v>68</v>
      </c>
      <c r="GQ119" s="27">
        <v>44480</v>
      </c>
      <c r="GR119" t="s">
        <v>68</v>
      </c>
      <c r="GS119" s="27">
        <v>44480</v>
      </c>
      <c r="GT119" t="s">
        <v>68</v>
      </c>
      <c r="GU119" s="27">
        <v>44510</v>
      </c>
      <c r="GV119" t="s">
        <v>68</v>
      </c>
      <c r="GW119" s="27">
        <v>44510</v>
      </c>
      <c r="GX119" t="s">
        <v>68</v>
      </c>
      <c r="GY119" s="27">
        <v>44510</v>
      </c>
      <c r="GZ119" t="s">
        <v>67</v>
      </c>
      <c r="HA119" s="27">
        <v>44510</v>
      </c>
      <c r="HB119" t="s">
        <v>67</v>
      </c>
      <c r="HC119" s="27">
        <v>44510</v>
      </c>
      <c r="HD119" t="s">
        <v>67</v>
      </c>
      <c r="HE119" s="27">
        <v>44510</v>
      </c>
      <c r="HF119" t="s">
        <v>67</v>
      </c>
      <c r="HG119">
        <v>44510</v>
      </c>
      <c r="HH119" t="s">
        <v>67</v>
      </c>
      <c r="HI119">
        <v>44510</v>
      </c>
      <c r="HJ119" t="s">
        <v>67</v>
      </c>
      <c r="HK119">
        <v>44510</v>
      </c>
      <c r="HL119" t="s">
        <v>67</v>
      </c>
      <c r="HM119" s="27">
        <v>44545</v>
      </c>
      <c r="HN119" t="s">
        <v>64</v>
      </c>
      <c r="HO119" s="27">
        <v>44545</v>
      </c>
      <c r="HP119" t="s">
        <v>66</v>
      </c>
      <c r="HQ119" s="27">
        <v>44545</v>
      </c>
      <c r="HR119" s="470" t="s">
        <v>66</v>
      </c>
      <c r="HS119" s="471">
        <v>44574</v>
      </c>
      <c r="HT119" t="s">
        <v>66</v>
      </c>
      <c r="HU119" s="27">
        <v>44574</v>
      </c>
      <c r="HV119" t="s">
        <v>66</v>
      </c>
      <c r="HW119" s="27">
        <v>44574</v>
      </c>
      <c r="HX119" t="s">
        <v>66</v>
      </c>
      <c r="HY119" s="27">
        <v>44574</v>
      </c>
      <c r="HZ119" t="s">
        <v>63</v>
      </c>
      <c r="IA119" s="27">
        <v>44574</v>
      </c>
      <c r="IB119" t="s">
        <v>63</v>
      </c>
      <c r="IC119" s="27">
        <v>44574</v>
      </c>
      <c r="ID119" t="s">
        <v>63</v>
      </c>
      <c r="IE119" s="27">
        <v>44596</v>
      </c>
      <c r="IF119" t="s">
        <v>63</v>
      </c>
      <c r="IG119" s="27">
        <v>44596</v>
      </c>
      <c r="IH119" t="s">
        <v>66</v>
      </c>
      <c r="II119" s="27">
        <v>44596</v>
      </c>
      <c r="IJ119" t="s">
        <v>66</v>
      </c>
      <c r="IK119" s="27">
        <v>44596</v>
      </c>
      <c r="IL119" t="s">
        <v>66</v>
      </c>
      <c r="IM119" s="27">
        <v>44596</v>
      </c>
      <c r="IN119" t="s">
        <v>66</v>
      </c>
      <c r="IO119" s="27">
        <v>44596</v>
      </c>
      <c r="IP119" t="s">
        <v>67</v>
      </c>
      <c r="IQ119" s="27">
        <v>44621</v>
      </c>
      <c r="IR119" t="s">
        <v>67</v>
      </c>
      <c r="IS119">
        <v>44621</v>
      </c>
      <c r="IT119" t="s">
        <v>67</v>
      </c>
      <c r="IU119" s="27">
        <v>44621</v>
      </c>
      <c r="IV119" t="s">
        <v>67</v>
      </c>
      <c r="IW119" s="27">
        <v>44621</v>
      </c>
      <c r="IX119" t="s">
        <v>67</v>
      </c>
      <c r="IY119" s="27">
        <v>44621</v>
      </c>
      <c r="IZ119" t="s">
        <v>67</v>
      </c>
      <c r="JA119" s="27">
        <v>44621</v>
      </c>
      <c r="JB119" t="s">
        <v>67</v>
      </c>
      <c r="JC119" s="27">
        <v>44621</v>
      </c>
      <c r="JD119" t="s">
        <v>67</v>
      </c>
      <c r="JE119" s="27">
        <v>44621</v>
      </c>
      <c r="JF119" t="s">
        <v>68</v>
      </c>
      <c r="JG119">
        <v>44663</v>
      </c>
      <c r="JH119" t="s">
        <v>66</v>
      </c>
      <c r="JI119" s="27">
        <v>44663</v>
      </c>
      <c r="JJ119" t="s">
        <v>66</v>
      </c>
      <c r="JK119">
        <v>44663</v>
      </c>
      <c r="JL119" t="s">
        <v>66</v>
      </c>
      <c r="JM119" s="27">
        <v>44680</v>
      </c>
      <c r="JN119" t="s">
        <v>66</v>
      </c>
      <c r="JO119" s="7">
        <v>44684</v>
      </c>
      <c r="JP119" t="s">
        <v>66</v>
      </c>
      <c r="JQ119" s="27">
        <v>44684</v>
      </c>
      <c r="JR119" t="s">
        <v>66</v>
      </c>
      <c r="JS119" s="27">
        <v>44684</v>
      </c>
      <c r="JT119" t="s">
        <v>66</v>
      </c>
      <c r="JU119">
        <v>44684</v>
      </c>
      <c r="JV119" t="s">
        <v>66</v>
      </c>
      <c r="JW119">
        <v>44725</v>
      </c>
      <c r="JX119" t="s">
        <v>66</v>
      </c>
      <c r="JY119" s="27">
        <v>44756</v>
      </c>
      <c r="JZ119" t="s">
        <v>66</v>
      </c>
      <c r="KA119" s="27">
        <v>44756</v>
      </c>
      <c r="KB119" t="s">
        <v>66</v>
      </c>
      <c r="KC119" s="27">
        <v>44756</v>
      </c>
      <c r="KD119" t="s">
        <v>66</v>
      </c>
      <c r="KE119" s="27">
        <v>44756</v>
      </c>
    </row>
    <row r="120" spans="1:291" x14ac:dyDescent="0.25">
      <c r="A120">
        <v>3207</v>
      </c>
      <c r="B120" s="7">
        <v>43944</v>
      </c>
      <c r="D120">
        <v>3207</v>
      </c>
      <c r="E120" s="7">
        <v>43944</v>
      </c>
      <c r="G120">
        <v>3130</v>
      </c>
      <c r="I120">
        <v>3179</v>
      </c>
      <c r="J120" s="7">
        <v>43944</v>
      </c>
      <c r="L120">
        <v>3130</v>
      </c>
      <c r="M120">
        <v>3179</v>
      </c>
      <c r="O120">
        <v>3363</v>
      </c>
      <c r="P120" s="7">
        <v>43937</v>
      </c>
      <c r="R120">
        <v>4381</v>
      </c>
      <c r="S120" s="7">
        <v>43804</v>
      </c>
      <c r="T120" t="s">
        <v>2503</v>
      </c>
      <c r="U120">
        <v>4341</v>
      </c>
      <c r="V120" s="7">
        <v>42475</v>
      </c>
      <c r="W120" t="s">
        <v>2342</v>
      </c>
      <c r="X120">
        <v>3179</v>
      </c>
      <c r="Y120">
        <v>3179</v>
      </c>
      <c r="Z120" s="7">
        <v>43979</v>
      </c>
      <c r="AA120">
        <v>3179</v>
      </c>
      <c r="AB120">
        <v>3179</v>
      </c>
      <c r="AC120">
        <v>3363</v>
      </c>
      <c r="AD120" s="7">
        <v>43979</v>
      </c>
      <c r="AE120" s="14">
        <v>4073</v>
      </c>
      <c r="AF120">
        <v>3363</v>
      </c>
      <c r="AG120" s="7">
        <v>43979</v>
      </c>
      <c r="AH120">
        <v>4500</v>
      </c>
      <c r="AI120" s="7">
        <v>43773</v>
      </c>
      <c r="AJ120" s="15" t="s">
        <v>2503</v>
      </c>
      <c r="AK120">
        <v>3352</v>
      </c>
      <c r="AL120" s="7">
        <v>43991</v>
      </c>
      <c r="AM120">
        <v>3363</v>
      </c>
      <c r="AN120">
        <v>3352</v>
      </c>
      <c r="AO120" s="7">
        <v>43991</v>
      </c>
      <c r="AP120">
        <v>3352</v>
      </c>
      <c r="AQ120" s="7">
        <v>43991</v>
      </c>
      <c r="AR120">
        <v>3352</v>
      </c>
      <c r="AS120" s="27">
        <v>43991</v>
      </c>
      <c r="AT120">
        <v>3352</v>
      </c>
      <c r="AU120" s="27">
        <v>44029</v>
      </c>
      <c r="AV120">
        <v>3352</v>
      </c>
      <c r="AW120" s="27">
        <v>44029</v>
      </c>
      <c r="AX120">
        <v>3352</v>
      </c>
      <c r="AY120" s="27">
        <v>44029</v>
      </c>
      <c r="AZ120">
        <v>3352</v>
      </c>
      <c r="BA120" s="27">
        <v>44029</v>
      </c>
      <c r="BB120">
        <v>3352</v>
      </c>
      <c r="BC120" s="27">
        <v>44029</v>
      </c>
      <c r="BD120">
        <v>3352</v>
      </c>
      <c r="BE120" s="27">
        <v>44029</v>
      </c>
      <c r="BF120">
        <v>3352</v>
      </c>
      <c r="BG120" s="27">
        <v>44029</v>
      </c>
      <c r="BH120">
        <v>3352</v>
      </c>
      <c r="BI120" s="27">
        <v>44029</v>
      </c>
      <c r="BJ120">
        <v>3352</v>
      </c>
      <c r="BK120" s="27">
        <v>44029</v>
      </c>
      <c r="BL120">
        <v>3352</v>
      </c>
      <c r="BM120" s="27">
        <v>44029</v>
      </c>
      <c r="BN120">
        <v>3363</v>
      </c>
      <c r="BO120" s="27">
        <v>44124</v>
      </c>
      <c r="BP120">
        <v>3363</v>
      </c>
      <c r="BQ120" s="7">
        <v>44159</v>
      </c>
      <c r="BR120">
        <v>3363</v>
      </c>
      <c r="BS120" s="27">
        <v>44159</v>
      </c>
      <c r="BT120">
        <v>3363</v>
      </c>
      <c r="BU120" s="27">
        <v>44159</v>
      </c>
      <c r="BV120">
        <v>3363</v>
      </c>
      <c r="BW120">
        <v>44159</v>
      </c>
      <c r="BX120">
        <v>3363</v>
      </c>
      <c r="BY120" s="27">
        <v>44209</v>
      </c>
      <c r="BZ120">
        <v>3363</v>
      </c>
      <c r="CA120" s="27">
        <v>44209</v>
      </c>
      <c r="CB120">
        <v>3363</v>
      </c>
      <c r="CC120" s="27">
        <v>44209</v>
      </c>
      <c r="CD120">
        <v>3710</v>
      </c>
      <c r="CE120" s="27">
        <v>44217</v>
      </c>
      <c r="CF120">
        <v>3363</v>
      </c>
      <c r="CG120" s="27">
        <v>44209</v>
      </c>
      <c r="CH120">
        <v>4095</v>
      </c>
      <c r="CI120" s="27">
        <v>44209</v>
      </c>
      <c r="CJ120">
        <v>4095</v>
      </c>
      <c r="CK120" s="27">
        <v>44232</v>
      </c>
      <c r="CL120">
        <v>4095</v>
      </c>
      <c r="CM120" s="27">
        <v>44232</v>
      </c>
      <c r="CN120">
        <v>4095</v>
      </c>
      <c r="CO120" s="27">
        <v>44232</v>
      </c>
      <c r="CP120">
        <v>4095</v>
      </c>
      <c r="CQ120" s="7">
        <v>44232</v>
      </c>
      <c r="CR120">
        <v>2558</v>
      </c>
      <c r="CS120">
        <v>0.40300000000000002</v>
      </c>
      <c r="CT120">
        <v>3868</v>
      </c>
      <c r="CU120" s="7">
        <v>44237</v>
      </c>
      <c r="CV120">
        <v>4095</v>
      </c>
      <c r="CW120" s="27">
        <v>44259</v>
      </c>
      <c r="CX120">
        <v>4095</v>
      </c>
      <c r="CY120" s="27">
        <v>44292</v>
      </c>
      <c r="CZ120">
        <v>4095</v>
      </c>
      <c r="DA120" s="27">
        <v>44292</v>
      </c>
      <c r="DB120">
        <v>4095</v>
      </c>
      <c r="DC120" s="27">
        <v>44292</v>
      </c>
      <c r="DD120">
        <v>4095</v>
      </c>
      <c r="DE120" s="27">
        <v>44334</v>
      </c>
      <c r="DF120">
        <v>4095</v>
      </c>
      <c r="DG120" s="27">
        <v>44334</v>
      </c>
      <c r="DH120">
        <v>4095</v>
      </c>
      <c r="DI120" s="27">
        <v>44334</v>
      </c>
      <c r="DJ120" t="s">
        <v>267</v>
      </c>
      <c r="DK120" s="7">
        <v>44258</v>
      </c>
      <c r="DL120" t="s">
        <v>90</v>
      </c>
      <c r="DM120" s="27">
        <v>44370</v>
      </c>
      <c r="DN120" t="s">
        <v>90</v>
      </c>
      <c r="DO120" s="27">
        <v>44370</v>
      </c>
      <c r="DP120" t="s">
        <v>83</v>
      </c>
      <c r="DQ120" s="27">
        <v>44370</v>
      </c>
      <c r="DR120" t="s">
        <v>83</v>
      </c>
      <c r="DS120" s="27">
        <v>44370</v>
      </c>
      <c r="DT120" t="s">
        <v>83</v>
      </c>
      <c r="DU120" s="27">
        <v>44370</v>
      </c>
      <c r="DV120" t="s">
        <v>79</v>
      </c>
      <c r="DW120" s="27">
        <v>44370</v>
      </c>
      <c r="DX120" t="s">
        <v>78</v>
      </c>
      <c r="DY120" s="7">
        <v>44392</v>
      </c>
      <c r="DZ120" t="s">
        <v>78</v>
      </c>
      <c r="EA120">
        <v>44392</v>
      </c>
      <c r="EB120" t="s">
        <v>78</v>
      </c>
      <c r="EC120" s="27">
        <v>44392</v>
      </c>
      <c r="ED120" t="s">
        <v>78</v>
      </c>
      <c r="EE120" s="27">
        <v>44392</v>
      </c>
      <c r="EF120" t="s">
        <v>78</v>
      </c>
      <c r="EG120" s="7">
        <v>44392</v>
      </c>
      <c r="EH120" t="s">
        <v>78</v>
      </c>
      <c r="EI120" s="27">
        <v>44392</v>
      </c>
      <c r="EJ120" t="s">
        <v>78</v>
      </c>
      <c r="EK120" s="27">
        <v>44392</v>
      </c>
      <c r="EL120" t="s">
        <v>78</v>
      </c>
      <c r="EM120" s="27">
        <v>44392</v>
      </c>
      <c r="EN120" t="s">
        <v>78</v>
      </c>
      <c r="EO120" s="27">
        <v>44411</v>
      </c>
      <c r="EP120" t="s">
        <v>78</v>
      </c>
      <c r="EQ120" s="27">
        <v>44411</v>
      </c>
      <c r="ER120" t="s">
        <v>73</v>
      </c>
      <c r="ES120" s="27">
        <v>44411</v>
      </c>
      <c r="ET120" t="s">
        <v>71</v>
      </c>
      <c r="EU120" s="27">
        <v>44411</v>
      </c>
      <c r="EV120" t="s">
        <v>70</v>
      </c>
      <c r="EW120" s="27">
        <v>44411</v>
      </c>
      <c r="EX120" t="s">
        <v>70</v>
      </c>
      <c r="EY120" s="27">
        <v>44411</v>
      </c>
      <c r="EZ120" t="s">
        <v>70</v>
      </c>
      <c r="FA120">
        <v>44411</v>
      </c>
      <c r="FB120" t="s">
        <v>70</v>
      </c>
      <c r="FC120" s="27">
        <v>44411</v>
      </c>
      <c r="FF120" t="s">
        <v>70</v>
      </c>
      <c r="FG120" s="27">
        <v>44411</v>
      </c>
      <c r="FH120" t="s">
        <v>70</v>
      </c>
      <c r="FI120" s="7">
        <v>44411</v>
      </c>
      <c r="FJ120" t="s">
        <v>70</v>
      </c>
      <c r="FK120" s="27">
        <v>44411</v>
      </c>
      <c r="FL120" t="s">
        <v>70</v>
      </c>
      <c r="FM120" s="27">
        <v>44411</v>
      </c>
      <c r="FN120" t="s">
        <v>69</v>
      </c>
      <c r="FO120" s="27">
        <v>44453</v>
      </c>
      <c r="FP120" t="s">
        <v>69</v>
      </c>
      <c r="FQ120" s="27">
        <v>44453</v>
      </c>
      <c r="FR120" t="s">
        <v>69</v>
      </c>
      <c r="FS120" s="27">
        <v>44453</v>
      </c>
      <c r="FT120" t="s">
        <v>69</v>
      </c>
      <c r="FU120" s="7">
        <v>44453</v>
      </c>
      <c r="FV120" t="s">
        <v>69</v>
      </c>
      <c r="FW120" s="27">
        <v>44453</v>
      </c>
      <c r="FX120" t="s">
        <v>69</v>
      </c>
      <c r="FY120" s="27">
        <v>44453</v>
      </c>
      <c r="FZ120" t="s">
        <v>69</v>
      </c>
      <c r="GA120" s="27">
        <v>44453</v>
      </c>
      <c r="GB120" t="s">
        <v>69</v>
      </c>
      <c r="GC120" s="27">
        <v>44453</v>
      </c>
      <c r="GD120" t="s">
        <v>69</v>
      </c>
      <c r="GE120" s="27">
        <v>44453</v>
      </c>
      <c r="GF120" t="s">
        <v>69</v>
      </c>
      <c r="GG120" s="27">
        <v>44453</v>
      </c>
      <c r="GH120" t="s">
        <v>69</v>
      </c>
      <c r="GI120" s="27">
        <v>44480</v>
      </c>
      <c r="GJ120" t="s">
        <v>69</v>
      </c>
      <c r="GK120" s="27">
        <v>44480</v>
      </c>
      <c r="GL120" t="s">
        <v>69</v>
      </c>
      <c r="GM120" s="27">
        <v>44480</v>
      </c>
      <c r="GN120" t="s">
        <v>69</v>
      </c>
      <c r="GO120" s="27">
        <v>44480</v>
      </c>
      <c r="GP120" t="s">
        <v>69</v>
      </c>
      <c r="GQ120" s="27">
        <v>44480</v>
      </c>
      <c r="GR120" t="s">
        <v>69</v>
      </c>
      <c r="GS120" s="27">
        <v>44480</v>
      </c>
      <c r="GT120" t="s">
        <v>69</v>
      </c>
      <c r="GU120" s="27">
        <v>44510</v>
      </c>
      <c r="GV120" t="s">
        <v>69</v>
      </c>
      <c r="GW120" s="27">
        <v>44510</v>
      </c>
      <c r="GX120" t="s">
        <v>69</v>
      </c>
      <c r="GY120" s="27">
        <v>44510</v>
      </c>
      <c r="GZ120" t="s">
        <v>68</v>
      </c>
      <c r="HA120" s="27">
        <v>44510</v>
      </c>
      <c r="HB120" t="s">
        <v>68</v>
      </c>
      <c r="HC120" s="27">
        <v>44510</v>
      </c>
      <c r="HD120" t="s">
        <v>68</v>
      </c>
      <c r="HE120" s="27">
        <v>44510</v>
      </c>
      <c r="HF120" t="s">
        <v>68</v>
      </c>
      <c r="HG120">
        <v>44510</v>
      </c>
      <c r="HH120" t="s">
        <v>68</v>
      </c>
      <c r="HI120">
        <v>44510</v>
      </c>
      <c r="HJ120" t="s">
        <v>68</v>
      </c>
      <c r="HK120">
        <v>44510</v>
      </c>
      <c r="HL120" t="s">
        <v>68</v>
      </c>
      <c r="HM120" s="27">
        <v>44544</v>
      </c>
      <c r="HN120" t="s">
        <v>66</v>
      </c>
      <c r="HO120" s="27">
        <v>44545</v>
      </c>
      <c r="HP120" t="s">
        <v>67</v>
      </c>
      <c r="HQ120" s="27">
        <v>44545</v>
      </c>
      <c r="HR120" s="470" t="s">
        <v>67</v>
      </c>
      <c r="HS120" s="471">
        <v>44574</v>
      </c>
      <c r="HT120" t="s">
        <v>67</v>
      </c>
      <c r="HU120" s="27">
        <v>44574</v>
      </c>
      <c r="HV120" t="s">
        <v>67</v>
      </c>
      <c r="HW120" s="27">
        <v>44574</v>
      </c>
      <c r="HX120" t="s">
        <v>67</v>
      </c>
      <c r="HY120" s="27">
        <v>44574</v>
      </c>
      <c r="HZ120" t="s">
        <v>64</v>
      </c>
      <c r="IA120" s="27">
        <v>44574</v>
      </c>
      <c r="IB120" t="s">
        <v>64</v>
      </c>
      <c r="IC120" s="27">
        <v>44574</v>
      </c>
      <c r="ID120" t="s">
        <v>64</v>
      </c>
      <c r="IE120" s="27">
        <v>44596</v>
      </c>
      <c r="IF120" t="s">
        <v>64</v>
      </c>
      <c r="IG120" s="27">
        <v>44596</v>
      </c>
      <c r="IH120" t="s">
        <v>67</v>
      </c>
      <c r="II120" s="27">
        <v>44596</v>
      </c>
      <c r="IJ120" t="s">
        <v>67</v>
      </c>
      <c r="IK120" s="27">
        <v>44596</v>
      </c>
      <c r="IL120" t="s">
        <v>67</v>
      </c>
      <c r="IM120" s="27">
        <v>44596</v>
      </c>
      <c r="IN120" t="s">
        <v>67</v>
      </c>
      <c r="IO120" s="27">
        <v>44596</v>
      </c>
      <c r="IP120" t="s">
        <v>68</v>
      </c>
      <c r="IQ120" s="27">
        <v>44621</v>
      </c>
      <c r="IR120" t="s">
        <v>68</v>
      </c>
      <c r="IS120">
        <v>44621</v>
      </c>
      <c r="IT120" t="s">
        <v>68</v>
      </c>
      <c r="IU120" s="27">
        <v>44621</v>
      </c>
      <c r="IV120" t="s">
        <v>68</v>
      </c>
      <c r="IW120" s="27">
        <v>44621</v>
      </c>
      <c r="IX120" t="s">
        <v>68</v>
      </c>
      <c r="IY120" s="27">
        <v>44621</v>
      </c>
      <c r="IZ120" t="s">
        <v>68</v>
      </c>
      <c r="JA120" s="27">
        <v>44621</v>
      </c>
      <c r="JB120" t="s">
        <v>68</v>
      </c>
      <c r="JC120" s="27">
        <v>44621</v>
      </c>
      <c r="JD120" t="s">
        <v>68</v>
      </c>
      <c r="JE120" s="27">
        <v>44621</v>
      </c>
      <c r="JF120" t="s">
        <v>69</v>
      </c>
      <c r="JG120">
        <v>44621</v>
      </c>
      <c r="JH120" t="s">
        <v>67</v>
      </c>
      <c r="JI120" s="27">
        <v>44663</v>
      </c>
      <c r="JJ120" t="s">
        <v>67</v>
      </c>
      <c r="JK120">
        <v>44663</v>
      </c>
      <c r="JL120" t="s">
        <v>67</v>
      </c>
      <c r="JM120" s="27">
        <v>44680</v>
      </c>
      <c r="JN120" t="s">
        <v>67</v>
      </c>
      <c r="JO120" s="7">
        <v>44684</v>
      </c>
      <c r="JP120" t="s">
        <v>67</v>
      </c>
      <c r="JQ120" s="27">
        <v>44684</v>
      </c>
      <c r="JR120" t="s">
        <v>67</v>
      </c>
      <c r="JS120" s="27">
        <v>44684</v>
      </c>
      <c r="JT120" t="s">
        <v>67</v>
      </c>
      <c r="JU120">
        <v>44684</v>
      </c>
      <c r="JV120" t="s">
        <v>67</v>
      </c>
      <c r="JW120">
        <v>44725</v>
      </c>
      <c r="JX120" t="s">
        <v>67</v>
      </c>
      <c r="JY120" s="27">
        <v>44756</v>
      </c>
      <c r="JZ120" t="s">
        <v>67</v>
      </c>
      <c r="KA120" s="27">
        <v>44756</v>
      </c>
      <c r="KB120" t="s">
        <v>67</v>
      </c>
      <c r="KC120" s="27">
        <v>44756</v>
      </c>
      <c r="KD120" t="s">
        <v>67</v>
      </c>
      <c r="KE120" s="27">
        <v>44756</v>
      </c>
    </row>
    <row r="121" spans="1:291" x14ac:dyDescent="0.25">
      <c r="A121">
        <v>3179</v>
      </c>
      <c r="B121" s="7">
        <v>43944</v>
      </c>
      <c r="D121">
        <v>3179</v>
      </c>
      <c r="E121" s="7">
        <v>43944</v>
      </c>
      <c r="G121">
        <v>3224</v>
      </c>
      <c r="I121">
        <v>3212</v>
      </c>
      <c r="J121" s="7">
        <v>43944</v>
      </c>
      <c r="L121">
        <v>3224</v>
      </c>
      <c r="M121">
        <v>3212</v>
      </c>
      <c r="O121">
        <v>4095</v>
      </c>
      <c r="P121" s="7">
        <v>43937</v>
      </c>
      <c r="R121">
        <v>4340</v>
      </c>
      <c r="S121" s="7">
        <v>43773</v>
      </c>
      <c r="T121" t="s">
        <v>2342</v>
      </c>
      <c r="U121">
        <v>4557</v>
      </c>
      <c r="V121" s="7">
        <v>43914</v>
      </c>
      <c r="W121" t="s">
        <v>2342</v>
      </c>
      <c r="X121">
        <v>3212</v>
      </c>
      <c r="Y121">
        <v>3212</v>
      </c>
      <c r="Z121" s="7">
        <v>43979</v>
      </c>
      <c r="AA121">
        <v>3212</v>
      </c>
      <c r="AB121">
        <v>3212</v>
      </c>
      <c r="AC121">
        <v>4095</v>
      </c>
      <c r="AD121" s="7">
        <v>43979</v>
      </c>
      <c r="AE121" s="14">
        <v>4072</v>
      </c>
      <c r="AF121">
        <v>4095</v>
      </c>
      <c r="AG121" s="7">
        <v>43979</v>
      </c>
      <c r="AH121">
        <v>4140</v>
      </c>
      <c r="AI121" s="7">
        <v>43977</v>
      </c>
      <c r="AJ121" s="15" t="s">
        <v>2552</v>
      </c>
      <c r="AK121">
        <v>3365</v>
      </c>
      <c r="AL121" s="7">
        <v>43991</v>
      </c>
      <c r="AM121">
        <v>4095</v>
      </c>
      <c r="AN121">
        <v>3365</v>
      </c>
      <c r="AO121" s="7">
        <v>43991</v>
      </c>
      <c r="AP121">
        <v>3365</v>
      </c>
      <c r="AQ121" s="7">
        <v>43991</v>
      </c>
      <c r="AR121">
        <v>3365</v>
      </c>
      <c r="AS121" s="27">
        <v>43991</v>
      </c>
      <c r="AT121">
        <v>3365</v>
      </c>
      <c r="AU121" s="27">
        <v>44029</v>
      </c>
      <c r="AV121">
        <v>3365</v>
      </c>
      <c r="AW121" s="27">
        <v>44029</v>
      </c>
      <c r="AX121">
        <v>3365</v>
      </c>
      <c r="AY121" s="27">
        <v>44029</v>
      </c>
      <c r="AZ121">
        <v>3365</v>
      </c>
      <c r="BA121" s="27">
        <v>44056</v>
      </c>
      <c r="BB121">
        <v>3365</v>
      </c>
      <c r="BC121" s="27">
        <v>44056</v>
      </c>
      <c r="BD121">
        <v>3365</v>
      </c>
      <c r="BE121" s="27">
        <v>44056</v>
      </c>
      <c r="BF121">
        <v>3365</v>
      </c>
      <c r="BG121" s="27">
        <v>44056</v>
      </c>
      <c r="BH121">
        <v>3365</v>
      </c>
      <c r="BI121" s="27">
        <v>44056</v>
      </c>
      <c r="BJ121">
        <v>3365</v>
      </c>
      <c r="BK121" s="27">
        <v>44056</v>
      </c>
      <c r="BL121">
        <v>3365</v>
      </c>
      <c r="BM121" s="27">
        <v>44056</v>
      </c>
      <c r="BN121">
        <v>4095</v>
      </c>
      <c r="BO121" s="27">
        <v>44124</v>
      </c>
      <c r="BP121">
        <v>4095</v>
      </c>
      <c r="BQ121" s="7">
        <v>44159</v>
      </c>
      <c r="BR121">
        <v>4095</v>
      </c>
      <c r="BS121" s="27">
        <v>44159</v>
      </c>
      <c r="BT121">
        <v>4095</v>
      </c>
      <c r="BU121" s="27">
        <v>44159</v>
      </c>
      <c r="BV121">
        <v>4095</v>
      </c>
      <c r="BW121">
        <v>44159</v>
      </c>
      <c r="BX121">
        <v>4095</v>
      </c>
      <c r="BY121" s="27">
        <v>44209</v>
      </c>
      <c r="BZ121">
        <v>4095</v>
      </c>
      <c r="CA121" s="27">
        <v>44209</v>
      </c>
      <c r="CB121">
        <v>4095</v>
      </c>
      <c r="CC121" s="27">
        <v>44209</v>
      </c>
      <c r="CD121">
        <v>5307</v>
      </c>
      <c r="CE121" s="27">
        <v>44124</v>
      </c>
      <c r="CF121">
        <v>4095</v>
      </c>
      <c r="CG121" s="27">
        <v>44209</v>
      </c>
      <c r="CH121">
        <v>3352</v>
      </c>
      <c r="CI121" s="27">
        <v>44203</v>
      </c>
      <c r="CJ121">
        <v>3352</v>
      </c>
      <c r="CK121" s="27">
        <v>44237</v>
      </c>
      <c r="CL121">
        <v>3352</v>
      </c>
      <c r="CM121" s="27">
        <v>44237</v>
      </c>
      <c r="CN121">
        <v>3352</v>
      </c>
      <c r="CO121" s="27">
        <v>44237</v>
      </c>
      <c r="CP121">
        <v>3352</v>
      </c>
      <c r="CQ121" s="7">
        <v>44237</v>
      </c>
      <c r="CR121">
        <v>2524</v>
      </c>
      <c r="CS121">
        <v>0.214</v>
      </c>
      <c r="CT121">
        <v>3866</v>
      </c>
      <c r="CU121" s="7">
        <v>44237</v>
      </c>
      <c r="CV121">
        <v>3352</v>
      </c>
      <c r="CW121" s="27">
        <v>44259</v>
      </c>
      <c r="CX121">
        <v>3352</v>
      </c>
      <c r="CY121" s="27">
        <v>44292</v>
      </c>
      <c r="CZ121">
        <v>3352</v>
      </c>
      <c r="DA121" s="27">
        <v>44292</v>
      </c>
      <c r="DB121">
        <v>3352</v>
      </c>
      <c r="DC121" s="27">
        <v>44292</v>
      </c>
      <c r="DD121">
        <v>3352</v>
      </c>
      <c r="DE121" s="27">
        <v>44292</v>
      </c>
      <c r="DF121">
        <v>3352</v>
      </c>
      <c r="DG121" s="27">
        <v>44292</v>
      </c>
      <c r="DH121">
        <v>3352</v>
      </c>
      <c r="DI121" s="27">
        <v>44343</v>
      </c>
      <c r="DJ121" t="s">
        <v>268</v>
      </c>
      <c r="DK121" s="7">
        <v>44362</v>
      </c>
      <c r="DL121" t="s">
        <v>92</v>
      </c>
      <c r="DM121" s="27">
        <v>44370</v>
      </c>
      <c r="DN121" t="s">
        <v>92</v>
      </c>
      <c r="DO121" s="27">
        <v>44370</v>
      </c>
      <c r="DP121" t="s">
        <v>84</v>
      </c>
      <c r="DQ121" s="27">
        <v>44370</v>
      </c>
      <c r="DR121" t="s">
        <v>84</v>
      </c>
      <c r="DS121" s="27">
        <v>44370</v>
      </c>
      <c r="DT121" t="s">
        <v>84</v>
      </c>
      <c r="DU121" s="27">
        <v>44370</v>
      </c>
      <c r="DV121" t="s">
        <v>81</v>
      </c>
      <c r="DW121" s="27">
        <v>44370</v>
      </c>
      <c r="DX121" t="s">
        <v>79</v>
      </c>
      <c r="DY121" s="7">
        <v>44392</v>
      </c>
      <c r="DZ121" t="s">
        <v>79</v>
      </c>
      <c r="EA121">
        <v>44392</v>
      </c>
      <c r="EB121" t="s">
        <v>79</v>
      </c>
      <c r="EC121" s="27">
        <v>44392</v>
      </c>
      <c r="ED121" t="s">
        <v>79</v>
      </c>
      <c r="EE121" s="27">
        <v>44392</v>
      </c>
      <c r="EF121" t="s">
        <v>79</v>
      </c>
      <c r="EG121" s="7">
        <v>44392</v>
      </c>
      <c r="EH121" t="s">
        <v>79</v>
      </c>
      <c r="EI121" s="27">
        <v>44392</v>
      </c>
      <c r="EJ121" t="s">
        <v>79</v>
      </c>
      <c r="EK121" s="27">
        <v>44392</v>
      </c>
      <c r="EL121" t="s">
        <v>79</v>
      </c>
      <c r="EM121" s="27">
        <v>44392</v>
      </c>
      <c r="EN121" t="s">
        <v>79</v>
      </c>
      <c r="EO121" s="27">
        <v>44411</v>
      </c>
      <c r="EP121" t="s">
        <v>79</v>
      </c>
      <c r="EQ121" s="27">
        <v>44411</v>
      </c>
      <c r="ER121" t="s">
        <v>74</v>
      </c>
      <c r="ES121" s="27">
        <v>44411</v>
      </c>
      <c r="ET121" t="s">
        <v>73</v>
      </c>
      <c r="EU121" s="27">
        <v>44411</v>
      </c>
      <c r="EV121" t="s">
        <v>71</v>
      </c>
      <c r="EW121" s="27">
        <v>44411</v>
      </c>
      <c r="EX121" t="s">
        <v>71</v>
      </c>
      <c r="EY121" s="27">
        <v>44411</v>
      </c>
      <c r="EZ121" t="s">
        <v>71</v>
      </c>
      <c r="FA121">
        <v>44411</v>
      </c>
      <c r="FB121" t="s">
        <v>71</v>
      </c>
      <c r="FC121" s="27">
        <v>44411</v>
      </c>
      <c r="FF121" t="s">
        <v>71</v>
      </c>
      <c r="FG121" s="27">
        <v>44411</v>
      </c>
      <c r="FH121" t="s">
        <v>71</v>
      </c>
      <c r="FI121" s="7">
        <v>44411</v>
      </c>
      <c r="FJ121" t="s">
        <v>71</v>
      </c>
      <c r="FK121" s="27">
        <v>44411</v>
      </c>
      <c r="FL121" t="s">
        <v>71</v>
      </c>
      <c r="FM121" s="27">
        <v>44411</v>
      </c>
      <c r="FN121" t="s">
        <v>70</v>
      </c>
      <c r="FO121" s="27">
        <v>44453</v>
      </c>
      <c r="FP121" t="s">
        <v>70</v>
      </c>
      <c r="FQ121" s="27">
        <v>44453</v>
      </c>
      <c r="FR121" t="s">
        <v>70</v>
      </c>
      <c r="FS121" s="27">
        <v>44453</v>
      </c>
      <c r="FT121" t="s">
        <v>70</v>
      </c>
      <c r="FU121" s="7">
        <v>44453</v>
      </c>
      <c r="FV121" t="s">
        <v>70</v>
      </c>
      <c r="FW121" s="27">
        <v>44453</v>
      </c>
      <c r="FX121" t="s">
        <v>70</v>
      </c>
      <c r="FY121" s="27">
        <v>44453</v>
      </c>
      <c r="FZ121" t="s">
        <v>70</v>
      </c>
      <c r="GA121" s="27">
        <v>44453</v>
      </c>
      <c r="GB121" t="s">
        <v>70</v>
      </c>
      <c r="GC121" s="27">
        <v>44453</v>
      </c>
      <c r="GD121" t="s">
        <v>70</v>
      </c>
      <c r="GE121" s="27">
        <v>44453</v>
      </c>
      <c r="GF121" t="s">
        <v>70</v>
      </c>
      <c r="GG121" s="27">
        <v>44453</v>
      </c>
      <c r="GH121" t="s">
        <v>70</v>
      </c>
      <c r="GI121" s="27">
        <v>44480</v>
      </c>
      <c r="GJ121" t="s">
        <v>70</v>
      </c>
      <c r="GK121" s="27">
        <v>44480</v>
      </c>
      <c r="GL121" t="s">
        <v>70</v>
      </c>
      <c r="GM121" s="27">
        <v>44480</v>
      </c>
      <c r="GN121" t="s">
        <v>70</v>
      </c>
      <c r="GO121" s="27">
        <v>44480</v>
      </c>
      <c r="GP121" t="s">
        <v>70</v>
      </c>
      <c r="GQ121" s="27">
        <v>44480</v>
      </c>
      <c r="GR121" t="s">
        <v>70</v>
      </c>
      <c r="GS121" s="27">
        <v>44480</v>
      </c>
      <c r="GT121" t="s">
        <v>70</v>
      </c>
      <c r="GU121" s="27">
        <v>44510</v>
      </c>
      <c r="GV121" t="s">
        <v>70</v>
      </c>
      <c r="GW121" s="27">
        <v>44510</v>
      </c>
      <c r="GX121" t="s">
        <v>70</v>
      </c>
      <c r="GY121" s="27">
        <v>44510</v>
      </c>
      <c r="GZ121" t="s">
        <v>69</v>
      </c>
      <c r="HA121" s="27">
        <v>44510</v>
      </c>
      <c r="HB121" t="s">
        <v>69</v>
      </c>
      <c r="HC121" s="27">
        <v>44510</v>
      </c>
      <c r="HD121" t="s">
        <v>69</v>
      </c>
      <c r="HE121" s="27">
        <v>44510</v>
      </c>
      <c r="HF121" t="s">
        <v>69</v>
      </c>
      <c r="HG121">
        <v>44510</v>
      </c>
      <c r="HH121" t="s">
        <v>69</v>
      </c>
      <c r="HI121">
        <v>44510</v>
      </c>
      <c r="HJ121" t="s">
        <v>69</v>
      </c>
      <c r="HK121">
        <v>44510</v>
      </c>
      <c r="HL121" t="s">
        <v>69</v>
      </c>
      <c r="HM121" s="27">
        <v>44544</v>
      </c>
      <c r="HN121" t="s">
        <v>67</v>
      </c>
      <c r="HO121" s="27">
        <v>44545</v>
      </c>
      <c r="HP121" t="s">
        <v>68</v>
      </c>
      <c r="HQ121" s="27">
        <v>44544</v>
      </c>
      <c r="HR121" s="470" t="s">
        <v>68</v>
      </c>
      <c r="HS121" s="471">
        <v>44574</v>
      </c>
      <c r="HT121" t="s">
        <v>68</v>
      </c>
      <c r="HU121" s="27">
        <v>44574</v>
      </c>
      <c r="HV121" t="s">
        <v>68</v>
      </c>
      <c r="HW121" s="27">
        <v>44574</v>
      </c>
      <c r="HX121" t="s">
        <v>68</v>
      </c>
      <c r="HY121" s="27">
        <v>44574</v>
      </c>
      <c r="HZ121" t="s">
        <v>66</v>
      </c>
      <c r="IA121" s="27">
        <v>44574</v>
      </c>
      <c r="IB121" t="s">
        <v>66</v>
      </c>
      <c r="IC121" s="27">
        <v>44574</v>
      </c>
      <c r="ID121" t="s">
        <v>66</v>
      </c>
      <c r="IE121" s="27">
        <v>44596</v>
      </c>
      <c r="IF121" t="s">
        <v>66</v>
      </c>
      <c r="IG121" s="27">
        <v>44596</v>
      </c>
      <c r="IH121" t="s">
        <v>68</v>
      </c>
      <c r="II121" s="27">
        <v>44596</v>
      </c>
      <c r="IJ121" t="s">
        <v>68</v>
      </c>
      <c r="IK121" s="27">
        <v>44596</v>
      </c>
      <c r="IL121" t="s">
        <v>68</v>
      </c>
      <c r="IM121" s="27">
        <v>44596</v>
      </c>
      <c r="IN121" t="s">
        <v>68</v>
      </c>
      <c r="IO121" s="27">
        <v>44596</v>
      </c>
      <c r="IP121" t="s">
        <v>69</v>
      </c>
      <c r="IQ121" s="27">
        <v>44621</v>
      </c>
      <c r="IR121" t="s">
        <v>69</v>
      </c>
      <c r="IS121">
        <v>44621</v>
      </c>
      <c r="IT121" t="s">
        <v>69</v>
      </c>
      <c r="IU121" s="27">
        <v>44621</v>
      </c>
      <c r="IV121" t="s">
        <v>69</v>
      </c>
      <c r="IW121" s="27">
        <v>44621</v>
      </c>
      <c r="IX121" t="s">
        <v>69</v>
      </c>
      <c r="IY121" s="27">
        <v>44621</v>
      </c>
      <c r="IZ121" t="s">
        <v>69</v>
      </c>
      <c r="JA121" s="27">
        <v>44621</v>
      </c>
      <c r="JB121" t="s">
        <v>69</v>
      </c>
      <c r="JC121" s="27">
        <v>44621</v>
      </c>
      <c r="JD121" t="s">
        <v>69</v>
      </c>
      <c r="JE121" s="27">
        <v>44621</v>
      </c>
      <c r="JF121" t="s">
        <v>70</v>
      </c>
      <c r="JG121">
        <v>44621</v>
      </c>
      <c r="JH121" t="s">
        <v>68</v>
      </c>
      <c r="JI121" s="27">
        <v>44663</v>
      </c>
      <c r="JJ121" t="s">
        <v>68</v>
      </c>
      <c r="JK121">
        <v>44663</v>
      </c>
      <c r="JL121" t="s">
        <v>68</v>
      </c>
      <c r="JM121" s="27">
        <v>44680</v>
      </c>
      <c r="JN121" t="s">
        <v>68</v>
      </c>
      <c r="JO121" s="7">
        <v>44684</v>
      </c>
      <c r="JP121" t="s">
        <v>68</v>
      </c>
      <c r="JQ121" s="27">
        <v>44684</v>
      </c>
      <c r="JR121" t="s">
        <v>68</v>
      </c>
      <c r="JS121" s="27">
        <v>44684</v>
      </c>
      <c r="JT121" t="s">
        <v>68</v>
      </c>
      <c r="JU121">
        <v>44684</v>
      </c>
      <c r="JV121" t="s">
        <v>68</v>
      </c>
      <c r="JW121">
        <v>44725</v>
      </c>
      <c r="JX121" t="s">
        <v>68</v>
      </c>
      <c r="JY121" s="27">
        <v>44756</v>
      </c>
      <c r="JZ121" t="s">
        <v>68</v>
      </c>
      <c r="KA121" s="27">
        <v>44756</v>
      </c>
      <c r="KB121" t="s">
        <v>68</v>
      </c>
      <c r="KC121" s="27">
        <v>44756</v>
      </c>
      <c r="KD121" t="s">
        <v>68</v>
      </c>
      <c r="KE121" s="27">
        <v>44756</v>
      </c>
    </row>
    <row r="122" spans="1:291" x14ac:dyDescent="0.25">
      <c r="A122">
        <v>3212</v>
      </c>
      <c r="B122" s="7">
        <v>43944</v>
      </c>
      <c r="D122">
        <v>3212</v>
      </c>
      <c r="E122" s="7">
        <v>43944</v>
      </c>
      <c r="G122">
        <v>3133</v>
      </c>
      <c r="I122">
        <v>4073</v>
      </c>
      <c r="J122" s="7">
        <v>43937</v>
      </c>
      <c r="L122">
        <v>3133</v>
      </c>
      <c r="M122">
        <v>4073</v>
      </c>
      <c r="O122">
        <v>3352</v>
      </c>
      <c r="P122" s="7">
        <v>43972</v>
      </c>
      <c r="R122">
        <v>4341</v>
      </c>
      <c r="S122" s="7">
        <v>42475</v>
      </c>
      <c r="T122" t="s">
        <v>2342</v>
      </c>
      <c r="U122">
        <v>4510</v>
      </c>
      <c r="V122" s="7">
        <v>43851</v>
      </c>
      <c r="W122" t="s">
        <v>2503</v>
      </c>
      <c r="X122">
        <v>4073</v>
      </c>
      <c r="Y122">
        <v>4073</v>
      </c>
      <c r="Z122" s="7">
        <v>43979</v>
      </c>
      <c r="AA122">
        <v>4073</v>
      </c>
      <c r="AB122">
        <v>4073</v>
      </c>
      <c r="AC122">
        <v>3352</v>
      </c>
      <c r="AD122" s="7">
        <v>43972</v>
      </c>
      <c r="AE122" s="14">
        <v>3363</v>
      </c>
      <c r="AF122">
        <v>3352</v>
      </c>
      <c r="AG122" s="7">
        <v>43991</v>
      </c>
      <c r="AH122">
        <v>4380</v>
      </c>
      <c r="AI122" s="7">
        <v>43622</v>
      </c>
      <c r="AJ122" s="15" t="s">
        <v>2503</v>
      </c>
      <c r="AK122">
        <v>3425</v>
      </c>
      <c r="AL122" s="7">
        <v>43991</v>
      </c>
      <c r="AM122">
        <v>3352</v>
      </c>
      <c r="AN122">
        <v>3425</v>
      </c>
      <c r="AO122" s="7">
        <v>43991</v>
      </c>
      <c r="AP122">
        <v>3425</v>
      </c>
      <c r="AQ122" s="7">
        <v>43991</v>
      </c>
      <c r="AR122">
        <v>3425</v>
      </c>
      <c r="AS122" s="27">
        <v>43991</v>
      </c>
      <c r="AT122">
        <v>3425</v>
      </c>
      <c r="AU122" s="27">
        <v>44029</v>
      </c>
      <c r="AV122">
        <v>3425</v>
      </c>
      <c r="AW122" s="27">
        <v>44029</v>
      </c>
      <c r="AX122">
        <v>3425</v>
      </c>
      <c r="AY122" s="27">
        <v>44029</v>
      </c>
      <c r="AZ122">
        <v>3425</v>
      </c>
      <c r="BA122" s="27">
        <v>44056</v>
      </c>
      <c r="BB122">
        <v>3425</v>
      </c>
      <c r="BC122" s="27">
        <v>44056</v>
      </c>
      <c r="BD122">
        <v>3425</v>
      </c>
      <c r="BE122" s="27">
        <v>44056</v>
      </c>
      <c r="BF122">
        <v>3425</v>
      </c>
      <c r="BG122" s="27">
        <v>44056</v>
      </c>
      <c r="BH122">
        <v>3425</v>
      </c>
      <c r="BI122" s="27">
        <v>44056</v>
      </c>
      <c r="BJ122">
        <v>3425</v>
      </c>
      <c r="BK122" s="27">
        <v>44056</v>
      </c>
      <c r="BL122">
        <v>3425</v>
      </c>
      <c r="BM122" s="27">
        <v>44056</v>
      </c>
      <c r="BN122">
        <v>3352</v>
      </c>
      <c r="BO122" s="27">
        <v>44125</v>
      </c>
      <c r="BP122">
        <v>3352</v>
      </c>
      <c r="BQ122" s="7">
        <v>44125</v>
      </c>
      <c r="BR122">
        <v>3352</v>
      </c>
      <c r="BS122" s="27">
        <v>44125</v>
      </c>
      <c r="BT122">
        <v>3352</v>
      </c>
      <c r="BU122" s="27">
        <v>44125</v>
      </c>
      <c r="BV122">
        <v>3352</v>
      </c>
      <c r="BW122">
        <v>44125</v>
      </c>
      <c r="BX122">
        <v>3352</v>
      </c>
      <c r="BY122" s="27">
        <v>44203</v>
      </c>
      <c r="BZ122">
        <v>3352</v>
      </c>
      <c r="CA122" s="27">
        <v>44203</v>
      </c>
      <c r="CB122">
        <v>3352</v>
      </c>
      <c r="CC122" s="27">
        <v>44203</v>
      </c>
      <c r="CD122">
        <v>5028</v>
      </c>
      <c r="CE122" s="27">
        <v>44208</v>
      </c>
      <c r="CF122">
        <v>3352</v>
      </c>
      <c r="CG122" s="27">
        <v>44203</v>
      </c>
      <c r="CH122">
        <v>3365</v>
      </c>
      <c r="CI122" s="27">
        <v>44203</v>
      </c>
      <c r="CJ122">
        <v>3365</v>
      </c>
      <c r="CK122" s="27">
        <v>44237</v>
      </c>
      <c r="CL122">
        <v>3365</v>
      </c>
      <c r="CM122" s="27">
        <v>44237</v>
      </c>
      <c r="CN122">
        <v>3365</v>
      </c>
      <c r="CO122" s="27">
        <v>44237</v>
      </c>
      <c r="CP122">
        <v>3365</v>
      </c>
      <c r="CQ122" s="7">
        <v>44237</v>
      </c>
      <c r="CR122">
        <v>2535</v>
      </c>
      <c r="CS122">
        <v>0.19900000000000001</v>
      </c>
      <c r="CT122">
        <v>3863</v>
      </c>
      <c r="CU122" s="7">
        <v>44237</v>
      </c>
      <c r="CV122">
        <v>3365</v>
      </c>
      <c r="CW122" s="27">
        <v>44258</v>
      </c>
      <c r="CX122">
        <v>3365</v>
      </c>
      <c r="CY122" s="27">
        <v>44292</v>
      </c>
      <c r="CZ122">
        <v>3365</v>
      </c>
      <c r="DA122" s="27">
        <v>44292</v>
      </c>
      <c r="DB122">
        <v>3365</v>
      </c>
      <c r="DC122" s="27">
        <v>44292</v>
      </c>
      <c r="DD122">
        <v>3365</v>
      </c>
      <c r="DE122" s="27">
        <v>44334</v>
      </c>
      <c r="DF122">
        <v>3365</v>
      </c>
      <c r="DG122" s="27">
        <v>44334</v>
      </c>
      <c r="DH122">
        <v>3365</v>
      </c>
      <c r="DI122" s="27">
        <v>44334</v>
      </c>
      <c r="DJ122" t="s">
        <v>269</v>
      </c>
      <c r="DK122" s="7">
        <v>44258</v>
      </c>
      <c r="DL122" t="s">
        <v>93</v>
      </c>
      <c r="DM122" s="27">
        <v>44370</v>
      </c>
      <c r="DN122" t="s">
        <v>93</v>
      </c>
      <c r="DO122" s="27">
        <v>44370</v>
      </c>
      <c r="DP122" t="s">
        <v>85</v>
      </c>
      <c r="DQ122" s="27">
        <v>44370</v>
      </c>
      <c r="DR122" t="s">
        <v>85</v>
      </c>
      <c r="DS122" s="27">
        <v>44370</v>
      </c>
      <c r="DT122" t="s">
        <v>85</v>
      </c>
      <c r="DU122" s="27">
        <v>44370</v>
      </c>
      <c r="DV122" t="s">
        <v>83</v>
      </c>
      <c r="DW122" s="27">
        <v>44370</v>
      </c>
      <c r="DX122" t="s">
        <v>81</v>
      </c>
      <c r="DY122" s="7">
        <v>44392</v>
      </c>
      <c r="DZ122" t="s">
        <v>81</v>
      </c>
      <c r="EA122">
        <v>44392</v>
      </c>
      <c r="EB122" t="s">
        <v>81</v>
      </c>
      <c r="EC122" s="27">
        <v>44392</v>
      </c>
      <c r="ED122" t="s">
        <v>81</v>
      </c>
      <c r="EE122" s="27">
        <v>44392</v>
      </c>
      <c r="EF122" t="s">
        <v>81</v>
      </c>
      <c r="EG122" s="7">
        <v>44392</v>
      </c>
      <c r="EH122" t="s">
        <v>81</v>
      </c>
      <c r="EI122" s="27">
        <v>44392</v>
      </c>
      <c r="EJ122" t="s">
        <v>81</v>
      </c>
      <c r="EK122" s="27">
        <v>44392</v>
      </c>
      <c r="EL122" t="s">
        <v>81</v>
      </c>
      <c r="EM122" s="27">
        <v>44392</v>
      </c>
      <c r="EN122" t="s">
        <v>81</v>
      </c>
      <c r="EO122" s="27">
        <v>44411</v>
      </c>
      <c r="EP122" t="s">
        <v>81</v>
      </c>
      <c r="EQ122" s="27">
        <v>44411</v>
      </c>
      <c r="ER122" t="s">
        <v>75</v>
      </c>
      <c r="ES122" s="27">
        <v>44411</v>
      </c>
      <c r="ET122" t="s">
        <v>74</v>
      </c>
      <c r="EU122" s="27">
        <v>44411</v>
      </c>
      <c r="EV122" t="s">
        <v>73</v>
      </c>
      <c r="EW122" s="27">
        <v>44411</v>
      </c>
      <c r="EX122" t="s">
        <v>73</v>
      </c>
      <c r="EY122" s="27">
        <v>44411</v>
      </c>
      <c r="EZ122" t="s">
        <v>73</v>
      </c>
      <c r="FA122">
        <v>44411</v>
      </c>
      <c r="FB122" t="s">
        <v>73</v>
      </c>
      <c r="FC122" s="27">
        <v>44411</v>
      </c>
      <c r="FF122" t="s">
        <v>73</v>
      </c>
      <c r="FG122" s="27">
        <v>44411</v>
      </c>
      <c r="FH122" t="s">
        <v>73</v>
      </c>
      <c r="FI122" s="7">
        <v>44411</v>
      </c>
      <c r="FJ122" t="s">
        <v>73</v>
      </c>
      <c r="FK122" s="27">
        <v>44411</v>
      </c>
      <c r="FL122" t="s">
        <v>73</v>
      </c>
      <c r="FM122" s="27">
        <v>44411</v>
      </c>
      <c r="FN122" t="s">
        <v>71</v>
      </c>
      <c r="FO122" s="27">
        <v>44453</v>
      </c>
      <c r="FP122" t="s">
        <v>71</v>
      </c>
      <c r="FQ122" s="27">
        <v>44453</v>
      </c>
      <c r="FR122" t="s">
        <v>71</v>
      </c>
      <c r="FS122" s="27">
        <v>44453</v>
      </c>
      <c r="FT122" t="s">
        <v>71</v>
      </c>
      <c r="FU122" s="7">
        <v>44453</v>
      </c>
      <c r="FV122" t="s">
        <v>71</v>
      </c>
      <c r="FW122" s="27">
        <v>44453</v>
      </c>
      <c r="FX122" t="s">
        <v>71</v>
      </c>
      <c r="FY122" s="27">
        <v>44453</v>
      </c>
      <c r="FZ122" t="s">
        <v>71</v>
      </c>
      <c r="GA122" s="27">
        <v>44453</v>
      </c>
      <c r="GB122" t="s">
        <v>71</v>
      </c>
      <c r="GC122" s="27">
        <v>44453</v>
      </c>
      <c r="GD122" t="s">
        <v>71</v>
      </c>
      <c r="GE122" s="27">
        <v>44453</v>
      </c>
      <c r="GF122" t="s">
        <v>71</v>
      </c>
      <c r="GG122" s="27">
        <v>44453</v>
      </c>
      <c r="GH122" t="s">
        <v>71</v>
      </c>
      <c r="GI122" s="27">
        <v>44480</v>
      </c>
      <c r="GJ122" t="s">
        <v>71</v>
      </c>
      <c r="GK122" s="27">
        <v>44480</v>
      </c>
      <c r="GL122" t="s">
        <v>71</v>
      </c>
      <c r="GM122" s="27">
        <v>44480</v>
      </c>
      <c r="GN122" t="s">
        <v>71</v>
      </c>
      <c r="GO122" s="27">
        <v>44480</v>
      </c>
      <c r="GP122" t="s">
        <v>71</v>
      </c>
      <c r="GQ122" s="27">
        <v>44480</v>
      </c>
      <c r="GR122" t="s">
        <v>71</v>
      </c>
      <c r="GS122" s="27">
        <v>44480</v>
      </c>
      <c r="GT122" t="s">
        <v>71</v>
      </c>
      <c r="GU122" s="27">
        <v>44510</v>
      </c>
      <c r="GV122" t="s">
        <v>71</v>
      </c>
      <c r="GW122" s="27">
        <v>44510</v>
      </c>
      <c r="GX122" t="s">
        <v>71</v>
      </c>
      <c r="GY122" s="27">
        <v>44510</v>
      </c>
      <c r="GZ122" t="s">
        <v>70</v>
      </c>
      <c r="HA122" s="27">
        <v>44510</v>
      </c>
      <c r="HB122" t="s">
        <v>70</v>
      </c>
      <c r="HC122" s="27">
        <v>44510</v>
      </c>
      <c r="HD122" t="s">
        <v>70</v>
      </c>
      <c r="HE122" s="27">
        <v>44510</v>
      </c>
      <c r="HF122" t="s">
        <v>70</v>
      </c>
      <c r="HG122">
        <v>44510</v>
      </c>
      <c r="HH122" t="s">
        <v>70</v>
      </c>
      <c r="HI122">
        <v>44510</v>
      </c>
      <c r="HJ122" t="s">
        <v>70</v>
      </c>
      <c r="HK122">
        <v>44510</v>
      </c>
      <c r="HL122" t="s">
        <v>70</v>
      </c>
      <c r="HM122" s="27">
        <v>44544</v>
      </c>
      <c r="HN122" t="s">
        <v>68</v>
      </c>
      <c r="HO122" s="27">
        <v>44544</v>
      </c>
      <c r="HP122" t="s">
        <v>69</v>
      </c>
      <c r="HQ122" s="27">
        <v>44544</v>
      </c>
      <c r="HR122" s="470" t="s">
        <v>69</v>
      </c>
      <c r="HS122" s="471">
        <v>44574</v>
      </c>
      <c r="HT122" t="s">
        <v>69</v>
      </c>
      <c r="HU122" s="27">
        <v>44574</v>
      </c>
      <c r="HV122" t="s">
        <v>69</v>
      </c>
      <c r="HW122" s="27">
        <v>44574</v>
      </c>
      <c r="HX122" t="s">
        <v>69</v>
      </c>
      <c r="HY122" s="27">
        <v>44574</v>
      </c>
      <c r="HZ122" t="s">
        <v>67</v>
      </c>
      <c r="IA122" s="27">
        <v>44574</v>
      </c>
      <c r="IB122" t="s">
        <v>67</v>
      </c>
      <c r="IC122" s="27">
        <v>44574</v>
      </c>
      <c r="ID122" t="s">
        <v>67</v>
      </c>
      <c r="IE122" s="27">
        <v>44596</v>
      </c>
      <c r="IF122" t="s">
        <v>67</v>
      </c>
      <c r="IG122" s="27">
        <v>44596</v>
      </c>
      <c r="IH122" t="s">
        <v>69</v>
      </c>
      <c r="II122" s="27">
        <v>44596</v>
      </c>
      <c r="IJ122" t="s">
        <v>69</v>
      </c>
      <c r="IK122" s="27">
        <v>44596</v>
      </c>
      <c r="IL122" t="s">
        <v>69</v>
      </c>
      <c r="IM122" s="27">
        <v>44596</v>
      </c>
      <c r="IN122" t="s">
        <v>69</v>
      </c>
      <c r="IO122" s="27">
        <v>44596</v>
      </c>
      <c r="IP122" t="s">
        <v>70</v>
      </c>
      <c r="IQ122" s="27">
        <v>44621</v>
      </c>
      <c r="IR122" t="s">
        <v>70</v>
      </c>
      <c r="IS122">
        <v>44621</v>
      </c>
      <c r="IT122" t="s">
        <v>70</v>
      </c>
      <c r="IU122" s="27">
        <v>44621</v>
      </c>
      <c r="IV122" t="s">
        <v>70</v>
      </c>
      <c r="IW122" s="27">
        <v>44621</v>
      </c>
      <c r="IX122" t="s">
        <v>70</v>
      </c>
      <c r="IY122" s="27">
        <v>44621</v>
      </c>
      <c r="IZ122" t="s">
        <v>70</v>
      </c>
      <c r="JA122" s="27">
        <v>44621</v>
      </c>
      <c r="JB122" t="s">
        <v>70</v>
      </c>
      <c r="JC122" s="27">
        <v>44621</v>
      </c>
      <c r="JD122" t="s">
        <v>70</v>
      </c>
      <c r="JE122" s="27">
        <v>44621</v>
      </c>
      <c r="JF122" t="s">
        <v>71</v>
      </c>
      <c r="JG122">
        <v>44663</v>
      </c>
      <c r="JH122" t="s">
        <v>69</v>
      </c>
      <c r="JI122" s="27">
        <v>44621</v>
      </c>
      <c r="JJ122" t="s">
        <v>69</v>
      </c>
      <c r="JK122">
        <v>44621</v>
      </c>
      <c r="JL122" t="s">
        <v>69</v>
      </c>
      <c r="JM122" s="27">
        <v>44680</v>
      </c>
      <c r="JN122" t="s">
        <v>69</v>
      </c>
      <c r="JO122" s="7">
        <v>44684</v>
      </c>
      <c r="JP122" t="s">
        <v>69</v>
      </c>
      <c r="JQ122" s="27">
        <v>44684</v>
      </c>
      <c r="JR122" t="s">
        <v>69</v>
      </c>
      <c r="JS122" s="27">
        <v>44684</v>
      </c>
      <c r="JT122" t="s">
        <v>69</v>
      </c>
      <c r="JU122">
        <v>44684</v>
      </c>
      <c r="JV122" t="s">
        <v>69</v>
      </c>
      <c r="JW122">
        <v>44725</v>
      </c>
      <c r="JX122" t="s">
        <v>69</v>
      </c>
      <c r="JY122" s="27">
        <v>44756</v>
      </c>
      <c r="JZ122" t="s">
        <v>69</v>
      </c>
      <c r="KA122" s="27">
        <v>44756</v>
      </c>
      <c r="KB122" t="s">
        <v>69</v>
      </c>
      <c r="KC122" s="27">
        <v>44756</v>
      </c>
      <c r="KD122" t="s">
        <v>69</v>
      </c>
      <c r="KE122" s="27">
        <v>44756</v>
      </c>
    </row>
    <row r="123" spans="1:291" x14ac:dyDescent="0.25">
      <c r="A123">
        <v>4073</v>
      </c>
      <c r="B123" s="7">
        <v>43937</v>
      </c>
      <c r="D123">
        <v>4073</v>
      </c>
      <c r="E123" s="7">
        <v>43937</v>
      </c>
      <c r="G123">
        <v>3137</v>
      </c>
      <c r="I123">
        <v>4072</v>
      </c>
      <c r="J123" s="7">
        <v>43937</v>
      </c>
      <c r="L123">
        <v>3137</v>
      </c>
      <c r="M123">
        <v>4072</v>
      </c>
      <c r="O123">
        <v>3365</v>
      </c>
      <c r="P123" s="7">
        <v>43972</v>
      </c>
      <c r="R123">
        <v>4557</v>
      </c>
      <c r="S123" s="7">
        <v>43914</v>
      </c>
      <c r="T123" t="s">
        <v>2342</v>
      </c>
      <c r="U123">
        <v>4511</v>
      </c>
      <c r="V123" s="7">
        <v>43851</v>
      </c>
      <c r="W123" t="s">
        <v>2503</v>
      </c>
      <c r="X123">
        <v>4072</v>
      </c>
      <c r="Y123">
        <v>4072</v>
      </c>
      <c r="Z123" s="7">
        <v>43979</v>
      </c>
      <c r="AA123">
        <v>4072</v>
      </c>
      <c r="AB123">
        <v>4072</v>
      </c>
      <c r="AC123">
        <v>3365</v>
      </c>
      <c r="AD123" s="7">
        <v>43972</v>
      </c>
      <c r="AE123" s="14">
        <v>4095</v>
      </c>
      <c r="AF123">
        <v>3365</v>
      </c>
      <c r="AG123" s="7">
        <v>43991</v>
      </c>
      <c r="AH123">
        <v>4381</v>
      </c>
      <c r="AI123" s="7">
        <v>43804</v>
      </c>
      <c r="AJ123" s="15" t="s">
        <v>2503</v>
      </c>
      <c r="AK123">
        <v>3550</v>
      </c>
      <c r="AL123" s="7">
        <v>43991</v>
      </c>
      <c r="AM123">
        <v>3365</v>
      </c>
      <c r="AN123">
        <v>3550</v>
      </c>
      <c r="AO123" s="7">
        <v>43991</v>
      </c>
      <c r="AP123">
        <v>3550</v>
      </c>
      <c r="AQ123" s="7">
        <v>43991</v>
      </c>
      <c r="AR123">
        <v>3550</v>
      </c>
      <c r="AS123" s="27">
        <v>43991</v>
      </c>
      <c r="AT123">
        <v>3550</v>
      </c>
      <c r="AU123" s="27">
        <v>44021</v>
      </c>
      <c r="AV123">
        <v>3550</v>
      </c>
      <c r="AW123" s="27">
        <v>44021</v>
      </c>
      <c r="AX123">
        <v>3550</v>
      </c>
      <c r="AY123" s="27">
        <v>44021</v>
      </c>
      <c r="AZ123">
        <v>3550</v>
      </c>
      <c r="BA123" s="27">
        <v>44021</v>
      </c>
      <c r="BB123">
        <v>3550</v>
      </c>
      <c r="BC123" s="27">
        <v>44021</v>
      </c>
      <c r="BD123">
        <v>3550</v>
      </c>
      <c r="BE123" s="27">
        <v>44021</v>
      </c>
      <c r="BF123">
        <v>3550</v>
      </c>
      <c r="BG123" s="27">
        <v>44021</v>
      </c>
      <c r="BH123">
        <v>3550</v>
      </c>
      <c r="BI123" s="27">
        <v>44021</v>
      </c>
      <c r="BJ123">
        <v>3550</v>
      </c>
      <c r="BK123" s="27">
        <v>44021</v>
      </c>
      <c r="BL123">
        <v>3550</v>
      </c>
      <c r="BM123" s="27">
        <v>44021</v>
      </c>
      <c r="BN123">
        <v>3365</v>
      </c>
      <c r="BO123" s="27">
        <v>44125</v>
      </c>
      <c r="BP123">
        <v>3365</v>
      </c>
      <c r="BQ123" s="7">
        <v>44125</v>
      </c>
      <c r="BR123">
        <v>3365</v>
      </c>
      <c r="BS123" s="27">
        <v>44125</v>
      </c>
      <c r="BT123">
        <v>3365</v>
      </c>
      <c r="BU123" s="27">
        <v>44125</v>
      </c>
      <c r="BV123">
        <v>3365</v>
      </c>
      <c r="BW123">
        <v>44125</v>
      </c>
      <c r="BX123">
        <v>3365</v>
      </c>
      <c r="BY123" s="27">
        <v>44203</v>
      </c>
      <c r="BZ123">
        <v>3365</v>
      </c>
      <c r="CA123" s="27">
        <v>44203</v>
      </c>
      <c r="CB123">
        <v>3365</v>
      </c>
      <c r="CC123" s="27">
        <v>44203</v>
      </c>
      <c r="CD123" t="s">
        <v>2523</v>
      </c>
      <c r="CE123" s="27">
        <v>44208</v>
      </c>
      <c r="CF123">
        <v>3365</v>
      </c>
      <c r="CG123" s="27">
        <v>44203</v>
      </c>
      <c r="CH123">
        <v>3425</v>
      </c>
      <c r="CI123" s="27">
        <v>44203</v>
      </c>
      <c r="CJ123">
        <v>3425</v>
      </c>
      <c r="CK123" s="27">
        <v>44237</v>
      </c>
      <c r="CL123">
        <v>3425</v>
      </c>
      <c r="CM123" s="27">
        <v>44237</v>
      </c>
      <c r="CN123">
        <v>3425</v>
      </c>
      <c r="CO123" s="27">
        <v>44237</v>
      </c>
      <c r="CP123">
        <v>3425</v>
      </c>
      <c r="CQ123" s="7">
        <v>44237</v>
      </c>
      <c r="CR123">
        <v>6124</v>
      </c>
      <c r="CS123">
        <v>0.255</v>
      </c>
      <c r="CT123">
        <v>3827</v>
      </c>
      <c r="CU123" s="7">
        <v>44237</v>
      </c>
      <c r="CV123">
        <v>3425</v>
      </c>
      <c r="CW123" s="27">
        <v>44258</v>
      </c>
      <c r="CX123">
        <v>3425</v>
      </c>
      <c r="CY123" s="27">
        <v>44292</v>
      </c>
      <c r="CZ123">
        <v>3425</v>
      </c>
      <c r="DA123" s="27">
        <v>44292</v>
      </c>
      <c r="DB123">
        <v>3425</v>
      </c>
      <c r="DC123" s="27">
        <v>44292</v>
      </c>
      <c r="DD123">
        <v>3425</v>
      </c>
      <c r="DE123" s="27">
        <v>44334</v>
      </c>
      <c r="DF123">
        <v>3425</v>
      </c>
      <c r="DG123" s="27">
        <v>44334</v>
      </c>
      <c r="DH123">
        <v>3425</v>
      </c>
      <c r="DI123" s="27">
        <v>44334</v>
      </c>
      <c r="DJ123" t="s">
        <v>270</v>
      </c>
      <c r="DK123" s="7">
        <v>44258</v>
      </c>
      <c r="DL123" t="s">
        <v>94</v>
      </c>
      <c r="DM123" s="27">
        <v>44370</v>
      </c>
      <c r="DN123" t="s">
        <v>94</v>
      </c>
      <c r="DO123" s="27">
        <v>44370</v>
      </c>
      <c r="DP123" t="s">
        <v>86</v>
      </c>
      <c r="DQ123" s="27">
        <v>44370</v>
      </c>
      <c r="DR123" t="s">
        <v>86</v>
      </c>
      <c r="DS123" s="27">
        <v>44370</v>
      </c>
      <c r="DT123" t="s">
        <v>86</v>
      </c>
      <c r="DU123" s="27">
        <v>44370</v>
      </c>
      <c r="DV123" t="s">
        <v>84</v>
      </c>
      <c r="DW123" s="27">
        <v>44370</v>
      </c>
      <c r="DX123" t="s">
        <v>83</v>
      </c>
      <c r="DY123" s="7">
        <v>44392</v>
      </c>
      <c r="DZ123" t="s">
        <v>83</v>
      </c>
      <c r="EA123">
        <v>44392</v>
      </c>
      <c r="EB123" t="s">
        <v>83</v>
      </c>
      <c r="EC123" s="27">
        <v>44392</v>
      </c>
      <c r="ED123" t="s">
        <v>83</v>
      </c>
      <c r="EE123" s="27">
        <v>44392</v>
      </c>
      <c r="EF123" t="s">
        <v>83</v>
      </c>
      <c r="EG123" s="7">
        <v>44392</v>
      </c>
      <c r="EH123" t="s">
        <v>83</v>
      </c>
      <c r="EI123" s="27">
        <v>44392</v>
      </c>
      <c r="EJ123" t="s">
        <v>83</v>
      </c>
      <c r="EK123" s="27">
        <v>44392</v>
      </c>
      <c r="EL123" t="s">
        <v>83</v>
      </c>
      <c r="EM123" s="27">
        <v>44392</v>
      </c>
      <c r="EN123" t="s">
        <v>83</v>
      </c>
      <c r="EO123" s="27">
        <v>44411</v>
      </c>
      <c r="EP123" t="s">
        <v>83</v>
      </c>
      <c r="EQ123" s="27">
        <v>44411</v>
      </c>
      <c r="ER123" t="s">
        <v>76</v>
      </c>
      <c r="ES123" s="27">
        <v>44411</v>
      </c>
      <c r="ET123" t="s">
        <v>75</v>
      </c>
      <c r="EU123" s="27">
        <v>44411</v>
      </c>
      <c r="EV123" t="s">
        <v>74</v>
      </c>
      <c r="EW123" s="27">
        <v>44411</v>
      </c>
      <c r="EX123" t="s">
        <v>74</v>
      </c>
      <c r="EY123" s="27">
        <v>44411</v>
      </c>
      <c r="EZ123" t="s">
        <v>74</v>
      </c>
      <c r="FA123">
        <v>44411</v>
      </c>
      <c r="FB123" t="s">
        <v>74</v>
      </c>
      <c r="FC123" s="27">
        <v>44411</v>
      </c>
      <c r="FF123" t="s">
        <v>74</v>
      </c>
      <c r="FG123" s="27">
        <v>44411</v>
      </c>
      <c r="FH123" t="s">
        <v>74</v>
      </c>
      <c r="FI123" s="7">
        <v>44411</v>
      </c>
      <c r="FJ123" t="s">
        <v>74</v>
      </c>
      <c r="FK123" s="27">
        <v>44411</v>
      </c>
      <c r="FL123" t="s">
        <v>74</v>
      </c>
      <c r="FM123" s="27">
        <v>44411</v>
      </c>
      <c r="FN123" t="s">
        <v>73</v>
      </c>
      <c r="FO123" s="27">
        <v>44453</v>
      </c>
      <c r="FP123" t="s">
        <v>73</v>
      </c>
      <c r="FQ123" s="27">
        <v>44453</v>
      </c>
      <c r="FR123" t="s">
        <v>73</v>
      </c>
      <c r="FS123" s="27">
        <v>44453</v>
      </c>
      <c r="FT123" t="s">
        <v>73</v>
      </c>
      <c r="FU123" s="7">
        <v>44453</v>
      </c>
      <c r="FV123" t="s">
        <v>73</v>
      </c>
      <c r="FW123" s="27">
        <v>44453</v>
      </c>
      <c r="FX123" t="s">
        <v>73</v>
      </c>
      <c r="FY123" s="27">
        <v>44453</v>
      </c>
      <c r="FZ123" t="s">
        <v>73</v>
      </c>
      <c r="GA123" s="27">
        <v>44453</v>
      </c>
      <c r="GB123" t="s">
        <v>73</v>
      </c>
      <c r="GC123" s="27">
        <v>44453</v>
      </c>
      <c r="GD123" t="s">
        <v>73</v>
      </c>
      <c r="GE123" s="27">
        <v>44453</v>
      </c>
      <c r="GF123" t="s">
        <v>73</v>
      </c>
      <c r="GG123" s="27">
        <v>44453</v>
      </c>
      <c r="GH123" t="s">
        <v>73</v>
      </c>
      <c r="GI123" s="27">
        <v>44480</v>
      </c>
      <c r="GJ123" t="s">
        <v>73</v>
      </c>
      <c r="GK123" s="27">
        <v>44480</v>
      </c>
      <c r="GL123" t="s">
        <v>73</v>
      </c>
      <c r="GM123" s="27">
        <v>44480</v>
      </c>
      <c r="GN123" t="s">
        <v>73</v>
      </c>
      <c r="GO123" s="27">
        <v>44480</v>
      </c>
      <c r="GP123" t="s">
        <v>73</v>
      </c>
      <c r="GQ123" s="27">
        <v>44480</v>
      </c>
      <c r="GR123" t="s">
        <v>73</v>
      </c>
      <c r="GS123" s="27">
        <v>44480</v>
      </c>
      <c r="GT123" t="s">
        <v>73</v>
      </c>
      <c r="GU123" s="27">
        <v>44510</v>
      </c>
      <c r="GV123" t="s">
        <v>73</v>
      </c>
      <c r="GW123" s="27">
        <v>44510</v>
      </c>
      <c r="GX123" t="s">
        <v>73</v>
      </c>
      <c r="GY123" s="27">
        <v>44510</v>
      </c>
      <c r="GZ123" t="s">
        <v>71</v>
      </c>
      <c r="HA123" s="27">
        <v>44510</v>
      </c>
      <c r="HB123" t="s">
        <v>71</v>
      </c>
      <c r="HC123" s="27">
        <v>44510</v>
      </c>
      <c r="HD123" t="s">
        <v>71</v>
      </c>
      <c r="HE123" s="27">
        <v>44510</v>
      </c>
      <c r="HF123" t="s">
        <v>71</v>
      </c>
      <c r="HG123">
        <v>44510</v>
      </c>
      <c r="HH123" t="s">
        <v>71</v>
      </c>
      <c r="HI123">
        <v>44510</v>
      </c>
      <c r="HJ123" t="s">
        <v>71</v>
      </c>
      <c r="HK123">
        <v>44510</v>
      </c>
      <c r="HL123" t="s">
        <v>71</v>
      </c>
      <c r="HM123" s="27">
        <v>44544</v>
      </c>
      <c r="HN123" t="s">
        <v>69</v>
      </c>
      <c r="HO123" s="27">
        <v>44544</v>
      </c>
      <c r="HP123" t="s">
        <v>70</v>
      </c>
      <c r="HQ123" s="27">
        <v>44544</v>
      </c>
      <c r="HR123" s="470" t="s">
        <v>70</v>
      </c>
      <c r="HS123" s="471">
        <v>44574</v>
      </c>
      <c r="HT123" t="s">
        <v>70</v>
      </c>
      <c r="HU123" s="27">
        <v>44574</v>
      </c>
      <c r="HV123" t="s">
        <v>70</v>
      </c>
      <c r="HW123" s="27">
        <v>44574</v>
      </c>
      <c r="HX123" t="s">
        <v>70</v>
      </c>
      <c r="HY123" s="27">
        <v>44574</v>
      </c>
      <c r="HZ123" t="s">
        <v>68</v>
      </c>
      <c r="IA123" s="27">
        <v>44574</v>
      </c>
      <c r="IB123" t="s">
        <v>68</v>
      </c>
      <c r="IC123" s="27">
        <v>44574</v>
      </c>
      <c r="ID123" t="s">
        <v>68</v>
      </c>
      <c r="IE123" s="27">
        <v>44596</v>
      </c>
      <c r="IF123" t="s">
        <v>68</v>
      </c>
      <c r="IG123" s="27">
        <v>44596</v>
      </c>
      <c r="IH123" t="s">
        <v>70</v>
      </c>
      <c r="II123" s="27">
        <v>44596</v>
      </c>
      <c r="IJ123" t="s">
        <v>70</v>
      </c>
      <c r="IK123" s="27">
        <v>44596</v>
      </c>
      <c r="IL123" t="s">
        <v>70</v>
      </c>
      <c r="IM123" s="27">
        <v>44596</v>
      </c>
      <c r="IN123" t="s">
        <v>70</v>
      </c>
      <c r="IO123" s="27">
        <v>44596</v>
      </c>
      <c r="IP123" t="s">
        <v>71</v>
      </c>
      <c r="IQ123" s="27">
        <v>44621</v>
      </c>
      <c r="IR123" t="s">
        <v>71</v>
      </c>
      <c r="IS123">
        <v>44621</v>
      </c>
      <c r="IT123" t="s">
        <v>71</v>
      </c>
      <c r="IU123" s="27">
        <v>44621</v>
      </c>
      <c r="IV123" t="s">
        <v>71</v>
      </c>
      <c r="IW123" s="27">
        <v>44621</v>
      </c>
      <c r="IX123" t="s">
        <v>71</v>
      </c>
      <c r="IY123" s="27">
        <v>44621</v>
      </c>
      <c r="IZ123" t="s">
        <v>71</v>
      </c>
      <c r="JA123" s="27">
        <v>44621</v>
      </c>
      <c r="JB123" t="s">
        <v>71</v>
      </c>
      <c r="JC123" s="27">
        <v>44621</v>
      </c>
      <c r="JD123" t="s">
        <v>71</v>
      </c>
      <c r="JE123" s="27">
        <v>44621</v>
      </c>
      <c r="JF123" t="s">
        <v>73</v>
      </c>
      <c r="JG123">
        <v>44663</v>
      </c>
      <c r="JH123" t="s">
        <v>70</v>
      </c>
      <c r="JI123" s="27">
        <v>44621</v>
      </c>
      <c r="JJ123" t="s">
        <v>70</v>
      </c>
      <c r="JK123">
        <v>44621</v>
      </c>
      <c r="JL123" t="s">
        <v>70</v>
      </c>
      <c r="JM123" s="27">
        <v>44621</v>
      </c>
      <c r="JN123" t="s">
        <v>70</v>
      </c>
      <c r="JO123" s="7">
        <v>44684</v>
      </c>
      <c r="JP123" t="s">
        <v>70</v>
      </c>
      <c r="JQ123" s="27">
        <v>44684</v>
      </c>
      <c r="JR123" t="s">
        <v>70</v>
      </c>
      <c r="JS123" s="27">
        <v>44684</v>
      </c>
      <c r="JT123" t="s">
        <v>70</v>
      </c>
      <c r="JU123">
        <v>44714</v>
      </c>
      <c r="JV123" t="s">
        <v>70</v>
      </c>
      <c r="JW123">
        <v>44725</v>
      </c>
      <c r="JX123" t="s">
        <v>70</v>
      </c>
      <c r="JY123" s="27">
        <v>44756</v>
      </c>
      <c r="JZ123" t="s">
        <v>70</v>
      </c>
      <c r="KA123" s="27">
        <v>44756</v>
      </c>
      <c r="KB123" t="s">
        <v>70</v>
      </c>
      <c r="KC123" s="27">
        <v>44756</v>
      </c>
      <c r="KD123" t="s">
        <v>70</v>
      </c>
      <c r="KE123" s="27">
        <v>44756</v>
      </c>
    </row>
    <row r="124" spans="1:291" x14ac:dyDescent="0.25">
      <c r="A124">
        <v>4072</v>
      </c>
      <c r="B124" s="7">
        <v>43937</v>
      </c>
      <c r="D124">
        <v>4072</v>
      </c>
      <c r="E124" s="7">
        <v>43937</v>
      </c>
      <c r="G124">
        <v>3207</v>
      </c>
      <c r="I124">
        <v>3363</v>
      </c>
      <c r="J124" s="7">
        <v>43937</v>
      </c>
      <c r="L124">
        <v>3207</v>
      </c>
      <c r="M124">
        <v>3363</v>
      </c>
      <c r="O124">
        <v>3425</v>
      </c>
      <c r="P124" s="7">
        <v>43972</v>
      </c>
      <c r="R124">
        <v>4510</v>
      </c>
      <c r="S124" s="7">
        <v>43851</v>
      </c>
      <c r="T124" t="s">
        <v>2503</v>
      </c>
      <c r="U124" t="s">
        <v>2542</v>
      </c>
      <c r="V124" s="7">
        <v>42475</v>
      </c>
      <c r="W124" t="s">
        <v>2342</v>
      </c>
      <c r="X124">
        <v>3363</v>
      </c>
      <c r="Y124">
        <v>3363</v>
      </c>
      <c r="Z124" s="7">
        <v>43979</v>
      </c>
      <c r="AA124">
        <v>3363</v>
      </c>
      <c r="AB124">
        <v>3363</v>
      </c>
      <c r="AC124">
        <v>3425</v>
      </c>
      <c r="AD124" s="7">
        <v>43972</v>
      </c>
      <c r="AE124" s="14">
        <v>3352</v>
      </c>
      <c r="AF124">
        <v>3425</v>
      </c>
      <c r="AG124" s="7">
        <v>43991</v>
      </c>
      <c r="AH124">
        <v>4340</v>
      </c>
      <c r="AI124" s="7">
        <v>43773</v>
      </c>
      <c r="AJ124" s="15" t="s">
        <v>2342</v>
      </c>
      <c r="AK124">
        <v>3534</v>
      </c>
      <c r="AL124" s="7">
        <v>43991</v>
      </c>
      <c r="AM124">
        <v>3425</v>
      </c>
      <c r="AN124">
        <v>3534</v>
      </c>
      <c r="AO124" s="7">
        <v>43991</v>
      </c>
      <c r="AP124">
        <v>3534</v>
      </c>
      <c r="AQ124" s="7">
        <v>43991</v>
      </c>
      <c r="AR124">
        <v>3534</v>
      </c>
      <c r="AS124" s="27">
        <v>43991</v>
      </c>
      <c r="AT124">
        <v>3534</v>
      </c>
      <c r="AU124" s="27">
        <v>44021</v>
      </c>
      <c r="AV124">
        <v>3534</v>
      </c>
      <c r="AW124" s="27">
        <v>44021</v>
      </c>
      <c r="AX124">
        <v>3534</v>
      </c>
      <c r="AY124" s="27">
        <v>44021</v>
      </c>
      <c r="AZ124">
        <v>3534</v>
      </c>
      <c r="BA124" s="27">
        <v>44021</v>
      </c>
      <c r="BB124">
        <v>3534</v>
      </c>
      <c r="BC124" s="27">
        <v>44021</v>
      </c>
      <c r="BD124">
        <v>3534</v>
      </c>
      <c r="BE124" s="27">
        <v>44021</v>
      </c>
      <c r="BF124">
        <v>3534</v>
      </c>
      <c r="BG124" s="27">
        <v>44021</v>
      </c>
      <c r="BH124">
        <v>3534</v>
      </c>
      <c r="BI124" s="27">
        <v>44021</v>
      </c>
      <c r="BJ124">
        <v>3534</v>
      </c>
      <c r="BK124" s="27">
        <v>44021</v>
      </c>
      <c r="BL124">
        <v>3534</v>
      </c>
      <c r="BM124" s="27">
        <v>44021</v>
      </c>
      <c r="BN124">
        <v>3425</v>
      </c>
      <c r="BO124" s="27">
        <v>44125</v>
      </c>
      <c r="BP124">
        <v>3425</v>
      </c>
      <c r="BQ124" s="7">
        <v>44125</v>
      </c>
      <c r="BR124">
        <v>3425</v>
      </c>
      <c r="BS124" s="27">
        <v>44125</v>
      </c>
      <c r="BT124">
        <v>3425</v>
      </c>
      <c r="BU124" s="27">
        <v>44125</v>
      </c>
      <c r="BV124">
        <v>3425</v>
      </c>
      <c r="BW124">
        <v>44125</v>
      </c>
      <c r="BX124">
        <v>3425</v>
      </c>
      <c r="BY124" s="27">
        <v>44203</v>
      </c>
      <c r="BZ124">
        <v>3425</v>
      </c>
      <c r="CA124" s="27">
        <v>44203</v>
      </c>
      <c r="CB124">
        <v>3425</v>
      </c>
      <c r="CC124" s="27">
        <v>44203</v>
      </c>
      <c r="CD124" t="s">
        <v>2553</v>
      </c>
      <c r="CE124" s="27">
        <v>44208</v>
      </c>
      <c r="CF124">
        <v>3425</v>
      </c>
      <c r="CG124" s="27">
        <v>44203</v>
      </c>
      <c r="CH124">
        <v>3550</v>
      </c>
      <c r="CI124" s="27">
        <v>44203</v>
      </c>
      <c r="CJ124">
        <v>3550</v>
      </c>
      <c r="CK124" s="27">
        <v>44237</v>
      </c>
      <c r="CL124">
        <v>3550</v>
      </c>
      <c r="CM124" s="27">
        <v>44237</v>
      </c>
      <c r="CN124">
        <v>3550</v>
      </c>
      <c r="CO124" s="27">
        <v>44237</v>
      </c>
      <c r="CP124">
        <v>3550</v>
      </c>
      <c r="CQ124" s="7">
        <v>44237</v>
      </c>
      <c r="CR124">
        <v>6102</v>
      </c>
      <c r="CS124">
        <v>0.17599999999999999</v>
      </c>
      <c r="CT124">
        <v>3800</v>
      </c>
      <c r="CU124" s="7">
        <v>44237</v>
      </c>
      <c r="CV124">
        <v>3550</v>
      </c>
      <c r="CW124" s="27">
        <v>44272</v>
      </c>
      <c r="CX124">
        <v>3550</v>
      </c>
      <c r="CY124" s="27">
        <v>44292</v>
      </c>
      <c r="CZ124">
        <v>3550</v>
      </c>
      <c r="DA124" s="27">
        <v>44300</v>
      </c>
      <c r="DB124">
        <v>3550</v>
      </c>
      <c r="DC124" s="27">
        <v>44300</v>
      </c>
      <c r="DD124">
        <v>3550</v>
      </c>
      <c r="DE124" s="27">
        <v>44334</v>
      </c>
      <c r="DF124">
        <v>3550</v>
      </c>
      <c r="DG124" s="27">
        <v>44334</v>
      </c>
      <c r="DH124">
        <v>3550</v>
      </c>
      <c r="DI124" s="27">
        <v>44334</v>
      </c>
      <c r="DJ124" t="s">
        <v>271</v>
      </c>
      <c r="DK124" s="7">
        <v>44266</v>
      </c>
      <c r="DL124" t="s">
        <v>96</v>
      </c>
      <c r="DM124" s="27">
        <v>44370</v>
      </c>
      <c r="DN124" t="s">
        <v>96</v>
      </c>
      <c r="DO124" s="27">
        <v>44370</v>
      </c>
      <c r="DP124" t="s">
        <v>87</v>
      </c>
      <c r="DQ124" s="27">
        <v>44370</v>
      </c>
      <c r="DR124" t="s">
        <v>87</v>
      </c>
      <c r="DS124" s="27">
        <v>44370</v>
      </c>
      <c r="DT124" t="s">
        <v>87</v>
      </c>
      <c r="DU124" s="27">
        <v>44370</v>
      </c>
      <c r="DV124" t="s">
        <v>85</v>
      </c>
      <c r="DW124" s="27">
        <v>44370</v>
      </c>
      <c r="DX124" t="s">
        <v>84</v>
      </c>
      <c r="DY124" s="7">
        <v>44392</v>
      </c>
      <c r="DZ124" t="s">
        <v>84</v>
      </c>
      <c r="EA124">
        <v>44392</v>
      </c>
      <c r="EB124" t="s">
        <v>84</v>
      </c>
      <c r="EC124" s="27">
        <v>44392</v>
      </c>
      <c r="ED124" t="s">
        <v>84</v>
      </c>
      <c r="EE124" s="27">
        <v>44392</v>
      </c>
      <c r="EF124" t="s">
        <v>84</v>
      </c>
      <c r="EG124" s="7">
        <v>44392</v>
      </c>
      <c r="EH124" t="s">
        <v>84</v>
      </c>
      <c r="EI124" s="27">
        <v>44392</v>
      </c>
      <c r="EJ124" t="s">
        <v>84</v>
      </c>
      <c r="EK124" s="27">
        <v>44392</v>
      </c>
      <c r="EL124" t="s">
        <v>84</v>
      </c>
      <c r="EM124" s="27">
        <v>44392</v>
      </c>
      <c r="EN124" t="s">
        <v>84</v>
      </c>
      <c r="EO124" s="27">
        <v>44411</v>
      </c>
      <c r="EP124" t="s">
        <v>84</v>
      </c>
      <c r="EQ124" s="27">
        <v>44411</v>
      </c>
      <c r="ER124" t="s">
        <v>78</v>
      </c>
      <c r="ES124" s="27">
        <v>44411</v>
      </c>
      <c r="ET124" t="s">
        <v>76</v>
      </c>
      <c r="EU124" s="27">
        <v>44411</v>
      </c>
      <c r="EV124" t="s">
        <v>75</v>
      </c>
      <c r="EW124" s="27">
        <v>44411</v>
      </c>
      <c r="EX124" t="s">
        <v>75</v>
      </c>
      <c r="EY124" s="27">
        <v>44411</v>
      </c>
      <c r="EZ124" t="s">
        <v>75</v>
      </c>
      <c r="FA124">
        <v>44411</v>
      </c>
      <c r="FB124" t="s">
        <v>75</v>
      </c>
      <c r="FC124" s="27">
        <v>44411</v>
      </c>
      <c r="FF124" t="s">
        <v>75</v>
      </c>
      <c r="FG124" s="27">
        <v>44411</v>
      </c>
      <c r="FH124" t="s">
        <v>75</v>
      </c>
      <c r="FI124" s="7">
        <v>44411</v>
      </c>
      <c r="FJ124" t="s">
        <v>75</v>
      </c>
      <c r="FK124" s="27">
        <v>44411</v>
      </c>
      <c r="FL124" t="s">
        <v>75</v>
      </c>
      <c r="FM124" s="27">
        <v>44411</v>
      </c>
      <c r="FN124" t="s">
        <v>74</v>
      </c>
      <c r="FO124" s="27">
        <v>44453</v>
      </c>
      <c r="FP124" t="s">
        <v>74</v>
      </c>
      <c r="FQ124" s="27">
        <v>44453</v>
      </c>
      <c r="FR124" t="s">
        <v>74</v>
      </c>
      <c r="FS124" s="27">
        <v>44453</v>
      </c>
      <c r="FT124" t="s">
        <v>74</v>
      </c>
      <c r="FU124" s="7">
        <v>44453</v>
      </c>
      <c r="FV124" t="s">
        <v>74</v>
      </c>
      <c r="FW124" s="27">
        <v>44453</v>
      </c>
      <c r="FX124" t="s">
        <v>74</v>
      </c>
      <c r="FY124" s="27">
        <v>44453</v>
      </c>
      <c r="FZ124" t="s">
        <v>74</v>
      </c>
      <c r="GA124" s="27">
        <v>44453</v>
      </c>
      <c r="GB124" t="s">
        <v>74</v>
      </c>
      <c r="GC124" s="27">
        <v>44453</v>
      </c>
      <c r="GD124" t="s">
        <v>74</v>
      </c>
      <c r="GE124" s="27">
        <v>44453</v>
      </c>
      <c r="GF124" t="s">
        <v>74</v>
      </c>
      <c r="GG124" s="27">
        <v>44453</v>
      </c>
      <c r="GH124" t="s">
        <v>74</v>
      </c>
      <c r="GI124" s="27">
        <v>44480</v>
      </c>
      <c r="GJ124" t="s">
        <v>74</v>
      </c>
      <c r="GK124" s="27">
        <v>44480</v>
      </c>
      <c r="GL124" t="s">
        <v>74</v>
      </c>
      <c r="GM124" s="27">
        <v>44480</v>
      </c>
      <c r="GN124" t="s">
        <v>74</v>
      </c>
      <c r="GO124" s="27">
        <v>44480</v>
      </c>
      <c r="GP124" t="s">
        <v>74</v>
      </c>
      <c r="GQ124" s="27">
        <v>44480</v>
      </c>
      <c r="GR124" t="s">
        <v>74</v>
      </c>
      <c r="GS124" s="27">
        <v>44480</v>
      </c>
      <c r="GT124" t="s">
        <v>74</v>
      </c>
      <c r="GU124" s="27">
        <v>44510</v>
      </c>
      <c r="GV124" t="s">
        <v>74</v>
      </c>
      <c r="GW124" s="27">
        <v>44510</v>
      </c>
      <c r="GX124" t="s">
        <v>74</v>
      </c>
      <c r="GY124" s="27">
        <v>44510</v>
      </c>
      <c r="GZ124" t="s">
        <v>73</v>
      </c>
      <c r="HA124" s="27">
        <v>44510</v>
      </c>
      <c r="HB124" t="s">
        <v>73</v>
      </c>
      <c r="HC124" s="27">
        <v>44510</v>
      </c>
      <c r="HD124" t="s">
        <v>73</v>
      </c>
      <c r="HE124" s="27">
        <v>44510</v>
      </c>
      <c r="HF124" t="s">
        <v>73</v>
      </c>
      <c r="HG124">
        <v>44510</v>
      </c>
      <c r="HH124" t="s">
        <v>73</v>
      </c>
      <c r="HI124">
        <v>44510</v>
      </c>
      <c r="HJ124" t="s">
        <v>73</v>
      </c>
      <c r="HK124">
        <v>44510</v>
      </c>
      <c r="HL124" t="s">
        <v>73</v>
      </c>
      <c r="HM124" s="27">
        <v>44544</v>
      </c>
      <c r="HN124" t="s">
        <v>70</v>
      </c>
      <c r="HO124" s="27">
        <v>44544</v>
      </c>
      <c r="HP124" t="s">
        <v>71</v>
      </c>
      <c r="HQ124" s="27">
        <v>44544</v>
      </c>
      <c r="HR124" s="470" t="s">
        <v>71</v>
      </c>
      <c r="HS124" s="471">
        <v>44574</v>
      </c>
      <c r="HT124" t="s">
        <v>71</v>
      </c>
      <c r="HU124" s="27">
        <v>44574</v>
      </c>
      <c r="HV124" t="s">
        <v>71</v>
      </c>
      <c r="HW124" s="27">
        <v>44574</v>
      </c>
      <c r="HX124" t="s">
        <v>71</v>
      </c>
      <c r="HY124" s="27">
        <v>44574</v>
      </c>
      <c r="HZ124" t="s">
        <v>69</v>
      </c>
      <c r="IA124" s="27">
        <v>44574</v>
      </c>
      <c r="IB124" t="s">
        <v>69</v>
      </c>
      <c r="IC124" s="27">
        <v>44574</v>
      </c>
      <c r="ID124" t="s">
        <v>69</v>
      </c>
      <c r="IE124" s="27">
        <v>44596</v>
      </c>
      <c r="IF124" t="s">
        <v>69</v>
      </c>
      <c r="IG124" s="27">
        <v>44596</v>
      </c>
      <c r="IH124" t="s">
        <v>71</v>
      </c>
      <c r="II124" s="27">
        <v>44596</v>
      </c>
      <c r="IJ124" t="s">
        <v>71</v>
      </c>
      <c r="IK124" s="27">
        <v>44596</v>
      </c>
      <c r="IL124" t="s">
        <v>71</v>
      </c>
      <c r="IM124" s="27">
        <v>44596</v>
      </c>
      <c r="IN124" t="s">
        <v>71</v>
      </c>
      <c r="IO124" s="27">
        <v>44596</v>
      </c>
      <c r="IP124" t="s">
        <v>73</v>
      </c>
      <c r="IQ124" s="27">
        <v>44621</v>
      </c>
      <c r="IR124" t="s">
        <v>73</v>
      </c>
      <c r="IS124">
        <v>44621</v>
      </c>
      <c r="IT124" t="s">
        <v>73</v>
      </c>
      <c r="IU124" s="27">
        <v>44621</v>
      </c>
      <c r="IV124" t="s">
        <v>73</v>
      </c>
      <c r="IW124" s="27">
        <v>44621</v>
      </c>
      <c r="IX124" t="s">
        <v>73</v>
      </c>
      <c r="IY124" s="27">
        <v>44621</v>
      </c>
      <c r="IZ124" t="s">
        <v>73</v>
      </c>
      <c r="JA124" s="27">
        <v>44621</v>
      </c>
      <c r="JB124" t="s">
        <v>73</v>
      </c>
      <c r="JC124" s="27">
        <v>44621</v>
      </c>
      <c r="JD124" t="s">
        <v>73</v>
      </c>
      <c r="JE124" s="27">
        <v>44621</v>
      </c>
      <c r="JF124" t="s">
        <v>74</v>
      </c>
      <c r="JG124">
        <v>44663</v>
      </c>
      <c r="JH124" t="s">
        <v>71</v>
      </c>
      <c r="JI124" s="27">
        <v>44663</v>
      </c>
      <c r="JJ124" t="s">
        <v>71</v>
      </c>
      <c r="JK124">
        <v>44663</v>
      </c>
      <c r="JL124" t="s">
        <v>71</v>
      </c>
      <c r="JM124" s="27">
        <v>44680</v>
      </c>
      <c r="JN124" t="s">
        <v>71</v>
      </c>
      <c r="JO124" s="7">
        <v>44684</v>
      </c>
      <c r="JP124" t="s">
        <v>71</v>
      </c>
      <c r="JQ124" s="27">
        <v>44684</v>
      </c>
      <c r="JR124" t="s">
        <v>71</v>
      </c>
      <c r="JS124" s="27">
        <v>44684</v>
      </c>
      <c r="JT124" t="s">
        <v>71</v>
      </c>
      <c r="JU124">
        <v>44684</v>
      </c>
      <c r="JV124" t="s">
        <v>71</v>
      </c>
      <c r="JW124">
        <v>44725</v>
      </c>
      <c r="JX124" t="s">
        <v>71</v>
      </c>
      <c r="JY124" s="27">
        <v>44756</v>
      </c>
      <c r="JZ124" t="s">
        <v>71</v>
      </c>
      <c r="KA124" s="27">
        <v>44756</v>
      </c>
      <c r="KB124" t="s">
        <v>71</v>
      </c>
      <c r="KC124" s="27">
        <v>44756</v>
      </c>
      <c r="KD124" t="s">
        <v>71</v>
      </c>
      <c r="KE124" s="27">
        <v>44756</v>
      </c>
    </row>
    <row r="125" spans="1:291" x14ac:dyDescent="0.25">
      <c r="A125">
        <v>3363</v>
      </c>
      <c r="B125" s="7">
        <v>43937</v>
      </c>
      <c r="D125">
        <v>3363</v>
      </c>
      <c r="E125" s="7">
        <v>43937</v>
      </c>
      <c r="G125">
        <v>3179</v>
      </c>
      <c r="I125">
        <v>4095</v>
      </c>
      <c r="J125" s="7">
        <v>43937</v>
      </c>
      <c r="L125">
        <v>3179</v>
      </c>
      <c r="M125">
        <v>4095</v>
      </c>
      <c r="O125">
        <v>3550</v>
      </c>
      <c r="P125" s="7">
        <v>43972</v>
      </c>
      <c r="R125">
        <v>4511</v>
      </c>
      <c r="S125" s="7">
        <v>43851</v>
      </c>
      <c r="T125" t="s">
        <v>2503</v>
      </c>
      <c r="U125" t="s">
        <v>2544</v>
      </c>
      <c r="V125" s="7">
        <v>43773</v>
      </c>
      <c r="W125" t="s">
        <v>2342</v>
      </c>
      <c r="X125">
        <v>4095</v>
      </c>
      <c r="Y125">
        <v>4095</v>
      </c>
      <c r="Z125" s="7">
        <v>43979</v>
      </c>
      <c r="AA125">
        <v>4095</v>
      </c>
      <c r="AB125">
        <v>4095</v>
      </c>
      <c r="AC125">
        <v>3550</v>
      </c>
      <c r="AD125" s="7">
        <v>43972</v>
      </c>
      <c r="AE125" s="14">
        <v>3365</v>
      </c>
      <c r="AF125">
        <v>3550</v>
      </c>
      <c r="AG125" s="7">
        <v>43991</v>
      </c>
      <c r="AH125">
        <v>4341</v>
      </c>
      <c r="AI125" s="7">
        <v>42475</v>
      </c>
      <c r="AJ125" s="15" t="s">
        <v>2342</v>
      </c>
      <c r="AK125">
        <v>3539</v>
      </c>
      <c r="AL125" s="7">
        <v>43991</v>
      </c>
      <c r="AM125">
        <v>3550</v>
      </c>
      <c r="AN125">
        <v>3539</v>
      </c>
      <c r="AO125" s="7">
        <v>43991</v>
      </c>
      <c r="AP125">
        <v>3539</v>
      </c>
      <c r="AQ125" s="7">
        <v>43991</v>
      </c>
      <c r="AR125">
        <v>3539</v>
      </c>
      <c r="AS125" s="27">
        <v>43991</v>
      </c>
      <c r="AT125">
        <v>3539</v>
      </c>
      <c r="AU125" s="27">
        <v>43991</v>
      </c>
      <c r="AV125">
        <v>3539</v>
      </c>
      <c r="AW125" s="27">
        <v>43991</v>
      </c>
      <c r="AX125">
        <v>3539</v>
      </c>
      <c r="AY125" s="27">
        <v>43991</v>
      </c>
      <c r="AZ125">
        <v>3539</v>
      </c>
      <c r="BA125" s="27">
        <v>43991</v>
      </c>
      <c r="BB125">
        <v>3539</v>
      </c>
      <c r="BC125" s="27">
        <v>43991</v>
      </c>
      <c r="BD125">
        <v>3539</v>
      </c>
      <c r="BE125" s="27">
        <v>43991</v>
      </c>
      <c r="BF125">
        <v>3539</v>
      </c>
      <c r="BG125" s="27">
        <v>43991</v>
      </c>
      <c r="BH125">
        <v>3539</v>
      </c>
      <c r="BI125" s="27">
        <v>43991</v>
      </c>
      <c r="BJ125">
        <v>3539</v>
      </c>
      <c r="BK125" s="27">
        <v>43991</v>
      </c>
      <c r="BL125">
        <v>3539</v>
      </c>
      <c r="BM125" s="27">
        <v>43991</v>
      </c>
      <c r="BN125">
        <v>3550</v>
      </c>
      <c r="BO125" s="27">
        <v>44125</v>
      </c>
      <c r="BP125">
        <v>3550</v>
      </c>
      <c r="BQ125" s="7">
        <v>44125</v>
      </c>
      <c r="BR125">
        <v>3550</v>
      </c>
      <c r="BS125" s="27">
        <v>44125</v>
      </c>
      <c r="BT125">
        <v>3550</v>
      </c>
      <c r="BU125" s="27">
        <v>44181</v>
      </c>
      <c r="BV125">
        <v>3550</v>
      </c>
      <c r="BW125" s="7">
        <v>44181</v>
      </c>
      <c r="BX125">
        <v>3550</v>
      </c>
      <c r="BY125" s="27">
        <v>44203</v>
      </c>
      <c r="BZ125">
        <v>3550</v>
      </c>
      <c r="CA125" s="27">
        <v>44203</v>
      </c>
      <c r="CB125">
        <v>3550</v>
      </c>
      <c r="CC125" s="27">
        <v>44203</v>
      </c>
      <c r="CD125" t="s">
        <v>2524</v>
      </c>
      <c r="CE125" s="27">
        <v>44077</v>
      </c>
      <c r="CF125">
        <v>3550</v>
      </c>
      <c r="CG125" s="27">
        <v>44203</v>
      </c>
      <c r="CH125">
        <v>3534</v>
      </c>
      <c r="CI125" s="27">
        <v>44203</v>
      </c>
      <c r="CJ125">
        <v>3534</v>
      </c>
      <c r="CK125" s="27">
        <v>44237</v>
      </c>
      <c r="CL125">
        <v>3534</v>
      </c>
      <c r="CM125" s="27">
        <v>44237</v>
      </c>
      <c r="CN125">
        <v>3534</v>
      </c>
      <c r="CO125" s="27">
        <v>44237</v>
      </c>
      <c r="CP125">
        <v>3534</v>
      </c>
      <c r="CQ125" s="7">
        <v>44237</v>
      </c>
      <c r="CR125">
        <v>6251</v>
      </c>
      <c r="CS125">
        <v>0.20699999999999999</v>
      </c>
      <c r="CT125">
        <v>3848</v>
      </c>
      <c r="CU125" s="7">
        <v>44237</v>
      </c>
      <c r="CV125">
        <v>3534</v>
      </c>
      <c r="CW125" s="27">
        <v>44258</v>
      </c>
      <c r="CX125">
        <v>3534</v>
      </c>
      <c r="CY125" s="27">
        <v>44292</v>
      </c>
      <c r="CZ125">
        <v>3534</v>
      </c>
      <c r="DA125" s="27">
        <v>44292</v>
      </c>
      <c r="DB125">
        <v>3534</v>
      </c>
      <c r="DC125" s="27">
        <v>44292</v>
      </c>
      <c r="DD125">
        <v>3534</v>
      </c>
      <c r="DE125" s="27">
        <v>44334</v>
      </c>
      <c r="DF125">
        <v>3534</v>
      </c>
      <c r="DG125" s="27">
        <v>44334</v>
      </c>
      <c r="DH125">
        <v>3534</v>
      </c>
      <c r="DI125" s="27">
        <v>44334</v>
      </c>
      <c r="DJ125" t="s">
        <v>272</v>
      </c>
      <c r="DK125" s="7">
        <v>44259</v>
      </c>
      <c r="DL125" t="s">
        <v>98</v>
      </c>
      <c r="DM125" s="27">
        <v>44370</v>
      </c>
      <c r="DN125" t="s">
        <v>98</v>
      </c>
      <c r="DO125" s="27">
        <v>44370</v>
      </c>
      <c r="DP125" t="s">
        <v>89</v>
      </c>
      <c r="DQ125" s="27">
        <v>44370</v>
      </c>
      <c r="DR125" t="s">
        <v>89</v>
      </c>
      <c r="DS125" s="27">
        <v>44370</v>
      </c>
      <c r="DT125" t="s">
        <v>89</v>
      </c>
      <c r="DU125" s="27">
        <v>44370</v>
      </c>
      <c r="DV125" t="s">
        <v>86</v>
      </c>
      <c r="DW125" s="27">
        <v>44370</v>
      </c>
      <c r="DX125" t="s">
        <v>85</v>
      </c>
      <c r="DY125" s="7">
        <v>44392</v>
      </c>
      <c r="DZ125" t="s">
        <v>85</v>
      </c>
      <c r="EA125">
        <v>44392</v>
      </c>
      <c r="EB125" t="s">
        <v>85</v>
      </c>
      <c r="EC125" s="27">
        <v>44392</v>
      </c>
      <c r="ED125" t="s">
        <v>85</v>
      </c>
      <c r="EE125" s="27">
        <v>44392</v>
      </c>
      <c r="EF125" t="s">
        <v>85</v>
      </c>
      <c r="EG125" s="7">
        <v>44392</v>
      </c>
      <c r="EH125" t="s">
        <v>85</v>
      </c>
      <c r="EI125" s="27">
        <v>44392</v>
      </c>
      <c r="EJ125" t="s">
        <v>85</v>
      </c>
      <c r="EK125" s="27">
        <v>44392</v>
      </c>
      <c r="EL125" t="s">
        <v>85</v>
      </c>
      <c r="EM125" s="27">
        <v>44392</v>
      </c>
      <c r="EN125" t="s">
        <v>85</v>
      </c>
      <c r="EO125" s="27">
        <v>44411</v>
      </c>
      <c r="EP125" t="s">
        <v>85</v>
      </c>
      <c r="EQ125" s="27">
        <v>44411</v>
      </c>
      <c r="ER125" t="s">
        <v>79</v>
      </c>
      <c r="ES125" s="27">
        <v>44411</v>
      </c>
      <c r="ET125" t="s">
        <v>78</v>
      </c>
      <c r="EU125" s="27">
        <v>44411</v>
      </c>
      <c r="EV125" t="s">
        <v>76</v>
      </c>
      <c r="EW125" s="27">
        <v>44411</v>
      </c>
      <c r="EX125" t="s">
        <v>76</v>
      </c>
      <c r="EY125" s="27">
        <v>44411</v>
      </c>
      <c r="EZ125" t="s">
        <v>76</v>
      </c>
      <c r="FA125">
        <v>44411</v>
      </c>
      <c r="FB125" t="s">
        <v>76</v>
      </c>
      <c r="FC125" s="27">
        <v>44411</v>
      </c>
      <c r="FF125" t="s">
        <v>76</v>
      </c>
      <c r="FG125" s="27">
        <v>44411</v>
      </c>
      <c r="FH125" t="s">
        <v>76</v>
      </c>
      <c r="FI125" s="7">
        <v>44411</v>
      </c>
      <c r="FJ125" t="s">
        <v>76</v>
      </c>
      <c r="FK125" s="27">
        <v>44411</v>
      </c>
      <c r="FL125" t="s">
        <v>76</v>
      </c>
      <c r="FM125" s="27">
        <v>44411</v>
      </c>
      <c r="FN125" t="s">
        <v>75</v>
      </c>
      <c r="FO125" s="27">
        <v>44453</v>
      </c>
      <c r="FP125" t="s">
        <v>75</v>
      </c>
      <c r="FQ125" s="27">
        <v>44453</v>
      </c>
      <c r="FR125" t="s">
        <v>75</v>
      </c>
      <c r="FS125" s="27">
        <v>44453</v>
      </c>
      <c r="FT125" t="s">
        <v>75</v>
      </c>
      <c r="FU125" s="7">
        <v>44453</v>
      </c>
      <c r="FV125" t="s">
        <v>75</v>
      </c>
      <c r="FW125" s="27">
        <v>44453</v>
      </c>
      <c r="FX125" t="s">
        <v>75</v>
      </c>
      <c r="FY125" s="27">
        <v>44453</v>
      </c>
      <c r="FZ125" t="s">
        <v>75</v>
      </c>
      <c r="GA125" s="27">
        <v>44453</v>
      </c>
      <c r="GB125" t="s">
        <v>75</v>
      </c>
      <c r="GC125" s="27">
        <v>44453</v>
      </c>
      <c r="GD125" t="s">
        <v>75</v>
      </c>
      <c r="GE125" s="27">
        <v>44453</v>
      </c>
      <c r="GF125" t="s">
        <v>75</v>
      </c>
      <c r="GG125" s="27">
        <v>44453</v>
      </c>
      <c r="GH125" t="s">
        <v>75</v>
      </c>
      <c r="GI125" s="27">
        <v>44480</v>
      </c>
      <c r="GJ125" t="s">
        <v>75</v>
      </c>
      <c r="GK125" s="27">
        <v>44480</v>
      </c>
      <c r="GL125" t="s">
        <v>75</v>
      </c>
      <c r="GM125" s="27">
        <v>44480</v>
      </c>
      <c r="GN125" t="s">
        <v>75</v>
      </c>
      <c r="GO125" s="27">
        <v>44480</v>
      </c>
      <c r="GP125" t="s">
        <v>75</v>
      </c>
      <c r="GQ125" s="27">
        <v>44480</v>
      </c>
      <c r="GR125" t="s">
        <v>75</v>
      </c>
      <c r="GS125" s="27">
        <v>44480</v>
      </c>
      <c r="GT125" t="s">
        <v>75</v>
      </c>
      <c r="GU125" s="27">
        <v>44510</v>
      </c>
      <c r="GV125" t="s">
        <v>75</v>
      </c>
      <c r="GW125" s="27">
        <v>44510</v>
      </c>
      <c r="GX125" t="s">
        <v>75</v>
      </c>
      <c r="GY125" s="27">
        <v>44510</v>
      </c>
      <c r="GZ125" t="s">
        <v>74</v>
      </c>
      <c r="HA125" s="27">
        <v>44510</v>
      </c>
      <c r="HB125" t="s">
        <v>74</v>
      </c>
      <c r="HC125" s="27">
        <v>44510</v>
      </c>
      <c r="HD125" t="s">
        <v>74</v>
      </c>
      <c r="HE125" s="27">
        <v>44510</v>
      </c>
      <c r="HF125" t="s">
        <v>74</v>
      </c>
      <c r="HG125">
        <v>44510</v>
      </c>
      <c r="HH125" t="s">
        <v>74</v>
      </c>
      <c r="HI125">
        <v>44510</v>
      </c>
      <c r="HJ125" t="s">
        <v>74</v>
      </c>
      <c r="HK125">
        <v>44510</v>
      </c>
      <c r="HL125" t="s">
        <v>74</v>
      </c>
      <c r="HM125" s="27">
        <v>44544</v>
      </c>
      <c r="HN125" t="s">
        <v>71</v>
      </c>
      <c r="HO125" s="27">
        <v>44544</v>
      </c>
      <c r="HP125" t="s">
        <v>73</v>
      </c>
      <c r="HQ125" s="27">
        <v>44544</v>
      </c>
      <c r="HR125" s="470" t="s">
        <v>73</v>
      </c>
      <c r="HS125" s="471">
        <v>44574</v>
      </c>
      <c r="HT125" t="s">
        <v>73</v>
      </c>
      <c r="HU125" s="27">
        <v>44574</v>
      </c>
      <c r="HV125" t="s">
        <v>73</v>
      </c>
      <c r="HW125" s="27">
        <v>44574</v>
      </c>
      <c r="HX125" t="s">
        <v>73</v>
      </c>
      <c r="HY125" s="27">
        <v>44574</v>
      </c>
      <c r="HZ125" t="s">
        <v>70</v>
      </c>
      <c r="IA125" s="27">
        <v>44574</v>
      </c>
      <c r="IB125" t="s">
        <v>70</v>
      </c>
      <c r="IC125" s="27">
        <v>44574</v>
      </c>
      <c r="ID125" t="s">
        <v>70</v>
      </c>
      <c r="IE125" s="27">
        <v>44596</v>
      </c>
      <c r="IF125" t="s">
        <v>70</v>
      </c>
      <c r="IG125" s="27">
        <v>44596</v>
      </c>
      <c r="IH125" t="s">
        <v>73</v>
      </c>
      <c r="II125" s="27">
        <v>44596</v>
      </c>
      <c r="IJ125" t="s">
        <v>73</v>
      </c>
      <c r="IK125" s="27">
        <v>44596</v>
      </c>
      <c r="IL125" t="s">
        <v>73</v>
      </c>
      <c r="IM125" s="27">
        <v>44596</v>
      </c>
      <c r="IN125" t="s">
        <v>73</v>
      </c>
      <c r="IO125" s="27">
        <v>44596</v>
      </c>
      <c r="IP125" t="s">
        <v>74</v>
      </c>
      <c r="IQ125" s="27">
        <v>44621</v>
      </c>
      <c r="IR125" t="s">
        <v>74</v>
      </c>
      <c r="IS125">
        <v>44621</v>
      </c>
      <c r="IT125" t="s">
        <v>74</v>
      </c>
      <c r="IU125" s="27">
        <v>44621</v>
      </c>
      <c r="IV125" t="s">
        <v>74</v>
      </c>
      <c r="IW125" s="27">
        <v>44621</v>
      </c>
      <c r="IX125" t="s">
        <v>74</v>
      </c>
      <c r="IY125" s="27">
        <v>44621</v>
      </c>
      <c r="IZ125" t="s">
        <v>74</v>
      </c>
      <c r="JA125" s="27">
        <v>44621</v>
      </c>
      <c r="JB125" t="s">
        <v>74</v>
      </c>
      <c r="JC125" s="27">
        <v>44621</v>
      </c>
      <c r="JD125" t="s">
        <v>74</v>
      </c>
      <c r="JE125" s="27">
        <v>44621</v>
      </c>
      <c r="JF125" t="s">
        <v>75</v>
      </c>
      <c r="JG125">
        <v>44663</v>
      </c>
      <c r="JH125" t="s">
        <v>73</v>
      </c>
      <c r="JI125" s="27">
        <v>44663</v>
      </c>
      <c r="JJ125" t="s">
        <v>73</v>
      </c>
      <c r="JK125">
        <v>44663</v>
      </c>
      <c r="JL125" t="s">
        <v>73</v>
      </c>
      <c r="JM125" s="27">
        <v>44680</v>
      </c>
      <c r="JN125" t="s">
        <v>73</v>
      </c>
      <c r="JO125" s="7">
        <v>44684</v>
      </c>
      <c r="JP125" t="s">
        <v>73</v>
      </c>
      <c r="JQ125" s="27">
        <v>44684</v>
      </c>
      <c r="JR125" t="s">
        <v>73</v>
      </c>
      <c r="JS125" s="27">
        <v>44684</v>
      </c>
      <c r="JT125" t="s">
        <v>73</v>
      </c>
      <c r="JU125">
        <v>44684</v>
      </c>
      <c r="JV125" t="s">
        <v>73</v>
      </c>
      <c r="JW125">
        <v>44725</v>
      </c>
      <c r="JX125" t="s">
        <v>73</v>
      </c>
      <c r="JY125" s="27">
        <v>44756</v>
      </c>
      <c r="JZ125" t="s">
        <v>73</v>
      </c>
      <c r="KA125" s="27">
        <v>44756</v>
      </c>
      <c r="KB125" t="s">
        <v>73</v>
      </c>
      <c r="KC125" s="27">
        <v>44756</v>
      </c>
      <c r="KD125" t="s">
        <v>73</v>
      </c>
      <c r="KE125" s="27">
        <v>44756</v>
      </c>
    </row>
    <row r="126" spans="1:291" x14ac:dyDescent="0.25">
      <c r="A126">
        <v>4095</v>
      </c>
      <c r="B126" s="7">
        <v>43937</v>
      </c>
      <c r="D126">
        <v>4095</v>
      </c>
      <c r="E126" s="7">
        <v>43937</v>
      </c>
      <c r="G126">
        <v>3212</v>
      </c>
      <c r="I126">
        <v>3352</v>
      </c>
      <c r="J126" s="7">
        <v>43972</v>
      </c>
      <c r="L126">
        <v>3212</v>
      </c>
      <c r="M126">
        <v>3352</v>
      </c>
      <c r="O126">
        <v>3534</v>
      </c>
      <c r="P126" s="7">
        <v>43972</v>
      </c>
      <c r="R126" t="s">
        <v>2542</v>
      </c>
      <c r="S126" s="7">
        <v>42475</v>
      </c>
      <c r="T126" t="s">
        <v>2342</v>
      </c>
      <c r="U126">
        <v>4330</v>
      </c>
      <c r="V126" s="7">
        <v>42475</v>
      </c>
      <c r="W126" t="s">
        <v>2342</v>
      </c>
      <c r="X126">
        <v>3352</v>
      </c>
      <c r="Y126">
        <v>3352</v>
      </c>
      <c r="Z126" s="7">
        <v>43972</v>
      </c>
      <c r="AA126">
        <v>3352</v>
      </c>
      <c r="AB126">
        <v>3352</v>
      </c>
      <c r="AC126">
        <v>3534</v>
      </c>
      <c r="AD126" s="7">
        <v>43972</v>
      </c>
      <c r="AE126" s="14">
        <v>3425</v>
      </c>
      <c r="AF126">
        <v>3534</v>
      </c>
      <c r="AG126" s="7">
        <v>43991</v>
      </c>
      <c r="AH126">
        <v>4557</v>
      </c>
      <c r="AI126" s="7">
        <v>43914</v>
      </c>
      <c r="AJ126" s="15" t="s">
        <v>2342</v>
      </c>
      <c r="AK126">
        <v>3475</v>
      </c>
      <c r="AL126" s="7">
        <v>43991</v>
      </c>
      <c r="AM126">
        <v>3534</v>
      </c>
      <c r="AN126">
        <v>3475</v>
      </c>
      <c r="AO126" s="7">
        <v>43991</v>
      </c>
      <c r="AP126">
        <v>3475</v>
      </c>
      <c r="AQ126" s="7">
        <v>43991</v>
      </c>
      <c r="AR126">
        <v>3475</v>
      </c>
      <c r="AS126" s="27">
        <v>43991</v>
      </c>
      <c r="AT126">
        <v>3475</v>
      </c>
      <c r="AU126" s="27">
        <v>44029</v>
      </c>
      <c r="AV126">
        <v>3475</v>
      </c>
      <c r="AW126" s="27">
        <v>44029</v>
      </c>
      <c r="AX126">
        <v>3475</v>
      </c>
      <c r="AY126" s="27">
        <v>44029</v>
      </c>
      <c r="AZ126">
        <v>3475</v>
      </c>
      <c r="BA126" s="27">
        <v>44056</v>
      </c>
      <c r="BB126">
        <v>3475</v>
      </c>
      <c r="BC126" s="27">
        <v>44056</v>
      </c>
      <c r="BD126">
        <v>3475</v>
      </c>
      <c r="BE126" s="27">
        <v>44056</v>
      </c>
      <c r="BF126">
        <v>3475</v>
      </c>
      <c r="BG126" s="27">
        <v>44056</v>
      </c>
      <c r="BH126">
        <v>3475</v>
      </c>
      <c r="BI126" s="27">
        <v>44056</v>
      </c>
      <c r="BJ126">
        <v>3475</v>
      </c>
      <c r="BK126" s="27">
        <v>44056</v>
      </c>
      <c r="BL126">
        <v>3475</v>
      </c>
      <c r="BM126" s="27">
        <v>44056</v>
      </c>
      <c r="BN126">
        <v>3534</v>
      </c>
      <c r="BO126" s="27">
        <v>44125</v>
      </c>
      <c r="BP126">
        <v>3534</v>
      </c>
      <c r="BQ126" s="7">
        <v>44125</v>
      </c>
      <c r="BR126">
        <v>3534</v>
      </c>
      <c r="BS126" s="27">
        <v>44125</v>
      </c>
      <c r="BT126">
        <v>3534</v>
      </c>
      <c r="BU126" s="27">
        <v>44125</v>
      </c>
      <c r="BV126">
        <v>3534</v>
      </c>
      <c r="BW126">
        <v>44125</v>
      </c>
      <c r="BX126">
        <v>3534</v>
      </c>
      <c r="BY126" s="27">
        <v>44203</v>
      </c>
      <c r="BZ126">
        <v>3534</v>
      </c>
      <c r="CA126" s="27">
        <v>44203</v>
      </c>
      <c r="CB126">
        <v>3534</v>
      </c>
      <c r="CC126" s="27">
        <v>44203</v>
      </c>
      <c r="CD126">
        <v>2040</v>
      </c>
      <c r="CE126" s="27">
        <v>44208</v>
      </c>
      <c r="CF126">
        <v>3534</v>
      </c>
      <c r="CG126" s="27">
        <v>44203</v>
      </c>
      <c r="CH126">
        <v>3539</v>
      </c>
      <c r="CI126" s="27">
        <v>44203</v>
      </c>
      <c r="CJ126">
        <v>3539</v>
      </c>
      <c r="CK126" s="27">
        <v>44237</v>
      </c>
      <c r="CL126">
        <v>3539</v>
      </c>
      <c r="CM126" s="27">
        <v>44237</v>
      </c>
      <c r="CN126">
        <v>3539</v>
      </c>
      <c r="CO126" s="27">
        <v>44237</v>
      </c>
      <c r="CP126">
        <v>3539</v>
      </c>
      <c r="CQ126" s="7">
        <v>44237</v>
      </c>
      <c r="CR126">
        <v>6243</v>
      </c>
      <c r="CS126">
        <v>0.11700000000000001</v>
      </c>
      <c r="CT126">
        <v>3847</v>
      </c>
      <c r="CU126" s="7">
        <v>44237</v>
      </c>
      <c r="CV126">
        <v>3539</v>
      </c>
      <c r="CW126" s="27">
        <v>44258</v>
      </c>
      <c r="CX126">
        <v>3539</v>
      </c>
      <c r="CY126" s="27">
        <v>44292</v>
      </c>
      <c r="CZ126">
        <v>3539</v>
      </c>
      <c r="DA126" s="27">
        <v>44292</v>
      </c>
      <c r="DB126">
        <v>3539</v>
      </c>
      <c r="DC126" s="27">
        <v>44292</v>
      </c>
      <c r="DD126">
        <v>3539</v>
      </c>
      <c r="DE126" s="27">
        <v>44334</v>
      </c>
      <c r="DF126">
        <v>3539</v>
      </c>
      <c r="DG126" s="27">
        <v>44334</v>
      </c>
      <c r="DH126">
        <v>3539</v>
      </c>
      <c r="DI126" s="27">
        <v>44334</v>
      </c>
      <c r="DJ126" t="s">
        <v>273</v>
      </c>
      <c r="DK126" s="7">
        <v>44237</v>
      </c>
      <c r="DL126" t="s">
        <v>100</v>
      </c>
      <c r="DM126" s="27">
        <v>44370</v>
      </c>
      <c r="DN126" t="s">
        <v>100</v>
      </c>
      <c r="DO126" s="27">
        <v>44370</v>
      </c>
      <c r="DP126" t="s">
        <v>90</v>
      </c>
      <c r="DQ126" s="27">
        <v>44370</v>
      </c>
      <c r="DR126" t="s">
        <v>90</v>
      </c>
      <c r="DS126" s="27">
        <v>44370</v>
      </c>
      <c r="DT126" t="s">
        <v>90</v>
      </c>
      <c r="DU126" s="27">
        <v>44370</v>
      </c>
      <c r="DV126" t="s">
        <v>87</v>
      </c>
      <c r="DW126" s="27">
        <v>44370</v>
      </c>
      <c r="DX126" t="s">
        <v>86</v>
      </c>
      <c r="DY126" s="7">
        <v>44392</v>
      </c>
      <c r="DZ126" t="s">
        <v>86</v>
      </c>
      <c r="EA126">
        <v>44392</v>
      </c>
      <c r="EB126" t="s">
        <v>86</v>
      </c>
      <c r="EC126" s="27">
        <v>44392</v>
      </c>
      <c r="ED126" t="s">
        <v>86</v>
      </c>
      <c r="EE126" s="27">
        <v>44392</v>
      </c>
      <c r="EF126" t="s">
        <v>86</v>
      </c>
      <c r="EG126" s="7">
        <v>44392</v>
      </c>
      <c r="EH126" t="s">
        <v>86</v>
      </c>
      <c r="EI126" s="27">
        <v>44392</v>
      </c>
      <c r="EJ126" t="s">
        <v>86</v>
      </c>
      <c r="EK126" s="27">
        <v>44392</v>
      </c>
      <c r="EL126" t="s">
        <v>86</v>
      </c>
      <c r="EM126" s="27">
        <v>44392</v>
      </c>
      <c r="EN126" t="s">
        <v>86</v>
      </c>
      <c r="EO126" s="27">
        <v>44411</v>
      </c>
      <c r="EP126" t="s">
        <v>86</v>
      </c>
      <c r="EQ126" s="27">
        <v>44411</v>
      </c>
      <c r="ER126" t="s">
        <v>81</v>
      </c>
      <c r="ES126" s="27">
        <v>44411</v>
      </c>
      <c r="ET126" t="s">
        <v>79</v>
      </c>
      <c r="EU126" s="27">
        <v>44411</v>
      </c>
      <c r="EV126" t="s">
        <v>78</v>
      </c>
      <c r="EW126" s="27">
        <v>44411</v>
      </c>
      <c r="EX126" t="s">
        <v>78</v>
      </c>
      <c r="EY126" s="27">
        <v>44411</v>
      </c>
      <c r="EZ126" t="s">
        <v>78</v>
      </c>
      <c r="FA126">
        <v>44411</v>
      </c>
      <c r="FB126" t="s">
        <v>78</v>
      </c>
      <c r="FC126" s="27">
        <v>44411</v>
      </c>
      <c r="FF126" t="s">
        <v>78</v>
      </c>
      <c r="FG126" s="27">
        <v>44411</v>
      </c>
      <c r="FH126" t="s">
        <v>78</v>
      </c>
      <c r="FI126" s="7">
        <v>44411</v>
      </c>
      <c r="FJ126" t="s">
        <v>78</v>
      </c>
      <c r="FK126" s="27">
        <v>44411</v>
      </c>
      <c r="FL126" t="s">
        <v>78</v>
      </c>
      <c r="FM126" s="27">
        <v>44411</v>
      </c>
      <c r="FN126" t="s">
        <v>76</v>
      </c>
      <c r="FO126" s="27">
        <v>44453</v>
      </c>
      <c r="FP126" t="s">
        <v>76</v>
      </c>
      <c r="FQ126" s="27">
        <v>44453</v>
      </c>
      <c r="FR126" t="s">
        <v>76</v>
      </c>
      <c r="FS126" s="27">
        <v>44453</v>
      </c>
      <c r="FT126" t="s">
        <v>76</v>
      </c>
      <c r="FU126" s="7">
        <v>44453</v>
      </c>
      <c r="FV126" t="s">
        <v>76</v>
      </c>
      <c r="FW126" s="27">
        <v>44453</v>
      </c>
      <c r="FX126" t="s">
        <v>76</v>
      </c>
      <c r="FY126" s="27">
        <v>44453</v>
      </c>
      <c r="FZ126" t="s">
        <v>76</v>
      </c>
      <c r="GA126" s="27">
        <v>44453</v>
      </c>
      <c r="GB126" t="s">
        <v>76</v>
      </c>
      <c r="GC126" s="27">
        <v>44453</v>
      </c>
      <c r="GD126" t="s">
        <v>76</v>
      </c>
      <c r="GE126" s="27">
        <v>44453</v>
      </c>
      <c r="GF126" t="s">
        <v>76</v>
      </c>
      <c r="GG126" s="27">
        <v>44453</v>
      </c>
      <c r="GH126" t="s">
        <v>76</v>
      </c>
      <c r="GI126" s="27">
        <v>44480</v>
      </c>
      <c r="GJ126" t="s">
        <v>76</v>
      </c>
      <c r="GK126" s="27">
        <v>44480</v>
      </c>
      <c r="GL126" t="s">
        <v>76</v>
      </c>
      <c r="GM126" s="27">
        <v>44480</v>
      </c>
      <c r="GN126" t="s">
        <v>76</v>
      </c>
      <c r="GO126" s="27">
        <v>44480</v>
      </c>
      <c r="GP126" t="s">
        <v>76</v>
      </c>
      <c r="GQ126" s="27">
        <v>44480</v>
      </c>
      <c r="GR126" t="s">
        <v>76</v>
      </c>
      <c r="GS126" s="27">
        <v>44480</v>
      </c>
      <c r="GT126" t="s">
        <v>76</v>
      </c>
      <c r="GU126" s="27">
        <v>44510</v>
      </c>
      <c r="GV126" t="s">
        <v>76</v>
      </c>
      <c r="GW126" s="27">
        <v>44510</v>
      </c>
      <c r="GX126" t="s">
        <v>76</v>
      </c>
      <c r="GY126" s="27">
        <v>44510</v>
      </c>
      <c r="GZ126" t="s">
        <v>75</v>
      </c>
      <c r="HA126" s="27">
        <v>44510</v>
      </c>
      <c r="HB126" t="s">
        <v>75</v>
      </c>
      <c r="HC126" s="27">
        <v>44510</v>
      </c>
      <c r="HD126" t="s">
        <v>75</v>
      </c>
      <c r="HE126" s="27">
        <v>44510</v>
      </c>
      <c r="HF126" t="s">
        <v>75</v>
      </c>
      <c r="HG126">
        <v>44510</v>
      </c>
      <c r="HH126" t="s">
        <v>75</v>
      </c>
      <c r="HI126">
        <v>44510</v>
      </c>
      <c r="HJ126" t="s">
        <v>75</v>
      </c>
      <c r="HK126">
        <v>44510</v>
      </c>
      <c r="HL126" t="s">
        <v>75</v>
      </c>
      <c r="HM126" s="27">
        <v>44544</v>
      </c>
      <c r="HN126" t="s">
        <v>73</v>
      </c>
      <c r="HO126" s="27">
        <v>44544</v>
      </c>
      <c r="HP126" t="s">
        <v>74</v>
      </c>
      <c r="HQ126" s="27">
        <v>44544</v>
      </c>
      <c r="HR126" s="470" t="s">
        <v>74</v>
      </c>
      <c r="HS126" s="471">
        <v>44574</v>
      </c>
      <c r="HT126" t="s">
        <v>74</v>
      </c>
      <c r="HU126" s="27">
        <v>44574</v>
      </c>
      <c r="HV126" t="s">
        <v>74</v>
      </c>
      <c r="HW126" s="27">
        <v>44574</v>
      </c>
      <c r="HX126" t="s">
        <v>74</v>
      </c>
      <c r="HY126" s="27">
        <v>44574</v>
      </c>
      <c r="HZ126" t="s">
        <v>71</v>
      </c>
      <c r="IA126" s="27">
        <v>44574</v>
      </c>
      <c r="IB126" t="s">
        <v>71</v>
      </c>
      <c r="IC126" s="27">
        <v>44574</v>
      </c>
      <c r="ID126" t="s">
        <v>71</v>
      </c>
      <c r="IE126" s="27">
        <v>44596</v>
      </c>
      <c r="IF126" t="s">
        <v>71</v>
      </c>
      <c r="IG126" s="27">
        <v>44596</v>
      </c>
      <c r="IH126" t="s">
        <v>74</v>
      </c>
      <c r="II126" s="27">
        <v>44596</v>
      </c>
      <c r="IJ126" t="s">
        <v>74</v>
      </c>
      <c r="IK126" s="27">
        <v>44596</v>
      </c>
      <c r="IL126" t="s">
        <v>74</v>
      </c>
      <c r="IM126" s="27">
        <v>44596</v>
      </c>
      <c r="IN126" t="s">
        <v>74</v>
      </c>
      <c r="IO126" s="27">
        <v>44596</v>
      </c>
      <c r="IP126" t="s">
        <v>75</v>
      </c>
      <c r="IQ126" s="27">
        <v>44621</v>
      </c>
      <c r="IR126" t="s">
        <v>75</v>
      </c>
      <c r="IS126">
        <v>44621</v>
      </c>
      <c r="IT126" t="s">
        <v>75</v>
      </c>
      <c r="IU126" s="27">
        <v>44621</v>
      </c>
      <c r="IV126" t="s">
        <v>75</v>
      </c>
      <c r="IW126" s="27">
        <v>44621</v>
      </c>
      <c r="IX126" t="s">
        <v>75</v>
      </c>
      <c r="IY126" s="27">
        <v>44621</v>
      </c>
      <c r="IZ126" t="s">
        <v>75</v>
      </c>
      <c r="JA126" s="27">
        <v>44621</v>
      </c>
      <c r="JB126" t="s">
        <v>75</v>
      </c>
      <c r="JC126" s="27">
        <v>44621</v>
      </c>
      <c r="JD126" t="s">
        <v>75</v>
      </c>
      <c r="JE126" s="27">
        <v>44621</v>
      </c>
      <c r="JF126" t="s">
        <v>76</v>
      </c>
      <c r="JG126">
        <v>44663</v>
      </c>
      <c r="JH126" t="s">
        <v>74</v>
      </c>
      <c r="JI126" s="27">
        <v>44663</v>
      </c>
      <c r="JJ126" t="s">
        <v>74</v>
      </c>
      <c r="JK126">
        <v>44663</v>
      </c>
      <c r="JL126" t="s">
        <v>74</v>
      </c>
      <c r="JM126" s="27">
        <v>44680</v>
      </c>
      <c r="JN126" t="s">
        <v>74</v>
      </c>
      <c r="JO126" s="7">
        <v>44684</v>
      </c>
      <c r="JP126" t="s">
        <v>74</v>
      </c>
      <c r="JQ126" s="27">
        <v>44693</v>
      </c>
      <c r="JR126" t="s">
        <v>74</v>
      </c>
      <c r="JS126" s="27">
        <v>44693</v>
      </c>
      <c r="JT126" t="s">
        <v>74</v>
      </c>
      <c r="JU126">
        <v>44693</v>
      </c>
      <c r="JV126" t="s">
        <v>74</v>
      </c>
      <c r="JW126">
        <v>44725</v>
      </c>
      <c r="JX126" t="s">
        <v>74</v>
      </c>
      <c r="JY126" s="27">
        <v>44756</v>
      </c>
      <c r="JZ126" t="s">
        <v>74</v>
      </c>
      <c r="KA126" s="27">
        <v>44756</v>
      </c>
      <c r="KB126" t="s">
        <v>74</v>
      </c>
      <c r="KC126" s="27">
        <v>44756</v>
      </c>
      <c r="KD126" t="s">
        <v>74</v>
      </c>
      <c r="KE126" s="27">
        <v>44756</v>
      </c>
    </row>
    <row r="127" spans="1:291" x14ac:dyDescent="0.25">
      <c r="A127">
        <v>3352</v>
      </c>
      <c r="B127" s="7">
        <v>43444</v>
      </c>
      <c r="D127">
        <v>3352</v>
      </c>
      <c r="E127" s="7">
        <v>43972</v>
      </c>
      <c r="G127">
        <v>4073</v>
      </c>
      <c r="I127">
        <v>3365</v>
      </c>
      <c r="J127" s="7">
        <v>43972</v>
      </c>
      <c r="L127">
        <v>4073</v>
      </c>
      <c r="M127">
        <v>3365</v>
      </c>
      <c r="O127">
        <v>3539</v>
      </c>
      <c r="P127" s="7">
        <v>43972</v>
      </c>
      <c r="R127" t="s">
        <v>2544</v>
      </c>
      <c r="S127" s="7">
        <v>43773</v>
      </c>
      <c r="T127" t="s">
        <v>2342</v>
      </c>
      <c r="U127">
        <v>4280</v>
      </c>
      <c r="V127" s="7">
        <v>43851</v>
      </c>
      <c r="W127" t="s">
        <v>2503</v>
      </c>
      <c r="X127">
        <v>3365</v>
      </c>
      <c r="Y127">
        <v>3365</v>
      </c>
      <c r="Z127" s="7">
        <v>43972</v>
      </c>
      <c r="AA127">
        <v>3365</v>
      </c>
      <c r="AB127">
        <v>3365</v>
      </c>
      <c r="AC127">
        <v>3539</v>
      </c>
      <c r="AD127" s="7">
        <v>43972</v>
      </c>
      <c r="AE127" s="14">
        <v>3550</v>
      </c>
      <c r="AF127">
        <v>3539</v>
      </c>
      <c r="AG127" s="7">
        <v>43991</v>
      </c>
      <c r="AH127">
        <v>4510</v>
      </c>
      <c r="AI127" s="7">
        <v>43851</v>
      </c>
      <c r="AJ127" s="15" t="s">
        <v>2503</v>
      </c>
      <c r="AK127">
        <v>3461</v>
      </c>
      <c r="AL127" s="7">
        <v>43991</v>
      </c>
      <c r="AM127">
        <v>3539</v>
      </c>
      <c r="AN127">
        <v>3461</v>
      </c>
      <c r="AO127" s="7">
        <v>43991</v>
      </c>
      <c r="AP127">
        <v>3461</v>
      </c>
      <c r="AQ127" s="7">
        <v>43991</v>
      </c>
      <c r="AR127">
        <v>3461</v>
      </c>
      <c r="AS127" s="27">
        <v>43991</v>
      </c>
      <c r="AT127">
        <v>3461</v>
      </c>
      <c r="AU127" s="27">
        <v>44029</v>
      </c>
      <c r="AV127">
        <v>3461</v>
      </c>
      <c r="AW127" s="27">
        <v>44029</v>
      </c>
      <c r="AX127">
        <v>3461</v>
      </c>
      <c r="AY127" s="27">
        <v>44029</v>
      </c>
      <c r="AZ127">
        <v>3461</v>
      </c>
      <c r="BA127" s="27">
        <v>44056</v>
      </c>
      <c r="BB127">
        <v>3461</v>
      </c>
      <c r="BC127" s="27">
        <v>44056</v>
      </c>
      <c r="BD127">
        <v>3461</v>
      </c>
      <c r="BE127" s="27">
        <v>44056</v>
      </c>
      <c r="BF127">
        <v>3461</v>
      </c>
      <c r="BG127" s="27">
        <v>44056</v>
      </c>
      <c r="BH127">
        <v>3461</v>
      </c>
      <c r="BI127" s="27">
        <v>44056</v>
      </c>
      <c r="BJ127">
        <v>3461</v>
      </c>
      <c r="BK127" s="27">
        <v>44056</v>
      </c>
      <c r="BL127">
        <v>3461</v>
      </c>
      <c r="BM127" s="27">
        <v>44056</v>
      </c>
      <c r="BN127">
        <v>3539</v>
      </c>
      <c r="BO127" s="27">
        <v>44125</v>
      </c>
      <c r="BP127">
        <v>3539</v>
      </c>
      <c r="BQ127" s="7">
        <v>44125</v>
      </c>
      <c r="BR127">
        <v>3539</v>
      </c>
      <c r="BS127" s="27">
        <v>44125</v>
      </c>
      <c r="BT127">
        <v>3539</v>
      </c>
      <c r="BU127" s="27">
        <v>44125</v>
      </c>
      <c r="BV127">
        <v>3539</v>
      </c>
      <c r="BW127">
        <v>44125</v>
      </c>
      <c r="BX127">
        <v>3539</v>
      </c>
      <c r="BY127" s="27">
        <v>44203</v>
      </c>
      <c r="BZ127">
        <v>3539</v>
      </c>
      <c r="CA127" s="27">
        <v>44203</v>
      </c>
      <c r="CB127">
        <v>3539</v>
      </c>
      <c r="CC127" s="27">
        <v>44203</v>
      </c>
      <c r="CD127" t="s">
        <v>2554</v>
      </c>
      <c r="CE127" s="27">
        <v>44208</v>
      </c>
      <c r="CF127">
        <v>3539</v>
      </c>
      <c r="CG127" s="27">
        <v>44203</v>
      </c>
      <c r="CH127">
        <v>3475</v>
      </c>
      <c r="CI127" s="27">
        <v>44203</v>
      </c>
      <c r="CJ127">
        <v>3475</v>
      </c>
      <c r="CK127" s="27">
        <v>44237</v>
      </c>
      <c r="CL127">
        <v>3475</v>
      </c>
      <c r="CM127" s="27">
        <v>44237</v>
      </c>
      <c r="CN127">
        <v>3475</v>
      </c>
      <c r="CO127" s="27">
        <v>44237</v>
      </c>
      <c r="CP127">
        <v>3475</v>
      </c>
      <c r="CQ127" s="7">
        <v>44237</v>
      </c>
      <c r="CR127">
        <v>6244</v>
      </c>
      <c r="CS127">
        <v>0.13900000000000001</v>
      </c>
      <c r="CT127">
        <v>3832</v>
      </c>
      <c r="CU127" s="7">
        <v>44237</v>
      </c>
      <c r="CV127">
        <v>3475</v>
      </c>
      <c r="CW127" s="27">
        <v>44258</v>
      </c>
      <c r="CX127">
        <v>3475</v>
      </c>
      <c r="CY127" s="27">
        <v>44292</v>
      </c>
      <c r="CZ127">
        <v>3475</v>
      </c>
      <c r="DA127" s="27">
        <v>44292</v>
      </c>
      <c r="DB127">
        <v>3475</v>
      </c>
      <c r="DC127" s="27">
        <v>44292</v>
      </c>
      <c r="DD127">
        <v>3475</v>
      </c>
      <c r="DE127" s="27">
        <v>44292</v>
      </c>
      <c r="DF127">
        <v>3475</v>
      </c>
      <c r="DG127" s="27">
        <v>44292</v>
      </c>
      <c r="DH127">
        <v>3475</v>
      </c>
      <c r="DI127" s="27">
        <v>44343</v>
      </c>
      <c r="DJ127" t="s">
        <v>274</v>
      </c>
      <c r="DK127" s="7">
        <v>44266</v>
      </c>
      <c r="DL127" t="s">
        <v>102</v>
      </c>
      <c r="DM127" s="27">
        <v>44370</v>
      </c>
      <c r="DN127" t="s">
        <v>102</v>
      </c>
      <c r="DO127" s="27">
        <v>44370</v>
      </c>
      <c r="DP127" t="s">
        <v>92</v>
      </c>
      <c r="DQ127" s="27">
        <v>44370</v>
      </c>
      <c r="DR127" t="s">
        <v>92</v>
      </c>
      <c r="DS127" s="27">
        <v>44370</v>
      </c>
      <c r="DT127" t="s">
        <v>92</v>
      </c>
      <c r="DU127" s="27">
        <v>44370</v>
      </c>
      <c r="DV127" t="s">
        <v>89</v>
      </c>
      <c r="DW127" s="27">
        <v>44370</v>
      </c>
      <c r="DX127" t="s">
        <v>87</v>
      </c>
      <c r="DY127" s="7">
        <v>44392</v>
      </c>
      <c r="DZ127" t="s">
        <v>87</v>
      </c>
      <c r="EA127">
        <v>44392</v>
      </c>
      <c r="EB127" t="s">
        <v>87</v>
      </c>
      <c r="EC127" s="27">
        <v>44392</v>
      </c>
      <c r="ED127" t="s">
        <v>87</v>
      </c>
      <c r="EE127" s="27">
        <v>44392</v>
      </c>
      <c r="EF127" t="s">
        <v>87</v>
      </c>
      <c r="EG127" s="7">
        <v>44392</v>
      </c>
      <c r="EH127" t="s">
        <v>87</v>
      </c>
      <c r="EI127" s="27">
        <v>44392</v>
      </c>
      <c r="EJ127" t="s">
        <v>87</v>
      </c>
      <c r="EK127" s="27">
        <v>44392</v>
      </c>
      <c r="EL127" t="s">
        <v>87</v>
      </c>
      <c r="EM127" s="27">
        <v>44392</v>
      </c>
      <c r="EN127" t="s">
        <v>87</v>
      </c>
      <c r="EO127" s="27">
        <v>44411</v>
      </c>
      <c r="EP127" t="s">
        <v>87</v>
      </c>
      <c r="EQ127" s="27">
        <v>44411</v>
      </c>
      <c r="ER127" t="s">
        <v>83</v>
      </c>
      <c r="ES127" s="27">
        <v>44411</v>
      </c>
      <c r="ET127" t="s">
        <v>81</v>
      </c>
      <c r="EU127" s="27">
        <v>44411</v>
      </c>
      <c r="EV127" t="s">
        <v>79</v>
      </c>
      <c r="EW127" s="27">
        <v>44411</v>
      </c>
      <c r="EX127" t="s">
        <v>79</v>
      </c>
      <c r="EY127" s="27">
        <v>44411</v>
      </c>
      <c r="EZ127" t="s">
        <v>79</v>
      </c>
      <c r="FA127">
        <v>44411</v>
      </c>
      <c r="FB127" t="s">
        <v>79</v>
      </c>
      <c r="FC127" s="27">
        <v>44411</v>
      </c>
      <c r="FF127" t="s">
        <v>79</v>
      </c>
      <c r="FG127" s="27">
        <v>44411</v>
      </c>
      <c r="FH127" t="s">
        <v>79</v>
      </c>
      <c r="FI127" s="7">
        <v>44411</v>
      </c>
      <c r="FJ127" t="s">
        <v>79</v>
      </c>
      <c r="FK127" s="27">
        <v>44411</v>
      </c>
      <c r="FL127" t="s">
        <v>79</v>
      </c>
      <c r="FM127" s="27">
        <v>44411</v>
      </c>
      <c r="FN127" t="s">
        <v>78</v>
      </c>
      <c r="FO127" s="27">
        <v>44453</v>
      </c>
      <c r="FP127" t="s">
        <v>78</v>
      </c>
      <c r="FQ127" s="27">
        <v>44453</v>
      </c>
      <c r="FR127" t="s">
        <v>78</v>
      </c>
      <c r="FS127" s="27">
        <v>44453</v>
      </c>
      <c r="FT127" t="s">
        <v>78</v>
      </c>
      <c r="FU127" s="7">
        <v>44453</v>
      </c>
      <c r="FV127" t="s">
        <v>78</v>
      </c>
      <c r="FW127" s="27">
        <v>44453</v>
      </c>
      <c r="FX127" t="s">
        <v>78</v>
      </c>
      <c r="FY127" s="27">
        <v>44453</v>
      </c>
      <c r="FZ127" t="s">
        <v>78</v>
      </c>
      <c r="GA127" s="27">
        <v>44453</v>
      </c>
      <c r="GB127" t="s">
        <v>78</v>
      </c>
      <c r="GC127" s="27">
        <v>44453</v>
      </c>
      <c r="GD127" t="s">
        <v>78</v>
      </c>
      <c r="GE127" s="27">
        <v>44453</v>
      </c>
      <c r="GF127" t="s">
        <v>78</v>
      </c>
      <c r="GG127" s="27">
        <v>44453</v>
      </c>
      <c r="GH127" t="s">
        <v>78</v>
      </c>
      <c r="GI127" s="27">
        <v>44480</v>
      </c>
      <c r="GJ127" t="s">
        <v>78</v>
      </c>
      <c r="GK127" s="27">
        <v>44480</v>
      </c>
      <c r="GL127" t="s">
        <v>78</v>
      </c>
      <c r="GM127" s="27">
        <v>44480</v>
      </c>
      <c r="GN127" t="s">
        <v>78</v>
      </c>
      <c r="GO127" s="27">
        <v>44480</v>
      </c>
      <c r="GP127" t="s">
        <v>78</v>
      </c>
      <c r="GQ127" s="27">
        <v>44480</v>
      </c>
      <c r="GR127" t="s">
        <v>78</v>
      </c>
      <c r="GS127" s="27">
        <v>44480</v>
      </c>
      <c r="GT127" t="s">
        <v>78</v>
      </c>
      <c r="GU127" s="27">
        <v>44510</v>
      </c>
      <c r="GV127" t="s">
        <v>78</v>
      </c>
      <c r="GW127" s="27">
        <v>44510</v>
      </c>
      <c r="GX127" t="s">
        <v>78</v>
      </c>
      <c r="GY127" s="27">
        <v>44510</v>
      </c>
      <c r="GZ127" t="s">
        <v>76</v>
      </c>
      <c r="HA127" s="27">
        <v>44510</v>
      </c>
      <c r="HB127" t="s">
        <v>76</v>
      </c>
      <c r="HC127" s="27">
        <v>44510</v>
      </c>
      <c r="HD127" t="s">
        <v>76</v>
      </c>
      <c r="HE127" s="27">
        <v>44510</v>
      </c>
      <c r="HF127" t="s">
        <v>76</v>
      </c>
      <c r="HG127">
        <v>44510</v>
      </c>
      <c r="HH127" t="s">
        <v>76</v>
      </c>
      <c r="HI127">
        <v>44510</v>
      </c>
      <c r="HJ127" t="s">
        <v>76</v>
      </c>
      <c r="HK127">
        <v>44510</v>
      </c>
      <c r="HL127" t="s">
        <v>76</v>
      </c>
      <c r="HM127" s="27">
        <v>44544</v>
      </c>
      <c r="HN127" t="s">
        <v>74</v>
      </c>
      <c r="HO127" s="27">
        <v>44544</v>
      </c>
      <c r="HP127" t="s">
        <v>75</v>
      </c>
      <c r="HQ127" s="27">
        <v>44544</v>
      </c>
      <c r="HR127" s="470" t="s">
        <v>75</v>
      </c>
      <c r="HS127" s="471">
        <v>44574</v>
      </c>
      <c r="HT127" t="s">
        <v>75</v>
      </c>
      <c r="HU127" s="27">
        <v>44574</v>
      </c>
      <c r="HV127" t="s">
        <v>75</v>
      </c>
      <c r="HW127" s="27">
        <v>44574</v>
      </c>
      <c r="HX127" t="s">
        <v>75</v>
      </c>
      <c r="HY127" s="27">
        <v>44574</v>
      </c>
      <c r="HZ127" t="s">
        <v>73</v>
      </c>
      <c r="IA127" s="27">
        <v>44574</v>
      </c>
      <c r="IB127" t="s">
        <v>73</v>
      </c>
      <c r="IC127" s="27">
        <v>44574</v>
      </c>
      <c r="ID127" t="s">
        <v>73</v>
      </c>
      <c r="IE127" s="27">
        <v>44596</v>
      </c>
      <c r="IF127" t="s">
        <v>73</v>
      </c>
      <c r="IG127" s="27">
        <v>44596</v>
      </c>
      <c r="IH127" t="s">
        <v>75</v>
      </c>
      <c r="II127" s="27">
        <v>44596</v>
      </c>
      <c r="IJ127" t="s">
        <v>75</v>
      </c>
      <c r="IK127" s="27">
        <v>44596</v>
      </c>
      <c r="IL127" t="s">
        <v>75</v>
      </c>
      <c r="IM127" s="27">
        <v>44596</v>
      </c>
      <c r="IN127" t="s">
        <v>75</v>
      </c>
      <c r="IO127" s="27">
        <v>44596</v>
      </c>
      <c r="IP127" t="s">
        <v>76</v>
      </c>
      <c r="IQ127" s="27">
        <v>44621</v>
      </c>
      <c r="IR127" t="s">
        <v>76</v>
      </c>
      <c r="IS127">
        <v>44621</v>
      </c>
      <c r="IT127" t="s">
        <v>76</v>
      </c>
      <c r="IU127" s="27">
        <v>44621</v>
      </c>
      <c r="IV127" t="s">
        <v>76</v>
      </c>
      <c r="IW127" s="27">
        <v>44621</v>
      </c>
      <c r="IX127" t="s">
        <v>76</v>
      </c>
      <c r="IY127" s="27">
        <v>44621</v>
      </c>
      <c r="IZ127" t="s">
        <v>76</v>
      </c>
      <c r="JA127" s="27">
        <v>44621</v>
      </c>
      <c r="JB127" t="s">
        <v>76</v>
      </c>
      <c r="JC127" s="27">
        <v>44621</v>
      </c>
      <c r="JD127" t="s">
        <v>76</v>
      </c>
      <c r="JE127" s="27">
        <v>44621</v>
      </c>
      <c r="JF127" t="s">
        <v>78</v>
      </c>
      <c r="JG127">
        <v>44663</v>
      </c>
      <c r="JH127" t="s">
        <v>75</v>
      </c>
      <c r="JI127" s="27">
        <v>44663</v>
      </c>
      <c r="JJ127" t="s">
        <v>75</v>
      </c>
      <c r="JK127">
        <v>44663</v>
      </c>
      <c r="JL127" t="s">
        <v>75</v>
      </c>
      <c r="JM127" s="27">
        <v>44680</v>
      </c>
      <c r="JN127" t="s">
        <v>75</v>
      </c>
      <c r="JO127" s="7">
        <v>44684</v>
      </c>
      <c r="JP127" t="s">
        <v>75</v>
      </c>
      <c r="JQ127" s="27">
        <v>44684</v>
      </c>
      <c r="JR127" t="s">
        <v>75</v>
      </c>
      <c r="JS127" s="27">
        <v>44684</v>
      </c>
      <c r="JT127" t="s">
        <v>75</v>
      </c>
      <c r="JU127">
        <v>44684</v>
      </c>
      <c r="JV127" t="s">
        <v>75</v>
      </c>
      <c r="JW127">
        <v>44725</v>
      </c>
      <c r="JX127" t="s">
        <v>75</v>
      </c>
      <c r="JY127" s="27">
        <v>44756</v>
      </c>
      <c r="JZ127" t="s">
        <v>75</v>
      </c>
      <c r="KA127" s="27">
        <v>44756</v>
      </c>
      <c r="KB127" t="s">
        <v>75</v>
      </c>
      <c r="KC127" s="27">
        <v>44756</v>
      </c>
      <c r="KD127" t="s">
        <v>75</v>
      </c>
      <c r="KE127" s="27">
        <v>44756</v>
      </c>
    </row>
    <row r="128" spans="1:291" x14ac:dyDescent="0.25">
      <c r="A128">
        <v>3365</v>
      </c>
      <c r="B128" s="7">
        <v>43850</v>
      </c>
      <c r="D128">
        <v>3365</v>
      </c>
      <c r="E128" s="7">
        <v>43972</v>
      </c>
      <c r="G128">
        <v>4072</v>
      </c>
      <c r="I128">
        <v>3425</v>
      </c>
      <c r="J128" s="7">
        <v>43972</v>
      </c>
      <c r="L128">
        <v>4072</v>
      </c>
      <c r="M128">
        <v>3425</v>
      </c>
      <c r="O128">
        <v>3475</v>
      </c>
      <c r="P128" s="7">
        <v>43972</v>
      </c>
      <c r="R128">
        <v>4330</v>
      </c>
      <c r="S128" s="7">
        <v>42475</v>
      </c>
      <c r="T128" t="s">
        <v>2342</v>
      </c>
      <c r="U128">
        <v>4265</v>
      </c>
      <c r="V128" s="7">
        <v>43482</v>
      </c>
      <c r="W128" t="s">
        <v>2555</v>
      </c>
      <c r="X128">
        <v>3425</v>
      </c>
      <c r="Y128">
        <v>3425</v>
      </c>
      <c r="Z128" s="7">
        <v>43972</v>
      </c>
      <c r="AA128">
        <v>3425</v>
      </c>
      <c r="AB128">
        <v>3425</v>
      </c>
      <c r="AC128">
        <v>3475</v>
      </c>
      <c r="AD128" s="7">
        <v>43972</v>
      </c>
      <c r="AE128" s="14">
        <v>3534</v>
      </c>
      <c r="AF128">
        <v>3475</v>
      </c>
      <c r="AG128" s="7">
        <v>43991</v>
      </c>
      <c r="AH128">
        <v>4511</v>
      </c>
      <c r="AI128" s="7">
        <v>43851</v>
      </c>
      <c r="AJ128" s="15" t="s">
        <v>2503</v>
      </c>
      <c r="AK128">
        <v>3471</v>
      </c>
      <c r="AL128" s="7">
        <v>43991</v>
      </c>
      <c r="AM128">
        <v>3475</v>
      </c>
      <c r="AN128">
        <v>3471</v>
      </c>
      <c r="AO128" s="7">
        <v>43991</v>
      </c>
      <c r="AP128">
        <v>3471</v>
      </c>
      <c r="AQ128" s="7">
        <v>43991</v>
      </c>
      <c r="AR128">
        <v>3471</v>
      </c>
      <c r="AS128" s="27">
        <v>43991</v>
      </c>
      <c r="AT128">
        <v>3471</v>
      </c>
      <c r="AU128" s="27">
        <v>44029</v>
      </c>
      <c r="AV128">
        <v>3471</v>
      </c>
      <c r="AW128" s="27">
        <v>44029</v>
      </c>
      <c r="AX128">
        <v>3471</v>
      </c>
      <c r="AY128" s="27">
        <v>44029</v>
      </c>
      <c r="AZ128">
        <v>3471</v>
      </c>
      <c r="BA128" s="27">
        <v>44056</v>
      </c>
      <c r="BB128">
        <v>3471</v>
      </c>
      <c r="BC128" s="27">
        <v>44056</v>
      </c>
      <c r="BD128">
        <v>3471</v>
      </c>
      <c r="BE128" s="27">
        <v>44056</v>
      </c>
      <c r="BF128">
        <v>3471</v>
      </c>
      <c r="BG128" s="27">
        <v>44056</v>
      </c>
      <c r="BH128">
        <v>3471</v>
      </c>
      <c r="BI128" s="27">
        <v>44056</v>
      </c>
      <c r="BJ128">
        <v>3471</v>
      </c>
      <c r="BK128" s="27">
        <v>44056</v>
      </c>
      <c r="BL128">
        <v>3471</v>
      </c>
      <c r="BM128" s="27">
        <v>44056</v>
      </c>
      <c r="BN128">
        <v>3475</v>
      </c>
      <c r="BO128" s="27">
        <v>44056</v>
      </c>
      <c r="BP128">
        <v>3475</v>
      </c>
      <c r="BQ128" s="7">
        <v>44056</v>
      </c>
      <c r="BR128">
        <v>3475</v>
      </c>
      <c r="BS128" s="27">
        <v>44056</v>
      </c>
      <c r="BT128">
        <v>3475</v>
      </c>
      <c r="BU128" s="27">
        <v>44056</v>
      </c>
      <c r="BV128">
        <v>3475</v>
      </c>
      <c r="BW128">
        <v>44056</v>
      </c>
      <c r="BX128">
        <v>3475</v>
      </c>
      <c r="BY128" s="27">
        <v>44203</v>
      </c>
      <c r="BZ128">
        <v>3475</v>
      </c>
      <c r="CA128" s="27">
        <v>44203</v>
      </c>
      <c r="CB128">
        <v>3475</v>
      </c>
      <c r="CC128" s="27">
        <v>44203</v>
      </c>
      <c r="CD128" t="s">
        <v>2556</v>
      </c>
      <c r="CE128" s="27">
        <v>44208</v>
      </c>
      <c r="CF128">
        <v>3475</v>
      </c>
      <c r="CG128" s="27">
        <v>44203</v>
      </c>
      <c r="CH128">
        <v>3461</v>
      </c>
      <c r="CI128" s="27">
        <v>44203</v>
      </c>
      <c r="CJ128">
        <v>3461</v>
      </c>
      <c r="CK128" s="27">
        <v>44237</v>
      </c>
      <c r="CL128">
        <v>3461</v>
      </c>
      <c r="CM128" s="27">
        <v>44237</v>
      </c>
      <c r="CN128">
        <v>3461</v>
      </c>
      <c r="CO128" s="27">
        <v>44237</v>
      </c>
      <c r="CP128">
        <v>3461</v>
      </c>
      <c r="CQ128" s="7">
        <v>44237</v>
      </c>
      <c r="CR128">
        <v>6286</v>
      </c>
      <c r="CS128">
        <v>6.0999999999999999E-2</v>
      </c>
      <c r="CT128">
        <v>3844</v>
      </c>
      <c r="CU128" s="7">
        <v>44237</v>
      </c>
      <c r="CV128">
        <v>3461</v>
      </c>
      <c r="CW128" s="27">
        <v>44258</v>
      </c>
      <c r="CX128">
        <v>3461</v>
      </c>
      <c r="CY128" s="27">
        <v>44292</v>
      </c>
      <c r="CZ128">
        <v>3461</v>
      </c>
      <c r="DA128" s="27">
        <v>44292</v>
      </c>
      <c r="DB128">
        <v>3461</v>
      </c>
      <c r="DC128" s="27">
        <v>44292</v>
      </c>
      <c r="DD128">
        <v>3461</v>
      </c>
      <c r="DE128" s="27">
        <v>44292</v>
      </c>
      <c r="DF128">
        <v>3461</v>
      </c>
      <c r="DG128" s="27">
        <v>44292</v>
      </c>
      <c r="DH128">
        <v>3461</v>
      </c>
      <c r="DI128" s="27">
        <v>44343</v>
      </c>
      <c r="DJ128" t="s">
        <v>275</v>
      </c>
      <c r="DK128" s="7">
        <v>44266</v>
      </c>
      <c r="DL128" t="s">
        <v>104</v>
      </c>
      <c r="DM128" s="27">
        <v>44370</v>
      </c>
      <c r="DN128" t="s">
        <v>104</v>
      </c>
      <c r="DO128" s="27">
        <v>44370</v>
      </c>
      <c r="DP128" t="s">
        <v>93</v>
      </c>
      <c r="DQ128" s="27">
        <v>44370</v>
      </c>
      <c r="DR128" t="s">
        <v>93</v>
      </c>
      <c r="DS128" s="27">
        <v>44370</v>
      </c>
      <c r="DT128" t="s">
        <v>93</v>
      </c>
      <c r="DU128" s="27">
        <v>44370</v>
      </c>
      <c r="DV128" t="s">
        <v>90</v>
      </c>
      <c r="DW128" s="27">
        <v>44370</v>
      </c>
      <c r="DX128" t="s">
        <v>89</v>
      </c>
      <c r="DY128" s="7">
        <v>44392</v>
      </c>
      <c r="DZ128" t="s">
        <v>89</v>
      </c>
      <c r="EA128">
        <v>44392</v>
      </c>
      <c r="EB128" t="s">
        <v>89</v>
      </c>
      <c r="EC128" s="27">
        <v>44392</v>
      </c>
      <c r="ED128" t="s">
        <v>89</v>
      </c>
      <c r="EE128" s="27">
        <v>44392</v>
      </c>
      <c r="EF128" t="s">
        <v>89</v>
      </c>
      <c r="EG128" s="7">
        <v>44392</v>
      </c>
      <c r="EH128" t="s">
        <v>89</v>
      </c>
      <c r="EI128" s="27">
        <v>44392</v>
      </c>
      <c r="EJ128" t="s">
        <v>89</v>
      </c>
      <c r="EK128" s="27">
        <v>44392</v>
      </c>
      <c r="EL128" t="s">
        <v>89</v>
      </c>
      <c r="EM128" s="27">
        <v>44392</v>
      </c>
      <c r="EN128" t="s">
        <v>89</v>
      </c>
      <c r="EO128" s="27">
        <v>44411</v>
      </c>
      <c r="EP128" t="s">
        <v>89</v>
      </c>
      <c r="EQ128" s="27">
        <v>44411</v>
      </c>
      <c r="ER128" t="s">
        <v>84</v>
      </c>
      <c r="ES128" s="27">
        <v>44411</v>
      </c>
      <c r="ET128" t="s">
        <v>83</v>
      </c>
      <c r="EU128" s="27">
        <v>44411</v>
      </c>
      <c r="EV128" t="s">
        <v>81</v>
      </c>
      <c r="EW128" s="27">
        <v>44411</v>
      </c>
      <c r="EX128" t="s">
        <v>81</v>
      </c>
      <c r="EY128" s="27">
        <v>44411</v>
      </c>
      <c r="EZ128" t="s">
        <v>81</v>
      </c>
      <c r="FA128">
        <v>44411</v>
      </c>
      <c r="FB128" t="s">
        <v>81</v>
      </c>
      <c r="FC128" s="27">
        <v>44411</v>
      </c>
      <c r="FF128" t="s">
        <v>81</v>
      </c>
      <c r="FG128" s="27">
        <v>44411</v>
      </c>
      <c r="FH128" t="s">
        <v>81</v>
      </c>
      <c r="FI128" s="7">
        <v>44411</v>
      </c>
      <c r="FJ128" t="s">
        <v>81</v>
      </c>
      <c r="FK128" s="27">
        <v>44411</v>
      </c>
      <c r="FL128" t="s">
        <v>81</v>
      </c>
      <c r="FM128" s="27">
        <v>44411</v>
      </c>
      <c r="FN128" t="s">
        <v>79</v>
      </c>
      <c r="FO128" s="27">
        <v>44453</v>
      </c>
      <c r="FP128" t="s">
        <v>79</v>
      </c>
      <c r="FQ128" s="27">
        <v>44453</v>
      </c>
      <c r="FR128" t="s">
        <v>79</v>
      </c>
      <c r="FS128" s="27">
        <v>44453</v>
      </c>
      <c r="FT128" t="s">
        <v>79</v>
      </c>
      <c r="FU128" s="7">
        <v>44453</v>
      </c>
      <c r="FV128" t="s">
        <v>79</v>
      </c>
      <c r="FW128" s="27">
        <v>44453</v>
      </c>
      <c r="FX128" t="s">
        <v>79</v>
      </c>
      <c r="FY128" s="27">
        <v>44453</v>
      </c>
      <c r="FZ128" t="s">
        <v>79</v>
      </c>
      <c r="GA128" s="27">
        <v>44453</v>
      </c>
      <c r="GB128" t="s">
        <v>79</v>
      </c>
      <c r="GC128" s="27">
        <v>44453</v>
      </c>
      <c r="GD128" t="s">
        <v>79</v>
      </c>
      <c r="GE128" s="27">
        <v>44453</v>
      </c>
      <c r="GF128" t="s">
        <v>79</v>
      </c>
      <c r="GG128" s="27">
        <v>44453</v>
      </c>
      <c r="GH128" t="s">
        <v>79</v>
      </c>
      <c r="GI128" s="27">
        <v>44480</v>
      </c>
      <c r="GJ128" t="s">
        <v>79</v>
      </c>
      <c r="GK128" s="27">
        <v>44480</v>
      </c>
      <c r="GL128" t="s">
        <v>79</v>
      </c>
      <c r="GM128" s="27">
        <v>44496</v>
      </c>
      <c r="GN128" t="s">
        <v>79</v>
      </c>
      <c r="GO128" s="27">
        <v>44496</v>
      </c>
      <c r="GP128" t="s">
        <v>79</v>
      </c>
      <c r="GQ128" s="27">
        <v>44496</v>
      </c>
      <c r="GR128" t="s">
        <v>79</v>
      </c>
      <c r="GS128" s="27">
        <v>44496</v>
      </c>
      <c r="GT128" t="s">
        <v>79</v>
      </c>
      <c r="GU128" s="27">
        <v>44510</v>
      </c>
      <c r="GV128" t="s">
        <v>79</v>
      </c>
      <c r="GW128" s="27">
        <v>44510</v>
      </c>
      <c r="GX128" t="s">
        <v>79</v>
      </c>
      <c r="GY128" s="27">
        <v>44510</v>
      </c>
      <c r="GZ128" t="s">
        <v>78</v>
      </c>
      <c r="HA128" s="27">
        <v>44510</v>
      </c>
      <c r="HB128" t="s">
        <v>78</v>
      </c>
      <c r="HC128" s="27">
        <v>44510</v>
      </c>
      <c r="HD128" t="s">
        <v>78</v>
      </c>
      <c r="HE128" s="27">
        <v>44510</v>
      </c>
      <c r="HF128" t="s">
        <v>78</v>
      </c>
      <c r="HG128">
        <v>44510</v>
      </c>
      <c r="HH128" t="s">
        <v>78</v>
      </c>
      <c r="HI128">
        <v>44510</v>
      </c>
      <c r="HJ128" t="s">
        <v>78</v>
      </c>
      <c r="HK128">
        <v>44510</v>
      </c>
      <c r="HL128" t="s">
        <v>78</v>
      </c>
      <c r="HM128" s="27">
        <v>44544</v>
      </c>
      <c r="HN128" t="s">
        <v>75</v>
      </c>
      <c r="HO128" s="27">
        <v>44544</v>
      </c>
      <c r="HP128" t="s">
        <v>76</v>
      </c>
      <c r="HQ128" s="27">
        <v>44544</v>
      </c>
      <c r="HR128" s="470" t="s">
        <v>76</v>
      </c>
      <c r="HS128" s="471">
        <v>44574</v>
      </c>
      <c r="HT128" t="s">
        <v>76</v>
      </c>
      <c r="HU128" s="27">
        <v>44574</v>
      </c>
      <c r="HV128" t="s">
        <v>76</v>
      </c>
      <c r="HW128" s="27">
        <v>44574</v>
      </c>
      <c r="HX128" t="s">
        <v>76</v>
      </c>
      <c r="HY128" s="27">
        <v>44574</v>
      </c>
      <c r="HZ128" t="s">
        <v>74</v>
      </c>
      <c r="IA128" s="27">
        <v>44574</v>
      </c>
      <c r="IB128" t="s">
        <v>74</v>
      </c>
      <c r="IC128" s="27">
        <v>44574</v>
      </c>
      <c r="ID128" t="s">
        <v>74</v>
      </c>
      <c r="IE128" s="27">
        <v>44596</v>
      </c>
      <c r="IF128" t="s">
        <v>74</v>
      </c>
      <c r="IG128" s="27">
        <v>44596</v>
      </c>
      <c r="IH128" t="s">
        <v>76</v>
      </c>
      <c r="II128" s="27">
        <v>44596</v>
      </c>
      <c r="IJ128" t="s">
        <v>76</v>
      </c>
      <c r="IK128" s="27">
        <v>44596</v>
      </c>
      <c r="IL128" t="s">
        <v>76</v>
      </c>
      <c r="IM128" s="27">
        <v>44596</v>
      </c>
      <c r="IN128" t="s">
        <v>76</v>
      </c>
      <c r="IO128" s="27">
        <v>44596</v>
      </c>
      <c r="IP128" t="s">
        <v>78</v>
      </c>
      <c r="IQ128" s="27">
        <v>44621</v>
      </c>
      <c r="IR128" t="s">
        <v>78</v>
      </c>
      <c r="IS128">
        <v>44621</v>
      </c>
      <c r="IT128" t="s">
        <v>78</v>
      </c>
      <c r="IU128" s="27">
        <v>44621</v>
      </c>
      <c r="IV128" t="s">
        <v>78</v>
      </c>
      <c r="IW128" s="27">
        <v>44621</v>
      </c>
      <c r="IX128" t="s">
        <v>78</v>
      </c>
      <c r="IY128" s="27">
        <v>44621</v>
      </c>
      <c r="IZ128" t="s">
        <v>78</v>
      </c>
      <c r="JA128" s="27">
        <v>44621</v>
      </c>
      <c r="JB128" t="s">
        <v>78</v>
      </c>
      <c r="JC128" s="27">
        <v>44621</v>
      </c>
      <c r="JD128" t="s">
        <v>78</v>
      </c>
      <c r="JE128" s="27">
        <v>44621</v>
      </c>
      <c r="JF128" t="s">
        <v>79</v>
      </c>
      <c r="JG128">
        <v>44663</v>
      </c>
      <c r="JH128" t="s">
        <v>76</v>
      </c>
      <c r="JI128" s="27">
        <v>44663</v>
      </c>
      <c r="JJ128" t="s">
        <v>76</v>
      </c>
      <c r="JK128">
        <v>44663</v>
      </c>
      <c r="JL128" t="s">
        <v>76</v>
      </c>
      <c r="JM128" s="27">
        <v>44663</v>
      </c>
      <c r="JN128" t="s">
        <v>76</v>
      </c>
      <c r="JO128" s="7">
        <v>44684</v>
      </c>
      <c r="JP128" t="s">
        <v>76</v>
      </c>
      <c r="JQ128" s="27">
        <v>44684</v>
      </c>
      <c r="JR128" t="s">
        <v>76</v>
      </c>
      <c r="JS128" s="27">
        <v>44684</v>
      </c>
      <c r="JT128" t="s">
        <v>76</v>
      </c>
      <c r="JU128">
        <v>44684</v>
      </c>
      <c r="JV128" t="s">
        <v>76</v>
      </c>
      <c r="JW128">
        <v>44725</v>
      </c>
      <c r="JX128" t="s">
        <v>76</v>
      </c>
      <c r="JY128" s="27">
        <v>44756</v>
      </c>
      <c r="JZ128" t="s">
        <v>76</v>
      </c>
      <c r="KA128" s="27">
        <v>44756</v>
      </c>
      <c r="KB128" t="s">
        <v>76</v>
      </c>
      <c r="KC128" s="27">
        <v>44756</v>
      </c>
      <c r="KD128" t="s">
        <v>76</v>
      </c>
      <c r="KE128" s="27">
        <v>44756</v>
      </c>
    </row>
    <row r="129" spans="1:291" x14ac:dyDescent="0.25">
      <c r="A129">
        <v>3425</v>
      </c>
      <c r="B129" s="7">
        <v>43850</v>
      </c>
      <c r="D129">
        <v>3425</v>
      </c>
      <c r="E129" s="7">
        <v>43972</v>
      </c>
      <c r="G129">
        <v>3363</v>
      </c>
      <c r="I129">
        <v>3550</v>
      </c>
      <c r="J129" s="7">
        <v>43972</v>
      </c>
      <c r="L129">
        <v>3363</v>
      </c>
      <c r="M129">
        <v>3550</v>
      </c>
      <c r="O129">
        <v>3461</v>
      </c>
      <c r="P129" s="7">
        <v>43972</v>
      </c>
      <c r="R129">
        <v>4280</v>
      </c>
      <c r="S129" s="7">
        <v>43851</v>
      </c>
      <c r="T129" t="s">
        <v>2503</v>
      </c>
      <c r="U129">
        <v>4170</v>
      </c>
      <c r="V129" s="7">
        <v>42305</v>
      </c>
      <c r="W129" t="s">
        <v>2555</v>
      </c>
      <c r="X129">
        <v>3550</v>
      </c>
      <c r="Y129">
        <v>3550</v>
      </c>
      <c r="Z129" s="7">
        <v>43972</v>
      </c>
      <c r="AA129">
        <v>3550</v>
      </c>
      <c r="AB129">
        <v>3550</v>
      </c>
      <c r="AC129">
        <v>3461</v>
      </c>
      <c r="AD129" s="7">
        <v>43972</v>
      </c>
      <c r="AE129" s="14">
        <v>3539</v>
      </c>
      <c r="AF129">
        <v>3461</v>
      </c>
      <c r="AG129" s="7">
        <v>43991</v>
      </c>
      <c r="AH129" t="s">
        <v>2542</v>
      </c>
      <c r="AI129" s="7">
        <v>42475</v>
      </c>
      <c r="AJ129" s="15" t="s">
        <v>2342</v>
      </c>
      <c r="AK129">
        <v>3350</v>
      </c>
      <c r="AL129" s="7">
        <v>43991</v>
      </c>
      <c r="AM129">
        <v>3461</v>
      </c>
      <c r="AN129">
        <v>3350</v>
      </c>
      <c r="AO129" s="7">
        <v>43991</v>
      </c>
      <c r="AP129">
        <v>3350</v>
      </c>
      <c r="AQ129" s="7">
        <v>43991</v>
      </c>
      <c r="AR129">
        <v>3350</v>
      </c>
      <c r="AS129" s="27">
        <v>43991</v>
      </c>
      <c r="AT129">
        <v>3350</v>
      </c>
      <c r="AU129" s="27">
        <v>43991</v>
      </c>
      <c r="AV129">
        <v>3350</v>
      </c>
      <c r="AW129" s="27">
        <v>43991</v>
      </c>
      <c r="AX129">
        <v>3350</v>
      </c>
      <c r="AY129" s="27">
        <v>43991</v>
      </c>
      <c r="AZ129">
        <v>3350</v>
      </c>
      <c r="BA129" s="27">
        <v>44056</v>
      </c>
      <c r="BB129">
        <v>3350</v>
      </c>
      <c r="BC129" s="27">
        <v>44056</v>
      </c>
      <c r="BD129">
        <v>3350</v>
      </c>
      <c r="BE129" s="27">
        <v>44056</v>
      </c>
      <c r="BF129">
        <v>3350</v>
      </c>
      <c r="BG129" s="27">
        <v>44056</v>
      </c>
      <c r="BH129">
        <v>3350</v>
      </c>
      <c r="BI129" s="27">
        <v>44056</v>
      </c>
      <c r="BJ129">
        <v>3350</v>
      </c>
      <c r="BK129" s="27">
        <v>44056</v>
      </c>
      <c r="BL129">
        <v>3350</v>
      </c>
      <c r="BM129" s="27">
        <v>44056</v>
      </c>
      <c r="BN129">
        <v>3461</v>
      </c>
      <c r="BO129" s="27">
        <v>44125</v>
      </c>
      <c r="BP129">
        <v>3461</v>
      </c>
      <c r="BQ129" s="7">
        <v>44125</v>
      </c>
      <c r="BR129">
        <v>3461</v>
      </c>
      <c r="BS129" s="27">
        <v>44125</v>
      </c>
      <c r="BT129">
        <v>3461</v>
      </c>
      <c r="BU129" s="27">
        <v>44175</v>
      </c>
      <c r="BV129">
        <v>3461</v>
      </c>
      <c r="BW129" s="7">
        <v>44175</v>
      </c>
      <c r="BX129">
        <v>3461</v>
      </c>
      <c r="BY129" s="27">
        <v>44203</v>
      </c>
      <c r="BZ129">
        <v>3461</v>
      </c>
      <c r="CA129" s="27">
        <v>44203</v>
      </c>
      <c r="CB129">
        <v>3461</v>
      </c>
      <c r="CC129" s="27">
        <v>44203</v>
      </c>
      <c r="CD129" t="s">
        <v>2526</v>
      </c>
      <c r="CE129" s="27">
        <v>44208</v>
      </c>
      <c r="CF129">
        <v>3461</v>
      </c>
      <c r="CG129" s="27">
        <v>44203</v>
      </c>
      <c r="CH129">
        <v>3471</v>
      </c>
      <c r="CI129" s="27">
        <v>44203</v>
      </c>
      <c r="CJ129">
        <v>3471</v>
      </c>
      <c r="CK129" s="27">
        <v>44237</v>
      </c>
      <c r="CL129">
        <v>3471</v>
      </c>
      <c r="CM129" s="27">
        <v>44237</v>
      </c>
      <c r="CN129">
        <v>3471</v>
      </c>
      <c r="CO129" s="27">
        <v>44237</v>
      </c>
      <c r="CP129">
        <v>3471</v>
      </c>
      <c r="CQ129" s="7">
        <v>44237</v>
      </c>
      <c r="CR129">
        <v>6115</v>
      </c>
      <c r="CS129">
        <v>2.5999999999999999E-2</v>
      </c>
      <c r="CT129">
        <v>3843</v>
      </c>
      <c r="CU129" s="7">
        <v>44237</v>
      </c>
      <c r="CV129">
        <v>3471</v>
      </c>
      <c r="CW129" s="27">
        <v>44258</v>
      </c>
      <c r="CX129">
        <v>3471</v>
      </c>
      <c r="CY129" s="27">
        <v>44292</v>
      </c>
      <c r="CZ129">
        <v>3471</v>
      </c>
      <c r="DA129" s="27">
        <v>44292</v>
      </c>
      <c r="DB129">
        <v>3471</v>
      </c>
      <c r="DC129" s="27">
        <v>44292</v>
      </c>
      <c r="DD129">
        <v>3471</v>
      </c>
      <c r="DE129" s="27">
        <v>44292</v>
      </c>
      <c r="DF129">
        <v>3471</v>
      </c>
      <c r="DG129" s="27">
        <v>44292</v>
      </c>
      <c r="DH129">
        <v>3471</v>
      </c>
      <c r="DI129" s="27">
        <v>44343</v>
      </c>
      <c r="DJ129" t="s">
        <v>277</v>
      </c>
      <c r="DK129" s="7">
        <v>44266</v>
      </c>
      <c r="DL129" t="s">
        <v>106</v>
      </c>
      <c r="DM129" s="27">
        <v>44370</v>
      </c>
      <c r="DN129" t="s">
        <v>106</v>
      </c>
      <c r="DO129" s="27">
        <v>44370</v>
      </c>
      <c r="DP129" t="s">
        <v>94</v>
      </c>
      <c r="DQ129" s="27">
        <v>44370</v>
      </c>
      <c r="DR129" t="s">
        <v>94</v>
      </c>
      <c r="DS129" s="27">
        <v>44370</v>
      </c>
      <c r="DT129" t="s">
        <v>94</v>
      </c>
      <c r="DU129" s="27">
        <v>44370</v>
      </c>
      <c r="DV129" t="s">
        <v>92</v>
      </c>
      <c r="DW129" s="27">
        <v>44370</v>
      </c>
      <c r="DX129" t="s">
        <v>90</v>
      </c>
      <c r="DY129" s="7">
        <v>44392</v>
      </c>
      <c r="DZ129" t="s">
        <v>90</v>
      </c>
      <c r="EA129">
        <v>44392</v>
      </c>
      <c r="EB129" t="s">
        <v>90</v>
      </c>
      <c r="EC129" s="27">
        <v>44392</v>
      </c>
      <c r="ED129" t="s">
        <v>90</v>
      </c>
      <c r="EE129" s="27">
        <v>44392</v>
      </c>
      <c r="EF129" t="s">
        <v>90</v>
      </c>
      <c r="EG129" s="7">
        <v>44392</v>
      </c>
      <c r="EH129" t="s">
        <v>90</v>
      </c>
      <c r="EI129" s="27">
        <v>44392</v>
      </c>
      <c r="EJ129" t="s">
        <v>90</v>
      </c>
      <c r="EK129" s="27">
        <v>44392</v>
      </c>
      <c r="EL129" t="s">
        <v>90</v>
      </c>
      <c r="EM129" s="27">
        <v>44392</v>
      </c>
      <c r="EN129" t="s">
        <v>90</v>
      </c>
      <c r="EO129" s="27">
        <v>44411</v>
      </c>
      <c r="EP129" t="s">
        <v>90</v>
      </c>
      <c r="EQ129" s="27">
        <v>44411</v>
      </c>
      <c r="ER129" t="s">
        <v>85</v>
      </c>
      <c r="ES129" s="27">
        <v>44411</v>
      </c>
      <c r="ET129" t="s">
        <v>84</v>
      </c>
      <c r="EU129" s="27">
        <v>44411</v>
      </c>
      <c r="EV129" t="s">
        <v>83</v>
      </c>
      <c r="EW129" s="27">
        <v>44411</v>
      </c>
      <c r="EX129" t="s">
        <v>83</v>
      </c>
      <c r="EY129" s="27">
        <v>44411</v>
      </c>
      <c r="EZ129" t="s">
        <v>83</v>
      </c>
      <c r="FA129">
        <v>44411</v>
      </c>
      <c r="FB129" t="s">
        <v>83</v>
      </c>
      <c r="FC129" s="27">
        <v>44411</v>
      </c>
      <c r="FF129" t="s">
        <v>83</v>
      </c>
      <c r="FG129" s="27">
        <v>44411</v>
      </c>
      <c r="FH129" t="s">
        <v>83</v>
      </c>
      <c r="FI129" s="7">
        <v>44411</v>
      </c>
      <c r="FJ129" t="s">
        <v>83</v>
      </c>
      <c r="FK129" s="27">
        <v>44411</v>
      </c>
      <c r="FL129" t="s">
        <v>83</v>
      </c>
      <c r="FM129" s="27">
        <v>44411</v>
      </c>
      <c r="FN129" t="s">
        <v>81</v>
      </c>
      <c r="FO129" s="27">
        <v>44453</v>
      </c>
      <c r="FP129" t="s">
        <v>81</v>
      </c>
      <c r="FQ129" s="27">
        <v>44453</v>
      </c>
      <c r="FR129" t="s">
        <v>81</v>
      </c>
      <c r="FS129" s="27">
        <v>44453</v>
      </c>
      <c r="FT129" t="s">
        <v>81</v>
      </c>
      <c r="FU129" s="7">
        <v>44453</v>
      </c>
      <c r="FV129" t="s">
        <v>81</v>
      </c>
      <c r="FW129" s="27">
        <v>44453</v>
      </c>
      <c r="FX129" t="s">
        <v>81</v>
      </c>
      <c r="FY129" s="27">
        <v>44453</v>
      </c>
      <c r="FZ129" t="s">
        <v>81</v>
      </c>
      <c r="GA129" s="27">
        <v>44453</v>
      </c>
      <c r="GB129" t="s">
        <v>81</v>
      </c>
      <c r="GC129" s="27">
        <v>44453</v>
      </c>
      <c r="GD129" t="s">
        <v>81</v>
      </c>
      <c r="GE129" s="27">
        <v>44453</v>
      </c>
      <c r="GF129" t="s">
        <v>81</v>
      </c>
      <c r="GG129" s="27">
        <v>44453</v>
      </c>
      <c r="GH129" t="s">
        <v>81</v>
      </c>
      <c r="GI129" s="27">
        <v>44480</v>
      </c>
      <c r="GJ129" t="s">
        <v>81</v>
      </c>
      <c r="GK129" s="27">
        <v>44480</v>
      </c>
      <c r="GL129" t="s">
        <v>81</v>
      </c>
      <c r="GM129" s="27">
        <v>44480</v>
      </c>
      <c r="GN129" t="s">
        <v>81</v>
      </c>
      <c r="GO129" s="27">
        <v>44480</v>
      </c>
      <c r="GP129" t="s">
        <v>81</v>
      </c>
      <c r="GQ129" s="27">
        <v>44480</v>
      </c>
      <c r="GR129" t="s">
        <v>81</v>
      </c>
      <c r="GS129" s="27">
        <v>44480</v>
      </c>
      <c r="GT129" t="s">
        <v>81</v>
      </c>
      <c r="GU129" s="27">
        <v>44510</v>
      </c>
      <c r="GV129" t="s">
        <v>81</v>
      </c>
      <c r="GW129" s="27">
        <v>44510</v>
      </c>
      <c r="GX129" t="s">
        <v>81</v>
      </c>
      <c r="GY129" s="27">
        <v>44510</v>
      </c>
      <c r="GZ129" t="s">
        <v>79</v>
      </c>
      <c r="HA129" s="27">
        <v>44510</v>
      </c>
      <c r="HB129" t="s">
        <v>79</v>
      </c>
      <c r="HC129" s="27">
        <v>44510</v>
      </c>
      <c r="HD129" t="s">
        <v>79</v>
      </c>
      <c r="HE129" s="27">
        <v>44510</v>
      </c>
      <c r="HF129" t="s">
        <v>79</v>
      </c>
      <c r="HG129">
        <v>44510</v>
      </c>
      <c r="HH129" t="s">
        <v>79</v>
      </c>
      <c r="HI129">
        <v>44510</v>
      </c>
      <c r="HJ129" t="s">
        <v>79</v>
      </c>
      <c r="HK129">
        <v>44510</v>
      </c>
      <c r="HL129" t="s">
        <v>79</v>
      </c>
      <c r="HM129" s="27">
        <v>44545</v>
      </c>
      <c r="HN129" t="s">
        <v>76</v>
      </c>
      <c r="HO129" s="27">
        <v>44544</v>
      </c>
      <c r="HP129" t="s">
        <v>78</v>
      </c>
      <c r="HQ129" s="27">
        <v>44544</v>
      </c>
      <c r="HR129" s="470" t="s">
        <v>78</v>
      </c>
      <c r="HS129" s="471">
        <v>44574</v>
      </c>
      <c r="HT129" t="s">
        <v>78</v>
      </c>
      <c r="HU129" s="27">
        <v>44574</v>
      </c>
      <c r="HV129" t="s">
        <v>78</v>
      </c>
      <c r="HW129" s="27">
        <v>44574</v>
      </c>
      <c r="HX129" t="s">
        <v>78</v>
      </c>
      <c r="HY129" s="27">
        <v>44574</v>
      </c>
      <c r="HZ129" t="s">
        <v>75</v>
      </c>
      <c r="IA129" s="27">
        <v>44574</v>
      </c>
      <c r="IB129" t="s">
        <v>75</v>
      </c>
      <c r="IC129" s="27">
        <v>44574</v>
      </c>
      <c r="ID129" t="s">
        <v>75</v>
      </c>
      <c r="IE129" s="27">
        <v>44596</v>
      </c>
      <c r="IF129" t="s">
        <v>75</v>
      </c>
      <c r="IG129" s="27">
        <v>44596</v>
      </c>
      <c r="IH129" t="s">
        <v>78</v>
      </c>
      <c r="II129" s="27">
        <v>44596</v>
      </c>
      <c r="IJ129" t="s">
        <v>78</v>
      </c>
      <c r="IK129" s="27">
        <v>44596</v>
      </c>
      <c r="IL129" t="s">
        <v>78</v>
      </c>
      <c r="IM129" s="27">
        <v>44596</v>
      </c>
      <c r="IN129" t="s">
        <v>78</v>
      </c>
      <c r="IO129" s="27">
        <v>44596</v>
      </c>
      <c r="IP129" t="s">
        <v>79</v>
      </c>
      <c r="IQ129" s="27">
        <v>44621</v>
      </c>
      <c r="IR129" t="s">
        <v>79</v>
      </c>
      <c r="IS129">
        <v>44621</v>
      </c>
      <c r="IT129" t="s">
        <v>79</v>
      </c>
      <c r="IU129" s="27">
        <v>44621</v>
      </c>
      <c r="IV129" t="s">
        <v>79</v>
      </c>
      <c r="IW129" s="27">
        <v>44621</v>
      </c>
      <c r="IX129" t="s">
        <v>79</v>
      </c>
      <c r="IY129" s="27">
        <v>44621</v>
      </c>
      <c r="IZ129" t="s">
        <v>79</v>
      </c>
      <c r="JA129" s="27">
        <v>44621</v>
      </c>
      <c r="JB129" t="s">
        <v>79</v>
      </c>
      <c r="JC129" s="27">
        <v>44621</v>
      </c>
      <c r="JD129" t="s">
        <v>79</v>
      </c>
      <c r="JE129" s="27">
        <v>44621</v>
      </c>
      <c r="JF129" t="s">
        <v>81</v>
      </c>
      <c r="JG129">
        <v>44663</v>
      </c>
      <c r="JH129" t="s">
        <v>78</v>
      </c>
      <c r="JI129" s="27">
        <v>44663</v>
      </c>
      <c r="JJ129" t="s">
        <v>78</v>
      </c>
      <c r="JK129">
        <v>44663</v>
      </c>
      <c r="JL129" t="s">
        <v>78</v>
      </c>
      <c r="JM129" s="27">
        <v>44663</v>
      </c>
      <c r="JN129" t="s">
        <v>78</v>
      </c>
      <c r="JO129" s="7">
        <v>44684</v>
      </c>
      <c r="JP129" t="s">
        <v>78</v>
      </c>
      <c r="JQ129" s="27">
        <v>44684</v>
      </c>
      <c r="JR129" t="s">
        <v>78</v>
      </c>
      <c r="JS129" s="27">
        <v>44684</v>
      </c>
      <c r="JT129" t="s">
        <v>78</v>
      </c>
      <c r="JU129">
        <v>44684</v>
      </c>
      <c r="JV129" t="s">
        <v>78</v>
      </c>
      <c r="JW129">
        <v>44725</v>
      </c>
      <c r="JX129" t="s">
        <v>78</v>
      </c>
      <c r="JY129" s="27">
        <v>44756</v>
      </c>
      <c r="JZ129" t="s">
        <v>78</v>
      </c>
      <c r="KA129" s="27">
        <v>44756</v>
      </c>
      <c r="KB129" t="s">
        <v>78</v>
      </c>
      <c r="KC129" s="27">
        <v>44756</v>
      </c>
      <c r="KD129" t="s">
        <v>78</v>
      </c>
      <c r="KE129" s="27">
        <v>44756</v>
      </c>
    </row>
    <row r="130" spans="1:291" x14ac:dyDescent="0.25">
      <c r="A130">
        <v>3550</v>
      </c>
      <c r="B130" s="7">
        <v>43850</v>
      </c>
      <c r="D130">
        <v>3550</v>
      </c>
      <c r="E130" s="7">
        <v>43972</v>
      </c>
      <c r="G130">
        <v>4095</v>
      </c>
      <c r="I130">
        <v>3534</v>
      </c>
      <c r="J130" s="7">
        <v>43972</v>
      </c>
      <c r="L130">
        <v>4095</v>
      </c>
      <c r="M130">
        <v>3534</v>
      </c>
      <c r="O130">
        <v>3471</v>
      </c>
      <c r="P130" s="7">
        <v>43972</v>
      </c>
      <c r="R130">
        <v>4265</v>
      </c>
      <c r="S130" s="7">
        <v>43482</v>
      </c>
      <c r="T130" t="s">
        <v>2555</v>
      </c>
      <c r="U130">
        <v>4555</v>
      </c>
      <c r="V130" s="7">
        <v>42475</v>
      </c>
      <c r="W130" t="s">
        <v>2342</v>
      </c>
      <c r="X130">
        <v>3534</v>
      </c>
      <c r="Y130">
        <v>3534</v>
      </c>
      <c r="Z130" s="7">
        <v>43972</v>
      </c>
      <c r="AA130">
        <v>3534</v>
      </c>
      <c r="AB130">
        <v>3534</v>
      </c>
      <c r="AC130">
        <v>3471</v>
      </c>
      <c r="AD130" s="7">
        <v>43972</v>
      </c>
      <c r="AE130" s="14">
        <v>3475</v>
      </c>
      <c r="AF130">
        <v>3471</v>
      </c>
      <c r="AG130" s="7">
        <v>43991</v>
      </c>
      <c r="AH130" t="s">
        <v>2544</v>
      </c>
      <c r="AI130" s="7">
        <v>43773</v>
      </c>
      <c r="AJ130" s="15" t="s">
        <v>2342</v>
      </c>
      <c r="AK130">
        <v>3289</v>
      </c>
      <c r="AL130" s="7">
        <v>43979</v>
      </c>
      <c r="AM130">
        <v>3471</v>
      </c>
      <c r="AN130">
        <v>3289</v>
      </c>
      <c r="AO130" s="7">
        <v>43979</v>
      </c>
      <c r="AP130">
        <v>3289</v>
      </c>
      <c r="AQ130" s="7">
        <v>44012</v>
      </c>
      <c r="AR130">
        <v>3289</v>
      </c>
      <c r="AS130" s="27">
        <v>44012</v>
      </c>
      <c r="AT130">
        <v>3289</v>
      </c>
      <c r="AU130" s="27">
        <v>44012</v>
      </c>
      <c r="AV130">
        <v>3289</v>
      </c>
      <c r="AW130" s="27">
        <v>44040</v>
      </c>
      <c r="AX130">
        <v>3289</v>
      </c>
      <c r="AY130" s="27">
        <v>44040</v>
      </c>
      <c r="AZ130">
        <v>3289</v>
      </c>
      <c r="BA130" s="27">
        <v>44062</v>
      </c>
      <c r="BB130">
        <v>3289</v>
      </c>
      <c r="BC130" s="27">
        <v>44062</v>
      </c>
      <c r="BD130">
        <v>3289</v>
      </c>
      <c r="BE130" s="27">
        <v>44062</v>
      </c>
      <c r="BF130">
        <v>3289</v>
      </c>
      <c r="BG130" s="27">
        <v>44096</v>
      </c>
      <c r="BH130">
        <v>3289</v>
      </c>
      <c r="BI130" s="27">
        <v>44096</v>
      </c>
      <c r="BJ130">
        <v>3289</v>
      </c>
      <c r="BK130" s="27">
        <v>44096</v>
      </c>
      <c r="BL130">
        <v>3289</v>
      </c>
      <c r="BM130" s="27">
        <v>44119</v>
      </c>
      <c r="BN130">
        <v>3471</v>
      </c>
      <c r="BO130" s="27">
        <v>44056</v>
      </c>
      <c r="BP130">
        <v>3471</v>
      </c>
      <c r="BQ130" s="7">
        <v>44056</v>
      </c>
      <c r="BR130">
        <v>3471</v>
      </c>
      <c r="BS130" s="27">
        <v>44056</v>
      </c>
      <c r="BT130">
        <v>3471</v>
      </c>
      <c r="BU130" s="27">
        <v>44056</v>
      </c>
      <c r="BV130">
        <v>3471</v>
      </c>
      <c r="BW130">
        <v>44056</v>
      </c>
      <c r="BX130">
        <v>3471</v>
      </c>
      <c r="BY130" s="27">
        <v>44203</v>
      </c>
      <c r="BZ130">
        <v>3471</v>
      </c>
      <c r="CA130" s="27">
        <v>44203</v>
      </c>
      <c r="CB130">
        <v>3471</v>
      </c>
      <c r="CC130" s="27">
        <v>44203</v>
      </c>
      <c r="CD130" t="s">
        <v>2527</v>
      </c>
      <c r="CE130" s="27">
        <v>44208</v>
      </c>
      <c r="CF130">
        <v>3471</v>
      </c>
      <c r="CG130" s="27">
        <v>44203</v>
      </c>
      <c r="CH130">
        <v>3350</v>
      </c>
      <c r="CI130" s="27">
        <v>44203</v>
      </c>
      <c r="CJ130">
        <v>3350</v>
      </c>
      <c r="CK130" s="27">
        <v>44237</v>
      </c>
      <c r="CL130">
        <v>3350</v>
      </c>
      <c r="CM130" s="27">
        <v>44237</v>
      </c>
      <c r="CN130">
        <v>3350</v>
      </c>
      <c r="CO130" s="27">
        <v>44237</v>
      </c>
      <c r="CP130">
        <v>3350</v>
      </c>
      <c r="CQ130" s="7">
        <v>44237</v>
      </c>
      <c r="CR130">
        <v>85</v>
      </c>
      <c r="CS130">
        <v>0.309</v>
      </c>
      <c r="CT130">
        <v>3806</v>
      </c>
      <c r="CU130" s="7">
        <v>44237</v>
      </c>
      <c r="CV130">
        <v>3350</v>
      </c>
      <c r="CW130" s="27">
        <v>44258</v>
      </c>
      <c r="CX130">
        <v>3350</v>
      </c>
      <c r="CY130" s="27">
        <v>44292</v>
      </c>
      <c r="CZ130">
        <v>3350</v>
      </c>
      <c r="DA130" s="27">
        <v>44292</v>
      </c>
      <c r="DB130">
        <v>3350</v>
      </c>
      <c r="DC130" s="27">
        <v>44292</v>
      </c>
      <c r="DD130">
        <v>3350</v>
      </c>
      <c r="DE130" s="27">
        <v>44334</v>
      </c>
      <c r="DF130">
        <v>3350</v>
      </c>
      <c r="DG130" s="27">
        <v>44334</v>
      </c>
      <c r="DH130">
        <v>3350</v>
      </c>
      <c r="DI130" s="27">
        <v>44334</v>
      </c>
      <c r="DJ130" t="s">
        <v>279</v>
      </c>
      <c r="DK130" s="7">
        <v>44266</v>
      </c>
      <c r="DL130" t="s">
        <v>108</v>
      </c>
      <c r="DM130" s="27">
        <v>44370</v>
      </c>
      <c r="DN130" t="s">
        <v>108</v>
      </c>
      <c r="DO130" s="27">
        <v>44370</v>
      </c>
      <c r="DP130" t="s">
        <v>96</v>
      </c>
      <c r="DQ130" s="27">
        <v>44370</v>
      </c>
      <c r="DR130" t="s">
        <v>96</v>
      </c>
      <c r="DS130" s="27">
        <v>44370</v>
      </c>
      <c r="DT130" t="s">
        <v>96</v>
      </c>
      <c r="DU130" s="27">
        <v>44370</v>
      </c>
      <c r="DV130" t="s">
        <v>93</v>
      </c>
      <c r="DW130" s="27">
        <v>44370</v>
      </c>
      <c r="DX130" t="s">
        <v>92</v>
      </c>
      <c r="DY130" s="7">
        <v>44392</v>
      </c>
      <c r="DZ130" t="s">
        <v>92</v>
      </c>
      <c r="EA130">
        <v>44392</v>
      </c>
      <c r="EB130" t="s">
        <v>92</v>
      </c>
      <c r="EC130" s="27">
        <v>44392</v>
      </c>
      <c r="ED130" t="s">
        <v>92</v>
      </c>
      <c r="EE130" s="27">
        <v>44392</v>
      </c>
      <c r="EF130" t="s">
        <v>92</v>
      </c>
      <c r="EG130" s="7">
        <v>44392</v>
      </c>
      <c r="EH130" t="s">
        <v>92</v>
      </c>
      <c r="EI130" s="27">
        <v>44392</v>
      </c>
      <c r="EJ130" t="s">
        <v>92</v>
      </c>
      <c r="EK130" s="27">
        <v>44392</v>
      </c>
      <c r="EL130" t="s">
        <v>92</v>
      </c>
      <c r="EM130" s="27">
        <v>44392</v>
      </c>
      <c r="EN130" t="s">
        <v>92</v>
      </c>
      <c r="EO130" s="27">
        <v>44411</v>
      </c>
      <c r="EP130" t="s">
        <v>92</v>
      </c>
      <c r="EQ130" s="27">
        <v>44411</v>
      </c>
      <c r="ER130" t="s">
        <v>86</v>
      </c>
      <c r="ES130" s="27">
        <v>44411</v>
      </c>
      <c r="ET130" t="s">
        <v>85</v>
      </c>
      <c r="EU130" s="27">
        <v>44411</v>
      </c>
      <c r="EV130" t="s">
        <v>84</v>
      </c>
      <c r="EW130" s="27">
        <v>44411</v>
      </c>
      <c r="EX130" t="s">
        <v>84</v>
      </c>
      <c r="EY130" s="27">
        <v>44411</v>
      </c>
      <c r="EZ130" t="s">
        <v>84</v>
      </c>
      <c r="FA130">
        <v>44411</v>
      </c>
      <c r="FB130" t="s">
        <v>84</v>
      </c>
      <c r="FC130" s="27">
        <v>44411</v>
      </c>
      <c r="FF130" t="s">
        <v>84</v>
      </c>
      <c r="FG130" s="27">
        <v>44411</v>
      </c>
      <c r="FH130" t="s">
        <v>84</v>
      </c>
      <c r="FI130" s="7">
        <v>44411</v>
      </c>
      <c r="FJ130" t="s">
        <v>84</v>
      </c>
      <c r="FK130" s="27">
        <v>44411</v>
      </c>
      <c r="FL130" t="s">
        <v>84</v>
      </c>
      <c r="FM130" s="27">
        <v>44411</v>
      </c>
      <c r="FN130" t="s">
        <v>83</v>
      </c>
      <c r="FO130" s="27">
        <v>44453</v>
      </c>
      <c r="FP130" t="s">
        <v>83</v>
      </c>
      <c r="FQ130" s="27">
        <v>44453</v>
      </c>
      <c r="FR130" t="s">
        <v>83</v>
      </c>
      <c r="FS130" s="27">
        <v>44453</v>
      </c>
      <c r="FT130" t="s">
        <v>83</v>
      </c>
      <c r="FU130" s="7">
        <v>44453</v>
      </c>
      <c r="FV130" t="s">
        <v>83</v>
      </c>
      <c r="FW130" s="27">
        <v>44453</v>
      </c>
      <c r="FX130" t="s">
        <v>83</v>
      </c>
      <c r="FY130" s="27">
        <v>44453</v>
      </c>
      <c r="FZ130" t="s">
        <v>83</v>
      </c>
      <c r="GA130" s="27">
        <v>44453</v>
      </c>
      <c r="GB130" t="s">
        <v>83</v>
      </c>
      <c r="GC130" s="27">
        <v>44453</v>
      </c>
      <c r="GD130" t="s">
        <v>83</v>
      </c>
      <c r="GE130" s="27">
        <v>44453</v>
      </c>
      <c r="GF130" t="s">
        <v>83</v>
      </c>
      <c r="GG130" s="27">
        <v>44453</v>
      </c>
      <c r="GH130" t="s">
        <v>83</v>
      </c>
      <c r="GI130" s="27">
        <v>44480</v>
      </c>
      <c r="GJ130" t="s">
        <v>83</v>
      </c>
      <c r="GK130" s="27">
        <v>44480</v>
      </c>
      <c r="GL130" t="s">
        <v>83</v>
      </c>
      <c r="GM130" s="27">
        <v>44480</v>
      </c>
      <c r="GN130" t="s">
        <v>83</v>
      </c>
      <c r="GO130" s="27">
        <v>44480</v>
      </c>
      <c r="GP130" t="s">
        <v>83</v>
      </c>
      <c r="GQ130" s="27">
        <v>44480</v>
      </c>
      <c r="GR130" t="s">
        <v>83</v>
      </c>
      <c r="GS130" s="27">
        <v>44480</v>
      </c>
      <c r="GT130" t="s">
        <v>83</v>
      </c>
      <c r="GU130" s="27">
        <v>44510</v>
      </c>
      <c r="GV130" t="s">
        <v>83</v>
      </c>
      <c r="GW130" s="27">
        <v>44510</v>
      </c>
      <c r="GX130" t="s">
        <v>83</v>
      </c>
      <c r="GY130" s="27">
        <v>44510</v>
      </c>
      <c r="GZ130" t="s">
        <v>81</v>
      </c>
      <c r="HA130" s="27">
        <v>44510</v>
      </c>
      <c r="HB130" t="s">
        <v>81</v>
      </c>
      <c r="HC130" s="27">
        <v>44510</v>
      </c>
      <c r="HD130" t="s">
        <v>81</v>
      </c>
      <c r="HE130" s="27">
        <v>44510</v>
      </c>
      <c r="HF130" t="s">
        <v>81</v>
      </c>
      <c r="HG130">
        <v>44510</v>
      </c>
      <c r="HH130" t="s">
        <v>81</v>
      </c>
      <c r="HI130">
        <v>44510</v>
      </c>
      <c r="HJ130" t="s">
        <v>81</v>
      </c>
      <c r="HK130">
        <v>44510</v>
      </c>
      <c r="HL130" t="s">
        <v>81</v>
      </c>
      <c r="HM130" s="27">
        <v>44544</v>
      </c>
      <c r="HN130" t="s">
        <v>78</v>
      </c>
      <c r="HO130" s="27">
        <v>44544</v>
      </c>
      <c r="HP130" t="s">
        <v>79</v>
      </c>
      <c r="HQ130" s="27">
        <v>44545</v>
      </c>
      <c r="HR130" s="470" t="s">
        <v>79</v>
      </c>
      <c r="HS130" s="471">
        <v>44574</v>
      </c>
      <c r="HT130" t="s">
        <v>79</v>
      </c>
      <c r="HU130" s="27">
        <v>44574</v>
      </c>
      <c r="HV130" t="s">
        <v>79</v>
      </c>
      <c r="HW130" s="27">
        <v>44574</v>
      </c>
      <c r="HX130" t="s">
        <v>79</v>
      </c>
      <c r="HY130" s="27">
        <v>44574</v>
      </c>
      <c r="HZ130" t="s">
        <v>76</v>
      </c>
      <c r="IA130" s="27">
        <v>44574</v>
      </c>
      <c r="IB130" t="s">
        <v>76</v>
      </c>
      <c r="IC130" s="27">
        <v>44574</v>
      </c>
      <c r="ID130" t="s">
        <v>76</v>
      </c>
      <c r="IE130" s="27">
        <v>44596</v>
      </c>
      <c r="IF130" t="s">
        <v>76</v>
      </c>
      <c r="IG130" s="27">
        <v>44596</v>
      </c>
      <c r="IH130" t="s">
        <v>79</v>
      </c>
      <c r="II130" s="27">
        <v>44596</v>
      </c>
      <c r="IJ130" t="s">
        <v>79</v>
      </c>
      <c r="IK130" s="27">
        <v>44596</v>
      </c>
      <c r="IL130" t="s">
        <v>79</v>
      </c>
      <c r="IM130" s="27">
        <v>44596</v>
      </c>
      <c r="IN130" t="s">
        <v>79</v>
      </c>
      <c r="IO130" s="27">
        <v>44596</v>
      </c>
      <c r="IP130" t="s">
        <v>81</v>
      </c>
      <c r="IQ130" s="27">
        <v>44621</v>
      </c>
      <c r="IR130" t="s">
        <v>81</v>
      </c>
      <c r="IS130">
        <v>44621</v>
      </c>
      <c r="IT130" t="s">
        <v>81</v>
      </c>
      <c r="IU130" s="27">
        <v>44621</v>
      </c>
      <c r="IV130" t="s">
        <v>81</v>
      </c>
      <c r="IW130" s="27">
        <v>44621</v>
      </c>
      <c r="IX130" t="s">
        <v>81</v>
      </c>
      <c r="IY130" s="27">
        <v>44621</v>
      </c>
      <c r="IZ130" t="s">
        <v>81</v>
      </c>
      <c r="JA130" s="27">
        <v>44621</v>
      </c>
      <c r="JB130" t="s">
        <v>81</v>
      </c>
      <c r="JC130" s="27">
        <v>44621</v>
      </c>
      <c r="JD130" t="s">
        <v>81</v>
      </c>
      <c r="JE130" s="27">
        <v>44621</v>
      </c>
      <c r="JF130" t="s">
        <v>83</v>
      </c>
      <c r="JG130">
        <v>44663</v>
      </c>
      <c r="JH130" t="s">
        <v>79</v>
      </c>
      <c r="JI130" s="27">
        <v>44663</v>
      </c>
      <c r="JJ130" t="s">
        <v>79</v>
      </c>
      <c r="JK130">
        <v>44663</v>
      </c>
      <c r="JL130" t="s">
        <v>79</v>
      </c>
      <c r="JM130" s="27">
        <v>44680</v>
      </c>
      <c r="JN130" t="s">
        <v>79</v>
      </c>
      <c r="JO130" s="7">
        <v>44684</v>
      </c>
      <c r="JP130" t="s">
        <v>79</v>
      </c>
      <c r="JQ130" s="27">
        <v>44684</v>
      </c>
      <c r="JR130" t="s">
        <v>79</v>
      </c>
      <c r="JS130" s="27">
        <v>44684</v>
      </c>
      <c r="JT130" t="s">
        <v>79</v>
      </c>
      <c r="JU130">
        <v>44684</v>
      </c>
      <c r="JV130" t="s">
        <v>79</v>
      </c>
      <c r="JW130">
        <v>44725</v>
      </c>
      <c r="JX130" t="s">
        <v>79</v>
      </c>
      <c r="JY130" s="27">
        <v>44756</v>
      </c>
      <c r="JZ130" t="s">
        <v>79</v>
      </c>
      <c r="KA130" s="27">
        <v>44756</v>
      </c>
      <c r="KB130" t="s">
        <v>79</v>
      </c>
      <c r="KC130" s="27">
        <v>44756</v>
      </c>
      <c r="KD130" t="s">
        <v>79</v>
      </c>
      <c r="KE130" s="27">
        <v>44756</v>
      </c>
    </row>
    <row r="131" spans="1:291" x14ac:dyDescent="0.25">
      <c r="A131">
        <v>3534</v>
      </c>
      <c r="B131" s="7">
        <v>43850</v>
      </c>
      <c r="D131">
        <v>3534</v>
      </c>
      <c r="E131" s="7">
        <v>43972</v>
      </c>
      <c r="G131">
        <v>3352</v>
      </c>
      <c r="I131">
        <v>3539</v>
      </c>
      <c r="J131" s="7">
        <v>43972</v>
      </c>
      <c r="L131">
        <v>3352</v>
      </c>
      <c r="M131">
        <v>3539</v>
      </c>
      <c r="O131">
        <v>3350</v>
      </c>
      <c r="P131" s="7">
        <v>43850</v>
      </c>
      <c r="R131">
        <v>4170</v>
      </c>
      <c r="S131" s="7">
        <v>42305</v>
      </c>
      <c r="T131" t="s">
        <v>2555</v>
      </c>
      <c r="U131">
        <v>4351</v>
      </c>
      <c r="V131" s="7">
        <v>43027</v>
      </c>
      <c r="W131" t="s">
        <v>2342</v>
      </c>
      <c r="X131">
        <v>3539</v>
      </c>
      <c r="Y131">
        <v>3539</v>
      </c>
      <c r="Z131" s="7">
        <v>43972</v>
      </c>
      <c r="AA131">
        <v>3539</v>
      </c>
      <c r="AB131">
        <v>3539</v>
      </c>
      <c r="AC131">
        <v>3350</v>
      </c>
      <c r="AD131" s="7">
        <v>43850</v>
      </c>
      <c r="AE131" s="14">
        <v>3461</v>
      </c>
      <c r="AF131">
        <v>3350</v>
      </c>
      <c r="AG131" s="7">
        <v>43991</v>
      </c>
      <c r="AH131">
        <v>4330</v>
      </c>
      <c r="AI131" s="7">
        <v>42475</v>
      </c>
      <c r="AJ131" s="15" t="s">
        <v>2342</v>
      </c>
      <c r="AK131">
        <v>3237</v>
      </c>
      <c r="AL131" s="7">
        <v>43979</v>
      </c>
      <c r="AM131">
        <v>3350</v>
      </c>
      <c r="AN131">
        <v>3237</v>
      </c>
      <c r="AO131" s="7">
        <v>43979</v>
      </c>
      <c r="AP131">
        <v>3237</v>
      </c>
      <c r="AQ131" s="7">
        <v>44012</v>
      </c>
      <c r="AR131">
        <v>3237</v>
      </c>
      <c r="AS131" s="27">
        <v>44012</v>
      </c>
      <c r="AT131">
        <v>3237</v>
      </c>
      <c r="AU131" s="27">
        <v>44012</v>
      </c>
      <c r="AV131">
        <v>3237</v>
      </c>
      <c r="AW131" s="27">
        <v>44040</v>
      </c>
      <c r="AX131">
        <v>3237</v>
      </c>
      <c r="AY131" s="27">
        <v>44040</v>
      </c>
      <c r="AZ131">
        <v>3237</v>
      </c>
      <c r="BA131" s="27">
        <v>44062</v>
      </c>
      <c r="BB131">
        <v>3237</v>
      </c>
      <c r="BC131" s="27">
        <v>44062</v>
      </c>
      <c r="BD131">
        <v>3237</v>
      </c>
      <c r="BE131" s="27">
        <v>44062</v>
      </c>
      <c r="BF131">
        <v>3237</v>
      </c>
      <c r="BG131" s="27">
        <v>44096</v>
      </c>
      <c r="BH131">
        <v>3237</v>
      </c>
      <c r="BI131" s="27">
        <v>44096</v>
      </c>
      <c r="BJ131">
        <v>3237</v>
      </c>
      <c r="BK131" s="27">
        <v>44096</v>
      </c>
      <c r="BL131">
        <v>3237</v>
      </c>
      <c r="BM131" s="27">
        <v>44119</v>
      </c>
      <c r="BN131">
        <v>3350</v>
      </c>
      <c r="BO131" s="27">
        <v>44056</v>
      </c>
      <c r="BP131">
        <v>3350</v>
      </c>
      <c r="BQ131" s="7">
        <v>44056</v>
      </c>
      <c r="BR131">
        <v>3350</v>
      </c>
      <c r="BS131" s="27">
        <v>44056</v>
      </c>
      <c r="BT131">
        <v>3350</v>
      </c>
      <c r="BU131" s="27">
        <v>44056</v>
      </c>
      <c r="BV131">
        <v>3350</v>
      </c>
      <c r="BW131">
        <v>44056</v>
      </c>
      <c r="BX131">
        <v>3350</v>
      </c>
      <c r="BY131" s="27">
        <v>44203</v>
      </c>
      <c r="BZ131">
        <v>3350</v>
      </c>
      <c r="CA131" s="27">
        <v>44203</v>
      </c>
      <c r="CB131">
        <v>3350</v>
      </c>
      <c r="CC131" s="27">
        <v>44203</v>
      </c>
      <c r="CD131" t="s">
        <v>2557</v>
      </c>
      <c r="CE131" s="27">
        <v>44208</v>
      </c>
      <c r="CF131">
        <v>3350</v>
      </c>
      <c r="CG131" s="27">
        <v>44203</v>
      </c>
      <c r="CH131">
        <v>3289</v>
      </c>
      <c r="CI131" s="27">
        <v>44209</v>
      </c>
      <c r="CJ131">
        <v>3289</v>
      </c>
      <c r="CK131" s="27">
        <v>44232</v>
      </c>
      <c r="CL131">
        <v>3289</v>
      </c>
      <c r="CM131" s="27">
        <v>44232</v>
      </c>
      <c r="CN131">
        <v>3289</v>
      </c>
      <c r="CO131" s="27">
        <v>44232</v>
      </c>
      <c r="CP131">
        <v>3289</v>
      </c>
      <c r="CQ131" s="7">
        <v>44232</v>
      </c>
      <c r="CR131">
        <v>86</v>
      </c>
      <c r="CS131">
        <v>0.38</v>
      </c>
      <c r="CT131">
        <v>3608</v>
      </c>
      <c r="CU131" s="7">
        <v>44253</v>
      </c>
      <c r="CV131">
        <v>3289</v>
      </c>
      <c r="CW131" s="27">
        <v>44259</v>
      </c>
      <c r="CX131">
        <v>3289</v>
      </c>
      <c r="CY131" s="27">
        <v>44292</v>
      </c>
      <c r="CZ131">
        <v>3289</v>
      </c>
      <c r="DA131" s="27">
        <v>44292</v>
      </c>
      <c r="DB131">
        <v>3289</v>
      </c>
      <c r="DC131" s="27">
        <v>44292</v>
      </c>
      <c r="DD131">
        <v>3289</v>
      </c>
      <c r="DE131" s="27">
        <v>44334</v>
      </c>
      <c r="DF131">
        <v>3289</v>
      </c>
      <c r="DG131" s="27">
        <v>44334</v>
      </c>
      <c r="DH131">
        <v>3289</v>
      </c>
      <c r="DI131" s="27">
        <v>44334</v>
      </c>
      <c r="DJ131" t="s">
        <v>281</v>
      </c>
      <c r="DK131" s="7">
        <v>44266</v>
      </c>
      <c r="DL131" t="s">
        <v>109</v>
      </c>
      <c r="DM131" s="27">
        <v>44370</v>
      </c>
      <c r="DN131" t="s">
        <v>109</v>
      </c>
      <c r="DO131" s="27">
        <v>44370</v>
      </c>
      <c r="DP131" t="s">
        <v>98</v>
      </c>
      <c r="DQ131" s="27">
        <v>44370</v>
      </c>
      <c r="DR131" t="s">
        <v>98</v>
      </c>
      <c r="DS131" s="27">
        <v>44370</v>
      </c>
      <c r="DT131" t="s">
        <v>98</v>
      </c>
      <c r="DU131" s="27">
        <v>44370</v>
      </c>
      <c r="DV131" t="s">
        <v>94</v>
      </c>
      <c r="DW131" s="27">
        <v>44370</v>
      </c>
      <c r="DX131" t="s">
        <v>93</v>
      </c>
      <c r="DY131" s="7">
        <v>44392</v>
      </c>
      <c r="DZ131" t="s">
        <v>93</v>
      </c>
      <c r="EA131">
        <v>44392</v>
      </c>
      <c r="EB131" t="s">
        <v>93</v>
      </c>
      <c r="EC131" s="27">
        <v>44392</v>
      </c>
      <c r="ED131" t="s">
        <v>93</v>
      </c>
      <c r="EE131" s="27">
        <v>44392</v>
      </c>
      <c r="EF131" t="s">
        <v>93</v>
      </c>
      <c r="EG131" s="7">
        <v>44392</v>
      </c>
      <c r="EH131" t="s">
        <v>93</v>
      </c>
      <c r="EI131" s="27">
        <v>44392</v>
      </c>
      <c r="EJ131" t="s">
        <v>93</v>
      </c>
      <c r="EK131" s="27">
        <v>44392</v>
      </c>
      <c r="EL131" t="s">
        <v>93</v>
      </c>
      <c r="EM131" s="27">
        <v>44392</v>
      </c>
      <c r="EN131" t="s">
        <v>93</v>
      </c>
      <c r="EO131" s="27">
        <v>44411</v>
      </c>
      <c r="EP131" t="s">
        <v>93</v>
      </c>
      <c r="EQ131" s="27">
        <v>44411</v>
      </c>
      <c r="ER131" t="s">
        <v>87</v>
      </c>
      <c r="ES131" s="27">
        <v>44411</v>
      </c>
      <c r="ET131" t="s">
        <v>86</v>
      </c>
      <c r="EU131" s="27">
        <v>44411</v>
      </c>
      <c r="EV131" t="s">
        <v>85</v>
      </c>
      <c r="EW131" s="27">
        <v>44411</v>
      </c>
      <c r="EX131" t="s">
        <v>85</v>
      </c>
      <c r="EY131" s="27">
        <v>44411</v>
      </c>
      <c r="EZ131" t="s">
        <v>85</v>
      </c>
      <c r="FA131">
        <v>44411</v>
      </c>
      <c r="FB131" t="s">
        <v>85</v>
      </c>
      <c r="FC131" s="27">
        <v>44411</v>
      </c>
      <c r="FF131" t="s">
        <v>85</v>
      </c>
      <c r="FG131" s="27">
        <v>44411</v>
      </c>
      <c r="FH131" t="s">
        <v>85</v>
      </c>
      <c r="FI131" s="7">
        <v>44411</v>
      </c>
      <c r="FJ131" t="s">
        <v>85</v>
      </c>
      <c r="FK131" s="27">
        <v>44411</v>
      </c>
      <c r="FL131" t="s">
        <v>85</v>
      </c>
      <c r="FM131" s="27">
        <v>44411</v>
      </c>
      <c r="FN131" t="s">
        <v>84</v>
      </c>
      <c r="FO131" s="27">
        <v>44453</v>
      </c>
      <c r="FP131" t="s">
        <v>84</v>
      </c>
      <c r="FQ131" s="27">
        <v>44453</v>
      </c>
      <c r="FR131" t="s">
        <v>84</v>
      </c>
      <c r="FS131" s="27">
        <v>44453</v>
      </c>
      <c r="FT131" t="s">
        <v>84</v>
      </c>
      <c r="FU131" s="7">
        <v>44453</v>
      </c>
      <c r="FV131" t="s">
        <v>84</v>
      </c>
      <c r="FW131" s="27">
        <v>44453</v>
      </c>
      <c r="FX131" t="s">
        <v>84</v>
      </c>
      <c r="FY131" s="27">
        <v>44453</v>
      </c>
      <c r="FZ131" t="s">
        <v>84</v>
      </c>
      <c r="GA131" s="27">
        <v>44453</v>
      </c>
      <c r="GB131" t="s">
        <v>84</v>
      </c>
      <c r="GC131" s="27">
        <v>44453</v>
      </c>
      <c r="GD131" t="s">
        <v>84</v>
      </c>
      <c r="GE131" s="27">
        <v>44453</v>
      </c>
      <c r="GF131" t="s">
        <v>84</v>
      </c>
      <c r="GG131" s="27">
        <v>44453</v>
      </c>
      <c r="GH131" t="s">
        <v>84</v>
      </c>
      <c r="GI131" s="27">
        <v>44480</v>
      </c>
      <c r="GJ131" t="s">
        <v>84</v>
      </c>
      <c r="GK131" s="27">
        <v>44480</v>
      </c>
      <c r="GL131" t="s">
        <v>84</v>
      </c>
      <c r="GM131" s="27">
        <v>44480</v>
      </c>
      <c r="GN131" t="s">
        <v>84</v>
      </c>
      <c r="GO131" s="27">
        <v>44480</v>
      </c>
      <c r="GP131" t="s">
        <v>84</v>
      </c>
      <c r="GQ131" s="27">
        <v>44480</v>
      </c>
      <c r="GR131" t="s">
        <v>84</v>
      </c>
      <c r="GS131" s="27">
        <v>44480</v>
      </c>
      <c r="GT131" t="s">
        <v>84</v>
      </c>
      <c r="GU131" s="27">
        <v>44510</v>
      </c>
      <c r="GV131" t="s">
        <v>84</v>
      </c>
      <c r="GW131" s="27">
        <v>44510</v>
      </c>
      <c r="GX131" t="s">
        <v>84</v>
      </c>
      <c r="GY131" s="27">
        <v>44510</v>
      </c>
      <c r="GZ131" t="s">
        <v>83</v>
      </c>
      <c r="HA131" s="27">
        <v>44510</v>
      </c>
      <c r="HB131" t="s">
        <v>83</v>
      </c>
      <c r="HC131" s="27">
        <v>44510</v>
      </c>
      <c r="HD131" t="s">
        <v>83</v>
      </c>
      <c r="HE131" s="27">
        <v>44510</v>
      </c>
      <c r="HF131" t="s">
        <v>83</v>
      </c>
      <c r="HG131">
        <v>44510</v>
      </c>
      <c r="HH131" t="s">
        <v>83</v>
      </c>
      <c r="HI131">
        <v>44510</v>
      </c>
      <c r="HJ131" t="s">
        <v>83</v>
      </c>
      <c r="HK131">
        <v>44510</v>
      </c>
      <c r="HL131" t="s">
        <v>83</v>
      </c>
      <c r="HM131" s="27">
        <v>44544</v>
      </c>
      <c r="HN131" t="s">
        <v>79</v>
      </c>
      <c r="HO131" s="27">
        <v>44545</v>
      </c>
      <c r="HP131" t="s">
        <v>81</v>
      </c>
      <c r="HQ131" s="27">
        <v>44544</v>
      </c>
      <c r="HR131" s="470" t="s">
        <v>81</v>
      </c>
      <c r="HS131" s="471">
        <v>44574</v>
      </c>
      <c r="HT131" t="s">
        <v>81</v>
      </c>
      <c r="HU131" s="27">
        <v>44574</v>
      </c>
      <c r="HV131" t="s">
        <v>81</v>
      </c>
      <c r="HW131" s="27">
        <v>44574</v>
      </c>
      <c r="HX131" t="s">
        <v>81</v>
      </c>
      <c r="HY131" s="27">
        <v>44574</v>
      </c>
      <c r="HZ131" t="s">
        <v>78</v>
      </c>
      <c r="IA131" s="27">
        <v>44574</v>
      </c>
      <c r="IB131" t="s">
        <v>78</v>
      </c>
      <c r="IC131" s="27">
        <v>44574</v>
      </c>
      <c r="ID131" t="s">
        <v>78</v>
      </c>
      <c r="IE131" s="27">
        <v>44596</v>
      </c>
      <c r="IF131" t="s">
        <v>78</v>
      </c>
      <c r="IG131" s="27">
        <v>44596</v>
      </c>
      <c r="IH131" t="s">
        <v>81</v>
      </c>
      <c r="II131" s="27">
        <v>44596</v>
      </c>
      <c r="IJ131" t="s">
        <v>81</v>
      </c>
      <c r="IK131" s="27">
        <v>44596</v>
      </c>
      <c r="IL131" t="s">
        <v>81</v>
      </c>
      <c r="IM131" s="27">
        <v>44596</v>
      </c>
      <c r="IN131" t="s">
        <v>81</v>
      </c>
      <c r="IO131" s="27">
        <v>44596</v>
      </c>
      <c r="IP131" t="s">
        <v>83</v>
      </c>
      <c r="IQ131" s="27">
        <v>44621</v>
      </c>
      <c r="IR131" t="s">
        <v>83</v>
      </c>
      <c r="IS131">
        <v>44621</v>
      </c>
      <c r="IT131" t="s">
        <v>83</v>
      </c>
      <c r="IU131" s="27">
        <v>44621</v>
      </c>
      <c r="IV131" t="s">
        <v>83</v>
      </c>
      <c r="IW131" s="27">
        <v>44621</v>
      </c>
      <c r="IX131" t="s">
        <v>83</v>
      </c>
      <c r="IY131" s="27">
        <v>44621</v>
      </c>
      <c r="IZ131" t="s">
        <v>83</v>
      </c>
      <c r="JA131" s="27">
        <v>44621</v>
      </c>
      <c r="JB131" t="s">
        <v>83</v>
      </c>
      <c r="JC131" s="27">
        <v>44621</v>
      </c>
      <c r="JD131" t="s">
        <v>83</v>
      </c>
      <c r="JE131" s="27">
        <v>44621</v>
      </c>
      <c r="JF131" t="s">
        <v>84</v>
      </c>
      <c r="JG131">
        <v>44663</v>
      </c>
      <c r="JH131" t="s">
        <v>81</v>
      </c>
      <c r="JI131" s="27">
        <v>44663</v>
      </c>
      <c r="JJ131" t="s">
        <v>81</v>
      </c>
      <c r="JK131">
        <v>44663</v>
      </c>
      <c r="JL131" t="s">
        <v>81</v>
      </c>
      <c r="JM131" s="27">
        <v>44680</v>
      </c>
      <c r="JN131" t="s">
        <v>81</v>
      </c>
      <c r="JO131" s="7">
        <v>44684</v>
      </c>
      <c r="JP131" t="s">
        <v>81</v>
      </c>
      <c r="JQ131" s="27">
        <v>44684</v>
      </c>
      <c r="JR131" t="s">
        <v>81</v>
      </c>
      <c r="JS131" s="27">
        <v>44684</v>
      </c>
      <c r="JT131" t="s">
        <v>81</v>
      </c>
      <c r="JU131">
        <v>44684</v>
      </c>
      <c r="JV131" t="s">
        <v>81</v>
      </c>
      <c r="JW131">
        <v>44725</v>
      </c>
      <c r="JX131" t="s">
        <v>81</v>
      </c>
      <c r="JY131" s="27">
        <v>44756</v>
      </c>
      <c r="JZ131" t="s">
        <v>81</v>
      </c>
      <c r="KA131" s="27">
        <v>44756</v>
      </c>
      <c r="KB131" t="s">
        <v>81</v>
      </c>
      <c r="KC131" s="27">
        <v>44756</v>
      </c>
      <c r="KD131" t="s">
        <v>81</v>
      </c>
      <c r="KE131" s="27">
        <v>44756</v>
      </c>
    </row>
    <row r="132" spans="1:291" x14ac:dyDescent="0.25">
      <c r="A132">
        <v>3539</v>
      </c>
      <c r="B132" s="7">
        <v>43850</v>
      </c>
      <c r="D132">
        <v>3539</v>
      </c>
      <c r="E132" s="7">
        <v>43972</v>
      </c>
      <c r="G132">
        <v>3365</v>
      </c>
      <c r="I132">
        <v>3475</v>
      </c>
      <c r="J132" s="7">
        <v>43972</v>
      </c>
      <c r="L132">
        <v>3365</v>
      </c>
      <c r="M132">
        <v>3475</v>
      </c>
      <c r="O132">
        <v>3289</v>
      </c>
      <c r="P132" s="7">
        <v>43937</v>
      </c>
      <c r="R132">
        <v>4555</v>
      </c>
      <c r="S132" s="7">
        <v>42475</v>
      </c>
      <c r="T132" t="s">
        <v>2342</v>
      </c>
      <c r="U132">
        <v>4535</v>
      </c>
      <c r="V132" s="7">
        <v>43927</v>
      </c>
      <c r="W132" t="s">
        <v>2503</v>
      </c>
      <c r="X132">
        <v>3475</v>
      </c>
      <c r="Y132">
        <v>3475</v>
      </c>
      <c r="Z132" s="7">
        <v>43972</v>
      </c>
      <c r="AA132">
        <v>3475</v>
      </c>
      <c r="AB132">
        <v>3475</v>
      </c>
      <c r="AC132">
        <v>3289</v>
      </c>
      <c r="AD132" s="7">
        <v>43979</v>
      </c>
      <c r="AE132" s="14">
        <v>3471</v>
      </c>
      <c r="AF132">
        <v>3289</v>
      </c>
      <c r="AG132" s="7">
        <v>43979</v>
      </c>
      <c r="AH132">
        <v>4280</v>
      </c>
      <c r="AI132" s="7">
        <v>43851</v>
      </c>
      <c r="AJ132" s="15" t="s">
        <v>2503</v>
      </c>
      <c r="AK132">
        <v>3562</v>
      </c>
      <c r="AL132" s="7">
        <v>43655</v>
      </c>
      <c r="AM132">
        <v>3289</v>
      </c>
      <c r="AN132">
        <v>3562</v>
      </c>
      <c r="AO132" s="7">
        <v>43655</v>
      </c>
      <c r="AP132">
        <v>3562</v>
      </c>
      <c r="AQ132" s="7">
        <v>44012</v>
      </c>
      <c r="AR132">
        <v>3562</v>
      </c>
      <c r="AS132" s="27">
        <v>44012</v>
      </c>
      <c r="AT132">
        <v>3562</v>
      </c>
      <c r="AU132" s="27">
        <v>44012</v>
      </c>
      <c r="AV132">
        <v>3562</v>
      </c>
      <c r="AW132" s="27">
        <v>44012</v>
      </c>
      <c r="AX132">
        <v>3562</v>
      </c>
      <c r="AY132" s="27">
        <v>44012</v>
      </c>
      <c r="AZ132">
        <v>3562</v>
      </c>
      <c r="BA132" s="27">
        <v>44062</v>
      </c>
      <c r="BB132">
        <v>3562</v>
      </c>
      <c r="BC132" s="27">
        <v>44062</v>
      </c>
      <c r="BD132">
        <v>3562</v>
      </c>
      <c r="BE132" s="27">
        <v>44062</v>
      </c>
      <c r="BF132">
        <v>3562</v>
      </c>
      <c r="BG132" s="27">
        <v>44062</v>
      </c>
      <c r="BH132">
        <v>3562</v>
      </c>
      <c r="BI132" s="27">
        <v>44062</v>
      </c>
      <c r="BJ132">
        <v>3562</v>
      </c>
      <c r="BK132" s="27">
        <v>44062</v>
      </c>
      <c r="BL132">
        <v>3562</v>
      </c>
      <c r="BM132" s="27">
        <v>44062</v>
      </c>
      <c r="BN132">
        <v>3289</v>
      </c>
      <c r="BO132" s="27">
        <v>44124</v>
      </c>
      <c r="BP132">
        <v>3289</v>
      </c>
      <c r="BQ132" s="7">
        <v>44159</v>
      </c>
      <c r="BR132">
        <v>3289</v>
      </c>
      <c r="BS132" s="27">
        <v>44159</v>
      </c>
      <c r="BT132">
        <v>3289</v>
      </c>
      <c r="BU132" s="27">
        <v>44159</v>
      </c>
      <c r="BV132">
        <v>3289</v>
      </c>
      <c r="BW132">
        <v>44159</v>
      </c>
      <c r="BX132">
        <v>3289</v>
      </c>
      <c r="BY132" s="27">
        <v>44209</v>
      </c>
      <c r="BZ132">
        <v>3289</v>
      </c>
      <c r="CA132" s="27">
        <v>44209</v>
      </c>
      <c r="CB132">
        <v>3289</v>
      </c>
      <c r="CC132" s="27">
        <v>44209</v>
      </c>
      <c r="CD132" t="s">
        <v>2558</v>
      </c>
      <c r="CE132" s="27">
        <v>44208</v>
      </c>
      <c r="CF132">
        <v>3289</v>
      </c>
      <c r="CG132" s="27">
        <v>44209</v>
      </c>
      <c r="CH132">
        <v>3237</v>
      </c>
      <c r="CI132" s="27">
        <v>44209</v>
      </c>
      <c r="CJ132">
        <v>3237</v>
      </c>
      <c r="CK132" s="27">
        <v>44232</v>
      </c>
      <c r="CL132">
        <v>3237</v>
      </c>
      <c r="CM132" s="27">
        <v>44232</v>
      </c>
      <c r="CN132">
        <v>3237</v>
      </c>
      <c r="CO132" s="27">
        <v>44232</v>
      </c>
      <c r="CP132">
        <v>3237</v>
      </c>
      <c r="CQ132" s="7">
        <v>44232</v>
      </c>
      <c r="CR132">
        <v>87</v>
      </c>
      <c r="CS132">
        <v>0.29599999999999999</v>
      </c>
      <c r="CT132">
        <v>3618</v>
      </c>
      <c r="CU132" s="7">
        <v>44253</v>
      </c>
      <c r="CV132">
        <v>3237</v>
      </c>
      <c r="CW132" s="27">
        <v>44259</v>
      </c>
      <c r="CX132">
        <v>3237</v>
      </c>
      <c r="CY132" s="27">
        <v>44292</v>
      </c>
      <c r="CZ132">
        <v>3237</v>
      </c>
      <c r="DA132" s="27">
        <v>44292</v>
      </c>
      <c r="DB132">
        <v>3237</v>
      </c>
      <c r="DC132" s="27">
        <v>44292</v>
      </c>
      <c r="DD132">
        <v>3237</v>
      </c>
      <c r="DE132" s="27">
        <v>44334</v>
      </c>
      <c r="DF132">
        <v>3237</v>
      </c>
      <c r="DG132" s="27">
        <v>44334</v>
      </c>
      <c r="DH132">
        <v>3237</v>
      </c>
      <c r="DI132" s="27">
        <v>44334</v>
      </c>
      <c r="DJ132" t="s">
        <v>283</v>
      </c>
      <c r="DK132" s="7">
        <v>44266</v>
      </c>
      <c r="DL132" t="s">
        <v>111</v>
      </c>
      <c r="DM132" s="27">
        <v>44370</v>
      </c>
      <c r="DN132" t="s">
        <v>111</v>
      </c>
      <c r="DO132" s="27">
        <v>44370</v>
      </c>
      <c r="DP132" t="s">
        <v>100</v>
      </c>
      <c r="DQ132" s="27">
        <v>44370</v>
      </c>
      <c r="DR132" t="s">
        <v>100</v>
      </c>
      <c r="DS132" s="27">
        <v>44370</v>
      </c>
      <c r="DT132" t="s">
        <v>100</v>
      </c>
      <c r="DU132" s="27">
        <v>44370</v>
      </c>
      <c r="DV132" t="s">
        <v>96</v>
      </c>
      <c r="DW132" s="27">
        <v>44370</v>
      </c>
      <c r="DX132" t="s">
        <v>94</v>
      </c>
      <c r="DY132" s="7">
        <v>44392</v>
      </c>
      <c r="DZ132" t="s">
        <v>94</v>
      </c>
      <c r="EA132">
        <v>44392</v>
      </c>
      <c r="EB132" t="s">
        <v>94</v>
      </c>
      <c r="EC132" s="27">
        <v>44392</v>
      </c>
      <c r="ED132" t="s">
        <v>94</v>
      </c>
      <c r="EE132" s="27">
        <v>44392</v>
      </c>
      <c r="EF132" t="s">
        <v>94</v>
      </c>
      <c r="EG132" s="7">
        <v>44392</v>
      </c>
      <c r="EH132" t="s">
        <v>94</v>
      </c>
      <c r="EI132" s="27">
        <v>44392</v>
      </c>
      <c r="EJ132" t="s">
        <v>94</v>
      </c>
      <c r="EK132" s="27">
        <v>44392</v>
      </c>
      <c r="EL132" t="s">
        <v>94</v>
      </c>
      <c r="EM132" s="27">
        <v>44392</v>
      </c>
      <c r="EN132" t="s">
        <v>94</v>
      </c>
      <c r="EO132" s="27">
        <v>44411</v>
      </c>
      <c r="EP132" t="s">
        <v>94</v>
      </c>
      <c r="EQ132" s="27">
        <v>44411</v>
      </c>
      <c r="ER132" t="s">
        <v>89</v>
      </c>
      <c r="ES132" s="27">
        <v>44411</v>
      </c>
      <c r="ET132" t="s">
        <v>87</v>
      </c>
      <c r="EU132" s="27">
        <v>44411</v>
      </c>
      <c r="EV132" t="s">
        <v>86</v>
      </c>
      <c r="EW132" s="27">
        <v>44411</v>
      </c>
      <c r="EX132" t="s">
        <v>86</v>
      </c>
      <c r="EY132" s="27">
        <v>44411</v>
      </c>
      <c r="EZ132" t="s">
        <v>86</v>
      </c>
      <c r="FA132">
        <v>44411</v>
      </c>
      <c r="FB132" t="s">
        <v>86</v>
      </c>
      <c r="FC132" s="27">
        <v>44411</v>
      </c>
      <c r="FF132" t="s">
        <v>86</v>
      </c>
      <c r="FG132" s="27">
        <v>44411</v>
      </c>
      <c r="FH132" t="s">
        <v>86</v>
      </c>
      <c r="FI132" s="7">
        <v>44411</v>
      </c>
      <c r="FJ132" t="s">
        <v>86</v>
      </c>
      <c r="FK132" s="27">
        <v>44411</v>
      </c>
      <c r="FL132" t="s">
        <v>86</v>
      </c>
      <c r="FM132" s="27">
        <v>44411</v>
      </c>
      <c r="FN132" t="s">
        <v>85</v>
      </c>
      <c r="FO132" s="27">
        <v>44453</v>
      </c>
      <c r="FP132" t="s">
        <v>85</v>
      </c>
      <c r="FQ132" s="27">
        <v>44453</v>
      </c>
      <c r="FR132" t="s">
        <v>85</v>
      </c>
      <c r="FS132" s="27">
        <v>44453</v>
      </c>
      <c r="FT132" t="s">
        <v>85</v>
      </c>
      <c r="FU132" s="7">
        <v>44453</v>
      </c>
      <c r="FV132" t="s">
        <v>85</v>
      </c>
      <c r="FW132" s="27">
        <v>44453</v>
      </c>
      <c r="FX132" t="s">
        <v>85</v>
      </c>
      <c r="FY132" s="27">
        <v>44453</v>
      </c>
      <c r="FZ132" t="s">
        <v>85</v>
      </c>
      <c r="GA132" s="27">
        <v>44453</v>
      </c>
      <c r="GB132" t="s">
        <v>85</v>
      </c>
      <c r="GC132" s="27">
        <v>44453</v>
      </c>
      <c r="GD132" t="s">
        <v>85</v>
      </c>
      <c r="GE132" s="27">
        <v>44453</v>
      </c>
      <c r="GF132" t="s">
        <v>85</v>
      </c>
      <c r="GG132" s="27">
        <v>44453</v>
      </c>
      <c r="GH132" t="s">
        <v>85</v>
      </c>
      <c r="GI132" s="27">
        <v>44480</v>
      </c>
      <c r="GJ132" t="s">
        <v>85</v>
      </c>
      <c r="GK132" s="27">
        <v>44480</v>
      </c>
      <c r="GL132" t="s">
        <v>85</v>
      </c>
      <c r="GM132" s="27">
        <v>44480</v>
      </c>
      <c r="GN132" t="s">
        <v>85</v>
      </c>
      <c r="GO132" s="27">
        <v>44480</v>
      </c>
      <c r="GP132" t="s">
        <v>85</v>
      </c>
      <c r="GQ132" s="27">
        <v>44480</v>
      </c>
      <c r="GR132" t="s">
        <v>85</v>
      </c>
      <c r="GS132" s="27">
        <v>44480</v>
      </c>
      <c r="GT132" t="s">
        <v>85</v>
      </c>
      <c r="GU132" s="27">
        <v>44510</v>
      </c>
      <c r="GV132" t="s">
        <v>85</v>
      </c>
      <c r="GW132" s="27">
        <v>44510</v>
      </c>
      <c r="GX132" t="s">
        <v>85</v>
      </c>
      <c r="GY132" s="27">
        <v>44510</v>
      </c>
      <c r="GZ132" t="s">
        <v>84</v>
      </c>
      <c r="HA132" s="27">
        <v>44510</v>
      </c>
      <c r="HB132" t="s">
        <v>84</v>
      </c>
      <c r="HC132" s="27">
        <v>44510</v>
      </c>
      <c r="HD132" t="s">
        <v>84</v>
      </c>
      <c r="HE132" s="27">
        <v>44510</v>
      </c>
      <c r="HF132" t="s">
        <v>84</v>
      </c>
      <c r="HG132">
        <v>44510</v>
      </c>
      <c r="HH132" t="s">
        <v>84</v>
      </c>
      <c r="HI132">
        <v>44510</v>
      </c>
      <c r="HJ132" t="s">
        <v>84</v>
      </c>
      <c r="HK132">
        <v>44510</v>
      </c>
      <c r="HL132" t="s">
        <v>84</v>
      </c>
      <c r="HM132" s="27">
        <v>44544</v>
      </c>
      <c r="HN132" t="s">
        <v>81</v>
      </c>
      <c r="HO132" s="27">
        <v>44544</v>
      </c>
      <c r="HP132" t="s">
        <v>83</v>
      </c>
      <c r="HQ132" s="27">
        <v>44544</v>
      </c>
      <c r="HR132" s="470" t="s">
        <v>83</v>
      </c>
      <c r="HS132" s="471">
        <v>44574</v>
      </c>
      <c r="HT132" t="s">
        <v>83</v>
      </c>
      <c r="HU132" s="27">
        <v>44574</v>
      </c>
      <c r="HV132" t="s">
        <v>83</v>
      </c>
      <c r="HW132" s="27">
        <v>44574</v>
      </c>
      <c r="HX132" t="s">
        <v>83</v>
      </c>
      <c r="HY132" s="27">
        <v>44574</v>
      </c>
      <c r="HZ132" t="s">
        <v>79</v>
      </c>
      <c r="IA132" s="27">
        <v>44574</v>
      </c>
      <c r="IB132" t="s">
        <v>79</v>
      </c>
      <c r="IC132" s="27">
        <v>44574</v>
      </c>
      <c r="ID132" t="s">
        <v>79</v>
      </c>
      <c r="IE132" s="27">
        <v>44596</v>
      </c>
      <c r="IF132" t="s">
        <v>79</v>
      </c>
      <c r="IG132" s="27">
        <v>44596</v>
      </c>
      <c r="IH132" t="s">
        <v>83</v>
      </c>
      <c r="II132" s="27">
        <v>44596</v>
      </c>
      <c r="IJ132" t="s">
        <v>83</v>
      </c>
      <c r="IK132" s="27">
        <v>44596</v>
      </c>
      <c r="IL132" t="s">
        <v>83</v>
      </c>
      <c r="IM132" s="27">
        <v>44596</v>
      </c>
      <c r="IN132" t="s">
        <v>83</v>
      </c>
      <c r="IO132" s="27">
        <v>44596</v>
      </c>
      <c r="IP132" t="s">
        <v>84</v>
      </c>
      <c r="IQ132" s="27">
        <v>44621</v>
      </c>
      <c r="IR132" t="s">
        <v>84</v>
      </c>
      <c r="IS132">
        <v>44621</v>
      </c>
      <c r="IT132" t="s">
        <v>84</v>
      </c>
      <c r="IU132" s="27">
        <v>44621</v>
      </c>
      <c r="IV132" t="s">
        <v>84</v>
      </c>
      <c r="IW132" s="27">
        <v>44621</v>
      </c>
      <c r="IX132" t="s">
        <v>84</v>
      </c>
      <c r="IY132" s="27">
        <v>44621</v>
      </c>
      <c r="IZ132" t="s">
        <v>84</v>
      </c>
      <c r="JA132" s="27">
        <v>44621</v>
      </c>
      <c r="JB132" t="s">
        <v>84</v>
      </c>
      <c r="JC132" s="27">
        <v>44621</v>
      </c>
      <c r="JD132" t="s">
        <v>84</v>
      </c>
      <c r="JE132" s="27">
        <v>44621</v>
      </c>
      <c r="JF132" t="s">
        <v>85</v>
      </c>
      <c r="JG132">
        <v>44663</v>
      </c>
      <c r="JH132" t="s">
        <v>83</v>
      </c>
      <c r="JI132" s="27">
        <v>44663</v>
      </c>
      <c r="JJ132" t="s">
        <v>83</v>
      </c>
      <c r="JK132">
        <v>44663</v>
      </c>
      <c r="JL132" t="s">
        <v>83</v>
      </c>
      <c r="JM132" s="27">
        <v>44680</v>
      </c>
      <c r="JN132" t="s">
        <v>83</v>
      </c>
      <c r="JO132" s="7">
        <v>44684</v>
      </c>
      <c r="JP132" t="s">
        <v>83</v>
      </c>
      <c r="JQ132" s="27">
        <v>44684</v>
      </c>
      <c r="JR132" t="s">
        <v>83</v>
      </c>
      <c r="JS132" s="27">
        <v>44684</v>
      </c>
      <c r="JT132" t="s">
        <v>83</v>
      </c>
      <c r="JU132">
        <v>44684</v>
      </c>
      <c r="JV132" t="s">
        <v>83</v>
      </c>
      <c r="JW132">
        <v>44725</v>
      </c>
      <c r="JX132" t="s">
        <v>83</v>
      </c>
      <c r="JY132" s="27">
        <v>44756</v>
      </c>
      <c r="JZ132" t="s">
        <v>83</v>
      </c>
      <c r="KA132" s="27">
        <v>44756</v>
      </c>
      <c r="KB132" t="s">
        <v>83</v>
      </c>
      <c r="KC132" s="27">
        <v>44756</v>
      </c>
      <c r="KD132" t="s">
        <v>83</v>
      </c>
      <c r="KE132" s="27">
        <v>44756</v>
      </c>
    </row>
    <row r="133" spans="1:291" x14ac:dyDescent="0.25">
      <c r="A133">
        <v>3475</v>
      </c>
      <c r="B133" s="7">
        <v>43909</v>
      </c>
      <c r="D133">
        <v>3475</v>
      </c>
      <c r="E133" s="7">
        <v>43972</v>
      </c>
      <c r="G133">
        <v>3425</v>
      </c>
      <c r="I133">
        <v>3461</v>
      </c>
      <c r="J133" s="7">
        <v>43972</v>
      </c>
      <c r="L133">
        <v>3425</v>
      </c>
      <c r="M133">
        <v>3461</v>
      </c>
      <c r="O133">
        <v>3237</v>
      </c>
      <c r="P133" s="7">
        <v>43937</v>
      </c>
      <c r="R133">
        <v>4351</v>
      </c>
      <c r="S133" s="7">
        <v>43027</v>
      </c>
      <c r="T133" t="s">
        <v>2342</v>
      </c>
      <c r="U133">
        <v>4565</v>
      </c>
      <c r="V133" s="7">
        <v>42929</v>
      </c>
      <c r="W133" t="s">
        <v>2342</v>
      </c>
      <c r="X133">
        <v>3461</v>
      </c>
      <c r="Y133">
        <v>3461</v>
      </c>
      <c r="Z133" s="7">
        <v>43972</v>
      </c>
      <c r="AA133">
        <v>3461</v>
      </c>
      <c r="AB133">
        <v>3461</v>
      </c>
      <c r="AC133">
        <v>3237</v>
      </c>
      <c r="AD133" s="7">
        <v>43979</v>
      </c>
      <c r="AE133" s="14">
        <v>3350</v>
      </c>
      <c r="AF133">
        <v>3237</v>
      </c>
      <c r="AG133" s="7">
        <v>43979</v>
      </c>
      <c r="AH133">
        <v>4265</v>
      </c>
      <c r="AI133" s="7">
        <v>43482</v>
      </c>
      <c r="AJ133" s="15" t="s">
        <v>2555</v>
      </c>
      <c r="AK133">
        <v>4028</v>
      </c>
      <c r="AL133" s="7">
        <v>43585</v>
      </c>
      <c r="AM133">
        <v>3237</v>
      </c>
      <c r="AN133">
        <v>4028</v>
      </c>
      <c r="AO133" s="7">
        <v>43585</v>
      </c>
      <c r="AP133">
        <v>4028</v>
      </c>
      <c r="AQ133" s="7">
        <v>43585</v>
      </c>
      <c r="AR133">
        <v>4028</v>
      </c>
      <c r="AS133" s="27">
        <v>43585</v>
      </c>
      <c r="AT133">
        <v>4028</v>
      </c>
      <c r="AU133" s="27">
        <v>43585</v>
      </c>
      <c r="AV133">
        <v>4028</v>
      </c>
      <c r="AW133" s="27">
        <v>43585</v>
      </c>
      <c r="AX133">
        <v>4028</v>
      </c>
      <c r="AY133" s="27">
        <v>43585</v>
      </c>
      <c r="AZ133">
        <v>3572</v>
      </c>
      <c r="BA133" s="27">
        <v>44062</v>
      </c>
      <c r="BB133">
        <v>3572</v>
      </c>
      <c r="BC133" s="27">
        <v>44062</v>
      </c>
      <c r="BD133">
        <v>3572</v>
      </c>
      <c r="BE133" s="27">
        <v>44062</v>
      </c>
      <c r="BF133">
        <v>3572</v>
      </c>
      <c r="BG133" s="27">
        <v>44062</v>
      </c>
      <c r="BH133">
        <v>3572</v>
      </c>
      <c r="BI133" s="27">
        <v>44062</v>
      </c>
      <c r="BJ133">
        <v>3572</v>
      </c>
      <c r="BK133" s="27">
        <v>44062</v>
      </c>
      <c r="BL133">
        <v>3572</v>
      </c>
      <c r="BM133" s="27">
        <v>44062</v>
      </c>
      <c r="BN133">
        <v>3237</v>
      </c>
      <c r="BO133" s="27">
        <v>44124</v>
      </c>
      <c r="BP133">
        <v>3237</v>
      </c>
      <c r="BQ133" s="7">
        <v>44159</v>
      </c>
      <c r="BR133">
        <v>3237</v>
      </c>
      <c r="BS133" s="27">
        <v>44159</v>
      </c>
      <c r="BT133">
        <v>3237</v>
      </c>
      <c r="BU133" s="27">
        <v>44159</v>
      </c>
      <c r="BV133">
        <v>3237</v>
      </c>
      <c r="BW133">
        <v>44159</v>
      </c>
      <c r="BX133">
        <v>3237</v>
      </c>
      <c r="BY133" s="27">
        <v>44209</v>
      </c>
      <c r="BZ133">
        <v>3237</v>
      </c>
      <c r="CA133" s="27">
        <v>44209</v>
      </c>
      <c r="CB133">
        <v>3237</v>
      </c>
      <c r="CC133" s="27">
        <v>44209</v>
      </c>
      <c r="CD133">
        <v>687</v>
      </c>
      <c r="CE133" s="27">
        <v>44208</v>
      </c>
      <c r="CF133">
        <v>3237</v>
      </c>
      <c r="CG133" s="27">
        <v>44209</v>
      </c>
      <c r="CH133">
        <v>3562</v>
      </c>
      <c r="CI133" s="27">
        <v>44209</v>
      </c>
      <c r="CJ133">
        <v>3562</v>
      </c>
      <c r="CK133" s="27">
        <v>44232</v>
      </c>
      <c r="CL133">
        <v>3562</v>
      </c>
      <c r="CM133" s="27">
        <v>44232</v>
      </c>
      <c r="CN133">
        <v>3562</v>
      </c>
      <c r="CO133" s="27">
        <v>44232</v>
      </c>
      <c r="CP133">
        <v>3562</v>
      </c>
      <c r="CQ133" s="7">
        <v>44232</v>
      </c>
      <c r="CR133">
        <v>278</v>
      </c>
      <c r="CS133">
        <v>0.316</v>
      </c>
      <c r="CT133">
        <v>3761</v>
      </c>
      <c r="CU133" s="7">
        <v>44253</v>
      </c>
      <c r="CV133">
        <v>3562</v>
      </c>
      <c r="CW133" s="27">
        <v>44259</v>
      </c>
      <c r="CX133">
        <v>3562</v>
      </c>
      <c r="CY133" s="27">
        <v>44292</v>
      </c>
      <c r="CZ133">
        <v>3562</v>
      </c>
      <c r="DA133" s="27">
        <v>44292</v>
      </c>
      <c r="DB133">
        <v>3562</v>
      </c>
      <c r="DC133" s="27">
        <v>44292</v>
      </c>
      <c r="DD133">
        <v>3562</v>
      </c>
      <c r="DE133" s="27">
        <v>44292</v>
      </c>
      <c r="DF133">
        <v>3562</v>
      </c>
      <c r="DG133" s="27">
        <v>44292</v>
      </c>
      <c r="DH133">
        <v>3562</v>
      </c>
      <c r="DI133" s="27">
        <v>44292</v>
      </c>
      <c r="DJ133" t="s">
        <v>285</v>
      </c>
      <c r="DK133" s="7">
        <v>44266</v>
      </c>
      <c r="DL133" t="s">
        <v>112</v>
      </c>
      <c r="DM133" s="27">
        <v>44370</v>
      </c>
      <c r="DN133" t="s">
        <v>112</v>
      </c>
      <c r="DO133" s="27">
        <v>44370</v>
      </c>
      <c r="DP133" t="s">
        <v>102</v>
      </c>
      <c r="DQ133" s="27">
        <v>44370</v>
      </c>
      <c r="DR133" t="s">
        <v>102</v>
      </c>
      <c r="DS133" s="27">
        <v>44370</v>
      </c>
      <c r="DT133" t="s">
        <v>102</v>
      </c>
      <c r="DU133" s="27">
        <v>44370</v>
      </c>
      <c r="DV133" t="s">
        <v>98</v>
      </c>
      <c r="DW133" s="27">
        <v>44370</v>
      </c>
      <c r="DX133" t="s">
        <v>96</v>
      </c>
      <c r="DY133" s="7">
        <v>44392</v>
      </c>
      <c r="DZ133" t="s">
        <v>96</v>
      </c>
      <c r="EA133">
        <v>44392</v>
      </c>
      <c r="EB133" t="s">
        <v>96</v>
      </c>
      <c r="EC133" s="27">
        <v>44392</v>
      </c>
      <c r="ED133" t="s">
        <v>96</v>
      </c>
      <c r="EE133" s="27">
        <v>44392</v>
      </c>
      <c r="EF133" t="s">
        <v>96</v>
      </c>
      <c r="EG133" s="7">
        <v>44392</v>
      </c>
      <c r="EH133" t="s">
        <v>96</v>
      </c>
      <c r="EI133" s="27">
        <v>44392</v>
      </c>
      <c r="EJ133" t="s">
        <v>96</v>
      </c>
      <c r="EK133" s="27">
        <v>44392</v>
      </c>
      <c r="EL133" t="s">
        <v>96</v>
      </c>
      <c r="EM133" s="27">
        <v>44392</v>
      </c>
      <c r="EN133" t="s">
        <v>96</v>
      </c>
      <c r="EO133" s="27">
        <v>44411</v>
      </c>
      <c r="EP133" t="s">
        <v>96</v>
      </c>
      <c r="EQ133" s="27">
        <v>44411</v>
      </c>
      <c r="ER133" t="s">
        <v>90</v>
      </c>
      <c r="ES133" s="27">
        <v>44411</v>
      </c>
      <c r="ET133" t="s">
        <v>89</v>
      </c>
      <c r="EU133" s="27">
        <v>44411</v>
      </c>
      <c r="EV133" t="s">
        <v>87</v>
      </c>
      <c r="EW133" s="27">
        <v>44411</v>
      </c>
      <c r="EX133" t="s">
        <v>87</v>
      </c>
      <c r="EY133" s="27">
        <v>44411</v>
      </c>
      <c r="EZ133" t="s">
        <v>87</v>
      </c>
      <c r="FA133">
        <v>44411</v>
      </c>
      <c r="FB133" t="s">
        <v>87</v>
      </c>
      <c r="FC133" s="27">
        <v>44411</v>
      </c>
      <c r="FF133" t="s">
        <v>87</v>
      </c>
      <c r="FG133" s="27">
        <v>44411</v>
      </c>
      <c r="FH133" t="s">
        <v>87</v>
      </c>
      <c r="FI133" s="7">
        <v>44411</v>
      </c>
      <c r="FJ133" t="s">
        <v>87</v>
      </c>
      <c r="FK133" s="27">
        <v>44411</v>
      </c>
      <c r="FL133" t="s">
        <v>87</v>
      </c>
      <c r="FM133" s="27">
        <v>44411</v>
      </c>
      <c r="FN133" t="s">
        <v>86</v>
      </c>
      <c r="FO133" s="27">
        <v>44453</v>
      </c>
      <c r="FP133" t="s">
        <v>86</v>
      </c>
      <c r="FQ133" s="27">
        <v>44453</v>
      </c>
      <c r="FR133" t="s">
        <v>86</v>
      </c>
      <c r="FS133" s="27">
        <v>44453</v>
      </c>
      <c r="FT133" t="s">
        <v>86</v>
      </c>
      <c r="FU133" s="7">
        <v>44453</v>
      </c>
      <c r="FV133" t="s">
        <v>86</v>
      </c>
      <c r="FW133" s="27">
        <v>44453</v>
      </c>
      <c r="FX133" t="s">
        <v>86</v>
      </c>
      <c r="FY133" s="27">
        <v>44453</v>
      </c>
      <c r="FZ133" t="s">
        <v>86</v>
      </c>
      <c r="GA133" s="27">
        <v>44453</v>
      </c>
      <c r="GB133" t="s">
        <v>86</v>
      </c>
      <c r="GC133" s="27">
        <v>44453</v>
      </c>
      <c r="GD133" t="s">
        <v>86</v>
      </c>
      <c r="GE133" s="27">
        <v>44453</v>
      </c>
      <c r="GF133" t="s">
        <v>86</v>
      </c>
      <c r="GG133" s="27">
        <v>44453</v>
      </c>
      <c r="GH133" t="s">
        <v>86</v>
      </c>
      <c r="GI133" s="27">
        <v>44480</v>
      </c>
      <c r="GJ133" t="s">
        <v>86</v>
      </c>
      <c r="GK133" s="27">
        <v>44480</v>
      </c>
      <c r="GL133" t="s">
        <v>86</v>
      </c>
      <c r="GM133" s="27">
        <v>44480</v>
      </c>
      <c r="GN133" t="s">
        <v>86</v>
      </c>
      <c r="GO133" s="27">
        <v>44480</v>
      </c>
      <c r="GP133" t="s">
        <v>86</v>
      </c>
      <c r="GQ133" s="27">
        <v>44480</v>
      </c>
      <c r="GR133" t="s">
        <v>86</v>
      </c>
      <c r="GS133" s="27">
        <v>44480</v>
      </c>
      <c r="GT133" t="s">
        <v>86</v>
      </c>
      <c r="GU133" s="27">
        <v>44510</v>
      </c>
      <c r="GV133" t="s">
        <v>86</v>
      </c>
      <c r="GW133" s="27">
        <v>44510</v>
      </c>
      <c r="GX133" t="s">
        <v>86</v>
      </c>
      <c r="GY133" s="27">
        <v>44510</v>
      </c>
      <c r="GZ133" t="s">
        <v>85</v>
      </c>
      <c r="HA133" s="27">
        <v>44510</v>
      </c>
      <c r="HB133" t="s">
        <v>85</v>
      </c>
      <c r="HC133" s="27">
        <v>44510</v>
      </c>
      <c r="HD133" t="s">
        <v>85</v>
      </c>
      <c r="HE133" s="27">
        <v>44510</v>
      </c>
      <c r="HF133" t="s">
        <v>85</v>
      </c>
      <c r="HG133">
        <v>44510</v>
      </c>
      <c r="HH133" t="s">
        <v>85</v>
      </c>
      <c r="HI133">
        <v>44510</v>
      </c>
      <c r="HJ133" t="s">
        <v>85</v>
      </c>
      <c r="HK133">
        <v>44510</v>
      </c>
      <c r="HL133" t="s">
        <v>85</v>
      </c>
      <c r="HM133" s="27">
        <v>44544</v>
      </c>
      <c r="HN133" t="s">
        <v>83</v>
      </c>
      <c r="HO133" s="27">
        <v>44544</v>
      </c>
      <c r="HP133" t="s">
        <v>84</v>
      </c>
      <c r="HQ133" s="27">
        <v>44544</v>
      </c>
      <c r="HR133" s="470" t="s">
        <v>84</v>
      </c>
      <c r="HS133" s="471">
        <v>44574</v>
      </c>
      <c r="HT133" t="s">
        <v>84</v>
      </c>
      <c r="HU133" s="27">
        <v>44574</v>
      </c>
      <c r="HV133" t="s">
        <v>84</v>
      </c>
      <c r="HW133" s="27">
        <v>44574</v>
      </c>
      <c r="HX133" t="s">
        <v>84</v>
      </c>
      <c r="HY133" s="27">
        <v>44574</v>
      </c>
      <c r="HZ133" t="s">
        <v>81</v>
      </c>
      <c r="IA133" s="27">
        <v>44574</v>
      </c>
      <c r="IB133" t="s">
        <v>81</v>
      </c>
      <c r="IC133" s="27">
        <v>44574</v>
      </c>
      <c r="ID133" t="s">
        <v>81</v>
      </c>
      <c r="IE133" s="27">
        <v>44596</v>
      </c>
      <c r="IF133" t="s">
        <v>81</v>
      </c>
      <c r="IG133" s="27">
        <v>44596</v>
      </c>
      <c r="IH133" t="s">
        <v>84</v>
      </c>
      <c r="II133" s="27">
        <v>44596</v>
      </c>
      <c r="IJ133" t="s">
        <v>84</v>
      </c>
      <c r="IK133" s="27">
        <v>44596</v>
      </c>
      <c r="IL133" t="s">
        <v>84</v>
      </c>
      <c r="IM133" s="27">
        <v>44596</v>
      </c>
      <c r="IN133" t="s">
        <v>84</v>
      </c>
      <c r="IO133" s="27">
        <v>44596</v>
      </c>
      <c r="IP133" t="s">
        <v>85</v>
      </c>
      <c r="IQ133" s="27">
        <v>44621</v>
      </c>
      <c r="IR133" t="s">
        <v>85</v>
      </c>
      <c r="IS133">
        <v>44621</v>
      </c>
      <c r="IT133" t="s">
        <v>85</v>
      </c>
      <c r="IU133" s="27">
        <v>44621</v>
      </c>
      <c r="IV133" t="s">
        <v>85</v>
      </c>
      <c r="IW133" s="27">
        <v>44621</v>
      </c>
      <c r="IX133" t="s">
        <v>85</v>
      </c>
      <c r="IY133" s="27">
        <v>44621</v>
      </c>
      <c r="IZ133" t="s">
        <v>85</v>
      </c>
      <c r="JA133" s="27">
        <v>44621</v>
      </c>
      <c r="JB133" t="s">
        <v>85</v>
      </c>
      <c r="JC133" s="27">
        <v>44621</v>
      </c>
      <c r="JD133" t="s">
        <v>85</v>
      </c>
      <c r="JE133" s="27">
        <v>44621</v>
      </c>
      <c r="JF133" t="s">
        <v>86</v>
      </c>
      <c r="JG133">
        <v>44621</v>
      </c>
      <c r="JH133" t="s">
        <v>84</v>
      </c>
      <c r="JI133" s="27">
        <v>44663</v>
      </c>
      <c r="JJ133" t="s">
        <v>84</v>
      </c>
      <c r="JK133">
        <v>44663</v>
      </c>
      <c r="JL133" t="s">
        <v>84</v>
      </c>
      <c r="JM133" s="27">
        <v>44680</v>
      </c>
      <c r="JN133" t="s">
        <v>84</v>
      </c>
      <c r="JO133" s="7">
        <v>44684</v>
      </c>
      <c r="JP133" t="s">
        <v>84</v>
      </c>
      <c r="JQ133" s="27">
        <v>44684</v>
      </c>
      <c r="JR133" t="s">
        <v>84</v>
      </c>
      <c r="JS133" s="27">
        <v>44684</v>
      </c>
      <c r="JT133" t="s">
        <v>84</v>
      </c>
      <c r="JU133">
        <v>44684</v>
      </c>
      <c r="JV133" t="s">
        <v>84</v>
      </c>
      <c r="JW133">
        <v>44725</v>
      </c>
      <c r="JX133" t="s">
        <v>84</v>
      </c>
      <c r="JY133" s="27">
        <v>44756</v>
      </c>
      <c r="JZ133" t="s">
        <v>84</v>
      </c>
      <c r="KA133" s="27">
        <v>44756</v>
      </c>
      <c r="KB133" t="s">
        <v>84</v>
      </c>
      <c r="KC133" s="27">
        <v>44756</v>
      </c>
      <c r="KD133" t="s">
        <v>84</v>
      </c>
      <c r="KE133" s="27">
        <v>44756</v>
      </c>
    </row>
    <row r="134" spans="1:291" x14ac:dyDescent="0.25">
      <c r="A134">
        <v>3461</v>
      </c>
      <c r="B134" s="7">
        <v>43334</v>
      </c>
      <c r="D134">
        <v>3461</v>
      </c>
      <c r="E134" s="7">
        <v>43972</v>
      </c>
      <c r="G134">
        <v>3550</v>
      </c>
      <c r="I134">
        <v>3471</v>
      </c>
      <c r="J134" s="7">
        <v>43972</v>
      </c>
      <c r="L134">
        <v>3550</v>
      </c>
      <c r="M134">
        <v>3471</v>
      </c>
      <c r="O134">
        <v>3562</v>
      </c>
      <c r="P134" s="7">
        <v>43655</v>
      </c>
      <c r="R134">
        <v>4535</v>
      </c>
      <c r="S134" s="7">
        <v>43927</v>
      </c>
      <c r="T134" t="s">
        <v>2503</v>
      </c>
      <c r="U134">
        <v>4350</v>
      </c>
      <c r="V134" s="7">
        <v>43482</v>
      </c>
      <c r="W134" t="s">
        <v>2555</v>
      </c>
      <c r="X134">
        <v>3471</v>
      </c>
      <c r="Y134">
        <v>3471</v>
      </c>
      <c r="Z134" s="7">
        <v>43972</v>
      </c>
      <c r="AA134">
        <v>3471</v>
      </c>
      <c r="AB134">
        <v>3471</v>
      </c>
      <c r="AC134">
        <v>3562</v>
      </c>
      <c r="AD134" s="7">
        <v>43655</v>
      </c>
      <c r="AE134" s="14">
        <v>3289</v>
      </c>
      <c r="AF134">
        <v>3562</v>
      </c>
      <c r="AG134" s="7">
        <v>43655</v>
      </c>
      <c r="AH134">
        <v>4170</v>
      </c>
      <c r="AI134" s="7">
        <v>42305</v>
      </c>
      <c r="AJ134" s="15" t="s">
        <v>2555</v>
      </c>
      <c r="AK134">
        <v>4027</v>
      </c>
      <c r="AL134" s="7">
        <v>43585</v>
      </c>
      <c r="AM134">
        <v>3562</v>
      </c>
      <c r="AN134">
        <v>4027</v>
      </c>
      <c r="AO134" s="7">
        <v>43585</v>
      </c>
      <c r="AP134">
        <v>4027</v>
      </c>
      <c r="AQ134" s="7">
        <v>43585</v>
      </c>
      <c r="AR134">
        <v>4027</v>
      </c>
      <c r="AS134" s="27">
        <v>43585</v>
      </c>
      <c r="AT134">
        <v>4027</v>
      </c>
      <c r="AU134" s="27">
        <v>43585</v>
      </c>
      <c r="AV134">
        <v>4027</v>
      </c>
      <c r="AW134" s="27">
        <v>43585</v>
      </c>
      <c r="AX134">
        <v>4027</v>
      </c>
      <c r="AY134" s="27">
        <v>43585</v>
      </c>
      <c r="AZ134">
        <v>4028</v>
      </c>
      <c r="BA134" s="27">
        <v>43585</v>
      </c>
      <c r="BB134">
        <v>4028</v>
      </c>
      <c r="BC134" s="27">
        <v>43585</v>
      </c>
      <c r="BD134">
        <v>4028</v>
      </c>
      <c r="BE134" s="27">
        <v>43585</v>
      </c>
      <c r="BF134">
        <v>4028</v>
      </c>
      <c r="BG134" s="27">
        <v>43585</v>
      </c>
      <c r="BH134">
        <v>4028</v>
      </c>
      <c r="BI134" s="27">
        <v>43585</v>
      </c>
      <c r="BJ134">
        <v>4028</v>
      </c>
      <c r="BK134" s="27">
        <v>43585</v>
      </c>
      <c r="BL134">
        <v>4028</v>
      </c>
      <c r="BM134" s="27">
        <v>43585</v>
      </c>
      <c r="BN134">
        <v>3562</v>
      </c>
      <c r="BO134" s="27">
        <v>44062</v>
      </c>
      <c r="BP134">
        <v>3562</v>
      </c>
      <c r="BQ134" s="7">
        <v>44062</v>
      </c>
      <c r="BR134">
        <v>3562</v>
      </c>
      <c r="BS134" s="27">
        <v>44062</v>
      </c>
      <c r="BT134">
        <v>3562</v>
      </c>
      <c r="BU134" s="27">
        <v>44062</v>
      </c>
      <c r="BV134">
        <v>3562</v>
      </c>
      <c r="BW134">
        <v>44062</v>
      </c>
      <c r="BX134">
        <v>3562</v>
      </c>
      <c r="BY134" s="27">
        <v>44209</v>
      </c>
      <c r="BZ134">
        <v>3562</v>
      </c>
      <c r="CA134" s="27">
        <v>44209</v>
      </c>
      <c r="CB134">
        <v>3562</v>
      </c>
      <c r="CC134" s="27">
        <v>44209</v>
      </c>
      <c r="CD134">
        <v>4120</v>
      </c>
      <c r="CE134" s="27">
        <v>44208</v>
      </c>
      <c r="CF134">
        <v>3562</v>
      </c>
      <c r="CG134" s="27">
        <v>44209</v>
      </c>
      <c r="CH134">
        <v>3572</v>
      </c>
      <c r="CI134" s="27">
        <v>44062</v>
      </c>
      <c r="CJ134">
        <v>3572</v>
      </c>
      <c r="CK134" s="27">
        <v>44237</v>
      </c>
      <c r="CL134">
        <v>3572</v>
      </c>
      <c r="CM134" s="27">
        <v>44237</v>
      </c>
      <c r="CN134">
        <v>3572</v>
      </c>
      <c r="CO134" s="27">
        <v>44237</v>
      </c>
      <c r="CP134">
        <v>3572</v>
      </c>
      <c r="CQ134" s="7">
        <v>44237</v>
      </c>
      <c r="CR134">
        <v>145</v>
      </c>
      <c r="CS134">
        <v>0.2</v>
      </c>
      <c r="CT134" t="s">
        <v>2512</v>
      </c>
      <c r="CU134" s="7">
        <v>44253</v>
      </c>
      <c r="CV134">
        <v>3572</v>
      </c>
      <c r="CW134" s="27">
        <v>44237</v>
      </c>
      <c r="CX134">
        <v>3572</v>
      </c>
      <c r="CY134" s="27">
        <v>44292</v>
      </c>
      <c r="CZ134">
        <v>3572</v>
      </c>
      <c r="DA134" s="27">
        <v>44292</v>
      </c>
      <c r="DB134">
        <v>3572</v>
      </c>
      <c r="DC134" s="27">
        <v>44292</v>
      </c>
      <c r="DD134">
        <v>3572</v>
      </c>
      <c r="DE134" s="27">
        <v>44292</v>
      </c>
      <c r="DF134">
        <v>3572</v>
      </c>
      <c r="DG134" s="27">
        <v>44292</v>
      </c>
      <c r="DH134">
        <v>3572</v>
      </c>
      <c r="DI134" s="27">
        <v>44292</v>
      </c>
      <c r="DJ134" t="s">
        <v>287</v>
      </c>
      <c r="DK134" s="7">
        <v>44266</v>
      </c>
      <c r="DL134" t="s">
        <v>113</v>
      </c>
      <c r="DM134" s="27">
        <v>44370</v>
      </c>
      <c r="DN134" t="s">
        <v>113</v>
      </c>
      <c r="DO134" s="27">
        <v>44370</v>
      </c>
      <c r="DP134" t="s">
        <v>104</v>
      </c>
      <c r="DQ134" s="27">
        <v>44370</v>
      </c>
      <c r="DR134" t="s">
        <v>104</v>
      </c>
      <c r="DS134" s="27">
        <v>44384</v>
      </c>
      <c r="DT134" t="s">
        <v>104</v>
      </c>
      <c r="DU134" s="27">
        <v>44384</v>
      </c>
      <c r="DV134" t="s">
        <v>100</v>
      </c>
      <c r="DW134" s="27">
        <v>44370</v>
      </c>
      <c r="DX134" t="s">
        <v>98</v>
      </c>
      <c r="DY134" s="7">
        <v>44392</v>
      </c>
      <c r="DZ134" t="s">
        <v>98</v>
      </c>
      <c r="EA134">
        <v>44392</v>
      </c>
      <c r="EB134" t="s">
        <v>98</v>
      </c>
      <c r="EC134" s="27">
        <v>44392</v>
      </c>
      <c r="ED134" t="s">
        <v>98</v>
      </c>
      <c r="EE134" s="27">
        <v>44392</v>
      </c>
      <c r="EF134" t="s">
        <v>98</v>
      </c>
      <c r="EG134" s="7">
        <v>44392</v>
      </c>
      <c r="EH134" t="s">
        <v>98</v>
      </c>
      <c r="EI134" s="27">
        <v>44392</v>
      </c>
      <c r="EJ134" t="s">
        <v>98</v>
      </c>
      <c r="EK134" s="27">
        <v>44392</v>
      </c>
      <c r="EL134" t="s">
        <v>98</v>
      </c>
      <c r="EM134" s="27">
        <v>44392</v>
      </c>
      <c r="EN134" t="s">
        <v>98</v>
      </c>
      <c r="EO134" s="27">
        <v>44411</v>
      </c>
      <c r="EP134" t="s">
        <v>98</v>
      </c>
      <c r="EQ134" s="27">
        <v>44411</v>
      </c>
      <c r="ER134" t="s">
        <v>92</v>
      </c>
      <c r="ES134" s="27">
        <v>44411</v>
      </c>
      <c r="ET134" t="s">
        <v>90</v>
      </c>
      <c r="EU134" s="27">
        <v>44411</v>
      </c>
      <c r="EV134" t="s">
        <v>89</v>
      </c>
      <c r="EW134" s="27">
        <v>44411</v>
      </c>
      <c r="EX134" t="s">
        <v>89</v>
      </c>
      <c r="EY134" s="27">
        <v>44411</v>
      </c>
      <c r="EZ134" t="s">
        <v>89</v>
      </c>
      <c r="FA134">
        <v>44411</v>
      </c>
      <c r="FB134" t="s">
        <v>89</v>
      </c>
      <c r="FC134" s="27">
        <v>44411</v>
      </c>
      <c r="FF134" t="s">
        <v>89</v>
      </c>
      <c r="FG134" s="27">
        <v>44411</v>
      </c>
      <c r="FH134" t="s">
        <v>89</v>
      </c>
      <c r="FI134" s="7">
        <v>44411</v>
      </c>
      <c r="FJ134" t="s">
        <v>89</v>
      </c>
      <c r="FK134" s="27">
        <v>44411</v>
      </c>
      <c r="FL134" t="s">
        <v>89</v>
      </c>
      <c r="FM134" s="27">
        <v>44411</v>
      </c>
      <c r="FN134" t="s">
        <v>87</v>
      </c>
      <c r="FO134" s="27">
        <v>44453</v>
      </c>
      <c r="FP134" t="s">
        <v>87</v>
      </c>
      <c r="FQ134" s="27">
        <v>44453</v>
      </c>
      <c r="FR134" t="s">
        <v>87</v>
      </c>
      <c r="FS134" s="27">
        <v>44453</v>
      </c>
      <c r="FT134" t="s">
        <v>87</v>
      </c>
      <c r="FU134" s="7">
        <v>44453</v>
      </c>
      <c r="FV134" t="s">
        <v>87</v>
      </c>
      <c r="FW134" s="27">
        <v>44453</v>
      </c>
      <c r="FX134" t="s">
        <v>87</v>
      </c>
      <c r="FY134" s="27">
        <v>44453</v>
      </c>
      <c r="FZ134" t="s">
        <v>87</v>
      </c>
      <c r="GA134" s="27">
        <v>44453</v>
      </c>
      <c r="GB134" t="s">
        <v>87</v>
      </c>
      <c r="GC134" s="27">
        <v>44453</v>
      </c>
      <c r="GD134" t="s">
        <v>87</v>
      </c>
      <c r="GE134" s="27">
        <v>44453</v>
      </c>
      <c r="GF134" t="s">
        <v>87</v>
      </c>
      <c r="GG134" s="27">
        <v>44453</v>
      </c>
      <c r="GH134" t="s">
        <v>87</v>
      </c>
      <c r="GI134" s="27">
        <v>44480</v>
      </c>
      <c r="GJ134" t="s">
        <v>87</v>
      </c>
      <c r="GK134" s="27">
        <v>44480</v>
      </c>
      <c r="GL134" t="s">
        <v>87</v>
      </c>
      <c r="GM134" s="27">
        <v>44480</v>
      </c>
      <c r="GN134" t="s">
        <v>87</v>
      </c>
      <c r="GO134" s="27">
        <v>44480</v>
      </c>
      <c r="GP134" t="s">
        <v>87</v>
      </c>
      <c r="GQ134" s="27">
        <v>44480</v>
      </c>
      <c r="GR134" t="s">
        <v>87</v>
      </c>
      <c r="GS134" s="27">
        <v>44480</v>
      </c>
      <c r="GT134" t="s">
        <v>87</v>
      </c>
      <c r="GU134" s="27">
        <v>44510</v>
      </c>
      <c r="GV134" t="s">
        <v>87</v>
      </c>
      <c r="GW134" s="27">
        <v>44510</v>
      </c>
      <c r="GX134" t="s">
        <v>87</v>
      </c>
      <c r="GY134" s="27">
        <v>44510</v>
      </c>
      <c r="GZ134" t="s">
        <v>86</v>
      </c>
      <c r="HA134" s="27">
        <v>44510</v>
      </c>
      <c r="HB134" t="s">
        <v>86</v>
      </c>
      <c r="HC134" s="27">
        <v>44510</v>
      </c>
      <c r="HD134" t="s">
        <v>86</v>
      </c>
      <c r="HE134" s="27">
        <v>44510</v>
      </c>
      <c r="HF134" t="s">
        <v>86</v>
      </c>
      <c r="HG134">
        <v>44510</v>
      </c>
      <c r="HH134" t="s">
        <v>86</v>
      </c>
      <c r="HI134">
        <v>44510</v>
      </c>
      <c r="HJ134" t="s">
        <v>86</v>
      </c>
      <c r="HK134">
        <v>44510</v>
      </c>
      <c r="HL134" t="s">
        <v>86</v>
      </c>
      <c r="HM134" s="27">
        <v>44544</v>
      </c>
      <c r="HN134" t="s">
        <v>84</v>
      </c>
      <c r="HO134" s="27">
        <v>44544</v>
      </c>
      <c r="HP134" t="s">
        <v>85</v>
      </c>
      <c r="HQ134" s="27">
        <v>44544</v>
      </c>
      <c r="HR134" s="470" t="s">
        <v>85</v>
      </c>
      <c r="HS134" s="471">
        <v>44574</v>
      </c>
      <c r="HT134" t="s">
        <v>85</v>
      </c>
      <c r="HU134" s="27">
        <v>44574</v>
      </c>
      <c r="HV134" t="s">
        <v>85</v>
      </c>
      <c r="HW134" s="27">
        <v>44574</v>
      </c>
      <c r="HX134" t="s">
        <v>85</v>
      </c>
      <c r="HY134" s="27">
        <v>44574</v>
      </c>
      <c r="HZ134" t="s">
        <v>83</v>
      </c>
      <c r="IA134" s="27">
        <v>44574</v>
      </c>
      <c r="IB134" t="s">
        <v>83</v>
      </c>
      <c r="IC134" s="27">
        <v>44574</v>
      </c>
      <c r="ID134" t="s">
        <v>83</v>
      </c>
      <c r="IE134" s="27">
        <v>44596</v>
      </c>
      <c r="IF134" t="s">
        <v>83</v>
      </c>
      <c r="IG134" s="27">
        <v>44596</v>
      </c>
      <c r="IH134" t="s">
        <v>85</v>
      </c>
      <c r="II134" s="27">
        <v>44596</v>
      </c>
      <c r="IJ134" t="s">
        <v>85</v>
      </c>
      <c r="IK134" s="27">
        <v>44596</v>
      </c>
      <c r="IL134" t="s">
        <v>85</v>
      </c>
      <c r="IM134" s="27">
        <v>44596</v>
      </c>
      <c r="IN134" t="s">
        <v>85</v>
      </c>
      <c r="IO134" s="27">
        <v>44596</v>
      </c>
      <c r="IP134" t="s">
        <v>86</v>
      </c>
      <c r="IQ134" s="27">
        <v>44621</v>
      </c>
      <c r="IR134" t="s">
        <v>86</v>
      </c>
      <c r="IS134">
        <v>44621</v>
      </c>
      <c r="IT134" t="s">
        <v>86</v>
      </c>
      <c r="IU134" s="27">
        <v>44621</v>
      </c>
      <c r="IV134" t="s">
        <v>86</v>
      </c>
      <c r="IW134" s="27">
        <v>44621</v>
      </c>
      <c r="IX134" t="s">
        <v>86</v>
      </c>
      <c r="IY134" s="27">
        <v>44621</v>
      </c>
      <c r="IZ134" t="s">
        <v>86</v>
      </c>
      <c r="JA134" s="27">
        <v>44621</v>
      </c>
      <c r="JB134" t="s">
        <v>86</v>
      </c>
      <c r="JC134" s="27">
        <v>44621</v>
      </c>
      <c r="JD134" t="s">
        <v>86</v>
      </c>
      <c r="JE134" s="27">
        <v>44621</v>
      </c>
      <c r="JF134" t="s">
        <v>87</v>
      </c>
      <c r="JG134">
        <v>44621</v>
      </c>
      <c r="JH134" t="s">
        <v>85</v>
      </c>
      <c r="JI134" s="27">
        <v>44663</v>
      </c>
      <c r="JJ134" t="s">
        <v>85</v>
      </c>
      <c r="JK134">
        <v>44663</v>
      </c>
      <c r="JL134" t="s">
        <v>85</v>
      </c>
      <c r="JM134" s="27">
        <v>44680</v>
      </c>
      <c r="JN134" t="s">
        <v>85</v>
      </c>
      <c r="JO134" s="7">
        <v>44684</v>
      </c>
      <c r="JP134" t="s">
        <v>85</v>
      </c>
      <c r="JQ134" s="27">
        <v>44684</v>
      </c>
      <c r="JR134" t="s">
        <v>85</v>
      </c>
      <c r="JS134" s="27">
        <v>44684</v>
      </c>
      <c r="JT134" t="s">
        <v>85</v>
      </c>
      <c r="JU134">
        <v>44684</v>
      </c>
      <c r="JV134" t="s">
        <v>85</v>
      </c>
      <c r="JW134">
        <v>44725</v>
      </c>
      <c r="JX134" t="s">
        <v>85</v>
      </c>
      <c r="JY134" s="27">
        <v>44756</v>
      </c>
      <c r="JZ134" t="s">
        <v>85</v>
      </c>
      <c r="KA134" s="27">
        <v>44756</v>
      </c>
      <c r="KB134" t="s">
        <v>85</v>
      </c>
      <c r="KC134" s="27">
        <v>44756</v>
      </c>
      <c r="KD134" t="s">
        <v>85</v>
      </c>
      <c r="KE134" s="27">
        <v>44756</v>
      </c>
    </row>
    <row r="135" spans="1:291" x14ac:dyDescent="0.25">
      <c r="A135">
        <v>3471</v>
      </c>
      <c r="B135" s="7">
        <v>43334</v>
      </c>
      <c r="D135">
        <v>3471</v>
      </c>
      <c r="E135" s="7">
        <v>43972</v>
      </c>
      <c r="G135">
        <v>3534</v>
      </c>
      <c r="I135">
        <v>3350</v>
      </c>
      <c r="J135" s="7">
        <v>43850</v>
      </c>
      <c r="L135">
        <v>3534</v>
      </c>
      <c r="M135">
        <v>3350</v>
      </c>
      <c r="O135">
        <v>4028</v>
      </c>
      <c r="P135" s="7">
        <v>43585</v>
      </c>
      <c r="R135">
        <v>4565</v>
      </c>
      <c r="S135" s="7">
        <v>42929</v>
      </c>
      <c r="T135" t="s">
        <v>2342</v>
      </c>
      <c r="U135">
        <v>9322</v>
      </c>
      <c r="V135" s="7">
        <v>43322</v>
      </c>
      <c r="W135" t="s">
        <v>2342</v>
      </c>
      <c r="X135">
        <v>3350</v>
      </c>
      <c r="Y135">
        <v>3350</v>
      </c>
      <c r="Z135" s="7">
        <v>43850</v>
      </c>
      <c r="AA135">
        <v>3350</v>
      </c>
      <c r="AB135">
        <v>3350</v>
      </c>
      <c r="AC135">
        <v>4028</v>
      </c>
      <c r="AD135" s="7">
        <v>43585</v>
      </c>
      <c r="AE135" s="14">
        <v>3237</v>
      </c>
      <c r="AF135">
        <v>4051</v>
      </c>
      <c r="AG135" s="7">
        <v>42808</v>
      </c>
      <c r="AH135">
        <v>4555</v>
      </c>
      <c r="AI135" s="7">
        <v>42475</v>
      </c>
      <c r="AJ135" s="15" t="s">
        <v>2342</v>
      </c>
      <c r="AK135">
        <v>4209</v>
      </c>
      <c r="AL135" s="7">
        <v>43585</v>
      </c>
      <c r="AM135">
        <v>3572</v>
      </c>
      <c r="AN135">
        <v>4209</v>
      </c>
      <c r="AO135" s="7">
        <v>43585</v>
      </c>
      <c r="AP135">
        <v>4209</v>
      </c>
      <c r="AQ135" s="7">
        <v>43585</v>
      </c>
      <c r="AR135">
        <v>4209</v>
      </c>
      <c r="AS135" s="27">
        <v>43585</v>
      </c>
      <c r="AT135">
        <v>4209</v>
      </c>
      <c r="AU135" s="27">
        <v>43585</v>
      </c>
      <c r="AV135">
        <v>4209</v>
      </c>
      <c r="AW135" s="27">
        <v>43585</v>
      </c>
      <c r="AX135">
        <v>4209</v>
      </c>
      <c r="AY135" s="27">
        <v>43585</v>
      </c>
      <c r="AZ135">
        <v>4027</v>
      </c>
      <c r="BA135" s="27">
        <v>43585</v>
      </c>
      <c r="BB135">
        <v>4027</v>
      </c>
      <c r="BC135" s="27">
        <v>43585</v>
      </c>
      <c r="BD135">
        <v>4027</v>
      </c>
      <c r="BE135" s="27">
        <v>43585</v>
      </c>
      <c r="BF135">
        <v>4027</v>
      </c>
      <c r="BG135" s="27">
        <v>43585</v>
      </c>
      <c r="BH135">
        <v>4027</v>
      </c>
      <c r="BI135" s="27">
        <v>43585</v>
      </c>
      <c r="BJ135">
        <v>4027</v>
      </c>
      <c r="BK135" s="27">
        <v>43585</v>
      </c>
      <c r="BL135">
        <v>4027</v>
      </c>
      <c r="BM135" s="27">
        <v>43585</v>
      </c>
      <c r="BN135">
        <v>3572</v>
      </c>
      <c r="BO135" s="27">
        <v>44062</v>
      </c>
      <c r="BP135">
        <v>3572</v>
      </c>
      <c r="BQ135" s="7">
        <v>44062</v>
      </c>
      <c r="BR135">
        <v>3572</v>
      </c>
      <c r="BS135" s="27">
        <v>44062</v>
      </c>
      <c r="BT135">
        <v>3572</v>
      </c>
      <c r="BU135" s="27">
        <v>44062</v>
      </c>
      <c r="BV135">
        <v>3572</v>
      </c>
      <c r="BW135">
        <v>44062</v>
      </c>
      <c r="BX135">
        <v>3572</v>
      </c>
      <c r="BY135" s="27">
        <v>44062</v>
      </c>
      <c r="BZ135">
        <v>3572</v>
      </c>
      <c r="CA135" s="27">
        <v>44062</v>
      </c>
      <c r="CB135">
        <v>3572</v>
      </c>
      <c r="CC135" s="27">
        <v>44062</v>
      </c>
      <c r="CD135">
        <v>3043</v>
      </c>
      <c r="CE135" s="27">
        <v>44208</v>
      </c>
      <c r="CF135">
        <v>3572</v>
      </c>
      <c r="CG135" s="27">
        <v>44062</v>
      </c>
      <c r="CH135">
        <v>4208</v>
      </c>
      <c r="CI135" s="27">
        <v>44217</v>
      </c>
      <c r="CJ135">
        <v>4208</v>
      </c>
      <c r="CK135" s="27">
        <v>44217</v>
      </c>
      <c r="CL135">
        <v>4208</v>
      </c>
      <c r="CM135" s="27">
        <v>44217</v>
      </c>
      <c r="CN135">
        <v>4208</v>
      </c>
      <c r="CO135" s="27">
        <v>44217</v>
      </c>
      <c r="CP135">
        <v>4208</v>
      </c>
      <c r="CQ135" s="7">
        <v>44217</v>
      </c>
      <c r="CR135">
        <v>279</v>
      </c>
      <c r="CS135">
        <v>0.33500000000000002</v>
      </c>
      <c r="CT135" t="s">
        <v>2547</v>
      </c>
      <c r="CU135" s="7">
        <v>44253</v>
      </c>
      <c r="CV135">
        <v>5681</v>
      </c>
      <c r="CW135" s="27">
        <v>44259</v>
      </c>
      <c r="CX135">
        <v>5681</v>
      </c>
      <c r="CY135" s="27">
        <v>44292</v>
      </c>
      <c r="CZ135">
        <v>5681</v>
      </c>
      <c r="DA135" s="27">
        <v>44292</v>
      </c>
      <c r="DB135">
        <v>5681</v>
      </c>
      <c r="DC135" s="27">
        <v>44292</v>
      </c>
      <c r="DD135">
        <v>5681</v>
      </c>
      <c r="DE135" s="27">
        <v>44292</v>
      </c>
      <c r="DF135">
        <v>5681</v>
      </c>
      <c r="DG135" s="27">
        <v>44292</v>
      </c>
      <c r="DH135">
        <v>5681</v>
      </c>
      <c r="DI135" s="27">
        <v>44292</v>
      </c>
      <c r="DJ135" t="s">
        <v>288</v>
      </c>
      <c r="DK135" s="7">
        <v>44266</v>
      </c>
      <c r="DL135" t="s">
        <v>114</v>
      </c>
      <c r="DM135" s="27">
        <v>44259</v>
      </c>
      <c r="DN135" t="s">
        <v>114</v>
      </c>
      <c r="DO135" s="27">
        <v>44259</v>
      </c>
      <c r="DP135" t="s">
        <v>106</v>
      </c>
      <c r="DQ135" s="27">
        <v>44370</v>
      </c>
      <c r="DR135" t="s">
        <v>106</v>
      </c>
      <c r="DS135" s="27">
        <v>44370</v>
      </c>
      <c r="DT135" t="s">
        <v>106</v>
      </c>
      <c r="DU135" s="27">
        <v>44370</v>
      </c>
      <c r="DV135" t="s">
        <v>102</v>
      </c>
      <c r="DW135" s="27">
        <v>44370</v>
      </c>
      <c r="DX135" t="s">
        <v>100</v>
      </c>
      <c r="DY135" s="7">
        <v>44392</v>
      </c>
      <c r="DZ135" t="s">
        <v>100</v>
      </c>
      <c r="EA135">
        <v>44392</v>
      </c>
      <c r="EB135" t="s">
        <v>100</v>
      </c>
      <c r="EC135" s="27">
        <v>44392</v>
      </c>
      <c r="ED135" t="s">
        <v>100</v>
      </c>
      <c r="EE135" s="27">
        <v>44392</v>
      </c>
      <c r="EF135" t="s">
        <v>100</v>
      </c>
      <c r="EG135" s="7">
        <v>44392</v>
      </c>
      <c r="EH135" t="s">
        <v>100</v>
      </c>
      <c r="EI135" s="27">
        <v>44392</v>
      </c>
      <c r="EJ135" t="s">
        <v>100</v>
      </c>
      <c r="EK135" s="27">
        <v>44392</v>
      </c>
      <c r="EL135" t="s">
        <v>100</v>
      </c>
      <c r="EM135" s="27">
        <v>44392</v>
      </c>
      <c r="EN135" t="s">
        <v>100</v>
      </c>
      <c r="EO135" s="27">
        <v>44411</v>
      </c>
      <c r="EP135" t="s">
        <v>100</v>
      </c>
      <c r="EQ135" s="27">
        <v>44411</v>
      </c>
      <c r="ER135" t="s">
        <v>93</v>
      </c>
      <c r="ES135" s="27">
        <v>44411</v>
      </c>
      <c r="ET135" t="s">
        <v>92</v>
      </c>
      <c r="EU135" s="27">
        <v>44411</v>
      </c>
      <c r="EV135" t="s">
        <v>90</v>
      </c>
      <c r="EW135" s="27">
        <v>44411</v>
      </c>
      <c r="EX135" t="s">
        <v>90</v>
      </c>
      <c r="EY135" s="27">
        <v>44411</v>
      </c>
      <c r="EZ135" t="s">
        <v>90</v>
      </c>
      <c r="FA135">
        <v>44411</v>
      </c>
      <c r="FB135" t="s">
        <v>90</v>
      </c>
      <c r="FC135" s="27">
        <v>44411</v>
      </c>
      <c r="FF135" t="s">
        <v>90</v>
      </c>
      <c r="FG135" s="27">
        <v>44411</v>
      </c>
      <c r="FH135" t="s">
        <v>90</v>
      </c>
      <c r="FI135" s="7">
        <v>44411</v>
      </c>
      <c r="FJ135" t="s">
        <v>90</v>
      </c>
      <c r="FK135" s="27">
        <v>44411</v>
      </c>
      <c r="FL135" t="s">
        <v>90</v>
      </c>
      <c r="FM135" s="27">
        <v>44411</v>
      </c>
      <c r="FN135" t="s">
        <v>89</v>
      </c>
      <c r="FO135" s="27">
        <v>44453</v>
      </c>
      <c r="FP135" t="s">
        <v>89</v>
      </c>
      <c r="FQ135" s="27">
        <v>44453</v>
      </c>
      <c r="FR135" t="s">
        <v>89</v>
      </c>
      <c r="FS135" s="27">
        <v>44453</v>
      </c>
      <c r="FT135" t="s">
        <v>89</v>
      </c>
      <c r="FU135" s="7">
        <v>44453</v>
      </c>
      <c r="FV135" t="s">
        <v>89</v>
      </c>
      <c r="FW135" s="27">
        <v>44453</v>
      </c>
      <c r="FX135" t="s">
        <v>89</v>
      </c>
      <c r="FY135" s="27">
        <v>44453</v>
      </c>
      <c r="FZ135" t="s">
        <v>89</v>
      </c>
      <c r="GA135" s="27">
        <v>44453</v>
      </c>
      <c r="GB135" t="s">
        <v>89</v>
      </c>
      <c r="GC135" s="27">
        <v>44453</v>
      </c>
      <c r="GD135" t="s">
        <v>89</v>
      </c>
      <c r="GE135" s="27">
        <v>44453</v>
      </c>
      <c r="GF135" t="s">
        <v>89</v>
      </c>
      <c r="GG135" s="27">
        <v>44453</v>
      </c>
      <c r="GH135" t="s">
        <v>89</v>
      </c>
      <c r="GI135" s="27">
        <v>44480</v>
      </c>
      <c r="GJ135" t="s">
        <v>89</v>
      </c>
      <c r="GK135" s="27">
        <v>44480</v>
      </c>
      <c r="GL135" t="s">
        <v>89</v>
      </c>
      <c r="GM135" s="27">
        <v>44480</v>
      </c>
      <c r="GN135" t="s">
        <v>89</v>
      </c>
      <c r="GO135" s="27">
        <v>44480</v>
      </c>
      <c r="GP135" t="s">
        <v>89</v>
      </c>
      <c r="GQ135" s="27">
        <v>44480</v>
      </c>
      <c r="GR135" t="s">
        <v>89</v>
      </c>
      <c r="GS135" s="27">
        <v>44480</v>
      </c>
      <c r="GT135" t="s">
        <v>89</v>
      </c>
      <c r="GU135" s="27">
        <v>44510</v>
      </c>
      <c r="GV135" t="s">
        <v>89</v>
      </c>
      <c r="GW135" s="27">
        <v>44510</v>
      </c>
      <c r="GX135" t="s">
        <v>89</v>
      </c>
      <c r="GY135" s="27">
        <v>44510</v>
      </c>
      <c r="GZ135" t="s">
        <v>87</v>
      </c>
      <c r="HA135" s="27">
        <v>44510</v>
      </c>
      <c r="HB135" t="s">
        <v>87</v>
      </c>
      <c r="HC135" s="27">
        <v>44510</v>
      </c>
      <c r="HD135" t="s">
        <v>87</v>
      </c>
      <c r="HE135" s="27">
        <v>44510</v>
      </c>
      <c r="HF135" t="s">
        <v>87</v>
      </c>
      <c r="HG135">
        <v>44510</v>
      </c>
      <c r="HH135" t="s">
        <v>87</v>
      </c>
      <c r="HI135">
        <v>44510</v>
      </c>
      <c r="HJ135" t="s">
        <v>87</v>
      </c>
      <c r="HK135">
        <v>44510</v>
      </c>
      <c r="HL135" t="s">
        <v>87</v>
      </c>
      <c r="HM135" s="27">
        <v>44544</v>
      </c>
      <c r="HN135" t="s">
        <v>85</v>
      </c>
      <c r="HO135" s="27">
        <v>44544</v>
      </c>
      <c r="HP135" t="s">
        <v>86</v>
      </c>
      <c r="HQ135" s="27">
        <v>44544</v>
      </c>
      <c r="HR135" s="470" t="s">
        <v>86</v>
      </c>
      <c r="HS135" s="471">
        <v>44574</v>
      </c>
      <c r="HT135" t="s">
        <v>86</v>
      </c>
      <c r="HU135" s="27">
        <v>44574</v>
      </c>
      <c r="HV135" t="s">
        <v>86</v>
      </c>
      <c r="HW135" s="27">
        <v>44574</v>
      </c>
      <c r="HX135" t="s">
        <v>86</v>
      </c>
      <c r="HY135" s="27">
        <v>44574</v>
      </c>
      <c r="HZ135" t="s">
        <v>84</v>
      </c>
      <c r="IA135" s="27">
        <v>44574</v>
      </c>
      <c r="IB135" t="s">
        <v>84</v>
      </c>
      <c r="IC135" s="27">
        <v>44574</v>
      </c>
      <c r="ID135" t="s">
        <v>84</v>
      </c>
      <c r="IE135" s="27">
        <v>44596</v>
      </c>
      <c r="IF135" t="s">
        <v>84</v>
      </c>
      <c r="IG135" s="27">
        <v>44596</v>
      </c>
      <c r="IH135" t="s">
        <v>86</v>
      </c>
      <c r="II135" s="27">
        <v>44596</v>
      </c>
      <c r="IJ135" t="s">
        <v>86</v>
      </c>
      <c r="IK135" s="27">
        <v>44596</v>
      </c>
      <c r="IL135" t="s">
        <v>86</v>
      </c>
      <c r="IM135" s="27">
        <v>44596</v>
      </c>
      <c r="IN135" t="s">
        <v>86</v>
      </c>
      <c r="IO135" s="27">
        <v>44596</v>
      </c>
      <c r="IP135" t="s">
        <v>87</v>
      </c>
      <c r="IQ135" s="27">
        <v>44621</v>
      </c>
      <c r="IR135" t="s">
        <v>87</v>
      </c>
      <c r="IS135">
        <v>44621</v>
      </c>
      <c r="IT135" t="s">
        <v>87</v>
      </c>
      <c r="IU135" s="27">
        <v>44621</v>
      </c>
      <c r="IV135" t="s">
        <v>87</v>
      </c>
      <c r="IW135" s="27">
        <v>44621</v>
      </c>
      <c r="IX135" t="s">
        <v>87</v>
      </c>
      <c r="IY135" s="27">
        <v>44621</v>
      </c>
      <c r="IZ135" t="s">
        <v>87</v>
      </c>
      <c r="JA135" s="27">
        <v>44621</v>
      </c>
      <c r="JB135" t="s">
        <v>87</v>
      </c>
      <c r="JC135" s="27">
        <v>44621</v>
      </c>
      <c r="JD135" t="s">
        <v>87</v>
      </c>
      <c r="JE135" s="27">
        <v>44621</v>
      </c>
      <c r="JF135" t="s">
        <v>89</v>
      </c>
      <c r="JG135">
        <v>44621</v>
      </c>
      <c r="JH135" t="s">
        <v>86</v>
      </c>
      <c r="JI135" s="27">
        <v>44621</v>
      </c>
      <c r="JJ135" t="s">
        <v>86</v>
      </c>
      <c r="JK135">
        <v>44621</v>
      </c>
      <c r="JL135" t="s">
        <v>86</v>
      </c>
      <c r="JM135" s="27">
        <v>44680</v>
      </c>
      <c r="JN135" t="s">
        <v>86</v>
      </c>
      <c r="JO135" s="7">
        <v>44684</v>
      </c>
      <c r="JP135" t="s">
        <v>86</v>
      </c>
      <c r="JQ135" s="27">
        <v>44684</v>
      </c>
      <c r="JR135" t="s">
        <v>86</v>
      </c>
      <c r="JS135" s="27">
        <v>44684</v>
      </c>
      <c r="JT135" t="s">
        <v>86</v>
      </c>
      <c r="JU135">
        <v>44714</v>
      </c>
      <c r="JV135" t="s">
        <v>86</v>
      </c>
      <c r="JW135">
        <v>44725</v>
      </c>
      <c r="JX135" t="s">
        <v>86</v>
      </c>
      <c r="JY135" s="27">
        <v>44756</v>
      </c>
      <c r="JZ135" t="s">
        <v>86</v>
      </c>
      <c r="KA135" s="27">
        <v>44756</v>
      </c>
      <c r="KB135" t="s">
        <v>86</v>
      </c>
      <c r="KC135" s="27">
        <v>44756</v>
      </c>
      <c r="KD135" t="s">
        <v>86</v>
      </c>
      <c r="KE135" s="27">
        <v>44756</v>
      </c>
    </row>
    <row r="136" spans="1:291" x14ac:dyDescent="0.25">
      <c r="A136">
        <v>3350</v>
      </c>
      <c r="B136" s="7">
        <v>43850</v>
      </c>
      <c r="D136">
        <v>3350</v>
      </c>
      <c r="E136" s="7">
        <v>43850</v>
      </c>
      <c r="G136">
        <v>3539</v>
      </c>
      <c r="I136">
        <v>3344</v>
      </c>
      <c r="J136" s="7">
        <v>43769</v>
      </c>
      <c r="L136">
        <v>3539</v>
      </c>
      <c r="M136">
        <v>3289</v>
      </c>
      <c r="O136">
        <v>4027</v>
      </c>
      <c r="P136" s="7">
        <v>43585</v>
      </c>
      <c r="R136">
        <v>4350</v>
      </c>
      <c r="S136" s="7">
        <v>43482</v>
      </c>
      <c r="T136" t="s">
        <v>2555</v>
      </c>
      <c r="U136">
        <v>9320</v>
      </c>
      <c r="V136" s="7">
        <v>43322</v>
      </c>
      <c r="W136" t="s">
        <v>2342</v>
      </c>
      <c r="X136">
        <v>3289</v>
      </c>
      <c r="Y136">
        <v>3289</v>
      </c>
      <c r="Z136" s="7">
        <v>43979</v>
      </c>
      <c r="AA136">
        <v>3289</v>
      </c>
      <c r="AB136">
        <v>3289</v>
      </c>
      <c r="AC136">
        <v>4027</v>
      </c>
      <c r="AD136" s="7">
        <v>43585</v>
      </c>
      <c r="AE136" s="14">
        <v>3562</v>
      </c>
      <c r="AF136">
        <v>4028</v>
      </c>
      <c r="AG136" s="7">
        <v>43585</v>
      </c>
      <c r="AH136">
        <v>4351</v>
      </c>
      <c r="AI136" s="7">
        <v>43027</v>
      </c>
      <c r="AJ136" s="15" t="s">
        <v>2342</v>
      </c>
      <c r="AK136">
        <v>4208</v>
      </c>
      <c r="AL136" s="7">
        <v>43585</v>
      </c>
      <c r="AM136">
        <v>5681</v>
      </c>
      <c r="AN136">
        <v>4208</v>
      </c>
      <c r="AO136" s="7">
        <v>43585</v>
      </c>
      <c r="AP136">
        <v>4208</v>
      </c>
      <c r="AQ136" s="7">
        <v>43585</v>
      </c>
      <c r="AR136">
        <v>4208</v>
      </c>
      <c r="AS136" s="27">
        <v>43585</v>
      </c>
      <c r="AT136">
        <v>4208</v>
      </c>
      <c r="AU136" s="27">
        <v>43585</v>
      </c>
      <c r="AV136">
        <v>4208</v>
      </c>
      <c r="AW136" s="27">
        <v>43585</v>
      </c>
      <c r="AX136">
        <v>4208</v>
      </c>
      <c r="AY136" s="27">
        <v>43585</v>
      </c>
      <c r="AZ136">
        <v>4209</v>
      </c>
      <c r="BA136" s="27">
        <v>43585</v>
      </c>
      <c r="BB136">
        <v>4209</v>
      </c>
      <c r="BC136" s="27">
        <v>43585</v>
      </c>
      <c r="BD136">
        <v>4209</v>
      </c>
      <c r="BE136" s="27">
        <v>43585</v>
      </c>
      <c r="BF136">
        <v>4209</v>
      </c>
      <c r="BG136" s="27">
        <v>43585</v>
      </c>
      <c r="BH136">
        <v>4209</v>
      </c>
      <c r="BI136" s="27">
        <v>43585</v>
      </c>
      <c r="BJ136">
        <v>4209</v>
      </c>
      <c r="BK136" s="27">
        <v>43585</v>
      </c>
      <c r="BL136">
        <v>4209</v>
      </c>
      <c r="BM136" s="27">
        <v>43585</v>
      </c>
      <c r="BN136">
        <v>4028</v>
      </c>
      <c r="BO136" s="27">
        <v>43585</v>
      </c>
      <c r="BP136">
        <v>4028</v>
      </c>
      <c r="BQ136" s="7">
        <v>43585</v>
      </c>
      <c r="BR136">
        <v>4028</v>
      </c>
      <c r="BS136" s="27">
        <v>43585</v>
      </c>
      <c r="BT136">
        <v>4028</v>
      </c>
      <c r="BU136" s="27">
        <v>43585</v>
      </c>
      <c r="BV136">
        <v>4028</v>
      </c>
      <c r="BW136">
        <v>43585</v>
      </c>
      <c r="BX136">
        <v>4028</v>
      </c>
      <c r="BY136" s="27">
        <v>43585</v>
      </c>
      <c r="BZ136">
        <v>4028</v>
      </c>
      <c r="CA136" s="27">
        <v>43585</v>
      </c>
      <c r="CB136">
        <v>4028</v>
      </c>
      <c r="CC136" s="27">
        <v>43585</v>
      </c>
      <c r="CD136">
        <v>3016</v>
      </c>
      <c r="CE136" s="27">
        <v>44208</v>
      </c>
      <c r="CF136">
        <v>4028</v>
      </c>
      <c r="CG136" s="27">
        <v>43585</v>
      </c>
      <c r="CH136">
        <v>3828</v>
      </c>
      <c r="CI136" s="27">
        <v>44209</v>
      </c>
      <c r="CJ136">
        <v>3828</v>
      </c>
      <c r="CK136" s="27">
        <v>44237</v>
      </c>
      <c r="CL136">
        <v>3828</v>
      </c>
      <c r="CM136" s="27">
        <v>44237</v>
      </c>
      <c r="CN136">
        <v>3828</v>
      </c>
      <c r="CO136" s="27">
        <v>44237</v>
      </c>
      <c r="CP136">
        <v>3828</v>
      </c>
      <c r="CQ136" s="7">
        <v>44237</v>
      </c>
      <c r="CR136">
        <v>97</v>
      </c>
      <c r="CS136">
        <v>0.34599999999999997</v>
      </c>
      <c r="CT136">
        <v>3648</v>
      </c>
      <c r="CU136" s="7">
        <v>44253</v>
      </c>
      <c r="CV136">
        <v>4051</v>
      </c>
      <c r="CW136" s="27">
        <v>44265</v>
      </c>
      <c r="CX136">
        <v>4051</v>
      </c>
      <c r="CY136" s="27">
        <v>44265</v>
      </c>
      <c r="CZ136">
        <v>4051</v>
      </c>
      <c r="DA136" s="27">
        <v>44265</v>
      </c>
      <c r="DB136">
        <v>4051</v>
      </c>
      <c r="DC136" s="27">
        <v>44265</v>
      </c>
      <c r="DD136">
        <v>4051</v>
      </c>
      <c r="DE136" s="27">
        <v>44265</v>
      </c>
      <c r="DF136">
        <v>4051</v>
      </c>
      <c r="DG136" s="27">
        <v>44265</v>
      </c>
      <c r="DH136">
        <v>4051</v>
      </c>
      <c r="DI136" s="27">
        <v>44265</v>
      </c>
      <c r="DJ136" t="s">
        <v>289</v>
      </c>
      <c r="DK136" s="7">
        <v>44266</v>
      </c>
      <c r="DL136" t="s">
        <v>115</v>
      </c>
      <c r="DM136" s="27">
        <v>44370</v>
      </c>
      <c r="DN136" t="s">
        <v>115</v>
      </c>
      <c r="DO136" s="27">
        <v>44370</v>
      </c>
      <c r="DP136" t="s">
        <v>108</v>
      </c>
      <c r="DQ136" s="27">
        <v>44370</v>
      </c>
      <c r="DR136" t="s">
        <v>108</v>
      </c>
      <c r="DS136" s="27">
        <v>44370</v>
      </c>
      <c r="DT136" t="s">
        <v>108</v>
      </c>
      <c r="DU136" s="27">
        <v>44370</v>
      </c>
      <c r="DV136" t="s">
        <v>104</v>
      </c>
      <c r="DW136" s="27">
        <v>44391</v>
      </c>
      <c r="DX136" t="s">
        <v>102</v>
      </c>
      <c r="DY136" s="7">
        <v>44392</v>
      </c>
      <c r="DZ136" t="s">
        <v>102</v>
      </c>
      <c r="EA136">
        <v>44392</v>
      </c>
      <c r="EB136" t="s">
        <v>102</v>
      </c>
      <c r="EC136" s="27">
        <v>44392</v>
      </c>
      <c r="ED136" t="s">
        <v>102</v>
      </c>
      <c r="EE136" s="27">
        <v>44392</v>
      </c>
      <c r="EF136" t="s">
        <v>102</v>
      </c>
      <c r="EG136" s="7">
        <v>44392</v>
      </c>
      <c r="EH136" t="s">
        <v>102</v>
      </c>
      <c r="EI136" s="27">
        <v>44392</v>
      </c>
      <c r="EJ136" t="s">
        <v>102</v>
      </c>
      <c r="EK136" s="27">
        <v>44392</v>
      </c>
      <c r="EL136" t="s">
        <v>102</v>
      </c>
      <c r="EM136" s="27">
        <v>44392</v>
      </c>
      <c r="EN136" t="s">
        <v>102</v>
      </c>
      <c r="EO136" s="27">
        <v>44411</v>
      </c>
      <c r="EP136" t="s">
        <v>102</v>
      </c>
      <c r="EQ136" s="27">
        <v>44411</v>
      </c>
      <c r="ER136" t="s">
        <v>94</v>
      </c>
      <c r="ES136" s="27">
        <v>44411</v>
      </c>
      <c r="ET136" t="s">
        <v>93</v>
      </c>
      <c r="EU136" s="27">
        <v>44411</v>
      </c>
      <c r="EV136" t="s">
        <v>92</v>
      </c>
      <c r="EW136" s="27">
        <v>44411</v>
      </c>
      <c r="EX136" t="s">
        <v>92</v>
      </c>
      <c r="EY136" s="27">
        <v>44411</v>
      </c>
      <c r="EZ136" t="s">
        <v>92</v>
      </c>
      <c r="FA136">
        <v>44411</v>
      </c>
      <c r="FB136" t="s">
        <v>92</v>
      </c>
      <c r="FC136" s="27">
        <v>44411</v>
      </c>
      <c r="FF136" t="s">
        <v>92</v>
      </c>
      <c r="FG136" s="27">
        <v>44411</v>
      </c>
      <c r="FH136" t="s">
        <v>92</v>
      </c>
      <c r="FI136" s="7">
        <v>44411</v>
      </c>
      <c r="FJ136" t="s">
        <v>92</v>
      </c>
      <c r="FK136" s="27">
        <v>44411</v>
      </c>
      <c r="FL136" t="s">
        <v>92</v>
      </c>
      <c r="FM136" s="27">
        <v>44411</v>
      </c>
      <c r="FN136" t="s">
        <v>90</v>
      </c>
      <c r="FO136" s="27">
        <v>44453</v>
      </c>
      <c r="FP136" t="s">
        <v>90</v>
      </c>
      <c r="FQ136" s="27">
        <v>44453</v>
      </c>
      <c r="FR136" t="s">
        <v>90</v>
      </c>
      <c r="FS136" s="27">
        <v>44453</v>
      </c>
      <c r="FT136" t="s">
        <v>90</v>
      </c>
      <c r="FU136" s="7">
        <v>44453</v>
      </c>
      <c r="FV136" t="s">
        <v>90</v>
      </c>
      <c r="FW136" s="27">
        <v>44453</v>
      </c>
      <c r="FX136" t="s">
        <v>90</v>
      </c>
      <c r="FY136" s="27">
        <v>44453</v>
      </c>
      <c r="FZ136" t="s">
        <v>90</v>
      </c>
      <c r="GA136" s="27">
        <v>44453</v>
      </c>
      <c r="GB136" t="s">
        <v>90</v>
      </c>
      <c r="GC136" s="27">
        <v>44453</v>
      </c>
      <c r="GD136" t="s">
        <v>90</v>
      </c>
      <c r="GE136" s="27">
        <v>44453</v>
      </c>
      <c r="GF136" t="s">
        <v>90</v>
      </c>
      <c r="GG136" s="27">
        <v>44453</v>
      </c>
      <c r="GH136" t="s">
        <v>90</v>
      </c>
      <c r="GI136" s="27">
        <v>44480</v>
      </c>
      <c r="GJ136" t="s">
        <v>90</v>
      </c>
      <c r="GK136" s="27">
        <v>44480</v>
      </c>
      <c r="GL136" t="s">
        <v>90</v>
      </c>
      <c r="GM136" s="27">
        <v>44496</v>
      </c>
      <c r="GN136" t="s">
        <v>90</v>
      </c>
      <c r="GO136" s="27">
        <v>44496</v>
      </c>
      <c r="GP136" t="s">
        <v>90</v>
      </c>
      <c r="GQ136" s="27">
        <v>44496</v>
      </c>
      <c r="GR136" t="s">
        <v>90</v>
      </c>
      <c r="GS136" s="27">
        <v>44496</v>
      </c>
      <c r="GT136" t="s">
        <v>90</v>
      </c>
      <c r="GU136" s="27">
        <v>44510</v>
      </c>
      <c r="GV136" t="s">
        <v>90</v>
      </c>
      <c r="GW136" s="27">
        <v>44510</v>
      </c>
      <c r="GX136" t="s">
        <v>90</v>
      </c>
      <c r="GY136" s="27">
        <v>44510</v>
      </c>
      <c r="GZ136" t="s">
        <v>89</v>
      </c>
      <c r="HA136" s="27">
        <v>44510</v>
      </c>
      <c r="HB136" t="s">
        <v>89</v>
      </c>
      <c r="HC136" s="27">
        <v>44510</v>
      </c>
      <c r="HD136" t="s">
        <v>89</v>
      </c>
      <c r="HE136" s="27">
        <v>44510</v>
      </c>
      <c r="HF136" t="s">
        <v>89</v>
      </c>
      <c r="HG136">
        <v>44510</v>
      </c>
      <c r="HH136" t="s">
        <v>89</v>
      </c>
      <c r="HI136">
        <v>44510</v>
      </c>
      <c r="HJ136" t="s">
        <v>89</v>
      </c>
      <c r="HK136">
        <v>44510</v>
      </c>
      <c r="HL136" t="s">
        <v>89</v>
      </c>
      <c r="HM136" s="27">
        <v>44544</v>
      </c>
      <c r="HN136" t="s">
        <v>86</v>
      </c>
      <c r="HO136" s="27">
        <v>44544</v>
      </c>
      <c r="HP136" t="s">
        <v>87</v>
      </c>
      <c r="HQ136" s="27">
        <v>44544</v>
      </c>
      <c r="HR136" s="470" t="s">
        <v>87</v>
      </c>
      <c r="HS136" s="471">
        <v>44574</v>
      </c>
      <c r="HT136" t="s">
        <v>87</v>
      </c>
      <c r="HU136" s="27">
        <v>44574</v>
      </c>
      <c r="HV136" t="s">
        <v>87</v>
      </c>
      <c r="HW136" s="27">
        <v>44574</v>
      </c>
      <c r="HX136" t="s">
        <v>87</v>
      </c>
      <c r="HY136" s="27">
        <v>44574</v>
      </c>
      <c r="HZ136" t="s">
        <v>85</v>
      </c>
      <c r="IA136" s="27">
        <v>44574</v>
      </c>
      <c r="IB136" t="s">
        <v>85</v>
      </c>
      <c r="IC136" s="27">
        <v>44574</v>
      </c>
      <c r="ID136" t="s">
        <v>85</v>
      </c>
      <c r="IE136" s="27">
        <v>44596</v>
      </c>
      <c r="IF136" t="s">
        <v>85</v>
      </c>
      <c r="IG136" s="27">
        <v>44596</v>
      </c>
      <c r="IH136" t="s">
        <v>87</v>
      </c>
      <c r="II136" s="27">
        <v>44596</v>
      </c>
      <c r="IJ136" t="s">
        <v>87</v>
      </c>
      <c r="IK136" s="27">
        <v>44596</v>
      </c>
      <c r="IL136" t="s">
        <v>87</v>
      </c>
      <c r="IM136" s="27">
        <v>44596</v>
      </c>
      <c r="IN136" t="s">
        <v>87</v>
      </c>
      <c r="IO136" s="27">
        <v>44596</v>
      </c>
      <c r="IP136" t="s">
        <v>89</v>
      </c>
      <c r="IQ136" s="27">
        <v>44621</v>
      </c>
      <c r="IR136" t="s">
        <v>89</v>
      </c>
      <c r="IS136">
        <v>44621</v>
      </c>
      <c r="IT136" t="s">
        <v>89</v>
      </c>
      <c r="IU136" s="27">
        <v>44621</v>
      </c>
      <c r="IV136" t="s">
        <v>89</v>
      </c>
      <c r="IW136" s="27">
        <v>44621</v>
      </c>
      <c r="IX136" t="s">
        <v>89</v>
      </c>
      <c r="IY136" s="27">
        <v>44621</v>
      </c>
      <c r="IZ136" t="s">
        <v>89</v>
      </c>
      <c r="JA136" s="27">
        <v>44621</v>
      </c>
      <c r="JB136" t="s">
        <v>89</v>
      </c>
      <c r="JC136" s="27">
        <v>44621</v>
      </c>
      <c r="JD136" t="s">
        <v>89</v>
      </c>
      <c r="JE136" s="27">
        <v>44621</v>
      </c>
      <c r="JF136" t="s">
        <v>90</v>
      </c>
      <c r="JG136">
        <v>44621</v>
      </c>
      <c r="JH136" t="s">
        <v>87</v>
      </c>
      <c r="JI136" s="27">
        <v>44621</v>
      </c>
      <c r="JJ136" t="s">
        <v>87</v>
      </c>
      <c r="JK136">
        <v>44621</v>
      </c>
      <c r="JL136" t="s">
        <v>87</v>
      </c>
      <c r="JM136" s="27">
        <v>44680</v>
      </c>
      <c r="JN136" t="s">
        <v>87</v>
      </c>
      <c r="JO136" s="7">
        <v>44684</v>
      </c>
      <c r="JP136" t="s">
        <v>87</v>
      </c>
      <c r="JQ136" s="27">
        <v>44684</v>
      </c>
      <c r="JR136" t="s">
        <v>87</v>
      </c>
      <c r="JS136" s="27">
        <v>44684</v>
      </c>
      <c r="JT136" t="s">
        <v>87</v>
      </c>
      <c r="JU136">
        <v>44684</v>
      </c>
      <c r="JV136" t="s">
        <v>87</v>
      </c>
      <c r="JW136">
        <v>44725</v>
      </c>
      <c r="JX136" t="s">
        <v>87</v>
      </c>
      <c r="JY136" s="27">
        <v>44756</v>
      </c>
      <c r="JZ136" t="s">
        <v>87</v>
      </c>
      <c r="KA136" s="27">
        <v>44762</v>
      </c>
      <c r="KB136" t="s">
        <v>87</v>
      </c>
      <c r="KC136" s="27">
        <v>44762</v>
      </c>
      <c r="KD136" t="s">
        <v>87</v>
      </c>
      <c r="KE136" s="27">
        <v>44772</v>
      </c>
    </row>
    <row r="137" spans="1:291" x14ac:dyDescent="0.25">
      <c r="A137">
        <v>3344</v>
      </c>
      <c r="B137" s="7">
        <v>43769</v>
      </c>
      <c r="D137">
        <v>3344</v>
      </c>
      <c r="E137" s="7">
        <v>43769</v>
      </c>
      <c r="G137">
        <v>3475</v>
      </c>
      <c r="I137">
        <v>4060</v>
      </c>
      <c r="J137" s="7">
        <v>43769</v>
      </c>
      <c r="L137">
        <v>3475</v>
      </c>
      <c r="M137">
        <v>3237</v>
      </c>
      <c r="O137">
        <v>4209</v>
      </c>
      <c r="P137" s="7">
        <v>43585</v>
      </c>
      <c r="R137">
        <v>9322</v>
      </c>
      <c r="S137" s="7">
        <v>43322</v>
      </c>
      <c r="T137" t="s">
        <v>2342</v>
      </c>
      <c r="U137">
        <v>9321</v>
      </c>
      <c r="V137" s="7">
        <v>43322</v>
      </c>
      <c r="W137" t="s">
        <v>2342</v>
      </c>
      <c r="X137">
        <v>3237</v>
      </c>
      <c r="Y137">
        <v>3237</v>
      </c>
      <c r="Z137" s="7">
        <v>43979</v>
      </c>
      <c r="AA137">
        <v>3237</v>
      </c>
      <c r="AB137">
        <v>3237</v>
      </c>
      <c r="AC137">
        <v>4209</v>
      </c>
      <c r="AD137" s="7">
        <v>43585</v>
      </c>
      <c r="AE137" s="14">
        <v>3572</v>
      </c>
      <c r="AF137">
        <v>4027</v>
      </c>
      <c r="AG137" s="7">
        <v>43585</v>
      </c>
      <c r="AH137">
        <v>4535</v>
      </c>
      <c r="AI137" s="7">
        <v>43927</v>
      </c>
      <c r="AJ137" s="15" t="s">
        <v>2503</v>
      </c>
      <c r="AK137">
        <v>4203</v>
      </c>
      <c r="AL137" s="7">
        <v>43585</v>
      </c>
      <c r="AM137">
        <v>4051</v>
      </c>
      <c r="AN137">
        <v>4203</v>
      </c>
      <c r="AO137" s="7">
        <v>43585</v>
      </c>
      <c r="AP137">
        <v>4203</v>
      </c>
      <c r="AQ137" s="7">
        <v>43585</v>
      </c>
      <c r="AR137">
        <v>4203</v>
      </c>
      <c r="AS137" s="27">
        <v>43585</v>
      </c>
      <c r="AT137">
        <v>4203</v>
      </c>
      <c r="AU137" s="27">
        <v>43585</v>
      </c>
      <c r="AV137">
        <v>4203</v>
      </c>
      <c r="AW137" s="27">
        <v>43585</v>
      </c>
      <c r="AX137">
        <v>4203</v>
      </c>
      <c r="AY137" s="27">
        <v>43585</v>
      </c>
      <c r="AZ137">
        <v>4208</v>
      </c>
      <c r="BA137" s="27">
        <v>43585</v>
      </c>
      <c r="BB137">
        <v>4208</v>
      </c>
      <c r="BC137" s="27">
        <v>43585</v>
      </c>
      <c r="BD137">
        <v>4208</v>
      </c>
      <c r="BE137" s="27">
        <v>43585</v>
      </c>
      <c r="BF137">
        <v>4208</v>
      </c>
      <c r="BG137" s="27">
        <v>43585</v>
      </c>
      <c r="BH137">
        <v>4208</v>
      </c>
      <c r="BI137" s="27">
        <v>43585</v>
      </c>
      <c r="BJ137">
        <v>4208</v>
      </c>
      <c r="BK137" s="27">
        <v>43585</v>
      </c>
      <c r="BL137">
        <v>4208</v>
      </c>
      <c r="BM137" s="27">
        <v>43585</v>
      </c>
      <c r="BN137">
        <v>4027</v>
      </c>
      <c r="BO137" s="27">
        <v>43585</v>
      </c>
      <c r="BP137">
        <v>4027</v>
      </c>
      <c r="BQ137" s="7">
        <v>43585</v>
      </c>
      <c r="BR137">
        <v>4027</v>
      </c>
      <c r="BS137" s="27">
        <v>43585</v>
      </c>
      <c r="BT137">
        <v>4027</v>
      </c>
      <c r="BU137" s="27">
        <v>43585</v>
      </c>
      <c r="BV137">
        <v>4027</v>
      </c>
      <c r="BW137">
        <v>43585</v>
      </c>
      <c r="BX137">
        <v>4027</v>
      </c>
      <c r="BY137" s="27">
        <v>43585</v>
      </c>
      <c r="BZ137">
        <v>4027</v>
      </c>
      <c r="CA137" s="27">
        <v>43585</v>
      </c>
      <c r="CB137">
        <v>4027</v>
      </c>
      <c r="CC137" s="27">
        <v>43585</v>
      </c>
      <c r="CD137">
        <v>3048</v>
      </c>
      <c r="CE137" s="27">
        <v>44208</v>
      </c>
      <c r="CF137">
        <v>4027</v>
      </c>
      <c r="CG137" s="27">
        <v>43585</v>
      </c>
      <c r="CH137">
        <v>3836</v>
      </c>
      <c r="CI137" s="27">
        <v>44209</v>
      </c>
      <c r="CJ137">
        <v>3836</v>
      </c>
      <c r="CK137" s="27">
        <v>44237</v>
      </c>
      <c r="CL137">
        <v>3836</v>
      </c>
      <c r="CM137" s="27">
        <v>44237</v>
      </c>
      <c r="CN137">
        <v>3836</v>
      </c>
      <c r="CO137" s="27">
        <v>44237</v>
      </c>
      <c r="CP137">
        <v>3836</v>
      </c>
      <c r="CQ137" s="7">
        <v>44237</v>
      </c>
      <c r="CR137">
        <v>96</v>
      </c>
      <c r="CS137">
        <v>0.41099999999999998</v>
      </c>
      <c r="CT137">
        <v>3649</v>
      </c>
      <c r="CU137" s="7">
        <v>44253</v>
      </c>
      <c r="CV137">
        <v>4050</v>
      </c>
      <c r="CW137" s="27">
        <v>44265</v>
      </c>
      <c r="CX137">
        <v>4050</v>
      </c>
      <c r="CY137" s="27">
        <v>44265</v>
      </c>
      <c r="CZ137">
        <v>4050</v>
      </c>
      <c r="DA137" s="27">
        <v>44265</v>
      </c>
      <c r="DB137">
        <v>4050</v>
      </c>
      <c r="DC137" s="27">
        <v>44265</v>
      </c>
      <c r="DD137">
        <v>4050</v>
      </c>
      <c r="DE137" s="27">
        <v>44265</v>
      </c>
      <c r="DF137">
        <v>4050</v>
      </c>
      <c r="DG137" s="27">
        <v>44265</v>
      </c>
      <c r="DH137">
        <v>4050</v>
      </c>
      <c r="DI137" s="27">
        <v>44265</v>
      </c>
      <c r="DJ137" t="s">
        <v>292</v>
      </c>
      <c r="DK137" s="7">
        <v>44266</v>
      </c>
      <c r="DL137" t="s">
        <v>159</v>
      </c>
      <c r="DM137" s="27">
        <v>44370</v>
      </c>
      <c r="DN137" t="s">
        <v>159</v>
      </c>
      <c r="DO137" s="27">
        <v>44370</v>
      </c>
      <c r="DP137" t="s">
        <v>109</v>
      </c>
      <c r="DQ137" s="27">
        <v>44370</v>
      </c>
      <c r="DR137" t="s">
        <v>109</v>
      </c>
      <c r="DS137" s="27">
        <v>44370</v>
      </c>
      <c r="DT137" t="s">
        <v>109</v>
      </c>
      <c r="DU137" s="27">
        <v>44370</v>
      </c>
      <c r="DV137" t="s">
        <v>106</v>
      </c>
      <c r="DW137" s="27">
        <v>44370</v>
      </c>
      <c r="DX137" t="s">
        <v>104</v>
      </c>
      <c r="DY137" s="7">
        <v>44392</v>
      </c>
      <c r="DZ137" t="s">
        <v>104</v>
      </c>
      <c r="EA137">
        <v>44392</v>
      </c>
      <c r="EB137" t="s">
        <v>104</v>
      </c>
      <c r="EC137" s="27">
        <v>44392</v>
      </c>
      <c r="ED137" t="s">
        <v>104</v>
      </c>
      <c r="EE137" s="27">
        <v>44392</v>
      </c>
      <c r="EF137" t="s">
        <v>104</v>
      </c>
      <c r="EG137" s="7">
        <v>44392</v>
      </c>
      <c r="EH137" t="s">
        <v>104</v>
      </c>
      <c r="EI137" s="27">
        <v>44392</v>
      </c>
      <c r="EJ137" t="s">
        <v>104</v>
      </c>
      <c r="EK137" s="27">
        <v>44392</v>
      </c>
      <c r="EL137" t="s">
        <v>104</v>
      </c>
      <c r="EM137" s="27">
        <v>44392</v>
      </c>
      <c r="EN137" t="s">
        <v>104</v>
      </c>
      <c r="EO137" s="27">
        <v>44411</v>
      </c>
      <c r="EP137" t="s">
        <v>104</v>
      </c>
      <c r="EQ137" s="27">
        <v>44415</v>
      </c>
      <c r="ER137" t="s">
        <v>96</v>
      </c>
      <c r="ES137" s="27">
        <v>44411</v>
      </c>
      <c r="ET137" t="s">
        <v>94</v>
      </c>
      <c r="EU137" s="27">
        <v>44411</v>
      </c>
      <c r="EV137" t="s">
        <v>93</v>
      </c>
      <c r="EW137" s="27">
        <v>44411</v>
      </c>
      <c r="EX137" t="s">
        <v>93</v>
      </c>
      <c r="EY137" s="27">
        <v>44411</v>
      </c>
      <c r="EZ137" t="s">
        <v>93</v>
      </c>
      <c r="FA137">
        <v>44411</v>
      </c>
      <c r="FB137" t="s">
        <v>93</v>
      </c>
      <c r="FC137" s="27">
        <v>44411</v>
      </c>
      <c r="FF137" t="s">
        <v>93</v>
      </c>
      <c r="FG137" s="27">
        <v>44411</v>
      </c>
      <c r="FH137" t="s">
        <v>93</v>
      </c>
      <c r="FI137" s="7">
        <v>44411</v>
      </c>
      <c r="FJ137" t="s">
        <v>93</v>
      </c>
      <c r="FK137" s="27">
        <v>44411</v>
      </c>
      <c r="FL137" t="s">
        <v>93</v>
      </c>
      <c r="FM137" s="27">
        <v>44411</v>
      </c>
      <c r="FN137" t="s">
        <v>92</v>
      </c>
      <c r="FO137" s="27">
        <v>44453</v>
      </c>
      <c r="FP137" t="s">
        <v>92</v>
      </c>
      <c r="FQ137" s="27">
        <v>44453</v>
      </c>
      <c r="FR137" t="s">
        <v>92</v>
      </c>
      <c r="FS137" s="27">
        <v>44453</v>
      </c>
      <c r="FT137" t="s">
        <v>92</v>
      </c>
      <c r="FU137" s="7">
        <v>44453</v>
      </c>
      <c r="FV137" t="s">
        <v>92</v>
      </c>
      <c r="FW137" s="27">
        <v>44453</v>
      </c>
      <c r="FX137" t="s">
        <v>92</v>
      </c>
      <c r="FY137" s="27">
        <v>44453</v>
      </c>
      <c r="FZ137" t="s">
        <v>92</v>
      </c>
      <c r="GA137" s="27">
        <v>44453</v>
      </c>
      <c r="GB137" t="s">
        <v>92</v>
      </c>
      <c r="GC137" s="27">
        <v>44453</v>
      </c>
      <c r="GD137" t="s">
        <v>92</v>
      </c>
      <c r="GE137" s="27">
        <v>44453</v>
      </c>
      <c r="GF137" t="s">
        <v>92</v>
      </c>
      <c r="GG137" s="27">
        <v>44453</v>
      </c>
      <c r="GH137" t="s">
        <v>92</v>
      </c>
      <c r="GI137" s="27">
        <v>44480</v>
      </c>
      <c r="GJ137" t="s">
        <v>92</v>
      </c>
      <c r="GK137" s="27">
        <v>44480</v>
      </c>
      <c r="GL137" t="s">
        <v>92</v>
      </c>
      <c r="GM137" s="27">
        <v>44480</v>
      </c>
      <c r="GN137" t="s">
        <v>92</v>
      </c>
      <c r="GO137" s="27">
        <v>44480</v>
      </c>
      <c r="GP137" t="s">
        <v>92</v>
      </c>
      <c r="GQ137" s="27">
        <v>44480</v>
      </c>
      <c r="GR137" t="s">
        <v>92</v>
      </c>
      <c r="GS137" s="27">
        <v>44480</v>
      </c>
      <c r="GT137" t="s">
        <v>92</v>
      </c>
      <c r="GU137" s="27">
        <v>44510</v>
      </c>
      <c r="GV137" t="s">
        <v>92</v>
      </c>
      <c r="GW137" s="27">
        <v>44510</v>
      </c>
      <c r="GX137" t="s">
        <v>92</v>
      </c>
      <c r="GY137" s="27">
        <v>44510</v>
      </c>
      <c r="GZ137" t="s">
        <v>90</v>
      </c>
      <c r="HA137" s="27">
        <v>44510</v>
      </c>
      <c r="HB137" t="s">
        <v>90</v>
      </c>
      <c r="HC137" s="27">
        <v>44510</v>
      </c>
      <c r="HD137" t="s">
        <v>90</v>
      </c>
      <c r="HE137" s="27">
        <v>44510</v>
      </c>
      <c r="HF137" t="s">
        <v>90</v>
      </c>
      <c r="HG137">
        <v>44510</v>
      </c>
      <c r="HH137" t="s">
        <v>90</v>
      </c>
      <c r="HI137">
        <v>44510</v>
      </c>
      <c r="HJ137" t="s">
        <v>90</v>
      </c>
      <c r="HK137">
        <v>44510</v>
      </c>
      <c r="HL137" t="s">
        <v>90</v>
      </c>
      <c r="HM137" s="27">
        <v>44545</v>
      </c>
      <c r="HN137" t="s">
        <v>87</v>
      </c>
      <c r="HO137" s="27">
        <v>44544</v>
      </c>
      <c r="HP137" t="s">
        <v>89</v>
      </c>
      <c r="HQ137" s="27">
        <v>44544</v>
      </c>
      <c r="HR137" s="470" t="s">
        <v>89</v>
      </c>
      <c r="HS137" s="471">
        <v>44574</v>
      </c>
      <c r="HT137" t="s">
        <v>89</v>
      </c>
      <c r="HU137" s="27">
        <v>44574</v>
      </c>
      <c r="HV137" t="s">
        <v>89</v>
      </c>
      <c r="HW137" s="27">
        <v>44574</v>
      </c>
      <c r="HX137" t="s">
        <v>89</v>
      </c>
      <c r="HY137" s="27">
        <v>44574</v>
      </c>
      <c r="HZ137" t="s">
        <v>86</v>
      </c>
      <c r="IA137" s="27">
        <v>44574</v>
      </c>
      <c r="IB137" t="s">
        <v>86</v>
      </c>
      <c r="IC137" s="27">
        <v>44574</v>
      </c>
      <c r="ID137" t="s">
        <v>86</v>
      </c>
      <c r="IE137" s="27">
        <v>44596</v>
      </c>
      <c r="IF137" t="s">
        <v>86</v>
      </c>
      <c r="IG137" s="27">
        <v>44596</v>
      </c>
      <c r="IH137" t="s">
        <v>89</v>
      </c>
      <c r="II137" s="27">
        <v>44596</v>
      </c>
      <c r="IJ137" t="s">
        <v>89</v>
      </c>
      <c r="IK137" s="27">
        <v>44596</v>
      </c>
      <c r="IL137" t="s">
        <v>89</v>
      </c>
      <c r="IM137" s="27">
        <v>44596</v>
      </c>
      <c r="IN137" t="s">
        <v>89</v>
      </c>
      <c r="IO137" s="27">
        <v>44596</v>
      </c>
      <c r="IP137" t="s">
        <v>90</v>
      </c>
      <c r="IQ137" s="27">
        <v>44621</v>
      </c>
      <c r="IR137" t="s">
        <v>90</v>
      </c>
      <c r="IS137">
        <v>44621</v>
      </c>
      <c r="IT137" t="s">
        <v>90</v>
      </c>
      <c r="IU137" s="27">
        <v>44621</v>
      </c>
      <c r="IV137" t="s">
        <v>90</v>
      </c>
      <c r="IW137" s="27">
        <v>44621</v>
      </c>
      <c r="IX137" t="s">
        <v>90</v>
      </c>
      <c r="IY137" s="27">
        <v>44621</v>
      </c>
      <c r="IZ137" t="s">
        <v>90</v>
      </c>
      <c r="JA137" s="27">
        <v>44621</v>
      </c>
      <c r="JB137" t="s">
        <v>90</v>
      </c>
      <c r="JC137" s="27">
        <v>44621</v>
      </c>
      <c r="JD137" t="s">
        <v>90</v>
      </c>
      <c r="JE137" s="27">
        <v>44621</v>
      </c>
      <c r="JF137" t="s">
        <v>92</v>
      </c>
      <c r="JG137">
        <v>44663</v>
      </c>
      <c r="JH137" t="s">
        <v>89</v>
      </c>
      <c r="JI137" s="27">
        <v>44621</v>
      </c>
      <c r="JJ137" t="s">
        <v>89</v>
      </c>
      <c r="JK137">
        <v>44621</v>
      </c>
      <c r="JL137" t="s">
        <v>89</v>
      </c>
      <c r="JM137" s="27">
        <v>44680</v>
      </c>
      <c r="JN137" t="s">
        <v>89</v>
      </c>
      <c r="JO137" s="7">
        <v>44684</v>
      </c>
      <c r="JP137" t="s">
        <v>89</v>
      </c>
      <c r="JQ137" s="27">
        <v>44684</v>
      </c>
      <c r="JR137" t="s">
        <v>89</v>
      </c>
      <c r="JS137" s="27">
        <v>44684</v>
      </c>
      <c r="JT137" t="s">
        <v>89</v>
      </c>
      <c r="JU137">
        <v>44684</v>
      </c>
      <c r="JV137" t="s">
        <v>89</v>
      </c>
      <c r="JW137">
        <v>44725</v>
      </c>
      <c r="JX137" t="s">
        <v>89</v>
      </c>
      <c r="JY137" s="27">
        <v>44756</v>
      </c>
      <c r="JZ137" t="s">
        <v>89</v>
      </c>
      <c r="KA137" s="27">
        <v>44756</v>
      </c>
      <c r="KB137" t="s">
        <v>89</v>
      </c>
      <c r="KC137" s="27">
        <v>44756</v>
      </c>
      <c r="KD137" t="s">
        <v>89</v>
      </c>
      <c r="KE137" s="27">
        <v>44756</v>
      </c>
    </row>
    <row r="138" spans="1:291" x14ac:dyDescent="0.25">
      <c r="A138">
        <v>4060</v>
      </c>
      <c r="B138" s="7">
        <v>43769</v>
      </c>
      <c r="D138">
        <v>4060</v>
      </c>
      <c r="E138" s="7">
        <v>43769</v>
      </c>
      <c r="G138">
        <v>3461</v>
      </c>
      <c r="I138">
        <v>3333</v>
      </c>
      <c r="J138" s="7">
        <v>43769</v>
      </c>
      <c r="L138">
        <v>3461</v>
      </c>
      <c r="M138">
        <v>3562</v>
      </c>
      <c r="O138">
        <v>4208</v>
      </c>
      <c r="P138" s="7">
        <v>43585</v>
      </c>
      <c r="R138">
        <v>9320</v>
      </c>
      <c r="S138" s="7">
        <v>43322</v>
      </c>
      <c r="T138" t="s">
        <v>2342</v>
      </c>
      <c r="U138">
        <v>9319</v>
      </c>
      <c r="V138" s="7">
        <v>43322</v>
      </c>
      <c r="W138" t="s">
        <v>2342</v>
      </c>
      <c r="X138">
        <v>3562</v>
      </c>
      <c r="Y138">
        <v>3562</v>
      </c>
      <c r="Z138" s="7">
        <v>43655</v>
      </c>
      <c r="AA138">
        <v>3562</v>
      </c>
      <c r="AB138">
        <v>3562</v>
      </c>
      <c r="AC138">
        <v>4208</v>
      </c>
      <c r="AD138" s="7">
        <v>43585</v>
      </c>
      <c r="AE138" s="14">
        <v>5681</v>
      </c>
      <c r="AF138">
        <v>4209</v>
      </c>
      <c r="AG138" s="7">
        <v>43585</v>
      </c>
      <c r="AH138">
        <v>4565</v>
      </c>
      <c r="AI138" s="7">
        <v>42929</v>
      </c>
      <c r="AJ138" s="15" t="s">
        <v>2342</v>
      </c>
      <c r="AK138">
        <v>3828</v>
      </c>
      <c r="AL138" s="7">
        <v>43978</v>
      </c>
      <c r="AM138">
        <v>4050</v>
      </c>
      <c r="AN138">
        <v>3828</v>
      </c>
      <c r="AO138" s="7">
        <v>43978</v>
      </c>
      <c r="AP138">
        <v>3828</v>
      </c>
      <c r="AQ138" s="7">
        <v>43978</v>
      </c>
      <c r="AR138">
        <v>3828</v>
      </c>
      <c r="AS138" s="27">
        <v>44020</v>
      </c>
      <c r="AT138">
        <v>3828</v>
      </c>
      <c r="AU138" s="27">
        <v>44020</v>
      </c>
      <c r="AV138">
        <v>3828</v>
      </c>
      <c r="AW138" s="27">
        <v>44020</v>
      </c>
      <c r="AX138">
        <v>3828</v>
      </c>
      <c r="AY138" s="27">
        <v>44020</v>
      </c>
      <c r="AZ138">
        <v>4203</v>
      </c>
      <c r="BA138" s="27">
        <v>43585</v>
      </c>
      <c r="BB138">
        <v>4203</v>
      </c>
      <c r="BC138" s="27">
        <v>43585</v>
      </c>
      <c r="BD138">
        <v>4203</v>
      </c>
      <c r="BE138" s="27">
        <v>43585</v>
      </c>
      <c r="BF138">
        <v>4203</v>
      </c>
      <c r="BG138" s="27">
        <v>43585</v>
      </c>
      <c r="BH138">
        <v>4203</v>
      </c>
      <c r="BI138" s="27">
        <v>43585</v>
      </c>
      <c r="BJ138">
        <v>4203</v>
      </c>
      <c r="BK138" s="27">
        <v>43585</v>
      </c>
      <c r="BL138">
        <v>4203</v>
      </c>
      <c r="BM138" s="27">
        <v>43585</v>
      </c>
      <c r="BN138">
        <v>4209</v>
      </c>
      <c r="BO138" s="27">
        <v>43585</v>
      </c>
      <c r="BP138">
        <v>4209</v>
      </c>
      <c r="BQ138" s="7">
        <v>43585</v>
      </c>
      <c r="BR138">
        <v>4209</v>
      </c>
      <c r="BS138" s="27">
        <v>43585</v>
      </c>
      <c r="BT138">
        <v>4209</v>
      </c>
      <c r="BU138" s="27">
        <v>43585</v>
      </c>
      <c r="BV138">
        <v>4209</v>
      </c>
      <c r="BW138">
        <v>43585</v>
      </c>
      <c r="BX138">
        <v>4209</v>
      </c>
      <c r="BY138" s="27">
        <v>43585</v>
      </c>
      <c r="BZ138">
        <v>4209</v>
      </c>
      <c r="CA138" s="27">
        <v>43585</v>
      </c>
      <c r="CB138">
        <v>4209</v>
      </c>
      <c r="CC138" s="27">
        <v>43585</v>
      </c>
      <c r="CD138">
        <v>3029</v>
      </c>
      <c r="CE138" s="27">
        <v>44208</v>
      </c>
      <c r="CF138">
        <v>4209</v>
      </c>
      <c r="CG138" s="27">
        <v>43585</v>
      </c>
      <c r="CH138">
        <v>3868</v>
      </c>
      <c r="CI138" s="27">
        <v>44209</v>
      </c>
      <c r="CJ138">
        <v>3868</v>
      </c>
      <c r="CK138" s="27">
        <v>44237</v>
      </c>
      <c r="CL138">
        <v>3868</v>
      </c>
      <c r="CM138" s="27">
        <v>44237</v>
      </c>
      <c r="CN138">
        <v>3868</v>
      </c>
      <c r="CO138" s="27">
        <v>44237</v>
      </c>
      <c r="CP138">
        <v>3868</v>
      </c>
      <c r="CQ138" s="7">
        <v>44237</v>
      </c>
      <c r="CR138">
        <v>99</v>
      </c>
      <c r="CS138">
        <v>0.43099999999999999</v>
      </c>
      <c r="CT138">
        <v>4070</v>
      </c>
      <c r="CU138" s="7">
        <v>44253</v>
      </c>
      <c r="CV138">
        <v>4209</v>
      </c>
      <c r="CW138" s="27">
        <v>44265</v>
      </c>
      <c r="CX138">
        <v>4209</v>
      </c>
      <c r="CY138" s="27">
        <v>44265</v>
      </c>
      <c r="CZ138">
        <v>4209</v>
      </c>
      <c r="DA138" s="27">
        <v>44265</v>
      </c>
      <c r="DB138">
        <v>4209</v>
      </c>
      <c r="DC138" s="27">
        <v>44265</v>
      </c>
      <c r="DD138">
        <v>4209</v>
      </c>
      <c r="DE138" s="27">
        <v>44265</v>
      </c>
      <c r="DF138">
        <v>4209</v>
      </c>
      <c r="DG138" s="27">
        <v>44265</v>
      </c>
      <c r="DH138">
        <v>4209</v>
      </c>
      <c r="DI138" s="27">
        <v>44265</v>
      </c>
      <c r="DJ138" t="s">
        <v>293</v>
      </c>
      <c r="DK138" s="7">
        <v>44266</v>
      </c>
      <c r="DL138" t="s">
        <v>160</v>
      </c>
      <c r="DM138" s="27">
        <v>44370</v>
      </c>
      <c r="DN138" t="s">
        <v>160</v>
      </c>
      <c r="DO138" s="27">
        <v>44370</v>
      </c>
      <c r="DP138" t="s">
        <v>111</v>
      </c>
      <c r="DQ138" s="27">
        <v>44370</v>
      </c>
      <c r="DR138" t="s">
        <v>111</v>
      </c>
      <c r="DS138" s="27">
        <v>44370</v>
      </c>
      <c r="DT138" t="s">
        <v>111</v>
      </c>
      <c r="DU138" s="27">
        <v>44370</v>
      </c>
      <c r="DV138" t="s">
        <v>108</v>
      </c>
      <c r="DW138" s="27">
        <v>44370</v>
      </c>
      <c r="DX138" t="s">
        <v>106</v>
      </c>
      <c r="DY138" s="7">
        <v>44392</v>
      </c>
      <c r="DZ138" t="s">
        <v>106</v>
      </c>
      <c r="EA138">
        <v>44392</v>
      </c>
      <c r="EB138" t="s">
        <v>106</v>
      </c>
      <c r="EC138" s="27">
        <v>44392</v>
      </c>
      <c r="ED138" t="s">
        <v>106</v>
      </c>
      <c r="EE138" s="27">
        <v>44392</v>
      </c>
      <c r="EF138" t="s">
        <v>106</v>
      </c>
      <c r="EG138" s="7">
        <v>44392</v>
      </c>
      <c r="EH138" t="s">
        <v>106</v>
      </c>
      <c r="EI138" s="27">
        <v>44392</v>
      </c>
      <c r="EJ138" t="s">
        <v>106</v>
      </c>
      <c r="EK138" s="27">
        <v>44392</v>
      </c>
      <c r="EL138" t="s">
        <v>106</v>
      </c>
      <c r="EM138" s="27">
        <v>44392</v>
      </c>
      <c r="EN138" t="s">
        <v>106</v>
      </c>
      <c r="EO138" s="27">
        <v>44411</v>
      </c>
      <c r="EP138" t="s">
        <v>106</v>
      </c>
      <c r="EQ138" s="27">
        <v>44411</v>
      </c>
      <c r="ER138" t="s">
        <v>98</v>
      </c>
      <c r="ES138" s="27">
        <v>44411</v>
      </c>
      <c r="ET138" t="s">
        <v>96</v>
      </c>
      <c r="EU138" s="27">
        <v>44411</v>
      </c>
      <c r="EV138" t="s">
        <v>94</v>
      </c>
      <c r="EW138" s="27">
        <v>44411</v>
      </c>
      <c r="EX138" t="s">
        <v>94</v>
      </c>
      <c r="EY138" s="27">
        <v>44411</v>
      </c>
      <c r="EZ138" t="s">
        <v>94</v>
      </c>
      <c r="FA138">
        <v>44411</v>
      </c>
      <c r="FB138" t="s">
        <v>94</v>
      </c>
      <c r="FC138" s="27">
        <v>44411</v>
      </c>
      <c r="FF138" t="s">
        <v>94</v>
      </c>
      <c r="FG138" s="27">
        <v>44411</v>
      </c>
      <c r="FH138" t="s">
        <v>94</v>
      </c>
      <c r="FI138" s="7">
        <v>44411</v>
      </c>
      <c r="FJ138" t="s">
        <v>94</v>
      </c>
      <c r="FK138" s="27">
        <v>44411</v>
      </c>
      <c r="FL138" t="s">
        <v>94</v>
      </c>
      <c r="FM138" s="27">
        <v>44411</v>
      </c>
      <c r="FN138" t="s">
        <v>93</v>
      </c>
      <c r="FO138" s="27">
        <v>44453</v>
      </c>
      <c r="FP138" t="s">
        <v>93</v>
      </c>
      <c r="FQ138" s="27">
        <v>44453</v>
      </c>
      <c r="FR138" t="s">
        <v>93</v>
      </c>
      <c r="FS138" s="27">
        <v>44453</v>
      </c>
      <c r="FT138" t="s">
        <v>93</v>
      </c>
      <c r="FU138" s="7">
        <v>44453</v>
      </c>
      <c r="FV138" t="s">
        <v>93</v>
      </c>
      <c r="FW138" s="27">
        <v>44453</v>
      </c>
      <c r="FX138" t="s">
        <v>93</v>
      </c>
      <c r="FY138" s="27">
        <v>44453</v>
      </c>
      <c r="FZ138" t="s">
        <v>93</v>
      </c>
      <c r="GA138" s="27">
        <v>44453</v>
      </c>
      <c r="GB138" t="s">
        <v>93</v>
      </c>
      <c r="GC138" s="27">
        <v>44453</v>
      </c>
      <c r="GD138" t="s">
        <v>93</v>
      </c>
      <c r="GE138" s="27">
        <v>44453</v>
      </c>
      <c r="GF138" t="s">
        <v>93</v>
      </c>
      <c r="GG138" s="27">
        <v>44453</v>
      </c>
      <c r="GH138" t="s">
        <v>93</v>
      </c>
      <c r="GI138" s="27">
        <v>44480</v>
      </c>
      <c r="GJ138" t="s">
        <v>93</v>
      </c>
      <c r="GK138" s="27">
        <v>44480</v>
      </c>
      <c r="GL138" t="s">
        <v>93</v>
      </c>
      <c r="GM138" s="27">
        <v>44480</v>
      </c>
      <c r="GN138" t="s">
        <v>93</v>
      </c>
      <c r="GO138" s="27">
        <v>44480</v>
      </c>
      <c r="GP138" t="s">
        <v>93</v>
      </c>
      <c r="GQ138" s="27">
        <v>44480</v>
      </c>
      <c r="GR138" t="s">
        <v>93</v>
      </c>
      <c r="GS138" s="27">
        <v>44480</v>
      </c>
      <c r="GT138" t="s">
        <v>93</v>
      </c>
      <c r="GU138" s="27">
        <v>44510</v>
      </c>
      <c r="GV138" t="s">
        <v>93</v>
      </c>
      <c r="GW138" s="27">
        <v>44510</v>
      </c>
      <c r="GX138" t="s">
        <v>93</v>
      </c>
      <c r="GY138" s="27">
        <v>44510</v>
      </c>
      <c r="GZ138" t="s">
        <v>92</v>
      </c>
      <c r="HA138" s="27">
        <v>44510</v>
      </c>
      <c r="HB138" t="s">
        <v>92</v>
      </c>
      <c r="HC138" s="27">
        <v>44510</v>
      </c>
      <c r="HD138" t="s">
        <v>92</v>
      </c>
      <c r="HE138" s="27">
        <v>44510</v>
      </c>
      <c r="HF138" t="s">
        <v>92</v>
      </c>
      <c r="HG138">
        <v>44510</v>
      </c>
      <c r="HH138" t="s">
        <v>92</v>
      </c>
      <c r="HI138">
        <v>44510</v>
      </c>
      <c r="HJ138" t="s">
        <v>92</v>
      </c>
      <c r="HK138">
        <v>44510</v>
      </c>
      <c r="HL138" t="s">
        <v>92</v>
      </c>
      <c r="HM138" s="27">
        <v>44545</v>
      </c>
      <c r="HN138" t="s">
        <v>89</v>
      </c>
      <c r="HO138" s="27">
        <v>44544</v>
      </c>
      <c r="HP138" t="s">
        <v>90</v>
      </c>
      <c r="HQ138" s="27">
        <v>44545</v>
      </c>
      <c r="HR138" s="470" t="s">
        <v>90</v>
      </c>
      <c r="HS138" s="471">
        <v>44574</v>
      </c>
      <c r="HT138" t="s">
        <v>90</v>
      </c>
      <c r="HU138" s="27">
        <v>44574</v>
      </c>
      <c r="HV138" t="s">
        <v>90</v>
      </c>
      <c r="HW138" s="27">
        <v>44574</v>
      </c>
      <c r="HX138" t="s">
        <v>90</v>
      </c>
      <c r="HY138" s="27">
        <v>44574</v>
      </c>
      <c r="HZ138" t="s">
        <v>87</v>
      </c>
      <c r="IA138" s="27">
        <v>44574</v>
      </c>
      <c r="IB138" t="s">
        <v>87</v>
      </c>
      <c r="IC138" s="27">
        <v>44574</v>
      </c>
      <c r="ID138" t="s">
        <v>87</v>
      </c>
      <c r="IE138" s="27">
        <v>44596</v>
      </c>
      <c r="IF138" t="s">
        <v>87</v>
      </c>
      <c r="IG138" s="27">
        <v>44596</v>
      </c>
      <c r="IH138" t="s">
        <v>90</v>
      </c>
      <c r="II138" s="27">
        <v>44596</v>
      </c>
      <c r="IJ138" t="s">
        <v>90</v>
      </c>
      <c r="IK138" s="27">
        <v>44596</v>
      </c>
      <c r="IL138" t="s">
        <v>90</v>
      </c>
      <c r="IM138" s="27">
        <v>44596</v>
      </c>
      <c r="IN138" t="s">
        <v>90</v>
      </c>
      <c r="IO138" s="27">
        <v>44596</v>
      </c>
      <c r="IP138" t="s">
        <v>92</v>
      </c>
      <c r="IQ138" s="27">
        <v>44621</v>
      </c>
      <c r="IR138" t="s">
        <v>92</v>
      </c>
      <c r="IS138">
        <v>44621</v>
      </c>
      <c r="IT138" t="s">
        <v>92</v>
      </c>
      <c r="IU138" s="27">
        <v>44621</v>
      </c>
      <c r="IV138" t="s">
        <v>92</v>
      </c>
      <c r="IW138" s="27">
        <v>44621</v>
      </c>
      <c r="IX138" t="s">
        <v>92</v>
      </c>
      <c r="IY138" s="27">
        <v>44621</v>
      </c>
      <c r="IZ138" t="s">
        <v>92</v>
      </c>
      <c r="JA138" s="27">
        <v>44644</v>
      </c>
      <c r="JB138" t="s">
        <v>92</v>
      </c>
      <c r="JC138" s="27">
        <v>44644</v>
      </c>
      <c r="JD138" t="s">
        <v>92</v>
      </c>
      <c r="JE138" s="27">
        <v>44644</v>
      </c>
      <c r="JF138" t="s">
        <v>93</v>
      </c>
      <c r="JG138">
        <v>44644</v>
      </c>
      <c r="JH138" t="s">
        <v>90</v>
      </c>
      <c r="JI138" s="27">
        <v>44621</v>
      </c>
      <c r="JJ138" t="s">
        <v>90</v>
      </c>
      <c r="JK138">
        <v>44621</v>
      </c>
      <c r="JL138" t="s">
        <v>90</v>
      </c>
      <c r="JM138" s="27">
        <v>44621</v>
      </c>
      <c r="JN138" t="s">
        <v>90</v>
      </c>
      <c r="JO138" s="7">
        <v>44684</v>
      </c>
      <c r="JP138" t="s">
        <v>90</v>
      </c>
      <c r="JQ138" s="27">
        <v>44684</v>
      </c>
      <c r="JR138" t="s">
        <v>90</v>
      </c>
      <c r="JS138" s="27">
        <v>44701</v>
      </c>
      <c r="JT138" t="s">
        <v>90</v>
      </c>
      <c r="JU138">
        <v>44713</v>
      </c>
      <c r="JV138" t="s">
        <v>90</v>
      </c>
      <c r="JW138">
        <v>44725</v>
      </c>
      <c r="JX138" t="s">
        <v>90</v>
      </c>
      <c r="JY138" s="27">
        <v>44756</v>
      </c>
      <c r="JZ138" t="s">
        <v>90</v>
      </c>
      <c r="KA138" s="27">
        <v>44756</v>
      </c>
      <c r="KB138" t="s">
        <v>90</v>
      </c>
      <c r="KC138" s="27">
        <v>44768</v>
      </c>
      <c r="KD138" t="s">
        <v>90</v>
      </c>
      <c r="KE138" s="27">
        <v>44768</v>
      </c>
    </row>
    <row r="139" spans="1:291" x14ac:dyDescent="0.25">
      <c r="A139">
        <v>3333</v>
      </c>
      <c r="B139" s="7">
        <v>43769</v>
      </c>
      <c r="D139">
        <v>3333</v>
      </c>
      <c r="E139" s="7">
        <v>43769</v>
      </c>
      <c r="G139">
        <v>3471</v>
      </c>
      <c r="I139">
        <v>4098</v>
      </c>
      <c r="J139" s="7">
        <v>43769</v>
      </c>
      <c r="L139">
        <v>3471</v>
      </c>
      <c r="M139">
        <v>3572</v>
      </c>
      <c r="O139">
        <v>4203</v>
      </c>
      <c r="P139" s="7">
        <v>43585</v>
      </c>
      <c r="R139">
        <v>9321</v>
      </c>
      <c r="S139" s="7">
        <v>43322</v>
      </c>
      <c r="T139" t="s">
        <v>2342</v>
      </c>
      <c r="U139">
        <v>9323</v>
      </c>
      <c r="V139" s="7">
        <v>43927</v>
      </c>
      <c r="W139" t="s">
        <v>2559</v>
      </c>
      <c r="X139">
        <v>3572</v>
      </c>
      <c r="Y139">
        <v>3572</v>
      </c>
      <c r="AA139">
        <v>3572</v>
      </c>
      <c r="AB139">
        <v>3572</v>
      </c>
      <c r="AC139">
        <v>4203</v>
      </c>
      <c r="AD139" s="7">
        <v>43585</v>
      </c>
      <c r="AE139" s="14">
        <v>4051</v>
      </c>
      <c r="AF139">
        <v>4208</v>
      </c>
      <c r="AG139" s="7">
        <v>43585</v>
      </c>
      <c r="AH139">
        <v>4350</v>
      </c>
      <c r="AI139" s="7">
        <v>43482</v>
      </c>
      <c r="AJ139" s="15" t="s">
        <v>2555</v>
      </c>
      <c r="AK139">
        <v>3836</v>
      </c>
      <c r="AL139" s="7">
        <v>43978</v>
      </c>
      <c r="AM139">
        <v>4028</v>
      </c>
      <c r="AN139">
        <v>3836</v>
      </c>
      <c r="AO139" s="7">
        <v>43978</v>
      </c>
      <c r="AP139">
        <v>3836</v>
      </c>
      <c r="AQ139" s="7">
        <v>43978</v>
      </c>
      <c r="AR139">
        <v>3836</v>
      </c>
      <c r="AS139" s="27">
        <v>44020</v>
      </c>
      <c r="AT139">
        <v>3836</v>
      </c>
      <c r="AU139" s="27">
        <v>44020</v>
      </c>
      <c r="AV139">
        <v>3836</v>
      </c>
      <c r="AW139" s="27">
        <v>44020</v>
      </c>
      <c r="AX139">
        <v>3836</v>
      </c>
      <c r="AY139" s="27">
        <v>44020</v>
      </c>
      <c r="AZ139">
        <v>3828</v>
      </c>
      <c r="BA139" s="27">
        <v>44062</v>
      </c>
      <c r="BB139">
        <v>3828</v>
      </c>
      <c r="BC139" s="27">
        <v>44062</v>
      </c>
      <c r="BD139">
        <v>3828</v>
      </c>
      <c r="BE139" s="27">
        <v>44062</v>
      </c>
      <c r="BF139">
        <v>3828</v>
      </c>
      <c r="BG139" s="27">
        <v>44062</v>
      </c>
      <c r="BH139">
        <v>3828</v>
      </c>
      <c r="BI139" s="27">
        <v>44062</v>
      </c>
      <c r="BJ139">
        <v>3828</v>
      </c>
      <c r="BK139" s="27">
        <v>44062</v>
      </c>
      <c r="BL139">
        <v>3828</v>
      </c>
      <c r="BM139" s="27">
        <v>44062</v>
      </c>
      <c r="BN139">
        <v>4208</v>
      </c>
      <c r="BO139" s="27">
        <v>43585</v>
      </c>
      <c r="BP139">
        <v>4208</v>
      </c>
      <c r="BQ139" s="7">
        <v>43585</v>
      </c>
      <c r="BR139">
        <v>4208</v>
      </c>
      <c r="BS139" s="27">
        <v>43585</v>
      </c>
      <c r="BT139">
        <v>4208</v>
      </c>
      <c r="BU139" s="27">
        <v>43585</v>
      </c>
      <c r="BV139">
        <v>4208</v>
      </c>
      <c r="BW139">
        <v>43585</v>
      </c>
      <c r="BX139">
        <v>4208</v>
      </c>
      <c r="BY139" s="27">
        <v>43585</v>
      </c>
      <c r="BZ139">
        <v>4208</v>
      </c>
      <c r="CA139" s="27">
        <v>43585</v>
      </c>
      <c r="CB139">
        <v>4208</v>
      </c>
      <c r="CC139" s="27">
        <v>44217</v>
      </c>
      <c r="CD139">
        <v>3008</v>
      </c>
      <c r="CE139" s="27">
        <v>44208</v>
      </c>
      <c r="CF139">
        <v>4208</v>
      </c>
      <c r="CG139" s="27">
        <v>44217</v>
      </c>
      <c r="CH139">
        <v>3866</v>
      </c>
      <c r="CI139" s="27">
        <v>44209</v>
      </c>
      <c r="CJ139">
        <v>3866</v>
      </c>
      <c r="CK139" s="27">
        <v>44237</v>
      </c>
      <c r="CL139">
        <v>3866</v>
      </c>
      <c r="CM139" s="27">
        <v>44237</v>
      </c>
      <c r="CN139">
        <v>3866</v>
      </c>
      <c r="CO139" s="27">
        <v>44237</v>
      </c>
      <c r="CP139">
        <v>3866</v>
      </c>
      <c r="CQ139" s="7">
        <v>44237</v>
      </c>
      <c r="CR139">
        <v>75</v>
      </c>
      <c r="CS139">
        <v>0.316</v>
      </c>
      <c r="CT139" t="s">
        <v>2513</v>
      </c>
      <c r="CU139" s="7">
        <v>44253</v>
      </c>
      <c r="CV139">
        <v>4208</v>
      </c>
      <c r="CW139" s="27">
        <v>44265</v>
      </c>
      <c r="CX139">
        <v>4208</v>
      </c>
      <c r="CY139" s="27">
        <v>44265</v>
      </c>
      <c r="CZ139">
        <v>4208</v>
      </c>
      <c r="DA139" s="27">
        <v>44265</v>
      </c>
      <c r="DB139">
        <v>4208</v>
      </c>
      <c r="DC139" s="27">
        <v>44265</v>
      </c>
      <c r="DD139">
        <v>4208</v>
      </c>
      <c r="DE139" s="27">
        <v>44265</v>
      </c>
      <c r="DF139">
        <v>4208</v>
      </c>
      <c r="DG139" s="27">
        <v>44265</v>
      </c>
      <c r="DH139">
        <v>4208</v>
      </c>
      <c r="DI139" s="27">
        <v>44265</v>
      </c>
      <c r="DJ139" t="s">
        <v>295</v>
      </c>
      <c r="DK139" s="7">
        <v>44266</v>
      </c>
      <c r="DL139" t="s">
        <v>161</v>
      </c>
      <c r="DM139" s="27">
        <v>44370</v>
      </c>
      <c r="DN139" t="s">
        <v>161</v>
      </c>
      <c r="DO139" s="27">
        <v>44370</v>
      </c>
      <c r="DP139" t="s">
        <v>112</v>
      </c>
      <c r="DQ139" s="27">
        <v>44370</v>
      </c>
      <c r="DR139" t="s">
        <v>112</v>
      </c>
      <c r="DS139" s="27">
        <v>44370</v>
      </c>
      <c r="DT139" t="s">
        <v>112</v>
      </c>
      <c r="DU139" s="27">
        <v>44370</v>
      </c>
      <c r="DV139" t="s">
        <v>109</v>
      </c>
      <c r="DW139" s="27">
        <v>44370</v>
      </c>
      <c r="DX139" t="s">
        <v>108</v>
      </c>
      <c r="DY139" s="7">
        <v>44392</v>
      </c>
      <c r="DZ139" t="s">
        <v>108</v>
      </c>
      <c r="EA139">
        <v>44392</v>
      </c>
      <c r="EB139" t="s">
        <v>108</v>
      </c>
      <c r="EC139" s="27">
        <v>44392</v>
      </c>
      <c r="ED139" t="s">
        <v>108</v>
      </c>
      <c r="EE139" s="27">
        <v>44392</v>
      </c>
      <c r="EF139" t="s">
        <v>108</v>
      </c>
      <c r="EG139" s="7">
        <v>44392</v>
      </c>
      <c r="EH139" t="s">
        <v>108</v>
      </c>
      <c r="EI139" s="27">
        <v>44392</v>
      </c>
      <c r="EJ139" t="s">
        <v>108</v>
      </c>
      <c r="EK139" s="27">
        <v>44392</v>
      </c>
      <c r="EL139" t="s">
        <v>108</v>
      </c>
      <c r="EM139" s="27">
        <v>44392</v>
      </c>
      <c r="EN139" t="s">
        <v>108</v>
      </c>
      <c r="EO139" s="27">
        <v>44411</v>
      </c>
      <c r="EP139" t="s">
        <v>108</v>
      </c>
      <c r="EQ139" s="27">
        <v>44411</v>
      </c>
      <c r="ER139" t="s">
        <v>100</v>
      </c>
      <c r="ES139" s="27">
        <v>44411</v>
      </c>
      <c r="ET139" t="s">
        <v>98</v>
      </c>
      <c r="EU139" s="27">
        <v>44411</v>
      </c>
      <c r="EV139" t="s">
        <v>96</v>
      </c>
      <c r="EW139" s="27">
        <v>44411</v>
      </c>
      <c r="EX139" t="s">
        <v>96</v>
      </c>
      <c r="EY139" s="27">
        <v>44411</v>
      </c>
      <c r="EZ139" t="s">
        <v>96</v>
      </c>
      <c r="FA139">
        <v>44411</v>
      </c>
      <c r="FB139" t="s">
        <v>96</v>
      </c>
      <c r="FC139" s="27">
        <v>44411</v>
      </c>
      <c r="FF139" t="s">
        <v>96</v>
      </c>
      <c r="FG139" s="27">
        <v>44411</v>
      </c>
      <c r="FH139" t="s">
        <v>96</v>
      </c>
      <c r="FI139" s="7">
        <v>44411</v>
      </c>
      <c r="FJ139" t="s">
        <v>96</v>
      </c>
      <c r="FK139" s="27">
        <v>44411</v>
      </c>
      <c r="FL139" t="s">
        <v>96</v>
      </c>
      <c r="FM139" s="27">
        <v>44411</v>
      </c>
      <c r="FN139" t="s">
        <v>94</v>
      </c>
      <c r="FO139" s="27">
        <v>44453</v>
      </c>
      <c r="FP139" t="s">
        <v>94</v>
      </c>
      <c r="FQ139" s="27">
        <v>44453</v>
      </c>
      <c r="FR139" t="s">
        <v>94</v>
      </c>
      <c r="FS139" s="27">
        <v>44453</v>
      </c>
      <c r="FT139" t="s">
        <v>94</v>
      </c>
      <c r="FU139" s="7">
        <v>44453</v>
      </c>
      <c r="FV139" t="s">
        <v>94</v>
      </c>
      <c r="FW139" s="27">
        <v>44453</v>
      </c>
      <c r="FX139" t="s">
        <v>94</v>
      </c>
      <c r="FY139" s="27">
        <v>44453</v>
      </c>
      <c r="FZ139" t="s">
        <v>94</v>
      </c>
      <c r="GA139" s="27">
        <v>44453</v>
      </c>
      <c r="GB139" t="s">
        <v>94</v>
      </c>
      <c r="GC139" s="27">
        <v>44453</v>
      </c>
      <c r="GD139" t="s">
        <v>94</v>
      </c>
      <c r="GE139" s="27">
        <v>44453</v>
      </c>
      <c r="GF139" t="s">
        <v>94</v>
      </c>
      <c r="GG139" s="27">
        <v>44453</v>
      </c>
      <c r="GH139" t="s">
        <v>94</v>
      </c>
      <c r="GI139" s="27">
        <v>44480</v>
      </c>
      <c r="GJ139" t="s">
        <v>94</v>
      </c>
      <c r="GK139" s="27">
        <v>44480</v>
      </c>
      <c r="GL139" t="s">
        <v>94</v>
      </c>
      <c r="GM139" s="27">
        <v>44496</v>
      </c>
      <c r="GN139" t="s">
        <v>94</v>
      </c>
      <c r="GO139" s="27">
        <v>44496</v>
      </c>
      <c r="GP139" t="s">
        <v>94</v>
      </c>
      <c r="GQ139" s="27">
        <v>44496</v>
      </c>
      <c r="GR139" t="s">
        <v>94</v>
      </c>
      <c r="GS139" s="27">
        <v>44496</v>
      </c>
      <c r="GT139" t="s">
        <v>94</v>
      </c>
      <c r="GU139" s="27">
        <v>44510</v>
      </c>
      <c r="GV139" t="s">
        <v>94</v>
      </c>
      <c r="GW139" s="27">
        <v>44510</v>
      </c>
      <c r="GX139" t="s">
        <v>94</v>
      </c>
      <c r="GY139" s="27">
        <v>44510</v>
      </c>
      <c r="GZ139" t="s">
        <v>93</v>
      </c>
      <c r="HA139" s="27">
        <v>44510</v>
      </c>
      <c r="HB139" t="s">
        <v>93</v>
      </c>
      <c r="HC139" s="27">
        <v>44510</v>
      </c>
      <c r="HD139" t="s">
        <v>93</v>
      </c>
      <c r="HE139" s="27">
        <v>44510</v>
      </c>
      <c r="HF139" t="s">
        <v>93</v>
      </c>
      <c r="HG139">
        <v>44510</v>
      </c>
      <c r="HH139" t="s">
        <v>93</v>
      </c>
      <c r="HI139">
        <v>44510</v>
      </c>
      <c r="HJ139" t="s">
        <v>93</v>
      </c>
      <c r="HK139">
        <v>44510</v>
      </c>
      <c r="HL139" t="s">
        <v>93</v>
      </c>
      <c r="HM139" s="27">
        <v>44545</v>
      </c>
      <c r="HN139" t="s">
        <v>90</v>
      </c>
      <c r="HO139" s="27">
        <v>44545</v>
      </c>
      <c r="HP139" t="s">
        <v>92</v>
      </c>
      <c r="HQ139" s="27">
        <v>44545</v>
      </c>
      <c r="HR139" s="470" t="s">
        <v>92</v>
      </c>
      <c r="HS139" s="471">
        <v>44574</v>
      </c>
      <c r="HT139" t="s">
        <v>92</v>
      </c>
      <c r="HU139" s="27">
        <v>44574</v>
      </c>
      <c r="HV139" t="s">
        <v>92</v>
      </c>
      <c r="HW139" s="27">
        <v>44574</v>
      </c>
      <c r="HX139" t="s">
        <v>92</v>
      </c>
      <c r="HY139" s="27">
        <v>44574</v>
      </c>
      <c r="HZ139" t="s">
        <v>89</v>
      </c>
      <c r="IA139" s="27">
        <v>44574</v>
      </c>
      <c r="IB139" t="s">
        <v>89</v>
      </c>
      <c r="IC139" s="27">
        <v>44574</v>
      </c>
      <c r="ID139" t="s">
        <v>89</v>
      </c>
      <c r="IE139" s="27">
        <v>44596</v>
      </c>
      <c r="IF139" t="s">
        <v>89</v>
      </c>
      <c r="IG139" s="27">
        <v>44596</v>
      </c>
      <c r="IH139" t="s">
        <v>92</v>
      </c>
      <c r="II139" s="27">
        <v>44596</v>
      </c>
      <c r="IJ139" t="s">
        <v>92</v>
      </c>
      <c r="IK139" s="27">
        <v>44596</v>
      </c>
      <c r="IL139" t="s">
        <v>92</v>
      </c>
      <c r="IM139" s="27">
        <v>44596</v>
      </c>
      <c r="IN139" t="s">
        <v>92</v>
      </c>
      <c r="IO139" s="27">
        <v>44596</v>
      </c>
      <c r="IP139" t="s">
        <v>93</v>
      </c>
      <c r="IQ139" s="27">
        <v>44621</v>
      </c>
      <c r="IR139" t="s">
        <v>93</v>
      </c>
      <c r="IS139">
        <v>44621</v>
      </c>
      <c r="IT139" t="s">
        <v>93</v>
      </c>
      <c r="IU139" s="27">
        <v>44621</v>
      </c>
      <c r="IV139" t="s">
        <v>93</v>
      </c>
      <c r="IW139" s="27">
        <v>44621</v>
      </c>
      <c r="IX139" t="s">
        <v>93</v>
      </c>
      <c r="IY139" s="27">
        <v>44621</v>
      </c>
      <c r="IZ139" t="s">
        <v>93</v>
      </c>
      <c r="JA139" s="27">
        <v>44644</v>
      </c>
      <c r="JB139" t="s">
        <v>93</v>
      </c>
      <c r="JC139" s="27">
        <v>44644</v>
      </c>
      <c r="JD139" t="s">
        <v>93</v>
      </c>
      <c r="JE139" s="27">
        <v>44644</v>
      </c>
      <c r="JF139" t="s">
        <v>94</v>
      </c>
      <c r="JG139">
        <v>44663</v>
      </c>
      <c r="JH139" t="s">
        <v>92</v>
      </c>
      <c r="JI139" s="27">
        <v>44663</v>
      </c>
      <c r="JJ139" t="s">
        <v>92</v>
      </c>
      <c r="JK139">
        <v>44663</v>
      </c>
      <c r="JL139" t="s">
        <v>92</v>
      </c>
      <c r="JM139" s="27">
        <v>44663</v>
      </c>
      <c r="JN139" t="s">
        <v>92</v>
      </c>
      <c r="JO139" s="7">
        <v>44684</v>
      </c>
      <c r="JP139" t="s">
        <v>92</v>
      </c>
      <c r="JQ139" s="27">
        <v>44684</v>
      </c>
      <c r="JR139" t="s">
        <v>92</v>
      </c>
      <c r="JS139" s="27">
        <v>44684</v>
      </c>
      <c r="JT139" t="s">
        <v>92</v>
      </c>
      <c r="JU139">
        <v>44684</v>
      </c>
      <c r="JV139" t="s">
        <v>92</v>
      </c>
      <c r="JW139">
        <v>44725</v>
      </c>
      <c r="JX139" t="s">
        <v>92</v>
      </c>
      <c r="JY139" s="27">
        <v>44756</v>
      </c>
      <c r="JZ139" t="s">
        <v>92</v>
      </c>
      <c r="KA139" s="27">
        <v>44756</v>
      </c>
      <c r="KB139" t="s">
        <v>92</v>
      </c>
      <c r="KC139" s="27">
        <v>44756</v>
      </c>
      <c r="KD139" t="s">
        <v>92</v>
      </c>
      <c r="KE139" s="27">
        <v>44756</v>
      </c>
    </row>
    <row r="140" spans="1:291" x14ac:dyDescent="0.25">
      <c r="A140">
        <v>4098</v>
      </c>
      <c r="B140" s="7">
        <v>43769</v>
      </c>
      <c r="D140">
        <v>4098</v>
      </c>
      <c r="E140" s="7">
        <v>43769</v>
      </c>
      <c r="G140">
        <v>3350</v>
      </c>
      <c r="I140">
        <v>3319</v>
      </c>
      <c r="J140" s="7">
        <v>43769</v>
      </c>
      <c r="L140">
        <v>3350</v>
      </c>
      <c r="M140">
        <v>5681</v>
      </c>
      <c r="O140">
        <v>3828</v>
      </c>
      <c r="P140" s="7">
        <v>43791</v>
      </c>
      <c r="R140">
        <v>9319</v>
      </c>
      <c r="S140" s="7">
        <v>43322</v>
      </c>
      <c r="T140" t="s">
        <v>2342</v>
      </c>
      <c r="U140">
        <v>1103</v>
      </c>
      <c r="V140" s="7">
        <v>43423</v>
      </c>
      <c r="W140" t="s">
        <v>2342</v>
      </c>
      <c r="X140">
        <v>5681</v>
      </c>
      <c r="Y140">
        <v>5681</v>
      </c>
      <c r="AA140">
        <v>5681</v>
      </c>
      <c r="AB140">
        <v>5681</v>
      </c>
      <c r="AC140">
        <v>3828</v>
      </c>
      <c r="AD140" s="7">
        <v>43978</v>
      </c>
      <c r="AE140" s="14">
        <v>4050</v>
      </c>
      <c r="AF140">
        <v>4203</v>
      </c>
      <c r="AG140" s="7">
        <v>43585</v>
      </c>
      <c r="AH140">
        <v>9322</v>
      </c>
      <c r="AI140" s="7">
        <v>43322</v>
      </c>
      <c r="AJ140" s="15" t="s">
        <v>2342</v>
      </c>
      <c r="AK140">
        <v>3868</v>
      </c>
      <c r="AL140" s="7">
        <v>43978</v>
      </c>
      <c r="AM140">
        <v>4027</v>
      </c>
      <c r="AN140">
        <v>3868</v>
      </c>
      <c r="AO140" s="7">
        <v>43978</v>
      </c>
      <c r="AP140">
        <v>3868</v>
      </c>
      <c r="AQ140" s="7">
        <v>43978</v>
      </c>
      <c r="AR140">
        <v>3868</v>
      </c>
      <c r="AS140" s="27">
        <v>44020</v>
      </c>
      <c r="AT140">
        <v>3868</v>
      </c>
      <c r="AU140" s="27">
        <v>44020</v>
      </c>
      <c r="AV140">
        <v>3868</v>
      </c>
      <c r="AW140" s="27">
        <v>44020</v>
      </c>
      <c r="AX140">
        <v>3868</v>
      </c>
      <c r="AY140" s="27">
        <v>44020</v>
      </c>
      <c r="AZ140">
        <v>3836</v>
      </c>
      <c r="BA140" s="27">
        <v>44062</v>
      </c>
      <c r="BB140">
        <v>3836</v>
      </c>
      <c r="BC140" s="27">
        <v>44062</v>
      </c>
      <c r="BD140">
        <v>3836</v>
      </c>
      <c r="BE140" s="27">
        <v>44062</v>
      </c>
      <c r="BF140">
        <v>3836</v>
      </c>
      <c r="BG140" s="27">
        <v>44062</v>
      </c>
      <c r="BH140">
        <v>3836</v>
      </c>
      <c r="BI140" s="27">
        <v>44062</v>
      </c>
      <c r="BJ140">
        <v>3836</v>
      </c>
      <c r="BK140" s="27">
        <v>44062</v>
      </c>
      <c r="BL140">
        <v>3836</v>
      </c>
      <c r="BM140" s="27">
        <v>44062</v>
      </c>
      <c r="BN140">
        <v>4203</v>
      </c>
      <c r="BO140" s="27">
        <v>43585</v>
      </c>
      <c r="BP140">
        <v>4203</v>
      </c>
      <c r="BQ140" s="7">
        <v>43585</v>
      </c>
      <c r="BR140">
        <v>4203</v>
      </c>
      <c r="BS140" s="27">
        <v>43585</v>
      </c>
      <c r="BT140">
        <v>4203</v>
      </c>
      <c r="BU140" s="27">
        <v>43585</v>
      </c>
      <c r="BV140">
        <v>4203</v>
      </c>
      <c r="BW140">
        <v>43585</v>
      </c>
      <c r="BX140">
        <v>4203</v>
      </c>
      <c r="BY140" s="27">
        <v>43585</v>
      </c>
      <c r="BZ140">
        <v>4203</v>
      </c>
      <c r="CA140" s="27">
        <v>43585</v>
      </c>
      <c r="CB140">
        <v>4203</v>
      </c>
      <c r="CC140" s="27">
        <v>43585</v>
      </c>
      <c r="CD140" t="s">
        <v>2529</v>
      </c>
      <c r="CE140" s="27">
        <v>44017</v>
      </c>
      <c r="CF140">
        <v>4203</v>
      </c>
      <c r="CG140" s="27">
        <v>43585</v>
      </c>
      <c r="CH140">
        <v>3863</v>
      </c>
      <c r="CI140" s="27">
        <v>44209</v>
      </c>
      <c r="CJ140">
        <v>3863</v>
      </c>
      <c r="CK140" s="27">
        <v>44237</v>
      </c>
      <c r="CL140">
        <v>3863</v>
      </c>
      <c r="CM140" s="27">
        <v>44237</v>
      </c>
      <c r="CN140">
        <v>3863</v>
      </c>
      <c r="CO140" s="27">
        <v>44237</v>
      </c>
      <c r="CP140">
        <v>3863</v>
      </c>
      <c r="CQ140" s="7">
        <v>44237</v>
      </c>
      <c r="CR140">
        <v>610</v>
      </c>
      <c r="CS140">
        <v>0.42299999999999999</v>
      </c>
      <c r="CT140" t="s">
        <v>2515</v>
      </c>
      <c r="CU140" s="7">
        <v>44253</v>
      </c>
      <c r="CV140">
        <v>4203</v>
      </c>
      <c r="CW140" s="27">
        <v>44265</v>
      </c>
      <c r="CX140">
        <v>4203</v>
      </c>
      <c r="CY140" s="27">
        <v>44265</v>
      </c>
      <c r="CZ140">
        <v>4203</v>
      </c>
      <c r="DA140" s="27">
        <v>44265</v>
      </c>
      <c r="DB140">
        <v>4203</v>
      </c>
      <c r="DC140" s="27">
        <v>44265</v>
      </c>
      <c r="DD140">
        <v>4203</v>
      </c>
      <c r="DE140" s="27">
        <v>44265</v>
      </c>
      <c r="DF140">
        <v>4203</v>
      </c>
      <c r="DG140" s="27">
        <v>44265</v>
      </c>
      <c r="DH140">
        <v>4203</v>
      </c>
      <c r="DI140" s="27">
        <v>44265</v>
      </c>
      <c r="DJ140" t="s">
        <v>296</v>
      </c>
      <c r="DK140" s="7">
        <v>44266</v>
      </c>
      <c r="DL140" t="s">
        <v>162</v>
      </c>
      <c r="DM140" s="27">
        <v>44370</v>
      </c>
      <c r="DN140" t="s">
        <v>162</v>
      </c>
      <c r="DO140" s="27">
        <v>44370</v>
      </c>
      <c r="DP140" t="s">
        <v>113</v>
      </c>
      <c r="DQ140" s="27">
        <v>44370</v>
      </c>
      <c r="DR140" t="s">
        <v>113</v>
      </c>
      <c r="DS140" s="27">
        <v>44370</v>
      </c>
      <c r="DT140" t="s">
        <v>113</v>
      </c>
      <c r="DU140" s="27">
        <v>44370</v>
      </c>
      <c r="DV140" t="s">
        <v>111</v>
      </c>
      <c r="DW140" s="27">
        <v>44370</v>
      </c>
      <c r="DX140" t="s">
        <v>109</v>
      </c>
      <c r="DY140" s="7">
        <v>44392</v>
      </c>
      <c r="DZ140" t="s">
        <v>109</v>
      </c>
      <c r="EA140">
        <v>44392</v>
      </c>
      <c r="EB140" t="s">
        <v>109</v>
      </c>
      <c r="EC140" s="27">
        <v>44392</v>
      </c>
      <c r="ED140" t="s">
        <v>109</v>
      </c>
      <c r="EE140" s="27">
        <v>44392</v>
      </c>
      <c r="EF140" t="s">
        <v>109</v>
      </c>
      <c r="EG140" s="7">
        <v>44392</v>
      </c>
      <c r="EH140" t="s">
        <v>109</v>
      </c>
      <c r="EI140" s="27">
        <v>44392</v>
      </c>
      <c r="EJ140" t="s">
        <v>109</v>
      </c>
      <c r="EK140" s="27">
        <v>44392</v>
      </c>
      <c r="EL140" t="s">
        <v>109</v>
      </c>
      <c r="EM140" s="27">
        <v>44392</v>
      </c>
      <c r="EN140" t="s">
        <v>109</v>
      </c>
      <c r="EO140" s="27">
        <v>44411</v>
      </c>
      <c r="EP140" t="s">
        <v>109</v>
      </c>
      <c r="EQ140" s="27">
        <v>44415</v>
      </c>
      <c r="ER140" t="s">
        <v>102</v>
      </c>
      <c r="ES140" s="27">
        <v>44411</v>
      </c>
      <c r="ET140" t="s">
        <v>100</v>
      </c>
      <c r="EU140" s="27">
        <v>44411</v>
      </c>
      <c r="EV140" t="s">
        <v>98</v>
      </c>
      <c r="EW140" s="27">
        <v>44411</v>
      </c>
      <c r="EX140" t="s">
        <v>98</v>
      </c>
      <c r="EY140" s="27">
        <v>44411</v>
      </c>
      <c r="EZ140" t="s">
        <v>98</v>
      </c>
      <c r="FA140">
        <v>44411</v>
      </c>
      <c r="FB140" t="s">
        <v>98</v>
      </c>
      <c r="FC140" s="27">
        <v>44411</v>
      </c>
      <c r="FF140" t="s">
        <v>98</v>
      </c>
      <c r="FG140" s="27">
        <v>44411</v>
      </c>
      <c r="FH140" t="s">
        <v>98</v>
      </c>
      <c r="FI140" s="7">
        <v>44411</v>
      </c>
      <c r="FJ140" t="s">
        <v>98</v>
      </c>
      <c r="FK140" s="27">
        <v>44411</v>
      </c>
      <c r="FL140" t="s">
        <v>98</v>
      </c>
      <c r="FM140" s="27">
        <v>44411</v>
      </c>
      <c r="FN140" t="s">
        <v>96</v>
      </c>
      <c r="FO140" s="27">
        <v>44453</v>
      </c>
      <c r="FP140" t="s">
        <v>96</v>
      </c>
      <c r="FQ140" s="27">
        <v>44453</v>
      </c>
      <c r="FR140" t="s">
        <v>96</v>
      </c>
      <c r="FS140" s="27">
        <v>44453</v>
      </c>
      <c r="FT140" t="s">
        <v>96</v>
      </c>
      <c r="FU140" s="7">
        <v>44453</v>
      </c>
      <c r="FV140" t="s">
        <v>96</v>
      </c>
      <c r="FW140" s="27">
        <v>44453</v>
      </c>
      <c r="FX140" t="s">
        <v>96</v>
      </c>
      <c r="FY140" s="27">
        <v>44453</v>
      </c>
      <c r="FZ140" t="s">
        <v>96</v>
      </c>
      <c r="GA140" s="27">
        <v>44453</v>
      </c>
      <c r="GB140" t="s">
        <v>96</v>
      </c>
      <c r="GC140" s="27">
        <v>44453</v>
      </c>
      <c r="GD140" t="s">
        <v>96</v>
      </c>
      <c r="GE140" s="27">
        <v>44453</v>
      </c>
      <c r="GF140" t="s">
        <v>96</v>
      </c>
      <c r="GG140" s="27">
        <v>44453</v>
      </c>
      <c r="GH140" t="s">
        <v>96</v>
      </c>
      <c r="GI140" s="27">
        <v>44480</v>
      </c>
      <c r="GJ140" t="s">
        <v>96</v>
      </c>
      <c r="GK140" s="27">
        <v>44480</v>
      </c>
      <c r="GL140" t="s">
        <v>96</v>
      </c>
      <c r="GM140" s="27">
        <v>44480</v>
      </c>
      <c r="GN140" t="s">
        <v>96</v>
      </c>
      <c r="GO140" s="27">
        <v>44480</v>
      </c>
      <c r="GP140" t="s">
        <v>96</v>
      </c>
      <c r="GQ140" s="27">
        <v>44480</v>
      </c>
      <c r="GR140" t="s">
        <v>96</v>
      </c>
      <c r="GS140" s="27">
        <v>44480</v>
      </c>
      <c r="GT140" t="s">
        <v>96</v>
      </c>
      <c r="GU140" s="27">
        <v>44510</v>
      </c>
      <c r="GV140" t="s">
        <v>96</v>
      </c>
      <c r="GW140" s="27">
        <v>44510</v>
      </c>
      <c r="GX140" t="s">
        <v>96</v>
      </c>
      <c r="GY140" s="27">
        <v>44510</v>
      </c>
      <c r="GZ140" t="s">
        <v>94</v>
      </c>
      <c r="HA140" s="27">
        <v>44510</v>
      </c>
      <c r="HB140" t="s">
        <v>94</v>
      </c>
      <c r="HC140" s="27">
        <v>44510</v>
      </c>
      <c r="HD140" t="s">
        <v>94</v>
      </c>
      <c r="HE140" s="27">
        <v>44510</v>
      </c>
      <c r="HF140" t="s">
        <v>94</v>
      </c>
      <c r="HG140">
        <v>44510</v>
      </c>
      <c r="HH140" t="s">
        <v>94</v>
      </c>
      <c r="HI140">
        <v>44510</v>
      </c>
      <c r="HJ140" t="s">
        <v>94</v>
      </c>
      <c r="HK140">
        <v>44510</v>
      </c>
      <c r="HL140" t="s">
        <v>94</v>
      </c>
      <c r="HM140" s="27">
        <v>44545</v>
      </c>
      <c r="HN140" t="s">
        <v>92</v>
      </c>
      <c r="HO140" s="27">
        <v>44545</v>
      </c>
      <c r="HP140" t="s">
        <v>93</v>
      </c>
      <c r="HQ140" s="27">
        <v>44545</v>
      </c>
      <c r="HR140" s="470" t="s">
        <v>93</v>
      </c>
      <c r="HS140" s="471">
        <v>44574</v>
      </c>
      <c r="HT140" t="s">
        <v>93</v>
      </c>
      <c r="HU140" s="27">
        <v>44574</v>
      </c>
      <c r="HV140" t="s">
        <v>93</v>
      </c>
      <c r="HW140" s="27">
        <v>44574</v>
      </c>
      <c r="HX140" t="s">
        <v>93</v>
      </c>
      <c r="HY140" s="27">
        <v>44574</v>
      </c>
      <c r="HZ140" t="s">
        <v>90</v>
      </c>
      <c r="IA140" s="27">
        <v>44574</v>
      </c>
      <c r="IB140" t="s">
        <v>90</v>
      </c>
      <c r="IC140" s="27">
        <v>44574</v>
      </c>
      <c r="ID140" t="s">
        <v>90</v>
      </c>
      <c r="IE140" s="27">
        <v>44596</v>
      </c>
      <c r="IF140" t="s">
        <v>90</v>
      </c>
      <c r="IG140" s="27">
        <v>44596</v>
      </c>
      <c r="IH140" t="s">
        <v>93</v>
      </c>
      <c r="II140" s="27">
        <v>44596</v>
      </c>
      <c r="IJ140" t="s">
        <v>93</v>
      </c>
      <c r="IK140" s="27">
        <v>44596</v>
      </c>
      <c r="IL140" t="s">
        <v>93</v>
      </c>
      <c r="IM140" s="27">
        <v>44596</v>
      </c>
      <c r="IN140" t="s">
        <v>93</v>
      </c>
      <c r="IO140" s="27">
        <v>44596</v>
      </c>
      <c r="IP140" t="s">
        <v>94</v>
      </c>
      <c r="IQ140" s="27">
        <v>44621</v>
      </c>
      <c r="IR140" t="s">
        <v>94</v>
      </c>
      <c r="IS140">
        <v>44621</v>
      </c>
      <c r="IT140" t="s">
        <v>94</v>
      </c>
      <c r="IU140" s="27">
        <v>44621</v>
      </c>
      <c r="IV140" t="s">
        <v>94</v>
      </c>
      <c r="IW140" s="27">
        <v>44621</v>
      </c>
      <c r="IX140" t="s">
        <v>94</v>
      </c>
      <c r="IY140" s="27">
        <v>44621</v>
      </c>
      <c r="IZ140" t="s">
        <v>94</v>
      </c>
      <c r="JA140" s="27">
        <v>44621</v>
      </c>
      <c r="JB140" t="s">
        <v>94</v>
      </c>
      <c r="JC140" s="27">
        <v>44621</v>
      </c>
      <c r="JD140" t="s">
        <v>94</v>
      </c>
      <c r="JE140" s="27">
        <v>44621</v>
      </c>
      <c r="JF140" t="s">
        <v>96</v>
      </c>
      <c r="JG140">
        <v>44663</v>
      </c>
      <c r="JH140" t="s">
        <v>93</v>
      </c>
      <c r="JI140" s="27">
        <v>44644</v>
      </c>
      <c r="JJ140" t="s">
        <v>93</v>
      </c>
      <c r="JK140">
        <v>44644</v>
      </c>
      <c r="JL140" t="s">
        <v>93</v>
      </c>
      <c r="JM140" s="27">
        <v>44644</v>
      </c>
      <c r="JN140" t="s">
        <v>93</v>
      </c>
      <c r="JO140" s="7">
        <v>44684</v>
      </c>
      <c r="JP140" t="s">
        <v>93</v>
      </c>
      <c r="JQ140" s="27">
        <v>44684</v>
      </c>
      <c r="JR140" t="s">
        <v>93</v>
      </c>
      <c r="JS140" s="27">
        <v>44684</v>
      </c>
      <c r="JT140" t="s">
        <v>93</v>
      </c>
      <c r="JU140">
        <v>44684</v>
      </c>
      <c r="JV140" t="s">
        <v>93</v>
      </c>
      <c r="JW140">
        <v>44725</v>
      </c>
      <c r="JX140" t="s">
        <v>93</v>
      </c>
      <c r="JY140" s="27">
        <v>44756</v>
      </c>
      <c r="JZ140" t="s">
        <v>93</v>
      </c>
      <c r="KA140" s="27">
        <v>44756</v>
      </c>
      <c r="KB140" t="s">
        <v>93</v>
      </c>
      <c r="KC140" s="27">
        <v>44756</v>
      </c>
      <c r="KD140" t="s">
        <v>93</v>
      </c>
      <c r="KE140" s="27">
        <v>44756</v>
      </c>
    </row>
    <row r="141" spans="1:291" x14ac:dyDescent="0.25">
      <c r="A141">
        <v>3319</v>
      </c>
      <c r="B141" s="7">
        <v>43769</v>
      </c>
      <c r="D141">
        <v>3319</v>
      </c>
      <c r="E141" s="7">
        <v>43769</v>
      </c>
      <c r="G141">
        <v>3344</v>
      </c>
      <c r="I141">
        <v>3321</v>
      </c>
      <c r="J141" s="7">
        <v>43769</v>
      </c>
      <c r="L141">
        <v>3344</v>
      </c>
      <c r="M141">
        <v>4051</v>
      </c>
      <c r="O141">
        <v>3836</v>
      </c>
      <c r="P141" s="7">
        <v>43791</v>
      </c>
      <c r="R141">
        <v>9323</v>
      </c>
      <c r="S141" s="7">
        <v>43927</v>
      </c>
      <c r="T141" t="s">
        <v>2560</v>
      </c>
      <c r="U141">
        <v>1138</v>
      </c>
      <c r="V141" s="7">
        <v>43165</v>
      </c>
      <c r="W141" t="s">
        <v>2533</v>
      </c>
      <c r="X141">
        <v>4051</v>
      </c>
      <c r="Y141">
        <v>4028</v>
      </c>
      <c r="Z141" s="7">
        <v>43585</v>
      </c>
      <c r="AA141">
        <v>4051</v>
      </c>
      <c r="AB141">
        <v>4051</v>
      </c>
      <c r="AC141">
        <v>3836</v>
      </c>
      <c r="AD141" s="7">
        <v>43978</v>
      </c>
      <c r="AE141" s="14">
        <v>4028</v>
      </c>
      <c r="AF141">
        <v>3828</v>
      </c>
      <c r="AG141" s="7">
        <v>43978</v>
      </c>
      <c r="AH141">
        <v>9320</v>
      </c>
      <c r="AI141" s="7">
        <v>43322</v>
      </c>
      <c r="AJ141" s="15" t="s">
        <v>2342</v>
      </c>
      <c r="AK141">
        <v>3866</v>
      </c>
      <c r="AL141" s="7">
        <v>43978</v>
      </c>
      <c r="AM141">
        <v>4209</v>
      </c>
      <c r="AN141">
        <v>3866</v>
      </c>
      <c r="AO141" s="7">
        <v>43978</v>
      </c>
      <c r="AP141">
        <v>3866</v>
      </c>
      <c r="AQ141" s="7">
        <v>43978</v>
      </c>
      <c r="AR141">
        <v>3866</v>
      </c>
      <c r="AS141" s="27">
        <v>44020</v>
      </c>
      <c r="AT141">
        <v>3866</v>
      </c>
      <c r="AU141" s="27">
        <v>44020</v>
      </c>
      <c r="AV141">
        <v>3866</v>
      </c>
      <c r="AW141" s="27">
        <v>44020</v>
      </c>
      <c r="AX141">
        <v>3866</v>
      </c>
      <c r="AY141" s="27">
        <v>44020</v>
      </c>
      <c r="AZ141">
        <v>3868</v>
      </c>
      <c r="BA141" s="27">
        <v>44062</v>
      </c>
      <c r="BB141">
        <v>3868</v>
      </c>
      <c r="BC141" s="27">
        <v>44062</v>
      </c>
      <c r="BD141">
        <v>3868</v>
      </c>
      <c r="BE141" s="27">
        <v>44062</v>
      </c>
      <c r="BF141">
        <v>3868</v>
      </c>
      <c r="BG141" s="27">
        <v>44062</v>
      </c>
      <c r="BH141">
        <v>3868</v>
      </c>
      <c r="BI141" s="27">
        <v>44062</v>
      </c>
      <c r="BJ141">
        <v>3868</v>
      </c>
      <c r="BK141" s="27">
        <v>44062</v>
      </c>
      <c r="BL141">
        <v>3868</v>
      </c>
      <c r="BM141" s="27">
        <v>44062</v>
      </c>
      <c r="BN141">
        <v>3828</v>
      </c>
      <c r="BO141" s="27">
        <v>44062</v>
      </c>
      <c r="BP141">
        <v>3828</v>
      </c>
      <c r="BQ141" s="7">
        <v>44062</v>
      </c>
      <c r="BR141">
        <v>3828</v>
      </c>
      <c r="BS141" s="27">
        <v>44062</v>
      </c>
      <c r="BT141">
        <v>3828</v>
      </c>
      <c r="BU141" s="27">
        <v>44181</v>
      </c>
      <c r="BV141">
        <v>3828</v>
      </c>
      <c r="BW141" s="7">
        <v>44181</v>
      </c>
      <c r="BX141">
        <v>3828</v>
      </c>
      <c r="BY141" s="27">
        <v>44209</v>
      </c>
      <c r="BZ141">
        <v>3828</v>
      </c>
      <c r="CA141" s="27">
        <v>44209</v>
      </c>
      <c r="CB141">
        <v>3828</v>
      </c>
      <c r="CC141" s="27">
        <v>44209</v>
      </c>
      <c r="CD141">
        <v>5032</v>
      </c>
      <c r="CE141" s="27">
        <v>44208</v>
      </c>
      <c r="CF141">
        <v>3828</v>
      </c>
      <c r="CG141" s="27">
        <v>44209</v>
      </c>
      <c r="CH141">
        <v>3827</v>
      </c>
      <c r="CI141" s="27">
        <v>44209</v>
      </c>
      <c r="CJ141">
        <v>3827</v>
      </c>
      <c r="CK141" s="27">
        <v>44237</v>
      </c>
      <c r="CL141">
        <v>3827</v>
      </c>
      <c r="CM141" s="27">
        <v>44237</v>
      </c>
      <c r="CN141">
        <v>3827</v>
      </c>
      <c r="CO141" s="27">
        <v>44237</v>
      </c>
      <c r="CP141">
        <v>3827</v>
      </c>
      <c r="CQ141" s="7">
        <v>44237</v>
      </c>
      <c r="CR141">
        <v>300</v>
      </c>
      <c r="CS141">
        <v>0.42399999999999999</v>
      </c>
      <c r="CT141">
        <v>3655</v>
      </c>
      <c r="CU141" s="7">
        <v>44253</v>
      </c>
      <c r="CV141">
        <v>3828</v>
      </c>
      <c r="CW141" s="27">
        <v>44271</v>
      </c>
      <c r="CX141">
        <v>3828</v>
      </c>
      <c r="CY141" s="27">
        <v>44271</v>
      </c>
      <c r="CZ141">
        <v>3828</v>
      </c>
      <c r="DA141" s="27">
        <v>44301</v>
      </c>
      <c r="DB141">
        <v>3828</v>
      </c>
      <c r="DC141" s="27">
        <v>44301</v>
      </c>
      <c r="DD141">
        <v>3828</v>
      </c>
      <c r="DE141" s="27">
        <v>44301</v>
      </c>
      <c r="DF141">
        <v>3828</v>
      </c>
      <c r="DG141" s="27">
        <v>44342</v>
      </c>
      <c r="DH141">
        <v>3828</v>
      </c>
      <c r="DI141" s="27">
        <v>44342</v>
      </c>
      <c r="DJ141" t="s">
        <v>309</v>
      </c>
      <c r="DK141" s="7">
        <v>44237</v>
      </c>
      <c r="DL141" t="s">
        <v>163</v>
      </c>
      <c r="DM141" s="27">
        <v>44370</v>
      </c>
      <c r="DN141" t="s">
        <v>163</v>
      </c>
      <c r="DO141" s="27">
        <v>44370</v>
      </c>
      <c r="DP141" t="s">
        <v>114</v>
      </c>
      <c r="DQ141" s="27">
        <v>44259</v>
      </c>
      <c r="DR141" t="s">
        <v>114</v>
      </c>
      <c r="DS141" s="27">
        <v>44259</v>
      </c>
      <c r="DT141" t="s">
        <v>114</v>
      </c>
      <c r="DU141" s="27">
        <v>44259</v>
      </c>
      <c r="DV141" t="s">
        <v>112</v>
      </c>
      <c r="DW141" s="27">
        <v>44370</v>
      </c>
      <c r="DX141" t="s">
        <v>111</v>
      </c>
      <c r="DY141" s="7">
        <v>44392</v>
      </c>
      <c r="DZ141" t="s">
        <v>111</v>
      </c>
      <c r="EA141">
        <v>44392</v>
      </c>
      <c r="EB141" t="s">
        <v>111</v>
      </c>
      <c r="EC141" s="27">
        <v>44392</v>
      </c>
      <c r="ED141" t="s">
        <v>111</v>
      </c>
      <c r="EE141" s="27">
        <v>44392</v>
      </c>
      <c r="EF141" t="s">
        <v>111</v>
      </c>
      <c r="EG141" s="7">
        <v>44392</v>
      </c>
      <c r="EH141" t="s">
        <v>111</v>
      </c>
      <c r="EI141" s="27">
        <v>44392</v>
      </c>
      <c r="EJ141" t="s">
        <v>111</v>
      </c>
      <c r="EK141" s="27">
        <v>44392</v>
      </c>
      <c r="EL141" t="s">
        <v>111</v>
      </c>
      <c r="EM141" s="27">
        <v>44392</v>
      </c>
      <c r="EN141" t="s">
        <v>111</v>
      </c>
      <c r="EO141" s="27">
        <v>44411</v>
      </c>
      <c r="EP141" t="s">
        <v>111</v>
      </c>
      <c r="EQ141" s="27">
        <v>44411</v>
      </c>
      <c r="ER141" t="s">
        <v>104</v>
      </c>
      <c r="ES141" s="27">
        <v>44415</v>
      </c>
      <c r="ET141" t="s">
        <v>102</v>
      </c>
      <c r="EU141" s="27">
        <v>44411</v>
      </c>
      <c r="EV141" t="s">
        <v>100</v>
      </c>
      <c r="EW141" s="27">
        <v>44411</v>
      </c>
      <c r="EX141" t="s">
        <v>100</v>
      </c>
      <c r="EY141" s="27">
        <v>44411</v>
      </c>
      <c r="EZ141" t="s">
        <v>100</v>
      </c>
      <c r="FA141">
        <v>44411</v>
      </c>
      <c r="FB141" t="s">
        <v>100</v>
      </c>
      <c r="FC141" s="27">
        <v>44411</v>
      </c>
      <c r="FF141" t="s">
        <v>100</v>
      </c>
      <c r="FG141" s="27">
        <v>44411</v>
      </c>
      <c r="FH141" t="s">
        <v>100</v>
      </c>
      <c r="FI141" s="7">
        <v>44411</v>
      </c>
      <c r="FJ141" t="s">
        <v>100</v>
      </c>
      <c r="FK141" s="27">
        <v>44411</v>
      </c>
      <c r="FL141" t="s">
        <v>100</v>
      </c>
      <c r="FM141" s="27">
        <v>44411</v>
      </c>
      <c r="FN141" t="s">
        <v>98</v>
      </c>
      <c r="FO141" s="27">
        <v>44453</v>
      </c>
      <c r="FP141" t="s">
        <v>98</v>
      </c>
      <c r="FQ141" s="27">
        <v>44453</v>
      </c>
      <c r="FR141" t="s">
        <v>98</v>
      </c>
      <c r="FS141" s="27">
        <v>44453</v>
      </c>
      <c r="FT141" t="s">
        <v>98</v>
      </c>
      <c r="FU141" s="7">
        <v>44453</v>
      </c>
      <c r="FV141" t="s">
        <v>98</v>
      </c>
      <c r="FW141" s="27">
        <v>44453</v>
      </c>
      <c r="FX141" t="s">
        <v>98</v>
      </c>
      <c r="FY141" s="27">
        <v>44453</v>
      </c>
      <c r="FZ141" t="s">
        <v>98</v>
      </c>
      <c r="GA141" s="27">
        <v>44453</v>
      </c>
      <c r="GB141" t="s">
        <v>98</v>
      </c>
      <c r="GC141" s="27">
        <v>44453</v>
      </c>
      <c r="GD141" t="s">
        <v>98</v>
      </c>
      <c r="GE141" s="27">
        <v>44453</v>
      </c>
      <c r="GF141" t="s">
        <v>98</v>
      </c>
      <c r="GG141" s="27">
        <v>44453</v>
      </c>
      <c r="GH141" t="s">
        <v>98</v>
      </c>
      <c r="GI141" s="27">
        <v>44480</v>
      </c>
      <c r="GJ141" t="s">
        <v>98</v>
      </c>
      <c r="GK141" s="27">
        <v>44480</v>
      </c>
      <c r="GL141" t="s">
        <v>98</v>
      </c>
      <c r="GM141" s="27">
        <v>44480</v>
      </c>
      <c r="GN141" t="s">
        <v>98</v>
      </c>
      <c r="GO141" s="27">
        <v>44480</v>
      </c>
      <c r="GP141" t="s">
        <v>98</v>
      </c>
      <c r="GQ141" s="27">
        <v>44480</v>
      </c>
      <c r="GR141" t="s">
        <v>98</v>
      </c>
      <c r="GS141" s="27">
        <v>44480</v>
      </c>
      <c r="GT141" t="s">
        <v>98</v>
      </c>
      <c r="GU141" s="27">
        <v>44510</v>
      </c>
      <c r="GV141" t="s">
        <v>98</v>
      </c>
      <c r="GW141" s="27">
        <v>44510</v>
      </c>
      <c r="GX141" t="s">
        <v>98</v>
      </c>
      <c r="GY141" s="27">
        <v>44510</v>
      </c>
      <c r="GZ141" t="s">
        <v>96</v>
      </c>
      <c r="HA141" s="27">
        <v>44510</v>
      </c>
      <c r="HB141" t="s">
        <v>96</v>
      </c>
      <c r="HC141" s="27">
        <v>44510</v>
      </c>
      <c r="HD141" t="s">
        <v>96</v>
      </c>
      <c r="HE141" s="27">
        <v>44510</v>
      </c>
      <c r="HF141" t="s">
        <v>96</v>
      </c>
      <c r="HG141">
        <v>44510</v>
      </c>
      <c r="HH141" t="s">
        <v>96</v>
      </c>
      <c r="HI141">
        <v>44510</v>
      </c>
      <c r="HJ141" t="s">
        <v>96</v>
      </c>
      <c r="HK141">
        <v>44510</v>
      </c>
      <c r="HL141" t="s">
        <v>96</v>
      </c>
      <c r="HM141" s="27">
        <v>44545</v>
      </c>
      <c r="HN141" t="s">
        <v>93</v>
      </c>
      <c r="HO141" s="27">
        <v>44545</v>
      </c>
      <c r="HP141" t="s">
        <v>94</v>
      </c>
      <c r="HQ141" s="27">
        <v>44545</v>
      </c>
      <c r="HR141" s="470" t="s">
        <v>94</v>
      </c>
      <c r="HS141" s="471">
        <v>44574</v>
      </c>
      <c r="HT141" t="s">
        <v>94</v>
      </c>
      <c r="HU141" s="27">
        <v>44574</v>
      </c>
      <c r="HV141" t="s">
        <v>94</v>
      </c>
      <c r="HW141" s="27">
        <v>44574</v>
      </c>
      <c r="HX141" t="s">
        <v>94</v>
      </c>
      <c r="HY141" s="27">
        <v>44574</v>
      </c>
      <c r="HZ141" t="s">
        <v>92</v>
      </c>
      <c r="IA141" s="27">
        <v>44574</v>
      </c>
      <c r="IB141" t="s">
        <v>92</v>
      </c>
      <c r="IC141" s="27">
        <v>44574</v>
      </c>
      <c r="ID141" t="s">
        <v>92</v>
      </c>
      <c r="IE141" s="27">
        <v>44596</v>
      </c>
      <c r="IF141" t="s">
        <v>92</v>
      </c>
      <c r="IG141" s="27">
        <v>44596</v>
      </c>
      <c r="IH141" t="s">
        <v>94</v>
      </c>
      <c r="II141" s="27">
        <v>44596</v>
      </c>
      <c r="IJ141" t="s">
        <v>94</v>
      </c>
      <c r="IK141" s="27">
        <v>44596</v>
      </c>
      <c r="IL141" t="s">
        <v>94</v>
      </c>
      <c r="IM141" s="27">
        <v>44596</v>
      </c>
      <c r="IN141" t="s">
        <v>94</v>
      </c>
      <c r="IO141" s="27">
        <v>44596</v>
      </c>
      <c r="IP141" t="s">
        <v>96</v>
      </c>
      <c r="IQ141" s="27">
        <v>44621</v>
      </c>
      <c r="IR141" t="s">
        <v>96</v>
      </c>
      <c r="IS141">
        <v>44621</v>
      </c>
      <c r="IT141" t="s">
        <v>96</v>
      </c>
      <c r="IU141" s="27">
        <v>44621</v>
      </c>
      <c r="IV141" t="s">
        <v>96</v>
      </c>
      <c r="IW141" s="27">
        <v>44621</v>
      </c>
      <c r="IX141" t="s">
        <v>96</v>
      </c>
      <c r="IY141" s="27">
        <v>44621</v>
      </c>
      <c r="IZ141" t="s">
        <v>96</v>
      </c>
      <c r="JA141" s="27">
        <v>44621</v>
      </c>
      <c r="JB141" t="s">
        <v>96</v>
      </c>
      <c r="JC141" s="27">
        <v>44621</v>
      </c>
      <c r="JD141" t="s">
        <v>96</v>
      </c>
      <c r="JE141" s="27">
        <v>44621</v>
      </c>
      <c r="JF141" t="s">
        <v>98</v>
      </c>
      <c r="JG141">
        <v>44663</v>
      </c>
      <c r="JH141" t="s">
        <v>94</v>
      </c>
      <c r="JI141" s="27">
        <v>44663</v>
      </c>
      <c r="JJ141" t="s">
        <v>94</v>
      </c>
      <c r="JK141">
        <v>44663</v>
      </c>
      <c r="JL141" t="s">
        <v>94</v>
      </c>
      <c r="JM141" s="27">
        <v>44680</v>
      </c>
      <c r="JN141" t="s">
        <v>94</v>
      </c>
      <c r="JO141" s="7">
        <v>44684</v>
      </c>
      <c r="JP141" t="s">
        <v>94</v>
      </c>
      <c r="JQ141" s="27">
        <v>44684</v>
      </c>
      <c r="JR141" t="s">
        <v>94</v>
      </c>
      <c r="JS141" s="27">
        <v>44684</v>
      </c>
      <c r="JT141" t="s">
        <v>94</v>
      </c>
      <c r="JU141">
        <v>44713</v>
      </c>
      <c r="JV141" t="s">
        <v>94</v>
      </c>
      <c r="JW141">
        <v>44725</v>
      </c>
      <c r="JX141" t="s">
        <v>94</v>
      </c>
      <c r="JY141" s="27">
        <v>44756</v>
      </c>
      <c r="JZ141" t="s">
        <v>94</v>
      </c>
      <c r="KA141" s="27">
        <v>44756</v>
      </c>
      <c r="KB141" t="s">
        <v>94</v>
      </c>
      <c r="KC141" s="27">
        <v>44756</v>
      </c>
      <c r="KD141" t="s">
        <v>94</v>
      </c>
      <c r="KE141" s="27">
        <v>44756</v>
      </c>
    </row>
    <row r="142" spans="1:291" x14ac:dyDescent="0.25">
      <c r="A142">
        <v>3321</v>
      </c>
      <c r="B142" s="7">
        <v>43769</v>
      </c>
      <c r="D142">
        <v>3321</v>
      </c>
      <c r="E142" s="7">
        <v>43769</v>
      </c>
      <c r="G142">
        <v>4060</v>
      </c>
      <c r="I142">
        <v>3297</v>
      </c>
      <c r="J142" s="7">
        <v>43769</v>
      </c>
      <c r="L142">
        <v>4060</v>
      </c>
      <c r="M142">
        <v>4050</v>
      </c>
      <c r="O142">
        <v>3868</v>
      </c>
      <c r="P142" s="7">
        <v>43791</v>
      </c>
      <c r="R142">
        <v>1103</v>
      </c>
      <c r="S142" s="7">
        <v>43423</v>
      </c>
      <c r="T142" t="s">
        <v>2342</v>
      </c>
      <c r="U142">
        <v>1003</v>
      </c>
      <c r="V142" s="7">
        <v>43626</v>
      </c>
      <c r="W142" t="s">
        <v>2561</v>
      </c>
      <c r="X142">
        <v>4050</v>
      </c>
      <c r="Y142">
        <v>4027</v>
      </c>
      <c r="Z142" s="7">
        <v>43585</v>
      </c>
      <c r="AA142">
        <v>4050</v>
      </c>
      <c r="AB142">
        <v>4050</v>
      </c>
      <c r="AC142">
        <v>3868</v>
      </c>
      <c r="AD142" s="7">
        <v>43978</v>
      </c>
      <c r="AE142" s="14">
        <v>4027</v>
      </c>
      <c r="AF142">
        <v>3836</v>
      </c>
      <c r="AG142" s="7">
        <v>43978</v>
      </c>
      <c r="AH142">
        <v>9321</v>
      </c>
      <c r="AI142" s="7">
        <v>43322</v>
      </c>
      <c r="AJ142" s="15" t="s">
        <v>2342</v>
      </c>
      <c r="AK142">
        <v>3863</v>
      </c>
      <c r="AL142" s="7">
        <v>43978</v>
      </c>
      <c r="AM142">
        <v>4208</v>
      </c>
      <c r="AN142">
        <v>3863</v>
      </c>
      <c r="AO142" s="7">
        <v>43978</v>
      </c>
      <c r="AP142">
        <v>3863</v>
      </c>
      <c r="AQ142" s="7">
        <v>43978</v>
      </c>
      <c r="AR142">
        <v>3863</v>
      </c>
      <c r="AS142" s="27">
        <v>44020</v>
      </c>
      <c r="AT142">
        <v>3863</v>
      </c>
      <c r="AU142" s="27">
        <v>44020</v>
      </c>
      <c r="AV142">
        <v>3863</v>
      </c>
      <c r="AW142" s="27">
        <v>44020</v>
      </c>
      <c r="AX142">
        <v>3863</v>
      </c>
      <c r="AY142" s="27">
        <v>44020</v>
      </c>
      <c r="AZ142">
        <v>3866</v>
      </c>
      <c r="BA142" s="27">
        <v>44062</v>
      </c>
      <c r="BB142">
        <v>3866</v>
      </c>
      <c r="BC142" s="27">
        <v>44062</v>
      </c>
      <c r="BD142">
        <v>3866</v>
      </c>
      <c r="BE142" s="27">
        <v>44062</v>
      </c>
      <c r="BF142">
        <v>3866</v>
      </c>
      <c r="BG142" s="27">
        <v>44062</v>
      </c>
      <c r="BH142">
        <v>3866</v>
      </c>
      <c r="BI142" s="27">
        <v>44062</v>
      </c>
      <c r="BJ142">
        <v>3866</v>
      </c>
      <c r="BK142" s="27">
        <v>44062</v>
      </c>
      <c r="BL142">
        <v>3866</v>
      </c>
      <c r="BM142" s="27">
        <v>44062</v>
      </c>
      <c r="BN142">
        <v>3836</v>
      </c>
      <c r="BO142" s="27">
        <v>44062</v>
      </c>
      <c r="BP142">
        <v>3836</v>
      </c>
      <c r="BQ142" s="7">
        <v>44062</v>
      </c>
      <c r="BR142">
        <v>3836</v>
      </c>
      <c r="BS142" s="27">
        <v>44062</v>
      </c>
      <c r="BT142">
        <v>3836</v>
      </c>
      <c r="BU142" s="27">
        <v>44181</v>
      </c>
      <c r="BV142">
        <v>3836</v>
      </c>
      <c r="BW142" s="7">
        <v>44181</v>
      </c>
      <c r="BX142">
        <v>3836</v>
      </c>
      <c r="BY142" s="27">
        <v>44209</v>
      </c>
      <c r="BZ142">
        <v>3836</v>
      </c>
      <c r="CA142" s="27">
        <v>44209</v>
      </c>
      <c r="CB142">
        <v>3836</v>
      </c>
      <c r="CC142" s="27">
        <v>44209</v>
      </c>
      <c r="CD142">
        <v>5031</v>
      </c>
      <c r="CE142" s="27">
        <v>44208</v>
      </c>
      <c r="CF142">
        <v>3836</v>
      </c>
      <c r="CG142" s="27">
        <v>44209</v>
      </c>
      <c r="CH142">
        <v>3800</v>
      </c>
      <c r="CI142" s="27">
        <v>44209</v>
      </c>
      <c r="CJ142">
        <v>3800</v>
      </c>
      <c r="CK142" s="27">
        <v>44237</v>
      </c>
      <c r="CL142">
        <v>3800</v>
      </c>
      <c r="CM142" s="27">
        <v>44237</v>
      </c>
      <c r="CN142">
        <v>3800</v>
      </c>
      <c r="CO142" s="27">
        <v>44237</v>
      </c>
      <c r="CP142">
        <v>3800</v>
      </c>
      <c r="CQ142" s="7">
        <v>44237</v>
      </c>
      <c r="CR142">
        <v>299</v>
      </c>
      <c r="CS142">
        <v>0.32800000000000001</v>
      </c>
      <c r="CT142">
        <v>3636</v>
      </c>
      <c r="CU142" s="7">
        <v>44253</v>
      </c>
      <c r="CV142">
        <v>3836</v>
      </c>
      <c r="CW142" s="27">
        <v>44271</v>
      </c>
      <c r="CX142">
        <v>3836</v>
      </c>
      <c r="CY142" s="27">
        <v>44271</v>
      </c>
      <c r="CZ142">
        <v>3836</v>
      </c>
      <c r="DA142" s="27">
        <v>44301</v>
      </c>
      <c r="DB142">
        <v>3836</v>
      </c>
      <c r="DC142" s="27">
        <v>44301</v>
      </c>
      <c r="DD142">
        <v>3836</v>
      </c>
      <c r="DE142" s="27">
        <v>44301</v>
      </c>
      <c r="DF142">
        <v>3836</v>
      </c>
      <c r="DG142" s="27">
        <v>44342</v>
      </c>
      <c r="DH142">
        <v>3836</v>
      </c>
      <c r="DI142" s="27">
        <v>44342</v>
      </c>
      <c r="DJ142" t="s">
        <v>311</v>
      </c>
      <c r="DK142" s="7">
        <v>44237</v>
      </c>
      <c r="DL142" t="s">
        <v>164</v>
      </c>
      <c r="DM142" s="27">
        <v>44370</v>
      </c>
      <c r="DN142" t="s">
        <v>164</v>
      </c>
      <c r="DO142" s="27">
        <v>44370</v>
      </c>
      <c r="DP142" t="s">
        <v>115</v>
      </c>
      <c r="DQ142" s="27">
        <v>44370</v>
      </c>
      <c r="DR142" t="s">
        <v>115</v>
      </c>
      <c r="DS142" s="27">
        <v>44370</v>
      </c>
      <c r="DT142" t="s">
        <v>115</v>
      </c>
      <c r="DU142" s="27">
        <v>44370</v>
      </c>
      <c r="DV142" t="s">
        <v>113</v>
      </c>
      <c r="DW142" s="27">
        <v>44370</v>
      </c>
      <c r="DX142" t="s">
        <v>112</v>
      </c>
      <c r="DY142" s="7">
        <v>44392</v>
      </c>
      <c r="DZ142" t="s">
        <v>112</v>
      </c>
      <c r="EA142">
        <v>44392</v>
      </c>
      <c r="EB142" t="s">
        <v>112</v>
      </c>
      <c r="EC142" s="27">
        <v>44392</v>
      </c>
      <c r="ED142" t="s">
        <v>112</v>
      </c>
      <c r="EE142" s="27">
        <v>44392</v>
      </c>
      <c r="EF142" t="s">
        <v>112</v>
      </c>
      <c r="EG142" s="7">
        <v>44392</v>
      </c>
      <c r="EH142" t="s">
        <v>112</v>
      </c>
      <c r="EI142" s="27">
        <v>44392</v>
      </c>
      <c r="EJ142" t="s">
        <v>112</v>
      </c>
      <c r="EK142" s="27">
        <v>44392</v>
      </c>
      <c r="EL142" t="s">
        <v>112</v>
      </c>
      <c r="EM142" s="27">
        <v>44392</v>
      </c>
      <c r="EN142" t="s">
        <v>112</v>
      </c>
      <c r="EO142" s="27">
        <v>44411</v>
      </c>
      <c r="EP142" t="s">
        <v>112</v>
      </c>
      <c r="EQ142" s="27">
        <v>44411</v>
      </c>
      <c r="ER142" t="s">
        <v>106</v>
      </c>
      <c r="ES142" s="27">
        <v>44411</v>
      </c>
      <c r="ET142" t="s">
        <v>104</v>
      </c>
      <c r="EU142" s="27">
        <v>44415</v>
      </c>
      <c r="EV142" t="s">
        <v>102</v>
      </c>
      <c r="EW142" s="27">
        <v>44411</v>
      </c>
      <c r="EX142" t="s">
        <v>102</v>
      </c>
      <c r="EY142" s="27">
        <v>44411</v>
      </c>
      <c r="EZ142" t="s">
        <v>102</v>
      </c>
      <c r="FA142">
        <v>44411</v>
      </c>
      <c r="FB142" t="s">
        <v>102</v>
      </c>
      <c r="FC142" s="27">
        <v>44411</v>
      </c>
      <c r="FF142" t="s">
        <v>102</v>
      </c>
      <c r="FG142" s="27">
        <v>44411</v>
      </c>
      <c r="FH142" t="s">
        <v>102</v>
      </c>
      <c r="FI142" s="7">
        <v>44411</v>
      </c>
      <c r="FJ142" t="s">
        <v>102</v>
      </c>
      <c r="FK142" s="27">
        <v>44411</v>
      </c>
      <c r="FL142" t="s">
        <v>102</v>
      </c>
      <c r="FM142" s="27">
        <v>44411</v>
      </c>
      <c r="FN142" t="s">
        <v>100</v>
      </c>
      <c r="FO142" s="27">
        <v>44453</v>
      </c>
      <c r="FP142" t="s">
        <v>100</v>
      </c>
      <c r="FQ142" s="27">
        <v>44453</v>
      </c>
      <c r="FR142" t="s">
        <v>100</v>
      </c>
      <c r="FS142" s="27">
        <v>44453</v>
      </c>
      <c r="FT142" t="s">
        <v>100</v>
      </c>
      <c r="FU142" s="7">
        <v>44453</v>
      </c>
      <c r="FV142" t="s">
        <v>100</v>
      </c>
      <c r="FW142" s="27">
        <v>44453</v>
      </c>
      <c r="FX142" t="s">
        <v>100</v>
      </c>
      <c r="FY142" s="27">
        <v>44453</v>
      </c>
      <c r="FZ142" t="s">
        <v>100</v>
      </c>
      <c r="GA142" s="27">
        <v>44453</v>
      </c>
      <c r="GB142" t="s">
        <v>100</v>
      </c>
      <c r="GC142" s="27">
        <v>44453</v>
      </c>
      <c r="GD142" t="s">
        <v>100</v>
      </c>
      <c r="GE142" s="27">
        <v>44453</v>
      </c>
      <c r="GF142" t="s">
        <v>100</v>
      </c>
      <c r="GG142" s="27">
        <v>44453</v>
      </c>
      <c r="GH142" t="s">
        <v>100</v>
      </c>
      <c r="GI142" s="27">
        <v>44480</v>
      </c>
      <c r="GJ142" t="s">
        <v>100</v>
      </c>
      <c r="GK142" s="27">
        <v>44480</v>
      </c>
      <c r="GL142" t="s">
        <v>100</v>
      </c>
      <c r="GM142" s="27">
        <v>44480</v>
      </c>
      <c r="GN142" t="s">
        <v>100</v>
      </c>
      <c r="GO142" s="27">
        <v>44480</v>
      </c>
      <c r="GP142" t="s">
        <v>100</v>
      </c>
      <c r="GQ142" s="27">
        <v>44480</v>
      </c>
      <c r="GR142" t="s">
        <v>100</v>
      </c>
      <c r="GS142" s="27">
        <v>44480</v>
      </c>
      <c r="GT142" t="s">
        <v>100</v>
      </c>
      <c r="GU142" s="27">
        <v>44510</v>
      </c>
      <c r="GV142" t="s">
        <v>100</v>
      </c>
      <c r="GW142" s="27">
        <v>44510</v>
      </c>
      <c r="GX142" t="s">
        <v>100</v>
      </c>
      <c r="GY142" s="27">
        <v>44510</v>
      </c>
      <c r="GZ142" t="s">
        <v>98</v>
      </c>
      <c r="HA142" s="27">
        <v>44510</v>
      </c>
      <c r="HB142" t="s">
        <v>98</v>
      </c>
      <c r="HC142" s="27">
        <v>44510</v>
      </c>
      <c r="HD142" t="s">
        <v>98</v>
      </c>
      <c r="HE142" s="27">
        <v>44510</v>
      </c>
      <c r="HF142" t="s">
        <v>98</v>
      </c>
      <c r="HG142">
        <v>44510</v>
      </c>
      <c r="HH142" t="s">
        <v>98</v>
      </c>
      <c r="HI142">
        <v>44510</v>
      </c>
      <c r="HJ142" t="s">
        <v>98</v>
      </c>
      <c r="HK142">
        <v>44510</v>
      </c>
      <c r="HL142" t="s">
        <v>98</v>
      </c>
      <c r="HM142" s="27">
        <v>44545</v>
      </c>
      <c r="HN142" t="s">
        <v>94</v>
      </c>
      <c r="HO142" s="27">
        <v>44545</v>
      </c>
      <c r="HP142" t="s">
        <v>96</v>
      </c>
      <c r="HQ142" s="27">
        <v>44545</v>
      </c>
      <c r="HR142" s="470" t="s">
        <v>96</v>
      </c>
      <c r="HS142" s="471">
        <v>44574</v>
      </c>
      <c r="HT142" t="s">
        <v>96</v>
      </c>
      <c r="HU142" s="27">
        <v>44574</v>
      </c>
      <c r="HV142" t="s">
        <v>96</v>
      </c>
      <c r="HW142" s="27">
        <v>44574</v>
      </c>
      <c r="HX142" t="s">
        <v>96</v>
      </c>
      <c r="HY142" s="27">
        <v>44574</v>
      </c>
      <c r="HZ142" t="s">
        <v>93</v>
      </c>
      <c r="IA142" s="27">
        <v>44574</v>
      </c>
      <c r="IB142" t="s">
        <v>93</v>
      </c>
      <c r="IC142" s="27">
        <v>44574</v>
      </c>
      <c r="ID142" t="s">
        <v>93</v>
      </c>
      <c r="IE142" s="27">
        <v>44596</v>
      </c>
      <c r="IF142" t="s">
        <v>93</v>
      </c>
      <c r="IG142" s="27">
        <v>44596</v>
      </c>
      <c r="IH142" t="s">
        <v>96</v>
      </c>
      <c r="II142" s="27">
        <v>44596</v>
      </c>
      <c r="IJ142" t="s">
        <v>96</v>
      </c>
      <c r="IK142" s="27">
        <v>44596</v>
      </c>
      <c r="IL142" t="s">
        <v>96</v>
      </c>
      <c r="IM142" s="27">
        <v>44596</v>
      </c>
      <c r="IN142" t="s">
        <v>96</v>
      </c>
      <c r="IO142" s="27">
        <v>44596</v>
      </c>
      <c r="IP142" t="s">
        <v>98</v>
      </c>
      <c r="IQ142" s="27">
        <v>44621</v>
      </c>
      <c r="IR142" t="s">
        <v>98</v>
      </c>
      <c r="IS142">
        <v>44621</v>
      </c>
      <c r="IT142" t="s">
        <v>98</v>
      </c>
      <c r="IU142" s="27">
        <v>44621</v>
      </c>
      <c r="IV142" t="s">
        <v>98</v>
      </c>
      <c r="IW142" s="27">
        <v>44621</v>
      </c>
      <c r="IX142" t="s">
        <v>98</v>
      </c>
      <c r="IY142" s="27">
        <v>44621</v>
      </c>
      <c r="IZ142" t="s">
        <v>98</v>
      </c>
      <c r="JA142" s="27">
        <v>44621</v>
      </c>
      <c r="JB142" t="s">
        <v>98</v>
      </c>
      <c r="JC142" s="27">
        <v>44621</v>
      </c>
      <c r="JD142" t="s">
        <v>98</v>
      </c>
      <c r="JE142" s="27">
        <v>44621</v>
      </c>
      <c r="JF142" t="s">
        <v>100</v>
      </c>
      <c r="JG142">
        <v>44663</v>
      </c>
      <c r="JH142" t="s">
        <v>96</v>
      </c>
      <c r="JI142" s="27">
        <v>44663</v>
      </c>
      <c r="JJ142" t="s">
        <v>96</v>
      </c>
      <c r="JK142">
        <v>44663</v>
      </c>
      <c r="JL142" t="s">
        <v>96</v>
      </c>
      <c r="JM142" s="27">
        <v>44680</v>
      </c>
      <c r="JN142" t="s">
        <v>96</v>
      </c>
      <c r="JO142" s="7">
        <v>44684</v>
      </c>
      <c r="JP142" t="s">
        <v>96</v>
      </c>
      <c r="JQ142" s="27">
        <v>44684</v>
      </c>
      <c r="JR142" t="s">
        <v>96</v>
      </c>
      <c r="JS142" s="27">
        <v>44684</v>
      </c>
      <c r="JT142" t="s">
        <v>96</v>
      </c>
      <c r="JU142">
        <v>44684</v>
      </c>
      <c r="JV142" t="s">
        <v>96</v>
      </c>
      <c r="JW142">
        <v>44725</v>
      </c>
      <c r="JX142" t="s">
        <v>96</v>
      </c>
      <c r="JY142" s="27">
        <v>44756</v>
      </c>
      <c r="JZ142" t="s">
        <v>96</v>
      </c>
      <c r="KA142" s="27">
        <v>44756</v>
      </c>
      <c r="KB142" t="s">
        <v>96</v>
      </c>
      <c r="KC142" s="27">
        <v>44756</v>
      </c>
      <c r="KD142" t="s">
        <v>96</v>
      </c>
      <c r="KE142" s="27">
        <v>44756</v>
      </c>
    </row>
    <row r="143" spans="1:291" x14ac:dyDescent="0.25">
      <c r="A143">
        <v>3297</v>
      </c>
      <c r="B143" s="7">
        <v>43769</v>
      </c>
      <c r="D143">
        <v>3297</v>
      </c>
      <c r="E143" s="7">
        <v>43769</v>
      </c>
      <c r="G143">
        <v>3333</v>
      </c>
      <c r="I143">
        <v>4092</v>
      </c>
      <c r="J143" s="7">
        <v>43769</v>
      </c>
      <c r="L143">
        <v>3333</v>
      </c>
      <c r="M143">
        <v>4028</v>
      </c>
      <c r="O143">
        <v>3866</v>
      </c>
      <c r="P143" s="7">
        <v>43791</v>
      </c>
      <c r="R143">
        <v>1138</v>
      </c>
      <c r="S143" s="7">
        <v>43165</v>
      </c>
      <c r="T143" t="s">
        <v>2533</v>
      </c>
      <c r="U143">
        <v>341</v>
      </c>
      <c r="V143" s="7">
        <v>43972</v>
      </c>
      <c r="W143" t="s">
        <v>2342</v>
      </c>
      <c r="X143">
        <v>4028</v>
      </c>
      <c r="Y143">
        <v>4209</v>
      </c>
      <c r="Z143" s="7">
        <v>43585</v>
      </c>
      <c r="AA143">
        <v>4028</v>
      </c>
      <c r="AB143">
        <v>4028</v>
      </c>
      <c r="AC143">
        <v>3866</v>
      </c>
      <c r="AD143" s="7">
        <v>43978</v>
      </c>
      <c r="AE143" s="14">
        <v>4209</v>
      </c>
      <c r="AF143">
        <v>3868</v>
      </c>
      <c r="AG143" s="7">
        <v>43978</v>
      </c>
      <c r="AH143">
        <v>9319</v>
      </c>
      <c r="AI143" s="7">
        <v>43322</v>
      </c>
      <c r="AJ143" s="15" t="s">
        <v>2342</v>
      </c>
      <c r="AK143">
        <v>3827</v>
      </c>
      <c r="AL143" s="7">
        <v>43978</v>
      </c>
      <c r="AM143">
        <v>4203</v>
      </c>
      <c r="AN143">
        <v>3827</v>
      </c>
      <c r="AO143" s="7">
        <v>43978</v>
      </c>
      <c r="AP143">
        <v>3827</v>
      </c>
      <c r="AQ143" s="7">
        <v>43978</v>
      </c>
      <c r="AR143">
        <v>3827</v>
      </c>
      <c r="AS143" s="27">
        <v>44020</v>
      </c>
      <c r="AT143">
        <v>3827</v>
      </c>
      <c r="AU143" s="27">
        <v>44020</v>
      </c>
      <c r="AV143">
        <v>3827</v>
      </c>
      <c r="AW143" s="27">
        <v>44020</v>
      </c>
      <c r="AX143">
        <v>3827</v>
      </c>
      <c r="AY143" s="27">
        <v>44020</v>
      </c>
      <c r="AZ143">
        <v>3863</v>
      </c>
      <c r="BA143" s="27">
        <v>44062</v>
      </c>
      <c r="BB143">
        <v>3863</v>
      </c>
      <c r="BC143" s="27">
        <v>44062</v>
      </c>
      <c r="BD143">
        <v>3863</v>
      </c>
      <c r="BE143" s="27">
        <v>44062</v>
      </c>
      <c r="BF143">
        <v>3863</v>
      </c>
      <c r="BG143" s="27">
        <v>44062</v>
      </c>
      <c r="BH143">
        <v>3863</v>
      </c>
      <c r="BI143" s="27">
        <v>44062</v>
      </c>
      <c r="BJ143">
        <v>3863</v>
      </c>
      <c r="BK143" s="27">
        <v>44062</v>
      </c>
      <c r="BL143">
        <v>3863</v>
      </c>
      <c r="BM143" s="27">
        <v>44062</v>
      </c>
      <c r="BN143">
        <v>3868</v>
      </c>
      <c r="BO143" s="27">
        <v>44062</v>
      </c>
      <c r="BP143">
        <v>3868</v>
      </c>
      <c r="BQ143" s="7">
        <v>44062</v>
      </c>
      <c r="BR143">
        <v>3868</v>
      </c>
      <c r="BS143" s="27">
        <v>44062</v>
      </c>
      <c r="BT143">
        <v>3868</v>
      </c>
      <c r="BU143" s="27">
        <v>44181</v>
      </c>
      <c r="BV143">
        <v>3868</v>
      </c>
      <c r="BW143" s="7">
        <v>44181</v>
      </c>
      <c r="BX143">
        <v>3868</v>
      </c>
      <c r="BY143" s="27">
        <v>44209</v>
      </c>
      <c r="BZ143">
        <v>3868</v>
      </c>
      <c r="CA143" s="27">
        <v>44209</v>
      </c>
      <c r="CB143">
        <v>3868</v>
      </c>
      <c r="CC143" s="27">
        <v>44209</v>
      </c>
      <c r="CD143" t="s">
        <v>2528</v>
      </c>
      <c r="CE143" s="27">
        <v>44202</v>
      </c>
      <c r="CF143">
        <v>3868</v>
      </c>
      <c r="CG143" s="27">
        <v>44209</v>
      </c>
      <c r="CH143">
        <v>3848</v>
      </c>
      <c r="CI143" s="27">
        <v>44209</v>
      </c>
      <c r="CJ143">
        <v>3848</v>
      </c>
      <c r="CK143" s="27">
        <v>44237</v>
      </c>
      <c r="CL143">
        <v>3848</v>
      </c>
      <c r="CM143" s="27">
        <v>44237</v>
      </c>
      <c r="CN143">
        <v>3848</v>
      </c>
      <c r="CO143" s="27">
        <v>44237</v>
      </c>
      <c r="CP143">
        <v>3848</v>
      </c>
      <c r="CQ143" s="7">
        <v>44237</v>
      </c>
      <c r="CR143">
        <v>620</v>
      </c>
      <c r="CS143">
        <v>0.159</v>
      </c>
      <c r="CT143">
        <v>5310</v>
      </c>
      <c r="CU143" s="7">
        <v>44253</v>
      </c>
      <c r="CV143">
        <v>3868</v>
      </c>
      <c r="CW143" s="27">
        <v>44271</v>
      </c>
      <c r="CX143">
        <v>3868</v>
      </c>
      <c r="CY143" s="27">
        <v>44271</v>
      </c>
      <c r="CZ143">
        <v>3868</v>
      </c>
      <c r="DA143" s="27">
        <v>44301</v>
      </c>
      <c r="DB143">
        <v>3868</v>
      </c>
      <c r="DC143" s="27">
        <v>44301</v>
      </c>
      <c r="DD143">
        <v>3868</v>
      </c>
      <c r="DE143" s="27">
        <v>44301</v>
      </c>
      <c r="DF143">
        <v>3868</v>
      </c>
      <c r="DG143" s="27">
        <v>44342</v>
      </c>
      <c r="DH143">
        <v>3868</v>
      </c>
      <c r="DI143" s="27">
        <v>44342</v>
      </c>
      <c r="DJ143" t="s">
        <v>312</v>
      </c>
      <c r="DK143" s="7">
        <v>44237</v>
      </c>
      <c r="DL143" t="s">
        <v>166</v>
      </c>
      <c r="DM143" s="27">
        <v>44370</v>
      </c>
      <c r="DN143" t="s">
        <v>166</v>
      </c>
      <c r="DO143" s="27">
        <v>44370</v>
      </c>
      <c r="DP143" t="s">
        <v>159</v>
      </c>
      <c r="DQ143" s="27">
        <v>44370</v>
      </c>
      <c r="DR143" t="s">
        <v>159</v>
      </c>
      <c r="DS143" s="27">
        <v>44370</v>
      </c>
      <c r="DT143" t="s">
        <v>159</v>
      </c>
      <c r="DU143" s="27">
        <v>44370</v>
      </c>
      <c r="DV143" t="s">
        <v>114</v>
      </c>
      <c r="DW143" s="27">
        <v>44259</v>
      </c>
      <c r="DX143" t="s">
        <v>113</v>
      </c>
      <c r="DY143" s="7">
        <v>44392</v>
      </c>
      <c r="DZ143" t="s">
        <v>113</v>
      </c>
      <c r="EA143">
        <v>44392</v>
      </c>
      <c r="EB143" t="s">
        <v>113</v>
      </c>
      <c r="EC143" s="27">
        <v>44392</v>
      </c>
      <c r="ED143" t="s">
        <v>113</v>
      </c>
      <c r="EE143" s="27">
        <v>44392</v>
      </c>
      <c r="EF143" t="s">
        <v>113</v>
      </c>
      <c r="EG143" s="7">
        <v>44392</v>
      </c>
      <c r="EH143" t="s">
        <v>113</v>
      </c>
      <c r="EI143" s="27">
        <v>44392</v>
      </c>
      <c r="EJ143" t="s">
        <v>113</v>
      </c>
      <c r="EK143" s="27">
        <v>44392</v>
      </c>
      <c r="EL143" t="s">
        <v>113</v>
      </c>
      <c r="EM143" s="27">
        <v>44392</v>
      </c>
      <c r="EN143" t="s">
        <v>113</v>
      </c>
      <c r="EO143" s="27">
        <v>44411</v>
      </c>
      <c r="EP143" t="s">
        <v>113</v>
      </c>
      <c r="EQ143" s="27">
        <v>44411</v>
      </c>
      <c r="ER143" t="s">
        <v>108</v>
      </c>
      <c r="ES143" s="27">
        <v>44411</v>
      </c>
      <c r="ET143" t="s">
        <v>106</v>
      </c>
      <c r="EU143" s="27">
        <v>44411</v>
      </c>
      <c r="EV143" t="s">
        <v>104</v>
      </c>
      <c r="EW143" s="27">
        <v>44415</v>
      </c>
      <c r="EX143" t="s">
        <v>104</v>
      </c>
      <c r="EY143" s="27">
        <v>44415</v>
      </c>
      <c r="EZ143" t="s">
        <v>104</v>
      </c>
      <c r="FA143">
        <v>44415</v>
      </c>
      <c r="FB143" t="s">
        <v>104</v>
      </c>
      <c r="FC143" s="27">
        <v>44415</v>
      </c>
      <c r="FF143" t="s">
        <v>104</v>
      </c>
      <c r="FG143" s="27">
        <v>44415</v>
      </c>
      <c r="FH143" t="s">
        <v>104</v>
      </c>
      <c r="FI143" s="7">
        <v>44415</v>
      </c>
      <c r="FJ143" t="s">
        <v>104</v>
      </c>
      <c r="FK143" s="27">
        <v>44415</v>
      </c>
      <c r="FL143" t="s">
        <v>104</v>
      </c>
      <c r="FM143" s="27">
        <v>44415</v>
      </c>
      <c r="FN143" t="s">
        <v>102</v>
      </c>
      <c r="FO143" s="27">
        <v>44453</v>
      </c>
      <c r="FP143" t="s">
        <v>102</v>
      </c>
      <c r="FQ143" s="27">
        <v>44453</v>
      </c>
      <c r="FR143" t="s">
        <v>102</v>
      </c>
      <c r="FS143" s="27">
        <v>44453</v>
      </c>
      <c r="FT143" t="s">
        <v>102</v>
      </c>
      <c r="FU143" s="7">
        <v>44453</v>
      </c>
      <c r="FV143" t="s">
        <v>102</v>
      </c>
      <c r="FW143" s="27">
        <v>44453</v>
      </c>
      <c r="FX143" t="s">
        <v>102</v>
      </c>
      <c r="FY143" s="27">
        <v>44453</v>
      </c>
      <c r="FZ143" t="s">
        <v>102</v>
      </c>
      <c r="GA143" s="27">
        <v>44453</v>
      </c>
      <c r="GB143" t="s">
        <v>102</v>
      </c>
      <c r="GC143" s="27">
        <v>44453</v>
      </c>
      <c r="GD143" t="s">
        <v>102</v>
      </c>
      <c r="GE143" s="27">
        <v>44453</v>
      </c>
      <c r="GF143" t="s">
        <v>102</v>
      </c>
      <c r="GG143" s="27">
        <v>44453</v>
      </c>
      <c r="GH143" t="s">
        <v>102</v>
      </c>
      <c r="GI143" s="27">
        <v>44480</v>
      </c>
      <c r="GJ143" t="s">
        <v>102</v>
      </c>
      <c r="GK143" s="27">
        <v>44480</v>
      </c>
      <c r="GL143" t="s">
        <v>102</v>
      </c>
      <c r="GM143" s="27">
        <v>44480</v>
      </c>
      <c r="GN143" t="s">
        <v>102</v>
      </c>
      <c r="GO143" s="27">
        <v>44480</v>
      </c>
      <c r="GP143" t="s">
        <v>102</v>
      </c>
      <c r="GQ143" s="27">
        <v>44480</v>
      </c>
      <c r="GR143" t="s">
        <v>102</v>
      </c>
      <c r="GS143" s="27">
        <v>44480</v>
      </c>
      <c r="GT143" t="s">
        <v>102</v>
      </c>
      <c r="GU143" s="27">
        <v>44510</v>
      </c>
      <c r="GV143" t="s">
        <v>102</v>
      </c>
      <c r="GW143" s="27">
        <v>44510</v>
      </c>
      <c r="GX143" t="s">
        <v>102</v>
      </c>
      <c r="GY143" s="27">
        <v>44510</v>
      </c>
      <c r="GZ143" t="s">
        <v>100</v>
      </c>
      <c r="HA143" s="27">
        <v>44510</v>
      </c>
      <c r="HB143" t="s">
        <v>100</v>
      </c>
      <c r="HC143" s="27">
        <v>44510</v>
      </c>
      <c r="HD143" t="s">
        <v>100</v>
      </c>
      <c r="HE143" s="27">
        <v>44510</v>
      </c>
      <c r="HF143" t="s">
        <v>100</v>
      </c>
      <c r="HG143">
        <v>44510</v>
      </c>
      <c r="HH143" t="s">
        <v>100</v>
      </c>
      <c r="HI143">
        <v>44510</v>
      </c>
      <c r="HJ143" t="s">
        <v>100</v>
      </c>
      <c r="HK143">
        <v>44510</v>
      </c>
      <c r="HL143" t="s">
        <v>100</v>
      </c>
      <c r="HM143" s="27">
        <v>44545</v>
      </c>
      <c r="HN143" t="s">
        <v>96</v>
      </c>
      <c r="HO143" s="27">
        <v>44545</v>
      </c>
      <c r="HP143" t="s">
        <v>98</v>
      </c>
      <c r="HQ143" s="27">
        <v>44545</v>
      </c>
      <c r="HR143" s="470" t="s">
        <v>98</v>
      </c>
      <c r="HS143" s="471">
        <v>44574</v>
      </c>
      <c r="HT143" t="s">
        <v>98</v>
      </c>
      <c r="HU143" s="27">
        <v>44574</v>
      </c>
      <c r="HV143" t="s">
        <v>98</v>
      </c>
      <c r="HW143" s="27">
        <v>44574</v>
      </c>
      <c r="HX143" t="s">
        <v>98</v>
      </c>
      <c r="HY143" s="27">
        <v>44574</v>
      </c>
      <c r="HZ143" t="s">
        <v>94</v>
      </c>
      <c r="IA143" s="27">
        <v>44574</v>
      </c>
      <c r="IB143" t="s">
        <v>94</v>
      </c>
      <c r="IC143" s="27">
        <v>44574</v>
      </c>
      <c r="ID143" t="s">
        <v>94</v>
      </c>
      <c r="IE143" s="27">
        <v>44596</v>
      </c>
      <c r="IF143" t="s">
        <v>94</v>
      </c>
      <c r="IG143" s="27">
        <v>44596</v>
      </c>
      <c r="IH143" t="s">
        <v>98</v>
      </c>
      <c r="II143" s="27">
        <v>44596</v>
      </c>
      <c r="IJ143" t="s">
        <v>98</v>
      </c>
      <c r="IK143" s="27">
        <v>44596</v>
      </c>
      <c r="IL143" t="s">
        <v>98</v>
      </c>
      <c r="IM143" s="27">
        <v>44596</v>
      </c>
      <c r="IN143" t="s">
        <v>98</v>
      </c>
      <c r="IO143" s="27">
        <v>44596</v>
      </c>
      <c r="IP143" t="s">
        <v>100</v>
      </c>
      <c r="IQ143" s="27">
        <v>44621</v>
      </c>
      <c r="IR143" t="s">
        <v>100</v>
      </c>
      <c r="IS143">
        <v>44621</v>
      </c>
      <c r="IT143" t="s">
        <v>100</v>
      </c>
      <c r="IU143" s="27">
        <v>44621</v>
      </c>
      <c r="IV143" t="s">
        <v>100</v>
      </c>
      <c r="IW143" s="27">
        <v>44621</v>
      </c>
      <c r="IX143" t="s">
        <v>100</v>
      </c>
      <c r="IY143" s="27">
        <v>44621</v>
      </c>
      <c r="IZ143" t="s">
        <v>100</v>
      </c>
      <c r="JA143" s="27">
        <v>44621</v>
      </c>
      <c r="JB143" t="s">
        <v>100</v>
      </c>
      <c r="JC143" s="27">
        <v>44621</v>
      </c>
      <c r="JD143" t="s">
        <v>100</v>
      </c>
      <c r="JE143" s="27">
        <v>44621</v>
      </c>
      <c r="JF143" t="s">
        <v>102</v>
      </c>
      <c r="JG143">
        <v>44663</v>
      </c>
      <c r="JH143" t="s">
        <v>98</v>
      </c>
      <c r="JI143" s="27">
        <v>44663</v>
      </c>
      <c r="JJ143" t="s">
        <v>98</v>
      </c>
      <c r="JK143">
        <v>44663</v>
      </c>
      <c r="JL143" t="s">
        <v>98</v>
      </c>
      <c r="JM143" s="27">
        <v>44680</v>
      </c>
      <c r="JN143" t="s">
        <v>98</v>
      </c>
      <c r="JO143" s="7">
        <v>44684</v>
      </c>
      <c r="JP143" t="s">
        <v>98</v>
      </c>
      <c r="JQ143" s="27">
        <v>44684</v>
      </c>
      <c r="JR143" t="s">
        <v>98</v>
      </c>
      <c r="JS143" s="27">
        <v>44684</v>
      </c>
      <c r="JT143" t="s">
        <v>98</v>
      </c>
      <c r="JU143">
        <v>44684</v>
      </c>
      <c r="JV143" t="s">
        <v>98</v>
      </c>
      <c r="JW143">
        <v>44725</v>
      </c>
      <c r="JX143" t="s">
        <v>98</v>
      </c>
      <c r="JY143" s="27">
        <v>44756</v>
      </c>
      <c r="JZ143" t="s">
        <v>98</v>
      </c>
      <c r="KA143" s="27">
        <v>44756</v>
      </c>
      <c r="KB143" t="s">
        <v>98</v>
      </c>
      <c r="KC143" s="27">
        <v>44756</v>
      </c>
      <c r="KD143" t="s">
        <v>98</v>
      </c>
      <c r="KE143" s="27">
        <v>44756</v>
      </c>
    </row>
    <row r="144" spans="1:291" x14ac:dyDescent="0.25">
      <c r="A144">
        <v>4092</v>
      </c>
      <c r="B144" s="7">
        <v>43769</v>
      </c>
      <c r="D144">
        <v>4092</v>
      </c>
      <c r="E144" s="7">
        <v>43769</v>
      </c>
      <c r="G144">
        <v>4098</v>
      </c>
      <c r="I144">
        <v>3289</v>
      </c>
      <c r="J144" s="7">
        <v>43937</v>
      </c>
      <c r="L144">
        <v>4098</v>
      </c>
      <c r="M144">
        <v>4027</v>
      </c>
      <c r="O144">
        <v>3863</v>
      </c>
      <c r="P144" s="7">
        <v>43791</v>
      </c>
      <c r="R144">
        <v>1003</v>
      </c>
      <c r="S144" s="7">
        <v>43626</v>
      </c>
      <c r="T144" t="s">
        <v>2560</v>
      </c>
      <c r="U144">
        <v>342</v>
      </c>
      <c r="V144" s="7">
        <v>43937</v>
      </c>
      <c r="W144" t="s">
        <v>2342</v>
      </c>
      <c r="X144">
        <v>4027</v>
      </c>
      <c r="Y144">
        <v>4208</v>
      </c>
      <c r="Z144" s="7">
        <v>43585</v>
      </c>
      <c r="AA144">
        <v>4027</v>
      </c>
      <c r="AB144">
        <v>4027</v>
      </c>
      <c r="AC144">
        <v>3863</v>
      </c>
      <c r="AD144" s="7">
        <v>43978</v>
      </c>
      <c r="AE144" s="14">
        <v>4208</v>
      </c>
      <c r="AF144">
        <v>3866</v>
      </c>
      <c r="AG144" s="7">
        <v>43978</v>
      </c>
      <c r="AH144">
        <v>9323</v>
      </c>
      <c r="AI144" s="7">
        <v>43927</v>
      </c>
      <c r="AJ144" s="15" t="s">
        <v>2560</v>
      </c>
      <c r="AK144">
        <v>3800</v>
      </c>
      <c r="AL144" s="7">
        <v>43978</v>
      </c>
      <c r="AM144">
        <v>3828</v>
      </c>
      <c r="AN144">
        <v>3800</v>
      </c>
      <c r="AO144" s="7">
        <v>43978</v>
      </c>
      <c r="AP144">
        <v>3800</v>
      </c>
      <c r="AQ144" s="7">
        <v>43978</v>
      </c>
      <c r="AR144">
        <v>3800</v>
      </c>
      <c r="AS144" s="27">
        <v>44020</v>
      </c>
      <c r="AT144">
        <v>3800</v>
      </c>
      <c r="AU144" s="27">
        <v>44020</v>
      </c>
      <c r="AV144">
        <v>3800</v>
      </c>
      <c r="AW144" s="27">
        <v>44020</v>
      </c>
      <c r="AX144">
        <v>3800</v>
      </c>
      <c r="AY144" s="27">
        <v>44020</v>
      </c>
      <c r="AZ144">
        <v>3827</v>
      </c>
      <c r="BA144" s="27">
        <v>44062</v>
      </c>
      <c r="BB144">
        <v>3827</v>
      </c>
      <c r="BC144" s="27">
        <v>44062</v>
      </c>
      <c r="BD144">
        <v>3827</v>
      </c>
      <c r="BE144" s="27">
        <v>44062</v>
      </c>
      <c r="BF144">
        <v>3827</v>
      </c>
      <c r="BG144" s="27">
        <v>44062</v>
      </c>
      <c r="BH144">
        <v>3827</v>
      </c>
      <c r="BI144" s="27">
        <v>44062</v>
      </c>
      <c r="BJ144">
        <v>3827</v>
      </c>
      <c r="BK144" s="27">
        <v>44062</v>
      </c>
      <c r="BL144">
        <v>3827</v>
      </c>
      <c r="BM144" s="27">
        <v>44062</v>
      </c>
      <c r="BN144">
        <v>3866</v>
      </c>
      <c r="BO144" s="27">
        <v>44062</v>
      </c>
      <c r="BP144">
        <v>3866</v>
      </c>
      <c r="BQ144" s="7">
        <v>44062</v>
      </c>
      <c r="BR144">
        <v>3866</v>
      </c>
      <c r="BS144" s="27">
        <v>44062</v>
      </c>
      <c r="BT144">
        <v>3866</v>
      </c>
      <c r="BU144" s="27">
        <v>44181</v>
      </c>
      <c r="BV144">
        <v>3866</v>
      </c>
      <c r="BW144" s="7">
        <v>44181</v>
      </c>
      <c r="BX144">
        <v>3866</v>
      </c>
      <c r="BY144" s="27">
        <v>44209</v>
      </c>
      <c r="BZ144">
        <v>3866</v>
      </c>
      <c r="CA144" s="27">
        <v>44209</v>
      </c>
      <c r="CB144">
        <v>3866</v>
      </c>
      <c r="CC144" s="27">
        <v>44209</v>
      </c>
      <c r="CD144" t="s">
        <v>2562</v>
      </c>
      <c r="CE144" s="27">
        <v>44202</v>
      </c>
      <c r="CF144">
        <v>3866</v>
      </c>
      <c r="CG144" s="27">
        <v>44209</v>
      </c>
      <c r="CH144">
        <v>3847</v>
      </c>
      <c r="CI144" s="27">
        <v>44209</v>
      </c>
      <c r="CJ144">
        <v>3847</v>
      </c>
      <c r="CK144" s="27">
        <v>44237</v>
      </c>
      <c r="CL144">
        <v>3847</v>
      </c>
      <c r="CM144" s="27">
        <v>44237</v>
      </c>
      <c r="CN144">
        <v>3847</v>
      </c>
      <c r="CO144" s="27">
        <v>44237</v>
      </c>
      <c r="CP144">
        <v>3847</v>
      </c>
      <c r="CQ144" s="7">
        <v>44237</v>
      </c>
      <c r="CR144" t="s">
        <v>2563</v>
      </c>
      <c r="CS144">
        <v>0.05</v>
      </c>
      <c r="CT144">
        <v>5304</v>
      </c>
      <c r="CU144" s="7">
        <v>44253</v>
      </c>
      <c r="CV144">
        <v>3866</v>
      </c>
      <c r="CW144" s="27">
        <v>44271</v>
      </c>
      <c r="CX144">
        <v>3866</v>
      </c>
      <c r="CY144" s="27">
        <v>44271</v>
      </c>
      <c r="CZ144">
        <v>3866</v>
      </c>
      <c r="DA144" s="27">
        <v>44301</v>
      </c>
      <c r="DB144">
        <v>3866</v>
      </c>
      <c r="DC144" s="27">
        <v>44301</v>
      </c>
      <c r="DD144">
        <v>3866</v>
      </c>
      <c r="DE144" s="27">
        <v>44301</v>
      </c>
      <c r="DF144">
        <v>3866</v>
      </c>
      <c r="DG144" s="27">
        <v>44342</v>
      </c>
      <c r="DH144">
        <v>3866</v>
      </c>
      <c r="DI144" s="27">
        <v>44342</v>
      </c>
      <c r="DJ144" t="s">
        <v>313</v>
      </c>
      <c r="DK144" s="7">
        <v>44237</v>
      </c>
      <c r="DL144" t="s">
        <v>167</v>
      </c>
      <c r="DM144" s="27">
        <v>44370</v>
      </c>
      <c r="DN144" t="s">
        <v>167</v>
      </c>
      <c r="DO144" s="27">
        <v>44370</v>
      </c>
      <c r="DP144" t="s">
        <v>160</v>
      </c>
      <c r="DQ144" s="27">
        <v>44370</v>
      </c>
      <c r="DR144" t="s">
        <v>160</v>
      </c>
      <c r="DS144" s="27">
        <v>44370</v>
      </c>
      <c r="DT144" t="s">
        <v>160</v>
      </c>
      <c r="DU144" s="27">
        <v>44370</v>
      </c>
      <c r="DV144" t="s">
        <v>115</v>
      </c>
      <c r="DW144" s="27">
        <v>44370</v>
      </c>
      <c r="DX144" t="s">
        <v>114</v>
      </c>
      <c r="DY144" s="7">
        <v>44392</v>
      </c>
      <c r="DZ144" t="s">
        <v>114</v>
      </c>
      <c r="EA144">
        <v>44392</v>
      </c>
      <c r="EB144" t="s">
        <v>114</v>
      </c>
      <c r="EC144" s="27">
        <v>44392</v>
      </c>
      <c r="ED144" t="s">
        <v>114</v>
      </c>
      <c r="EE144" s="27">
        <v>44392</v>
      </c>
      <c r="EF144" t="s">
        <v>114</v>
      </c>
      <c r="EG144" s="7">
        <v>44392</v>
      </c>
      <c r="EH144" t="s">
        <v>114</v>
      </c>
      <c r="EI144" s="27">
        <v>44392</v>
      </c>
      <c r="EJ144" t="s">
        <v>114</v>
      </c>
      <c r="EK144" s="27">
        <v>44392</v>
      </c>
      <c r="EL144" t="s">
        <v>114</v>
      </c>
      <c r="EM144" s="27">
        <v>44392</v>
      </c>
      <c r="EN144" t="s">
        <v>114</v>
      </c>
      <c r="EO144" s="27">
        <v>44392</v>
      </c>
      <c r="EP144" t="s">
        <v>114</v>
      </c>
      <c r="EQ144" s="27">
        <v>44392</v>
      </c>
      <c r="ER144" t="s">
        <v>109</v>
      </c>
      <c r="ES144" s="27">
        <v>44415</v>
      </c>
      <c r="ET144" t="s">
        <v>108</v>
      </c>
      <c r="EU144" s="27">
        <v>44411</v>
      </c>
      <c r="EV144" t="s">
        <v>106</v>
      </c>
      <c r="EW144" s="27">
        <v>44411</v>
      </c>
      <c r="EX144" t="s">
        <v>106</v>
      </c>
      <c r="EY144" s="27">
        <v>44411</v>
      </c>
      <c r="EZ144" t="s">
        <v>106</v>
      </c>
      <c r="FA144">
        <v>44411</v>
      </c>
      <c r="FB144" t="s">
        <v>106</v>
      </c>
      <c r="FC144" s="27">
        <v>44411</v>
      </c>
      <c r="FF144" t="s">
        <v>106</v>
      </c>
      <c r="FG144" s="27">
        <v>44411</v>
      </c>
      <c r="FH144" t="s">
        <v>106</v>
      </c>
      <c r="FI144" s="7">
        <v>44411</v>
      </c>
      <c r="FJ144" t="s">
        <v>106</v>
      </c>
      <c r="FK144" s="27">
        <v>44411</v>
      </c>
      <c r="FL144" t="s">
        <v>106</v>
      </c>
      <c r="FM144" s="27">
        <v>44411</v>
      </c>
      <c r="FN144" t="s">
        <v>104</v>
      </c>
      <c r="FO144" s="27">
        <v>44453</v>
      </c>
      <c r="FP144" t="s">
        <v>104</v>
      </c>
      <c r="FQ144" s="27">
        <v>44453</v>
      </c>
      <c r="FR144" t="s">
        <v>104</v>
      </c>
      <c r="FS144" s="27">
        <v>44453</v>
      </c>
      <c r="FT144" t="s">
        <v>104</v>
      </c>
      <c r="FU144" s="7">
        <v>44453</v>
      </c>
      <c r="FV144" t="s">
        <v>104</v>
      </c>
      <c r="FW144" s="27">
        <v>44453</v>
      </c>
      <c r="FX144" t="s">
        <v>104</v>
      </c>
      <c r="FY144" s="27">
        <v>44453</v>
      </c>
      <c r="FZ144" t="s">
        <v>104</v>
      </c>
      <c r="GA144" s="27">
        <v>44453</v>
      </c>
      <c r="GB144" t="s">
        <v>104</v>
      </c>
      <c r="GC144" s="27">
        <v>44453</v>
      </c>
      <c r="GD144" t="s">
        <v>104</v>
      </c>
      <c r="GE144" s="27">
        <v>44453</v>
      </c>
      <c r="GF144" t="s">
        <v>104</v>
      </c>
      <c r="GG144" s="27">
        <v>44453</v>
      </c>
      <c r="GH144" t="s">
        <v>104</v>
      </c>
      <c r="GI144" s="27">
        <v>44480</v>
      </c>
      <c r="GJ144" t="s">
        <v>104</v>
      </c>
      <c r="GK144" s="27">
        <v>44480</v>
      </c>
      <c r="GL144" t="s">
        <v>104</v>
      </c>
      <c r="GM144" s="27">
        <v>44496</v>
      </c>
      <c r="GN144" t="s">
        <v>104</v>
      </c>
      <c r="GO144" s="27">
        <v>44496</v>
      </c>
      <c r="GP144" t="s">
        <v>104</v>
      </c>
      <c r="GQ144" s="27">
        <v>44496</v>
      </c>
      <c r="GR144" t="s">
        <v>104</v>
      </c>
      <c r="GS144" s="27">
        <v>44496</v>
      </c>
      <c r="GT144" t="s">
        <v>104</v>
      </c>
      <c r="GU144" s="27">
        <v>44510</v>
      </c>
      <c r="GV144" t="s">
        <v>104</v>
      </c>
      <c r="GW144" s="27">
        <v>44510</v>
      </c>
      <c r="GX144" t="s">
        <v>104</v>
      </c>
      <c r="GY144" s="27">
        <v>44510</v>
      </c>
      <c r="GZ144" t="s">
        <v>102</v>
      </c>
      <c r="HA144" s="27">
        <v>44510</v>
      </c>
      <c r="HB144" t="s">
        <v>102</v>
      </c>
      <c r="HC144" s="27">
        <v>44510</v>
      </c>
      <c r="HD144" t="s">
        <v>102</v>
      </c>
      <c r="HE144" s="27">
        <v>44510</v>
      </c>
      <c r="HF144" t="s">
        <v>102</v>
      </c>
      <c r="HG144">
        <v>44510</v>
      </c>
      <c r="HH144" t="s">
        <v>102</v>
      </c>
      <c r="HI144">
        <v>44510</v>
      </c>
      <c r="HJ144" t="s">
        <v>102</v>
      </c>
      <c r="HK144">
        <v>44510</v>
      </c>
      <c r="HL144" t="s">
        <v>102</v>
      </c>
      <c r="HM144" s="27">
        <v>44545</v>
      </c>
      <c r="HN144" t="s">
        <v>98</v>
      </c>
      <c r="HO144" s="27">
        <v>44545</v>
      </c>
      <c r="HP144" t="s">
        <v>100</v>
      </c>
      <c r="HQ144" s="27">
        <v>44545</v>
      </c>
      <c r="HR144" s="470" t="s">
        <v>100</v>
      </c>
      <c r="HS144" s="471">
        <v>44574</v>
      </c>
      <c r="HT144" t="s">
        <v>100</v>
      </c>
      <c r="HU144" s="27">
        <v>44574</v>
      </c>
      <c r="HV144" t="s">
        <v>100</v>
      </c>
      <c r="HW144" s="27">
        <v>44574</v>
      </c>
      <c r="HX144" t="s">
        <v>100</v>
      </c>
      <c r="HY144" s="27">
        <v>44574</v>
      </c>
      <c r="HZ144" t="s">
        <v>96</v>
      </c>
      <c r="IA144" s="27">
        <v>44574</v>
      </c>
      <c r="IB144" t="s">
        <v>96</v>
      </c>
      <c r="IC144" s="27">
        <v>44574</v>
      </c>
      <c r="ID144" t="s">
        <v>96</v>
      </c>
      <c r="IE144" s="27">
        <v>44596</v>
      </c>
      <c r="IF144" t="s">
        <v>96</v>
      </c>
      <c r="IG144" s="27">
        <v>44596</v>
      </c>
      <c r="IH144" t="s">
        <v>100</v>
      </c>
      <c r="II144" s="27">
        <v>44596</v>
      </c>
      <c r="IJ144" t="s">
        <v>100</v>
      </c>
      <c r="IK144" s="27">
        <v>44596</v>
      </c>
      <c r="IL144" t="s">
        <v>100</v>
      </c>
      <c r="IM144" s="27">
        <v>44596</v>
      </c>
      <c r="IN144" t="s">
        <v>100</v>
      </c>
      <c r="IO144" s="27">
        <v>44596</v>
      </c>
      <c r="IP144" t="s">
        <v>102</v>
      </c>
      <c r="IQ144" s="27">
        <v>44621</v>
      </c>
      <c r="IR144" t="s">
        <v>102</v>
      </c>
      <c r="IS144">
        <v>44621</v>
      </c>
      <c r="IT144" t="s">
        <v>102</v>
      </c>
      <c r="IU144" s="27">
        <v>44621</v>
      </c>
      <c r="IV144" t="s">
        <v>102</v>
      </c>
      <c r="IW144" s="27">
        <v>44621</v>
      </c>
      <c r="IX144" t="s">
        <v>102</v>
      </c>
      <c r="IY144" s="27">
        <v>44621</v>
      </c>
      <c r="IZ144" t="s">
        <v>102</v>
      </c>
      <c r="JA144" s="27">
        <v>44621</v>
      </c>
      <c r="JB144" t="s">
        <v>102</v>
      </c>
      <c r="JC144" s="27">
        <v>44621</v>
      </c>
      <c r="JD144" t="s">
        <v>102</v>
      </c>
      <c r="JE144" s="27">
        <v>44621</v>
      </c>
      <c r="JF144" t="s">
        <v>104</v>
      </c>
      <c r="JG144">
        <v>44663</v>
      </c>
      <c r="JH144" t="s">
        <v>100</v>
      </c>
      <c r="JI144" s="27">
        <v>44663</v>
      </c>
      <c r="JJ144" t="s">
        <v>100</v>
      </c>
      <c r="JK144">
        <v>44663</v>
      </c>
      <c r="JL144" t="s">
        <v>100</v>
      </c>
      <c r="JM144" s="27">
        <v>44680</v>
      </c>
      <c r="JN144" t="s">
        <v>100</v>
      </c>
      <c r="JO144" s="7">
        <v>44684</v>
      </c>
      <c r="JP144" t="s">
        <v>100</v>
      </c>
      <c r="JQ144" s="27">
        <v>44684</v>
      </c>
      <c r="JR144" t="s">
        <v>100</v>
      </c>
      <c r="JS144" s="27">
        <v>44684</v>
      </c>
      <c r="JT144" t="s">
        <v>100</v>
      </c>
      <c r="JU144">
        <v>44713</v>
      </c>
      <c r="JV144" t="s">
        <v>100</v>
      </c>
      <c r="JW144">
        <v>44725</v>
      </c>
      <c r="JX144" t="s">
        <v>100</v>
      </c>
      <c r="JY144" s="27">
        <v>44756</v>
      </c>
      <c r="JZ144" t="s">
        <v>100</v>
      </c>
      <c r="KA144" s="27">
        <v>44756</v>
      </c>
      <c r="KB144" t="s">
        <v>100</v>
      </c>
      <c r="KC144" s="27">
        <v>44756</v>
      </c>
      <c r="KD144" t="s">
        <v>100</v>
      </c>
      <c r="KE144" s="27">
        <v>44756</v>
      </c>
    </row>
    <row r="145" spans="1:291" x14ac:dyDescent="0.25">
      <c r="A145">
        <v>3289</v>
      </c>
      <c r="B145" s="7">
        <v>43937</v>
      </c>
      <c r="D145">
        <v>3289</v>
      </c>
      <c r="E145" s="7">
        <v>43937</v>
      </c>
      <c r="G145">
        <v>3319</v>
      </c>
      <c r="I145">
        <v>3237</v>
      </c>
      <c r="J145" s="7">
        <v>43937</v>
      </c>
      <c r="L145">
        <v>3319</v>
      </c>
      <c r="M145">
        <v>4209</v>
      </c>
      <c r="O145">
        <v>3827</v>
      </c>
      <c r="P145" s="7">
        <v>43791</v>
      </c>
      <c r="R145">
        <v>341</v>
      </c>
      <c r="S145" s="7">
        <v>43972</v>
      </c>
      <c r="T145" t="s">
        <v>2342</v>
      </c>
      <c r="U145">
        <v>4777</v>
      </c>
      <c r="V145" s="7">
        <v>43286</v>
      </c>
      <c r="W145" t="s">
        <v>2503</v>
      </c>
      <c r="X145">
        <v>4209</v>
      </c>
      <c r="Y145">
        <v>4203</v>
      </c>
      <c r="Z145" s="7">
        <v>43585</v>
      </c>
      <c r="AA145">
        <v>4209</v>
      </c>
      <c r="AB145">
        <v>4209</v>
      </c>
      <c r="AC145">
        <v>3827</v>
      </c>
      <c r="AD145" s="7">
        <v>43978</v>
      </c>
      <c r="AE145" s="14">
        <v>4203</v>
      </c>
      <c r="AF145">
        <v>3863</v>
      </c>
      <c r="AG145" s="7">
        <v>43978</v>
      </c>
      <c r="AH145">
        <v>1103</v>
      </c>
      <c r="AI145" s="7">
        <v>43423</v>
      </c>
      <c r="AJ145" s="15" t="s">
        <v>2342</v>
      </c>
      <c r="AK145">
        <v>3848</v>
      </c>
      <c r="AL145" s="7">
        <v>43978</v>
      </c>
      <c r="AM145">
        <v>3836</v>
      </c>
      <c r="AN145">
        <v>3848</v>
      </c>
      <c r="AO145" s="7">
        <v>43978</v>
      </c>
      <c r="AP145">
        <v>3848</v>
      </c>
      <c r="AQ145" s="7">
        <v>43978</v>
      </c>
      <c r="AR145">
        <v>3848</v>
      </c>
      <c r="AS145" s="27">
        <v>44020</v>
      </c>
      <c r="AT145">
        <v>3848</v>
      </c>
      <c r="AU145" s="27">
        <v>44020</v>
      </c>
      <c r="AV145">
        <v>3848</v>
      </c>
      <c r="AW145" s="27">
        <v>44020</v>
      </c>
      <c r="AX145">
        <v>3848</v>
      </c>
      <c r="AY145" s="27">
        <v>44020</v>
      </c>
      <c r="AZ145">
        <v>3800</v>
      </c>
      <c r="BA145" s="27">
        <v>44062</v>
      </c>
      <c r="BB145">
        <v>3800</v>
      </c>
      <c r="BC145" s="27">
        <v>44062</v>
      </c>
      <c r="BD145">
        <v>3800</v>
      </c>
      <c r="BE145" s="27">
        <v>44062</v>
      </c>
      <c r="BF145">
        <v>3800</v>
      </c>
      <c r="BG145" s="27">
        <v>44062</v>
      </c>
      <c r="BH145">
        <v>3800</v>
      </c>
      <c r="BI145" s="27">
        <v>44062</v>
      </c>
      <c r="BJ145">
        <v>3800</v>
      </c>
      <c r="BK145" s="27">
        <v>44062</v>
      </c>
      <c r="BL145">
        <v>3800</v>
      </c>
      <c r="BM145" s="27">
        <v>44062</v>
      </c>
      <c r="BN145">
        <v>3863</v>
      </c>
      <c r="BO145" s="27">
        <v>44062</v>
      </c>
      <c r="BP145">
        <v>3863</v>
      </c>
      <c r="BQ145" s="7">
        <v>44062</v>
      </c>
      <c r="BR145">
        <v>3863</v>
      </c>
      <c r="BS145" s="27">
        <v>44062</v>
      </c>
      <c r="BT145">
        <v>3863</v>
      </c>
      <c r="BU145" s="27">
        <v>44181</v>
      </c>
      <c r="BV145">
        <v>3863</v>
      </c>
      <c r="BW145" s="7">
        <v>44181</v>
      </c>
      <c r="BX145">
        <v>3863</v>
      </c>
      <c r="BY145" s="27">
        <v>44209</v>
      </c>
      <c r="BZ145">
        <v>3863</v>
      </c>
      <c r="CA145" s="27">
        <v>44209</v>
      </c>
      <c r="CB145">
        <v>3863</v>
      </c>
      <c r="CC145" s="27">
        <v>44209</v>
      </c>
      <c r="CD145" t="s">
        <v>2532</v>
      </c>
      <c r="CE145" s="27">
        <v>43606</v>
      </c>
      <c r="CF145">
        <v>3863</v>
      </c>
      <c r="CG145" s="27">
        <v>44209</v>
      </c>
      <c r="CH145">
        <v>3832</v>
      </c>
      <c r="CI145" s="27">
        <v>44209</v>
      </c>
      <c r="CJ145">
        <v>3832</v>
      </c>
      <c r="CK145" s="27">
        <v>44237</v>
      </c>
      <c r="CL145">
        <v>3832</v>
      </c>
      <c r="CM145" s="27">
        <v>44237</v>
      </c>
      <c r="CN145">
        <v>3832</v>
      </c>
      <c r="CO145" s="27">
        <v>44237</v>
      </c>
      <c r="CP145">
        <v>3832</v>
      </c>
      <c r="CQ145" s="7">
        <v>44237</v>
      </c>
      <c r="CR145" t="s">
        <v>2564</v>
      </c>
      <c r="CS145">
        <v>7.2999999999999995E-2</v>
      </c>
      <c r="CT145">
        <v>5376</v>
      </c>
      <c r="CU145" s="7">
        <v>44253</v>
      </c>
      <c r="CV145">
        <v>3863</v>
      </c>
      <c r="CW145" s="27">
        <v>44271</v>
      </c>
      <c r="CX145">
        <v>3863</v>
      </c>
      <c r="CY145" s="27">
        <v>44271</v>
      </c>
      <c r="CZ145">
        <v>3863</v>
      </c>
      <c r="DA145" s="27">
        <v>44301</v>
      </c>
      <c r="DB145">
        <v>3863</v>
      </c>
      <c r="DC145" s="27">
        <v>44301</v>
      </c>
      <c r="DD145">
        <v>3863</v>
      </c>
      <c r="DE145" s="27">
        <v>44301</v>
      </c>
      <c r="DF145">
        <v>3863</v>
      </c>
      <c r="DG145" s="27">
        <v>44342</v>
      </c>
      <c r="DH145">
        <v>3863</v>
      </c>
      <c r="DI145" s="27">
        <v>44342</v>
      </c>
      <c r="DJ145" t="s">
        <v>315</v>
      </c>
      <c r="DK145" s="7">
        <v>44237</v>
      </c>
      <c r="DL145" t="s">
        <v>169</v>
      </c>
      <c r="DM145" s="27">
        <v>44370</v>
      </c>
      <c r="DN145" t="s">
        <v>169</v>
      </c>
      <c r="DO145" s="27">
        <v>44370</v>
      </c>
      <c r="DP145" t="s">
        <v>161</v>
      </c>
      <c r="DQ145" s="27">
        <v>44370</v>
      </c>
      <c r="DR145" t="s">
        <v>161</v>
      </c>
      <c r="DS145" s="27">
        <v>44370</v>
      </c>
      <c r="DT145" t="s">
        <v>161</v>
      </c>
      <c r="DU145" s="27">
        <v>44370</v>
      </c>
      <c r="DV145" t="s">
        <v>159</v>
      </c>
      <c r="DW145" s="27">
        <v>44391</v>
      </c>
      <c r="DX145" t="s">
        <v>115</v>
      </c>
      <c r="DY145" s="7">
        <v>44370</v>
      </c>
      <c r="DZ145" t="s">
        <v>115</v>
      </c>
      <c r="EA145">
        <v>44370</v>
      </c>
      <c r="EB145" t="s">
        <v>115</v>
      </c>
      <c r="EC145" s="27">
        <v>44370</v>
      </c>
      <c r="ED145" t="s">
        <v>115</v>
      </c>
      <c r="EE145" s="27">
        <v>44370</v>
      </c>
      <c r="EF145" t="s">
        <v>115</v>
      </c>
      <c r="EG145" s="7">
        <v>44370</v>
      </c>
      <c r="EH145" t="s">
        <v>115</v>
      </c>
      <c r="EI145" s="27">
        <v>44370</v>
      </c>
      <c r="EJ145" t="s">
        <v>115</v>
      </c>
      <c r="EK145" s="27">
        <v>44370</v>
      </c>
      <c r="EL145" t="s">
        <v>115</v>
      </c>
      <c r="EM145" s="27">
        <v>44370</v>
      </c>
      <c r="EN145" t="s">
        <v>115</v>
      </c>
      <c r="EO145" s="27">
        <v>44411</v>
      </c>
      <c r="EP145" t="s">
        <v>115</v>
      </c>
      <c r="EQ145" s="27">
        <v>44411</v>
      </c>
      <c r="ER145" t="s">
        <v>111</v>
      </c>
      <c r="ES145" s="27">
        <v>44411</v>
      </c>
      <c r="ET145" t="s">
        <v>109</v>
      </c>
      <c r="EU145" s="27">
        <v>44415</v>
      </c>
      <c r="EV145" t="s">
        <v>108</v>
      </c>
      <c r="EW145" s="27">
        <v>44411</v>
      </c>
      <c r="EX145" t="s">
        <v>108</v>
      </c>
      <c r="EY145" s="27">
        <v>44411</v>
      </c>
      <c r="EZ145" t="s">
        <v>108</v>
      </c>
      <c r="FA145">
        <v>44411</v>
      </c>
      <c r="FB145" t="s">
        <v>108</v>
      </c>
      <c r="FC145" s="27">
        <v>44411</v>
      </c>
      <c r="FF145" t="s">
        <v>108</v>
      </c>
      <c r="FG145" s="27">
        <v>44411</v>
      </c>
      <c r="FH145" t="s">
        <v>108</v>
      </c>
      <c r="FI145" s="7">
        <v>44411</v>
      </c>
      <c r="FJ145" t="s">
        <v>108</v>
      </c>
      <c r="FK145" s="27">
        <v>44411</v>
      </c>
      <c r="FL145" t="s">
        <v>108</v>
      </c>
      <c r="FM145" s="27">
        <v>44411</v>
      </c>
      <c r="FN145" t="s">
        <v>106</v>
      </c>
      <c r="FO145" s="27">
        <v>44453</v>
      </c>
      <c r="FP145" t="s">
        <v>106</v>
      </c>
      <c r="FQ145" s="27">
        <v>44453</v>
      </c>
      <c r="FR145" t="s">
        <v>106</v>
      </c>
      <c r="FS145" s="27">
        <v>44453</v>
      </c>
      <c r="FT145" t="s">
        <v>106</v>
      </c>
      <c r="FU145" s="7">
        <v>44453</v>
      </c>
      <c r="FV145" t="s">
        <v>106</v>
      </c>
      <c r="FW145" s="27">
        <v>44453</v>
      </c>
      <c r="FX145" t="s">
        <v>106</v>
      </c>
      <c r="FY145" s="27">
        <v>44453</v>
      </c>
      <c r="FZ145" t="s">
        <v>106</v>
      </c>
      <c r="GA145" s="27">
        <v>44453</v>
      </c>
      <c r="GB145" t="s">
        <v>106</v>
      </c>
      <c r="GC145" s="27">
        <v>44453</v>
      </c>
      <c r="GD145" t="s">
        <v>106</v>
      </c>
      <c r="GE145" s="27">
        <v>44453</v>
      </c>
      <c r="GF145" t="s">
        <v>106</v>
      </c>
      <c r="GG145" s="27">
        <v>44453</v>
      </c>
      <c r="GH145" t="s">
        <v>106</v>
      </c>
      <c r="GI145" s="27">
        <v>44480</v>
      </c>
      <c r="GJ145" t="s">
        <v>106</v>
      </c>
      <c r="GK145" s="27">
        <v>44480</v>
      </c>
      <c r="GL145" t="s">
        <v>106</v>
      </c>
      <c r="GM145" s="27">
        <v>44480</v>
      </c>
      <c r="GN145" t="s">
        <v>106</v>
      </c>
      <c r="GO145" s="27">
        <v>44480</v>
      </c>
      <c r="GP145" t="s">
        <v>106</v>
      </c>
      <c r="GQ145" s="27">
        <v>44480</v>
      </c>
      <c r="GR145" t="s">
        <v>106</v>
      </c>
      <c r="GS145" s="27">
        <v>44480</v>
      </c>
      <c r="GT145" t="s">
        <v>106</v>
      </c>
      <c r="GU145" s="27">
        <v>44480</v>
      </c>
      <c r="GV145" t="s">
        <v>106</v>
      </c>
      <c r="GW145" s="27">
        <v>44517</v>
      </c>
      <c r="GX145" t="s">
        <v>106</v>
      </c>
      <c r="GY145" s="27">
        <v>44517</v>
      </c>
      <c r="GZ145" t="s">
        <v>104</v>
      </c>
      <c r="HA145" s="27">
        <v>44510</v>
      </c>
      <c r="HB145" t="s">
        <v>104</v>
      </c>
      <c r="HC145" s="27">
        <v>44510</v>
      </c>
      <c r="HD145" t="s">
        <v>104</v>
      </c>
      <c r="HE145" s="27">
        <v>44510</v>
      </c>
      <c r="HF145" t="s">
        <v>104</v>
      </c>
      <c r="HG145">
        <v>44510</v>
      </c>
      <c r="HH145" t="s">
        <v>104</v>
      </c>
      <c r="HI145">
        <v>44510</v>
      </c>
      <c r="HJ145" t="s">
        <v>104</v>
      </c>
      <c r="HK145">
        <v>44510</v>
      </c>
      <c r="HL145" t="s">
        <v>104</v>
      </c>
      <c r="HM145" s="27">
        <v>44544</v>
      </c>
      <c r="HN145" t="s">
        <v>100</v>
      </c>
      <c r="HO145" s="27">
        <v>44545</v>
      </c>
      <c r="HP145" t="s">
        <v>102</v>
      </c>
      <c r="HQ145" s="27">
        <v>44565</v>
      </c>
      <c r="HR145" s="470" t="s">
        <v>102</v>
      </c>
      <c r="HS145" s="471">
        <v>44574</v>
      </c>
      <c r="HT145" t="s">
        <v>102</v>
      </c>
      <c r="HU145" s="27">
        <v>44574</v>
      </c>
      <c r="HV145" t="s">
        <v>102</v>
      </c>
      <c r="HW145" s="27">
        <v>44574</v>
      </c>
      <c r="HX145" t="s">
        <v>102</v>
      </c>
      <c r="HY145" s="27">
        <v>44574</v>
      </c>
      <c r="HZ145" t="s">
        <v>98</v>
      </c>
      <c r="IA145" s="27">
        <v>44574</v>
      </c>
      <c r="IB145" t="s">
        <v>98</v>
      </c>
      <c r="IC145" s="27">
        <v>44574</v>
      </c>
      <c r="ID145" t="s">
        <v>98</v>
      </c>
      <c r="IE145" s="27">
        <v>44596</v>
      </c>
      <c r="IF145" t="s">
        <v>98</v>
      </c>
      <c r="IG145" s="27">
        <v>44596</v>
      </c>
      <c r="IH145" t="s">
        <v>102</v>
      </c>
      <c r="II145" s="27">
        <v>44596</v>
      </c>
      <c r="IJ145" t="s">
        <v>102</v>
      </c>
      <c r="IK145" s="27">
        <v>44596</v>
      </c>
      <c r="IL145" t="s">
        <v>102</v>
      </c>
      <c r="IM145" s="27">
        <v>44596</v>
      </c>
      <c r="IN145" t="s">
        <v>102</v>
      </c>
      <c r="IO145" s="27">
        <v>44596</v>
      </c>
      <c r="IP145" t="s">
        <v>104</v>
      </c>
      <c r="IQ145" s="27">
        <v>44621</v>
      </c>
      <c r="IR145" t="s">
        <v>104</v>
      </c>
      <c r="IS145">
        <v>44621</v>
      </c>
      <c r="IT145" t="s">
        <v>104</v>
      </c>
      <c r="IU145" s="27">
        <v>44621</v>
      </c>
      <c r="IV145" t="s">
        <v>104</v>
      </c>
      <c r="IW145" s="27">
        <v>44621</v>
      </c>
      <c r="IX145" t="s">
        <v>104</v>
      </c>
      <c r="IY145" s="27">
        <v>44621</v>
      </c>
      <c r="IZ145" t="s">
        <v>104</v>
      </c>
      <c r="JA145" s="27">
        <v>44621</v>
      </c>
      <c r="JB145" t="s">
        <v>104</v>
      </c>
      <c r="JC145" s="27">
        <v>44621</v>
      </c>
      <c r="JD145" t="s">
        <v>104</v>
      </c>
      <c r="JE145" s="27">
        <v>44621</v>
      </c>
      <c r="JF145" t="s">
        <v>106</v>
      </c>
      <c r="JG145">
        <v>44663</v>
      </c>
      <c r="JH145" t="s">
        <v>102</v>
      </c>
      <c r="JI145" s="27">
        <v>44663</v>
      </c>
      <c r="JJ145" t="s">
        <v>102</v>
      </c>
      <c r="JK145">
        <v>44663</v>
      </c>
      <c r="JL145" t="s">
        <v>102</v>
      </c>
      <c r="JM145" s="27">
        <v>44680</v>
      </c>
      <c r="JN145" t="s">
        <v>102</v>
      </c>
      <c r="JO145" s="7">
        <v>44684</v>
      </c>
      <c r="JP145" t="s">
        <v>102</v>
      </c>
      <c r="JQ145" s="27">
        <v>44684</v>
      </c>
      <c r="JR145" t="s">
        <v>102</v>
      </c>
      <c r="JS145" s="27">
        <v>44684</v>
      </c>
      <c r="JT145" t="s">
        <v>102</v>
      </c>
      <c r="JU145">
        <v>44713</v>
      </c>
      <c r="JV145" t="s">
        <v>102</v>
      </c>
      <c r="JW145">
        <v>44725</v>
      </c>
      <c r="JX145" t="s">
        <v>102</v>
      </c>
      <c r="JY145" s="27">
        <v>44756</v>
      </c>
      <c r="JZ145" t="s">
        <v>102</v>
      </c>
      <c r="KA145" s="27">
        <v>44756</v>
      </c>
      <c r="KB145" t="s">
        <v>102</v>
      </c>
      <c r="KC145" s="27">
        <v>44756</v>
      </c>
      <c r="KD145" t="s">
        <v>102</v>
      </c>
      <c r="KE145" s="27">
        <v>44756</v>
      </c>
    </row>
    <row r="146" spans="1:291" x14ac:dyDescent="0.25">
      <c r="A146">
        <v>3237</v>
      </c>
      <c r="B146" s="7">
        <v>43937</v>
      </c>
      <c r="D146">
        <v>3237</v>
      </c>
      <c r="E146" s="7">
        <v>43937</v>
      </c>
      <c r="G146">
        <v>3321</v>
      </c>
      <c r="I146">
        <v>3562</v>
      </c>
      <c r="J146" s="7">
        <v>43655</v>
      </c>
      <c r="L146">
        <v>3321</v>
      </c>
      <c r="M146">
        <v>4208</v>
      </c>
      <c r="O146">
        <v>3800</v>
      </c>
      <c r="P146" s="7">
        <v>43791</v>
      </c>
      <c r="R146">
        <v>342</v>
      </c>
      <c r="S146" s="7">
        <v>43937</v>
      </c>
      <c r="T146" t="s">
        <v>2342</v>
      </c>
      <c r="U146">
        <v>4890</v>
      </c>
      <c r="V146" s="7">
        <v>43802</v>
      </c>
      <c r="W146" t="s">
        <v>2503</v>
      </c>
      <c r="X146">
        <v>4208</v>
      </c>
      <c r="Y146">
        <v>4051</v>
      </c>
      <c r="AA146">
        <v>4208</v>
      </c>
      <c r="AB146">
        <v>4208</v>
      </c>
      <c r="AC146">
        <v>3800</v>
      </c>
      <c r="AD146" s="7">
        <v>43978</v>
      </c>
      <c r="AE146" s="14">
        <v>3828</v>
      </c>
      <c r="AF146">
        <v>3827</v>
      </c>
      <c r="AG146" s="7">
        <v>43978</v>
      </c>
      <c r="AH146">
        <v>1138</v>
      </c>
      <c r="AI146" s="7">
        <v>43165</v>
      </c>
      <c r="AJ146" s="15" t="s">
        <v>2533</v>
      </c>
      <c r="AK146">
        <v>3847</v>
      </c>
      <c r="AL146" s="7">
        <v>43978</v>
      </c>
      <c r="AM146">
        <v>3868</v>
      </c>
      <c r="AN146">
        <v>3847</v>
      </c>
      <c r="AO146" s="7">
        <v>43978</v>
      </c>
      <c r="AP146">
        <v>3847</v>
      </c>
      <c r="AQ146" s="7">
        <v>43978</v>
      </c>
      <c r="AR146">
        <v>3847</v>
      </c>
      <c r="AS146" s="27">
        <v>44020</v>
      </c>
      <c r="AT146">
        <v>3847</v>
      </c>
      <c r="AU146" s="27">
        <v>44020</v>
      </c>
      <c r="AV146">
        <v>3847</v>
      </c>
      <c r="AW146" s="27">
        <v>44020</v>
      </c>
      <c r="AX146">
        <v>3847</v>
      </c>
      <c r="AY146" s="27">
        <v>44020</v>
      </c>
      <c r="AZ146">
        <v>3848</v>
      </c>
      <c r="BA146" s="27">
        <v>44062</v>
      </c>
      <c r="BB146">
        <v>3848</v>
      </c>
      <c r="BC146" s="27">
        <v>44062</v>
      </c>
      <c r="BD146">
        <v>3848</v>
      </c>
      <c r="BE146" s="27">
        <v>44062</v>
      </c>
      <c r="BF146">
        <v>3848</v>
      </c>
      <c r="BG146" s="27">
        <v>44062</v>
      </c>
      <c r="BH146">
        <v>3848</v>
      </c>
      <c r="BI146" s="27">
        <v>44062</v>
      </c>
      <c r="BJ146">
        <v>3848</v>
      </c>
      <c r="BK146" s="27">
        <v>44062</v>
      </c>
      <c r="BL146">
        <v>3848</v>
      </c>
      <c r="BM146" s="27">
        <v>44062</v>
      </c>
      <c r="BN146">
        <v>3827</v>
      </c>
      <c r="BO146" s="27">
        <v>44062</v>
      </c>
      <c r="BP146">
        <v>3827</v>
      </c>
      <c r="BQ146" s="7">
        <v>44062</v>
      </c>
      <c r="BR146">
        <v>3827</v>
      </c>
      <c r="BS146" s="27">
        <v>44062</v>
      </c>
      <c r="BT146">
        <v>3827</v>
      </c>
      <c r="BU146" s="27">
        <v>44181</v>
      </c>
      <c r="BV146">
        <v>3827</v>
      </c>
      <c r="BW146" s="7">
        <v>44181</v>
      </c>
      <c r="BX146">
        <v>3827</v>
      </c>
      <c r="BY146" s="27">
        <v>44209</v>
      </c>
      <c r="BZ146">
        <v>3827</v>
      </c>
      <c r="CA146" s="27">
        <v>44209</v>
      </c>
      <c r="CB146">
        <v>3827</v>
      </c>
      <c r="CC146" s="27">
        <v>44209</v>
      </c>
      <c r="CD146" t="s">
        <v>2534</v>
      </c>
      <c r="CE146" s="27">
        <v>44215</v>
      </c>
      <c r="CF146">
        <v>3827</v>
      </c>
      <c r="CG146" s="27">
        <v>44209</v>
      </c>
      <c r="CH146">
        <v>3844</v>
      </c>
      <c r="CI146" s="27">
        <v>44209</v>
      </c>
      <c r="CJ146">
        <v>3844</v>
      </c>
      <c r="CK146" s="27">
        <v>44237</v>
      </c>
      <c r="CL146">
        <v>3844</v>
      </c>
      <c r="CM146" s="27">
        <v>44237</v>
      </c>
      <c r="CN146">
        <v>3844</v>
      </c>
      <c r="CO146" s="27">
        <v>44237</v>
      </c>
      <c r="CP146">
        <v>3844</v>
      </c>
      <c r="CQ146" s="7">
        <v>44237</v>
      </c>
      <c r="CR146" t="s">
        <v>2565</v>
      </c>
      <c r="CS146">
        <v>5.0999999999999997E-2</v>
      </c>
      <c r="CT146">
        <v>3712</v>
      </c>
      <c r="CU146" s="7">
        <v>44253</v>
      </c>
      <c r="CV146">
        <v>3827</v>
      </c>
      <c r="CW146" s="27">
        <v>44271</v>
      </c>
      <c r="CX146">
        <v>3827</v>
      </c>
      <c r="CY146" s="27">
        <v>44271</v>
      </c>
      <c r="CZ146">
        <v>3827</v>
      </c>
      <c r="DA146" s="27">
        <v>44301</v>
      </c>
      <c r="DB146">
        <v>3827</v>
      </c>
      <c r="DC146" s="27">
        <v>44301</v>
      </c>
      <c r="DD146">
        <v>3827</v>
      </c>
      <c r="DE146" s="27">
        <v>44301</v>
      </c>
      <c r="DF146">
        <v>3827</v>
      </c>
      <c r="DG146" s="27">
        <v>44342</v>
      </c>
      <c r="DH146">
        <v>3827</v>
      </c>
      <c r="DI146" s="27">
        <v>44342</v>
      </c>
      <c r="DJ146" t="s">
        <v>317</v>
      </c>
      <c r="DK146" s="7">
        <v>44237</v>
      </c>
      <c r="DL146" t="s">
        <v>171</v>
      </c>
      <c r="DM146" s="27">
        <v>44372</v>
      </c>
      <c r="DN146" t="s">
        <v>171</v>
      </c>
      <c r="DO146" s="27">
        <v>44372</v>
      </c>
      <c r="DP146" t="s">
        <v>162</v>
      </c>
      <c r="DQ146" s="27">
        <v>44370</v>
      </c>
      <c r="DR146" t="s">
        <v>162</v>
      </c>
      <c r="DS146" s="27">
        <v>44370</v>
      </c>
      <c r="DT146" t="s">
        <v>162</v>
      </c>
      <c r="DU146" s="27">
        <v>44370</v>
      </c>
      <c r="DV146" t="s">
        <v>160</v>
      </c>
      <c r="DW146" s="27">
        <v>44391</v>
      </c>
      <c r="DX146" t="s">
        <v>159</v>
      </c>
      <c r="DY146" s="7">
        <v>44391</v>
      </c>
      <c r="DZ146" t="s">
        <v>159</v>
      </c>
      <c r="EA146">
        <v>44391</v>
      </c>
      <c r="EB146" t="s">
        <v>159</v>
      </c>
      <c r="EC146" s="27">
        <v>44391</v>
      </c>
      <c r="ED146" t="s">
        <v>159</v>
      </c>
      <c r="EE146" s="27">
        <v>44391</v>
      </c>
      <c r="EF146" t="s">
        <v>159</v>
      </c>
      <c r="EG146" s="7">
        <v>44391</v>
      </c>
      <c r="EH146" t="s">
        <v>159</v>
      </c>
      <c r="EI146" s="27">
        <v>44391</v>
      </c>
      <c r="EJ146" t="s">
        <v>159</v>
      </c>
      <c r="EK146" s="27">
        <v>44391</v>
      </c>
      <c r="EL146" t="s">
        <v>159</v>
      </c>
      <c r="EM146" s="27">
        <v>44391</v>
      </c>
      <c r="EN146" t="s">
        <v>159</v>
      </c>
      <c r="EO146" s="27">
        <v>44411</v>
      </c>
      <c r="EP146" t="s">
        <v>159</v>
      </c>
      <c r="EQ146" s="27">
        <v>44411</v>
      </c>
      <c r="ER146" t="s">
        <v>112</v>
      </c>
      <c r="ES146" s="27">
        <v>44411</v>
      </c>
      <c r="ET146" t="s">
        <v>111</v>
      </c>
      <c r="EU146" s="27">
        <v>44411</v>
      </c>
      <c r="EV146" t="s">
        <v>109</v>
      </c>
      <c r="EW146" s="27">
        <v>44415</v>
      </c>
      <c r="EX146" t="s">
        <v>109</v>
      </c>
      <c r="EY146" s="27">
        <v>44415</v>
      </c>
      <c r="EZ146" t="s">
        <v>109</v>
      </c>
      <c r="FA146">
        <v>44415</v>
      </c>
      <c r="FB146" t="s">
        <v>109</v>
      </c>
      <c r="FC146" s="27">
        <v>44415</v>
      </c>
      <c r="FF146" t="s">
        <v>109</v>
      </c>
      <c r="FG146" s="27">
        <v>44415</v>
      </c>
      <c r="FH146" t="s">
        <v>109</v>
      </c>
      <c r="FI146" s="7">
        <v>44415</v>
      </c>
      <c r="FJ146" t="s">
        <v>109</v>
      </c>
      <c r="FK146" s="27">
        <v>44415</v>
      </c>
      <c r="FL146" t="s">
        <v>109</v>
      </c>
      <c r="FM146" s="27">
        <v>44415</v>
      </c>
      <c r="FN146" t="s">
        <v>108</v>
      </c>
      <c r="FO146" s="27">
        <v>44453</v>
      </c>
      <c r="FP146" t="s">
        <v>108</v>
      </c>
      <c r="FQ146" s="27">
        <v>44453</v>
      </c>
      <c r="FR146" t="s">
        <v>108</v>
      </c>
      <c r="FS146" s="27">
        <v>44453</v>
      </c>
      <c r="FT146" t="s">
        <v>108</v>
      </c>
      <c r="FU146" s="7">
        <v>44453</v>
      </c>
      <c r="FV146" t="s">
        <v>108</v>
      </c>
      <c r="FW146" s="27">
        <v>44453</v>
      </c>
      <c r="FX146" t="s">
        <v>108</v>
      </c>
      <c r="FY146" s="27">
        <v>44453</v>
      </c>
      <c r="FZ146" t="s">
        <v>108</v>
      </c>
      <c r="GA146" s="27">
        <v>44453</v>
      </c>
      <c r="GB146" t="s">
        <v>108</v>
      </c>
      <c r="GC146" s="27">
        <v>44453</v>
      </c>
      <c r="GD146" t="s">
        <v>108</v>
      </c>
      <c r="GE146" s="27">
        <v>44453</v>
      </c>
      <c r="GF146" t="s">
        <v>108</v>
      </c>
      <c r="GG146" s="27">
        <v>44453</v>
      </c>
      <c r="GH146" t="s">
        <v>108</v>
      </c>
      <c r="GI146" s="27">
        <v>44480</v>
      </c>
      <c r="GJ146" t="s">
        <v>108</v>
      </c>
      <c r="GK146" s="27">
        <v>44480</v>
      </c>
      <c r="GL146" t="s">
        <v>108</v>
      </c>
      <c r="GM146" s="27">
        <v>44480</v>
      </c>
      <c r="GN146" t="s">
        <v>108</v>
      </c>
      <c r="GO146" s="27">
        <v>44480</v>
      </c>
      <c r="GP146" t="s">
        <v>108</v>
      </c>
      <c r="GQ146" s="27">
        <v>44480</v>
      </c>
      <c r="GR146" t="s">
        <v>108</v>
      </c>
      <c r="GS146" s="27">
        <v>44480</v>
      </c>
      <c r="GT146" t="s">
        <v>108</v>
      </c>
      <c r="GU146" s="27">
        <v>44480</v>
      </c>
      <c r="GV146" t="s">
        <v>108</v>
      </c>
      <c r="GW146" s="27">
        <v>44480</v>
      </c>
      <c r="GX146" t="s">
        <v>108</v>
      </c>
      <c r="GY146" s="27">
        <v>44480</v>
      </c>
      <c r="GZ146" t="s">
        <v>106</v>
      </c>
      <c r="HA146" s="27">
        <v>44517</v>
      </c>
      <c r="HB146" t="s">
        <v>106</v>
      </c>
      <c r="HC146" s="27">
        <v>44530</v>
      </c>
      <c r="HD146" t="s">
        <v>106</v>
      </c>
      <c r="HE146" s="27">
        <v>44530</v>
      </c>
      <c r="HF146" t="s">
        <v>106</v>
      </c>
      <c r="HG146">
        <v>44530</v>
      </c>
      <c r="HH146" t="s">
        <v>106</v>
      </c>
      <c r="HI146">
        <v>44530</v>
      </c>
      <c r="HJ146" t="s">
        <v>106</v>
      </c>
      <c r="HK146">
        <v>44530</v>
      </c>
      <c r="HL146" t="s">
        <v>106</v>
      </c>
      <c r="HM146" s="27">
        <v>44544</v>
      </c>
      <c r="HN146" t="s">
        <v>102</v>
      </c>
      <c r="HO146" s="27">
        <v>44545</v>
      </c>
      <c r="HP146" t="s">
        <v>104</v>
      </c>
      <c r="HQ146" s="27">
        <v>44544</v>
      </c>
      <c r="HR146" s="470" t="s">
        <v>104</v>
      </c>
      <c r="HS146" s="471">
        <v>44574</v>
      </c>
      <c r="HT146" t="s">
        <v>104</v>
      </c>
      <c r="HU146" s="27">
        <v>44574</v>
      </c>
      <c r="HV146" t="s">
        <v>104</v>
      </c>
      <c r="HW146" s="27">
        <v>44574</v>
      </c>
      <c r="HX146" t="s">
        <v>104</v>
      </c>
      <c r="HY146" s="27">
        <v>44574</v>
      </c>
      <c r="HZ146" t="s">
        <v>100</v>
      </c>
      <c r="IA146" s="27">
        <v>44574</v>
      </c>
      <c r="IB146" t="s">
        <v>100</v>
      </c>
      <c r="IC146" s="27">
        <v>44574</v>
      </c>
      <c r="ID146" t="s">
        <v>100</v>
      </c>
      <c r="IE146" s="27">
        <v>44596</v>
      </c>
      <c r="IF146" t="s">
        <v>100</v>
      </c>
      <c r="IG146" s="27">
        <v>44596</v>
      </c>
      <c r="IH146" t="s">
        <v>104</v>
      </c>
      <c r="II146" s="27">
        <v>44596</v>
      </c>
      <c r="IJ146" t="s">
        <v>104</v>
      </c>
      <c r="IK146" s="27">
        <v>44596</v>
      </c>
      <c r="IL146" t="s">
        <v>104</v>
      </c>
      <c r="IM146" s="27">
        <v>44596</v>
      </c>
      <c r="IN146" t="s">
        <v>104</v>
      </c>
      <c r="IO146" s="27">
        <v>44596</v>
      </c>
      <c r="IP146" t="s">
        <v>106</v>
      </c>
      <c r="IQ146" s="27">
        <v>44621</v>
      </c>
      <c r="IR146" t="s">
        <v>106</v>
      </c>
      <c r="IS146">
        <v>44621</v>
      </c>
      <c r="IT146" t="s">
        <v>106</v>
      </c>
      <c r="IU146" s="27">
        <v>44621</v>
      </c>
      <c r="IV146" t="s">
        <v>106</v>
      </c>
      <c r="IW146" s="27">
        <v>44621</v>
      </c>
      <c r="IX146" t="s">
        <v>106</v>
      </c>
      <c r="IY146" s="27">
        <v>44621</v>
      </c>
      <c r="IZ146" t="s">
        <v>106</v>
      </c>
      <c r="JA146" s="27">
        <v>44621</v>
      </c>
      <c r="JB146" t="s">
        <v>106</v>
      </c>
      <c r="JC146" s="27">
        <v>44621</v>
      </c>
      <c r="JD146" t="s">
        <v>106</v>
      </c>
      <c r="JE146" s="27">
        <v>44621</v>
      </c>
      <c r="JF146" t="s">
        <v>108</v>
      </c>
      <c r="JG146">
        <v>44663</v>
      </c>
      <c r="JH146" t="s">
        <v>104</v>
      </c>
      <c r="JI146" s="27">
        <v>44663</v>
      </c>
      <c r="JJ146" t="s">
        <v>104</v>
      </c>
      <c r="JK146">
        <v>44663</v>
      </c>
      <c r="JL146" t="s">
        <v>104</v>
      </c>
      <c r="JM146" s="27">
        <v>44680</v>
      </c>
      <c r="JN146" t="s">
        <v>104</v>
      </c>
      <c r="JO146" s="7">
        <v>44684</v>
      </c>
      <c r="JP146" t="s">
        <v>104</v>
      </c>
      <c r="JQ146" s="27">
        <v>44684</v>
      </c>
      <c r="JR146" t="s">
        <v>104</v>
      </c>
      <c r="JS146" s="27">
        <v>44684</v>
      </c>
      <c r="JT146" t="s">
        <v>104</v>
      </c>
      <c r="JU146">
        <v>44684</v>
      </c>
      <c r="JV146" t="s">
        <v>104</v>
      </c>
      <c r="JW146">
        <v>44725</v>
      </c>
      <c r="JX146" t="s">
        <v>104</v>
      </c>
      <c r="JY146" s="27">
        <v>44756</v>
      </c>
      <c r="JZ146" t="s">
        <v>104</v>
      </c>
      <c r="KA146" s="27">
        <v>44756</v>
      </c>
      <c r="KB146" t="s">
        <v>104</v>
      </c>
      <c r="KC146" s="27">
        <v>44768</v>
      </c>
      <c r="KD146" t="s">
        <v>104</v>
      </c>
      <c r="KE146" s="27">
        <v>44768</v>
      </c>
    </row>
    <row r="147" spans="1:291" x14ac:dyDescent="0.25">
      <c r="A147">
        <v>3562</v>
      </c>
      <c r="B147" s="7">
        <v>43655</v>
      </c>
      <c r="D147">
        <v>3562</v>
      </c>
      <c r="E147" s="7">
        <v>43655</v>
      </c>
      <c r="G147">
        <v>3297</v>
      </c>
      <c r="I147">
        <v>4028</v>
      </c>
      <c r="J147" s="7">
        <v>43585</v>
      </c>
      <c r="L147">
        <v>3297</v>
      </c>
      <c r="M147">
        <v>4203</v>
      </c>
      <c r="O147">
        <v>3848</v>
      </c>
      <c r="P147" s="7">
        <v>43791</v>
      </c>
      <c r="R147">
        <v>4777</v>
      </c>
      <c r="S147" s="7">
        <v>43286</v>
      </c>
      <c r="T147" t="s">
        <v>2503</v>
      </c>
      <c r="U147">
        <v>4880</v>
      </c>
      <c r="V147" s="7">
        <v>43937</v>
      </c>
      <c r="W147" t="s">
        <v>2503</v>
      </c>
      <c r="X147">
        <v>4203</v>
      </c>
      <c r="Y147">
        <v>4050</v>
      </c>
      <c r="AA147">
        <v>4203</v>
      </c>
      <c r="AB147">
        <v>4203</v>
      </c>
      <c r="AC147">
        <v>3848</v>
      </c>
      <c r="AD147" s="7">
        <v>43978</v>
      </c>
      <c r="AE147" s="14">
        <v>3836</v>
      </c>
      <c r="AF147">
        <v>3800</v>
      </c>
      <c r="AG147" s="7">
        <v>43978</v>
      </c>
      <c r="AH147">
        <v>1003</v>
      </c>
      <c r="AI147" s="7">
        <v>43626</v>
      </c>
      <c r="AJ147" s="15" t="s">
        <v>2560</v>
      </c>
      <c r="AK147">
        <v>3832</v>
      </c>
      <c r="AL147" s="7">
        <v>43978</v>
      </c>
      <c r="AM147">
        <v>3866</v>
      </c>
      <c r="AN147">
        <v>3832</v>
      </c>
      <c r="AO147" s="7">
        <v>43978</v>
      </c>
      <c r="AP147">
        <v>3832</v>
      </c>
      <c r="AQ147" s="7">
        <v>43978</v>
      </c>
      <c r="AR147">
        <v>3832</v>
      </c>
      <c r="AS147" s="27">
        <v>44020</v>
      </c>
      <c r="AT147">
        <v>3832</v>
      </c>
      <c r="AU147" s="27">
        <v>44020</v>
      </c>
      <c r="AV147">
        <v>3832</v>
      </c>
      <c r="AW147" s="27">
        <v>44020</v>
      </c>
      <c r="AX147">
        <v>3832</v>
      </c>
      <c r="AY147" s="27">
        <v>44020</v>
      </c>
      <c r="AZ147">
        <v>3847</v>
      </c>
      <c r="BA147" s="27">
        <v>44062</v>
      </c>
      <c r="BB147">
        <v>3847</v>
      </c>
      <c r="BC147" s="27">
        <v>44062</v>
      </c>
      <c r="BD147">
        <v>3847</v>
      </c>
      <c r="BE147" s="27">
        <v>44062</v>
      </c>
      <c r="BF147">
        <v>3847</v>
      </c>
      <c r="BG147" s="27">
        <v>44062</v>
      </c>
      <c r="BH147">
        <v>3847</v>
      </c>
      <c r="BI147" s="27">
        <v>44062</v>
      </c>
      <c r="BJ147">
        <v>3847</v>
      </c>
      <c r="BK147" s="27">
        <v>44062</v>
      </c>
      <c r="BL147">
        <v>3847</v>
      </c>
      <c r="BM147" s="27">
        <v>44062</v>
      </c>
      <c r="BN147">
        <v>3800</v>
      </c>
      <c r="BO147" s="27">
        <v>44062</v>
      </c>
      <c r="BP147">
        <v>3800</v>
      </c>
      <c r="BQ147" s="7">
        <v>44062</v>
      </c>
      <c r="BR147">
        <v>3800</v>
      </c>
      <c r="BS147" s="27">
        <v>44062</v>
      </c>
      <c r="BT147">
        <v>3800</v>
      </c>
      <c r="BU147" s="27">
        <v>44181</v>
      </c>
      <c r="BV147">
        <v>3800</v>
      </c>
      <c r="BW147" s="7">
        <v>44181</v>
      </c>
      <c r="BX147">
        <v>3800</v>
      </c>
      <c r="BY147" s="27">
        <v>44209</v>
      </c>
      <c r="BZ147">
        <v>3800</v>
      </c>
      <c r="CA147" s="27">
        <v>44209</v>
      </c>
      <c r="CB147">
        <v>3800</v>
      </c>
      <c r="CC147" s="27">
        <v>44209</v>
      </c>
      <c r="CD147" t="s">
        <v>2566</v>
      </c>
      <c r="CE147" s="27">
        <v>44215</v>
      </c>
      <c r="CF147">
        <v>3800</v>
      </c>
      <c r="CG147" s="27">
        <v>44209</v>
      </c>
      <c r="CH147">
        <v>3843</v>
      </c>
      <c r="CI147" s="27">
        <v>44209</v>
      </c>
      <c r="CJ147">
        <v>3843</v>
      </c>
      <c r="CK147" s="27">
        <v>44237</v>
      </c>
      <c r="CL147">
        <v>3843</v>
      </c>
      <c r="CM147" s="27">
        <v>44237</v>
      </c>
      <c r="CN147">
        <v>3843</v>
      </c>
      <c r="CO147" s="27">
        <v>44237</v>
      </c>
      <c r="CP147">
        <v>3843</v>
      </c>
      <c r="CQ147" s="7">
        <v>44237</v>
      </c>
      <c r="CR147" t="s">
        <v>2567</v>
      </c>
      <c r="CS147">
        <v>7.6999999999999999E-2</v>
      </c>
      <c r="CT147">
        <v>3710</v>
      </c>
      <c r="CU147" s="7">
        <v>44253</v>
      </c>
      <c r="CV147">
        <v>3800</v>
      </c>
      <c r="CW147" s="27">
        <v>44271</v>
      </c>
      <c r="CX147">
        <v>3800</v>
      </c>
      <c r="CY147" s="27">
        <v>44271</v>
      </c>
      <c r="CZ147">
        <v>3800</v>
      </c>
      <c r="DA147" s="27">
        <v>44301</v>
      </c>
      <c r="DB147">
        <v>3800</v>
      </c>
      <c r="DC147" s="27">
        <v>44301</v>
      </c>
      <c r="DD147">
        <v>3800</v>
      </c>
      <c r="DE147" s="27">
        <v>44301</v>
      </c>
      <c r="DF147">
        <v>3800</v>
      </c>
      <c r="DG147" s="27">
        <v>44342</v>
      </c>
      <c r="DH147">
        <v>3800</v>
      </c>
      <c r="DI147" s="27">
        <v>44342</v>
      </c>
      <c r="DJ147" t="s">
        <v>319</v>
      </c>
      <c r="DK147" s="7">
        <v>44237</v>
      </c>
      <c r="DL147" t="s">
        <v>135</v>
      </c>
      <c r="DM147" s="27">
        <v>44257</v>
      </c>
      <c r="DN147" t="s">
        <v>135</v>
      </c>
      <c r="DO147" s="27">
        <v>44257</v>
      </c>
      <c r="DP147" t="s">
        <v>163</v>
      </c>
      <c r="DQ147" s="27">
        <v>44370</v>
      </c>
      <c r="DR147" t="s">
        <v>163</v>
      </c>
      <c r="DS147" s="27">
        <v>44370</v>
      </c>
      <c r="DT147" t="s">
        <v>163</v>
      </c>
      <c r="DU147" s="27">
        <v>44370</v>
      </c>
      <c r="DV147" t="s">
        <v>161</v>
      </c>
      <c r="DW147" s="27">
        <v>44391</v>
      </c>
      <c r="DX147" t="s">
        <v>160</v>
      </c>
      <c r="DY147" s="7">
        <v>44391</v>
      </c>
      <c r="DZ147" t="s">
        <v>160</v>
      </c>
      <c r="EA147">
        <v>44391</v>
      </c>
      <c r="EB147" t="s">
        <v>160</v>
      </c>
      <c r="EC147" s="27">
        <v>44391</v>
      </c>
      <c r="ED147" t="s">
        <v>160</v>
      </c>
      <c r="EE147" s="27">
        <v>44391</v>
      </c>
      <c r="EF147" t="s">
        <v>160</v>
      </c>
      <c r="EG147" s="7">
        <v>44391</v>
      </c>
      <c r="EH147" t="s">
        <v>160</v>
      </c>
      <c r="EI147" s="27">
        <v>44391</v>
      </c>
      <c r="EJ147" t="s">
        <v>160</v>
      </c>
      <c r="EK147" s="27">
        <v>44391</v>
      </c>
      <c r="EL147" t="s">
        <v>160</v>
      </c>
      <c r="EM147" s="27">
        <v>44391</v>
      </c>
      <c r="EN147" t="s">
        <v>160</v>
      </c>
      <c r="EO147" s="27">
        <v>44411</v>
      </c>
      <c r="EP147" t="s">
        <v>160</v>
      </c>
      <c r="EQ147" s="27">
        <v>44411</v>
      </c>
      <c r="ER147" t="s">
        <v>113</v>
      </c>
      <c r="ES147" s="27">
        <v>44411</v>
      </c>
      <c r="ET147" t="s">
        <v>112</v>
      </c>
      <c r="EU147" s="27">
        <v>44411</v>
      </c>
      <c r="EV147" t="s">
        <v>111</v>
      </c>
      <c r="EW147" s="27">
        <v>44411</v>
      </c>
      <c r="EX147" t="s">
        <v>111</v>
      </c>
      <c r="EY147" s="27">
        <v>44411</v>
      </c>
      <c r="EZ147" t="s">
        <v>111</v>
      </c>
      <c r="FA147">
        <v>44411</v>
      </c>
      <c r="FB147" t="s">
        <v>111</v>
      </c>
      <c r="FC147" s="27">
        <v>44411</v>
      </c>
      <c r="FF147" t="s">
        <v>111</v>
      </c>
      <c r="FG147" s="27">
        <v>44411</v>
      </c>
      <c r="FH147" t="s">
        <v>111</v>
      </c>
      <c r="FI147" s="7">
        <v>44411</v>
      </c>
      <c r="FJ147" t="s">
        <v>111</v>
      </c>
      <c r="FK147" s="27">
        <v>44411</v>
      </c>
      <c r="FL147" t="s">
        <v>111</v>
      </c>
      <c r="FM147" s="27">
        <v>44411</v>
      </c>
      <c r="FN147" t="s">
        <v>109</v>
      </c>
      <c r="FO147" s="27">
        <v>44453</v>
      </c>
      <c r="FP147" t="s">
        <v>109</v>
      </c>
      <c r="FQ147" s="27">
        <v>44453</v>
      </c>
      <c r="FR147" t="s">
        <v>109</v>
      </c>
      <c r="FS147" s="27">
        <v>44453</v>
      </c>
      <c r="FT147" t="s">
        <v>109</v>
      </c>
      <c r="FU147" s="7">
        <v>44453</v>
      </c>
      <c r="FV147" t="s">
        <v>109</v>
      </c>
      <c r="FW147" s="27">
        <v>44453</v>
      </c>
      <c r="FX147" t="s">
        <v>109</v>
      </c>
      <c r="FY147" s="27">
        <v>44453</v>
      </c>
      <c r="FZ147" t="s">
        <v>109</v>
      </c>
      <c r="GA147" s="27">
        <v>44453</v>
      </c>
      <c r="GB147" t="s">
        <v>109</v>
      </c>
      <c r="GC147" s="27">
        <v>44453</v>
      </c>
      <c r="GD147" t="s">
        <v>109</v>
      </c>
      <c r="GE147" s="27">
        <v>44453</v>
      </c>
      <c r="GF147" t="s">
        <v>109</v>
      </c>
      <c r="GG147" s="27">
        <v>44453</v>
      </c>
      <c r="GH147" t="s">
        <v>109</v>
      </c>
      <c r="GI147" s="27">
        <v>44480</v>
      </c>
      <c r="GJ147" t="s">
        <v>109</v>
      </c>
      <c r="GK147" s="27">
        <v>44480</v>
      </c>
      <c r="GL147" t="s">
        <v>109</v>
      </c>
      <c r="GM147" s="27">
        <v>44480</v>
      </c>
      <c r="GN147" t="s">
        <v>109</v>
      </c>
      <c r="GO147" s="27">
        <v>44497</v>
      </c>
      <c r="GP147" t="s">
        <v>109</v>
      </c>
      <c r="GQ147" s="27">
        <v>44497</v>
      </c>
      <c r="GR147" t="s">
        <v>109</v>
      </c>
      <c r="GS147" s="27">
        <v>44497</v>
      </c>
      <c r="GT147" t="s">
        <v>109</v>
      </c>
      <c r="GU147" s="27">
        <v>44510</v>
      </c>
      <c r="GV147" t="s">
        <v>109</v>
      </c>
      <c r="GW147" s="27">
        <v>44510</v>
      </c>
      <c r="GX147" t="s">
        <v>109</v>
      </c>
      <c r="GY147" s="27">
        <v>44510</v>
      </c>
      <c r="GZ147" t="s">
        <v>108</v>
      </c>
      <c r="HA147" s="27">
        <v>44480</v>
      </c>
      <c r="HB147" t="s">
        <v>108</v>
      </c>
      <c r="HC147" s="27">
        <v>44480</v>
      </c>
      <c r="HD147" t="s">
        <v>108</v>
      </c>
      <c r="HE147" s="27">
        <v>44480</v>
      </c>
      <c r="HF147" t="s">
        <v>108</v>
      </c>
      <c r="HG147">
        <v>44480</v>
      </c>
      <c r="HH147" t="s">
        <v>108</v>
      </c>
      <c r="HI147">
        <v>44480</v>
      </c>
      <c r="HJ147" t="s">
        <v>108</v>
      </c>
      <c r="HK147">
        <v>44480</v>
      </c>
      <c r="HL147" t="s">
        <v>108</v>
      </c>
      <c r="HM147" s="27">
        <v>44544</v>
      </c>
      <c r="HN147" t="s">
        <v>104</v>
      </c>
      <c r="HO147" s="27">
        <v>44544</v>
      </c>
      <c r="HP147" t="s">
        <v>106</v>
      </c>
      <c r="HQ147" s="27">
        <v>44544</v>
      </c>
      <c r="HR147" s="470" t="s">
        <v>106</v>
      </c>
      <c r="HS147" s="471">
        <v>44574</v>
      </c>
      <c r="HT147" t="s">
        <v>106</v>
      </c>
      <c r="HU147" s="27">
        <v>44574</v>
      </c>
      <c r="HV147" t="s">
        <v>106</v>
      </c>
      <c r="HW147" s="27">
        <v>44574</v>
      </c>
      <c r="HX147" t="s">
        <v>106</v>
      </c>
      <c r="HY147" s="27">
        <v>44574</v>
      </c>
      <c r="HZ147" t="s">
        <v>102</v>
      </c>
      <c r="IA147" s="27">
        <v>44574</v>
      </c>
      <c r="IB147" t="s">
        <v>102</v>
      </c>
      <c r="IC147" s="27">
        <v>44574</v>
      </c>
      <c r="ID147" t="s">
        <v>102</v>
      </c>
      <c r="IE147" s="27">
        <v>44596</v>
      </c>
      <c r="IF147" t="s">
        <v>102</v>
      </c>
      <c r="IG147" s="27">
        <v>44596</v>
      </c>
      <c r="IH147" t="s">
        <v>106</v>
      </c>
      <c r="II147" s="27">
        <v>44596</v>
      </c>
      <c r="IJ147" t="s">
        <v>106</v>
      </c>
      <c r="IK147" s="27">
        <v>44596</v>
      </c>
      <c r="IL147" t="s">
        <v>106</v>
      </c>
      <c r="IM147" s="27">
        <v>44596</v>
      </c>
      <c r="IN147" t="s">
        <v>106</v>
      </c>
      <c r="IO147" s="27">
        <v>44596</v>
      </c>
      <c r="IP147" t="s">
        <v>108</v>
      </c>
      <c r="IQ147" s="27">
        <v>44621</v>
      </c>
      <c r="IR147" t="s">
        <v>108</v>
      </c>
      <c r="IS147">
        <v>44621</v>
      </c>
      <c r="IT147" t="s">
        <v>108</v>
      </c>
      <c r="IU147" s="27">
        <v>44621</v>
      </c>
      <c r="IV147" t="s">
        <v>108</v>
      </c>
      <c r="IW147" s="27">
        <v>44621</v>
      </c>
      <c r="IX147" t="s">
        <v>108</v>
      </c>
      <c r="IY147" s="27">
        <v>44621</v>
      </c>
      <c r="IZ147" t="s">
        <v>108</v>
      </c>
      <c r="JA147" s="27">
        <v>44621</v>
      </c>
      <c r="JB147" t="s">
        <v>108</v>
      </c>
      <c r="JC147" s="27">
        <v>44621</v>
      </c>
      <c r="JD147" t="s">
        <v>108</v>
      </c>
      <c r="JE147" s="27">
        <v>44621</v>
      </c>
      <c r="JF147" t="s">
        <v>109</v>
      </c>
      <c r="JG147">
        <v>44663</v>
      </c>
      <c r="JH147" t="s">
        <v>106</v>
      </c>
      <c r="JI147" s="27">
        <v>44663</v>
      </c>
      <c r="JJ147" t="s">
        <v>106</v>
      </c>
      <c r="JK147">
        <v>44663</v>
      </c>
      <c r="JL147" t="s">
        <v>106</v>
      </c>
      <c r="JM147" s="27">
        <v>44680</v>
      </c>
      <c r="JN147" t="s">
        <v>106</v>
      </c>
      <c r="JO147" s="7">
        <v>44684</v>
      </c>
      <c r="JP147" t="s">
        <v>106</v>
      </c>
      <c r="JQ147" s="27">
        <v>44684</v>
      </c>
      <c r="JR147" t="s">
        <v>106</v>
      </c>
      <c r="JS147" s="27">
        <v>44684</v>
      </c>
      <c r="JT147" t="s">
        <v>106</v>
      </c>
      <c r="JU147">
        <v>44684</v>
      </c>
      <c r="JV147" t="s">
        <v>106</v>
      </c>
      <c r="JW147">
        <v>44725</v>
      </c>
      <c r="JX147" t="s">
        <v>106</v>
      </c>
      <c r="JY147" s="27">
        <v>44756</v>
      </c>
      <c r="JZ147" t="s">
        <v>106</v>
      </c>
      <c r="KA147" s="27">
        <v>44756</v>
      </c>
      <c r="KB147" t="s">
        <v>106</v>
      </c>
      <c r="KC147" s="27">
        <v>44756</v>
      </c>
      <c r="KD147" t="s">
        <v>106</v>
      </c>
      <c r="KE147" s="27">
        <v>44756</v>
      </c>
    </row>
    <row r="148" spans="1:291" x14ac:dyDescent="0.25">
      <c r="A148">
        <v>4028</v>
      </c>
      <c r="B148" s="7">
        <v>43585</v>
      </c>
      <c r="D148">
        <v>4028</v>
      </c>
      <c r="E148" s="7">
        <v>43585</v>
      </c>
      <c r="G148">
        <v>4092</v>
      </c>
      <c r="I148">
        <v>4027</v>
      </c>
      <c r="J148" s="7">
        <v>43585</v>
      </c>
      <c r="L148">
        <v>4092</v>
      </c>
      <c r="M148">
        <v>3828</v>
      </c>
      <c r="O148">
        <v>3847</v>
      </c>
      <c r="P148" s="7">
        <v>43791</v>
      </c>
      <c r="R148">
        <v>4890</v>
      </c>
      <c r="S148" s="7">
        <v>43802</v>
      </c>
      <c r="T148" t="s">
        <v>2503</v>
      </c>
      <c r="U148">
        <v>4695</v>
      </c>
      <c r="V148" s="7">
        <v>42888</v>
      </c>
      <c r="W148" t="s">
        <v>2448</v>
      </c>
      <c r="X148">
        <v>3828</v>
      </c>
      <c r="Y148">
        <v>3828</v>
      </c>
      <c r="Z148" s="7">
        <v>43978</v>
      </c>
      <c r="AA148">
        <v>3828</v>
      </c>
      <c r="AB148">
        <v>3828</v>
      </c>
      <c r="AC148">
        <v>3847</v>
      </c>
      <c r="AD148" s="7">
        <v>43978</v>
      </c>
      <c r="AE148" s="14">
        <v>3868</v>
      </c>
      <c r="AF148">
        <v>3848</v>
      </c>
      <c r="AG148" s="7">
        <v>43978</v>
      </c>
      <c r="AH148">
        <v>341</v>
      </c>
      <c r="AI148" s="7">
        <v>43972</v>
      </c>
      <c r="AJ148" s="15" t="s">
        <v>2342</v>
      </c>
      <c r="AK148">
        <v>3844</v>
      </c>
      <c r="AL148" s="7">
        <v>43978</v>
      </c>
      <c r="AM148">
        <v>3863</v>
      </c>
      <c r="AN148">
        <v>3844</v>
      </c>
      <c r="AO148" s="7">
        <v>43978</v>
      </c>
      <c r="AP148">
        <v>3844</v>
      </c>
      <c r="AQ148" s="7">
        <v>43978</v>
      </c>
      <c r="AR148">
        <v>3844</v>
      </c>
      <c r="AS148" s="27">
        <v>44020</v>
      </c>
      <c r="AT148">
        <v>3844</v>
      </c>
      <c r="AU148" s="27">
        <v>44020</v>
      </c>
      <c r="AV148">
        <v>3844</v>
      </c>
      <c r="AW148" s="27">
        <v>44020</v>
      </c>
      <c r="AX148">
        <v>3844</v>
      </c>
      <c r="AY148" s="27">
        <v>44020</v>
      </c>
      <c r="AZ148">
        <v>3832</v>
      </c>
      <c r="BA148" s="27">
        <v>44062</v>
      </c>
      <c r="BB148">
        <v>3832</v>
      </c>
      <c r="BC148" s="27">
        <v>44062</v>
      </c>
      <c r="BD148">
        <v>3832</v>
      </c>
      <c r="BE148" s="27">
        <v>44062</v>
      </c>
      <c r="BF148">
        <v>3832</v>
      </c>
      <c r="BG148" s="27">
        <v>44062</v>
      </c>
      <c r="BH148">
        <v>3832</v>
      </c>
      <c r="BI148" s="27">
        <v>44062</v>
      </c>
      <c r="BJ148">
        <v>3832</v>
      </c>
      <c r="BK148" s="27">
        <v>44062</v>
      </c>
      <c r="BL148">
        <v>3832</v>
      </c>
      <c r="BM148" s="27">
        <v>44062</v>
      </c>
      <c r="BN148">
        <v>3848</v>
      </c>
      <c r="BO148" s="27">
        <v>44062</v>
      </c>
      <c r="BP148">
        <v>3848</v>
      </c>
      <c r="BQ148" s="7">
        <v>44062</v>
      </c>
      <c r="BR148">
        <v>3848</v>
      </c>
      <c r="BS148" s="27">
        <v>44062</v>
      </c>
      <c r="BT148">
        <v>3848</v>
      </c>
      <c r="BU148" s="27">
        <v>44181</v>
      </c>
      <c r="BV148">
        <v>3848</v>
      </c>
      <c r="BW148" s="7">
        <v>44181</v>
      </c>
      <c r="BX148">
        <v>3848</v>
      </c>
      <c r="BY148" s="27">
        <v>44209</v>
      </c>
      <c r="BZ148">
        <v>3848</v>
      </c>
      <c r="CA148" s="27">
        <v>44209</v>
      </c>
      <c r="CB148">
        <v>3848</v>
      </c>
      <c r="CC148" s="27">
        <v>44209</v>
      </c>
      <c r="CD148" t="s">
        <v>2535</v>
      </c>
      <c r="CE148" s="27">
        <v>44215</v>
      </c>
      <c r="CF148">
        <v>3848</v>
      </c>
      <c r="CG148" s="27">
        <v>44209</v>
      </c>
      <c r="CH148">
        <v>3806</v>
      </c>
      <c r="CI148" s="27">
        <v>44209</v>
      </c>
      <c r="CJ148">
        <v>3806</v>
      </c>
      <c r="CK148" s="27">
        <v>44237</v>
      </c>
      <c r="CL148">
        <v>3806</v>
      </c>
      <c r="CM148" s="27">
        <v>44237</v>
      </c>
      <c r="CN148">
        <v>3806</v>
      </c>
      <c r="CO148" s="27">
        <v>44237</v>
      </c>
      <c r="CP148">
        <v>3806</v>
      </c>
      <c r="CQ148" s="7">
        <v>44237</v>
      </c>
      <c r="CR148" t="s">
        <v>2568</v>
      </c>
      <c r="CS148">
        <v>5.1999999999999998E-2</v>
      </c>
      <c r="CT148">
        <v>5307</v>
      </c>
      <c r="CU148" s="7">
        <v>44253</v>
      </c>
      <c r="CV148">
        <v>3848</v>
      </c>
      <c r="CW148" s="27">
        <v>44271</v>
      </c>
      <c r="CX148">
        <v>3848</v>
      </c>
      <c r="CY148" s="27">
        <v>44271</v>
      </c>
      <c r="CZ148">
        <v>3848</v>
      </c>
      <c r="DA148" s="27">
        <v>44301</v>
      </c>
      <c r="DB148">
        <v>3848</v>
      </c>
      <c r="DC148" s="27">
        <v>44301</v>
      </c>
      <c r="DD148">
        <v>3848</v>
      </c>
      <c r="DE148" s="27">
        <v>44301</v>
      </c>
      <c r="DF148">
        <v>3848</v>
      </c>
      <c r="DG148" s="27">
        <v>44342</v>
      </c>
      <c r="DH148">
        <v>3848</v>
      </c>
      <c r="DI148" s="27">
        <v>44342</v>
      </c>
      <c r="DJ148" t="s">
        <v>321</v>
      </c>
      <c r="DK148" s="7">
        <v>44237</v>
      </c>
      <c r="DL148" t="s">
        <v>137</v>
      </c>
      <c r="DM148" s="27">
        <v>44257</v>
      </c>
      <c r="DN148" t="s">
        <v>137</v>
      </c>
      <c r="DO148" s="27">
        <v>44257</v>
      </c>
      <c r="DP148" t="s">
        <v>164</v>
      </c>
      <c r="DQ148" s="27">
        <v>44370</v>
      </c>
      <c r="DR148" t="s">
        <v>164</v>
      </c>
      <c r="DS148" s="27">
        <v>44370</v>
      </c>
      <c r="DT148" t="s">
        <v>164</v>
      </c>
      <c r="DU148" s="27">
        <v>44370</v>
      </c>
      <c r="DV148" t="s">
        <v>162</v>
      </c>
      <c r="DW148" s="27">
        <v>44391</v>
      </c>
      <c r="DX148" t="s">
        <v>161</v>
      </c>
      <c r="DY148" s="7">
        <v>44391</v>
      </c>
      <c r="DZ148" t="s">
        <v>161</v>
      </c>
      <c r="EA148">
        <v>44391</v>
      </c>
      <c r="EB148" t="s">
        <v>161</v>
      </c>
      <c r="EC148" s="27">
        <v>44391</v>
      </c>
      <c r="ED148" t="s">
        <v>161</v>
      </c>
      <c r="EE148" s="27">
        <v>44391</v>
      </c>
      <c r="EF148" t="s">
        <v>161</v>
      </c>
      <c r="EG148" s="7">
        <v>44391</v>
      </c>
      <c r="EH148" t="s">
        <v>161</v>
      </c>
      <c r="EI148" s="27">
        <v>44391</v>
      </c>
      <c r="EJ148" t="s">
        <v>161</v>
      </c>
      <c r="EK148" s="27">
        <v>44391</v>
      </c>
      <c r="EL148" t="s">
        <v>161</v>
      </c>
      <c r="EM148" s="27">
        <v>44391</v>
      </c>
      <c r="EN148" t="s">
        <v>161</v>
      </c>
      <c r="EO148" s="27">
        <v>44411</v>
      </c>
      <c r="EP148" t="s">
        <v>161</v>
      </c>
      <c r="EQ148" s="27">
        <v>44411</v>
      </c>
      <c r="ER148" t="s">
        <v>114</v>
      </c>
      <c r="ES148" s="27">
        <v>44420</v>
      </c>
      <c r="ET148" t="s">
        <v>113</v>
      </c>
      <c r="EU148" s="27">
        <v>44411</v>
      </c>
      <c r="EV148" t="s">
        <v>112</v>
      </c>
      <c r="EW148" s="27">
        <v>44411</v>
      </c>
      <c r="EX148" t="s">
        <v>112</v>
      </c>
      <c r="EY148" s="27">
        <v>44411</v>
      </c>
      <c r="EZ148" t="s">
        <v>112</v>
      </c>
      <c r="FA148">
        <v>44411</v>
      </c>
      <c r="FB148" t="s">
        <v>112</v>
      </c>
      <c r="FC148" s="27">
        <v>44411</v>
      </c>
      <c r="FF148" t="s">
        <v>112</v>
      </c>
      <c r="FG148" s="27">
        <v>44411</v>
      </c>
      <c r="FH148" t="s">
        <v>112</v>
      </c>
      <c r="FI148" s="7">
        <v>44411</v>
      </c>
      <c r="FJ148" t="s">
        <v>112</v>
      </c>
      <c r="FK148" s="27">
        <v>44411</v>
      </c>
      <c r="FL148" t="s">
        <v>112</v>
      </c>
      <c r="FM148" s="27">
        <v>44411</v>
      </c>
      <c r="FN148" t="s">
        <v>111</v>
      </c>
      <c r="FO148" s="27">
        <v>44453</v>
      </c>
      <c r="FP148" t="s">
        <v>111</v>
      </c>
      <c r="FQ148" s="27">
        <v>44453</v>
      </c>
      <c r="FR148" t="s">
        <v>111</v>
      </c>
      <c r="FS148" s="27">
        <v>44453</v>
      </c>
      <c r="FT148" t="s">
        <v>111</v>
      </c>
      <c r="FU148" s="7">
        <v>44453</v>
      </c>
      <c r="FV148" t="s">
        <v>111</v>
      </c>
      <c r="FW148" s="27">
        <v>44453</v>
      </c>
      <c r="FX148" t="s">
        <v>111</v>
      </c>
      <c r="FY148" s="27">
        <v>44453</v>
      </c>
      <c r="FZ148" t="s">
        <v>111</v>
      </c>
      <c r="GA148" s="27">
        <v>44453</v>
      </c>
      <c r="GB148" t="s">
        <v>111</v>
      </c>
      <c r="GC148" s="27">
        <v>44453</v>
      </c>
      <c r="GD148" t="s">
        <v>111</v>
      </c>
      <c r="GE148" s="27">
        <v>44453</v>
      </c>
      <c r="GF148" t="s">
        <v>111</v>
      </c>
      <c r="GG148" s="27">
        <v>44453</v>
      </c>
      <c r="GH148" t="s">
        <v>111</v>
      </c>
      <c r="GI148" s="27">
        <v>44480</v>
      </c>
      <c r="GJ148" t="s">
        <v>111</v>
      </c>
      <c r="GK148" s="27">
        <v>44480</v>
      </c>
      <c r="GL148" t="s">
        <v>111</v>
      </c>
      <c r="GM148" s="27">
        <v>44480</v>
      </c>
      <c r="GN148" t="s">
        <v>111</v>
      </c>
      <c r="GO148" s="27">
        <v>44480</v>
      </c>
      <c r="GP148" t="s">
        <v>111</v>
      </c>
      <c r="GQ148" s="27">
        <v>44480</v>
      </c>
      <c r="GR148" t="s">
        <v>111</v>
      </c>
      <c r="GS148" s="27">
        <v>44480</v>
      </c>
      <c r="GT148" t="s">
        <v>111</v>
      </c>
      <c r="GU148" s="27">
        <v>44510</v>
      </c>
      <c r="GV148" t="s">
        <v>111</v>
      </c>
      <c r="GW148" s="27">
        <v>44510</v>
      </c>
      <c r="GX148" t="s">
        <v>111</v>
      </c>
      <c r="GY148" s="27">
        <v>44510</v>
      </c>
      <c r="GZ148" t="s">
        <v>109</v>
      </c>
      <c r="HA148" s="27">
        <v>44510</v>
      </c>
      <c r="HB148" t="s">
        <v>109</v>
      </c>
      <c r="HC148" s="27">
        <v>44510</v>
      </c>
      <c r="HD148" t="s">
        <v>109</v>
      </c>
      <c r="HE148" s="27">
        <v>44510</v>
      </c>
      <c r="HF148" t="s">
        <v>109</v>
      </c>
      <c r="HG148">
        <v>44510</v>
      </c>
      <c r="HH148" t="s">
        <v>109</v>
      </c>
      <c r="HI148">
        <v>44510</v>
      </c>
      <c r="HJ148" t="s">
        <v>109</v>
      </c>
      <c r="HK148">
        <v>44510</v>
      </c>
      <c r="HL148" t="s">
        <v>109</v>
      </c>
      <c r="HM148" s="27">
        <v>44543</v>
      </c>
      <c r="HN148" t="s">
        <v>106</v>
      </c>
      <c r="HO148" s="27">
        <v>44544</v>
      </c>
      <c r="HP148" t="s">
        <v>108</v>
      </c>
      <c r="HQ148" s="27">
        <v>44544</v>
      </c>
      <c r="HR148" s="470" t="s">
        <v>108</v>
      </c>
      <c r="HS148" s="471">
        <v>44574</v>
      </c>
      <c r="HT148" t="s">
        <v>108</v>
      </c>
      <c r="HU148" s="27">
        <v>44574</v>
      </c>
      <c r="HV148" t="s">
        <v>108</v>
      </c>
      <c r="HW148" s="27">
        <v>44574</v>
      </c>
      <c r="HX148" t="s">
        <v>108</v>
      </c>
      <c r="HY148" s="27">
        <v>44574</v>
      </c>
      <c r="HZ148" t="s">
        <v>104</v>
      </c>
      <c r="IA148" s="27">
        <v>44574</v>
      </c>
      <c r="IB148" t="s">
        <v>104</v>
      </c>
      <c r="IC148" s="27">
        <v>44574</v>
      </c>
      <c r="ID148" t="s">
        <v>104</v>
      </c>
      <c r="IE148" s="27">
        <v>44596</v>
      </c>
      <c r="IF148" t="s">
        <v>104</v>
      </c>
      <c r="IG148" s="27">
        <v>44596</v>
      </c>
      <c r="IH148" t="s">
        <v>108</v>
      </c>
      <c r="II148" s="27">
        <v>44596</v>
      </c>
      <c r="IJ148" t="s">
        <v>108</v>
      </c>
      <c r="IK148" s="27">
        <v>44596</v>
      </c>
      <c r="IL148" t="s">
        <v>108</v>
      </c>
      <c r="IM148" s="27">
        <v>44596</v>
      </c>
      <c r="IN148" t="s">
        <v>108</v>
      </c>
      <c r="IO148" s="27">
        <v>44596</v>
      </c>
      <c r="IP148" t="s">
        <v>109</v>
      </c>
      <c r="IQ148" s="27">
        <v>44621</v>
      </c>
      <c r="IR148" t="s">
        <v>109</v>
      </c>
      <c r="IS148">
        <v>44621</v>
      </c>
      <c r="IT148" t="s">
        <v>109</v>
      </c>
      <c r="IU148" s="27">
        <v>44621</v>
      </c>
      <c r="IV148" t="s">
        <v>109</v>
      </c>
      <c r="IW148" s="27">
        <v>44621</v>
      </c>
      <c r="IX148" t="s">
        <v>109</v>
      </c>
      <c r="IY148" s="27">
        <v>44621</v>
      </c>
      <c r="IZ148" t="s">
        <v>109</v>
      </c>
      <c r="JA148" s="27">
        <v>44621</v>
      </c>
      <c r="JB148" t="s">
        <v>109</v>
      </c>
      <c r="JC148" s="27">
        <v>44621</v>
      </c>
      <c r="JD148" t="s">
        <v>109</v>
      </c>
      <c r="JE148" s="27">
        <v>44621</v>
      </c>
      <c r="JF148" t="s">
        <v>111</v>
      </c>
      <c r="JG148">
        <v>44663</v>
      </c>
      <c r="JH148" t="s">
        <v>108</v>
      </c>
      <c r="JI148" s="27">
        <v>44663</v>
      </c>
      <c r="JJ148" t="s">
        <v>108</v>
      </c>
      <c r="JK148">
        <v>44663</v>
      </c>
      <c r="JL148" t="s">
        <v>108</v>
      </c>
      <c r="JM148" s="27">
        <v>44680</v>
      </c>
      <c r="JN148" t="s">
        <v>108</v>
      </c>
      <c r="JO148" s="7">
        <v>44684</v>
      </c>
      <c r="JP148" t="s">
        <v>108</v>
      </c>
      <c r="JQ148" s="27">
        <v>44684</v>
      </c>
      <c r="JR148" t="s">
        <v>108</v>
      </c>
      <c r="JS148" s="27">
        <v>44684</v>
      </c>
      <c r="JT148" t="s">
        <v>108</v>
      </c>
      <c r="JU148">
        <v>44684</v>
      </c>
      <c r="JV148" t="s">
        <v>108</v>
      </c>
      <c r="JW148">
        <v>44725</v>
      </c>
      <c r="JX148" t="s">
        <v>108</v>
      </c>
      <c r="JY148" s="27">
        <v>44756</v>
      </c>
      <c r="JZ148" t="s">
        <v>108</v>
      </c>
      <c r="KA148" s="27">
        <v>44756</v>
      </c>
      <c r="KB148" t="s">
        <v>108</v>
      </c>
      <c r="KC148" s="27">
        <v>44756</v>
      </c>
      <c r="KD148" t="s">
        <v>108</v>
      </c>
      <c r="KE148" s="27">
        <v>44756</v>
      </c>
    </row>
    <row r="149" spans="1:291" x14ac:dyDescent="0.25">
      <c r="A149">
        <v>4027</v>
      </c>
      <c r="B149" s="7">
        <v>43585</v>
      </c>
      <c r="D149">
        <v>4027</v>
      </c>
      <c r="E149" s="7">
        <v>43585</v>
      </c>
      <c r="G149">
        <v>3289</v>
      </c>
      <c r="I149">
        <v>4209</v>
      </c>
      <c r="J149" s="7">
        <v>43585</v>
      </c>
      <c r="L149">
        <v>3289</v>
      </c>
      <c r="M149">
        <v>3836</v>
      </c>
      <c r="O149" t="s">
        <v>2569</v>
      </c>
      <c r="P149" s="7">
        <v>43791</v>
      </c>
      <c r="R149">
        <v>4880</v>
      </c>
      <c r="S149" s="7">
        <v>43937</v>
      </c>
      <c r="T149" t="s">
        <v>2503</v>
      </c>
      <c r="U149">
        <v>3026</v>
      </c>
      <c r="V149" s="7">
        <v>42611</v>
      </c>
      <c r="W149" t="s">
        <v>2570</v>
      </c>
      <c r="X149">
        <v>3836</v>
      </c>
      <c r="Y149">
        <v>3836</v>
      </c>
      <c r="Z149" s="7">
        <v>43978</v>
      </c>
      <c r="AA149">
        <v>3836</v>
      </c>
      <c r="AB149">
        <v>3836</v>
      </c>
      <c r="AC149" t="s">
        <v>2569</v>
      </c>
      <c r="AD149" s="7">
        <v>43978</v>
      </c>
      <c r="AE149" s="14">
        <v>3866</v>
      </c>
      <c r="AF149">
        <v>3847</v>
      </c>
      <c r="AG149" s="7">
        <v>43978</v>
      </c>
      <c r="AH149">
        <v>342</v>
      </c>
      <c r="AI149" s="7">
        <v>43937</v>
      </c>
      <c r="AJ149" s="15" t="s">
        <v>2342</v>
      </c>
      <c r="AK149">
        <v>3843</v>
      </c>
      <c r="AL149" s="7">
        <v>43978</v>
      </c>
      <c r="AM149">
        <v>3827</v>
      </c>
      <c r="AN149">
        <v>3843</v>
      </c>
      <c r="AO149" s="7">
        <v>43978</v>
      </c>
      <c r="AP149">
        <v>3843</v>
      </c>
      <c r="AQ149" s="7">
        <v>43978</v>
      </c>
      <c r="AR149">
        <v>3843</v>
      </c>
      <c r="AS149" s="27">
        <v>44020</v>
      </c>
      <c r="AT149">
        <v>3843</v>
      </c>
      <c r="AU149" s="27">
        <v>44020</v>
      </c>
      <c r="AV149">
        <v>3843</v>
      </c>
      <c r="AW149" s="27">
        <v>44020</v>
      </c>
      <c r="AX149">
        <v>3843</v>
      </c>
      <c r="AY149" s="27">
        <v>44020</v>
      </c>
      <c r="AZ149">
        <v>3844</v>
      </c>
      <c r="BA149" s="27">
        <v>44062</v>
      </c>
      <c r="BB149">
        <v>3844</v>
      </c>
      <c r="BC149" s="27">
        <v>44062</v>
      </c>
      <c r="BD149">
        <v>3844</v>
      </c>
      <c r="BE149" s="27">
        <v>44062</v>
      </c>
      <c r="BF149">
        <v>3844</v>
      </c>
      <c r="BG149" s="27">
        <v>44062</v>
      </c>
      <c r="BH149">
        <v>3844</v>
      </c>
      <c r="BI149" s="27">
        <v>44062</v>
      </c>
      <c r="BJ149">
        <v>3844</v>
      </c>
      <c r="BK149" s="27">
        <v>44062</v>
      </c>
      <c r="BL149">
        <v>3844</v>
      </c>
      <c r="BM149" s="27">
        <v>44062</v>
      </c>
      <c r="BN149">
        <v>3847</v>
      </c>
      <c r="BO149" s="27">
        <v>44062</v>
      </c>
      <c r="BP149">
        <v>3847</v>
      </c>
      <c r="BQ149" s="7">
        <v>44062</v>
      </c>
      <c r="BR149">
        <v>3847</v>
      </c>
      <c r="BS149" s="27">
        <v>44062</v>
      </c>
      <c r="BT149">
        <v>3847</v>
      </c>
      <c r="BU149" s="27">
        <v>44181</v>
      </c>
      <c r="BV149">
        <v>3847</v>
      </c>
      <c r="BW149" s="7">
        <v>44181</v>
      </c>
      <c r="BX149">
        <v>3847</v>
      </c>
      <c r="BY149" s="27">
        <v>44209</v>
      </c>
      <c r="BZ149">
        <v>3847</v>
      </c>
      <c r="CA149" s="27">
        <v>44209</v>
      </c>
      <c r="CB149">
        <v>3847</v>
      </c>
      <c r="CC149" s="27">
        <v>44209</v>
      </c>
      <c r="CD149" t="s">
        <v>2536</v>
      </c>
      <c r="CE149" s="27">
        <v>44215</v>
      </c>
      <c r="CF149">
        <v>3847</v>
      </c>
      <c r="CG149" s="27">
        <v>44209</v>
      </c>
      <c r="CH149">
        <v>3608</v>
      </c>
      <c r="CI149" s="27">
        <v>44217</v>
      </c>
      <c r="CJ149">
        <v>3608</v>
      </c>
      <c r="CK149" s="27">
        <v>44217</v>
      </c>
      <c r="CL149">
        <v>3608</v>
      </c>
      <c r="CM149" s="27">
        <v>44217</v>
      </c>
      <c r="CN149">
        <v>3608</v>
      </c>
      <c r="CO149" s="27">
        <v>44253</v>
      </c>
      <c r="CP149">
        <v>3608</v>
      </c>
      <c r="CQ149" s="7">
        <v>44253</v>
      </c>
      <c r="CR149" t="s">
        <v>2571</v>
      </c>
      <c r="CS149">
        <v>3.4000000000000002E-2</v>
      </c>
      <c r="CT149">
        <v>5212</v>
      </c>
      <c r="CU149" s="7">
        <v>44253</v>
      </c>
      <c r="CV149">
        <v>3847</v>
      </c>
      <c r="CW149" s="27">
        <v>44271</v>
      </c>
      <c r="CX149">
        <v>3847</v>
      </c>
      <c r="CY149" s="27">
        <v>44271</v>
      </c>
      <c r="CZ149">
        <v>3847</v>
      </c>
      <c r="DA149" s="27">
        <v>44301</v>
      </c>
      <c r="DB149">
        <v>3847</v>
      </c>
      <c r="DC149" s="27">
        <v>44301</v>
      </c>
      <c r="DD149">
        <v>3847</v>
      </c>
      <c r="DE149" s="27">
        <v>44301</v>
      </c>
      <c r="DF149">
        <v>3847</v>
      </c>
      <c r="DG149" s="27">
        <v>44342</v>
      </c>
      <c r="DH149">
        <v>3847</v>
      </c>
      <c r="DI149" s="27">
        <v>44342</v>
      </c>
      <c r="DJ149" t="s">
        <v>323</v>
      </c>
      <c r="DK149" s="7">
        <v>44237</v>
      </c>
      <c r="DL149" t="s">
        <v>138</v>
      </c>
      <c r="DM149" s="27">
        <v>44257</v>
      </c>
      <c r="DN149" t="s">
        <v>138</v>
      </c>
      <c r="DO149" s="27">
        <v>44257</v>
      </c>
      <c r="DP149" t="s">
        <v>166</v>
      </c>
      <c r="DQ149" s="27">
        <v>44370</v>
      </c>
      <c r="DR149" t="s">
        <v>166</v>
      </c>
      <c r="DS149" s="27">
        <v>44370</v>
      </c>
      <c r="DT149" t="s">
        <v>166</v>
      </c>
      <c r="DU149" s="27">
        <v>44370</v>
      </c>
      <c r="DV149" t="s">
        <v>163</v>
      </c>
      <c r="DW149" s="27">
        <v>44391</v>
      </c>
      <c r="DX149" t="s">
        <v>162</v>
      </c>
      <c r="DY149" s="7">
        <v>44391</v>
      </c>
      <c r="DZ149" t="s">
        <v>162</v>
      </c>
      <c r="EA149">
        <v>44391</v>
      </c>
      <c r="EB149" t="s">
        <v>162</v>
      </c>
      <c r="EC149" s="27">
        <v>44391</v>
      </c>
      <c r="ED149" t="s">
        <v>162</v>
      </c>
      <c r="EE149" s="27">
        <v>44391</v>
      </c>
      <c r="EF149" t="s">
        <v>162</v>
      </c>
      <c r="EG149" s="7">
        <v>44391</v>
      </c>
      <c r="EH149" t="s">
        <v>162</v>
      </c>
      <c r="EI149" s="27">
        <v>44391</v>
      </c>
      <c r="EJ149" t="s">
        <v>162</v>
      </c>
      <c r="EK149" s="27">
        <v>44391</v>
      </c>
      <c r="EL149" t="s">
        <v>162</v>
      </c>
      <c r="EM149" s="27">
        <v>44391</v>
      </c>
      <c r="EN149" t="s">
        <v>162</v>
      </c>
      <c r="EO149" s="27">
        <v>44411</v>
      </c>
      <c r="EP149" t="s">
        <v>162</v>
      </c>
      <c r="EQ149" s="27">
        <v>44411</v>
      </c>
      <c r="ER149" t="s">
        <v>115</v>
      </c>
      <c r="ES149" s="27">
        <v>44411</v>
      </c>
      <c r="ET149" t="s">
        <v>114</v>
      </c>
      <c r="EU149" s="27">
        <v>44420</v>
      </c>
      <c r="EV149" t="s">
        <v>113</v>
      </c>
      <c r="EW149" s="27">
        <v>44411</v>
      </c>
      <c r="EX149" t="s">
        <v>113</v>
      </c>
      <c r="EY149" s="27">
        <v>44411</v>
      </c>
      <c r="EZ149" t="s">
        <v>113</v>
      </c>
      <c r="FA149">
        <v>44411</v>
      </c>
      <c r="FB149" t="s">
        <v>113</v>
      </c>
      <c r="FC149" s="27">
        <v>44411</v>
      </c>
      <c r="FF149" t="s">
        <v>113</v>
      </c>
      <c r="FG149" s="27">
        <v>44411</v>
      </c>
      <c r="FH149" t="s">
        <v>113</v>
      </c>
      <c r="FI149" s="7">
        <v>44411</v>
      </c>
      <c r="FJ149" t="s">
        <v>113</v>
      </c>
      <c r="FK149" s="27">
        <v>44411</v>
      </c>
      <c r="FL149" t="s">
        <v>113</v>
      </c>
      <c r="FM149" s="27">
        <v>44411</v>
      </c>
      <c r="FN149" t="s">
        <v>112</v>
      </c>
      <c r="FO149" s="27">
        <v>44453</v>
      </c>
      <c r="FP149" t="s">
        <v>112</v>
      </c>
      <c r="FQ149" s="27">
        <v>44453</v>
      </c>
      <c r="FR149" t="s">
        <v>112</v>
      </c>
      <c r="FS149" s="27">
        <v>44453</v>
      </c>
      <c r="FT149" t="s">
        <v>112</v>
      </c>
      <c r="FU149" s="7">
        <v>44453</v>
      </c>
      <c r="FV149" t="s">
        <v>112</v>
      </c>
      <c r="FW149" s="27">
        <v>44453</v>
      </c>
      <c r="FX149" t="s">
        <v>112</v>
      </c>
      <c r="FY149" s="27">
        <v>44453</v>
      </c>
      <c r="FZ149" t="s">
        <v>112</v>
      </c>
      <c r="GA149" s="27">
        <v>44453</v>
      </c>
      <c r="GB149" t="s">
        <v>112</v>
      </c>
      <c r="GC149" s="27">
        <v>44453</v>
      </c>
      <c r="GD149" t="s">
        <v>112</v>
      </c>
      <c r="GE149" s="27">
        <v>44453</v>
      </c>
      <c r="GF149" t="s">
        <v>112</v>
      </c>
      <c r="GG149" s="27">
        <v>44453</v>
      </c>
      <c r="GH149" t="s">
        <v>112</v>
      </c>
      <c r="GI149" s="27">
        <v>44480</v>
      </c>
      <c r="GJ149" t="s">
        <v>112</v>
      </c>
      <c r="GK149" s="27">
        <v>44480</v>
      </c>
      <c r="GL149" t="s">
        <v>112</v>
      </c>
      <c r="GM149" s="27">
        <v>44480</v>
      </c>
      <c r="GN149" t="s">
        <v>112</v>
      </c>
      <c r="GO149" s="27">
        <v>44480</v>
      </c>
      <c r="GP149" t="s">
        <v>112</v>
      </c>
      <c r="GQ149" s="27">
        <v>44480</v>
      </c>
      <c r="GR149" t="s">
        <v>112</v>
      </c>
      <c r="GS149" s="27">
        <v>44480</v>
      </c>
      <c r="GT149" t="s">
        <v>112</v>
      </c>
      <c r="GU149" s="27">
        <v>44510</v>
      </c>
      <c r="GV149" t="s">
        <v>112</v>
      </c>
      <c r="GW149" s="27">
        <v>44510</v>
      </c>
      <c r="GX149" t="s">
        <v>112</v>
      </c>
      <c r="GY149" s="27">
        <v>44510</v>
      </c>
      <c r="GZ149" t="s">
        <v>111</v>
      </c>
      <c r="HA149" s="27">
        <v>44510</v>
      </c>
      <c r="HB149" t="s">
        <v>111</v>
      </c>
      <c r="HC149" s="27">
        <v>44510</v>
      </c>
      <c r="HD149" t="s">
        <v>111</v>
      </c>
      <c r="HE149" s="27">
        <v>44510</v>
      </c>
      <c r="HF149" t="s">
        <v>111</v>
      </c>
      <c r="HG149">
        <v>44510</v>
      </c>
      <c r="HH149" t="s">
        <v>111</v>
      </c>
      <c r="HI149">
        <v>44510</v>
      </c>
      <c r="HJ149" t="s">
        <v>111</v>
      </c>
      <c r="HK149">
        <v>44510</v>
      </c>
      <c r="HL149" t="s">
        <v>111</v>
      </c>
      <c r="HM149" s="27">
        <v>44510</v>
      </c>
      <c r="HN149" t="s">
        <v>108</v>
      </c>
      <c r="HO149" s="27">
        <v>44544</v>
      </c>
      <c r="HP149" t="s">
        <v>109</v>
      </c>
      <c r="HQ149" s="27">
        <v>44543</v>
      </c>
      <c r="HR149" s="470" t="s">
        <v>109</v>
      </c>
      <c r="HS149" s="471">
        <v>44543</v>
      </c>
      <c r="HT149" t="s">
        <v>109</v>
      </c>
      <c r="HU149" s="27">
        <v>44543</v>
      </c>
      <c r="HV149" t="s">
        <v>109</v>
      </c>
      <c r="HW149" s="27">
        <v>44543</v>
      </c>
      <c r="HX149" t="s">
        <v>109</v>
      </c>
      <c r="HY149" s="27">
        <v>44587</v>
      </c>
      <c r="HZ149" t="s">
        <v>106</v>
      </c>
      <c r="IA149" s="27">
        <v>44574</v>
      </c>
      <c r="IB149" t="s">
        <v>106</v>
      </c>
      <c r="IC149" s="27">
        <v>44574</v>
      </c>
      <c r="ID149" t="s">
        <v>106</v>
      </c>
      <c r="IE149" s="27">
        <v>44596</v>
      </c>
      <c r="IF149" t="s">
        <v>106</v>
      </c>
      <c r="IG149" s="27">
        <v>44596</v>
      </c>
      <c r="IH149" t="s">
        <v>109</v>
      </c>
      <c r="II149" s="27">
        <v>44596</v>
      </c>
      <c r="IJ149" t="s">
        <v>109</v>
      </c>
      <c r="IK149" s="27">
        <v>44596</v>
      </c>
      <c r="IL149" t="s">
        <v>109</v>
      </c>
      <c r="IM149" s="27">
        <v>44596</v>
      </c>
      <c r="IN149" t="s">
        <v>109</v>
      </c>
      <c r="IO149" s="27">
        <v>44596</v>
      </c>
      <c r="IP149" t="s">
        <v>111</v>
      </c>
      <c r="IQ149" s="27">
        <v>44621</v>
      </c>
      <c r="IR149" t="s">
        <v>111</v>
      </c>
      <c r="IS149">
        <v>44621</v>
      </c>
      <c r="IT149" t="s">
        <v>111</v>
      </c>
      <c r="IU149" s="27">
        <v>44621</v>
      </c>
      <c r="IV149" t="s">
        <v>111</v>
      </c>
      <c r="IW149" s="27">
        <v>44621</v>
      </c>
      <c r="IX149" t="s">
        <v>111</v>
      </c>
      <c r="IY149" s="27">
        <v>44621</v>
      </c>
      <c r="IZ149" t="s">
        <v>111</v>
      </c>
      <c r="JA149" s="27">
        <v>44621</v>
      </c>
      <c r="JB149" t="s">
        <v>111</v>
      </c>
      <c r="JC149" s="27">
        <v>44621</v>
      </c>
      <c r="JD149" t="s">
        <v>111</v>
      </c>
      <c r="JE149" s="27">
        <v>44621</v>
      </c>
      <c r="JF149" t="s">
        <v>112</v>
      </c>
      <c r="JG149">
        <v>44663</v>
      </c>
      <c r="JH149" t="s">
        <v>109</v>
      </c>
      <c r="JI149" s="27">
        <v>44663</v>
      </c>
      <c r="JJ149" t="s">
        <v>109</v>
      </c>
      <c r="JK149">
        <v>44663</v>
      </c>
      <c r="JL149" t="s">
        <v>109</v>
      </c>
      <c r="JM149" s="27">
        <v>44680</v>
      </c>
      <c r="JN149" t="s">
        <v>109</v>
      </c>
      <c r="JO149" s="7">
        <v>44684</v>
      </c>
      <c r="JP149" t="s">
        <v>109</v>
      </c>
      <c r="JQ149" s="27">
        <v>44697</v>
      </c>
      <c r="JR149" t="s">
        <v>109</v>
      </c>
      <c r="JS149" s="27">
        <v>44697</v>
      </c>
      <c r="JT149" t="s">
        <v>109</v>
      </c>
      <c r="JU149">
        <v>44697</v>
      </c>
      <c r="JV149" t="s">
        <v>109</v>
      </c>
      <c r="JW149">
        <v>44725</v>
      </c>
      <c r="JX149" t="s">
        <v>109</v>
      </c>
      <c r="JY149" s="27">
        <v>44756</v>
      </c>
      <c r="JZ149" t="s">
        <v>109</v>
      </c>
      <c r="KA149" s="27">
        <v>44756</v>
      </c>
      <c r="KB149" t="s">
        <v>109</v>
      </c>
      <c r="KC149" s="27">
        <v>44756</v>
      </c>
      <c r="KD149" t="s">
        <v>109</v>
      </c>
      <c r="KE149" s="27">
        <v>44756</v>
      </c>
    </row>
    <row r="150" spans="1:291" x14ac:dyDescent="0.25">
      <c r="A150">
        <v>4209</v>
      </c>
      <c r="B150" s="7">
        <v>43585</v>
      </c>
      <c r="D150">
        <v>4209</v>
      </c>
      <c r="E150" s="7">
        <v>43585</v>
      </c>
      <c r="G150">
        <v>3237</v>
      </c>
      <c r="I150">
        <v>4208</v>
      </c>
      <c r="J150" s="7">
        <v>43585</v>
      </c>
      <c r="L150">
        <v>3237</v>
      </c>
      <c r="M150">
        <v>3868</v>
      </c>
      <c r="O150">
        <v>3832</v>
      </c>
      <c r="P150" s="7">
        <v>43791</v>
      </c>
      <c r="R150">
        <v>4695</v>
      </c>
      <c r="S150" s="7">
        <v>42888</v>
      </c>
      <c r="T150" t="s">
        <v>2428</v>
      </c>
      <c r="U150">
        <v>3418</v>
      </c>
      <c r="V150" s="7">
        <v>43515</v>
      </c>
      <c r="W150" t="s">
        <v>2347</v>
      </c>
      <c r="X150">
        <v>3868</v>
      </c>
      <c r="Y150">
        <v>3868</v>
      </c>
      <c r="Z150" s="7">
        <v>43978</v>
      </c>
      <c r="AA150">
        <v>3868</v>
      </c>
      <c r="AB150">
        <v>3868</v>
      </c>
      <c r="AC150">
        <v>3832</v>
      </c>
      <c r="AD150" s="7">
        <v>43978</v>
      </c>
      <c r="AE150" s="14">
        <v>3863</v>
      </c>
      <c r="AF150" t="s">
        <v>2569</v>
      </c>
      <c r="AG150" s="7">
        <v>43978</v>
      </c>
      <c r="AH150">
        <v>4777</v>
      </c>
      <c r="AI150" s="7">
        <v>43286</v>
      </c>
      <c r="AJ150" s="15" t="s">
        <v>2503</v>
      </c>
      <c r="AK150">
        <v>3806</v>
      </c>
      <c r="AL150" s="7">
        <v>43978</v>
      </c>
      <c r="AM150">
        <v>3800</v>
      </c>
      <c r="AN150">
        <v>3806</v>
      </c>
      <c r="AO150" s="7">
        <v>43978</v>
      </c>
      <c r="AP150">
        <v>3806</v>
      </c>
      <c r="AQ150" s="7">
        <v>43978</v>
      </c>
      <c r="AR150">
        <v>3806</v>
      </c>
      <c r="AS150" s="27">
        <v>44020</v>
      </c>
      <c r="AT150">
        <v>3806</v>
      </c>
      <c r="AU150" s="27">
        <v>44020</v>
      </c>
      <c r="AV150">
        <v>3806</v>
      </c>
      <c r="AW150" s="27">
        <v>44020</v>
      </c>
      <c r="AX150">
        <v>3806</v>
      </c>
      <c r="AY150" s="27">
        <v>44020</v>
      </c>
      <c r="AZ150">
        <v>3843</v>
      </c>
      <c r="BA150" s="27">
        <v>44062</v>
      </c>
      <c r="BB150">
        <v>3843</v>
      </c>
      <c r="BC150" s="27">
        <v>44062</v>
      </c>
      <c r="BD150">
        <v>3843</v>
      </c>
      <c r="BE150" s="27">
        <v>44062</v>
      </c>
      <c r="BF150">
        <v>3843</v>
      </c>
      <c r="BG150" s="27">
        <v>44062</v>
      </c>
      <c r="BH150">
        <v>3843</v>
      </c>
      <c r="BI150" s="27">
        <v>44062</v>
      </c>
      <c r="BJ150">
        <v>3843</v>
      </c>
      <c r="BK150" s="27">
        <v>44062</v>
      </c>
      <c r="BL150">
        <v>3843</v>
      </c>
      <c r="BM150" s="27">
        <v>44062</v>
      </c>
      <c r="BN150">
        <v>3832</v>
      </c>
      <c r="BO150" s="27">
        <v>44062</v>
      </c>
      <c r="BP150">
        <v>3832</v>
      </c>
      <c r="BQ150" s="7">
        <v>44062</v>
      </c>
      <c r="BR150">
        <v>3832</v>
      </c>
      <c r="BS150" s="27">
        <v>44062</v>
      </c>
      <c r="BT150">
        <v>3832</v>
      </c>
      <c r="BU150" s="27">
        <v>44181</v>
      </c>
      <c r="BV150">
        <v>3832</v>
      </c>
      <c r="BW150" s="7">
        <v>44181</v>
      </c>
      <c r="BX150">
        <v>3832</v>
      </c>
      <c r="BY150" s="27">
        <v>44209</v>
      </c>
      <c r="BZ150">
        <v>3832</v>
      </c>
      <c r="CA150" s="27">
        <v>44209</v>
      </c>
      <c r="CB150">
        <v>3832</v>
      </c>
      <c r="CC150" s="27">
        <v>44209</v>
      </c>
      <c r="CD150" t="s">
        <v>2572</v>
      </c>
      <c r="CE150" s="27">
        <v>44215</v>
      </c>
      <c r="CF150">
        <v>3832</v>
      </c>
      <c r="CG150" s="27">
        <v>44209</v>
      </c>
      <c r="CH150">
        <v>3618</v>
      </c>
      <c r="CI150" s="27">
        <v>44217</v>
      </c>
      <c r="CJ150">
        <v>3618</v>
      </c>
      <c r="CK150" s="27">
        <v>44217</v>
      </c>
      <c r="CL150">
        <v>3618</v>
      </c>
      <c r="CM150" s="27">
        <v>44217</v>
      </c>
      <c r="CN150">
        <v>3618</v>
      </c>
      <c r="CO150" s="27">
        <v>44253</v>
      </c>
      <c r="CP150">
        <v>3618</v>
      </c>
      <c r="CQ150" s="7">
        <v>44253</v>
      </c>
      <c r="CR150" t="s">
        <v>2573</v>
      </c>
      <c r="CS150">
        <v>0.11600000000000001</v>
      </c>
      <c r="CT150">
        <v>5028</v>
      </c>
      <c r="CU150" s="7">
        <v>44231</v>
      </c>
      <c r="CV150">
        <v>3832</v>
      </c>
      <c r="CW150" s="27">
        <v>44271</v>
      </c>
      <c r="CX150">
        <v>3832</v>
      </c>
      <c r="CY150" s="27">
        <v>44271</v>
      </c>
      <c r="CZ150">
        <v>3832</v>
      </c>
      <c r="DA150" s="27">
        <v>44301</v>
      </c>
      <c r="DB150">
        <v>3832</v>
      </c>
      <c r="DC150" s="27">
        <v>44301</v>
      </c>
      <c r="DD150">
        <v>3832</v>
      </c>
      <c r="DE150" s="27">
        <v>44301</v>
      </c>
      <c r="DF150">
        <v>3832</v>
      </c>
      <c r="DG150" s="27">
        <v>44342</v>
      </c>
      <c r="DH150">
        <v>3832</v>
      </c>
      <c r="DI150" s="27">
        <v>44342</v>
      </c>
      <c r="DJ150" t="s">
        <v>325</v>
      </c>
      <c r="DK150" s="7">
        <v>44237</v>
      </c>
      <c r="DL150" t="s">
        <v>174</v>
      </c>
      <c r="DM150" s="27">
        <v>44370</v>
      </c>
      <c r="DN150" t="s">
        <v>174</v>
      </c>
      <c r="DO150" s="27">
        <v>44370</v>
      </c>
      <c r="DP150" t="s">
        <v>167</v>
      </c>
      <c r="DQ150" s="27">
        <v>44370</v>
      </c>
      <c r="DR150" t="s">
        <v>167</v>
      </c>
      <c r="DS150" s="27">
        <v>44370</v>
      </c>
      <c r="DT150" t="s">
        <v>167</v>
      </c>
      <c r="DU150" s="27">
        <v>44370</v>
      </c>
      <c r="DV150" t="s">
        <v>164</v>
      </c>
      <c r="DW150" s="27">
        <v>44391</v>
      </c>
      <c r="DX150" t="s">
        <v>163</v>
      </c>
      <c r="DY150" s="7">
        <v>44391</v>
      </c>
      <c r="DZ150" t="s">
        <v>163</v>
      </c>
      <c r="EA150">
        <v>44391</v>
      </c>
      <c r="EB150" t="s">
        <v>163</v>
      </c>
      <c r="EC150" s="27">
        <v>44391</v>
      </c>
      <c r="ED150" t="s">
        <v>163</v>
      </c>
      <c r="EE150" s="27">
        <v>44391</v>
      </c>
      <c r="EF150" t="s">
        <v>163</v>
      </c>
      <c r="EG150" s="7">
        <v>44391</v>
      </c>
      <c r="EH150" t="s">
        <v>163</v>
      </c>
      <c r="EI150" s="27">
        <v>44391</v>
      </c>
      <c r="EJ150" t="s">
        <v>163</v>
      </c>
      <c r="EK150" s="27">
        <v>44391</v>
      </c>
      <c r="EL150" t="s">
        <v>163</v>
      </c>
      <c r="EM150" s="27">
        <v>44391</v>
      </c>
      <c r="EN150" t="s">
        <v>163</v>
      </c>
      <c r="EO150" s="27">
        <v>44411</v>
      </c>
      <c r="EP150" t="s">
        <v>163</v>
      </c>
      <c r="EQ150" s="27">
        <v>44411</v>
      </c>
      <c r="ER150" t="s">
        <v>159</v>
      </c>
      <c r="ES150" s="27">
        <v>44411</v>
      </c>
      <c r="ET150" t="s">
        <v>115</v>
      </c>
      <c r="EU150" s="27">
        <v>44411</v>
      </c>
      <c r="EV150" t="s">
        <v>114</v>
      </c>
      <c r="EW150" s="27">
        <v>44420</v>
      </c>
      <c r="EX150" t="s">
        <v>114</v>
      </c>
      <c r="EY150" s="27">
        <v>44420</v>
      </c>
      <c r="EZ150" t="s">
        <v>114</v>
      </c>
      <c r="FA150">
        <v>44420</v>
      </c>
      <c r="FB150" t="s">
        <v>114</v>
      </c>
      <c r="FC150" s="27">
        <v>44420</v>
      </c>
      <c r="FF150" t="s">
        <v>114</v>
      </c>
      <c r="FG150" s="27">
        <v>44420</v>
      </c>
      <c r="FH150" t="s">
        <v>114</v>
      </c>
      <c r="FI150" s="7">
        <v>44420</v>
      </c>
      <c r="FJ150" t="s">
        <v>114</v>
      </c>
      <c r="FK150" s="27">
        <v>44420</v>
      </c>
      <c r="FL150" t="s">
        <v>114</v>
      </c>
      <c r="FM150" s="27">
        <v>44420</v>
      </c>
      <c r="FN150" t="s">
        <v>113</v>
      </c>
      <c r="FO150" s="27">
        <v>44453</v>
      </c>
      <c r="FP150" t="s">
        <v>113</v>
      </c>
      <c r="FQ150" s="27">
        <v>44453</v>
      </c>
      <c r="FR150" t="s">
        <v>113</v>
      </c>
      <c r="FS150" s="27">
        <v>44453</v>
      </c>
      <c r="FT150" t="s">
        <v>113</v>
      </c>
      <c r="FU150" s="7">
        <v>44453</v>
      </c>
      <c r="FV150" t="s">
        <v>113</v>
      </c>
      <c r="FW150" s="27">
        <v>44453</v>
      </c>
      <c r="FX150" t="s">
        <v>113</v>
      </c>
      <c r="FY150" s="27">
        <v>44453</v>
      </c>
      <c r="FZ150" t="s">
        <v>113</v>
      </c>
      <c r="GA150" s="27">
        <v>44453</v>
      </c>
      <c r="GB150" t="s">
        <v>113</v>
      </c>
      <c r="GC150" s="27">
        <v>44453</v>
      </c>
      <c r="GD150" t="s">
        <v>113</v>
      </c>
      <c r="GE150" s="27">
        <v>44453</v>
      </c>
      <c r="GF150" t="s">
        <v>113</v>
      </c>
      <c r="GG150" s="27">
        <v>44453</v>
      </c>
      <c r="GH150" t="s">
        <v>113</v>
      </c>
      <c r="GI150" s="27">
        <v>44480</v>
      </c>
      <c r="GJ150" t="s">
        <v>113</v>
      </c>
      <c r="GK150" s="27">
        <v>44480</v>
      </c>
      <c r="GL150" t="s">
        <v>113</v>
      </c>
      <c r="GM150" s="27">
        <v>44480</v>
      </c>
      <c r="GN150" t="s">
        <v>113</v>
      </c>
      <c r="GO150" s="27">
        <v>44480</v>
      </c>
      <c r="GP150" t="s">
        <v>113</v>
      </c>
      <c r="GQ150" s="27">
        <v>44480</v>
      </c>
      <c r="GR150" t="s">
        <v>113</v>
      </c>
      <c r="GS150" s="27">
        <v>44480</v>
      </c>
      <c r="GT150" t="s">
        <v>113</v>
      </c>
      <c r="GU150" s="27">
        <v>44510</v>
      </c>
      <c r="GV150" t="s">
        <v>113</v>
      </c>
      <c r="GW150" s="27">
        <v>44510</v>
      </c>
      <c r="GX150" t="s">
        <v>113</v>
      </c>
      <c r="GY150" s="27">
        <v>44510</v>
      </c>
      <c r="GZ150" t="s">
        <v>112</v>
      </c>
      <c r="HA150" s="27">
        <v>44510</v>
      </c>
      <c r="HB150" t="s">
        <v>112</v>
      </c>
      <c r="HC150" s="27">
        <v>44510</v>
      </c>
      <c r="HD150" t="s">
        <v>112</v>
      </c>
      <c r="HE150" s="27">
        <v>44510</v>
      </c>
      <c r="HF150" t="s">
        <v>112</v>
      </c>
      <c r="HG150">
        <v>44510</v>
      </c>
      <c r="HH150" t="s">
        <v>112</v>
      </c>
      <c r="HI150">
        <v>44510</v>
      </c>
      <c r="HJ150" t="s">
        <v>112</v>
      </c>
      <c r="HK150">
        <v>44510</v>
      </c>
      <c r="HL150" t="s">
        <v>112</v>
      </c>
      <c r="HM150" s="27">
        <v>44544</v>
      </c>
      <c r="HN150" t="s">
        <v>109</v>
      </c>
      <c r="HO150" s="27">
        <v>44543</v>
      </c>
      <c r="HP150" t="s">
        <v>111</v>
      </c>
      <c r="HQ150" s="27">
        <v>44510</v>
      </c>
      <c r="HR150" s="470" t="s">
        <v>111</v>
      </c>
      <c r="HS150" s="471">
        <v>44574</v>
      </c>
      <c r="HT150" t="s">
        <v>111</v>
      </c>
      <c r="HU150" s="27">
        <v>44574</v>
      </c>
      <c r="HV150" t="s">
        <v>111</v>
      </c>
      <c r="HW150" s="27">
        <v>44574</v>
      </c>
      <c r="HX150" t="s">
        <v>111</v>
      </c>
      <c r="HY150" s="27">
        <v>44574</v>
      </c>
      <c r="HZ150" t="s">
        <v>108</v>
      </c>
      <c r="IA150" s="27">
        <v>44574</v>
      </c>
      <c r="IB150" t="s">
        <v>108</v>
      </c>
      <c r="IC150" s="27">
        <v>44574</v>
      </c>
      <c r="ID150" t="s">
        <v>108</v>
      </c>
      <c r="IE150" s="27">
        <v>44596</v>
      </c>
      <c r="IF150" t="s">
        <v>108</v>
      </c>
      <c r="IG150" s="27">
        <v>44596</v>
      </c>
      <c r="IH150" t="s">
        <v>111</v>
      </c>
      <c r="II150" s="27">
        <v>44596</v>
      </c>
      <c r="IJ150" t="s">
        <v>111</v>
      </c>
      <c r="IK150" s="27">
        <v>44596</v>
      </c>
      <c r="IL150" t="s">
        <v>111</v>
      </c>
      <c r="IM150" s="27">
        <v>44596</v>
      </c>
      <c r="IN150" t="s">
        <v>111</v>
      </c>
      <c r="IO150" s="27">
        <v>44596</v>
      </c>
      <c r="IP150" t="s">
        <v>112</v>
      </c>
      <c r="IQ150" s="27">
        <v>44621</v>
      </c>
      <c r="IR150" t="s">
        <v>112</v>
      </c>
      <c r="IS150">
        <v>44621</v>
      </c>
      <c r="IT150" t="s">
        <v>112</v>
      </c>
      <c r="IU150" s="27">
        <v>44621</v>
      </c>
      <c r="IV150" t="s">
        <v>112</v>
      </c>
      <c r="IW150" s="27">
        <v>44621</v>
      </c>
      <c r="IX150" t="s">
        <v>112</v>
      </c>
      <c r="IY150" s="27">
        <v>44621</v>
      </c>
      <c r="IZ150" t="s">
        <v>112</v>
      </c>
      <c r="JA150" s="27">
        <v>44621</v>
      </c>
      <c r="JB150" t="s">
        <v>112</v>
      </c>
      <c r="JC150" s="27">
        <v>44621</v>
      </c>
      <c r="JD150" t="s">
        <v>112</v>
      </c>
      <c r="JE150" s="27">
        <v>44621</v>
      </c>
      <c r="JF150" t="s">
        <v>113</v>
      </c>
      <c r="JG150">
        <v>44663</v>
      </c>
      <c r="JH150" t="s">
        <v>111</v>
      </c>
      <c r="JI150" s="27">
        <v>44663</v>
      </c>
      <c r="JJ150" t="s">
        <v>111</v>
      </c>
      <c r="JK150">
        <v>44663</v>
      </c>
      <c r="JL150" t="s">
        <v>111</v>
      </c>
      <c r="JM150" s="27">
        <v>44680</v>
      </c>
      <c r="JN150" t="s">
        <v>111</v>
      </c>
      <c r="JO150" s="7">
        <v>44684</v>
      </c>
      <c r="JP150" t="s">
        <v>111</v>
      </c>
      <c r="JQ150" s="27">
        <v>44684</v>
      </c>
      <c r="JR150" t="s">
        <v>111</v>
      </c>
      <c r="JS150" s="27">
        <v>44684</v>
      </c>
      <c r="JT150" t="s">
        <v>111</v>
      </c>
      <c r="JU150">
        <v>44684</v>
      </c>
      <c r="JV150" t="s">
        <v>111</v>
      </c>
      <c r="JW150">
        <v>44725</v>
      </c>
      <c r="JX150" t="s">
        <v>111</v>
      </c>
      <c r="JY150" s="27">
        <v>44756</v>
      </c>
      <c r="JZ150" t="s">
        <v>111</v>
      </c>
      <c r="KA150" s="27">
        <v>44756</v>
      </c>
      <c r="KB150" t="s">
        <v>111</v>
      </c>
      <c r="KC150" s="27">
        <v>44756</v>
      </c>
      <c r="KD150" t="s">
        <v>111</v>
      </c>
      <c r="KE150" s="27">
        <v>44756</v>
      </c>
    </row>
    <row r="151" spans="1:291" x14ac:dyDescent="0.25">
      <c r="A151">
        <v>4208</v>
      </c>
      <c r="B151" s="7">
        <v>43585</v>
      </c>
      <c r="D151">
        <v>4208</v>
      </c>
      <c r="E151" s="7">
        <v>43585</v>
      </c>
      <c r="G151">
        <v>3598</v>
      </c>
      <c r="I151">
        <v>4203</v>
      </c>
      <c r="J151" s="7">
        <v>43585</v>
      </c>
      <c r="L151">
        <v>3598</v>
      </c>
      <c r="M151">
        <v>3866</v>
      </c>
      <c r="O151">
        <v>3844</v>
      </c>
      <c r="P151" s="7">
        <v>43791</v>
      </c>
      <c r="R151">
        <v>3026</v>
      </c>
      <c r="S151" s="7">
        <v>42611</v>
      </c>
      <c r="T151" t="s">
        <v>2570</v>
      </c>
      <c r="U151">
        <v>3045</v>
      </c>
      <c r="V151" s="7">
        <v>43626</v>
      </c>
      <c r="W151" t="s">
        <v>2574</v>
      </c>
      <c r="X151">
        <v>3866</v>
      </c>
      <c r="Y151">
        <v>3866</v>
      </c>
      <c r="Z151" s="7">
        <v>43978</v>
      </c>
      <c r="AA151">
        <v>3866</v>
      </c>
      <c r="AB151">
        <v>3866</v>
      </c>
      <c r="AC151">
        <v>3844</v>
      </c>
      <c r="AD151" s="7">
        <v>43978</v>
      </c>
      <c r="AE151" s="14">
        <v>3827</v>
      </c>
      <c r="AF151">
        <v>3832</v>
      </c>
      <c r="AG151" s="7">
        <v>43978</v>
      </c>
      <c r="AH151">
        <v>4890</v>
      </c>
      <c r="AI151" s="7">
        <v>43802</v>
      </c>
      <c r="AJ151" s="15" t="s">
        <v>2503</v>
      </c>
      <c r="AK151">
        <v>3608</v>
      </c>
      <c r="AL151" s="7">
        <v>43979</v>
      </c>
      <c r="AM151">
        <v>3848</v>
      </c>
      <c r="AN151">
        <v>3608</v>
      </c>
      <c r="AO151" s="7">
        <v>43979</v>
      </c>
      <c r="AP151">
        <v>3608</v>
      </c>
      <c r="AQ151" s="7">
        <v>44012</v>
      </c>
      <c r="AR151">
        <v>3608</v>
      </c>
      <c r="AS151" s="27">
        <v>44012</v>
      </c>
      <c r="AT151">
        <v>3608</v>
      </c>
      <c r="AU151" s="27">
        <v>44012</v>
      </c>
      <c r="AV151">
        <v>3608</v>
      </c>
      <c r="AW151" s="27">
        <v>44039</v>
      </c>
      <c r="AX151">
        <v>3608</v>
      </c>
      <c r="AY151" s="27">
        <v>44048</v>
      </c>
      <c r="AZ151">
        <v>3806</v>
      </c>
      <c r="BA151" s="27">
        <v>44062</v>
      </c>
      <c r="BB151">
        <v>3806</v>
      </c>
      <c r="BC151" s="27">
        <v>44062</v>
      </c>
      <c r="BD151">
        <v>3806</v>
      </c>
      <c r="BE151" s="27">
        <v>44062</v>
      </c>
      <c r="BF151">
        <v>3806</v>
      </c>
      <c r="BG151" s="27">
        <v>44062</v>
      </c>
      <c r="BH151">
        <v>3806</v>
      </c>
      <c r="BI151" s="27">
        <v>44062</v>
      </c>
      <c r="BJ151">
        <v>3806</v>
      </c>
      <c r="BK151" s="27">
        <v>44062</v>
      </c>
      <c r="BL151">
        <v>3806</v>
      </c>
      <c r="BM151" s="27">
        <v>44062</v>
      </c>
      <c r="BN151">
        <v>3844</v>
      </c>
      <c r="BO151" s="27">
        <v>44062</v>
      </c>
      <c r="BP151">
        <v>3844</v>
      </c>
      <c r="BQ151" s="7">
        <v>44062</v>
      </c>
      <c r="BR151">
        <v>3844</v>
      </c>
      <c r="BS151" s="27">
        <v>44062</v>
      </c>
      <c r="BT151">
        <v>3844</v>
      </c>
      <c r="BU151" s="27">
        <v>44181</v>
      </c>
      <c r="BV151">
        <v>3844</v>
      </c>
      <c r="BW151" s="7">
        <v>44181</v>
      </c>
      <c r="BX151">
        <v>3844</v>
      </c>
      <c r="BY151" s="27">
        <v>44209</v>
      </c>
      <c r="BZ151">
        <v>3844</v>
      </c>
      <c r="CA151" s="27">
        <v>44209</v>
      </c>
      <c r="CB151">
        <v>3844</v>
      </c>
      <c r="CC151" s="27">
        <v>44209</v>
      </c>
      <c r="CD151" t="s">
        <v>2537</v>
      </c>
      <c r="CE151" s="27">
        <v>44215</v>
      </c>
      <c r="CF151">
        <v>3844</v>
      </c>
      <c r="CG151" s="27">
        <v>44209</v>
      </c>
      <c r="CH151">
        <v>3761</v>
      </c>
      <c r="CI151" s="27">
        <v>44212</v>
      </c>
      <c r="CJ151">
        <v>3761</v>
      </c>
      <c r="CK151" s="27">
        <v>44212</v>
      </c>
      <c r="CL151">
        <v>3761</v>
      </c>
      <c r="CM151" s="27">
        <v>44212</v>
      </c>
      <c r="CN151">
        <v>3761</v>
      </c>
      <c r="CO151" s="27">
        <v>44253</v>
      </c>
      <c r="CP151">
        <v>3761</v>
      </c>
      <c r="CQ151" s="7">
        <v>44253</v>
      </c>
      <c r="CR151" t="s">
        <v>2575</v>
      </c>
      <c r="CS151">
        <v>7.9000000000000001E-2</v>
      </c>
      <c r="CT151" t="s">
        <v>2523</v>
      </c>
      <c r="CU151" s="7">
        <v>44253</v>
      </c>
      <c r="CV151">
        <v>3844</v>
      </c>
      <c r="CW151" s="27">
        <v>44271</v>
      </c>
      <c r="CX151">
        <v>3844</v>
      </c>
      <c r="CY151" s="27">
        <v>44271</v>
      </c>
      <c r="CZ151">
        <v>3844</v>
      </c>
      <c r="DA151" s="27">
        <v>44301</v>
      </c>
      <c r="DB151">
        <v>3844</v>
      </c>
      <c r="DC151" s="27">
        <v>44301</v>
      </c>
      <c r="DD151">
        <v>3844</v>
      </c>
      <c r="DE151" s="27">
        <v>44301</v>
      </c>
      <c r="DF151">
        <v>3844</v>
      </c>
      <c r="DG151" s="27">
        <v>44342</v>
      </c>
      <c r="DH151">
        <v>3844</v>
      </c>
      <c r="DI151" s="27">
        <v>44342</v>
      </c>
      <c r="DJ151" t="s">
        <v>326</v>
      </c>
      <c r="DK151" s="7">
        <v>44237</v>
      </c>
      <c r="DL151" t="s">
        <v>176</v>
      </c>
      <c r="DM151" s="27">
        <v>44370</v>
      </c>
      <c r="DN151" t="s">
        <v>176</v>
      </c>
      <c r="DO151" s="27">
        <v>44370</v>
      </c>
      <c r="DP151" t="s">
        <v>169</v>
      </c>
      <c r="DQ151" s="27">
        <v>44370</v>
      </c>
      <c r="DR151" t="s">
        <v>169</v>
      </c>
      <c r="DS151" s="27">
        <v>44370</v>
      </c>
      <c r="DT151" t="s">
        <v>169</v>
      </c>
      <c r="DU151" s="27">
        <v>44370</v>
      </c>
      <c r="DV151" t="s">
        <v>166</v>
      </c>
      <c r="DW151" s="27">
        <v>44370</v>
      </c>
      <c r="DX151" t="s">
        <v>164</v>
      </c>
      <c r="DY151" s="7">
        <v>44391</v>
      </c>
      <c r="DZ151" t="s">
        <v>164</v>
      </c>
      <c r="EA151">
        <v>44391</v>
      </c>
      <c r="EB151" t="s">
        <v>164</v>
      </c>
      <c r="EC151" s="27">
        <v>44391</v>
      </c>
      <c r="ED151" t="s">
        <v>164</v>
      </c>
      <c r="EE151" s="27">
        <v>44391</v>
      </c>
      <c r="EF151" t="s">
        <v>164</v>
      </c>
      <c r="EG151" s="7">
        <v>44391</v>
      </c>
      <c r="EH151" t="s">
        <v>164</v>
      </c>
      <c r="EI151" s="27">
        <v>44391</v>
      </c>
      <c r="EJ151" t="s">
        <v>164</v>
      </c>
      <c r="EK151" s="27">
        <v>44391</v>
      </c>
      <c r="EL151" t="s">
        <v>164</v>
      </c>
      <c r="EM151" s="27">
        <v>44391</v>
      </c>
      <c r="EN151" t="s">
        <v>164</v>
      </c>
      <c r="EO151" s="27">
        <v>44411</v>
      </c>
      <c r="EP151" t="s">
        <v>164</v>
      </c>
      <c r="EQ151" s="27">
        <v>44411</v>
      </c>
      <c r="ER151" t="s">
        <v>160</v>
      </c>
      <c r="ES151" s="27">
        <v>44411</v>
      </c>
      <c r="ET151" t="s">
        <v>159</v>
      </c>
      <c r="EU151" s="27">
        <v>44411</v>
      </c>
      <c r="EV151" t="s">
        <v>115</v>
      </c>
      <c r="EW151" s="27">
        <v>44411</v>
      </c>
      <c r="EX151" t="s">
        <v>115</v>
      </c>
      <c r="EY151" s="27">
        <v>44411</v>
      </c>
      <c r="EZ151" t="s">
        <v>115</v>
      </c>
      <c r="FA151">
        <v>44411</v>
      </c>
      <c r="FB151" t="s">
        <v>115</v>
      </c>
      <c r="FC151" s="27">
        <v>44411</v>
      </c>
      <c r="FF151" t="s">
        <v>115</v>
      </c>
      <c r="FG151" s="27">
        <v>44411</v>
      </c>
      <c r="FH151" t="s">
        <v>115</v>
      </c>
      <c r="FI151" s="7">
        <v>44411</v>
      </c>
      <c r="FJ151" t="s">
        <v>115</v>
      </c>
      <c r="FK151" s="27">
        <v>44411</v>
      </c>
      <c r="FL151" t="s">
        <v>115</v>
      </c>
      <c r="FM151" s="27">
        <v>44411</v>
      </c>
      <c r="FN151" t="s">
        <v>114</v>
      </c>
      <c r="FO151" s="27">
        <v>44453</v>
      </c>
      <c r="FP151" t="s">
        <v>114</v>
      </c>
      <c r="FQ151" s="27">
        <v>44453</v>
      </c>
      <c r="FR151" t="s">
        <v>114</v>
      </c>
      <c r="FS151" s="27">
        <v>44453</v>
      </c>
      <c r="FT151" t="s">
        <v>114</v>
      </c>
      <c r="FU151" s="7">
        <v>44453</v>
      </c>
      <c r="FV151" t="s">
        <v>114</v>
      </c>
      <c r="FW151" s="27">
        <v>44453</v>
      </c>
      <c r="FX151" t="s">
        <v>114</v>
      </c>
      <c r="FY151" s="27">
        <v>44453</v>
      </c>
      <c r="FZ151" t="s">
        <v>114</v>
      </c>
      <c r="GA151" s="27">
        <v>44453</v>
      </c>
      <c r="GB151" t="s">
        <v>114</v>
      </c>
      <c r="GC151" s="27">
        <v>44453</v>
      </c>
      <c r="GD151" t="s">
        <v>114</v>
      </c>
      <c r="GE151" s="27">
        <v>44453</v>
      </c>
      <c r="GF151" t="s">
        <v>114</v>
      </c>
      <c r="GG151" s="27">
        <v>44453</v>
      </c>
      <c r="GH151" t="s">
        <v>114</v>
      </c>
      <c r="GI151" s="27">
        <v>44481</v>
      </c>
      <c r="GJ151" t="s">
        <v>114</v>
      </c>
      <c r="GK151" s="27">
        <v>44481</v>
      </c>
      <c r="GL151" t="s">
        <v>114</v>
      </c>
      <c r="GM151" s="27">
        <v>44481</v>
      </c>
      <c r="GN151" t="s">
        <v>114</v>
      </c>
      <c r="GO151" s="27">
        <v>44481</v>
      </c>
      <c r="GP151" t="s">
        <v>114</v>
      </c>
      <c r="GQ151" s="27">
        <v>44481</v>
      </c>
      <c r="GR151" t="s">
        <v>114</v>
      </c>
      <c r="GS151" s="27">
        <v>44481</v>
      </c>
      <c r="GT151" t="s">
        <v>114</v>
      </c>
      <c r="GU151" s="27">
        <v>44510</v>
      </c>
      <c r="GV151" t="s">
        <v>114</v>
      </c>
      <c r="GW151" s="27">
        <v>44510</v>
      </c>
      <c r="GX151" t="s">
        <v>114</v>
      </c>
      <c r="GY151" s="27">
        <v>44510</v>
      </c>
      <c r="GZ151" t="s">
        <v>113</v>
      </c>
      <c r="HA151" s="27">
        <v>44510</v>
      </c>
      <c r="HB151" t="s">
        <v>113</v>
      </c>
      <c r="HC151" s="27">
        <v>44510</v>
      </c>
      <c r="HD151" t="s">
        <v>113</v>
      </c>
      <c r="HE151" s="27">
        <v>44510</v>
      </c>
      <c r="HF151" t="s">
        <v>113</v>
      </c>
      <c r="HG151">
        <v>44510</v>
      </c>
      <c r="HH151" t="s">
        <v>113</v>
      </c>
      <c r="HI151">
        <v>44510</v>
      </c>
      <c r="HJ151" t="s">
        <v>113</v>
      </c>
      <c r="HK151">
        <v>44510</v>
      </c>
      <c r="HL151" t="s">
        <v>113</v>
      </c>
      <c r="HM151" s="27">
        <v>44544</v>
      </c>
      <c r="HN151" t="s">
        <v>111</v>
      </c>
      <c r="HO151" s="27">
        <v>44510</v>
      </c>
      <c r="HP151" t="s">
        <v>112</v>
      </c>
      <c r="HQ151" s="27">
        <v>44544</v>
      </c>
      <c r="HR151" s="470" t="s">
        <v>112</v>
      </c>
      <c r="HS151" s="471">
        <v>44574</v>
      </c>
      <c r="HT151" t="s">
        <v>112</v>
      </c>
      <c r="HU151" s="27">
        <v>44574</v>
      </c>
      <c r="HV151" t="s">
        <v>112</v>
      </c>
      <c r="HW151" s="27">
        <v>44574</v>
      </c>
      <c r="HX151" t="s">
        <v>112</v>
      </c>
      <c r="HY151" s="27">
        <v>44574</v>
      </c>
      <c r="HZ151" t="s">
        <v>109</v>
      </c>
      <c r="IA151" s="27">
        <v>44587</v>
      </c>
      <c r="IB151" t="s">
        <v>109</v>
      </c>
      <c r="IC151" s="27">
        <v>44587</v>
      </c>
      <c r="ID151" t="s">
        <v>109</v>
      </c>
      <c r="IE151" s="27">
        <v>44596</v>
      </c>
      <c r="IF151" t="s">
        <v>109</v>
      </c>
      <c r="IG151" s="27">
        <v>44596</v>
      </c>
      <c r="IH151" t="s">
        <v>112</v>
      </c>
      <c r="II151" s="27">
        <v>44596</v>
      </c>
      <c r="IJ151" t="s">
        <v>112</v>
      </c>
      <c r="IK151" s="27">
        <v>44596</v>
      </c>
      <c r="IL151" t="s">
        <v>112</v>
      </c>
      <c r="IM151" s="27">
        <v>44596</v>
      </c>
      <c r="IN151" t="s">
        <v>112</v>
      </c>
      <c r="IO151" s="27">
        <v>44596</v>
      </c>
      <c r="IP151" t="s">
        <v>113</v>
      </c>
      <c r="IQ151" s="27">
        <v>44621</v>
      </c>
      <c r="IR151" t="s">
        <v>113</v>
      </c>
      <c r="IS151">
        <v>44621</v>
      </c>
      <c r="IT151" t="s">
        <v>113</v>
      </c>
      <c r="IU151" s="27">
        <v>44621</v>
      </c>
      <c r="IV151" t="s">
        <v>113</v>
      </c>
      <c r="IW151" s="27">
        <v>44621</v>
      </c>
      <c r="IX151" t="s">
        <v>113</v>
      </c>
      <c r="IY151" s="27">
        <v>44621</v>
      </c>
      <c r="IZ151" t="s">
        <v>113</v>
      </c>
      <c r="JA151" s="27">
        <v>44621</v>
      </c>
      <c r="JB151" t="s">
        <v>113</v>
      </c>
      <c r="JC151" s="27">
        <v>44621</v>
      </c>
      <c r="JD151" t="s">
        <v>113</v>
      </c>
      <c r="JE151" s="27">
        <v>44621</v>
      </c>
      <c r="JF151" t="s">
        <v>114</v>
      </c>
      <c r="JG151">
        <v>44644</v>
      </c>
      <c r="JH151" t="s">
        <v>112</v>
      </c>
      <c r="JI151" s="27">
        <v>44663</v>
      </c>
      <c r="JJ151" t="s">
        <v>112</v>
      </c>
      <c r="JK151">
        <v>44663</v>
      </c>
      <c r="JL151" t="s">
        <v>112</v>
      </c>
      <c r="JM151" s="27">
        <v>44680</v>
      </c>
      <c r="JN151" t="s">
        <v>112</v>
      </c>
      <c r="JO151" s="7">
        <v>44680</v>
      </c>
      <c r="JP151" t="s">
        <v>112</v>
      </c>
      <c r="JQ151" s="27">
        <v>44693</v>
      </c>
      <c r="JR151" t="s">
        <v>112</v>
      </c>
      <c r="JS151" s="27">
        <v>44693</v>
      </c>
      <c r="JT151" t="s">
        <v>112</v>
      </c>
      <c r="JU151">
        <v>44706</v>
      </c>
      <c r="JV151" t="s">
        <v>112</v>
      </c>
      <c r="JW151">
        <v>44725</v>
      </c>
      <c r="JX151" t="s">
        <v>112</v>
      </c>
      <c r="JY151" s="27">
        <v>44756</v>
      </c>
      <c r="JZ151" t="s">
        <v>112</v>
      </c>
      <c r="KA151" s="27">
        <v>44756</v>
      </c>
      <c r="KB151" t="s">
        <v>112</v>
      </c>
      <c r="KC151" s="27">
        <v>44756</v>
      </c>
      <c r="KD151" t="s">
        <v>112</v>
      </c>
      <c r="KE151" s="27">
        <v>44756</v>
      </c>
    </row>
    <row r="152" spans="1:291" x14ac:dyDescent="0.25">
      <c r="A152">
        <v>4203</v>
      </c>
      <c r="B152" s="7">
        <v>43585</v>
      </c>
      <c r="D152">
        <v>4203</v>
      </c>
      <c r="E152" s="7">
        <v>43585</v>
      </c>
      <c r="G152">
        <v>3599</v>
      </c>
      <c r="I152">
        <v>3828</v>
      </c>
      <c r="J152" s="7">
        <v>43791</v>
      </c>
      <c r="L152">
        <v>3599</v>
      </c>
      <c r="M152">
        <v>3863</v>
      </c>
      <c r="O152">
        <v>3843</v>
      </c>
      <c r="P152" s="7">
        <v>43791</v>
      </c>
      <c r="R152">
        <v>3418</v>
      </c>
      <c r="S152" s="7">
        <v>43515</v>
      </c>
      <c r="T152" t="s">
        <v>2347</v>
      </c>
      <c r="U152">
        <v>6650</v>
      </c>
      <c r="V152" s="7">
        <v>43045</v>
      </c>
      <c r="W152" t="s">
        <v>2342</v>
      </c>
      <c r="X152">
        <v>3863</v>
      </c>
      <c r="Y152">
        <v>3863</v>
      </c>
      <c r="Z152" s="7">
        <v>43978</v>
      </c>
      <c r="AA152">
        <v>3863</v>
      </c>
      <c r="AB152">
        <v>3863</v>
      </c>
      <c r="AC152">
        <v>3843</v>
      </c>
      <c r="AD152" s="7">
        <v>43978</v>
      </c>
      <c r="AE152" s="14">
        <v>3800</v>
      </c>
      <c r="AF152">
        <v>3844</v>
      </c>
      <c r="AG152" s="7">
        <v>43978</v>
      </c>
      <c r="AH152">
        <v>4880</v>
      </c>
      <c r="AI152" s="7">
        <v>43937</v>
      </c>
      <c r="AJ152" s="15" t="s">
        <v>2503</v>
      </c>
      <c r="AK152">
        <v>3618</v>
      </c>
      <c r="AL152" s="7">
        <v>43979</v>
      </c>
      <c r="AM152">
        <v>3847</v>
      </c>
      <c r="AN152">
        <v>3618</v>
      </c>
      <c r="AO152" s="7">
        <v>43979</v>
      </c>
      <c r="AP152">
        <v>3618</v>
      </c>
      <c r="AQ152" s="7">
        <v>44012</v>
      </c>
      <c r="AR152">
        <v>3618</v>
      </c>
      <c r="AS152" s="27">
        <v>44012</v>
      </c>
      <c r="AT152">
        <v>3618</v>
      </c>
      <c r="AU152" s="27">
        <v>44012</v>
      </c>
      <c r="AV152">
        <v>3618</v>
      </c>
      <c r="AW152" s="27">
        <v>44039</v>
      </c>
      <c r="AX152">
        <v>3618</v>
      </c>
      <c r="AY152" s="27">
        <v>44039</v>
      </c>
      <c r="AZ152">
        <v>3608</v>
      </c>
      <c r="BA152" s="27">
        <v>44062</v>
      </c>
      <c r="BB152">
        <v>3608</v>
      </c>
      <c r="BC152" s="27">
        <v>44069</v>
      </c>
      <c r="BD152">
        <v>3608</v>
      </c>
      <c r="BE152" s="27">
        <v>44084</v>
      </c>
      <c r="BF152">
        <v>3608</v>
      </c>
      <c r="BG152" s="27">
        <v>44084</v>
      </c>
      <c r="BH152">
        <v>3608</v>
      </c>
      <c r="BI152" s="27">
        <v>44098</v>
      </c>
      <c r="BJ152">
        <v>3608</v>
      </c>
      <c r="BK152" s="27">
        <v>44098</v>
      </c>
      <c r="BL152">
        <v>3608</v>
      </c>
      <c r="BM152" s="27">
        <v>44112</v>
      </c>
      <c r="BN152">
        <v>3843</v>
      </c>
      <c r="BO152" s="27">
        <v>44062</v>
      </c>
      <c r="BP152">
        <v>3843</v>
      </c>
      <c r="BQ152" s="7">
        <v>44062</v>
      </c>
      <c r="BR152">
        <v>3843</v>
      </c>
      <c r="BS152" s="27">
        <v>44062</v>
      </c>
      <c r="BT152">
        <v>3843</v>
      </c>
      <c r="BU152" s="27">
        <v>44181</v>
      </c>
      <c r="BV152">
        <v>3843</v>
      </c>
      <c r="BW152" s="7">
        <v>44181</v>
      </c>
      <c r="BX152">
        <v>3843</v>
      </c>
      <c r="BY152" s="27">
        <v>44209</v>
      </c>
      <c r="BZ152">
        <v>3843</v>
      </c>
      <c r="CA152" s="27">
        <v>44209</v>
      </c>
      <c r="CB152">
        <v>3843</v>
      </c>
      <c r="CC152" s="27">
        <v>44209</v>
      </c>
      <c r="CD152" t="s">
        <v>2539</v>
      </c>
      <c r="CE152" s="27">
        <v>44215</v>
      </c>
      <c r="CF152">
        <v>3843</v>
      </c>
      <c r="CG152" s="27">
        <v>44209</v>
      </c>
      <c r="CH152" t="s">
        <v>2512</v>
      </c>
      <c r="CI152" s="27">
        <v>44175</v>
      </c>
      <c r="CJ152" t="s">
        <v>2512</v>
      </c>
      <c r="CK152" s="27">
        <v>44175</v>
      </c>
      <c r="CL152" t="s">
        <v>2512</v>
      </c>
      <c r="CM152" s="27">
        <v>44175</v>
      </c>
      <c r="CN152" t="s">
        <v>2512</v>
      </c>
      <c r="CO152" s="27">
        <v>44253</v>
      </c>
      <c r="CP152" t="s">
        <v>2512</v>
      </c>
      <c r="CQ152" s="7">
        <v>44253</v>
      </c>
      <c r="CR152" t="s">
        <v>2576</v>
      </c>
      <c r="CS152">
        <v>0.183</v>
      </c>
      <c r="CT152" t="s">
        <v>2553</v>
      </c>
      <c r="CU152" s="7">
        <v>44231</v>
      </c>
      <c r="CV152">
        <v>3843</v>
      </c>
      <c r="CW152" s="27">
        <v>44271</v>
      </c>
      <c r="CX152">
        <v>3843</v>
      </c>
      <c r="CY152" s="27">
        <v>44271</v>
      </c>
      <c r="CZ152">
        <v>3843</v>
      </c>
      <c r="DA152" s="27">
        <v>44301</v>
      </c>
      <c r="DB152">
        <v>3843</v>
      </c>
      <c r="DC152" s="27">
        <v>44301</v>
      </c>
      <c r="DD152">
        <v>3843</v>
      </c>
      <c r="DE152" s="27">
        <v>44301</v>
      </c>
      <c r="DF152">
        <v>3843</v>
      </c>
      <c r="DG152" s="27">
        <v>44342</v>
      </c>
      <c r="DH152">
        <v>3843</v>
      </c>
      <c r="DI152" s="27">
        <v>44342</v>
      </c>
      <c r="DJ152" t="s">
        <v>328</v>
      </c>
      <c r="DK152" s="7">
        <v>44237</v>
      </c>
      <c r="DL152" t="s">
        <v>173</v>
      </c>
      <c r="DM152" s="27">
        <v>44370</v>
      </c>
      <c r="DN152" t="s">
        <v>173</v>
      </c>
      <c r="DO152" s="27">
        <v>44370</v>
      </c>
      <c r="DP152" t="s">
        <v>171</v>
      </c>
      <c r="DQ152" s="27">
        <v>44372</v>
      </c>
      <c r="DR152" t="s">
        <v>171</v>
      </c>
      <c r="DS152" s="27">
        <v>44372</v>
      </c>
      <c r="DT152" t="s">
        <v>171</v>
      </c>
      <c r="DU152" s="27">
        <v>44372</v>
      </c>
      <c r="DV152" t="s">
        <v>167</v>
      </c>
      <c r="DW152" s="27">
        <v>44370</v>
      </c>
      <c r="DX152" t="s">
        <v>166</v>
      </c>
      <c r="DY152" s="7">
        <v>44370</v>
      </c>
      <c r="DZ152" t="s">
        <v>166</v>
      </c>
      <c r="EA152">
        <v>44370</v>
      </c>
      <c r="EB152" t="s">
        <v>166</v>
      </c>
      <c r="EC152" s="27">
        <v>44370</v>
      </c>
      <c r="ED152" t="s">
        <v>166</v>
      </c>
      <c r="EE152" s="27">
        <v>44370</v>
      </c>
      <c r="EF152" t="s">
        <v>166</v>
      </c>
      <c r="EG152" s="7">
        <v>44370</v>
      </c>
      <c r="EH152" t="s">
        <v>166</v>
      </c>
      <c r="EI152" s="27">
        <v>44404</v>
      </c>
      <c r="EJ152" t="s">
        <v>166</v>
      </c>
      <c r="EK152" s="27">
        <v>44404</v>
      </c>
      <c r="EL152" t="s">
        <v>166</v>
      </c>
      <c r="EM152" s="27">
        <v>44404</v>
      </c>
      <c r="EN152" t="s">
        <v>166</v>
      </c>
      <c r="EO152" s="27">
        <v>44411</v>
      </c>
      <c r="EP152" t="s">
        <v>166</v>
      </c>
      <c r="EQ152" s="27">
        <v>44411</v>
      </c>
      <c r="ER152" t="s">
        <v>161</v>
      </c>
      <c r="ES152" s="27">
        <v>44411</v>
      </c>
      <c r="ET152" t="s">
        <v>160</v>
      </c>
      <c r="EU152" s="27">
        <v>44411</v>
      </c>
      <c r="EV152" t="s">
        <v>159</v>
      </c>
      <c r="EW152" s="27">
        <v>44411</v>
      </c>
      <c r="EX152" t="s">
        <v>159</v>
      </c>
      <c r="EY152" s="27">
        <v>44411</v>
      </c>
      <c r="EZ152" t="s">
        <v>159</v>
      </c>
      <c r="FA152">
        <v>44411</v>
      </c>
      <c r="FB152" t="s">
        <v>159</v>
      </c>
      <c r="FC152" s="27">
        <v>44411</v>
      </c>
      <c r="FF152" t="s">
        <v>159</v>
      </c>
      <c r="FG152" s="27">
        <v>44411</v>
      </c>
      <c r="FH152" t="s">
        <v>159</v>
      </c>
      <c r="FI152" s="7">
        <v>44411</v>
      </c>
      <c r="FJ152" t="s">
        <v>159</v>
      </c>
      <c r="FK152" s="27">
        <v>44411</v>
      </c>
      <c r="FL152" t="s">
        <v>159</v>
      </c>
      <c r="FM152" s="27">
        <v>44411</v>
      </c>
      <c r="FN152" t="s">
        <v>115</v>
      </c>
      <c r="FO152" s="27">
        <v>44453</v>
      </c>
      <c r="FP152" t="s">
        <v>115</v>
      </c>
      <c r="FQ152" s="27">
        <v>44453</v>
      </c>
      <c r="FR152" t="s">
        <v>115</v>
      </c>
      <c r="FS152" s="27">
        <v>44453</v>
      </c>
      <c r="FT152" t="s">
        <v>115</v>
      </c>
      <c r="FU152" s="7">
        <v>44453</v>
      </c>
      <c r="FV152" t="s">
        <v>115</v>
      </c>
      <c r="FW152" s="27">
        <v>44453</v>
      </c>
      <c r="FX152" t="s">
        <v>115</v>
      </c>
      <c r="FY152" s="27">
        <v>44453</v>
      </c>
      <c r="FZ152" t="s">
        <v>115</v>
      </c>
      <c r="GA152" s="27">
        <v>44453</v>
      </c>
      <c r="GB152" t="s">
        <v>115</v>
      </c>
      <c r="GC152" s="27">
        <v>44453</v>
      </c>
      <c r="GD152" t="s">
        <v>115</v>
      </c>
      <c r="GE152" s="27">
        <v>44453</v>
      </c>
      <c r="GF152" t="s">
        <v>115</v>
      </c>
      <c r="GG152" s="27">
        <v>44453</v>
      </c>
      <c r="GH152" t="s">
        <v>115</v>
      </c>
      <c r="GI152" s="27">
        <v>44481</v>
      </c>
      <c r="GJ152" t="s">
        <v>115</v>
      </c>
      <c r="GK152" s="27">
        <v>44481</v>
      </c>
      <c r="GL152" t="s">
        <v>115</v>
      </c>
      <c r="GM152" s="27">
        <v>44481</v>
      </c>
      <c r="GN152" t="s">
        <v>115</v>
      </c>
      <c r="GO152" s="27">
        <v>44481</v>
      </c>
      <c r="GP152" t="s">
        <v>115</v>
      </c>
      <c r="GQ152" s="27">
        <v>44481</v>
      </c>
      <c r="GR152" t="s">
        <v>115</v>
      </c>
      <c r="GS152" s="27">
        <v>44481</v>
      </c>
      <c r="GT152" t="s">
        <v>115</v>
      </c>
      <c r="GU152" s="27">
        <v>44510</v>
      </c>
      <c r="GV152" t="s">
        <v>115</v>
      </c>
      <c r="GW152" s="27">
        <v>44510</v>
      </c>
      <c r="GX152" t="s">
        <v>115</v>
      </c>
      <c r="GY152" s="27">
        <v>44510</v>
      </c>
      <c r="GZ152" t="s">
        <v>114</v>
      </c>
      <c r="HA152" s="27">
        <v>44510</v>
      </c>
      <c r="HB152" t="s">
        <v>114</v>
      </c>
      <c r="HC152" s="27">
        <v>44510</v>
      </c>
      <c r="HD152" t="s">
        <v>114</v>
      </c>
      <c r="HE152" s="27">
        <v>44510</v>
      </c>
      <c r="HF152" t="s">
        <v>114</v>
      </c>
      <c r="HG152">
        <v>44510</v>
      </c>
      <c r="HH152" t="s">
        <v>114</v>
      </c>
      <c r="HI152">
        <v>44510</v>
      </c>
      <c r="HJ152" t="s">
        <v>114</v>
      </c>
      <c r="HK152">
        <v>44510</v>
      </c>
      <c r="HL152" t="s">
        <v>114</v>
      </c>
      <c r="HM152" s="27">
        <v>44545</v>
      </c>
      <c r="HN152" t="s">
        <v>112</v>
      </c>
      <c r="HO152" s="27">
        <v>44544</v>
      </c>
      <c r="HP152" t="s">
        <v>113</v>
      </c>
      <c r="HQ152" s="27">
        <v>44544</v>
      </c>
      <c r="HR152" s="470" t="s">
        <v>113</v>
      </c>
      <c r="HS152" s="471">
        <v>44574</v>
      </c>
      <c r="HT152" t="s">
        <v>113</v>
      </c>
      <c r="HU152" s="27">
        <v>44574</v>
      </c>
      <c r="HV152" t="s">
        <v>113</v>
      </c>
      <c r="HW152" s="27">
        <v>44574</v>
      </c>
      <c r="HX152" t="s">
        <v>113</v>
      </c>
      <c r="HY152" s="27">
        <v>44574</v>
      </c>
      <c r="HZ152" t="s">
        <v>111</v>
      </c>
      <c r="IA152" s="27">
        <v>44574</v>
      </c>
      <c r="IB152" t="s">
        <v>111</v>
      </c>
      <c r="IC152" s="27">
        <v>44574</v>
      </c>
      <c r="ID152" t="s">
        <v>111</v>
      </c>
      <c r="IE152" s="27">
        <v>44596</v>
      </c>
      <c r="IF152" t="s">
        <v>111</v>
      </c>
      <c r="IG152" s="27">
        <v>44596</v>
      </c>
      <c r="IH152" t="s">
        <v>113</v>
      </c>
      <c r="II152" s="27">
        <v>44596</v>
      </c>
      <c r="IJ152" t="s">
        <v>113</v>
      </c>
      <c r="IK152" s="27">
        <v>44596</v>
      </c>
      <c r="IL152" t="s">
        <v>113</v>
      </c>
      <c r="IM152" s="27">
        <v>44596</v>
      </c>
      <c r="IN152" t="s">
        <v>113</v>
      </c>
      <c r="IO152" s="27">
        <v>44596</v>
      </c>
      <c r="IP152" t="s">
        <v>114</v>
      </c>
      <c r="IQ152" s="27">
        <v>44596</v>
      </c>
      <c r="IR152" t="s">
        <v>114</v>
      </c>
      <c r="IS152">
        <v>44596</v>
      </c>
      <c r="IT152" t="s">
        <v>114</v>
      </c>
      <c r="IU152" s="27">
        <v>44596</v>
      </c>
      <c r="IV152" t="s">
        <v>114</v>
      </c>
      <c r="IW152" s="27">
        <v>44596</v>
      </c>
      <c r="IX152" t="s">
        <v>114</v>
      </c>
      <c r="IY152" s="27">
        <v>44596</v>
      </c>
      <c r="IZ152" t="s">
        <v>114</v>
      </c>
      <c r="JA152" s="27">
        <v>44644</v>
      </c>
      <c r="JB152" t="s">
        <v>114</v>
      </c>
      <c r="JC152" s="27">
        <v>44644</v>
      </c>
      <c r="JD152" t="s">
        <v>114</v>
      </c>
      <c r="JE152" s="27">
        <v>44644</v>
      </c>
      <c r="JF152" t="s">
        <v>115</v>
      </c>
      <c r="JG152">
        <v>44621</v>
      </c>
      <c r="JH152" t="s">
        <v>113</v>
      </c>
      <c r="JI152" s="27">
        <v>44663</v>
      </c>
      <c r="JJ152" t="s">
        <v>113</v>
      </c>
      <c r="JK152">
        <v>44663</v>
      </c>
      <c r="JL152" t="s">
        <v>113</v>
      </c>
      <c r="JM152" s="27">
        <v>44680</v>
      </c>
      <c r="JN152" t="s">
        <v>113</v>
      </c>
      <c r="JO152" s="7">
        <v>44680</v>
      </c>
      <c r="JP152" t="s">
        <v>113</v>
      </c>
      <c r="JQ152" s="27">
        <v>44691</v>
      </c>
      <c r="JR152" t="s">
        <v>113</v>
      </c>
      <c r="JS152" s="27">
        <v>44691</v>
      </c>
      <c r="JT152" t="s">
        <v>113</v>
      </c>
      <c r="JU152">
        <v>44691</v>
      </c>
      <c r="JV152" t="s">
        <v>113</v>
      </c>
      <c r="JW152">
        <v>44725</v>
      </c>
      <c r="JX152" t="s">
        <v>113</v>
      </c>
      <c r="JY152" s="27">
        <v>44756</v>
      </c>
      <c r="JZ152" t="s">
        <v>113</v>
      </c>
      <c r="KA152" s="27">
        <v>44756</v>
      </c>
      <c r="KB152" t="s">
        <v>113</v>
      </c>
      <c r="KC152" s="27">
        <v>44756</v>
      </c>
      <c r="KD152" t="s">
        <v>113</v>
      </c>
      <c r="KE152" s="27">
        <v>44756</v>
      </c>
    </row>
    <row r="153" spans="1:291" x14ac:dyDescent="0.25">
      <c r="A153">
        <v>3828</v>
      </c>
      <c r="B153" s="7">
        <v>43791</v>
      </c>
      <c r="D153">
        <v>3828</v>
      </c>
      <c r="E153" s="7">
        <v>43791</v>
      </c>
      <c r="G153">
        <v>3600</v>
      </c>
      <c r="I153">
        <v>3836</v>
      </c>
      <c r="J153" s="7">
        <v>43791</v>
      </c>
      <c r="L153">
        <v>3600</v>
      </c>
      <c r="M153">
        <v>3827</v>
      </c>
      <c r="O153">
        <v>3204</v>
      </c>
      <c r="P153" s="7">
        <v>43791</v>
      </c>
      <c r="R153">
        <v>3045</v>
      </c>
      <c r="S153" s="7">
        <v>43626</v>
      </c>
      <c r="T153" t="s">
        <v>2577</v>
      </c>
      <c r="U153">
        <v>6640</v>
      </c>
      <c r="V153" s="7">
        <v>42668</v>
      </c>
      <c r="W153" t="s">
        <v>2503</v>
      </c>
      <c r="X153">
        <v>3827</v>
      </c>
      <c r="Y153">
        <v>3827</v>
      </c>
      <c r="Z153" s="7">
        <v>43978</v>
      </c>
      <c r="AA153">
        <v>3827</v>
      </c>
      <c r="AB153">
        <v>3827</v>
      </c>
      <c r="AC153">
        <v>3204</v>
      </c>
      <c r="AD153" s="7">
        <v>43978</v>
      </c>
      <c r="AE153" s="14">
        <v>3848</v>
      </c>
      <c r="AF153">
        <v>3843</v>
      </c>
      <c r="AG153" s="7">
        <v>43978</v>
      </c>
      <c r="AH153">
        <v>4695</v>
      </c>
      <c r="AI153" s="7">
        <v>42888</v>
      </c>
      <c r="AJ153" s="15" t="s">
        <v>2428</v>
      </c>
      <c r="AK153">
        <v>3761</v>
      </c>
      <c r="AL153" s="7">
        <v>43979</v>
      </c>
      <c r="AM153">
        <v>3832</v>
      </c>
      <c r="AN153">
        <v>3761</v>
      </c>
      <c r="AO153" s="7">
        <v>43979</v>
      </c>
      <c r="AP153">
        <v>3761</v>
      </c>
      <c r="AQ153" s="7">
        <v>43979</v>
      </c>
      <c r="AR153">
        <v>3761</v>
      </c>
      <c r="AS153" s="27">
        <v>43979</v>
      </c>
      <c r="AT153">
        <v>3761</v>
      </c>
      <c r="AU153" s="27">
        <v>43979</v>
      </c>
      <c r="AV153">
        <v>3761</v>
      </c>
      <c r="AW153" s="27">
        <v>44039</v>
      </c>
      <c r="AX153">
        <v>3761</v>
      </c>
      <c r="AY153" s="27">
        <v>44039</v>
      </c>
      <c r="AZ153">
        <v>3618</v>
      </c>
      <c r="BA153" s="27">
        <v>44054</v>
      </c>
      <c r="BB153">
        <v>3618</v>
      </c>
      <c r="BC153" s="27">
        <v>44054</v>
      </c>
      <c r="BD153">
        <v>3618</v>
      </c>
      <c r="BE153" s="27">
        <v>44054</v>
      </c>
      <c r="BF153">
        <v>3618</v>
      </c>
      <c r="BG153" s="27">
        <v>44054</v>
      </c>
      <c r="BH153">
        <v>3618</v>
      </c>
      <c r="BI153" s="27">
        <v>44098</v>
      </c>
      <c r="BJ153">
        <v>3618</v>
      </c>
      <c r="BK153" s="27">
        <v>44098</v>
      </c>
      <c r="BL153">
        <v>3618</v>
      </c>
      <c r="BM153" s="27">
        <v>44098</v>
      </c>
      <c r="BN153">
        <v>3806</v>
      </c>
      <c r="BO153" s="27">
        <v>44062</v>
      </c>
      <c r="BP153">
        <v>3806</v>
      </c>
      <c r="BQ153" s="7">
        <v>44062</v>
      </c>
      <c r="BR153">
        <v>3806</v>
      </c>
      <c r="BS153" s="27">
        <v>44062</v>
      </c>
      <c r="BT153">
        <v>3806</v>
      </c>
      <c r="BU153" s="27">
        <v>44181</v>
      </c>
      <c r="BV153">
        <v>3806</v>
      </c>
      <c r="BW153" s="7">
        <v>44181</v>
      </c>
      <c r="BX153">
        <v>3806</v>
      </c>
      <c r="BY153" s="27">
        <v>44209</v>
      </c>
      <c r="BZ153">
        <v>3806</v>
      </c>
      <c r="CA153" s="27">
        <v>44209</v>
      </c>
      <c r="CB153">
        <v>3806</v>
      </c>
      <c r="CC153" s="27">
        <v>44209</v>
      </c>
      <c r="CD153" t="s">
        <v>2540</v>
      </c>
      <c r="CE153" s="27">
        <v>44215</v>
      </c>
      <c r="CF153">
        <v>3806</v>
      </c>
      <c r="CG153" s="27">
        <v>44209</v>
      </c>
      <c r="CH153" t="s">
        <v>2547</v>
      </c>
      <c r="CI153" s="27">
        <v>44175</v>
      </c>
      <c r="CJ153" t="s">
        <v>2547</v>
      </c>
      <c r="CK153" s="27">
        <v>44175</v>
      </c>
      <c r="CL153" t="s">
        <v>2547</v>
      </c>
      <c r="CM153" s="27">
        <v>44175</v>
      </c>
      <c r="CN153" t="s">
        <v>2547</v>
      </c>
      <c r="CO153" s="27">
        <v>44253</v>
      </c>
      <c r="CP153" t="s">
        <v>2547</v>
      </c>
      <c r="CQ153" s="7">
        <v>44253</v>
      </c>
      <c r="CR153">
        <v>458</v>
      </c>
      <c r="CS153">
        <v>0.153</v>
      </c>
      <c r="CT153" t="s">
        <v>2524</v>
      </c>
      <c r="CU153" s="7">
        <v>44231</v>
      </c>
      <c r="CV153">
        <v>3806</v>
      </c>
      <c r="CW153" s="27">
        <v>44271</v>
      </c>
      <c r="CX153">
        <v>3806</v>
      </c>
      <c r="CY153" s="27">
        <v>44271</v>
      </c>
      <c r="CZ153">
        <v>3806</v>
      </c>
      <c r="DA153" s="27">
        <v>44301</v>
      </c>
      <c r="DB153">
        <v>3806</v>
      </c>
      <c r="DC153" s="27">
        <v>44301</v>
      </c>
      <c r="DD153">
        <v>3806</v>
      </c>
      <c r="DE153" s="27">
        <v>44301</v>
      </c>
      <c r="DF153">
        <v>3806</v>
      </c>
      <c r="DG153" s="27">
        <v>44342</v>
      </c>
      <c r="DH153">
        <v>3806</v>
      </c>
      <c r="DI153" s="27">
        <v>44342</v>
      </c>
      <c r="DJ153" t="s">
        <v>329</v>
      </c>
      <c r="DK153" s="7">
        <v>44237</v>
      </c>
      <c r="DL153" t="s">
        <v>177</v>
      </c>
      <c r="DM153" s="27">
        <v>44370</v>
      </c>
      <c r="DN153" t="s">
        <v>177</v>
      </c>
      <c r="DO153" s="27">
        <v>44370</v>
      </c>
      <c r="DP153" t="s">
        <v>135</v>
      </c>
      <c r="DQ153" s="27">
        <v>44372</v>
      </c>
      <c r="DR153" t="s">
        <v>135</v>
      </c>
      <c r="DS153" s="27">
        <v>44372</v>
      </c>
      <c r="DT153" t="s">
        <v>135</v>
      </c>
      <c r="DU153" s="27">
        <v>44372</v>
      </c>
      <c r="DV153" t="s">
        <v>169</v>
      </c>
      <c r="DW153" s="27">
        <v>44391</v>
      </c>
      <c r="DX153" t="s">
        <v>167</v>
      </c>
      <c r="DY153" s="7">
        <v>44370</v>
      </c>
      <c r="DZ153" t="s">
        <v>167</v>
      </c>
      <c r="EA153">
        <v>44370</v>
      </c>
      <c r="EB153" t="s">
        <v>167</v>
      </c>
      <c r="EC153" s="27">
        <v>44370</v>
      </c>
      <c r="ED153" t="s">
        <v>167</v>
      </c>
      <c r="EE153" s="27">
        <v>44370</v>
      </c>
      <c r="EF153" t="s">
        <v>167</v>
      </c>
      <c r="EG153" s="7">
        <v>44370</v>
      </c>
      <c r="EH153" t="s">
        <v>167</v>
      </c>
      <c r="EI153" s="27">
        <v>44404</v>
      </c>
      <c r="EJ153" t="s">
        <v>167</v>
      </c>
      <c r="EK153" s="27">
        <v>44404</v>
      </c>
      <c r="EL153" t="s">
        <v>167</v>
      </c>
      <c r="EM153" s="27">
        <v>44404</v>
      </c>
      <c r="EN153" t="s">
        <v>167</v>
      </c>
      <c r="EO153" s="27">
        <v>44411</v>
      </c>
      <c r="EP153" t="s">
        <v>167</v>
      </c>
      <c r="EQ153" s="27">
        <v>44411</v>
      </c>
      <c r="ER153" t="s">
        <v>162</v>
      </c>
      <c r="ES153" s="27">
        <v>44411</v>
      </c>
      <c r="ET153" t="s">
        <v>161</v>
      </c>
      <c r="EU153" s="27">
        <v>44411</v>
      </c>
      <c r="EV153" t="s">
        <v>160</v>
      </c>
      <c r="EW153" s="27">
        <v>44411</v>
      </c>
      <c r="EX153" t="s">
        <v>160</v>
      </c>
      <c r="EY153" s="27">
        <v>44411</v>
      </c>
      <c r="EZ153" t="s">
        <v>160</v>
      </c>
      <c r="FA153">
        <v>44411</v>
      </c>
      <c r="FB153" t="s">
        <v>160</v>
      </c>
      <c r="FC153" s="27">
        <v>44411</v>
      </c>
      <c r="FF153" t="s">
        <v>160</v>
      </c>
      <c r="FG153" s="27">
        <v>44411</v>
      </c>
      <c r="FH153" t="s">
        <v>160</v>
      </c>
      <c r="FI153" s="7">
        <v>44411</v>
      </c>
      <c r="FJ153" t="s">
        <v>160</v>
      </c>
      <c r="FK153" s="27">
        <v>44411</v>
      </c>
      <c r="FL153" t="s">
        <v>160</v>
      </c>
      <c r="FM153" s="27">
        <v>44411</v>
      </c>
      <c r="FN153" t="s">
        <v>159</v>
      </c>
      <c r="FO153" s="27">
        <v>44447</v>
      </c>
      <c r="FP153" t="s">
        <v>159</v>
      </c>
      <c r="FQ153" s="27">
        <v>44447</v>
      </c>
      <c r="FR153" t="s">
        <v>159</v>
      </c>
      <c r="FS153" s="27">
        <v>44447</v>
      </c>
      <c r="FT153" t="s">
        <v>159</v>
      </c>
      <c r="FU153" s="7">
        <v>44447</v>
      </c>
      <c r="FV153" t="s">
        <v>159</v>
      </c>
      <c r="FW153" s="27">
        <v>44447</v>
      </c>
      <c r="FX153" t="s">
        <v>159</v>
      </c>
      <c r="FY153" s="27">
        <v>44447</v>
      </c>
      <c r="FZ153" t="s">
        <v>159</v>
      </c>
      <c r="GA153" s="27">
        <v>44447</v>
      </c>
      <c r="GB153" t="s">
        <v>159</v>
      </c>
      <c r="GC153" s="27">
        <v>44447</v>
      </c>
      <c r="GD153" t="s">
        <v>159</v>
      </c>
      <c r="GE153" s="27">
        <v>44447</v>
      </c>
      <c r="GF153" t="s">
        <v>159</v>
      </c>
      <c r="GG153" s="27">
        <v>44447</v>
      </c>
      <c r="GH153" t="s">
        <v>159</v>
      </c>
      <c r="GI153" s="27">
        <v>44481</v>
      </c>
      <c r="GJ153" t="s">
        <v>159</v>
      </c>
      <c r="GK153" s="27">
        <v>44481</v>
      </c>
      <c r="GL153" t="s">
        <v>159</v>
      </c>
      <c r="GM153" s="27">
        <v>44481</v>
      </c>
      <c r="GN153" t="s">
        <v>159</v>
      </c>
      <c r="GO153" s="27">
        <v>44481</v>
      </c>
      <c r="GP153" t="s">
        <v>159</v>
      </c>
      <c r="GQ153" s="27">
        <v>44481</v>
      </c>
      <c r="GR153" t="s">
        <v>159</v>
      </c>
      <c r="GS153" s="27">
        <v>44481</v>
      </c>
      <c r="GT153" t="s">
        <v>159</v>
      </c>
      <c r="GU153" s="27">
        <v>44509</v>
      </c>
      <c r="GV153" t="s">
        <v>159</v>
      </c>
      <c r="GW153" s="27">
        <v>44509</v>
      </c>
      <c r="GX153" t="s">
        <v>159</v>
      </c>
      <c r="GY153" s="27">
        <v>44509</v>
      </c>
      <c r="GZ153" t="s">
        <v>115</v>
      </c>
      <c r="HA153" s="27">
        <v>44510</v>
      </c>
      <c r="HB153" t="s">
        <v>115</v>
      </c>
      <c r="HC153" s="27">
        <v>44510</v>
      </c>
      <c r="HD153" t="s">
        <v>115</v>
      </c>
      <c r="HE153" s="27">
        <v>44510</v>
      </c>
      <c r="HF153" t="s">
        <v>115</v>
      </c>
      <c r="HG153">
        <v>44510</v>
      </c>
      <c r="HH153" t="s">
        <v>115</v>
      </c>
      <c r="HI153">
        <v>44510</v>
      </c>
      <c r="HJ153" t="s">
        <v>115</v>
      </c>
      <c r="HK153">
        <v>44510</v>
      </c>
      <c r="HL153" t="s">
        <v>115</v>
      </c>
      <c r="HM153" s="27">
        <v>44545</v>
      </c>
      <c r="HN153" t="s">
        <v>113</v>
      </c>
      <c r="HO153" s="27">
        <v>44544</v>
      </c>
      <c r="HP153" t="s">
        <v>114</v>
      </c>
      <c r="HQ153" s="27">
        <v>44545</v>
      </c>
      <c r="HR153" s="470" t="s">
        <v>114</v>
      </c>
      <c r="HS153" s="471">
        <v>44574</v>
      </c>
      <c r="HT153" t="s">
        <v>114</v>
      </c>
      <c r="HU153" s="27">
        <v>44574</v>
      </c>
      <c r="HV153" t="s">
        <v>114</v>
      </c>
      <c r="HW153" s="27">
        <v>44574</v>
      </c>
      <c r="HX153" t="s">
        <v>114</v>
      </c>
      <c r="HY153" s="27">
        <v>44574</v>
      </c>
      <c r="HZ153" t="s">
        <v>112</v>
      </c>
      <c r="IA153" s="27">
        <v>44574</v>
      </c>
      <c r="IB153" t="s">
        <v>112</v>
      </c>
      <c r="IC153" s="27">
        <v>44574</v>
      </c>
      <c r="ID153" t="s">
        <v>112</v>
      </c>
      <c r="IE153" s="27">
        <v>44596</v>
      </c>
      <c r="IF153" t="s">
        <v>112</v>
      </c>
      <c r="IG153" s="27">
        <v>44596</v>
      </c>
      <c r="IH153" t="s">
        <v>114</v>
      </c>
      <c r="II153" s="27">
        <v>44596</v>
      </c>
      <c r="IJ153" t="s">
        <v>114</v>
      </c>
      <c r="IK153" s="27">
        <v>44596</v>
      </c>
      <c r="IL153" t="s">
        <v>114</v>
      </c>
      <c r="IM153" s="27">
        <v>44596</v>
      </c>
      <c r="IN153" t="s">
        <v>114</v>
      </c>
      <c r="IO153" s="27">
        <v>44596</v>
      </c>
      <c r="IP153" t="s">
        <v>115</v>
      </c>
      <c r="IQ153" s="27">
        <v>44621</v>
      </c>
      <c r="IR153" t="s">
        <v>115</v>
      </c>
      <c r="IS153">
        <v>44621</v>
      </c>
      <c r="IT153" t="s">
        <v>115</v>
      </c>
      <c r="IU153" s="27">
        <v>44621</v>
      </c>
      <c r="IV153" t="s">
        <v>115</v>
      </c>
      <c r="IW153" s="27">
        <v>44621</v>
      </c>
      <c r="IX153" t="s">
        <v>115</v>
      </c>
      <c r="IY153" s="27">
        <v>44621</v>
      </c>
      <c r="IZ153" t="s">
        <v>115</v>
      </c>
      <c r="JA153" s="27">
        <v>44621</v>
      </c>
      <c r="JB153" t="s">
        <v>115</v>
      </c>
      <c r="JC153" s="27">
        <v>44621</v>
      </c>
      <c r="JD153" t="s">
        <v>115</v>
      </c>
      <c r="JE153" s="27">
        <v>44621</v>
      </c>
      <c r="JF153" t="s">
        <v>159</v>
      </c>
      <c r="JG153">
        <v>44622</v>
      </c>
      <c r="JH153" t="s">
        <v>114</v>
      </c>
      <c r="JI153" s="27">
        <v>44644</v>
      </c>
      <c r="JJ153" t="s">
        <v>114</v>
      </c>
      <c r="JK153">
        <v>44644</v>
      </c>
      <c r="JL153" t="s">
        <v>114</v>
      </c>
      <c r="JM153" s="27">
        <v>44644</v>
      </c>
      <c r="JN153" t="s">
        <v>114</v>
      </c>
      <c r="JO153" s="7">
        <v>44684</v>
      </c>
      <c r="JP153" t="s">
        <v>114</v>
      </c>
      <c r="JQ153" s="27">
        <v>44684</v>
      </c>
      <c r="JR153" t="s">
        <v>114</v>
      </c>
      <c r="JS153" s="27">
        <v>44684</v>
      </c>
      <c r="JT153" t="s">
        <v>114</v>
      </c>
      <c r="JU153">
        <v>44684</v>
      </c>
      <c r="JV153" t="s">
        <v>114</v>
      </c>
      <c r="JW153">
        <v>44725</v>
      </c>
      <c r="JX153" t="s">
        <v>114</v>
      </c>
      <c r="JY153" s="27">
        <v>44756</v>
      </c>
      <c r="JZ153" t="s">
        <v>114</v>
      </c>
      <c r="KA153" s="27">
        <v>44756</v>
      </c>
      <c r="KB153" t="s">
        <v>114</v>
      </c>
      <c r="KC153" s="27">
        <v>44756</v>
      </c>
      <c r="KD153" t="s">
        <v>114</v>
      </c>
      <c r="KE153" s="27">
        <v>44756</v>
      </c>
    </row>
    <row r="154" spans="1:291" x14ac:dyDescent="0.25">
      <c r="A154">
        <v>3836</v>
      </c>
      <c r="B154" s="7">
        <v>43791</v>
      </c>
      <c r="D154">
        <v>3836</v>
      </c>
      <c r="E154" s="7">
        <v>43791</v>
      </c>
      <c r="G154">
        <v>3601</v>
      </c>
      <c r="I154">
        <v>3868</v>
      </c>
      <c r="J154" s="7">
        <v>43791</v>
      </c>
      <c r="L154">
        <v>3601</v>
      </c>
      <c r="M154">
        <v>3800</v>
      </c>
      <c r="O154">
        <v>3806</v>
      </c>
      <c r="P154" s="7">
        <v>43791</v>
      </c>
      <c r="R154">
        <v>6650</v>
      </c>
      <c r="S154" s="7">
        <v>43045</v>
      </c>
      <c r="T154" t="s">
        <v>2342</v>
      </c>
      <c r="U154">
        <v>2448</v>
      </c>
      <c r="V154" s="7">
        <v>42723</v>
      </c>
      <c r="W154" t="s">
        <v>2578</v>
      </c>
      <c r="X154">
        <v>3800</v>
      </c>
      <c r="Y154">
        <v>3800</v>
      </c>
      <c r="Z154" s="7">
        <v>43978</v>
      </c>
      <c r="AA154">
        <v>3800</v>
      </c>
      <c r="AB154">
        <v>3800</v>
      </c>
      <c r="AC154">
        <v>3806</v>
      </c>
      <c r="AD154" s="7">
        <v>43978</v>
      </c>
      <c r="AE154" s="14">
        <v>3847</v>
      </c>
      <c r="AF154">
        <v>3204</v>
      </c>
      <c r="AG154" s="7">
        <v>43978</v>
      </c>
      <c r="AH154">
        <v>3026</v>
      </c>
      <c r="AI154" s="7">
        <v>42611</v>
      </c>
      <c r="AJ154" s="15" t="s">
        <v>2570</v>
      </c>
      <c r="AK154" t="s">
        <v>2512</v>
      </c>
      <c r="AL154" s="7">
        <v>43979</v>
      </c>
      <c r="AM154">
        <v>3844</v>
      </c>
      <c r="AN154" t="s">
        <v>2512</v>
      </c>
      <c r="AO154" s="7">
        <v>43979</v>
      </c>
      <c r="AP154" t="s">
        <v>2512</v>
      </c>
      <c r="AQ154" s="7">
        <v>44012</v>
      </c>
      <c r="AR154" t="s">
        <v>2512</v>
      </c>
      <c r="AS154" s="27">
        <v>44012</v>
      </c>
      <c r="AT154" t="s">
        <v>2512</v>
      </c>
      <c r="AU154" s="27">
        <v>44012</v>
      </c>
      <c r="AV154" t="s">
        <v>2512</v>
      </c>
      <c r="AW154" s="27">
        <v>44039</v>
      </c>
      <c r="AX154" t="s">
        <v>2512</v>
      </c>
      <c r="AY154" s="27">
        <v>44039</v>
      </c>
      <c r="AZ154">
        <v>3761</v>
      </c>
      <c r="BA154" s="27">
        <v>44054</v>
      </c>
      <c r="BB154">
        <v>3761</v>
      </c>
      <c r="BC154" s="27">
        <v>44054</v>
      </c>
      <c r="BD154">
        <v>3761</v>
      </c>
      <c r="BE154" s="27">
        <v>44054</v>
      </c>
      <c r="BF154">
        <v>3761</v>
      </c>
      <c r="BG154" s="27">
        <v>44054</v>
      </c>
      <c r="BH154">
        <v>3761</v>
      </c>
      <c r="BI154" s="27">
        <v>44103</v>
      </c>
      <c r="BJ154">
        <v>3761</v>
      </c>
      <c r="BK154" s="27">
        <v>44103</v>
      </c>
      <c r="BL154">
        <v>3761</v>
      </c>
      <c r="BM154" s="27">
        <v>44103</v>
      </c>
      <c r="BN154">
        <v>3608</v>
      </c>
      <c r="BO154" s="27">
        <v>44124</v>
      </c>
      <c r="BP154">
        <v>3608</v>
      </c>
      <c r="BQ154" s="7">
        <v>44124</v>
      </c>
      <c r="BR154">
        <v>3608</v>
      </c>
      <c r="BS154" s="27">
        <v>44124</v>
      </c>
      <c r="BT154">
        <v>3608</v>
      </c>
      <c r="BU154" s="27">
        <v>44175</v>
      </c>
      <c r="BV154">
        <v>3608</v>
      </c>
      <c r="BW154" s="7">
        <v>44175</v>
      </c>
      <c r="BX154">
        <v>3608</v>
      </c>
      <c r="BY154" s="27">
        <v>44175</v>
      </c>
      <c r="BZ154">
        <v>3608</v>
      </c>
      <c r="CA154" s="27">
        <v>44175</v>
      </c>
      <c r="CB154">
        <v>3608</v>
      </c>
      <c r="CC154" s="27">
        <v>44217</v>
      </c>
      <c r="CD154">
        <v>4162</v>
      </c>
      <c r="CE154" s="27">
        <v>44215</v>
      </c>
      <c r="CF154">
        <v>3608</v>
      </c>
      <c r="CG154" s="27">
        <v>44217</v>
      </c>
      <c r="CH154">
        <v>3648</v>
      </c>
      <c r="CI154" s="27">
        <v>44175</v>
      </c>
      <c r="CJ154">
        <v>3648</v>
      </c>
      <c r="CK154" s="27">
        <v>44175</v>
      </c>
      <c r="CL154">
        <v>3648</v>
      </c>
      <c r="CM154" s="27">
        <v>44175</v>
      </c>
      <c r="CN154">
        <v>3648</v>
      </c>
      <c r="CO154" s="27">
        <v>44253</v>
      </c>
      <c r="CP154">
        <v>3648</v>
      </c>
      <c r="CQ154" s="7">
        <v>44253</v>
      </c>
      <c r="CR154">
        <v>630</v>
      </c>
      <c r="CS154">
        <v>8.6999999999999994E-2</v>
      </c>
      <c r="CT154">
        <v>2040</v>
      </c>
      <c r="CU154" s="7">
        <v>44243</v>
      </c>
      <c r="CV154">
        <v>3608</v>
      </c>
      <c r="CW154" s="27">
        <v>44272</v>
      </c>
      <c r="CX154">
        <v>3608</v>
      </c>
      <c r="CY154" s="27">
        <v>44272</v>
      </c>
      <c r="CZ154">
        <v>3608</v>
      </c>
      <c r="DA154" s="27">
        <v>44301</v>
      </c>
      <c r="DB154">
        <v>3608</v>
      </c>
      <c r="DC154" s="27">
        <v>44301</v>
      </c>
      <c r="DD154">
        <v>3608</v>
      </c>
      <c r="DE154" s="27">
        <v>44336</v>
      </c>
      <c r="DF154">
        <v>3608</v>
      </c>
      <c r="DG154" s="27">
        <v>44336</v>
      </c>
      <c r="DH154">
        <v>3608</v>
      </c>
      <c r="DI154" s="27">
        <v>44336</v>
      </c>
      <c r="DJ154" t="s">
        <v>333</v>
      </c>
      <c r="DK154" s="7">
        <v>44265</v>
      </c>
      <c r="DL154" t="s">
        <v>178</v>
      </c>
      <c r="DM154" s="27">
        <v>44375</v>
      </c>
      <c r="DN154" t="s">
        <v>178</v>
      </c>
      <c r="DO154" s="27">
        <v>44375</v>
      </c>
      <c r="DP154" t="s">
        <v>136</v>
      </c>
      <c r="DQ154" s="27">
        <v>44372</v>
      </c>
      <c r="DR154" t="s">
        <v>136</v>
      </c>
      <c r="DS154" s="27">
        <v>44372</v>
      </c>
      <c r="DT154" t="s">
        <v>136</v>
      </c>
      <c r="DU154" s="27">
        <v>44372</v>
      </c>
      <c r="DV154" t="s">
        <v>171</v>
      </c>
      <c r="DW154" s="27">
        <v>44391</v>
      </c>
      <c r="DX154" t="s">
        <v>169</v>
      </c>
      <c r="DY154" s="7">
        <v>44391</v>
      </c>
      <c r="DZ154" t="s">
        <v>169</v>
      </c>
      <c r="EA154">
        <v>44391</v>
      </c>
      <c r="EB154" t="s">
        <v>169</v>
      </c>
      <c r="EC154" s="27">
        <v>44391</v>
      </c>
      <c r="ED154" t="s">
        <v>169</v>
      </c>
      <c r="EE154" s="27">
        <v>44391</v>
      </c>
      <c r="EF154" t="s">
        <v>169</v>
      </c>
      <c r="EG154" s="7">
        <v>44391</v>
      </c>
      <c r="EH154" t="s">
        <v>169</v>
      </c>
      <c r="EI154" s="27">
        <v>44391</v>
      </c>
      <c r="EJ154" t="s">
        <v>169</v>
      </c>
      <c r="EK154" s="27">
        <v>44391</v>
      </c>
      <c r="EL154" t="s">
        <v>169</v>
      </c>
      <c r="EM154" s="27">
        <v>44391</v>
      </c>
      <c r="EN154" t="s">
        <v>169</v>
      </c>
      <c r="EO154" s="27">
        <v>44411</v>
      </c>
      <c r="EP154" t="s">
        <v>169</v>
      </c>
      <c r="EQ154" s="27">
        <v>44411</v>
      </c>
      <c r="ER154" t="s">
        <v>163</v>
      </c>
      <c r="ES154" s="27">
        <v>44411</v>
      </c>
      <c r="ET154" t="s">
        <v>162</v>
      </c>
      <c r="EU154" s="27">
        <v>44411</v>
      </c>
      <c r="EV154" t="s">
        <v>161</v>
      </c>
      <c r="EW154" s="27">
        <v>44411</v>
      </c>
      <c r="EX154" t="s">
        <v>161</v>
      </c>
      <c r="EY154" s="27">
        <v>44411</v>
      </c>
      <c r="EZ154" t="s">
        <v>161</v>
      </c>
      <c r="FA154">
        <v>44411</v>
      </c>
      <c r="FB154" t="s">
        <v>161</v>
      </c>
      <c r="FC154" s="27">
        <v>44411</v>
      </c>
      <c r="FF154" t="s">
        <v>161</v>
      </c>
      <c r="FG154" s="27">
        <v>44411</v>
      </c>
      <c r="FH154" t="s">
        <v>161</v>
      </c>
      <c r="FI154" s="7">
        <v>44411</v>
      </c>
      <c r="FJ154" t="s">
        <v>161</v>
      </c>
      <c r="FK154" s="27">
        <v>44411</v>
      </c>
      <c r="FL154" t="s">
        <v>161</v>
      </c>
      <c r="FM154" s="27">
        <v>44411</v>
      </c>
      <c r="FN154" t="s">
        <v>160</v>
      </c>
      <c r="FO154" s="27">
        <v>44447</v>
      </c>
      <c r="FP154" t="s">
        <v>160</v>
      </c>
      <c r="FQ154" s="27">
        <v>44447</v>
      </c>
      <c r="FR154" t="s">
        <v>160</v>
      </c>
      <c r="FS154" s="27">
        <v>44447</v>
      </c>
      <c r="FT154" t="s">
        <v>160</v>
      </c>
      <c r="FU154" s="7">
        <v>44447</v>
      </c>
      <c r="FV154" t="s">
        <v>160</v>
      </c>
      <c r="FW154" s="27">
        <v>44447</v>
      </c>
      <c r="FX154" t="s">
        <v>160</v>
      </c>
      <c r="FY154" s="27">
        <v>44447</v>
      </c>
      <c r="FZ154" t="s">
        <v>160</v>
      </c>
      <c r="GA154" s="27">
        <v>44447</v>
      </c>
      <c r="GB154" t="s">
        <v>160</v>
      </c>
      <c r="GC154" s="27">
        <v>44447</v>
      </c>
      <c r="GD154" t="s">
        <v>160</v>
      </c>
      <c r="GE154" s="27">
        <v>44447</v>
      </c>
      <c r="GF154" t="s">
        <v>160</v>
      </c>
      <c r="GG154" s="27">
        <v>44447</v>
      </c>
      <c r="GH154" t="s">
        <v>160</v>
      </c>
      <c r="GI154" s="27">
        <v>44481</v>
      </c>
      <c r="GJ154" t="s">
        <v>160</v>
      </c>
      <c r="GK154" s="27">
        <v>44481</v>
      </c>
      <c r="GL154" t="s">
        <v>160</v>
      </c>
      <c r="GM154" s="27">
        <v>44481</v>
      </c>
      <c r="GN154" t="s">
        <v>160</v>
      </c>
      <c r="GO154" s="27">
        <v>44481</v>
      </c>
      <c r="GP154" t="s">
        <v>160</v>
      </c>
      <c r="GQ154" s="27">
        <v>44481</v>
      </c>
      <c r="GR154" t="s">
        <v>160</v>
      </c>
      <c r="GS154" s="27">
        <v>44481</v>
      </c>
      <c r="GT154" t="s">
        <v>160</v>
      </c>
      <c r="GU154" s="27">
        <v>44509</v>
      </c>
      <c r="GV154" t="s">
        <v>160</v>
      </c>
      <c r="GW154" s="27">
        <v>44509</v>
      </c>
      <c r="GX154" t="s">
        <v>160</v>
      </c>
      <c r="GY154" s="27">
        <v>44509</v>
      </c>
      <c r="GZ154" t="s">
        <v>159</v>
      </c>
      <c r="HA154" s="27">
        <v>44509</v>
      </c>
      <c r="HB154" t="s">
        <v>159</v>
      </c>
      <c r="HC154" s="27">
        <v>44509</v>
      </c>
      <c r="HD154" t="s">
        <v>159</v>
      </c>
      <c r="HE154" s="27">
        <v>44532</v>
      </c>
      <c r="HF154" t="s">
        <v>159</v>
      </c>
      <c r="HG154">
        <v>44532</v>
      </c>
      <c r="HH154" t="s">
        <v>159</v>
      </c>
      <c r="HI154">
        <v>44532</v>
      </c>
      <c r="HJ154" t="s">
        <v>159</v>
      </c>
      <c r="HK154">
        <v>44532</v>
      </c>
      <c r="HL154" t="s">
        <v>159</v>
      </c>
      <c r="HM154" s="27">
        <v>44532</v>
      </c>
      <c r="HN154" t="s">
        <v>114</v>
      </c>
      <c r="HO154" s="27">
        <v>44545</v>
      </c>
      <c r="HP154" t="s">
        <v>115</v>
      </c>
      <c r="HQ154" s="27">
        <v>44545</v>
      </c>
      <c r="HR154" s="470" t="s">
        <v>115</v>
      </c>
      <c r="HS154" s="471">
        <v>44574</v>
      </c>
      <c r="HT154" t="s">
        <v>115</v>
      </c>
      <c r="HU154" s="27">
        <v>44574</v>
      </c>
      <c r="HV154" t="s">
        <v>115</v>
      </c>
      <c r="HW154" s="27">
        <v>44574</v>
      </c>
      <c r="HX154" t="s">
        <v>115</v>
      </c>
      <c r="HY154" s="27">
        <v>44574</v>
      </c>
      <c r="HZ154" t="s">
        <v>113</v>
      </c>
      <c r="IA154" s="27">
        <v>44574</v>
      </c>
      <c r="IB154" t="s">
        <v>113</v>
      </c>
      <c r="IC154" s="27">
        <v>44574</v>
      </c>
      <c r="ID154" t="s">
        <v>113</v>
      </c>
      <c r="IE154" s="27">
        <v>44596</v>
      </c>
      <c r="IF154" t="s">
        <v>113</v>
      </c>
      <c r="IG154" s="27">
        <v>44596</v>
      </c>
      <c r="IH154" t="s">
        <v>115</v>
      </c>
      <c r="II154" s="27">
        <v>44596</v>
      </c>
      <c r="IJ154" t="s">
        <v>115</v>
      </c>
      <c r="IK154" s="27">
        <v>44596</v>
      </c>
      <c r="IL154" t="s">
        <v>115</v>
      </c>
      <c r="IM154" s="27">
        <v>44596</v>
      </c>
      <c r="IN154" t="s">
        <v>115</v>
      </c>
      <c r="IO154" s="27">
        <v>44596</v>
      </c>
      <c r="IP154" t="s">
        <v>159</v>
      </c>
      <c r="IQ154" s="27">
        <v>44622</v>
      </c>
      <c r="IR154" t="s">
        <v>159</v>
      </c>
      <c r="IS154">
        <v>44622</v>
      </c>
      <c r="IT154" t="s">
        <v>159</v>
      </c>
      <c r="IU154" s="27">
        <v>44622</v>
      </c>
      <c r="IV154" t="s">
        <v>159</v>
      </c>
      <c r="IW154" s="27">
        <v>44622</v>
      </c>
      <c r="IX154" t="s">
        <v>159</v>
      </c>
      <c r="IY154" s="27">
        <v>44622</v>
      </c>
      <c r="IZ154" t="s">
        <v>159</v>
      </c>
      <c r="JA154" s="27">
        <v>44622</v>
      </c>
      <c r="JB154" t="s">
        <v>159</v>
      </c>
      <c r="JC154" s="27">
        <v>44622</v>
      </c>
      <c r="JD154" t="s">
        <v>159</v>
      </c>
      <c r="JE154" s="27">
        <v>44622</v>
      </c>
      <c r="JF154" t="s">
        <v>160</v>
      </c>
      <c r="JG154">
        <v>44622</v>
      </c>
      <c r="JH154" t="s">
        <v>115</v>
      </c>
      <c r="JI154" s="27">
        <v>44621</v>
      </c>
      <c r="JJ154" t="s">
        <v>115</v>
      </c>
      <c r="JK154">
        <v>44621</v>
      </c>
      <c r="JL154" t="s">
        <v>115</v>
      </c>
      <c r="JM154" s="27">
        <v>44621</v>
      </c>
      <c r="JN154" t="s">
        <v>115</v>
      </c>
      <c r="JO154" s="7">
        <v>44684</v>
      </c>
      <c r="JP154" t="s">
        <v>115</v>
      </c>
      <c r="JQ154" s="27">
        <v>44684</v>
      </c>
      <c r="JR154" t="s">
        <v>115</v>
      </c>
      <c r="JS154" s="27">
        <v>44684</v>
      </c>
      <c r="JT154" t="s">
        <v>115</v>
      </c>
      <c r="JU154">
        <v>44684</v>
      </c>
      <c r="JV154" t="s">
        <v>115</v>
      </c>
      <c r="JW154">
        <v>44684</v>
      </c>
      <c r="JX154" t="s">
        <v>115</v>
      </c>
      <c r="JY154" s="27">
        <v>44756</v>
      </c>
      <c r="JZ154" t="s">
        <v>115</v>
      </c>
      <c r="KA154" s="27">
        <v>44756</v>
      </c>
      <c r="KB154" t="s">
        <v>115</v>
      </c>
      <c r="KC154" s="27">
        <v>44756</v>
      </c>
      <c r="KD154" t="s">
        <v>115</v>
      </c>
      <c r="KE154" s="27">
        <v>44756</v>
      </c>
    </row>
    <row r="155" spans="1:291" x14ac:dyDescent="0.25">
      <c r="A155">
        <v>3868</v>
      </c>
      <c r="B155" s="7">
        <v>43791</v>
      </c>
      <c r="D155">
        <v>3868</v>
      </c>
      <c r="E155" s="7">
        <v>43791</v>
      </c>
      <c r="G155">
        <v>3562</v>
      </c>
      <c r="I155">
        <v>3866</v>
      </c>
      <c r="J155" s="7">
        <v>43791</v>
      </c>
      <c r="L155">
        <v>3562</v>
      </c>
      <c r="M155">
        <v>3848</v>
      </c>
      <c r="O155">
        <v>3608</v>
      </c>
      <c r="P155" s="7">
        <v>43916</v>
      </c>
      <c r="R155">
        <v>6640</v>
      </c>
      <c r="S155" s="7">
        <v>42668</v>
      </c>
      <c r="T155" t="s">
        <v>2503</v>
      </c>
      <c r="U155">
        <v>2545</v>
      </c>
      <c r="V155" s="7">
        <v>43452</v>
      </c>
      <c r="W155" t="s">
        <v>2342</v>
      </c>
      <c r="X155">
        <v>3848</v>
      </c>
      <c r="Y155">
        <v>3848</v>
      </c>
      <c r="Z155" s="7">
        <v>43978</v>
      </c>
      <c r="AA155">
        <v>3848</v>
      </c>
      <c r="AB155">
        <v>3848</v>
      </c>
      <c r="AC155">
        <v>3608</v>
      </c>
      <c r="AD155" s="7">
        <v>43979</v>
      </c>
      <c r="AE155" s="14" t="s">
        <v>2569</v>
      </c>
      <c r="AF155">
        <v>3806</v>
      </c>
      <c r="AG155" s="7">
        <v>43978</v>
      </c>
      <c r="AH155">
        <v>3418</v>
      </c>
      <c r="AI155" s="7">
        <v>43515</v>
      </c>
      <c r="AJ155" s="15" t="s">
        <v>2347</v>
      </c>
      <c r="AK155" t="s">
        <v>2547</v>
      </c>
      <c r="AL155" s="7">
        <v>43979</v>
      </c>
      <c r="AM155">
        <v>3843</v>
      </c>
      <c r="AN155" t="s">
        <v>2547</v>
      </c>
      <c r="AO155" s="7">
        <v>43979</v>
      </c>
      <c r="AP155" t="s">
        <v>2547</v>
      </c>
      <c r="AQ155" s="7">
        <v>44012</v>
      </c>
      <c r="AR155" t="s">
        <v>2547</v>
      </c>
      <c r="AS155" s="27">
        <v>44012</v>
      </c>
      <c r="AT155" t="s">
        <v>2547</v>
      </c>
      <c r="AU155" s="27">
        <v>44012</v>
      </c>
      <c r="AV155" t="s">
        <v>2547</v>
      </c>
      <c r="AW155" s="27">
        <v>44039</v>
      </c>
      <c r="AX155" t="s">
        <v>2547</v>
      </c>
      <c r="AY155" s="27">
        <v>44039</v>
      </c>
      <c r="AZ155" t="s">
        <v>2512</v>
      </c>
      <c r="BA155" s="27">
        <v>44054</v>
      </c>
      <c r="BB155" t="s">
        <v>2512</v>
      </c>
      <c r="BC155" s="27">
        <v>44054</v>
      </c>
      <c r="BD155" t="s">
        <v>2512</v>
      </c>
      <c r="BE155" s="27">
        <v>44054</v>
      </c>
      <c r="BF155" t="s">
        <v>2512</v>
      </c>
      <c r="BG155" s="27">
        <v>44054</v>
      </c>
      <c r="BH155" t="s">
        <v>2512</v>
      </c>
      <c r="BI155" s="27">
        <v>44098</v>
      </c>
      <c r="BJ155" t="s">
        <v>2512</v>
      </c>
      <c r="BK155" s="27">
        <v>44098</v>
      </c>
      <c r="BL155" t="s">
        <v>2512</v>
      </c>
      <c r="BM155" s="27">
        <v>44098</v>
      </c>
      <c r="BN155">
        <v>3618</v>
      </c>
      <c r="BO155" s="27">
        <v>44124</v>
      </c>
      <c r="BP155">
        <v>3618</v>
      </c>
      <c r="BQ155" s="7">
        <v>44124</v>
      </c>
      <c r="BR155">
        <v>3618</v>
      </c>
      <c r="BS155" s="27">
        <v>44124</v>
      </c>
      <c r="BT155">
        <v>3618</v>
      </c>
      <c r="BU155" s="27">
        <v>44175</v>
      </c>
      <c r="BV155">
        <v>3618</v>
      </c>
      <c r="BW155" s="7">
        <v>44194</v>
      </c>
      <c r="BX155">
        <v>3618</v>
      </c>
      <c r="BY155" s="27">
        <v>44194</v>
      </c>
      <c r="BZ155">
        <v>3618</v>
      </c>
      <c r="CA155" s="27">
        <v>44194</v>
      </c>
      <c r="CB155">
        <v>3618</v>
      </c>
      <c r="CC155" s="27">
        <v>44217</v>
      </c>
      <c r="CD155">
        <v>4161</v>
      </c>
      <c r="CE155" s="27">
        <v>44215</v>
      </c>
      <c r="CF155">
        <v>3618</v>
      </c>
      <c r="CG155" s="27">
        <v>44217</v>
      </c>
      <c r="CH155">
        <v>3649</v>
      </c>
      <c r="CI155" s="27">
        <v>44175</v>
      </c>
      <c r="CJ155">
        <v>3649</v>
      </c>
      <c r="CK155" s="27">
        <v>44175</v>
      </c>
      <c r="CL155">
        <v>3649</v>
      </c>
      <c r="CM155" s="27">
        <v>44175</v>
      </c>
      <c r="CN155">
        <v>3649</v>
      </c>
      <c r="CO155" s="27">
        <v>44253</v>
      </c>
      <c r="CP155">
        <v>3649</v>
      </c>
      <c r="CQ155" s="7">
        <v>44253</v>
      </c>
      <c r="CR155">
        <v>628</v>
      </c>
      <c r="CS155">
        <v>0.34200000000000003</v>
      </c>
      <c r="CT155" t="s">
        <v>2554</v>
      </c>
      <c r="CU155" s="7">
        <v>44231</v>
      </c>
      <c r="CV155">
        <v>3618</v>
      </c>
      <c r="CW155" s="27">
        <v>44266</v>
      </c>
      <c r="CX155">
        <v>3618</v>
      </c>
      <c r="CY155" s="27">
        <v>44279</v>
      </c>
      <c r="CZ155">
        <v>3618</v>
      </c>
      <c r="DA155" s="27">
        <v>44301</v>
      </c>
      <c r="DB155">
        <v>3618</v>
      </c>
      <c r="DC155" s="27">
        <v>44301</v>
      </c>
      <c r="DD155">
        <v>3618</v>
      </c>
      <c r="DE155" s="27">
        <v>44336</v>
      </c>
      <c r="DF155">
        <v>3618</v>
      </c>
      <c r="DG155" s="27">
        <v>44336</v>
      </c>
      <c r="DH155">
        <v>3618</v>
      </c>
      <c r="DI155" s="27">
        <v>44336</v>
      </c>
      <c r="DJ155" t="s">
        <v>334</v>
      </c>
      <c r="DK155" s="7">
        <v>44265</v>
      </c>
      <c r="DL155" t="s">
        <v>179</v>
      </c>
      <c r="DM155" s="27">
        <v>44370</v>
      </c>
      <c r="DN155" t="s">
        <v>179</v>
      </c>
      <c r="DO155" s="27">
        <v>44370</v>
      </c>
      <c r="DP155" t="s">
        <v>137</v>
      </c>
      <c r="DQ155" s="27">
        <v>44257</v>
      </c>
      <c r="DR155" t="s">
        <v>137</v>
      </c>
      <c r="DS155" s="27">
        <v>44257</v>
      </c>
      <c r="DT155" t="s">
        <v>137</v>
      </c>
      <c r="DU155" s="27">
        <v>44257</v>
      </c>
      <c r="DV155" t="s">
        <v>135</v>
      </c>
      <c r="DW155" s="27">
        <v>44372</v>
      </c>
      <c r="DX155" t="s">
        <v>171</v>
      </c>
      <c r="DY155" s="7">
        <v>44391</v>
      </c>
      <c r="DZ155" t="s">
        <v>171</v>
      </c>
      <c r="EA155">
        <v>44391</v>
      </c>
      <c r="EB155" t="s">
        <v>171</v>
      </c>
      <c r="EC155" s="27">
        <v>44391</v>
      </c>
      <c r="ED155" t="s">
        <v>171</v>
      </c>
      <c r="EE155" s="27">
        <v>44391</v>
      </c>
      <c r="EF155" t="s">
        <v>171</v>
      </c>
      <c r="EG155" s="7">
        <v>44391</v>
      </c>
      <c r="EH155" t="s">
        <v>171</v>
      </c>
      <c r="EI155" s="27">
        <v>44391</v>
      </c>
      <c r="EJ155" t="s">
        <v>171</v>
      </c>
      <c r="EK155" s="27">
        <v>44391</v>
      </c>
      <c r="EL155" t="s">
        <v>171</v>
      </c>
      <c r="EM155" s="27">
        <v>44391</v>
      </c>
      <c r="EN155" t="s">
        <v>171</v>
      </c>
      <c r="EO155" s="27">
        <v>44411</v>
      </c>
      <c r="EP155" t="s">
        <v>171</v>
      </c>
      <c r="EQ155" s="27">
        <v>44411</v>
      </c>
      <c r="ER155" t="s">
        <v>164</v>
      </c>
      <c r="ES155" s="27">
        <v>44411</v>
      </c>
      <c r="ET155" t="s">
        <v>163</v>
      </c>
      <c r="EU155" s="27">
        <v>44411</v>
      </c>
      <c r="EV155" t="s">
        <v>162</v>
      </c>
      <c r="EW155" s="27">
        <v>44411</v>
      </c>
      <c r="EX155" t="s">
        <v>162</v>
      </c>
      <c r="EY155" s="27">
        <v>44411</v>
      </c>
      <c r="EZ155" t="s">
        <v>162</v>
      </c>
      <c r="FA155">
        <v>44411</v>
      </c>
      <c r="FB155" t="s">
        <v>162</v>
      </c>
      <c r="FC155" s="27">
        <v>44411</v>
      </c>
      <c r="FF155" t="s">
        <v>162</v>
      </c>
      <c r="FG155" s="27">
        <v>44411</v>
      </c>
      <c r="FH155" t="s">
        <v>162</v>
      </c>
      <c r="FI155" s="7">
        <v>44411</v>
      </c>
      <c r="FJ155" t="s">
        <v>162</v>
      </c>
      <c r="FK155" s="27">
        <v>44411</v>
      </c>
      <c r="FL155" t="s">
        <v>162</v>
      </c>
      <c r="FM155" s="27">
        <v>44411</v>
      </c>
      <c r="FN155" t="s">
        <v>161</v>
      </c>
      <c r="FO155" s="27">
        <v>44447</v>
      </c>
      <c r="FP155" t="s">
        <v>161</v>
      </c>
      <c r="FQ155" s="27">
        <v>44447</v>
      </c>
      <c r="FR155" t="s">
        <v>161</v>
      </c>
      <c r="FS155" s="27">
        <v>44447</v>
      </c>
      <c r="FT155" t="s">
        <v>161</v>
      </c>
      <c r="FU155" s="7">
        <v>44447</v>
      </c>
      <c r="FV155" t="s">
        <v>161</v>
      </c>
      <c r="FW155" s="27">
        <v>44447</v>
      </c>
      <c r="FX155" t="s">
        <v>161</v>
      </c>
      <c r="FY155" s="27">
        <v>44447</v>
      </c>
      <c r="FZ155" t="s">
        <v>161</v>
      </c>
      <c r="GA155" s="27">
        <v>44447</v>
      </c>
      <c r="GB155" t="s">
        <v>161</v>
      </c>
      <c r="GC155" s="27">
        <v>44447</v>
      </c>
      <c r="GD155" t="s">
        <v>161</v>
      </c>
      <c r="GE155" s="27">
        <v>44447</v>
      </c>
      <c r="GF155" t="s">
        <v>161</v>
      </c>
      <c r="GG155" s="27">
        <v>44447</v>
      </c>
      <c r="GH155" t="s">
        <v>161</v>
      </c>
      <c r="GI155" s="27">
        <v>44481</v>
      </c>
      <c r="GJ155" t="s">
        <v>161</v>
      </c>
      <c r="GK155" s="27">
        <v>44481</v>
      </c>
      <c r="GL155" t="s">
        <v>161</v>
      </c>
      <c r="GM155" s="27">
        <v>44481</v>
      </c>
      <c r="GN155" t="s">
        <v>161</v>
      </c>
      <c r="GO155" s="27">
        <v>44481</v>
      </c>
      <c r="GP155" t="s">
        <v>161</v>
      </c>
      <c r="GQ155" s="27">
        <v>44481</v>
      </c>
      <c r="GR155" t="s">
        <v>161</v>
      </c>
      <c r="GS155" s="27">
        <v>44481</v>
      </c>
      <c r="GT155" t="s">
        <v>161</v>
      </c>
      <c r="GU155" s="27">
        <v>44509</v>
      </c>
      <c r="GV155" t="s">
        <v>161</v>
      </c>
      <c r="GW155" s="27">
        <v>44509</v>
      </c>
      <c r="GX155" t="s">
        <v>161</v>
      </c>
      <c r="GY155" s="27">
        <v>44509</v>
      </c>
      <c r="GZ155" t="s">
        <v>160</v>
      </c>
      <c r="HA155" s="27">
        <v>44509</v>
      </c>
      <c r="HB155" t="s">
        <v>160</v>
      </c>
      <c r="HC155" s="27">
        <v>44509</v>
      </c>
      <c r="HD155" t="s">
        <v>160</v>
      </c>
      <c r="HE155" s="27">
        <v>44532</v>
      </c>
      <c r="HF155" t="s">
        <v>160</v>
      </c>
      <c r="HG155">
        <v>44532</v>
      </c>
      <c r="HH155" t="s">
        <v>160</v>
      </c>
      <c r="HI155">
        <v>44532</v>
      </c>
      <c r="HJ155" t="s">
        <v>160</v>
      </c>
      <c r="HK155">
        <v>44532</v>
      </c>
      <c r="HL155" t="s">
        <v>160</v>
      </c>
      <c r="HM155" s="27">
        <v>44532</v>
      </c>
      <c r="HN155" t="s">
        <v>115</v>
      </c>
      <c r="HO155" s="27">
        <v>44545</v>
      </c>
      <c r="HP155" t="s">
        <v>159</v>
      </c>
      <c r="HQ155" s="27">
        <v>44532</v>
      </c>
      <c r="HR155" s="470" t="s">
        <v>159</v>
      </c>
      <c r="HS155" s="471">
        <v>44574</v>
      </c>
      <c r="HT155" t="s">
        <v>159</v>
      </c>
      <c r="HU155" s="27">
        <v>44574</v>
      </c>
      <c r="HV155" t="s">
        <v>159</v>
      </c>
      <c r="HW155" s="27">
        <v>44574</v>
      </c>
      <c r="HX155" t="s">
        <v>159</v>
      </c>
      <c r="HY155" s="27">
        <v>44574</v>
      </c>
      <c r="HZ155" t="s">
        <v>114</v>
      </c>
      <c r="IA155" s="27">
        <v>44574</v>
      </c>
      <c r="IB155" t="s">
        <v>114</v>
      </c>
      <c r="IC155" s="27">
        <v>44574</v>
      </c>
      <c r="ID155" t="s">
        <v>114</v>
      </c>
      <c r="IE155" s="27">
        <v>44596</v>
      </c>
      <c r="IF155" t="s">
        <v>114</v>
      </c>
      <c r="IG155" s="27">
        <v>44596</v>
      </c>
      <c r="IH155" t="s">
        <v>159</v>
      </c>
      <c r="II155" s="27">
        <v>44599</v>
      </c>
      <c r="IJ155" t="s">
        <v>159</v>
      </c>
      <c r="IK155" s="27">
        <v>44599</v>
      </c>
      <c r="IL155" t="s">
        <v>159</v>
      </c>
      <c r="IM155" s="27">
        <v>44599</v>
      </c>
      <c r="IN155" t="s">
        <v>159</v>
      </c>
      <c r="IO155" s="27">
        <v>44599</v>
      </c>
      <c r="IP155" t="s">
        <v>160</v>
      </c>
      <c r="IQ155" s="27">
        <v>44622</v>
      </c>
      <c r="IR155" t="s">
        <v>160</v>
      </c>
      <c r="IS155">
        <v>44622</v>
      </c>
      <c r="IT155" t="s">
        <v>160</v>
      </c>
      <c r="IU155" s="27">
        <v>44622</v>
      </c>
      <c r="IV155" t="s">
        <v>160</v>
      </c>
      <c r="IW155" s="27">
        <v>44622</v>
      </c>
      <c r="IX155" t="s">
        <v>160</v>
      </c>
      <c r="IY155" s="27">
        <v>44622</v>
      </c>
      <c r="IZ155" t="s">
        <v>160</v>
      </c>
      <c r="JA155" s="27">
        <v>44622</v>
      </c>
      <c r="JB155" t="s">
        <v>160</v>
      </c>
      <c r="JC155" s="27">
        <v>44622</v>
      </c>
      <c r="JD155" t="s">
        <v>160</v>
      </c>
      <c r="JE155" s="27">
        <v>44622</v>
      </c>
      <c r="JF155" t="s">
        <v>161</v>
      </c>
      <c r="JG155">
        <v>44622</v>
      </c>
      <c r="JH155" t="s">
        <v>159</v>
      </c>
      <c r="JI155" s="27">
        <v>44622</v>
      </c>
      <c r="JJ155" t="s">
        <v>159</v>
      </c>
      <c r="JK155">
        <v>44622</v>
      </c>
      <c r="JL155" t="s">
        <v>159</v>
      </c>
      <c r="JM155" s="27">
        <v>44669</v>
      </c>
      <c r="JN155" t="s">
        <v>159</v>
      </c>
      <c r="JO155" s="7">
        <v>44685</v>
      </c>
      <c r="JP155" t="s">
        <v>159</v>
      </c>
      <c r="JQ155" s="27">
        <v>44685</v>
      </c>
      <c r="JR155" t="s">
        <v>159</v>
      </c>
      <c r="JS155" s="27">
        <v>44685</v>
      </c>
      <c r="JT155" t="s">
        <v>159</v>
      </c>
      <c r="JU155">
        <v>44685</v>
      </c>
      <c r="JV155" t="s">
        <v>159</v>
      </c>
      <c r="JW155">
        <v>44725</v>
      </c>
      <c r="JX155" t="s">
        <v>159</v>
      </c>
      <c r="JY155" s="27">
        <v>44725</v>
      </c>
      <c r="JZ155" t="s">
        <v>159</v>
      </c>
      <c r="KA155" s="27">
        <v>44764</v>
      </c>
      <c r="KB155" t="s">
        <v>159</v>
      </c>
      <c r="KC155" s="27">
        <v>44764</v>
      </c>
      <c r="KD155" t="s">
        <v>159</v>
      </c>
      <c r="KE155" s="27">
        <v>44770</v>
      </c>
    </row>
    <row r="156" spans="1:291" x14ac:dyDescent="0.25">
      <c r="A156">
        <v>3866</v>
      </c>
      <c r="B156" s="7">
        <v>43791</v>
      </c>
      <c r="D156">
        <v>3866</v>
      </c>
      <c r="E156" s="7">
        <v>43771</v>
      </c>
      <c r="G156">
        <v>3572</v>
      </c>
      <c r="I156">
        <v>3863</v>
      </c>
      <c r="J156" s="7">
        <v>43791</v>
      </c>
      <c r="L156">
        <v>3572</v>
      </c>
      <c r="M156">
        <v>3847</v>
      </c>
      <c r="O156">
        <v>3618</v>
      </c>
      <c r="P156" s="7">
        <v>43930</v>
      </c>
      <c r="R156">
        <v>2448</v>
      </c>
      <c r="S156" s="7">
        <v>42723</v>
      </c>
      <c r="T156" t="s">
        <v>2578</v>
      </c>
      <c r="U156">
        <v>2431</v>
      </c>
      <c r="V156" s="7">
        <v>43453</v>
      </c>
      <c r="W156" t="s">
        <v>2342</v>
      </c>
      <c r="X156">
        <v>3847</v>
      </c>
      <c r="Y156">
        <v>3847</v>
      </c>
      <c r="Z156" s="7">
        <v>43978</v>
      </c>
      <c r="AA156">
        <v>3847</v>
      </c>
      <c r="AB156">
        <v>3847</v>
      </c>
      <c r="AC156">
        <v>3618</v>
      </c>
      <c r="AD156" s="7">
        <v>43979</v>
      </c>
      <c r="AE156" s="14">
        <v>3832</v>
      </c>
      <c r="AF156">
        <v>3608</v>
      </c>
      <c r="AG156" s="7">
        <v>43979</v>
      </c>
      <c r="AH156">
        <v>3045</v>
      </c>
      <c r="AI156" s="7">
        <v>43626</v>
      </c>
      <c r="AJ156" s="15" t="s">
        <v>2577</v>
      </c>
      <c r="AK156">
        <v>36482</v>
      </c>
      <c r="AL156" s="7">
        <v>43979</v>
      </c>
      <c r="AM156">
        <v>3806</v>
      </c>
      <c r="AN156">
        <v>36482</v>
      </c>
      <c r="AO156" s="7">
        <v>43979</v>
      </c>
      <c r="AP156">
        <v>36482</v>
      </c>
      <c r="AQ156" s="7">
        <v>44012</v>
      </c>
      <c r="AR156">
        <v>36482</v>
      </c>
      <c r="AS156" s="27">
        <v>44012</v>
      </c>
      <c r="AT156">
        <v>36482</v>
      </c>
      <c r="AU156" s="27">
        <v>44012</v>
      </c>
      <c r="AV156">
        <v>36482</v>
      </c>
      <c r="AW156" s="27">
        <v>44039</v>
      </c>
      <c r="AX156">
        <v>36482</v>
      </c>
      <c r="AY156" s="27">
        <v>44039</v>
      </c>
      <c r="AZ156" t="s">
        <v>2547</v>
      </c>
      <c r="BA156" s="27">
        <v>44054</v>
      </c>
      <c r="BB156" t="s">
        <v>2547</v>
      </c>
      <c r="BC156" s="27">
        <v>44054</v>
      </c>
      <c r="BD156" t="s">
        <v>2547</v>
      </c>
      <c r="BE156" s="27">
        <v>44054</v>
      </c>
      <c r="BF156" t="s">
        <v>2547</v>
      </c>
      <c r="BG156" s="27">
        <v>44054</v>
      </c>
      <c r="BH156" t="s">
        <v>2547</v>
      </c>
      <c r="BI156" s="27">
        <v>44098</v>
      </c>
      <c r="BJ156" t="s">
        <v>2547</v>
      </c>
      <c r="BK156" s="27">
        <v>44098</v>
      </c>
      <c r="BL156" t="s">
        <v>2547</v>
      </c>
      <c r="BM156" s="27">
        <v>44098</v>
      </c>
      <c r="BN156">
        <v>3761</v>
      </c>
      <c r="BO156" s="27">
        <v>44124</v>
      </c>
      <c r="BP156">
        <v>3761</v>
      </c>
      <c r="BQ156" s="7">
        <v>44124</v>
      </c>
      <c r="BR156">
        <v>3761</v>
      </c>
      <c r="BS156" s="27">
        <v>44124</v>
      </c>
      <c r="BT156">
        <v>3761</v>
      </c>
      <c r="BU156" s="27">
        <v>44175</v>
      </c>
      <c r="BV156">
        <v>3761</v>
      </c>
      <c r="BW156" s="7">
        <v>44175</v>
      </c>
      <c r="BX156">
        <v>3761</v>
      </c>
      <c r="BY156" s="27">
        <v>44175</v>
      </c>
      <c r="BZ156">
        <v>3761</v>
      </c>
      <c r="CA156" s="27">
        <v>44212</v>
      </c>
      <c r="CB156">
        <v>3761</v>
      </c>
      <c r="CC156" s="27">
        <v>44212</v>
      </c>
      <c r="CD156">
        <v>4160</v>
      </c>
      <c r="CE156" s="27">
        <v>44215</v>
      </c>
      <c r="CF156">
        <v>3761</v>
      </c>
      <c r="CG156" s="27">
        <v>44212</v>
      </c>
      <c r="CH156">
        <v>4070</v>
      </c>
      <c r="CI156" s="27">
        <v>44175</v>
      </c>
      <c r="CJ156">
        <v>4070</v>
      </c>
      <c r="CK156" s="27">
        <v>44175</v>
      </c>
      <c r="CL156">
        <v>4070</v>
      </c>
      <c r="CM156" s="27">
        <v>44175</v>
      </c>
      <c r="CN156">
        <v>4070</v>
      </c>
      <c r="CO156" s="27">
        <v>44253</v>
      </c>
      <c r="CP156">
        <v>4070</v>
      </c>
      <c r="CQ156" s="7">
        <v>44253</v>
      </c>
      <c r="CR156">
        <v>580</v>
      </c>
      <c r="CS156">
        <v>0.18099999999999999</v>
      </c>
      <c r="CT156" t="s">
        <v>2556</v>
      </c>
      <c r="CU156" s="7">
        <v>44231</v>
      </c>
      <c r="CV156">
        <v>3761</v>
      </c>
      <c r="CW156" s="27">
        <v>44266</v>
      </c>
      <c r="CX156">
        <v>3761</v>
      </c>
      <c r="CY156" s="27">
        <v>44266</v>
      </c>
      <c r="CZ156">
        <v>3761</v>
      </c>
      <c r="DA156" s="27">
        <v>44301</v>
      </c>
      <c r="DB156">
        <v>3761</v>
      </c>
      <c r="DC156" s="27">
        <v>44301</v>
      </c>
      <c r="DD156">
        <v>3761</v>
      </c>
      <c r="DE156" s="27">
        <v>44336</v>
      </c>
      <c r="DF156">
        <v>3761</v>
      </c>
      <c r="DG156" s="27">
        <v>44336</v>
      </c>
      <c r="DH156">
        <v>3761</v>
      </c>
      <c r="DI156" s="27">
        <v>44336</v>
      </c>
      <c r="DJ156" t="s">
        <v>298</v>
      </c>
      <c r="DK156" s="7">
        <v>44266</v>
      </c>
      <c r="DL156" t="s">
        <v>181</v>
      </c>
      <c r="DM156" s="27">
        <v>44370</v>
      </c>
      <c r="DN156" t="s">
        <v>181</v>
      </c>
      <c r="DO156" s="27">
        <v>44370</v>
      </c>
      <c r="DP156" t="s">
        <v>138</v>
      </c>
      <c r="DQ156" s="27">
        <v>44257</v>
      </c>
      <c r="DR156" t="s">
        <v>138</v>
      </c>
      <c r="DS156" s="27">
        <v>44257</v>
      </c>
      <c r="DT156" t="s">
        <v>138</v>
      </c>
      <c r="DU156" s="27">
        <v>44257</v>
      </c>
      <c r="DV156" t="s">
        <v>136</v>
      </c>
      <c r="DW156" s="27">
        <v>44372</v>
      </c>
      <c r="DX156" t="s">
        <v>135</v>
      </c>
      <c r="DY156" s="7">
        <v>44393</v>
      </c>
      <c r="DZ156" t="s">
        <v>135</v>
      </c>
      <c r="EA156">
        <v>44393</v>
      </c>
      <c r="EB156" t="s">
        <v>135</v>
      </c>
      <c r="EC156" s="27">
        <v>44393</v>
      </c>
      <c r="ED156" t="s">
        <v>135</v>
      </c>
      <c r="EE156" s="27">
        <v>44393</v>
      </c>
      <c r="EF156" t="s">
        <v>135</v>
      </c>
      <c r="EG156" s="7">
        <v>44393</v>
      </c>
      <c r="EH156" t="s">
        <v>135</v>
      </c>
      <c r="EI156" s="27">
        <v>44393</v>
      </c>
      <c r="EJ156" t="s">
        <v>135</v>
      </c>
      <c r="EK156" s="27">
        <v>44393</v>
      </c>
      <c r="EL156" t="s">
        <v>135</v>
      </c>
      <c r="EM156" s="27">
        <v>44393</v>
      </c>
      <c r="EN156" t="s">
        <v>135</v>
      </c>
      <c r="EO156" s="27">
        <v>44393</v>
      </c>
      <c r="EP156" t="s">
        <v>135</v>
      </c>
      <c r="EQ156" s="27">
        <v>44393</v>
      </c>
      <c r="ER156" t="s">
        <v>166</v>
      </c>
      <c r="ES156" s="27">
        <v>44411</v>
      </c>
      <c r="ET156" t="s">
        <v>164</v>
      </c>
      <c r="EU156" s="27">
        <v>44411</v>
      </c>
      <c r="EV156" t="s">
        <v>163</v>
      </c>
      <c r="EW156" s="27">
        <v>44411</v>
      </c>
      <c r="EX156" t="s">
        <v>163</v>
      </c>
      <c r="EY156" s="27">
        <v>44411</v>
      </c>
      <c r="EZ156" t="s">
        <v>163</v>
      </c>
      <c r="FA156">
        <v>44411</v>
      </c>
      <c r="FB156" t="s">
        <v>163</v>
      </c>
      <c r="FC156" s="27">
        <v>44411</v>
      </c>
      <c r="FF156" t="s">
        <v>163</v>
      </c>
      <c r="FG156" s="27">
        <v>44411</v>
      </c>
      <c r="FH156" t="s">
        <v>163</v>
      </c>
      <c r="FI156" s="7">
        <v>44411</v>
      </c>
      <c r="FJ156" t="s">
        <v>163</v>
      </c>
      <c r="FK156" s="27">
        <v>44411</v>
      </c>
      <c r="FL156" t="s">
        <v>163</v>
      </c>
      <c r="FM156" s="27">
        <v>44411</v>
      </c>
      <c r="FN156" t="s">
        <v>162</v>
      </c>
      <c r="FO156" s="27">
        <v>44447</v>
      </c>
      <c r="FP156" t="s">
        <v>162</v>
      </c>
      <c r="FQ156" s="27">
        <v>44447</v>
      </c>
      <c r="FR156" t="s">
        <v>162</v>
      </c>
      <c r="FS156" s="27">
        <v>44447</v>
      </c>
      <c r="FT156" t="s">
        <v>162</v>
      </c>
      <c r="FU156" s="7">
        <v>44447</v>
      </c>
      <c r="FV156" t="s">
        <v>162</v>
      </c>
      <c r="FW156" s="27">
        <v>44447</v>
      </c>
      <c r="FX156" t="s">
        <v>162</v>
      </c>
      <c r="FY156" s="27">
        <v>44447</v>
      </c>
      <c r="FZ156" t="s">
        <v>162</v>
      </c>
      <c r="GA156" s="27">
        <v>44447</v>
      </c>
      <c r="GB156" t="s">
        <v>162</v>
      </c>
      <c r="GC156" s="27">
        <v>44447</v>
      </c>
      <c r="GD156" t="s">
        <v>162</v>
      </c>
      <c r="GE156" s="27">
        <v>44447</v>
      </c>
      <c r="GF156" t="s">
        <v>162</v>
      </c>
      <c r="GG156" s="27">
        <v>44447</v>
      </c>
      <c r="GH156" t="s">
        <v>162</v>
      </c>
      <c r="GI156" s="27">
        <v>44481</v>
      </c>
      <c r="GJ156" t="s">
        <v>162</v>
      </c>
      <c r="GK156" s="27">
        <v>44481</v>
      </c>
      <c r="GL156" t="s">
        <v>162</v>
      </c>
      <c r="GM156" s="27">
        <v>44481</v>
      </c>
      <c r="GN156" t="s">
        <v>162</v>
      </c>
      <c r="GO156" s="27">
        <v>44481</v>
      </c>
      <c r="GP156" t="s">
        <v>162</v>
      </c>
      <c r="GQ156" s="27">
        <v>44481</v>
      </c>
      <c r="GR156" t="s">
        <v>162</v>
      </c>
      <c r="GS156" s="27">
        <v>44481</v>
      </c>
      <c r="GT156" t="s">
        <v>162</v>
      </c>
      <c r="GU156" s="27">
        <v>44509</v>
      </c>
      <c r="GV156" t="s">
        <v>162</v>
      </c>
      <c r="GW156" s="27">
        <v>44509</v>
      </c>
      <c r="GX156" t="s">
        <v>162</v>
      </c>
      <c r="GY156" s="27">
        <v>44509</v>
      </c>
      <c r="GZ156" t="s">
        <v>161</v>
      </c>
      <c r="HA156" s="27">
        <v>44509</v>
      </c>
      <c r="HB156" t="s">
        <v>161</v>
      </c>
      <c r="HC156" s="27">
        <v>44509</v>
      </c>
      <c r="HD156" t="s">
        <v>161</v>
      </c>
      <c r="HE156" s="27">
        <v>44532</v>
      </c>
      <c r="HF156" t="s">
        <v>161</v>
      </c>
      <c r="HG156">
        <v>44532</v>
      </c>
      <c r="HH156" t="s">
        <v>161</v>
      </c>
      <c r="HI156">
        <v>44532</v>
      </c>
      <c r="HJ156" t="s">
        <v>161</v>
      </c>
      <c r="HK156">
        <v>44532</v>
      </c>
      <c r="HL156" t="s">
        <v>161</v>
      </c>
      <c r="HM156" s="27">
        <v>44532</v>
      </c>
      <c r="HN156" t="s">
        <v>159</v>
      </c>
      <c r="HO156" s="27">
        <v>44532</v>
      </c>
      <c r="HP156" t="s">
        <v>160</v>
      </c>
      <c r="HQ156" s="27">
        <v>44532</v>
      </c>
      <c r="HR156" s="470" t="s">
        <v>160</v>
      </c>
      <c r="HS156" s="471">
        <v>44574</v>
      </c>
      <c r="HT156" t="s">
        <v>160</v>
      </c>
      <c r="HU156" s="27">
        <v>44574</v>
      </c>
      <c r="HV156" t="s">
        <v>160</v>
      </c>
      <c r="HW156" s="27">
        <v>44574</v>
      </c>
      <c r="HX156" t="s">
        <v>160</v>
      </c>
      <c r="HY156" s="27">
        <v>44574</v>
      </c>
      <c r="HZ156" t="s">
        <v>115</v>
      </c>
      <c r="IA156" s="27">
        <v>44574</v>
      </c>
      <c r="IB156" t="s">
        <v>115</v>
      </c>
      <c r="IC156" s="27">
        <v>44574</v>
      </c>
      <c r="ID156" t="s">
        <v>115</v>
      </c>
      <c r="IE156" s="27">
        <v>44596</v>
      </c>
      <c r="IF156" t="s">
        <v>115</v>
      </c>
      <c r="IG156" s="27">
        <v>44596</v>
      </c>
      <c r="IH156" t="s">
        <v>160</v>
      </c>
      <c r="II156" s="27">
        <v>44599</v>
      </c>
      <c r="IJ156" t="s">
        <v>160</v>
      </c>
      <c r="IK156" s="27">
        <v>44599</v>
      </c>
      <c r="IL156" t="s">
        <v>160</v>
      </c>
      <c r="IM156" s="27">
        <v>44599</v>
      </c>
      <c r="IN156" t="s">
        <v>160</v>
      </c>
      <c r="IO156" s="27">
        <v>44599</v>
      </c>
      <c r="IP156" t="s">
        <v>161</v>
      </c>
      <c r="IQ156" s="27">
        <v>44622</v>
      </c>
      <c r="IR156" t="s">
        <v>161</v>
      </c>
      <c r="IS156">
        <v>44622</v>
      </c>
      <c r="IT156" t="s">
        <v>161</v>
      </c>
      <c r="IU156" s="27">
        <v>44622</v>
      </c>
      <c r="IV156" t="s">
        <v>161</v>
      </c>
      <c r="IW156" s="27">
        <v>44622</v>
      </c>
      <c r="IX156" t="s">
        <v>161</v>
      </c>
      <c r="IY156" s="27">
        <v>44622</v>
      </c>
      <c r="IZ156" t="s">
        <v>161</v>
      </c>
      <c r="JA156" s="27">
        <v>44622</v>
      </c>
      <c r="JB156" t="s">
        <v>161</v>
      </c>
      <c r="JC156" s="27">
        <v>44622</v>
      </c>
      <c r="JD156" t="s">
        <v>161</v>
      </c>
      <c r="JE156" s="27">
        <v>44622</v>
      </c>
      <c r="JF156" t="s">
        <v>162</v>
      </c>
      <c r="JG156">
        <v>44622</v>
      </c>
      <c r="JH156" t="s">
        <v>160</v>
      </c>
      <c r="JI156" s="27">
        <v>44622</v>
      </c>
      <c r="JJ156" t="s">
        <v>160</v>
      </c>
      <c r="JK156">
        <v>44622</v>
      </c>
      <c r="JL156" t="s">
        <v>160</v>
      </c>
      <c r="JM156" s="27">
        <v>44669</v>
      </c>
      <c r="JN156" t="s">
        <v>160</v>
      </c>
      <c r="JO156" s="7">
        <v>44685</v>
      </c>
      <c r="JP156" t="s">
        <v>160</v>
      </c>
      <c r="JQ156" s="27">
        <v>44685</v>
      </c>
      <c r="JR156" t="s">
        <v>160</v>
      </c>
      <c r="JS156" s="27">
        <v>44685</v>
      </c>
      <c r="JT156" t="s">
        <v>160</v>
      </c>
      <c r="JU156">
        <v>44685</v>
      </c>
      <c r="JV156" t="s">
        <v>160</v>
      </c>
      <c r="JW156">
        <v>44727</v>
      </c>
      <c r="JX156" t="s">
        <v>160</v>
      </c>
      <c r="JY156" s="27">
        <v>44727</v>
      </c>
      <c r="JZ156" t="s">
        <v>160</v>
      </c>
      <c r="KA156" s="27">
        <v>44764</v>
      </c>
      <c r="KB156" t="s">
        <v>160</v>
      </c>
      <c r="KC156" s="27">
        <v>44764</v>
      </c>
      <c r="KD156" t="s">
        <v>160</v>
      </c>
      <c r="KE156" s="27">
        <v>44770</v>
      </c>
    </row>
    <row r="157" spans="1:291" x14ac:dyDescent="0.25">
      <c r="A157">
        <v>3863</v>
      </c>
      <c r="B157" s="7">
        <v>43791</v>
      </c>
      <c r="D157">
        <v>3863</v>
      </c>
      <c r="E157" s="7">
        <v>43791</v>
      </c>
      <c r="G157">
        <v>5681</v>
      </c>
      <c r="I157">
        <v>3827</v>
      </c>
      <c r="J157" s="7">
        <v>43791</v>
      </c>
      <c r="L157">
        <v>5681</v>
      </c>
      <c r="M157" t="s">
        <v>2569</v>
      </c>
      <c r="O157">
        <v>3761</v>
      </c>
      <c r="P157" s="7">
        <v>43916</v>
      </c>
      <c r="R157">
        <v>2545</v>
      </c>
      <c r="S157" s="7">
        <v>43452</v>
      </c>
      <c r="T157" t="s">
        <v>2342</v>
      </c>
      <c r="U157">
        <v>2680</v>
      </c>
      <c r="V157" s="7">
        <v>42248</v>
      </c>
      <c r="W157" t="s">
        <v>2510</v>
      </c>
      <c r="X157" t="s">
        <v>2569</v>
      </c>
      <c r="Y157" t="s">
        <v>2569</v>
      </c>
      <c r="Z157" s="7">
        <v>43978</v>
      </c>
      <c r="AA157" t="s">
        <v>2569</v>
      </c>
      <c r="AB157" t="s">
        <v>2569</v>
      </c>
      <c r="AC157">
        <v>3761</v>
      </c>
      <c r="AD157" s="7">
        <v>43979</v>
      </c>
      <c r="AE157" s="14">
        <v>3844</v>
      </c>
      <c r="AF157">
        <v>3618</v>
      </c>
      <c r="AG157" s="7">
        <v>43979</v>
      </c>
      <c r="AH157">
        <v>6650</v>
      </c>
      <c r="AI157" s="7">
        <v>43045</v>
      </c>
      <c r="AJ157" s="15" t="s">
        <v>2342</v>
      </c>
      <c r="AK157">
        <v>3649</v>
      </c>
      <c r="AL157" s="7">
        <v>43979</v>
      </c>
      <c r="AM157">
        <v>3608</v>
      </c>
      <c r="AN157">
        <v>3649</v>
      </c>
      <c r="AO157" s="7">
        <v>43979</v>
      </c>
      <c r="AP157">
        <v>3649</v>
      </c>
      <c r="AQ157" s="7">
        <v>44012</v>
      </c>
      <c r="AR157">
        <v>3649</v>
      </c>
      <c r="AS157" s="27">
        <v>44014</v>
      </c>
      <c r="AT157">
        <v>3649</v>
      </c>
      <c r="AU157" s="27">
        <v>44014</v>
      </c>
      <c r="AV157">
        <v>3649</v>
      </c>
      <c r="AW157" s="27">
        <v>44039</v>
      </c>
      <c r="AX157">
        <v>3649</v>
      </c>
      <c r="AY157" s="27">
        <v>44039</v>
      </c>
      <c r="AZ157">
        <v>36482</v>
      </c>
      <c r="BA157" s="27">
        <v>44054</v>
      </c>
      <c r="BB157">
        <v>36482</v>
      </c>
      <c r="BC157" s="27">
        <v>44054</v>
      </c>
      <c r="BD157">
        <v>36482</v>
      </c>
      <c r="BE157" s="27">
        <v>44054</v>
      </c>
      <c r="BF157">
        <v>36482</v>
      </c>
      <c r="BG157" s="27">
        <v>44054</v>
      </c>
      <c r="BH157">
        <v>36482</v>
      </c>
      <c r="BI157" s="27">
        <v>44098</v>
      </c>
      <c r="BJ157">
        <v>36482</v>
      </c>
      <c r="BK157" s="27">
        <v>44098</v>
      </c>
      <c r="BL157">
        <v>36482</v>
      </c>
      <c r="BM157" s="27">
        <v>44098</v>
      </c>
      <c r="BN157" t="s">
        <v>2512</v>
      </c>
      <c r="BO157" s="27">
        <v>44124</v>
      </c>
      <c r="BP157" t="s">
        <v>2512</v>
      </c>
      <c r="BQ157" s="7">
        <v>44124</v>
      </c>
      <c r="BR157" t="s">
        <v>2512</v>
      </c>
      <c r="BS157" s="27">
        <v>44124</v>
      </c>
      <c r="BT157" t="s">
        <v>2512</v>
      </c>
      <c r="BU157" s="27">
        <v>44175</v>
      </c>
      <c r="BV157" t="s">
        <v>2512</v>
      </c>
      <c r="BW157" s="7">
        <v>44175</v>
      </c>
      <c r="BX157" t="s">
        <v>2512</v>
      </c>
      <c r="BY157" s="27">
        <v>44175</v>
      </c>
      <c r="BZ157" t="s">
        <v>2512</v>
      </c>
      <c r="CA157" s="27">
        <v>44175</v>
      </c>
      <c r="CB157" t="s">
        <v>2512</v>
      </c>
      <c r="CC157" s="27">
        <v>44175</v>
      </c>
      <c r="CD157">
        <v>4111</v>
      </c>
      <c r="CE157" s="27">
        <v>44215</v>
      </c>
      <c r="CF157" t="s">
        <v>2512</v>
      </c>
      <c r="CG157" s="27">
        <v>44175</v>
      </c>
      <c r="CH157" t="s">
        <v>2513</v>
      </c>
      <c r="CI157" s="27">
        <v>44175</v>
      </c>
      <c r="CJ157" t="s">
        <v>2513</v>
      </c>
      <c r="CK157" s="27">
        <v>44175</v>
      </c>
      <c r="CL157" t="s">
        <v>2513</v>
      </c>
      <c r="CM157" s="27">
        <v>44175</v>
      </c>
      <c r="CN157" t="s">
        <v>2513</v>
      </c>
      <c r="CO157" s="27">
        <v>44253</v>
      </c>
      <c r="CP157" t="s">
        <v>2513</v>
      </c>
      <c r="CQ157" s="7">
        <v>44253</v>
      </c>
      <c r="CR157">
        <v>43</v>
      </c>
      <c r="CS157">
        <v>0.14399999999999999</v>
      </c>
      <c r="CT157" t="s">
        <v>2526</v>
      </c>
      <c r="CU157" s="7">
        <v>44231</v>
      </c>
      <c r="CV157" t="s">
        <v>2512</v>
      </c>
      <c r="CW157" s="27">
        <v>44272</v>
      </c>
      <c r="CX157" t="s">
        <v>2512</v>
      </c>
      <c r="CY157" s="27">
        <v>44272</v>
      </c>
      <c r="CZ157" t="s">
        <v>2512</v>
      </c>
      <c r="DA157" s="27">
        <v>44301</v>
      </c>
      <c r="DB157" t="s">
        <v>2512</v>
      </c>
      <c r="DC157" s="27">
        <v>44301</v>
      </c>
      <c r="DD157" t="s">
        <v>2512</v>
      </c>
      <c r="DE157" s="27">
        <v>44336</v>
      </c>
      <c r="DF157" t="s">
        <v>2512</v>
      </c>
      <c r="DG157" s="27">
        <v>44336</v>
      </c>
      <c r="DH157" t="s">
        <v>2512</v>
      </c>
      <c r="DI157" s="27">
        <v>44336</v>
      </c>
      <c r="DJ157" t="s">
        <v>250</v>
      </c>
      <c r="DK157" s="7">
        <v>44259</v>
      </c>
      <c r="DL157" t="s">
        <v>183</v>
      </c>
      <c r="DM157" s="27">
        <v>44372</v>
      </c>
      <c r="DN157" t="s">
        <v>183</v>
      </c>
      <c r="DO157" s="27">
        <v>44372</v>
      </c>
      <c r="DP157" t="s">
        <v>174</v>
      </c>
      <c r="DQ157" s="27">
        <v>44370</v>
      </c>
      <c r="DR157" t="s">
        <v>174</v>
      </c>
      <c r="DS157" s="27">
        <v>44370</v>
      </c>
      <c r="DT157" t="s">
        <v>174</v>
      </c>
      <c r="DU157" s="27">
        <v>44370</v>
      </c>
      <c r="DV157" t="s">
        <v>137</v>
      </c>
      <c r="DW157" s="27">
        <v>44257</v>
      </c>
      <c r="DX157" t="s">
        <v>136</v>
      </c>
      <c r="DY157" s="7">
        <v>44372</v>
      </c>
      <c r="DZ157" t="s">
        <v>136</v>
      </c>
      <c r="EA157">
        <v>44372</v>
      </c>
      <c r="EB157" t="s">
        <v>136</v>
      </c>
      <c r="EC157" s="27">
        <v>44372</v>
      </c>
      <c r="ED157" t="s">
        <v>136</v>
      </c>
      <c r="EE157" s="27">
        <v>44372</v>
      </c>
      <c r="EF157" t="s">
        <v>136</v>
      </c>
      <c r="EG157" s="7">
        <v>44372</v>
      </c>
      <c r="EH157" t="s">
        <v>136</v>
      </c>
      <c r="EI157" s="27">
        <v>44372</v>
      </c>
      <c r="EJ157" t="s">
        <v>136</v>
      </c>
      <c r="EK157" s="27">
        <v>44372</v>
      </c>
      <c r="EL157" t="s">
        <v>136</v>
      </c>
      <c r="EM157" s="27">
        <v>44372</v>
      </c>
      <c r="EN157" t="s">
        <v>136</v>
      </c>
      <c r="EO157" s="27">
        <v>44372</v>
      </c>
      <c r="EP157" t="s">
        <v>136</v>
      </c>
      <c r="EQ157" s="27">
        <v>44372</v>
      </c>
      <c r="ER157" t="s">
        <v>167</v>
      </c>
      <c r="ES157" s="27">
        <v>44411</v>
      </c>
      <c r="ET157" t="s">
        <v>166</v>
      </c>
      <c r="EU157" s="27">
        <v>44411</v>
      </c>
      <c r="EV157" t="s">
        <v>164</v>
      </c>
      <c r="EW157" s="27">
        <v>44411</v>
      </c>
      <c r="EX157" t="s">
        <v>164</v>
      </c>
      <c r="EY157" s="27">
        <v>44411</v>
      </c>
      <c r="EZ157" t="s">
        <v>164</v>
      </c>
      <c r="FA157">
        <v>44411</v>
      </c>
      <c r="FB157" t="s">
        <v>164</v>
      </c>
      <c r="FC157" s="27">
        <v>44411</v>
      </c>
      <c r="FF157" t="s">
        <v>164</v>
      </c>
      <c r="FG157" s="27">
        <v>44411</v>
      </c>
      <c r="FH157" t="s">
        <v>164</v>
      </c>
      <c r="FI157" s="7">
        <v>44411</v>
      </c>
      <c r="FJ157" t="s">
        <v>164</v>
      </c>
      <c r="FK157" s="27">
        <v>44411</v>
      </c>
      <c r="FL157" t="s">
        <v>164</v>
      </c>
      <c r="FM157" s="27">
        <v>44411</v>
      </c>
      <c r="FN157" t="s">
        <v>163</v>
      </c>
      <c r="FO157" s="27">
        <v>44447</v>
      </c>
      <c r="FP157" t="s">
        <v>163</v>
      </c>
      <c r="FQ157" s="27">
        <v>44447</v>
      </c>
      <c r="FR157" t="s">
        <v>163</v>
      </c>
      <c r="FS157" s="27">
        <v>44447</v>
      </c>
      <c r="FT157" t="s">
        <v>163</v>
      </c>
      <c r="FU157" s="7">
        <v>44447</v>
      </c>
      <c r="FV157" t="s">
        <v>163</v>
      </c>
      <c r="FW157" s="27">
        <v>44447</v>
      </c>
      <c r="FX157" t="s">
        <v>163</v>
      </c>
      <c r="FY157" s="27">
        <v>44447</v>
      </c>
      <c r="FZ157" t="s">
        <v>163</v>
      </c>
      <c r="GA157" s="27">
        <v>44447</v>
      </c>
      <c r="GB157" t="s">
        <v>163</v>
      </c>
      <c r="GC157" s="27">
        <v>44447</v>
      </c>
      <c r="GD157" t="s">
        <v>163</v>
      </c>
      <c r="GE157" s="27">
        <v>44447</v>
      </c>
      <c r="GF157" t="s">
        <v>163</v>
      </c>
      <c r="GG157" s="27">
        <v>44447</v>
      </c>
      <c r="GH157" t="s">
        <v>163</v>
      </c>
      <c r="GI157" s="27">
        <v>44481</v>
      </c>
      <c r="GJ157" t="s">
        <v>163</v>
      </c>
      <c r="GK157" s="27">
        <v>44481</v>
      </c>
      <c r="GL157" t="s">
        <v>163</v>
      </c>
      <c r="GM157" s="27">
        <v>44481</v>
      </c>
      <c r="GN157" t="s">
        <v>163</v>
      </c>
      <c r="GO157" s="27">
        <v>44481</v>
      </c>
      <c r="GP157" t="s">
        <v>163</v>
      </c>
      <c r="GQ157" s="27">
        <v>44481</v>
      </c>
      <c r="GR157" t="s">
        <v>163</v>
      </c>
      <c r="GS157" s="27">
        <v>44481</v>
      </c>
      <c r="GT157" t="s">
        <v>163</v>
      </c>
      <c r="GU157" s="27">
        <v>44509</v>
      </c>
      <c r="GV157" t="s">
        <v>163</v>
      </c>
      <c r="GW157" s="27">
        <v>44509</v>
      </c>
      <c r="GX157" t="s">
        <v>163</v>
      </c>
      <c r="GY157" s="27">
        <v>44509</v>
      </c>
      <c r="GZ157" t="s">
        <v>162</v>
      </c>
      <c r="HA157" s="27">
        <v>44509</v>
      </c>
      <c r="HB157" t="s">
        <v>162</v>
      </c>
      <c r="HC157" s="27">
        <v>44509</v>
      </c>
      <c r="HD157" t="s">
        <v>162</v>
      </c>
      <c r="HE157" s="27">
        <v>44532</v>
      </c>
      <c r="HF157" t="s">
        <v>162</v>
      </c>
      <c r="HG157">
        <v>44532</v>
      </c>
      <c r="HH157" t="s">
        <v>162</v>
      </c>
      <c r="HI157">
        <v>44532</v>
      </c>
      <c r="HJ157" t="s">
        <v>162</v>
      </c>
      <c r="HK157">
        <v>44532</v>
      </c>
      <c r="HL157" t="s">
        <v>162</v>
      </c>
      <c r="HM157" s="27">
        <v>44532</v>
      </c>
      <c r="HN157" t="s">
        <v>160</v>
      </c>
      <c r="HO157" s="27">
        <v>44532</v>
      </c>
      <c r="HP157" t="s">
        <v>161</v>
      </c>
      <c r="HQ157" s="27">
        <v>44532</v>
      </c>
      <c r="HR157" s="470" t="s">
        <v>161</v>
      </c>
      <c r="HS157" s="471">
        <v>44574</v>
      </c>
      <c r="HT157" t="s">
        <v>161</v>
      </c>
      <c r="HU157" s="27">
        <v>44574</v>
      </c>
      <c r="HV157" t="s">
        <v>161</v>
      </c>
      <c r="HW157" s="27">
        <v>44574</v>
      </c>
      <c r="HX157" t="s">
        <v>161</v>
      </c>
      <c r="HY157" s="27">
        <v>44574</v>
      </c>
      <c r="HZ157" t="s">
        <v>159</v>
      </c>
      <c r="IA157" s="27">
        <v>44574</v>
      </c>
      <c r="IB157" t="s">
        <v>159</v>
      </c>
      <c r="IC157" s="27">
        <v>44574</v>
      </c>
      <c r="ID157" t="s">
        <v>159</v>
      </c>
      <c r="IE157" s="27">
        <v>44599</v>
      </c>
      <c r="IF157" t="s">
        <v>159</v>
      </c>
      <c r="IG157" s="27">
        <v>44599</v>
      </c>
      <c r="IH157" t="s">
        <v>161</v>
      </c>
      <c r="II157" s="27">
        <v>44599</v>
      </c>
      <c r="IJ157" t="s">
        <v>161</v>
      </c>
      <c r="IK157" s="27">
        <v>44599</v>
      </c>
      <c r="IL157" t="s">
        <v>161</v>
      </c>
      <c r="IM157" s="27">
        <v>44599</v>
      </c>
      <c r="IN157" t="s">
        <v>161</v>
      </c>
      <c r="IO157" s="27">
        <v>44599</v>
      </c>
      <c r="IP157" t="s">
        <v>162</v>
      </c>
      <c r="IQ157" s="27">
        <v>44622</v>
      </c>
      <c r="IR157" t="s">
        <v>162</v>
      </c>
      <c r="IS157">
        <v>44622</v>
      </c>
      <c r="IT157" t="s">
        <v>162</v>
      </c>
      <c r="IU157" s="27">
        <v>44622</v>
      </c>
      <c r="IV157" t="s">
        <v>162</v>
      </c>
      <c r="IW157" s="27">
        <v>44622</v>
      </c>
      <c r="IX157" t="s">
        <v>162</v>
      </c>
      <c r="IY157" s="27">
        <v>44622</v>
      </c>
      <c r="IZ157" t="s">
        <v>162</v>
      </c>
      <c r="JA157" s="27">
        <v>44622</v>
      </c>
      <c r="JB157" t="s">
        <v>162</v>
      </c>
      <c r="JC157" s="27">
        <v>44622</v>
      </c>
      <c r="JD157" t="s">
        <v>162</v>
      </c>
      <c r="JE157" s="27">
        <v>44622</v>
      </c>
      <c r="JF157" t="s">
        <v>163</v>
      </c>
      <c r="JG157">
        <v>44622</v>
      </c>
      <c r="JH157" t="s">
        <v>161</v>
      </c>
      <c r="JI157" s="27">
        <v>44622</v>
      </c>
      <c r="JJ157" t="s">
        <v>161</v>
      </c>
      <c r="JK157">
        <v>44622</v>
      </c>
      <c r="JL157" t="s">
        <v>161</v>
      </c>
      <c r="JM157" s="27">
        <v>44669</v>
      </c>
      <c r="JN157" t="s">
        <v>161</v>
      </c>
      <c r="JO157" s="7">
        <v>44685</v>
      </c>
      <c r="JP157" t="s">
        <v>161</v>
      </c>
      <c r="JQ157" s="27">
        <v>44685</v>
      </c>
      <c r="JR157" t="s">
        <v>161</v>
      </c>
      <c r="JS157" s="27">
        <v>44685</v>
      </c>
      <c r="JT157" t="s">
        <v>161</v>
      </c>
      <c r="JU157">
        <v>44685</v>
      </c>
      <c r="JV157" t="s">
        <v>161</v>
      </c>
      <c r="JW157">
        <v>44726</v>
      </c>
      <c r="JX157" t="s">
        <v>161</v>
      </c>
      <c r="JY157" s="27">
        <v>44726</v>
      </c>
      <c r="JZ157" t="s">
        <v>161</v>
      </c>
      <c r="KA157" s="27">
        <v>44764</v>
      </c>
      <c r="KB157" t="s">
        <v>161</v>
      </c>
      <c r="KC157" s="27">
        <v>44764</v>
      </c>
      <c r="KD157" t="s">
        <v>161</v>
      </c>
      <c r="KE157" s="27">
        <v>44770</v>
      </c>
    </row>
    <row r="158" spans="1:291" x14ac:dyDescent="0.25">
      <c r="A158">
        <v>3827</v>
      </c>
      <c r="B158" s="7">
        <v>43791</v>
      </c>
      <c r="D158">
        <v>3827</v>
      </c>
      <c r="E158" s="7">
        <v>43791</v>
      </c>
      <c r="G158">
        <v>4051</v>
      </c>
      <c r="I158">
        <v>3800</v>
      </c>
      <c r="J158" s="7">
        <v>43791</v>
      </c>
      <c r="L158">
        <v>4051</v>
      </c>
      <c r="M158">
        <v>3832</v>
      </c>
      <c r="O158" t="s">
        <v>2512</v>
      </c>
      <c r="P158" s="7">
        <v>43916</v>
      </c>
      <c r="R158">
        <v>2431</v>
      </c>
      <c r="S158" s="7">
        <v>43453</v>
      </c>
      <c r="T158" t="s">
        <v>2342</v>
      </c>
      <c r="U158">
        <v>2558</v>
      </c>
      <c r="V158" s="7">
        <v>43452</v>
      </c>
      <c r="W158" t="s">
        <v>2342</v>
      </c>
      <c r="X158">
        <v>3832</v>
      </c>
      <c r="Y158">
        <v>3832</v>
      </c>
      <c r="Z158" s="7">
        <v>43978</v>
      </c>
      <c r="AA158">
        <v>3832</v>
      </c>
      <c r="AB158">
        <v>3832</v>
      </c>
      <c r="AC158" t="s">
        <v>2512</v>
      </c>
      <c r="AD158" s="7">
        <v>43979</v>
      </c>
      <c r="AE158" s="14">
        <v>3843</v>
      </c>
      <c r="AF158">
        <v>3761</v>
      </c>
      <c r="AG158" s="7">
        <v>43979</v>
      </c>
      <c r="AH158">
        <v>6640</v>
      </c>
      <c r="AI158" s="7">
        <v>42668</v>
      </c>
      <c r="AJ158" s="15" t="s">
        <v>2503</v>
      </c>
      <c r="AK158">
        <v>4070</v>
      </c>
      <c r="AL158" s="7">
        <v>43979</v>
      </c>
      <c r="AM158">
        <v>3618</v>
      </c>
      <c r="AN158">
        <v>4070</v>
      </c>
      <c r="AO158" s="7">
        <v>43979</v>
      </c>
      <c r="AP158">
        <v>4070</v>
      </c>
      <c r="AQ158" s="7">
        <v>44012</v>
      </c>
      <c r="AR158">
        <v>4070</v>
      </c>
      <c r="AS158" s="27">
        <v>44012</v>
      </c>
      <c r="AT158">
        <v>4070</v>
      </c>
      <c r="AU158" s="27">
        <v>44012</v>
      </c>
      <c r="AV158">
        <v>4070</v>
      </c>
      <c r="AW158" s="27">
        <v>44039</v>
      </c>
      <c r="AX158">
        <v>4070</v>
      </c>
      <c r="AY158" s="27">
        <v>44039</v>
      </c>
      <c r="AZ158">
        <v>3649</v>
      </c>
      <c r="BA158" s="27">
        <v>44054</v>
      </c>
      <c r="BB158">
        <v>3649</v>
      </c>
      <c r="BC158" s="27">
        <v>44054</v>
      </c>
      <c r="BD158">
        <v>3649</v>
      </c>
      <c r="BE158" s="27">
        <v>44054</v>
      </c>
      <c r="BF158">
        <v>3649</v>
      </c>
      <c r="BG158" s="27">
        <v>44054</v>
      </c>
      <c r="BH158">
        <v>3649</v>
      </c>
      <c r="BI158" s="27">
        <v>44098</v>
      </c>
      <c r="BJ158">
        <v>3649</v>
      </c>
      <c r="BK158" s="27">
        <v>44098</v>
      </c>
      <c r="BL158">
        <v>3649</v>
      </c>
      <c r="BM158" s="27">
        <v>44098</v>
      </c>
      <c r="BN158" t="s">
        <v>2547</v>
      </c>
      <c r="BO158" s="27">
        <v>44124</v>
      </c>
      <c r="BP158" t="s">
        <v>2547</v>
      </c>
      <c r="BQ158" s="7">
        <v>44124</v>
      </c>
      <c r="BR158" t="s">
        <v>2547</v>
      </c>
      <c r="BS158" s="27">
        <v>44124</v>
      </c>
      <c r="BT158" t="s">
        <v>2547</v>
      </c>
      <c r="BU158" s="27">
        <v>44175</v>
      </c>
      <c r="BV158" t="s">
        <v>2547</v>
      </c>
      <c r="BW158" s="7">
        <v>44175</v>
      </c>
      <c r="BX158" t="s">
        <v>2547</v>
      </c>
      <c r="BY158" s="27">
        <v>44175</v>
      </c>
      <c r="BZ158" t="s">
        <v>2547</v>
      </c>
      <c r="CA158" s="27">
        <v>44175</v>
      </c>
      <c r="CB158" t="s">
        <v>2547</v>
      </c>
      <c r="CC158" s="27">
        <v>44175</v>
      </c>
      <c r="CD158">
        <v>4113</v>
      </c>
      <c r="CE158" s="27">
        <v>44215</v>
      </c>
      <c r="CF158" t="s">
        <v>2547</v>
      </c>
      <c r="CG158" s="27">
        <v>44175</v>
      </c>
      <c r="CH158" t="s">
        <v>2515</v>
      </c>
      <c r="CI158" s="27">
        <v>44175</v>
      </c>
      <c r="CJ158" t="s">
        <v>2515</v>
      </c>
      <c r="CK158" s="27">
        <v>44175</v>
      </c>
      <c r="CL158" t="s">
        <v>2515</v>
      </c>
      <c r="CM158" s="27">
        <v>44175</v>
      </c>
      <c r="CN158" t="s">
        <v>2515</v>
      </c>
      <c r="CO158" s="27">
        <v>44253</v>
      </c>
      <c r="CP158" t="s">
        <v>2515</v>
      </c>
      <c r="CQ158" s="7">
        <v>44253</v>
      </c>
      <c r="CR158">
        <v>84</v>
      </c>
      <c r="CS158">
        <v>0.122</v>
      </c>
      <c r="CT158" t="s">
        <v>2527</v>
      </c>
      <c r="CU158" s="7">
        <v>44231</v>
      </c>
      <c r="CV158" t="s">
        <v>2547</v>
      </c>
      <c r="CW158" s="27">
        <v>44272</v>
      </c>
      <c r="CX158" t="s">
        <v>2547</v>
      </c>
      <c r="CY158" s="27">
        <v>44272</v>
      </c>
      <c r="CZ158" t="s">
        <v>2547</v>
      </c>
      <c r="DA158" s="27">
        <v>44301</v>
      </c>
      <c r="DB158" t="s">
        <v>2547</v>
      </c>
      <c r="DC158" s="27">
        <v>44301</v>
      </c>
      <c r="DD158" t="s">
        <v>2547</v>
      </c>
      <c r="DE158" s="27">
        <v>44336</v>
      </c>
      <c r="DF158" t="s">
        <v>2547</v>
      </c>
      <c r="DG158" s="27">
        <v>44336</v>
      </c>
      <c r="DH158" t="s">
        <v>2547</v>
      </c>
      <c r="DI158" s="27">
        <v>44336</v>
      </c>
      <c r="DJ158" t="s">
        <v>251</v>
      </c>
      <c r="DK158" s="7">
        <v>44259</v>
      </c>
      <c r="DL158" t="s">
        <v>184</v>
      </c>
      <c r="DM158" s="27">
        <v>44370</v>
      </c>
      <c r="DN158" t="s">
        <v>184</v>
      </c>
      <c r="DO158" s="27">
        <v>44370</v>
      </c>
      <c r="DP158" t="s">
        <v>176</v>
      </c>
      <c r="DQ158" s="27">
        <v>44370</v>
      </c>
      <c r="DR158" t="s">
        <v>176</v>
      </c>
      <c r="DS158" s="27">
        <v>44370</v>
      </c>
      <c r="DT158" t="s">
        <v>176</v>
      </c>
      <c r="DU158" s="27">
        <v>44370</v>
      </c>
      <c r="DV158" t="s">
        <v>138</v>
      </c>
      <c r="DW158" s="27">
        <v>44257</v>
      </c>
      <c r="DX158" t="s">
        <v>137</v>
      </c>
      <c r="DY158" s="7">
        <v>44393</v>
      </c>
      <c r="DZ158" t="s">
        <v>137</v>
      </c>
      <c r="EA158">
        <v>44393</v>
      </c>
      <c r="EB158" t="s">
        <v>137</v>
      </c>
      <c r="EC158" s="27">
        <v>44393</v>
      </c>
      <c r="ED158" t="s">
        <v>137</v>
      </c>
      <c r="EE158" s="27">
        <v>44393</v>
      </c>
      <c r="EF158" t="s">
        <v>137</v>
      </c>
      <c r="EG158" s="7">
        <v>44393</v>
      </c>
      <c r="EH158" t="s">
        <v>137</v>
      </c>
      <c r="EI158" s="27">
        <v>44393</v>
      </c>
      <c r="EJ158" t="s">
        <v>137</v>
      </c>
      <c r="EK158" s="27">
        <v>44393</v>
      </c>
      <c r="EL158" t="s">
        <v>137</v>
      </c>
      <c r="EM158" s="27">
        <v>44393</v>
      </c>
      <c r="EN158" t="s">
        <v>137</v>
      </c>
      <c r="EO158" s="27">
        <v>44393</v>
      </c>
      <c r="EP158" t="s">
        <v>137</v>
      </c>
      <c r="EQ158" s="27">
        <v>44393</v>
      </c>
      <c r="ER158" t="s">
        <v>169</v>
      </c>
      <c r="ES158" s="27">
        <v>44411</v>
      </c>
      <c r="ET158" t="s">
        <v>167</v>
      </c>
      <c r="EU158" s="27">
        <v>44411</v>
      </c>
      <c r="EV158" t="s">
        <v>166</v>
      </c>
      <c r="EW158" s="27">
        <v>44411</v>
      </c>
      <c r="EX158" t="s">
        <v>166</v>
      </c>
      <c r="EY158" s="27">
        <v>44411</v>
      </c>
      <c r="EZ158" t="s">
        <v>166</v>
      </c>
      <c r="FA158">
        <v>44411</v>
      </c>
      <c r="FB158" t="s">
        <v>166</v>
      </c>
      <c r="FC158" s="27">
        <v>44411</v>
      </c>
      <c r="FF158" t="s">
        <v>166</v>
      </c>
      <c r="FG158" s="27">
        <v>44411</v>
      </c>
      <c r="FH158" t="s">
        <v>166</v>
      </c>
      <c r="FI158" s="7">
        <v>44411</v>
      </c>
      <c r="FJ158" t="s">
        <v>166</v>
      </c>
      <c r="FK158" s="27">
        <v>44411</v>
      </c>
      <c r="FL158" t="s">
        <v>166</v>
      </c>
      <c r="FM158" s="27">
        <v>44411</v>
      </c>
      <c r="FN158" t="s">
        <v>164</v>
      </c>
      <c r="FO158" s="27">
        <v>44447</v>
      </c>
      <c r="FP158" t="s">
        <v>164</v>
      </c>
      <c r="FQ158" s="27">
        <v>44447</v>
      </c>
      <c r="FR158" t="s">
        <v>164</v>
      </c>
      <c r="FS158" s="27">
        <v>44447</v>
      </c>
      <c r="FT158" t="s">
        <v>164</v>
      </c>
      <c r="FU158" s="7">
        <v>44447</v>
      </c>
      <c r="FV158" t="s">
        <v>164</v>
      </c>
      <c r="FW158" s="27">
        <v>44447</v>
      </c>
      <c r="FX158" t="s">
        <v>164</v>
      </c>
      <c r="FY158" s="27">
        <v>44447</v>
      </c>
      <c r="FZ158" t="s">
        <v>164</v>
      </c>
      <c r="GA158" s="27">
        <v>44447</v>
      </c>
      <c r="GB158" t="s">
        <v>164</v>
      </c>
      <c r="GC158" s="27">
        <v>44447</v>
      </c>
      <c r="GD158" t="s">
        <v>164</v>
      </c>
      <c r="GE158" s="27">
        <v>44447</v>
      </c>
      <c r="GF158" t="s">
        <v>164</v>
      </c>
      <c r="GG158" s="27">
        <v>44447</v>
      </c>
      <c r="GH158" t="s">
        <v>164</v>
      </c>
      <c r="GI158" s="27">
        <v>44481</v>
      </c>
      <c r="GJ158" t="s">
        <v>164</v>
      </c>
      <c r="GK158" s="27">
        <v>44481</v>
      </c>
      <c r="GL158" t="s">
        <v>164</v>
      </c>
      <c r="GM158" s="27">
        <v>44481</v>
      </c>
      <c r="GN158" t="s">
        <v>164</v>
      </c>
      <c r="GO158" s="27">
        <v>44497</v>
      </c>
      <c r="GP158" t="s">
        <v>164</v>
      </c>
      <c r="GQ158" s="27">
        <v>44497</v>
      </c>
      <c r="GR158" t="s">
        <v>164</v>
      </c>
      <c r="GS158" s="27">
        <v>44497</v>
      </c>
      <c r="GT158" t="s">
        <v>164</v>
      </c>
      <c r="GU158" s="27">
        <v>44509</v>
      </c>
      <c r="GV158" t="s">
        <v>164</v>
      </c>
      <c r="GW158" s="27">
        <v>44509</v>
      </c>
      <c r="GX158" t="s">
        <v>164</v>
      </c>
      <c r="GY158" s="27">
        <v>44509</v>
      </c>
      <c r="GZ158" t="s">
        <v>163</v>
      </c>
      <c r="HA158" s="27">
        <v>44509</v>
      </c>
      <c r="HB158" t="s">
        <v>163</v>
      </c>
      <c r="HC158" s="27">
        <v>44509</v>
      </c>
      <c r="HD158" t="s">
        <v>163</v>
      </c>
      <c r="HE158" s="27">
        <v>44532</v>
      </c>
      <c r="HF158" t="s">
        <v>163</v>
      </c>
      <c r="HG158">
        <v>44532</v>
      </c>
      <c r="HH158" t="s">
        <v>163</v>
      </c>
      <c r="HI158">
        <v>44532</v>
      </c>
      <c r="HJ158" t="s">
        <v>163</v>
      </c>
      <c r="HK158">
        <v>44532</v>
      </c>
      <c r="HL158" t="s">
        <v>163</v>
      </c>
      <c r="HM158" s="27">
        <v>44532</v>
      </c>
      <c r="HN158" t="s">
        <v>161</v>
      </c>
      <c r="HO158" s="27">
        <v>44532</v>
      </c>
      <c r="HP158" t="s">
        <v>162</v>
      </c>
      <c r="HQ158" s="27">
        <v>44532</v>
      </c>
      <c r="HR158" s="470" t="s">
        <v>162</v>
      </c>
      <c r="HS158" s="471">
        <v>44574</v>
      </c>
      <c r="HT158" t="s">
        <v>162</v>
      </c>
      <c r="HU158" s="27">
        <v>44574</v>
      </c>
      <c r="HV158" t="s">
        <v>162</v>
      </c>
      <c r="HW158" s="27">
        <v>44574</v>
      </c>
      <c r="HX158" t="s">
        <v>162</v>
      </c>
      <c r="HY158" s="27">
        <v>44574</v>
      </c>
      <c r="HZ158" t="s">
        <v>160</v>
      </c>
      <c r="IA158" s="27">
        <v>44574</v>
      </c>
      <c r="IB158" t="s">
        <v>160</v>
      </c>
      <c r="IC158" s="27">
        <v>44574</v>
      </c>
      <c r="ID158" t="s">
        <v>160</v>
      </c>
      <c r="IE158" s="27">
        <v>44599</v>
      </c>
      <c r="IF158" t="s">
        <v>160</v>
      </c>
      <c r="IG158" s="27">
        <v>44599</v>
      </c>
      <c r="IH158" t="s">
        <v>162</v>
      </c>
      <c r="II158" s="27">
        <v>44599</v>
      </c>
      <c r="IJ158" t="s">
        <v>162</v>
      </c>
      <c r="IK158" s="27">
        <v>44599</v>
      </c>
      <c r="IL158" t="s">
        <v>162</v>
      </c>
      <c r="IM158" s="27">
        <v>44599</v>
      </c>
      <c r="IN158" t="s">
        <v>162</v>
      </c>
      <c r="IO158" s="27">
        <v>44599</v>
      </c>
      <c r="IP158" t="s">
        <v>163</v>
      </c>
      <c r="IQ158" s="27">
        <v>44622</v>
      </c>
      <c r="IR158" t="s">
        <v>163</v>
      </c>
      <c r="IS158">
        <v>44622</v>
      </c>
      <c r="IT158" t="s">
        <v>163</v>
      </c>
      <c r="IU158" s="27">
        <v>44622</v>
      </c>
      <c r="IV158" t="s">
        <v>163</v>
      </c>
      <c r="IW158" s="27">
        <v>44622</v>
      </c>
      <c r="IX158" t="s">
        <v>163</v>
      </c>
      <c r="IY158" s="27">
        <v>44622</v>
      </c>
      <c r="IZ158" t="s">
        <v>163</v>
      </c>
      <c r="JA158" s="27">
        <v>44622</v>
      </c>
      <c r="JB158" t="s">
        <v>163</v>
      </c>
      <c r="JC158" s="27">
        <v>44622</v>
      </c>
      <c r="JD158" t="s">
        <v>163</v>
      </c>
      <c r="JE158" s="27">
        <v>44622</v>
      </c>
      <c r="JF158" t="s">
        <v>164</v>
      </c>
      <c r="JG158">
        <v>44622</v>
      </c>
      <c r="JH158" t="s">
        <v>573</v>
      </c>
      <c r="JI158" s="27">
        <v>43656</v>
      </c>
      <c r="JJ158" t="s">
        <v>573</v>
      </c>
      <c r="JK158">
        <v>43656</v>
      </c>
      <c r="JL158" t="s">
        <v>573</v>
      </c>
      <c r="JM158" s="27">
        <v>43656</v>
      </c>
      <c r="JN158" t="s">
        <v>573</v>
      </c>
      <c r="JO158" s="7">
        <v>43656</v>
      </c>
      <c r="JP158" t="s">
        <v>573</v>
      </c>
      <c r="JQ158" s="27">
        <v>43656</v>
      </c>
      <c r="JR158" t="s">
        <v>573</v>
      </c>
      <c r="JS158" s="27">
        <v>43656</v>
      </c>
      <c r="JT158" t="s">
        <v>573</v>
      </c>
      <c r="JU158">
        <v>43656</v>
      </c>
      <c r="JV158" t="s">
        <v>573</v>
      </c>
      <c r="JW158">
        <v>43656</v>
      </c>
      <c r="JX158" t="s">
        <v>573</v>
      </c>
      <c r="JY158" s="27">
        <v>43656</v>
      </c>
      <c r="JZ158" t="s">
        <v>573</v>
      </c>
      <c r="KA158" s="27">
        <v>43656</v>
      </c>
      <c r="KB158" t="s">
        <v>573</v>
      </c>
      <c r="KC158" s="27">
        <v>43656</v>
      </c>
      <c r="KD158" t="s">
        <v>573</v>
      </c>
      <c r="KE158" s="27">
        <v>43656</v>
      </c>
    </row>
    <row r="159" spans="1:291" x14ac:dyDescent="0.25">
      <c r="A159">
        <v>3800</v>
      </c>
      <c r="B159" s="7">
        <v>43791</v>
      </c>
      <c r="D159">
        <v>3800</v>
      </c>
      <c r="E159" s="7">
        <v>43771</v>
      </c>
      <c r="G159">
        <v>4050</v>
      </c>
      <c r="I159">
        <v>3848</v>
      </c>
      <c r="J159" s="7">
        <v>43791</v>
      </c>
      <c r="L159">
        <v>4050</v>
      </c>
      <c r="M159">
        <v>3844</v>
      </c>
      <c r="O159" t="s">
        <v>2547</v>
      </c>
      <c r="P159" s="7">
        <v>43916</v>
      </c>
      <c r="R159">
        <v>2680</v>
      </c>
      <c r="S159" s="7">
        <v>42248</v>
      </c>
      <c r="T159" t="s">
        <v>2510</v>
      </c>
      <c r="U159">
        <v>2524</v>
      </c>
      <c r="V159" s="7">
        <v>42635</v>
      </c>
      <c r="W159" t="s">
        <v>2342</v>
      </c>
      <c r="X159">
        <v>3844</v>
      </c>
      <c r="Y159">
        <v>3844</v>
      </c>
      <c r="Z159" s="7">
        <v>43978</v>
      </c>
      <c r="AA159">
        <v>3844</v>
      </c>
      <c r="AB159">
        <v>3844</v>
      </c>
      <c r="AC159" t="s">
        <v>2547</v>
      </c>
      <c r="AD159" s="7">
        <v>43979</v>
      </c>
      <c r="AE159" s="14">
        <v>3204</v>
      </c>
      <c r="AF159" t="s">
        <v>2512</v>
      </c>
      <c r="AG159" s="7">
        <v>43979</v>
      </c>
      <c r="AH159">
        <v>2448</v>
      </c>
      <c r="AI159" s="7">
        <v>42723</v>
      </c>
      <c r="AJ159" s="15" t="s">
        <v>2578</v>
      </c>
      <c r="AK159" t="s">
        <v>2513</v>
      </c>
      <c r="AL159" s="7">
        <v>43979</v>
      </c>
      <c r="AM159">
        <v>3761</v>
      </c>
      <c r="AN159" t="s">
        <v>2513</v>
      </c>
      <c r="AO159" s="7">
        <v>43979</v>
      </c>
      <c r="AP159" t="s">
        <v>2513</v>
      </c>
      <c r="AQ159" s="7">
        <v>44012</v>
      </c>
      <c r="AR159" t="s">
        <v>2513</v>
      </c>
      <c r="AS159" s="27">
        <v>44012</v>
      </c>
      <c r="AT159" t="s">
        <v>2513</v>
      </c>
      <c r="AU159" s="27">
        <v>44012</v>
      </c>
      <c r="AV159" t="s">
        <v>2513</v>
      </c>
      <c r="AW159" s="27">
        <v>44039</v>
      </c>
      <c r="AX159" t="s">
        <v>2513</v>
      </c>
      <c r="AY159" s="27">
        <v>44039</v>
      </c>
      <c r="AZ159">
        <v>4070</v>
      </c>
      <c r="BA159" s="27">
        <v>44054</v>
      </c>
      <c r="BB159">
        <v>4070</v>
      </c>
      <c r="BC159" s="27">
        <v>44054</v>
      </c>
      <c r="BD159">
        <v>4070</v>
      </c>
      <c r="BE159" s="27">
        <v>44054</v>
      </c>
      <c r="BF159">
        <v>4070</v>
      </c>
      <c r="BG159" s="27">
        <v>44054</v>
      </c>
      <c r="BH159">
        <v>4070</v>
      </c>
      <c r="BI159" s="27">
        <v>44098</v>
      </c>
      <c r="BJ159">
        <v>4070</v>
      </c>
      <c r="BK159" s="27">
        <v>44098</v>
      </c>
      <c r="BL159">
        <v>4070</v>
      </c>
      <c r="BM159" s="27">
        <v>44098</v>
      </c>
      <c r="BN159">
        <v>36482</v>
      </c>
      <c r="BO159" s="27">
        <v>44124</v>
      </c>
      <c r="BP159">
        <v>36482</v>
      </c>
      <c r="BQ159" s="7">
        <v>44124</v>
      </c>
      <c r="BR159">
        <v>36482</v>
      </c>
      <c r="BS159" s="27">
        <v>44124</v>
      </c>
      <c r="BT159">
        <v>36482</v>
      </c>
      <c r="BU159" s="27">
        <v>44175</v>
      </c>
      <c r="BV159">
        <v>36482</v>
      </c>
      <c r="BW159" s="7">
        <v>44175</v>
      </c>
      <c r="BX159">
        <v>3648</v>
      </c>
      <c r="BY159" s="27">
        <v>44175</v>
      </c>
      <c r="BZ159">
        <v>3648</v>
      </c>
      <c r="CA159" s="27">
        <v>44175</v>
      </c>
      <c r="CB159">
        <v>3648</v>
      </c>
      <c r="CC159" s="27">
        <v>44175</v>
      </c>
      <c r="CD159">
        <v>4114</v>
      </c>
      <c r="CE159" s="27">
        <v>44078</v>
      </c>
      <c r="CF159">
        <v>3648</v>
      </c>
      <c r="CG159" s="27">
        <v>44175</v>
      </c>
      <c r="CH159">
        <v>3655</v>
      </c>
      <c r="CI159" s="27">
        <v>44175</v>
      </c>
      <c r="CJ159">
        <v>3655</v>
      </c>
      <c r="CK159" s="27">
        <v>44175</v>
      </c>
      <c r="CL159">
        <v>3655</v>
      </c>
      <c r="CM159" s="27">
        <v>44175</v>
      </c>
      <c r="CN159">
        <v>3655</v>
      </c>
      <c r="CO159" s="27">
        <v>44253</v>
      </c>
      <c r="CP159">
        <v>3655</v>
      </c>
      <c r="CQ159" s="7">
        <v>44253</v>
      </c>
      <c r="CR159">
        <v>82</v>
      </c>
      <c r="CS159">
        <v>8.2000000000000003E-2</v>
      </c>
      <c r="CT159" t="s">
        <v>2557</v>
      </c>
      <c r="CU159" s="7">
        <v>44231</v>
      </c>
      <c r="CV159">
        <v>3648</v>
      </c>
      <c r="CW159" s="27">
        <v>44272</v>
      </c>
      <c r="CX159">
        <v>3648</v>
      </c>
      <c r="CY159" s="27">
        <v>44272</v>
      </c>
      <c r="CZ159">
        <v>3648</v>
      </c>
      <c r="DA159" s="27">
        <v>44301</v>
      </c>
      <c r="DB159">
        <v>3648</v>
      </c>
      <c r="DC159" s="27">
        <v>44301</v>
      </c>
      <c r="DD159">
        <v>3648</v>
      </c>
      <c r="DE159" s="27">
        <v>44336</v>
      </c>
      <c r="DF159">
        <v>3648</v>
      </c>
      <c r="DG159" s="27">
        <v>44336</v>
      </c>
      <c r="DH159">
        <v>3648</v>
      </c>
      <c r="DI159" s="27">
        <v>44336</v>
      </c>
      <c r="DJ159" t="s">
        <v>252</v>
      </c>
      <c r="DK159" s="7">
        <v>44259</v>
      </c>
      <c r="DL159" t="s">
        <v>186</v>
      </c>
      <c r="DM159" s="27">
        <v>44370</v>
      </c>
      <c r="DN159" t="s">
        <v>186</v>
      </c>
      <c r="DO159" s="27">
        <v>44370</v>
      </c>
      <c r="DP159" t="s">
        <v>173</v>
      </c>
      <c r="DQ159" s="27">
        <v>44370</v>
      </c>
      <c r="DR159" t="s">
        <v>173</v>
      </c>
      <c r="DS159" s="27">
        <v>44370</v>
      </c>
      <c r="DT159" t="s">
        <v>173</v>
      </c>
      <c r="DU159" s="27">
        <v>44370</v>
      </c>
      <c r="DV159" t="s">
        <v>174</v>
      </c>
      <c r="DW159" s="27">
        <v>44370</v>
      </c>
      <c r="DX159" t="s">
        <v>138</v>
      </c>
      <c r="DY159" s="7">
        <v>44393</v>
      </c>
      <c r="DZ159" t="s">
        <v>138</v>
      </c>
      <c r="EA159">
        <v>44393</v>
      </c>
      <c r="EB159" t="s">
        <v>138</v>
      </c>
      <c r="EC159" s="27">
        <v>44393</v>
      </c>
      <c r="ED159" t="s">
        <v>138</v>
      </c>
      <c r="EE159" s="27">
        <v>44393</v>
      </c>
      <c r="EF159" t="s">
        <v>138</v>
      </c>
      <c r="EG159" s="7">
        <v>44393</v>
      </c>
      <c r="EH159" t="s">
        <v>138</v>
      </c>
      <c r="EI159" s="27">
        <v>44393</v>
      </c>
      <c r="EJ159" t="s">
        <v>138</v>
      </c>
      <c r="EK159" s="27">
        <v>44393</v>
      </c>
      <c r="EL159" t="s">
        <v>138</v>
      </c>
      <c r="EM159" s="27">
        <v>44393</v>
      </c>
      <c r="EN159" t="s">
        <v>138</v>
      </c>
      <c r="EO159" s="27">
        <v>44393</v>
      </c>
      <c r="EP159" t="s">
        <v>138</v>
      </c>
      <c r="EQ159" s="27">
        <v>44393</v>
      </c>
      <c r="ER159" t="s">
        <v>171</v>
      </c>
      <c r="ES159" s="27">
        <v>44411</v>
      </c>
      <c r="ET159" t="s">
        <v>169</v>
      </c>
      <c r="EU159" s="27">
        <v>44411</v>
      </c>
      <c r="EV159" t="s">
        <v>167</v>
      </c>
      <c r="EW159" s="27">
        <v>44411</v>
      </c>
      <c r="EX159" t="s">
        <v>167</v>
      </c>
      <c r="EY159" s="27">
        <v>44411</v>
      </c>
      <c r="EZ159" t="s">
        <v>167</v>
      </c>
      <c r="FA159">
        <v>44411</v>
      </c>
      <c r="FB159" t="s">
        <v>167</v>
      </c>
      <c r="FC159" s="27">
        <v>44411</v>
      </c>
      <c r="FF159" t="s">
        <v>167</v>
      </c>
      <c r="FG159" s="27">
        <v>44411</v>
      </c>
      <c r="FH159" t="s">
        <v>167</v>
      </c>
      <c r="FI159" s="7">
        <v>44411</v>
      </c>
      <c r="FJ159" t="s">
        <v>167</v>
      </c>
      <c r="FK159" s="27">
        <v>44411</v>
      </c>
      <c r="FL159" t="s">
        <v>167</v>
      </c>
      <c r="FM159" s="27">
        <v>44411</v>
      </c>
      <c r="FN159" t="s">
        <v>166</v>
      </c>
      <c r="FO159" s="27">
        <v>44447</v>
      </c>
      <c r="FP159" t="s">
        <v>166</v>
      </c>
      <c r="FQ159" s="27">
        <v>44447</v>
      </c>
      <c r="FR159" t="s">
        <v>166</v>
      </c>
      <c r="FS159" s="27">
        <v>44447</v>
      </c>
      <c r="FT159" t="s">
        <v>166</v>
      </c>
      <c r="FU159" s="7">
        <v>44447</v>
      </c>
      <c r="FV159" t="s">
        <v>166</v>
      </c>
      <c r="FW159" s="27">
        <v>44447</v>
      </c>
      <c r="FX159" t="s">
        <v>166</v>
      </c>
      <c r="FY159" s="27">
        <v>44447</v>
      </c>
      <c r="FZ159" t="s">
        <v>166</v>
      </c>
      <c r="GA159" s="27">
        <v>44447</v>
      </c>
      <c r="GB159" t="s">
        <v>166</v>
      </c>
      <c r="GC159" s="27">
        <v>44447</v>
      </c>
      <c r="GD159" t="s">
        <v>166</v>
      </c>
      <c r="GE159" s="27">
        <v>44447</v>
      </c>
      <c r="GF159" t="s">
        <v>166</v>
      </c>
      <c r="GG159" s="27">
        <v>44447</v>
      </c>
      <c r="GH159" t="s">
        <v>166</v>
      </c>
      <c r="GI159" s="27">
        <v>44481</v>
      </c>
      <c r="GJ159" t="s">
        <v>166</v>
      </c>
      <c r="GK159" s="27">
        <v>44481</v>
      </c>
      <c r="GL159" t="s">
        <v>166</v>
      </c>
      <c r="GM159" s="27">
        <v>44481</v>
      </c>
      <c r="GN159" t="s">
        <v>166</v>
      </c>
      <c r="GO159" s="27">
        <v>44481</v>
      </c>
      <c r="GP159" t="s">
        <v>166</v>
      </c>
      <c r="GQ159" s="27">
        <v>44481</v>
      </c>
      <c r="GR159" t="s">
        <v>166</v>
      </c>
      <c r="GS159" s="27">
        <v>44481</v>
      </c>
      <c r="GT159" t="s">
        <v>166</v>
      </c>
      <c r="GU159" s="27">
        <v>44509</v>
      </c>
      <c r="GV159" t="s">
        <v>166</v>
      </c>
      <c r="GW159" s="27">
        <v>44509</v>
      </c>
      <c r="GX159" t="s">
        <v>166</v>
      </c>
      <c r="GY159" s="27">
        <v>44509</v>
      </c>
      <c r="GZ159" t="s">
        <v>164</v>
      </c>
      <c r="HA159" s="27">
        <v>44509</v>
      </c>
      <c r="HB159" t="s">
        <v>164</v>
      </c>
      <c r="HC159" s="27">
        <v>44509</v>
      </c>
      <c r="HD159" t="s">
        <v>164</v>
      </c>
      <c r="HE159" s="27">
        <v>44532</v>
      </c>
      <c r="HF159" t="s">
        <v>164</v>
      </c>
      <c r="HG159">
        <v>44532</v>
      </c>
      <c r="HH159" t="s">
        <v>164</v>
      </c>
      <c r="HI159">
        <v>44532</v>
      </c>
      <c r="HJ159" t="s">
        <v>164</v>
      </c>
      <c r="HK159">
        <v>44532</v>
      </c>
      <c r="HL159" t="s">
        <v>164</v>
      </c>
      <c r="HM159" s="27">
        <v>44532</v>
      </c>
      <c r="HN159" t="s">
        <v>573</v>
      </c>
      <c r="HO159" s="27">
        <v>43656</v>
      </c>
      <c r="HP159" t="s">
        <v>163</v>
      </c>
      <c r="HQ159" s="27">
        <v>44532</v>
      </c>
      <c r="HR159" s="470" t="s">
        <v>163</v>
      </c>
      <c r="HS159" s="471">
        <v>44574</v>
      </c>
      <c r="HT159" t="s">
        <v>163</v>
      </c>
      <c r="HU159" s="27">
        <v>44574</v>
      </c>
      <c r="HV159" t="s">
        <v>163</v>
      </c>
      <c r="HW159" s="27">
        <v>44574</v>
      </c>
      <c r="HX159" t="s">
        <v>163</v>
      </c>
      <c r="HY159" s="27">
        <v>44574</v>
      </c>
      <c r="HZ159" t="s">
        <v>161</v>
      </c>
      <c r="IA159" s="27">
        <v>44574</v>
      </c>
      <c r="IB159" t="s">
        <v>161</v>
      </c>
      <c r="IC159" s="27">
        <v>44574</v>
      </c>
      <c r="ID159" t="s">
        <v>161</v>
      </c>
      <c r="IE159" s="27">
        <v>44599</v>
      </c>
      <c r="IF159" t="s">
        <v>161</v>
      </c>
      <c r="IG159" s="27">
        <v>44599</v>
      </c>
      <c r="IH159" t="s">
        <v>163</v>
      </c>
      <c r="II159" s="27">
        <v>44599</v>
      </c>
      <c r="IJ159" t="s">
        <v>163</v>
      </c>
      <c r="IK159" s="27">
        <v>44599</v>
      </c>
      <c r="IL159" t="s">
        <v>163</v>
      </c>
      <c r="IM159" s="27">
        <v>44599</v>
      </c>
      <c r="IN159" t="s">
        <v>163</v>
      </c>
      <c r="IO159" s="27">
        <v>44599</v>
      </c>
      <c r="IP159" t="s">
        <v>164</v>
      </c>
      <c r="IQ159" s="27">
        <v>44622</v>
      </c>
      <c r="IR159" t="s">
        <v>164</v>
      </c>
      <c r="IS159">
        <v>44622</v>
      </c>
      <c r="IT159" t="s">
        <v>164</v>
      </c>
      <c r="IU159" s="27">
        <v>44622</v>
      </c>
      <c r="IV159" t="s">
        <v>164</v>
      </c>
      <c r="IW159" s="27">
        <v>44622</v>
      </c>
      <c r="IX159" t="s">
        <v>164</v>
      </c>
      <c r="IY159" s="27">
        <v>44622</v>
      </c>
      <c r="IZ159" t="s">
        <v>164</v>
      </c>
      <c r="JA159" s="27">
        <v>44622</v>
      </c>
      <c r="JB159" t="s">
        <v>164</v>
      </c>
      <c r="JC159" s="27">
        <v>44622</v>
      </c>
      <c r="JD159" t="s">
        <v>164</v>
      </c>
      <c r="JE159" s="27">
        <v>44622</v>
      </c>
      <c r="JF159" t="s">
        <v>166</v>
      </c>
      <c r="JG159">
        <v>44622</v>
      </c>
      <c r="JH159" t="s">
        <v>162</v>
      </c>
      <c r="JI159" s="27">
        <v>44622</v>
      </c>
      <c r="JJ159" t="s">
        <v>162</v>
      </c>
      <c r="JK159">
        <v>44622</v>
      </c>
      <c r="JL159" t="s">
        <v>162</v>
      </c>
      <c r="JM159" s="27">
        <v>44669</v>
      </c>
      <c r="JN159" t="s">
        <v>162</v>
      </c>
      <c r="JO159" s="7">
        <v>44685</v>
      </c>
      <c r="JP159" t="s">
        <v>162</v>
      </c>
      <c r="JQ159" s="27">
        <v>44685</v>
      </c>
      <c r="JR159" t="s">
        <v>162</v>
      </c>
      <c r="JS159" s="27">
        <v>44685</v>
      </c>
      <c r="JT159" t="s">
        <v>162</v>
      </c>
      <c r="JU159">
        <v>44685</v>
      </c>
      <c r="JV159" t="s">
        <v>162</v>
      </c>
      <c r="JW159">
        <v>44727</v>
      </c>
      <c r="JX159" t="s">
        <v>162</v>
      </c>
      <c r="JY159" s="27">
        <v>44727</v>
      </c>
      <c r="JZ159" t="s">
        <v>162</v>
      </c>
      <c r="KA159" s="27">
        <v>44727</v>
      </c>
      <c r="KB159" t="s">
        <v>162</v>
      </c>
      <c r="KC159" s="27">
        <v>44727</v>
      </c>
      <c r="KD159" t="s">
        <v>162</v>
      </c>
      <c r="KE159" s="27">
        <v>44770</v>
      </c>
    </row>
    <row r="160" spans="1:291" x14ac:dyDescent="0.25">
      <c r="A160">
        <v>3848</v>
      </c>
      <c r="B160" s="7">
        <v>43791</v>
      </c>
      <c r="D160">
        <v>3848</v>
      </c>
      <c r="E160" s="7">
        <v>43791</v>
      </c>
      <c r="G160">
        <v>4028</v>
      </c>
      <c r="I160">
        <v>3847</v>
      </c>
      <c r="J160" s="7">
        <v>43791</v>
      </c>
      <c r="L160">
        <v>4028</v>
      </c>
      <c r="M160">
        <v>3843</v>
      </c>
      <c r="O160">
        <v>36482</v>
      </c>
      <c r="P160" s="7">
        <v>43916</v>
      </c>
      <c r="S160" s="7">
        <v>42248</v>
      </c>
      <c r="T160" t="s">
        <v>2510</v>
      </c>
      <c r="U160">
        <v>6660</v>
      </c>
      <c r="V160" s="7">
        <v>43054</v>
      </c>
      <c r="W160" t="s">
        <v>2448</v>
      </c>
      <c r="X160">
        <v>3843</v>
      </c>
      <c r="Y160">
        <v>3843</v>
      </c>
      <c r="Z160" s="7">
        <v>43978</v>
      </c>
      <c r="AA160">
        <v>3843</v>
      </c>
      <c r="AB160">
        <v>3843</v>
      </c>
      <c r="AC160">
        <v>36482</v>
      </c>
      <c r="AD160" s="7">
        <v>43979</v>
      </c>
      <c r="AE160" s="14">
        <v>3806</v>
      </c>
      <c r="AF160" t="s">
        <v>2547</v>
      </c>
      <c r="AG160" s="7">
        <v>43979</v>
      </c>
      <c r="AH160">
        <v>2545</v>
      </c>
      <c r="AI160" s="7">
        <v>43452</v>
      </c>
      <c r="AJ160" s="15" t="s">
        <v>2342</v>
      </c>
      <c r="AK160" t="s">
        <v>2515</v>
      </c>
      <c r="AL160" s="7">
        <v>43979</v>
      </c>
      <c r="AM160" t="s">
        <v>2512</v>
      </c>
      <c r="AN160" t="s">
        <v>2515</v>
      </c>
      <c r="AO160" s="7">
        <v>43979</v>
      </c>
      <c r="AP160" t="s">
        <v>2515</v>
      </c>
      <c r="AQ160" s="7">
        <v>44012</v>
      </c>
      <c r="AR160" t="s">
        <v>2515</v>
      </c>
      <c r="AS160" s="27">
        <v>44012</v>
      </c>
      <c r="AT160" t="s">
        <v>2515</v>
      </c>
      <c r="AU160" s="27">
        <v>44012</v>
      </c>
      <c r="AV160" t="s">
        <v>2515</v>
      </c>
      <c r="AW160" s="27">
        <v>44039</v>
      </c>
      <c r="AX160" t="s">
        <v>2515</v>
      </c>
      <c r="AY160" s="27">
        <v>44039</v>
      </c>
      <c r="AZ160" t="s">
        <v>2513</v>
      </c>
      <c r="BA160" s="27">
        <v>44054</v>
      </c>
      <c r="BB160" t="s">
        <v>2513</v>
      </c>
      <c r="BC160" s="27">
        <v>44054</v>
      </c>
      <c r="BD160" t="s">
        <v>2513</v>
      </c>
      <c r="BE160" s="27">
        <v>44054</v>
      </c>
      <c r="BF160" t="s">
        <v>2513</v>
      </c>
      <c r="BG160" s="27">
        <v>44054</v>
      </c>
      <c r="BH160" t="s">
        <v>2513</v>
      </c>
      <c r="BI160" s="27">
        <v>44098</v>
      </c>
      <c r="BJ160" t="s">
        <v>2513</v>
      </c>
      <c r="BK160" s="27">
        <v>44098</v>
      </c>
      <c r="BL160" t="s">
        <v>2513</v>
      </c>
      <c r="BM160" s="27">
        <v>44098</v>
      </c>
      <c r="BN160">
        <v>3649</v>
      </c>
      <c r="BO160" s="27">
        <v>44124</v>
      </c>
      <c r="BP160">
        <v>3649</v>
      </c>
      <c r="BQ160" s="7">
        <v>44124</v>
      </c>
      <c r="BR160">
        <v>3649</v>
      </c>
      <c r="BS160" s="27">
        <v>44124</v>
      </c>
      <c r="BT160">
        <v>3649</v>
      </c>
      <c r="BU160" s="27">
        <v>44175</v>
      </c>
      <c r="BV160">
        <v>3649</v>
      </c>
      <c r="BW160" s="7">
        <v>44175</v>
      </c>
      <c r="BX160">
        <v>3649</v>
      </c>
      <c r="BY160" s="27">
        <v>44175</v>
      </c>
      <c r="BZ160">
        <v>3649</v>
      </c>
      <c r="CA160" s="27">
        <v>44175</v>
      </c>
      <c r="CB160">
        <v>3649</v>
      </c>
      <c r="CC160" s="27">
        <v>44175</v>
      </c>
      <c r="CD160">
        <v>4126</v>
      </c>
      <c r="CE160" s="27">
        <v>44215</v>
      </c>
      <c r="CF160">
        <v>3649</v>
      </c>
      <c r="CG160" s="27">
        <v>44175</v>
      </c>
      <c r="CH160">
        <v>3636</v>
      </c>
      <c r="CI160" s="27">
        <v>44217</v>
      </c>
      <c r="CJ160">
        <v>3636</v>
      </c>
      <c r="CK160" s="27">
        <v>44217</v>
      </c>
      <c r="CL160">
        <v>3636</v>
      </c>
      <c r="CM160" s="27">
        <v>44217</v>
      </c>
      <c r="CN160">
        <v>3636</v>
      </c>
      <c r="CO160" s="27">
        <v>44253</v>
      </c>
      <c r="CP160">
        <v>3636</v>
      </c>
      <c r="CQ160" s="7">
        <v>44253</v>
      </c>
      <c r="CR160">
        <v>120</v>
      </c>
      <c r="CS160">
        <v>0.09</v>
      </c>
      <c r="CT160" t="s">
        <v>2558</v>
      </c>
      <c r="CU160" s="7">
        <v>44231</v>
      </c>
      <c r="CV160">
        <v>3649</v>
      </c>
      <c r="CW160" s="27">
        <v>44272</v>
      </c>
      <c r="CX160">
        <v>3649</v>
      </c>
      <c r="CY160" s="27">
        <v>44272</v>
      </c>
      <c r="CZ160">
        <v>3649</v>
      </c>
      <c r="DA160" s="27">
        <v>44301</v>
      </c>
      <c r="DB160">
        <v>3649</v>
      </c>
      <c r="DC160" s="27">
        <v>44301</v>
      </c>
      <c r="DD160">
        <v>3649</v>
      </c>
      <c r="DE160" s="27">
        <v>44336</v>
      </c>
      <c r="DF160">
        <v>3649</v>
      </c>
      <c r="DG160" s="27">
        <v>44336</v>
      </c>
      <c r="DH160">
        <v>3649</v>
      </c>
      <c r="DI160" s="27">
        <v>44336</v>
      </c>
      <c r="DJ160" t="s">
        <v>254</v>
      </c>
      <c r="DK160" s="7">
        <v>44259</v>
      </c>
      <c r="DL160" t="s">
        <v>187</v>
      </c>
      <c r="DM160" s="27">
        <v>44370</v>
      </c>
      <c r="DN160" t="s">
        <v>187</v>
      </c>
      <c r="DO160" s="27">
        <v>44370</v>
      </c>
      <c r="DP160" t="s">
        <v>177</v>
      </c>
      <c r="DQ160" s="27">
        <v>44370</v>
      </c>
      <c r="DR160" t="s">
        <v>177</v>
      </c>
      <c r="DS160" s="27">
        <v>44370</v>
      </c>
      <c r="DT160" t="s">
        <v>177</v>
      </c>
      <c r="DU160" s="27">
        <v>44370</v>
      </c>
      <c r="DV160" t="s">
        <v>176</v>
      </c>
      <c r="DW160" s="27">
        <v>44370</v>
      </c>
      <c r="DX160" t="s">
        <v>174</v>
      </c>
      <c r="DY160" s="7">
        <v>44370</v>
      </c>
      <c r="DZ160" t="s">
        <v>174</v>
      </c>
      <c r="EA160">
        <v>44370</v>
      </c>
      <c r="EB160" t="s">
        <v>174</v>
      </c>
      <c r="EC160" s="27">
        <v>44370</v>
      </c>
      <c r="ED160" t="s">
        <v>174</v>
      </c>
      <c r="EE160" s="27">
        <v>44370</v>
      </c>
      <c r="EF160" t="s">
        <v>174</v>
      </c>
      <c r="EG160" s="7">
        <v>44370</v>
      </c>
      <c r="EH160" t="s">
        <v>174</v>
      </c>
      <c r="EI160" s="27">
        <v>44370</v>
      </c>
      <c r="EJ160" t="s">
        <v>174</v>
      </c>
      <c r="EK160" s="27">
        <v>44406</v>
      </c>
      <c r="EL160" t="s">
        <v>174</v>
      </c>
      <c r="EM160" s="27">
        <v>44406</v>
      </c>
      <c r="EN160" t="s">
        <v>174</v>
      </c>
      <c r="EO160" s="27">
        <v>44406</v>
      </c>
      <c r="EP160" t="s">
        <v>174</v>
      </c>
      <c r="EQ160" s="27">
        <v>44406</v>
      </c>
      <c r="ER160" t="s">
        <v>135</v>
      </c>
      <c r="ES160" s="27">
        <v>44420</v>
      </c>
      <c r="ET160" t="s">
        <v>171</v>
      </c>
      <c r="EU160" s="27">
        <v>44411</v>
      </c>
      <c r="EV160" t="s">
        <v>169</v>
      </c>
      <c r="EW160" s="27">
        <v>44411</v>
      </c>
      <c r="EX160" t="s">
        <v>169</v>
      </c>
      <c r="EY160" s="27">
        <v>44411</v>
      </c>
      <c r="EZ160" t="s">
        <v>169</v>
      </c>
      <c r="FA160">
        <v>44411</v>
      </c>
      <c r="FB160" t="s">
        <v>169</v>
      </c>
      <c r="FC160" s="27">
        <v>44411</v>
      </c>
      <c r="FF160" t="s">
        <v>169</v>
      </c>
      <c r="FG160" s="27">
        <v>44411</v>
      </c>
      <c r="FH160" t="s">
        <v>169</v>
      </c>
      <c r="FI160" s="7">
        <v>44411</v>
      </c>
      <c r="FJ160" t="s">
        <v>169</v>
      </c>
      <c r="FK160" s="27">
        <v>44411</v>
      </c>
      <c r="FL160" t="s">
        <v>169</v>
      </c>
      <c r="FM160" s="27">
        <v>44411</v>
      </c>
      <c r="FN160" t="s">
        <v>167</v>
      </c>
      <c r="FO160" s="27">
        <v>44447</v>
      </c>
      <c r="FP160" t="s">
        <v>167</v>
      </c>
      <c r="FQ160" s="27">
        <v>44447</v>
      </c>
      <c r="FR160" t="s">
        <v>167</v>
      </c>
      <c r="FS160" s="27">
        <v>44447</v>
      </c>
      <c r="FT160" t="s">
        <v>167</v>
      </c>
      <c r="FU160" s="7">
        <v>44447</v>
      </c>
      <c r="FV160" t="s">
        <v>167</v>
      </c>
      <c r="FW160" s="27">
        <v>44447</v>
      </c>
      <c r="FX160" t="s">
        <v>167</v>
      </c>
      <c r="FY160" s="27">
        <v>44447</v>
      </c>
      <c r="FZ160" t="s">
        <v>167</v>
      </c>
      <c r="GA160" s="27">
        <v>44447</v>
      </c>
      <c r="GB160" t="s">
        <v>167</v>
      </c>
      <c r="GC160" s="27">
        <v>44447</v>
      </c>
      <c r="GD160" t="s">
        <v>167</v>
      </c>
      <c r="GE160" s="27">
        <v>44447</v>
      </c>
      <c r="GF160" t="s">
        <v>167</v>
      </c>
      <c r="GG160" s="27">
        <v>44447</v>
      </c>
      <c r="GH160" t="s">
        <v>167</v>
      </c>
      <c r="GI160" s="27">
        <v>44481</v>
      </c>
      <c r="GJ160" t="s">
        <v>167</v>
      </c>
      <c r="GK160" s="27">
        <v>44481</v>
      </c>
      <c r="GL160" t="s">
        <v>167</v>
      </c>
      <c r="GM160" s="27">
        <v>44481</v>
      </c>
      <c r="GN160" t="s">
        <v>167</v>
      </c>
      <c r="GO160" s="27">
        <v>44481</v>
      </c>
      <c r="GP160" t="s">
        <v>167</v>
      </c>
      <c r="GQ160" s="27">
        <v>44481</v>
      </c>
      <c r="GR160" t="s">
        <v>167</v>
      </c>
      <c r="GS160" s="27">
        <v>44481</v>
      </c>
      <c r="GT160" t="s">
        <v>167</v>
      </c>
      <c r="GU160" s="27">
        <v>44509</v>
      </c>
      <c r="GV160" t="s">
        <v>167</v>
      </c>
      <c r="GW160" s="27">
        <v>44509</v>
      </c>
      <c r="GX160" t="s">
        <v>167</v>
      </c>
      <c r="GY160" s="27">
        <v>44509</v>
      </c>
      <c r="GZ160" t="s">
        <v>166</v>
      </c>
      <c r="HA160" s="27">
        <v>44509</v>
      </c>
      <c r="HB160" t="s">
        <v>166</v>
      </c>
      <c r="HC160" s="27">
        <v>44509</v>
      </c>
      <c r="HD160" t="s">
        <v>166</v>
      </c>
      <c r="HE160" s="27">
        <v>44532</v>
      </c>
      <c r="HF160" t="s">
        <v>166</v>
      </c>
      <c r="HG160">
        <v>44532</v>
      </c>
      <c r="HH160" t="s">
        <v>166</v>
      </c>
      <c r="HI160">
        <v>44532</v>
      </c>
      <c r="HJ160" t="s">
        <v>166</v>
      </c>
      <c r="HK160">
        <v>44532</v>
      </c>
      <c r="HL160" t="s">
        <v>166</v>
      </c>
      <c r="HM160" s="27">
        <v>44532</v>
      </c>
      <c r="HN160" t="s">
        <v>162</v>
      </c>
      <c r="HO160" s="27">
        <v>44532</v>
      </c>
      <c r="HP160" t="s">
        <v>164</v>
      </c>
      <c r="HQ160" s="27">
        <v>44532</v>
      </c>
      <c r="HR160" s="470" t="s">
        <v>164</v>
      </c>
      <c r="HS160" s="471">
        <v>44574</v>
      </c>
      <c r="HT160" t="s">
        <v>164</v>
      </c>
      <c r="HU160" s="27">
        <v>44574</v>
      </c>
      <c r="HV160" t="s">
        <v>164</v>
      </c>
      <c r="HW160" s="27">
        <v>44574</v>
      </c>
      <c r="HX160" t="s">
        <v>164</v>
      </c>
      <c r="HY160" s="27">
        <v>44574</v>
      </c>
      <c r="HZ160" t="s">
        <v>573</v>
      </c>
      <c r="IA160" s="27">
        <v>43656</v>
      </c>
      <c r="IB160" t="s">
        <v>573</v>
      </c>
      <c r="IC160" s="27">
        <v>43656</v>
      </c>
      <c r="ID160" t="s">
        <v>573</v>
      </c>
      <c r="IE160" s="27">
        <v>43656</v>
      </c>
      <c r="IF160" t="s">
        <v>573</v>
      </c>
      <c r="IG160" s="27">
        <v>43656</v>
      </c>
      <c r="IH160" t="s">
        <v>164</v>
      </c>
      <c r="II160" s="27">
        <v>44599</v>
      </c>
      <c r="IJ160" t="s">
        <v>164</v>
      </c>
      <c r="IK160" s="27">
        <v>44599</v>
      </c>
      <c r="IL160" t="s">
        <v>164</v>
      </c>
      <c r="IM160" s="27">
        <v>44599</v>
      </c>
      <c r="IN160" t="s">
        <v>164</v>
      </c>
      <c r="IO160" s="27">
        <v>44599</v>
      </c>
      <c r="IP160" t="s">
        <v>166</v>
      </c>
      <c r="IQ160" s="27">
        <v>44622</v>
      </c>
      <c r="IR160" t="s">
        <v>166</v>
      </c>
      <c r="IS160">
        <v>44622</v>
      </c>
      <c r="IT160" t="s">
        <v>166</v>
      </c>
      <c r="IU160" s="27">
        <v>44622</v>
      </c>
      <c r="IV160" t="s">
        <v>166</v>
      </c>
      <c r="IW160" s="27">
        <v>44622</v>
      </c>
      <c r="IX160" t="s">
        <v>166</v>
      </c>
      <c r="IY160" s="27">
        <v>44622</v>
      </c>
      <c r="IZ160" t="s">
        <v>166</v>
      </c>
      <c r="JA160" s="27">
        <v>44622</v>
      </c>
      <c r="JB160" t="s">
        <v>166</v>
      </c>
      <c r="JC160" s="27">
        <v>44622</v>
      </c>
      <c r="JD160" t="s">
        <v>166</v>
      </c>
      <c r="JE160" s="27">
        <v>44622</v>
      </c>
      <c r="JF160" t="s">
        <v>167</v>
      </c>
      <c r="JG160">
        <v>44622</v>
      </c>
      <c r="JH160" t="s">
        <v>163</v>
      </c>
      <c r="JI160" s="27">
        <v>44622</v>
      </c>
      <c r="JJ160" t="s">
        <v>163</v>
      </c>
      <c r="JK160">
        <v>44622</v>
      </c>
      <c r="JL160" t="s">
        <v>163</v>
      </c>
      <c r="JM160" s="27">
        <v>44669</v>
      </c>
      <c r="JN160" t="s">
        <v>163</v>
      </c>
      <c r="JO160" s="7">
        <v>44685</v>
      </c>
      <c r="JP160" t="s">
        <v>163</v>
      </c>
      <c r="JQ160" s="27">
        <v>44685</v>
      </c>
      <c r="JR160" t="s">
        <v>163</v>
      </c>
      <c r="JS160" s="27">
        <v>44685</v>
      </c>
      <c r="JT160" t="s">
        <v>163</v>
      </c>
      <c r="JU160">
        <v>44685</v>
      </c>
      <c r="JV160" t="s">
        <v>163</v>
      </c>
      <c r="JW160">
        <v>44727</v>
      </c>
      <c r="JX160" t="s">
        <v>163</v>
      </c>
      <c r="JY160" s="27">
        <v>44727</v>
      </c>
      <c r="JZ160" t="s">
        <v>163</v>
      </c>
      <c r="KA160" s="27">
        <v>44727</v>
      </c>
      <c r="KB160" t="s">
        <v>163</v>
      </c>
      <c r="KC160" s="27">
        <v>44727</v>
      </c>
      <c r="KD160" t="s">
        <v>163</v>
      </c>
      <c r="KE160" s="27">
        <v>44727</v>
      </c>
    </row>
    <row r="161" spans="1:291" x14ac:dyDescent="0.25">
      <c r="A161">
        <v>3847</v>
      </c>
      <c r="B161" s="7">
        <v>43791</v>
      </c>
      <c r="D161">
        <v>3847</v>
      </c>
      <c r="E161" s="7">
        <v>43791</v>
      </c>
      <c r="G161">
        <v>4027</v>
      </c>
      <c r="I161" t="s">
        <v>2569</v>
      </c>
      <c r="J161" s="7">
        <v>43791</v>
      </c>
      <c r="L161">
        <v>4027</v>
      </c>
      <c r="M161" t="s">
        <v>2579</v>
      </c>
      <c r="O161">
        <v>3649</v>
      </c>
      <c r="P161" s="7">
        <v>43916</v>
      </c>
      <c r="R161">
        <v>2558</v>
      </c>
      <c r="S161" s="7">
        <v>43452</v>
      </c>
      <c r="T161" t="s">
        <v>2342</v>
      </c>
      <c r="U161">
        <v>6323</v>
      </c>
      <c r="V161" s="7">
        <v>43684</v>
      </c>
      <c r="W161" t="s">
        <v>2342</v>
      </c>
      <c r="X161" t="s">
        <v>2579</v>
      </c>
      <c r="Y161">
        <v>3204</v>
      </c>
      <c r="Z161" s="7">
        <v>43978</v>
      </c>
      <c r="AA161" t="s">
        <v>2579</v>
      </c>
      <c r="AB161" t="s">
        <v>2579</v>
      </c>
      <c r="AC161">
        <v>3649</v>
      </c>
      <c r="AD161" s="7">
        <v>43979</v>
      </c>
      <c r="AE161" s="14">
        <v>3608</v>
      </c>
      <c r="AF161">
        <v>36482</v>
      </c>
      <c r="AG161" s="7">
        <v>43979</v>
      </c>
      <c r="AH161">
        <v>2431</v>
      </c>
      <c r="AI161" s="7">
        <v>43453</v>
      </c>
      <c r="AJ161" s="15" t="s">
        <v>2342</v>
      </c>
      <c r="AK161">
        <v>3655</v>
      </c>
      <c r="AL161" s="7">
        <v>43979</v>
      </c>
      <c r="AM161" t="s">
        <v>2547</v>
      </c>
      <c r="AN161">
        <v>3655</v>
      </c>
      <c r="AO161" s="7">
        <v>43979</v>
      </c>
      <c r="AP161">
        <v>3655</v>
      </c>
      <c r="AQ161" s="7">
        <v>44012</v>
      </c>
      <c r="AR161">
        <v>3655</v>
      </c>
      <c r="AS161" s="27">
        <v>44012</v>
      </c>
      <c r="AT161">
        <v>3655</v>
      </c>
      <c r="AU161" s="27">
        <v>44012</v>
      </c>
      <c r="AV161">
        <v>3655</v>
      </c>
      <c r="AW161" s="27">
        <v>44039</v>
      </c>
      <c r="AX161">
        <v>3655</v>
      </c>
      <c r="AY161" s="27">
        <v>44039</v>
      </c>
      <c r="AZ161" t="s">
        <v>2515</v>
      </c>
      <c r="BA161" s="27">
        <v>44054</v>
      </c>
      <c r="BB161" t="s">
        <v>2515</v>
      </c>
      <c r="BC161" s="27">
        <v>44054</v>
      </c>
      <c r="BD161" t="s">
        <v>2515</v>
      </c>
      <c r="BE161" s="27">
        <v>44054</v>
      </c>
      <c r="BF161" t="s">
        <v>2515</v>
      </c>
      <c r="BG161" s="27">
        <v>44054</v>
      </c>
      <c r="BH161" t="s">
        <v>2515</v>
      </c>
      <c r="BI161" s="27">
        <v>44098</v>
      </c>
      <c r="BJ161" t="s">
        <v>2515</v>
      </c>
      <c r="BK161" s="27">
        <v>44098</v>
      </c>
      <c r="BL161" t="s">
        <v>2515</v>
      </c>
      <c r="BM161" s="27">
        <v>44098</v>
      </c>
      <c r="BN161">
        <v>4070</v>
      </c>
      <c r="BO161" s="27">
        <v>44124</v>
      </c>
      <c r="BP161">
        <v>4070</v>
      </c>
      <c r="BQ161" s="7">
        <v>44124</v>
      </c>
      <c r="BR161">
        <v>4070</v>
      </c>
      <c r="BS161" s="27">
        <v>44124</v>
      </c>
      <c r="BT161">
        <v>4070</v>
      </c>
      <c r="BU161" s="27">
        <v>44175</v>
      </c>
      <c r="BV161">
        <v>4070</v>
      </c>
      <c r="BW161" s="7">
        <v>44175</v>
      </c>
      <c r="BX161">
        <v>4070</v>
      </c>
      <c r="BY161" s="27">
        <v>44175</v>
      </c>
      <c r="BZ161">
        <v>4070</v>
      </c>
      <c r="CA161" s="27">
        <v>44175</v>
      </c>
      <c r="CB161">
        <v>4070</v>
      </c>
      <c r="CC161" s="27">
        <v>44175</v>
      </c>
      <c r="CD161">
        <v>4127</v>
      </c>
      <c r="CE161" s="27">
        <v>44215</v>
      </c>
      <c r="CF161">
        <v>4070</v>
      </c>
      <c r="CG161" s="27">
        <v>44175</v>
      </c>
      <c r="CH161">
        <v>5310</v>
      </c>
      <c r="CI161" s="27">
        <v>44217</v>
      </c>
      <c r="CJ161">
        <v>5310</v>
      </c>
      <c r="CK161" s="27">
        <v>44217</v>
      </c>
      <c r="CL161">
        <v>5310</v>
      </c>
      <c r="CM161" s="27">
        <v>44217</v>
      </c>
      <c r="CN161">
        <v>5310</v>
      </c>
      <c r="CO161" s="27">
        <v>44253</v>
      </c>
      <c r="CP161">
        <v>5310</v>
      </c>
      <c r="CQ161" s="7">
        <v>44253</v>
      </c>
      <c r="CR161">
        <v>72</v>
      </c>
      <c r="CS161">
        <v>0.13</v>
      </c>
      <c r="CT161">
        <v>687</v>
      </c>
      <c r="CU161" s="7">
        <v>44258</v>
      </c>
      <c r="CV161">
        <v>4070</v>
      </c>
      <c r="CW161" s="27">
        <v>44272</v>
      </c>
      <c r="CX161">
        <v>4070</v>
      </c>
      <c r="CY161" s="27">
        <v>44272</v>
      </c>
      <c r="CZ161">
        <v>4070</v>
      </c>
      <c r="DA161" s="27">
        <v>44301</v>
      </c>
      <c r="DB161">
        <v>4070</v>
      </c>
      <c r="DC161" s="27">
        <v>44301</v>
      </c>
      <c r="DD161">
        <v>4070</v>
      </c>
      <c r="DE161" s="27">
        <v>44301</v>
      </c>
      <c r="DF161">
        <v>4070</v>
      </c>
      <c r="DG161" s="27">
        <v>44301</v>
      </c>
      <c r="DH161">
        <v>4070</v>
      </c>
      <c r="DI161" s="27">
        <v>44343</v>
      </c>
      <c r="DJ161" t="s">
        <v>255</v>
      </c>
      <c r="DK161" s="7">
        <v>44259</v>
      </c>
      <c r="DL161" t="s">
        <v>139</v>
      </c>
      <c r="DM161" s="27">
        <v>44257</v>
      </c>
      <c r="DN161" t="s">
        <v>139</v>
      </c>
      <c r="DO161" s="27">
        <v>44257</v>
      </c>
      <c r="DP161" t="s">
        <v>178</v>
      </c>
      <c r="DQ161" s="27">
        <v>44375</v>
      </c>
      <c r="DR161" t="s">
        <v>178</v>
      </c>
      <c r="DS161" s="27">
        <v>44375</v>
      </c>
      <c r="DT161" t="s">
        <v>178</v>
      </c>
      <c r="DU161" s="27">
        <v>44375</v>
      </c>
      <c r="DV161" t="s">
        <v>173</v>
      </c>
      <c r="DW161" s="27">
        <v>44370</v>
      </c>
      <c r="DX161" t="s">
        <v>176</v>
      </c>
      <c r="DY161" s="7">
        <v>44370</v>
      </c>
      <c r="DZ161" t="s">
        <v>176</v>
      </c>
      <c r="EA161">
        <v>44370</v>
      </c>
      <c r="EB161" t="s">
        <v>176</v>
      </c>
      <c r="EC161" s="27">
        <v>44370</v>
      </c>
      <c r="ED161" t="s">
        <v>176</v>
      </c>
      <c r="EE161" s="27">
        <v>44370</v>
      </c>
      <c r="EF161" t="s">
        <v>176</v>
      </c>
      <c r="EG161" s="7">
        <v>44370</v>
      </c>
      <c r="EH161" t="s">
        <v>176</v>
      </c>
      <c r="EI161" s="27">
        <v>44370</v>
      </c>
      <c r="EJ161" t="s">
        <v>175</v>
      </c>
      <c r="EK161" s="27">
        <v>44406</v>
      </c>
      <c r="EL161" t="s">
        <v>175</v>
      </c>
      <c r="EM161" s="27">
        <v>44406</v>
      </c>
      <c r="EN161" t="s">
        <v>175</v>
      </c>
      <c r="EO161" s="27">
        <v>44406</v>
      </c>
      <c r="EP161" t="s">
        <v>175</v>
      </c>
      <c r="EQ161" s="27">
        <v>44406</v>
      </c>
      <c r="ER161" t="s">
        <v>136</v>
      </c>
      <c r="ES161" s="27">
        <v>44372</v>
      </c>
      <c r="ET161" t="s">
        <v>135</v>
      </c>
      <c r="EU161" s="27">
        <v>44420</v>
      </c>
      <c r="EV161" t="s">
        <v>171</v>
      </c>
      <c r="EW161" s="27">
        <v>44411</v>
      </c>
      <c r="EX161" t="s">
        <v>171</v>
      </c>
      <c r="EY161" s="27">
        <v>44411</v>
      </c>
      <c r="EZ161" t="s">
        <v>171</v>
      </c>
      <c r="FA161">
        <v>44411</v>
      </c>
      <c r="FB161" t="s">
        <v>171</v>
      </c>
      <c r="FC161" s="27">
        <v>44411</v>
      </c>
      <c r="FF161" t="s">
        <v>171</v>
      </c>
      <c r="FG161" s="27">
        <v>44411</v>
      </c>
      <c r="FH161" t="s">
        <v>171</v>
      </c>
      <c r="FI161" s="7">
        <v>44411</v>
      </c>
      <c r="FJ161" t="s">
        <v>171</v>
      </c>
      <c r="FK161" s="27">
        <v>44411</v>
      </c>
      <c r="FL161" t="s">
        <v>171</v>
      </c>
      <c r="FM161" s="27">
        <v>44411</v>
      </c>
      <c r="FN161" t="s">
        <v>169</v>
      </c>
      <c r="FO161" s="27">
        <v>44447</v>
      </c>
      <c r="FP161" t="s">
        <v>169</v>
      </c>
      <c r="FQ161" s="27">
        <v>44447</v>
      </c>
      <c r="FR161" t="s">
        <v>169</v>
      </c>
      <c r="FS161" s="27">
        <v>44447</v>
      </c>
      <c r="FT161" t="s">
        <v>169</v>
      </c>
      <c r="FU161" s="7">
        <v>44447</v>
      </c>
      <c r="FV161" t="s">
        <v>169</v>
      </c>
      <c r="FW161" s="27">
        <v>44447</v>
      </c>
      <c r="FX161" t="s">
        <v>169</v>
      </c>
      <c r="FY161" s="27">
        <v>44447</v>
      </c>
      <c r="FZ161" t="s">
        <v>169</v>
      </c>
      <c r="GA161" s="27">
        <v>44447</v>
      </c>
      <c r="GB161" t="s">
        <v>169</v>
      </c>
      <c r="GC161" s="27">
        <v>44447</v>
      </c>
      <c r="GD161" t="s">
        <v>169</v>
      </c>
      <c r="GE161" s="27">
        <v>44447</v>
      </c>
      <c r="GF161" t="s">
        <v>169</v>
      </c>
      <c r="GG161" s="27">
        <v>44447</v>
      </c>
      <c r="GH161" t="s">
        <v>169</v>
      </c>
      <c r="GI161" s="27">
        <v>44481</v>
      </c>
      <c r="GJ161" t="s">
        <v>169</v>
      </c>
      <c r="GK161" s="27">
        <v>44481</v>
      </c>
      <c r="GL161" t="s">
        <v>169</v>
      </c>
      <c r="GM161" s="27">
        <v>44481</v>
      </c>
      <c r="GN161" t="s">
        <v>169</v>
      </c>
      <c r="GO161" s="27">
        <v>44481</v>
      </c>
      <c r="GP161" t="s">
        <v>169</v>
      </c>
      <c r="GQ161" s="27">
        <v>44481</v>
      </c>
      <c r="GR161" t="s">
        <v>169</v>
      </c>
      <c r="GS161" s="27">
        <v>44481</v>
      </c>
      <c r="GT161" t="s">
        <v>169</v>
      </c>
      <c r="GU161" s="27">
        <v>44509</v>
      </c>
      <c r="GV161" t="s">
        <v>169</v>
      </c>
      <c r="GW161" s="27">
        <v>44509</v>
      </c>
      <c r="GX161" t="s">
        <v>169</v>
      </c>
      <c r="GY161" s="27">
        <v>44509</v>
      </c>
      <c r="GZ161" t="s">
        <v>167</v>
      </c>
      <c r="HA161" s="27">
        <v>44509</v>
      </c>
      <c r="HB161" t="s">
        <v>167</v>
      </c>
      <c r="HC161" s="27">
        <v>44509</v>
      </c>
      <c r="HD161" t="s">
        <v>167</v>
      </c>
      <c r="HE161" s="27">
        <v>44532</v>
      </c>
      <c r="HF161" t="s">
        <v>167</v>
      </c>
      <c r="HG161">
        <v>44532</v>
      </c>
      <c r="HH161" t="s">
        <v>167</v>
      </c>
      <c r="HI161">
        <v>44532</v>
      </c>
      <c r="HJ161" t="s">
        <v>167</v>
      </c>
      <c r="HK161">
        <v>44532</v>
      </c>
      <c r="HL161" t="s">
        <v>167</v>
      </c>
      <c r="HM161" s="27">
        <v>44532</v>
      </c>
      <c r="HN161" t="s">
        <v>163</v>
      </c>
      <c r="HO161" s="27">
        <v>44532</v>
      </c>
      <c r="HP161" t="s">
        <v>166</v>
      </c>
      <c r="HQ161" s="27">
        <v>44532</v>
      </c>
      <c r="HR161" s="470" t="s">
        <v>166</v>
      </c>
      <c r="HS161" s="471">
        <v>44574</v>
      </c>
      <c r="HT161" t="s">
        <v>166</v>
      </c>
      <c r="HU161" s="27">
        <v>44574</v>
      </c>
      <c r="HV161" t="s">
        <v>166</v>
      </c>
      <c r="HW161" s="27">
        <v>44574</v>
      </c>
      <c r="HX161" t="s">
        <v>166</v>
      </c>
      <c r="HY161" s="27">
        <v>44574</v>
      </c>
      <c r="HZ161" t="s">
        <v>162</v>
      </c>
      <c r="IA161" s="27">
        <v>44574</v>
      </c>
      <c r="IB161" t="s">
        <v>162</v>
      </c>
      <c r="IC161" s="27">
        <v>44574</v>
      </c>
      <c r="ID161" t="s">
        <v>162</v>
      </c>
      <c r="IE161" s="27">
        <v>44599</v>
      </c>
      <c r="IF161" t="s">
        <v>162</v>
      </c>
      <c r="IG161" s="27">
        <v>44599</v>
      </c>
      <c r="IH161" t="s">
        <v>166</v>
      </c>
      <c r="II161" s="27">
        <v>44599</v>
      </c>
      <c r="IJ161" t="s">
        <v>166</v>
      </c>
      <c r="IK161" s="27">
        <v>44599</v>
      </c>
      <c r="IL161" t="s">
        <v>166</v>
      </c>
      <c r="IM161" s="27">
        <v>44599</v>
      </c>
      <c r="IN161" t="s">
        <v>166</v>
      </c>
      <c r="IO161" s="27">
        <v>44599</v>
      </c>
      <c r="IP161" t="s">
        <v>167</v>
      </c>
      <c r="IQ161" s="27">
        <v>44622</v>
      </c>
      <c r="IR161" t="s">
        <v>167</v>
      </c>
      <c r="IS161">
        <v>44622</v>
      </c>
      <c r="IT161" t="s">
        <v>167</v>
      </c>
      <c r="IU161" s="27">
        <v>44622</v>
      </c>
      <c r="IV161" t="s">
        <v>167</v>
      </c>
      <c r="IW161" s="27">
        <v>44622</v>
      </c>
      <c r="IX161" t="s">
        <v>167</v>
      </c>
      <c r="IY161" s="27">
        <v>44622</v>
      </c>
      <c r="IZ161" t="s">
        <v>167</v>
      </c>
      <c r="JA161" s="27">
        <v>44622</v>
      </c>
      <c r="JB161" t="s">
        <v>167</v>
      </c>
      <c r="JC161" s="27">
        <v>44622</v>
      </c>
      <c r="JD161" t="s">
        <v>167</v>
      </c>
      <c r="JE161" s="27">
        <v>44622</v>
      </c>
      <c r="JF161" t="s">
        <v>169</v>
      </c>
      <c r="JG161">
        <v>44622</v>
      </c>
      <c r="JH161" t="s">
        <v>164</v>
      </c>
      <c r="JI161" s="27">
        <v>44622</v>
      </c>
      <c r="JJ161" t="s">
        <v>164</v>
      </c>
      <c r="JK161">
        <v>44622</v>
      </c>
      <c r="JL161" t="s">
        <v>164</v>
      </c>
      <c r="JM161" s="27">
        <v>44669</v>
      </c>
      <c r="JN161" t="s">
        <v>164</v>
      </c>
      <c r="JO161" s="7">
        <v>44685</v>
      </c>
      <c r="JP161" t="s">
        <v>164</v>
      </c>
      <c r="JQ161" s="27">
        <v>44685</v>
      </c>
      <c r="JR161" t="s">
        <v>164</v>
      </c>
      <c r="JS161" s="27">
        <v>44701</v>
      </c>
      <c r="JT161" t="s">
        <v>164</v>
      </c>
      <c r="JU161">
        <v>44713</v>
      </c>
      <c r="JV161" t="s">
        <v>164</v>
      </c>
      <c r="JW161">
        <v>44727</v>
      </c>
      <c r="JX161" t="s">
        <v>164</v>
      </c>
      <c r="JY161" s="27">
        <v>44727</v>
      </c>
      <c r="JZ161" t="s">
        <v>164</v>
      </c>
      <c r="KA161" s="27">
        <v>44727</v>
      </c>
      <c r="KB161" t="s">
        <v>164</v>
      </c>
      <c r="KC161" s="27">
        <v>44727</v>
      </c>
      <c r="KD161" t="s">
        <v>164</v>
      </c>
      <c r="KE161" s="27">
        <v>44770</v>
      </c>
    </row>
    <row r="162" spans="1:291" x14ac:dyDescent="0.25">
      <c r="A162" t="s">
        <v>2569</v>
      </c>
      <c r="B162" s="7">
        <v>43791</v>
      </c>
      <c r="D162" t="s">
        <v>2569</v>
      </c>
      <c r="E162" s="7">
        <v>43771</v>
      </c>
      <c r="G162">
        <v>4209</v>
      </c>
      <c r="I162">
        <v>3832</v>
      </c>
      <c r="J162" s="7">
        <v>43791</v>
      </c>
      <c r="L162">
        <v>4209</v>
      </c>
      <c r="M162">
        <v>3204</v>
      </c>
      <c r="O162">
        <v>4070</v>
      </c>
      <c r="P162" s="7">
        <v>43916</v>
      </c>
      <c r="R162">
        <v>2524</v>
      </c>
      <c r="S162" s="7">
        <v>42635</v>
      </c>
      <c r="T162" t="s">
        <v>2342</v>
      </c>
      <c r="U162">
        <v>6322</v>
      </c>
      <c r="V162" s="7">
        <v>43937</v>
      </c>
      <c r="W162" t="s">
        <v>2342</v>
      </c>
      <c r="X162">
        <v>3204</v>
      </c>
      <c r="Y162">
        <v>3806</v>
      </c>
      <c r="Z162" s="7">
        <v>43978</v>
      </c>
      <c r="AA162">
        <v>3204</v>
      </c>
      <c r="AB162">
        <v>3204</v>
      </c>
      <c r="AC162">
        <v>4070</v>
      </c>
      <c r="AD162" s="7">
        <v>43979</v>
      </c>
      <c r="AE162" s="14">
        <v>3618</v>
      </c>
      <c r="AF162">
        <v>3649</v>
      </c>
      <c r="AG162" s="7">
        <v>43979</v>
      </c>
      <c r="AH162">
        <v>2680</v>
      </c>
      <c r="AI162" s="7">
        <v>42248</v>
      </c>
      <c r="AJ162" s="15" t="s">
        <v>2510</v>
      </c>
      <c r="AK162">
        <v>3636</v>
      </c>
      <c r="AL162" s="7">
        <v>43979</v>
      </c>
      <c r="AM162">
        <v>36482</v>
      </c>
      <c r="AN162">
        <v>3636</v>
      </c>
      <c r="AO162" s="7">
        <v>43979</v>
      </c>
      <c r="AP162">
        <v>3636</v>
      </c>
      <c r="AQ162" s="7">
        <v>44012</v>
      </c>
      <c r="AR162">
        <v>3636</v>
      </c>
      <c r="AS162" s="27">
        <v>44012</v>
      </c>
      <c r="AT162">
        <v>3636</v>
      </c>
      <c r="AU162" s="27">
        <v>44012</v>
      </c>
      <c r="AV162">
        <v>3636</v>
      </c>
      <c r="AW162" s="27">
        <v>44039</v>
      </c>
      <c r="AX162">
        <v>3636</v>
      </c>
      <c r="AY162" s="27">
        <v>44039</v>
      </c>
      <c r="AZ162">
        <v>3655</v>
      </c>
      <c r="BA162" s="27">
        <v>44054</v>
      </c>
      <c r="BB162">
        <v>3655</v>
      </c>
      <c r="BC162" s="27">
        <v>44054</v>
      </c>
      <c r="BD162">
        <v>3655</v>
      </c>
      <c r="BE162" s="27">
        <v>44054</v>
      </c>
      <c r="BF162">
        <v>3655</v>
      </c>
      <c r="BG162" s="27">
        <v>44054</v>
      </c>
      <c r="BH162">
        <v>3655</v>
      </c>
      <c r="BI162" s="27">
        <v>44098</v>
      </c>
      <c r="BJ162">
        <v>3655</v>
      </c>
      <c r="BK162" s="27">
        <v>44098</v>
      </c>
      <c r="BL162">
        <v>3655</v>
      </c>
      <c r="BM162" s="27">
        <v>44098</v>
      </c>
      <c r="BN162" t="s">
        <v>2513</v>
      </c>
      <c r="BO162" s="27">
        <v>44124</v>
      </c>
      <c r="BP162" t="s">
        <v>2513</v>
      </c>
      <c r="BQ162" s="7">
        <v>44124</v>
      </c>
      <c r="BR162" t="s">
        <v>2513</v>
      </c>
      <c r="BS162" s="27">
        <v>44124</v>
      </c>
      <c r="BT162" t="s">
        <v>2513</v>
      </c>
      <c r="BU162" s="27">
        <v>44175</v>
      </c>
      <c r="BV162" t="s">
        <v>2513</v>
      </c>
      <c r="BW162" s="7">
        <v>44175</v>
      </c>
      <c r="BX162" t="s">
        <v>2513</v>
      </c>
      <c r="BY162" s="27">
        <v>44175</v>
      </c>
      <c r="BZ162" t="s">
        <v>2513</v>
      </c>
      <c r="CA162" s="27">
        <v>44175</v>
      </c>
      <c r="CB162" t="s">
        <v>2513</v>
      </c>
      <c r="CC162" s="27">
        <v>44175</v>
      </c>
      <c r="CD162">
        <v>4103</v>
      </c>
      <c r="CE162" s="27">
        <v>44215</v>
      </c>
      <c r="CF162" t="s">
        <v>2513</v>
      </c>
      <c r="CG162" s="27">
        <v>44175</v>
      </c>
      <c r="CH162">
        <v>5304</v>
      </c>
      <c r="CI162" s="27">
        <v>44175</v>
      </c>
      <c r="CJ162">
        <v>5304</v>
      </c>
      <c r="CK162" s="27">
        <v>44175</v>
      </c>
      <c r="CL162">
        <v>5304</v>
      </c>
      <c r="CM162" s="27">
        <v>44175</v>
      </c>
      <c r="CN162">
        <v>5304</v>
      </c>
      <c r="CO162" s="27">
        <v>44253</v>
      </c>
      <c r="CP162">
        <v>5304</v>
      </c>
      <c r="CQ162" s="7">
        <v>44253</v>
      </c>
      <c r="CR162">
        <v>291</v>
      </c>
      <c r="CS162">
        <v>8.1000000000000003E-2</v>
      </c>
      <c r="CT162">
        <v>4120</v>
      </c>
      <c r="CU162" s="7">
        <v>44231</v>
      </c>
      <c r="CV162" t="s">
        <v>2513</v>
      </c>
      <c r="CW162" s="27">
        <v>44272</v>
      </c>
      <c r="CX162" t="s">
        <v>2513</v>
      </c>
      <c r="CY162" s="27">
        <v>44272</v>
      </c>
      <c r="CZ162" t="s">
        <v>2513</v>
      </c>
      <c r="DA162" s="27">
        <v>44301</v>
      </c>
      <c r="DB162" t="s">
        <v>2513</v>
      </c>
      <c r="DC162" s="27">
        <v>44301</v>
      </c>
      <c r="DD162" t="s">
        <v>2513</v>
      </c>
      <c r="DE162" s="27">
        <v>44336</v>
      </c>
      <c r="DF162" t="s">
        <v>2513</v>
      </c>
      <c r="DG162" s="27">
        <v>44336</v>
      </c>
      <c r="DH162" t="s">
        <v>2513</v>
      </c>
      <c r="DI162" s="27">
        <v>44336</v>
      </c>
      <c r="DJ162" t="s">
        <v>335</v>
      </c>
      <c r="DK162" s="7">
        <v>44265</v>
      </c>
      <c r="DL162" t="s">
        <v>188</v>
      </c>
      <c r="DM162" s="27">
        <v>44370</v>
      </c>
      <c r="DN162" t="s">
        <v>188</v>
      </c>
      <c r="DO162" s="27">
        <v>44370</v>
      </c>
      <c r="DP162" t="s">
        <v>179</v>
      </c>
      <c r="DQ162" s="27">
        <v>44370</v>
      </c>
      <c r="DR162" t="s">
        <v>179</v>
      </c>
      <c r="DS162" s="27">
        <v>44370</v>
      </c>
      <c r="DT162" t="s">
        <v>179</v>
      </c>
      <c r="DU162" s="27">
        <v>44370</v>
      </c>
      <c r="DV162" t="s">
        <v>177</v>
      </c>
      <c r="DW162" s="27">
        <v>44370</v>
      </c>
      <c r="DX162" t="s">
        <v>173</v>
      </c>
      <c r="DY162" s="7">
        <v>44370</v>
      </c>
      <c r="DZ162" t="s">
        <v>173</v>
      </c>
      <c r="EA162">
        <v>44370</v>
      </c>
      <c r="EB162" t="s">
        <v>173</v>
      </c>
      <c r="EC162" s="27">
        <v>44370</v>
      </c>
      <c r="ED162" t="s">
        <v>173</v>
      </c>
      <c r="EE162" s="27">
        <v>44370</v>
      </c>
      <c r="EF162" t="s">
        <v>173</v>
      </c>
      <c r="EG162" s="7">
        <v>44370</v>
      </c>
      <c r="EH162" t="s">
        <v>173</v>
      </c>
      <c r="EI162" s="27">
        <v>44370</v>
      </c>
      <c r="EJ162" t="s">
        <v>176</v>
      </c>
      <c r="EK162" s="27">
        <v>44406</v>
      </c>
      <c r="EL162" t="s">
        <v>176</v>
      </c>
      <c r="EM162" s="27">
        <v>44406</v>
      </c>
      <c r="EN162" t="s">
        <v>176</v>
      </c>
      <c r="EO162" s="27">
        <v>44406</v>
      </c>
      <c r="EP162" t="s">
        <v>176</v>
      </c>
      <c r="EQ162" s="27">
        <v>44406</v>
      </c>
      <c r="ER162" t="s">
        <v>137</v>
      </c>
      <c r="ES162" s="27">
        <v>44420</v>
      </c>
      <c r="ET162" t="s">
        <v>136</v>
      </c>
      <c r="EU162" s="27">
        <v>44372</v>
      </c>
      <c r="EV162" t="s">
        <v>135</v>
      </c>
      <c r="EW162" s="27">
        <v>44420</v>
      </c>
      <c r="EX162" t="s">
        <v>135</v>
      </c>
      <c r="EY162" s="27">
        <v>44420</v>
      </c>
      <c r="EZ162" t="s">
        <v>135</v>
      </c>
      <c r="FA162">
        <v>44420</v>
      </c>
      <c r="FB162" t="s">
        <v>135</v>
      </c>
      <c r="FC162" s="27">
        <v>44420</v>
      </c>
      <c r="FF162" t="s">
        <v>135</v>
      </c>
      <c r="FG162" s="27">
        <v>44420</v>
      </c>
      <c r="FH162" t="s">
        <v>135</v>
      </c>
      <c r="FI162" s="7">
        <v>44420</v>
      </c>
      <c r="FJ162" t="s">
        <v>135</v>
      </c>
      <c r="FK162" s="27">
        <v>44420</v>
      </c>
      <c r="FL162" t="s">
        <v>135</v>
      </c>
      <c r="FM162" s="27">
        <v>44420</v>
      </c>
      <c r="FN162" t="s">
        <v>171</v>
      </c>
      <c r="FO162" s="27">
        <v>44411</v>
      </c>
      <c r="FP162" t="s">
        <v>171</v>
      </c>
      <c r="FQ162" s="27">
        <v>44411</v>
      </c>
      <c r="FR162" t="s">
        <v>171</v>
      </c>
      <c r="FS162" s="27">
        <v>44411</v>
      </c>
      <c r="FT162" t="s">
        <v>171</v>
      </c>
      <c r="FU162" s="7">
        <v>44411</v>
      </c>
      <c r="FV162" t="s">
        <v>171</v>
      </c>
      <c r="FW162" s="27">
        <v>44411</v>
      </c>
      <c r="FX162" t="s">
        <v>171</v>
      </c>
      <c r="FY162" s="27">
        <v>44411</v>
      </c>
      <c r="FZ162" t="s">
        <v>171</v>
      </c>
      <c r="GA162" s="27">
        <v>44411</v>
      </c>
      <c r="GB162" t="s">
        <v>171</v>
      </c>
      <c r="GC162" s="27">
        <v>44411</v>
      </c>
      <c r="GD162" t="s">
        <v>171</v>
      </c>
      <c r="GE162" s="27">
        <v>44411</v>
      </c>
      <c r="GF162" t="s">
        <v>171</v>
      </c>
      <c r="GG162" s="27">
        <v>44411</v>
      </c>
      <c r="GH162" t="s">
        <v>171</v>
      </c>
      <c r="GI162" s="27">
        <v>44481</v>
      </c>
      <c r="GJ162" t="s">
        <v>171</v>
      </c>
      <c r="GK162" s="27">
        <v>44481</v>
      </c>
      <c r="GL162" t="s">
        <v>171</v>
      </c>
      <c r="GM162" s="27">
        <v>44481</v>
      </c>
      <c r="GN162" t="s">
        <v>171</v>
      </c>
      <c r="GO162" s="27">
        <v>44481</v>
      </c>
      <c r="GP162" t="s">
        <v>171</v>
      </c>
      <c r="GQ162" s="27">
        <v>44481</v>
      </c>
      <c r="GR162" t="s">
        <v>171</v>
      </c>
      <c r="GS162" s="27">
        <v>44481</v>
      </c>
      <c r="GT162" t="s">
        <v>171</v>
      </c>
      <c r="GU162" s="27">
        <v>44509</v>
      </c>
      <c r="GV162" t="s">
        <v>171</v>
      </c>
      <c r="GW162" s="27">
        <v>44509</v>
      </c>
      <c r="GX162" t="s">
        <v>171</v>
      </c>
      <c r="GY162" s="27">
        <v>44509</v>
      </c>
      <c r="GZ162" t="s">
        <v>169</v>
      </c>
      <c r="HA162" s="27">
        <v>44509</v>
      </c>
      <c r="HB162" t="s">
        <v>169</v>
      </c>
      <c r="HC162" s="27">
        <v>44509</v>
      </c>
      <c r="HD162" t="s">
        <v>169</v>
      </c>
      <c r="HE162" s="27">
        <v>44532</v>
      </c>
      <c r="HF162" t="s">
        <v>169</v>
      </c>
      <c r="HG162">
        <v>44532</v>
      </c>
      <c r="HH162" t="s">
        <v>169</v>
      </c>
      <c r="HI162">
        <v>44532</v>
      </c>
      <c r="HJ162" t="s">
        <v>169</v>
      </c>
      <c r="HK162">
        <v>44532</v>
      </c>
      <c r="HL162" t="s">
        <v>169</v>
      </c>
      <c r="HM162" s="27">
        <v>44532</v>
      </c>
      <c r="HN162" t="s">
        <v>164</v>
      </c>
      <c r="HO162" s="27">
        <v>44532</v>
      </c>
      <c r="HP162" t="s">
        <v>167</v>
      </c>
      <c r="HQ162" s="27">
        <v>44532</v>
      </c>
      <c r="HR162" s="470" t="s">
        <v>167</v>
      </c>
      <c r="HS162" s="471">
        <v>44574</v>
      </c>
      <c r="HT162" t="s">
        <v>167</v>
      </c>
      <c r="HU162" s="27">
        <v>44574</v>
      </c>
      <c r="HV162" t="s">
        <v>167</v>
      </c>
      <c r="HW162" s="27">
        <v>44574</v>
      </c>
      <c r="HX162" t="s">
        <v>167</v>
      </c>
      <c r="HY162" s="27">
        <v>44574</v>
      </c>
      <c r="HZ162" t="s">
        <v>163</v>
      </c>
      <c r="IA162" s="27">
        <v>44574</v>
      </c>
      <c r="IB162" t="s">
        <v>163</v>
      </c>
      <c r="IC162" s="27">
        <v>44574</v>
      </c>
      <c r="ID162" t="s">
        <v>163</v>
      </c>
      <c r="IE162" s="27">
        <v>44599</v>
      </c>
      <c r="IF162" t="s">
        <v>163</v>
      </c>
      <c r="IG162" s="27">
        <v>44599</v>
      </c>
      <c r="IH162" t="s">
        <v>167</v>
      </c>
      <c r="II162" s="27">
        <v>44599</v>
      </c>
      <c r="IJ162" t="s">
        <v>167</v>
      </c>
      <c r="IK162" s="27">
        <v>44599</v>
      </c>
      <c r="IL162" t="s">
        <v>167</v>
      </c>
      <c r="IM162" s="27">
        <v>44599</v>
      </c>
      <c r="IN162" t="s">
        <v>167</v>
      </c>
      <c r="IO162" s="27">
        <v>44599</v>
      </c>
      <c r="IP162" t="s">
        <v>169</v>
      </c>
      <c r="IQ162" s="27">
        <v>44622</v>
      </c>
      <c r="IR162" t="s">
        <v>169</v>
      </c>
      <c r="IS162">
        <v>44622</v>
      </c>
      <c r="IT162" t="s">
        <v>169</v>
      </c>
      <c r="IU162" s="27">
        <v>44622</v>
      </c>
      <c r="IV162" t="s">
        <v>169</v>
      </c>
      <c r="IW162" s="27">
        <v>44622</v>
      </c>
      <c r="IX162" t="s">
        <v>169</v>
      </c>
      <c r="IY162" s="27">
        <v>44622</v>
      </c>
      <c r="IZ162" t="s">
        <v>169</v>
      </c>
      <c r="JA162" s="27">
        <v>44622</v>
      </c>
      <c r="JB162" t="s">
        <v>169</v>
      </c>
      <c r="JC162" s="27">
        <v>44622</v>
      </c>
      <c r="JD162" t="s">
        <v>169</v>
      </c>
      <c r="JE162" s="27">
        <v>44622</v>
      </c>
      <c r="JF162" t="s">
        <v>171</v>
      </c>
      <c r="JG162">
        <v>44622</v>
      </c>
      <c r="JH162" t="s">
        <v>166</v>
      </c>
      <c r="JI162" s="27">
        <v>44622</v>
      </c>
      <c r="JJ162" t="s">
        <v>166</v>
      </c>
      <c r="JK162">
        <v>44622</v>
      </c>
      <c r="JL162" t="s">
        <v>166</v>
      </c>
      <c r="JM162" s="27">
        <v>44669</v>
      </c>
      <c r="JN162" t="s">
        <v>166</v>
      </c>
      <c r="JO162" s="7">
        <v>44685</v>
      </c>
      <c r="JP162" t="s">
        <v>166</v>
      </c>
      <c r="JQ162" s="27">
        <v>44685</v>
      </c>
      <c r="JR162" t="s">
        <v>166</v>
      </c>
      <c r="JS162" s="27">
        <v>44685</v>
      </c>
      <c r="JT162" t="s">
        <v>166</v>
      </c>
      <c r="JU162">
        <v>44685</v>
      </c>
      <c r="JV162" t="s">
        <v>166</v>
      </c>
      <c r="JW162">
        <v>44727</v>
      </c>
      <c r="JX162" t="s">
        <v>166</v>
      </c>
      <c r="JY162" s="27">
        <v>44727</v>
      </c>
      <c r="JZ162" t="s">
        <v>166</v>
      </c>
      <c r="KA162" s="27">
        <v>44727</v>
      </c>
      <c r="KB162" t="s">
        <v>166</v>
      </c>
      <c r="KC162" s="27">
        <v>44727</v>
      </c>
      <c r="KD162" t="s">
        <v>166</v>
      </c>
      <c r="KE162" s="27">
        <v>44770</v>
      </c>
    </row>
    <row r="163" spans="1:291" x14ac:dyDescent="0.25">
      <c r="A163">
        <v>3832</v>
      </c>
      <c r="B163" s="7">
        <v>43791</v>
      </c>
      <c r="D163">
        <v>3832</v>
      </c>
      <c r="E163" s="7">
        <v>43771</v>
      </c>
      <c r="G163">
        <v>4208</v>
      </c>
      <c r="I163">
        <v>3844</v>
      </c>
      <c r="J163" s="7">
        <v>43791</v>
      </c>
      <c r="L163">
        <v>4208</v>
      </c>
      <c r="M163">
        <v>3806</v>
      </c>
      <c r="O163" t="s">
        <v>2513</v>
      </c>
      <c r="P163" s="7">
        <v>43916</v>
      </c>
      <c r="R163">
        <v>6660</v>
      </c>
      <c r="S163" s="7">
        <v>43054</v>
      </c>
      <c r="T163" t="s">
        <v>2428</v>
      </c>
      <c r="U163">
        <v>6326</v>
      </c>
      <c r="V163" s="7">
        <v>43937</v>
      </c>
      <c r="W163" t="s">
        <v>2342</v>
      </c>
      <c r="X163">
        <v>3806</v>
      </c>
      <c r="Y163" t="s">
        <v>2579</v>
      </c>
      <c r="AA163">
        <v>3806</v>
      </c>
      <c r="AB163">
        <v>3806</v>
      </c>
      <c r="AC163" t="s">
        <v>2513</v>
      </c>
      <c r="AD163" s="7">
        <v>43979</v>
      </c>
      <c r="AE163" s="14">
        <v>3761</v>
      </c>
      <c r="AF163">
        <v>4070</v>
      </c>
      <c r="AG163" s="7">
        <v>43979</v>
      </c>
      <c r="AI163" s="7">
        <v>42248</v>
      </c>
      <c r="AJ163" s="15" t="s">
        <v>2510</v>
      </c>
      <c r="AK163">
        <v>5310</v>
      </c>
      <c r="AL163" s="7">
        <v>43979</v>
      </c>
      <c r="AM163">
        <v>3649</v>
      </c>
      <c r="AN163">
        <v>5310</v>
      </c>
      <c r="AO163" s="7">
        <v>43979</v>
      </c>
      <c r="AP163">
        <v>5310</v>
      </c>
      <c r="AQ163" s="7">
        <v>43979</v>
      </c>
      <c r="AR163">
        <v>5310</v>
      </c>
      <c r="AS163" s="27">
        <v>43979</v>
      </c>
      <c r="AT163">
        <v>5310</v>
      </c>
      <c r="AU163" s="27">
        <v>43979</v>
      </c>
      <c r="AV163">
        <v>5310</v>
      </c>
      <c r="AW163" s="27">
        <v>44039</v>
      </c>
      <c r="AX163">
        <v>5310</v>
      </c>
      <c r="AY163" s="27">
        <v>44039</v>
      </c>
      <c r="AZ163">
        <v>3636</v>
      </c>
      <c r="BA163" s="27">
        <v>44054</v>
      </c>
      <c r="BB163">
        <v>3636</v>
      </c>
      <c r="BC163" s="27">
        <v>44054</v>
      </c>
      <c r="BD163">
        <v>3636</v>
      </c>
      <c r="BE163" s="27">
        <v>44054</v>
      </c>
      <c r="BF163">
        <v>3636</v>
      </c>
      <c r="BG163" s="27">
        <v>44054</v>
      </c>
      <c r="BH163">
        <v>3636</v>
      </c>
      <c r="BI163" s="27">
        <v>44098</v>
      </c>
      <c r="BJ163">
        <v>3636</v>
      </c>
      <c r="BK163" s="27">
        <v>44098</v>
      </c>
      <c r="BL163">
        <v>3636</v>
      </c>
      <c r="BM163" s="27">
        <v>44098</v>
      </c>
      <c r="BN163" t="s">
        <v>2515</v>
      </c>
      <c r="BO163" s="27">
        <v>44124</v>
      </c>
      <c r="BP163" t="s">
        <v>2515</v>
      </c>
      <c r="BQ163" s="7">
        <v>44124</v>
      </c>
      <c r="BR163" t="s">
        <v>2515</v>
      </c>
      <c r="BS163" s="27">
        <v>44124</v>
      </c>
      <c r="BT163" t="s">
        <v>2515</v>
      </c>
      <c r="BU163" s="27">
        <v>44175</v>
      </c>
      <c r="BV163" t="s">
        <v>2515</v>
      </c>
      <c r="BW163" s="7">
        <v>44175</v>
      </c>
      <c r="BX163" t="s">
        <v>2515</v>
      </c>
      <c r="BY163" s="27">
        <v>44175</v>
      </c>
      <c r="BZ163" t="s">
        <v>2515</v>
      </c>
      <c r="CA163" s="27">
        <v>44175</v>
      </c>
      <c r="CB163" t="s">
        <v>2515</v>
      </c>
      <c r="CC163" s="27">
        <v>44175</v>
      </c>
      <c r="CD163">
        <v>4104</v>
      </c>
      <c r="CE163" s="27">
        <v>43353</v>
      </c>
      <c r="CF163" t="s">
        <v>2515</v>
      </c>
      <c r="CG163" s="27">
        <v>44175</v>
      </c>
      <c r="CH163">
        <v>5376</v>
      </c>
      <c r="CI163" s="27">
        <v>44217</v>
      </c>
      <c r="CJ163">
        <v>5376</v>
      </c>
      <c r="CK163" s="27">
        <v>44217</v>
      </c>
      <c r="CL163">
        <v>5376</v>
      </c>
      <c r="CM163" s="27">
        <v>44217</v>
      </c>
      <c r="CN163">
        <v>5376</v>
      </c>
      <c r="CO163" s="27">
        <v>44253</v>
      </c>
      <c r="CP163">
        <v>5376</v>
      </c>
      <c r="CQ163" s="7">
        <v>44253</v>
      </c>
      <c r="CR163">
        <v>137</v>
      </c>
      <c r="CS163">
        <v>0.11</v>
      </c>
      <c r="CT163">
        <v>3043</v>
      </c>
      <c r="CU163" s="7">
        <v>44253</v>
      </c>
      <c r="CV163" t="s">
        <v>2515</v>
      </c>
      <c r="CW163" s="27">
        <v>44272</v>
      </c>
      <c r="CX163" t="s">
        <v>2515</v>
      </c>
      <c r="CY163" s="27">
        <v>44272</v>
      </c>
      <c r="CZ163" t="s">
        <v>2515</v>
      </c>
      <c r="DA163" s="27">
        <v>44301</v>
      </c>
      <c r="DB163" t="s">
        <v>2515</v>
      </c>
      <c r="DC163" s="27">
        <v>44301</v>
      </c>
      <c r="DD163" t="s">
        <v>2515</v>
      </c>
      <c r="DE163" s="27">
        <v>44336</v>
      </c>
      <c r="DF163" t="s">
        <v>2515</v>
      </c>
      <c r="DG163" s="27">
        <v>44336</v>
      </c>
      <c r="DH163" t="s">
        <v>2515</v>
      </c>
      <c r="DI163" s="27">
        <v>44336</v>
      </c>
      <c r="DJ163" t="s">
        <v>336</v>
      </c>
      <c r="DK163" s="7">
        <v>44265</v>
      </c>
      <c r="DL163" t="s">
        <v>190</v>
      </c>
      <c r="DM163" s="27">
        <v>44210</v>
      </c>
      <c r="DN163" t="s">
        <v>190</v>
      </c>
      <c r="DO163" s="27">
        <v>44210</v>
      </c>
      <c r="DP163" t="s">
        <v>181</v>
      </c>
      <c r="DQ163" s="27">
        <v>44370</v>
      </c>
      <c r="DR163" t="s">
        <v>181</v>
      </c>
      <c r="DS163" s="27">
        <v>44370</v>
      </c>
      <c r="DT163" t="s">
        <v>181</v>
      </c>
      <c r="DU163" s="27">
        <v>44370</v>
      </c>
      <c r="DV163" t="s">
        <v>178</v>
      </c>
      <c r="DW163" s="27">
        <v>44375</v>
      </c>
      <c r="DX163" t="s">
        <v>177</v>
      </c>
      <c r="DY163" s="7">
        <v>44370</v>
      </c>
      <c r="DZ163" t="s">
        <v>177</v>
      </c>
      <c r="EA163">
        <v>44370</v>
      </c>
      <c r="EB163" t="s">
        <v>177</v>
      </c>
      <c r="EC163" s="27">
        <v>44370</v>
      </c>
      <c r="ED163" t="s">
        <v>177</v>
      </c>
      <c r="EE163" s="27">
        <v>44370</v>
      </c>
      <c r="EF163" t="s">
        <v>177</v>
      </c>
      <c r="EG163" s="7">
        <v>44370</v>
      </c>
      <c r="EH163" t="s">
        <v>177</v>
      </c>
      <c r="EI163" s="27">
        <v>44370</v>
      </c>
      <c r="EJ163" t="s">
        <v>173</v>
      </c>
      <c r="EK163" s="27">
        <v>44406</v>
      </c>
      <c r="EL163" t="s">
        <v>173</v>
      </c>
      <c r="EM163" s="27">
        <v>44406</v>
      </c>
      <c r="EN163" t="s">
        <v>173</v>
      </c>
      <c r="EO163" s="27">
        <v>44406</v>
      </c>
      <c r="EP163" t="s">
        <v>173</v>
      </c>
      <c r="EQ163" s="27">
        <v>44406</v>
      </c>
      <c r="ER163" t="s">
        <v>138</v>
      </c>
      <c r="ES163" s="27">
        <v>44420</v>
      </c>
      <c r="ET163" t="s">
        <v>137</v>
      </c>
      <c r="EU163" s="27">
        <v>44420</v>
      </c>
      <c r="EV163" t="s">
        <v>136</v>
      </c>
      <c r="EW163" s="27">
        <v>44372</v>
      </c>
      <c r="EX163" t="s">
        <v>136</v>
      </c>
      <c r="EY163" s="27">
        <v>44372</v>
      </c>
      <c r="EZ163" t="s">
        <v>136</v>
      </c>
      <c r="FA163">
        <v>44372</v>
      </c>
      <c r="FB163" t="s">
        <v>136</v>
      </c>
      <c r="FC163" s="27">
        <v>44372</v>
      </c>
      <c r="FF163" t="s">
        <v>136</v>
      </c>
      <c r="FG163" s="27">
        <v>44372</v>
      </c>
      <c r="FH163" t="s">
        <v>136</v>
      </c>
      <c r="FI163" s="7">
        <v>44372</v>
      </c>
      <c r="FJ163" t="s">
        <v>136</v>
      </c>
      <c r="FK163" s="27">
        <v>44372</v>
      </c>
      <c r="FL163" t="s">
        <v>136</v>
      </c>
      <c r="FM163" s="27">
        <v>44372</v>
      </c>
      <c r="FN163" t="s">
        <v>135</v>
      </c>
      <c r="FO163" s="27">
        <v>44420</v>
      </c>
      <c r="FP163" t="s">
        <v>135</v>
      </c>
      <c r="FQ163" s="27">
        <v>44454</v>
      </c>
      <c r="FR163" t="s">
        <v>135</v>
      </c>
      <c r="FS163" s="27">
        <v>44454</v>
      </c>
      <c r="FT163" t="s">
        <v>135</v>
      </c>
      <c r="FU163" s="7">
        <v>44454</v>
      </c>
      <c r="FV163" t="s">
        <v>135</v>
      </c>
      <c r="FW163" s="27">
        <v>44454</v>
      </c>
      <c r="FX163" t="s">
        <v>135</v>
      </c>
      <c r="FY163" s="27">
        <v>44454</v>
      </c>
      <c r="FZ163" t="s">
        <v>135</v>
      </c>
      <c r="GA163" s="27">
        <v>44454</v>
      </c>
      <c r="GB163" t="s">
        <v>135</v>
      </c>
      <c r="GC163" s="27">
        <v>44454</v>
      </c>
      <c r="GD163" t="s">
        <v>135</v>
      </c>
      <c r="GE163" s="27">
        <v>44454</v>
      </c>
      <c r="GF163" t="s">
        <v>135</v>
      </c>
      <c r="GG163" s="27">
        <v>44454</v>
      </c>
      <c r="GH163" t="s">
        <v>135</v>
      </c>
      <c r="GI163" s="27">
        <v>44454</v>
      </c>
      <c r="GJ163" t="s">
        <v>135</v>
      </c>
      <c r="GK163" s="27">
        <v>44483</v>
      </c>
      <c r="GL163" t="s">
        <v>135</v>
      </c>
      <c r="GM163" s="27">
        <v>44483</v>
      </c>
      <c r="GN163" t="s">
        <v>135</v>
      </c>
      <c r="GO163" s="27">
        <v>44497</v>
      </c>
      <c r="GP163" t="s">
        <v>135</v>
      </c>
      <c r="GQ163" s="27">
        <v>44497</v>
      </c>
      <c r="GR163" t="s">
        <v>135</v>
      </c>
      <c r="GS163" s="27">
        <v>44497</v>
      </c>
      <c r="GT163" t="s">
        <v>135</v>
      </c>
      <c r="GU163" s="27">
        <v>44509</v>
      </c>
      <c r="GV163" t="s">
        <v>135</v>
      </c>
      <c r="GW163" s="27">
        <v>44509</v>
      </c>
      <c r="GX163" t="s">
        <v>135</v>
      </c>
      <c r="GY163" s="27">
        <v>44509</v>
      </c>
      <c r="GZ163" t="s">
        <v>171</v>
      </c>
      <c r="HA163" s="27">
        <v>44509</v>
      </c>
      <c r="HB163" t="s">
        <v>171</v>
      </c>
      <c r="HC163" s="27">
        <v>44509</v>
      </c>
      <c r="HD163" t="s">
        <v>171</v>
      </c>
      <c r="HE163" s="27">
        <v>44532</v>
      </c>
      <c r="HF163" t="s">
        <v>171</v>
      </c>
      <c r="HG163">
        <v>44532</v>
      </c>
      <c r="HH163" t="s">
        <v>171</v>
      </c>
      <c r="HI163">
        <v>44532</v>
      </c>
      <c r="HJ163" t="s">
        <v>171</v>
      </c>
      <c r="HK163">
        <v>44532</v>
      </c>
      <c r="HL163" t="s">
        <v>171</v>
      </c>
      <c r="HM163" s="27">
        <v>44532</v>
      </c>
      <c r="HN163" t="s">
        <v>166</v>
      </c>
      <c r="HO163" s="27">
        <v>44532</v>
      </c>
      <c r="HP163" t="s">
        <v>169</v>
      </c>
      <c r="HQ163" s="27">
        <v>44565</v>
      </c>
      <c r="HR163" s="470" t="s">
        <v>169</v>
      </c>
      <c r="HS163" s="471">
        <v>44565</v>
      </c>
      <c r="HT163" t="s">
        <v>169</v>
      </c>
      <c r="HU163" s="27">
        <v>44574</v>
      </c>
      <c r="HV163" t="s">
        <v>169</v>
      </c>
      <c r="HW163" s="27">
        <v>44574</v>
      </c>
      <c r="HX163" t="s">
        <v>169</v>
      </c>
      <c r="HY163" s="27">
        <v>44574</v>
      </c>
      <c r="HZ163" t="s">
        <v>164</v>
      </c>
      <c r="IA163" s="27">
        <v>44574</v>
      </c>
      <c r="IB163" t="s">
        <v>164</v>
      </c>
      <c r="IC163" s="27">
        <v>44574</v>
      </c>
      <c r="ID163" t="s">
        <v>164</v>
      </c>
      <c r="IE163" s="27">
        <v>44599</v>
      </c>
      <c r="IF163" t="s">
        <v>164</v>
      </c>
      <c r="IG163" s="27">
        <v>44599</v>
      </c>
      <c r="IH163" t="s">
        <v>169</v>
      </c>
      <c r="II163" s="27">
        <v>44599</v>
      </c>
      <c r="IJ163" t="s">
        <v>169</v>
      </c>
      <c r="IK163" s="27">
        <v>44599</v>
      </c>
      <c r="IL163" t="s">
        <v>169</v>
      </c>
      <c r="IM163" s="27">
        <v>44599</v>
      </c>
      <c r="IN163" t="s">
        <v>169</v>
      </c>
      <c r="IO163" s="27">
        <v>44599</v>
      </c>
      <c r="IP163" t="s">
        <v>171</v>
      </c>
      <c r="IQ163" s="27">
        <v>44622</v>
      </c>
      <c r="IR163" t="s">
        <v>171</v>
      </c>
      <c r="IS163">
        <v>44622</v>
      </c>
      <c r="IT163" t="s">
        <v>171</v>
      </c>
      <c r="IU163" s="27">
        <v>44622</v>
      </c>
      <c r="IV163" t="s">
        <v>171</v>
      </c>
      <c r="IW163" s="27">
        <v>44622</v>
      </c>
      <c r="IX163" t="s">
        <v>171</v>
      </c>
      <c r="IY163" s="27">
        <v>44622</v>
      </c>
      <c r="IZ163" t="s">
        <v>171</v>
      </c>
      <c r="JA163" s="27">
        <v>44622</v>
      </c>
      <c r="JB163" t="s">
        <v>171</v>
      </c>
      <c r="JC163" s="27">
        <v>44622</v>
      </c>
      <c r="JD163" t="s">
        <v>171</v>
      </c>
      <c r="JE163" s="27">
        <v>44622</v>
      </c>
      <c r="JF163" t="s">
        <v>135</v>
      </c>
      <c r="JG163">
        <v>44658</v>
      </c>
      <c r="JH163" t="s">
        <v>167</v>
      </c>
      <c r="JI163" s="27">
        <v>44622</v>
      </c>
      <c r="JJ163" t="s">
        <v>167</v>
      </c>
      <c r="JK163">
        <v>44622</v>
      </c>
      <c r="JL163" t="s">
        <v>167</v>
      </c>
      <c r="JM163" s="27">
        <v>44669</v>
      </c>
      <c r="JN163" t="s">
        <v>167</v>
      </c>
      <c r="JO163" s="7">
        <v>44685</v>
      </c>
      <c r="JP163" t="s">
        <v>167</v>
      </c>
      <c r="JQ163" s="27">
        <v>44685</v>
      </c>
      <c r="JR163" t="s">
        <v>167</v>
      </c>
      <c r="JS163" s="27">
        <v>44685</v>
      </c>
      <c r="JT163" t="s">
        <v>167</v>
      </c>
      <c r="JU163">
        <v>44685</v>
      </c>
      <c r="JV163" t="s">
        <v>167</v>
      </c>
      <c r="JW163">
        <v>44727</v>
      </c>
      <c r="JX163" t="s">
        <v>167</v>
      </c>
      <c r="JY163" s="27">
        <v>44727</v>
      </c>
      <c r="JZ163" t="s">
        <v>167</v>
      </c>
      <c r="KA163" s="27">
        <v>44764</v>
      </c>
      <c r="KB163" t="s">
        <v>167</v>
      </c>
      <c r="KC163" s="27">
        <v>44764</v>
      </c>
      <c r="KD163" t="s">
        <v>167</v>
      </c>
      <c r="KE163" s="27">
        <v>44764</v>
      </c>
    </row>
    <row r="164" spans="1:291" x14ac:dyDescent="0.25">
      <c r="A164">
        <v>3844</v>
      </c>
      <c r="B164" s="7">
        <v>43791</v>
      </c>
      <c r="D164">
        <v>3844</v>
      </c>
      <c r="E164" s="7">
        <v>43791</v>
      </c>
      <c r="G164">
        <v>4203</v>
      </c>
      <c r="I164">
        <v>3843</v>
      </c>
      <c r="J164" s="7">
        <v>43791</v>
      </c>
      <c r="L164">
        <v>4203</v>
      </c>
      <c r="M164">
        <v>3608</v>
      </c>
      <c r="O164" t="s">
        <v>2515</v>
      </c>
      <c r="P164" s="7">
        <v>43916</v>
      </c>
      <c r="R164">
        <v>6323</v>
      </c>
      <c r="S164" s="7">
        <v>43684</v>
      </c>
      <c r="T164" t="s">
        <v>2342</v>
      </c>
      <c r="U164">
        <v>6327</v>
      </c>
      <c r="V164" s="7">
        <v>43684</v>
      </c>
      <c r="W164" t="s">
        <v>2342</v>
      </c>
      <c r="X164">
        <v>3608</v>
      </c>
      <c r="Y164">
        <v>3608</v>
      </c>
      <c r="Z164" s="7">
        <v>43979</v>
      </c>
      <c r="AA164">
        <v>3608</v>
      </c>
      <c r="AB164">
        <v>3608</v>
      </c>
      <c r="AC164" t="s">
        <v>2515</v>
      </c>
      <c r="AD164" s="7">
        <v>43979</v>
      </c>
      <c r="AE164" s="14" t="s">
        <v>2512</v>
      </c>
      <c r="AF164" t="s">
        <v>2513</v>
      </c>
      <c r="AG164" s="7">
        <v>43979</v>
      </c>
      <c r="AH164">
        <v>2558</v>
      </c>
      <c r="AI164" s="7">
        <v>43452</v>
      </c>
      <c r="AJ164" s="15" t="s">
        <v>2342</v>
      </c>
      <c r="AK164">
        <v>5304</v>
      </c>
      <c r="AL164" s="7">
        <v>43979</v>
      </c>
      <c r="AM164">
        <v>4070</v>
      </c>
      <c r="AN164">
        <v>5304</v>
      </c>
      <c r="AO164" s="7">
        <v>43979</v>
      </c>
      <c r="AP164">
        <v>5304</v>
      </c>
      <c r="AQ164" s="7">
        <v>43979</v>
      </c>
      <c r="AR164">
        <v>5304</v>
      </c>
      <c r="AS164" s="27">
        <v>43979</v>
      </c>
      <c r="AT164">
        <v>5304</v>
      </c>
      <c r="AU164" s="27">
        <v>43979</v>
      </c>
      <c r="AV164">
        <v>5304</v>
      </c>
      <c r="AW164" s="27">
        <v>44039</v>
      </c>
      <c r="AX164">
        <v>5304</v>
      </c>
      <c r="AY164" s="27">
        <v>44039</v>
      </c>
      <c r="AZ164">
        <v>5310</v>
      </c>
      <c r="BA164" s="27">
        <v>44054</v>
      </c>
      <c r="BB164">
        <v>5310</v>
      </c>
      <c r="BC164" s="27">
        <v>44054</v>
      </c>
      <c r="BD164">
        <v>5310</v>
      </c>
      <c r="BE164" s="27">
        <v>44054</v>
      </c>
      <c r="BF164">
        <v>5310</v>
      </c>
      <c r="BG164" s="27">
        <v>44054</v>
      </c>
      <c r="BH164">
        <v>5310</v>
      </c>
      <c r="BI164" s="27">
        <v>44054</v>
      </c>
      <c r="BJ164">
        <v>5310</v>
      </c>
      <c r="BK164" s="27">
        <v>44054</v>
      </c>
      <c r="BL164">
        <v>5310</v>
      </c>
      <c r="BM164" s="27">
        <v>44054</v>
      </c>
      <c r="BN164">
        <v>3655</v>
      </c>
      <c r="BO164" s="27">
        <v>44124</v>
      </c>
      <c r="BP164">
        <v>3655</v>
      </c>
      <c r="BQ164" s="7">
        <v>44124</v>
      </c>
      <c r="BR164">
        <v>3655</v>
      </c>
      <c r="BS164" s="27">
        <v>44124</v>
      </c>
      <c r="BT164">
        <v>3655</v>
      </c>
      <c r="BU164" s="27">
        <v>44175</v>
      </c>
      <c r="BV164">
        <v>3655</v>
      </c>
      <c r="BW164" s="7">
        <v>44175</v>
      </c>
      <c r="BX164">
        <v>3655</v>
      </c>
      <c r="BY164" s="27">
        <v>44175</v>
      </c>
      <c r="BZ164">
        <v>3655</v>
      </c>
      <c r="CA164" s="27">
        <v>44175</v>
      </c>
      <c r="CB164">
        <v>3655</v>
      </c>
      <c r="CC164" s="27">
        <v>44175</v>
      </c>
      <c r="CD164">
        <v>-4114</v>
      </c>
      <c r="CE164" s="27">
        <v>43353</v>
      </c>
      <c r="CF164">
        <v>3655</v>
      </c>
      <c r="CG164" s="27">
        <v>44175</v>
      </c>
      <c r="CH164">
        <v>3712</v>
      </c>
      <c r="CI164" s="27">
        <v>44217</v>
      </c>
      <c r="CJ164">
        <v>3712</v>
      </c>
      <c r="CK164" s="27">
        <v>44217</v>
      </c>
      <c r="CL164">
        <v>3712</v>
      </c>
      <c r="CM164" s="27">
        <v>44217</v>
      </c>
      <c r="CN164">
        <v>3712</v>
      </c>
      <c r="CO164" s="27">
        <v>44253</v>
      </c>
      <c r="CP164">
        <v>3712</v>
      </c>
      <c r="CQ164" s="7">
        <v>44253</v>
      </c>
      <c r="CR164">
        <v>165</v>
      </c>
      <c r="CS164">
        <v>0.21299999999999999</v>
      </c>
      <c r="CT164">
        <v>3016</v>
      </c>
      <c r="CU164" s="7">
        <v>44231</v>
      </c>
      <c r="CV164">
        <v>3655</v>
      </c>
      <c r="CW164" s="27">
        <v>44272</v>
      </c>
      <c r="CX164">
        <v>3655</v>
      </c>
      <c r="CY164" s="27">
        <v>44286</v>
      </c>
      <c r="CZ164">
        <v>3655</v>
      </c>
      <c r="DA164" s="27">
        <v>44301</v>
      </c>
      <c r="DB164">
        <v>3655</v>
      </c>
      <c r="DC164" s="27">
        <v>44301</v>
      </c>
      <c r="DD164">
        <v>3655</v>
      </c>
      <c r="DE164" s="27">
        <v>44335</v>
      </c>
      <c r="DF164">
        <v>3655</v>
      </c>
      <c r="DG164" s="27">
        <v>44335</v>
      </c>
      <c r="DH164">
        <v>3655</v>
      </c>
      <c r="DI164" s="27">
        <v>44335</v>
      </c>
      <c r="DJ164" t="s">
        <v>337</v>
      </c>
      <c r="DK164" s="7">
        <v>44265</v>
      </c>
      <c r="DL164" t="s">
        <v>191</v>
      </c>
      <c r="DM164" s="27">
        <v>44210</v>
      </c>
      <c r="DN164" t="s">
        <v>191</v>
      </c>
      <c r="DO164" s="27">
        <v>44210</v>
      </c>
      <c r="DP164" t="s">
        <v>183</v>
      </c>
      <c r="DQ164" s="27">
        <v>44372</v>
      </c>
      <c r="DR164" t="s">
        <v>183</v>
      </c>
      <c r="DS164" s="27">
        <v>44372</v>
      </c>
      <c r="DT164" t="s">
        <v>183</v>
      </c>
      <c r="DU164" s="27">
        <v>44372</v>
      </c>
      <c r="DV164" t="s">
        <v>179</v>
      </c>
      <c r="DW164" s="27">
        <v>44370</v>
      </c>
      <c r="DX164" t="s">
        <v>178</v>
      </c>
      <c r="DY164" s="7">
        <v>44375</v>
      </c>
      <c r="DZ164" t="s">
        <v>178</v>
      </c>
      <c r="EA164">
        <v>44375</v>
      </c>
      <c r="EB164" t="s">
        <v>178</v>
      </c>
      <c r="EC164" s="27">
        <v>44375</v>
      </c>
      <c r="ED164" t="s">
        <v>178</v>
      </c>
      <c r="EE164" s="27">
        <v>44375</v>
      </c>
      <c r="EF164" t="s">
        <v>178</v>
      </c>
      <c r="EG164" s="7">
        <v>44375</v>
      </c>
      <c r="EH164" t="s">
        <v>178</v>
      </c>
      <c r="EI164" s="27">
        <v>44375</v>
      </c>
      <c r="EJ164" t="s">
        <v>177</v>
      </c>
      <c r="EK164" s="27">
        <v>44406</v>
      </c>
      <c r="EL164" t="s">
        <v>177</v>
      </c>
      <c r="EM164" s="27">
        <v>44406</v>
      </c>
      <c r="EN164" t="s">
        <v>177</v>
      </c>
      <c r="EO164" s="27">
        <v>44406</v>
      </c>
      <c r="EP164" t="s">
        <v>177</v>
      </c>
      <c r="EQ164" s="27">
        <v>44406</v>
      </c>
      <c r="ER164" t="s">
        <v>174</v>
      </c>
      <c r="ES164" s="27">
        <v>44406</v>
      </c>
      <c r="ET164" t="s">
        <v>138</v>
      </c>
      <c r="EU164" s="27">
        <v>44420</v>
      </c>
      <c r="EV164" t="s">
        <v>137</v>
      </c>
      <c r="EW164" s="27">
        <v>44420</v>
      </c>
      <c r="EX164" t="s">
        <v>137</v>
      </c>
      <c r="EY164" s="27">
        <v>44420</v>
      </c>
      <c r="EZ164" t="s">
        <v>137</v>
      </c>
      <c r="FA164">
        <v>44420</v>
      </c>
      <c r="FB164" t="s">
        <v>137</v>
      </c>
      <c r="FC164" s="27">
        <v>44420</v>
      </c>
      <c r="FF164" t="s">
        <v>137</v>
      </c>
      <c r="FG164" s="27">
        <v>44420</v>
      </c>
      <c r="FH164" t="s">
        <v>137</v>
      </c>
      <c r="FI164" s="7">
        <v>44420</v>
      </c>
      <c r="FJ164" t="s">
        <v>137</v>
      </c>
      <c r="FK164" s="27">
        <v>44420</v>
      </c>
      <c r="FL164" t="s">
        <v>137</v>
      </c>
      <c r="FM164" s="27">
        <v>44420</v>
      </c>
      <c r="FN164" t="s">
        <v>136</v>
      </c>
      <c r="FO164" s="27">
        <v>44372</v>
      </c>
      <c r="FP164" t="s">
        <v>136</v>
      </c>
      <c r="FQ164" s="27">
        <v>44454</v>
      </c>
      <c r="FR164" t="s">
        <v>136</v>
      </c>
      <c r="FS164" s="27">
        <v>44454</v>
      </c>
      <c r="FT164" t="s">
        <v>136</v>
      </c>
      <c r="FU164" s="7">
        <v>44454</v>
      </c>
      <c r="FV164" t="s">
        <v>136</v>
      </c>
      <c r="FW164" s="27">
        <v>44454</v>
      </c>
      <c r="FX164" t="s">
        <v>136</v>
      </c>
      <c r="FY164" s="27">
        <v>44454</v>
      </c>
      <c r="FZ164" t="s">
        <v>136</v>
      </c>
      <c r="GA164" s="27">
        <v>44454</v>
      </c>
      <c r="GB164" t="s">
        <v>136</v>
      </c>
      <c r="GC164" s="27">
        <v>44454</v>
      </c>
      <c r="GD164" t="s">
        <v>136</v>
      </c>
      <c r="GE164" s="27">
        <v>44454</v>
      </c>
      <c r="GF164" t="s">
        <v>136</v>
      </c>
      <c r="GG164" s="27">
        <v>44454</v>
      </c>
      <c r="GH164" t="s">
        <v>136</v>
      </c>
      <c r="GI164" s="27">
        <v>44454</v>
      </c>
      <c r="GJ164" t="s">
        <v>136</v>
      </c>
      <c r="GK164" s="27">
        <v>44454</v>
      </c>
      <c r="GL164" t="s">
        <v>136</v>
      </c>
      <c r="GM164" s="27">
        <v>44454</v>
      </c>
      <c r="GN164" t="s">
        <v>136</v>
      </c>
      <c r="GO164" s="27">
        <v>44454</v>
      </c>
      <c r="GP164" t="s">
        <v>136</v>
      </c>
      <c r="GQ164" s="27">
        <v>44454</v>
      </c>
      <c r="GR164" t="s">
        <v>136</v>
      </c>
      <c r="GS164" s="27">
        <v>44454</v>
      </c>
      <c r="GT164" t="s">
        <v>136</v>
      </c>
      <c r="GU164" s="27">
        <v>44454</v>
      </c>
      <c r="GV164" t="s">
        <v>136</v>
      </c>
      <c r="GW164" s="27">
        <v>44454</v>
      </c>
      <c r="GX164" t="s">
        <v>136</v>
      </c>
      <c r="GY164" s="27">
        <v>44454</v>
      </c>
      <c r="GZ164" t="s">
        <v>135</v>
      </c>
      <c r="HA164" s="27">
        <v>44509</v>
      </c>
      <c r="HB164" t="s">
        <v>135</v>
      </c>
      <c r="HC164" s="27">
        <v>44509</v>
      </c>
      <c r="HD164" t="s">
        <v>135</v>
      </c>
      <c r="HE164" s="27">
        <v>44532</v>
      </c>
      <c r="HF164" t="s">
        <v>135</v>
      </c>
      <c r="HG164">
        <v>44532</v>
      </c>
      <c r="HH164" t="s">
        <v>135</v>
      </c>
      <c r="HI164">
        <v>44532</v>
      </c>
      <c r="HJ164" t="s">
        <v>135</v>
      </c>
      <c r="HK164">
        <v>44532</v>
      </c>
      <c r="HL164" t="s">
        <v>135</v>
      </c>
      <c r="HM164" s="27">
        <v>44532</v>
      </c>
      <c r="HN164" t="s">
        <v>167</v>
      </c>
      <c r="HO164" s="27">
        <v>44532</v>
      </c>
      <c r="HP164" t="s">
        <v>171</v>
      </c>
      <c r="HQ164" s="27">
        <v>44532</v>
      </c>
      <c r="HR164" s="470" t="s">
        <v>171</v>
      </c>
      <c r="HS164" s="471">
        <v>44532</v>
      </c>
      <c r="HT164" t="s">
        <v>171</v>
      </c>
      <c r="HU164" s="27">
        <v>44574</v>
      </c>
      <c r="HV164" t="s">
        <v>171</v>
      </c>
      <c r="HW164" s="27">
        <v>44574</v>
      </c>
      <c r="HX164" t="s">
        <v>171</v>
      </c>
      <c r="HY164" s="27">
        <v>44574</v>
      </c>
      <c r="HZ164" t="s">
        <v>166</v>
      </c>
      <c r="IA164" s="27">
        <v>44574</v>
      </c>
      <c r="IB164" t="s">
        <v>166</v>
      </c>
      <c r="IC164" s="27">
        <v>44574</v>
      </c>
      <c r="ID164" t="s">
        <v>166</v>
      </c>
      <c r="IE164" s="27">
        <v>44599</v>
      </c>
      <c r="IF164" t="s">
        <v>166</v>
      </c>
      <c r="IG164" s="27">
        <v>44599</v>
      </c>
      <c r="IH164" t="s">
        <v>171</v>
      </c>
      <c r="II164" s="27">
        <v>44599</v>
      </c>
      <c r="IJ164" t="s">
        <v>171</v>
      </c>
      <c r="IK164" s="27">
        <v>44599</v>
      </c>
      <c r="IL164" t="s">
        <v>171</v>
      </c>
      <c r="IM164" s="27">
        <v>44599</v>
      </c>
      <c r="IN164" t="s">
        <v>171</v>
      </c>
      <c r="IO164" s="27">
        <v>44599</v>
      </c>
      <c r="IP164" t="s">
        <v>135</v>
      </c>
      <c r="IQ164" s="27">
        <v>44623</v>
      </c>
      <c r="IR164" t="s">
        <v>135</v>
      </c>
      <c r="IS164">
        <v>44623</v>
      </c>
      <c r="IT164" t="s">
        <v>135</v>
      </c>
      <c r="IU164" s="27">
        <v>44623</v>
      </c>
      <c r="IV164" t="s">
        <v>135</v>
      </c>
      <c r="IW164" s="27">
        <v>44623</v>
      </c>
      <c r="IX164" t="s">
        <v>135</v>
      </c>
      <c r="IY164" s="27">
        <v>44623</v>
      </c>
      <c r="IZ164" t="s">
        <v>135</v>
      </c>
      <c r="JA164" s="27">
        <v>44623</v>
      </c>
      <c r="JB164" t="s">
        <v>135</v>
      </c>
      <c r="JC164" s="27">
        <v>44623</v>
      </c>
      <c r="JD164" t="s">
        <v>135</v>
      </c>
      <c r="JE164" s="27">
        <v>44658</v>
      </c>
      <c r="JF164" t="s">
        <v>136</v>
      </c>
      <c r="JG164">
        <v>44454</v>
      </c>
      <c r="JH164" t="s">
        <v>169</v>
      </c>
      <c r="JI164" s="27">
        <v>44622</v>
      </c>
      <c r="JJ164" t="s">
        <v>169</v>
      </c>
      <c r="JK164">
        <v>44622</v>
      </c>
      <c r="JL164" t="s">
        <v>169</v>
      </c>
      <c r="JM164" s="27">
        <v>44622</v>
      </c>
      <c r="JN164" t="s">
        <v>169</v>
      </c>
      <c r="JO164" s="7">
        <v>44685</v>
      </c>
      <c r="JP164" t="s">
        <v>169</v>
      </c>
      <c r="JQ164" s="27">
        <v>44685</v>
      </c>
      <c r="JR164" t="s">
        <v>169</v>
      </c>
      <c r="JS164" s="27">
        <v>44685</v>
      </c>
      <c r="JT164" t="s">
        <v>169</v>
      </c>
      <c r="JU164">
        <v>44685</v>
      </c>
      <c r="JV164" t="s">
        <v>169</v>
      </c>
      <c r="JW164">
        <v>44727</v>
      </c>
      <c r="JX164" t="s">
        <v>169</v>
      </c>
      <c r="JY164" s="27">
        <v>44727</v>
      </c>
      <c r="JZ164" t="s">
        <v>169</v>
      </c>
      <c r="KA164" s="27">
        <v>44727</v>
      </c>
      <c r="KB164" t="s">
        <v>169</v>
      </c>
      <c r="KC164" s="27">
        <v>44727</v>
      </c>
      <c r="KD164" t="s">
        <v>169</v>
      </c>
      <c r="KE164" s="27">
        <v>44727</v>
      </c>
    </row>
    <row r="165" spans="1:291" x14ac:dyDescent="0.25">
      <c r="A165">
        <v>3843</v>
      </c>
      <c r="B165" s="7">
        <v>43791</v>
      </c>
      <c r="D165">
        <v>3843</v>
      </c>
      <c r="E165" s="7">
        <v>43791</v>
      </c>
      <c r="G165">
        <v>3828</v>
      </c>
      <c r="I165">
        <v>3204</v>
      </c>
      <c r="J165" s="7">
        <v>43791</v>
      </c>
      <c r="L165">
        <v>3828</v>
      </c>
      <c r="M165">
        <v>3618</v>
      </c>
      <c r="O165">
        <v>3655</v>
      </c>
      <c r="P165" s="7">
        <v>43916</v>
      </c>
      <c r="R165">
        <v>6322</v>
      </c>
      <c r="S165" s="7">
        <v>43937</v>
      </c>
      <c r="T165" t="s">
        <v>2342</v>
      </c>
      <c r="U165">
        <v>6124</v>
      </c>
      <c r="V165" s="7">
        <v>43431</v>
      </c>
      <c r="W165" t="s">
        <v>2503</v>
      </c>
      <c r="X165">
        <v>3618</v>
      </c>
      <c r="Y165">
        <v>3618</v>
      </c>
      <c r="Z165" s="7">
        <v>43979</v>
      </c>
      <c r="AA165">
        <v>3618</v>
      </c>
      <c r="AB165">
        <v>3618</v>
      </c>
      <c r="AC165">
        <v>3655</v>
      </c>
      <c r="AD165" s="7">
        <v>43979</v>
      </c>
      <c r="AE165" s="14" t="s">
        <v>2547</v>
      </c>
      <c r="AF165" t="s">
        <v>2515</v>
      </c>
      <c r="AG165" s="7">
        <v>43979</v>
      </c>
      <c r="AH165">
        <v>2524</v>
      </c>
      <c r="AI165" s="7">
        <v>42635</v>
      </c>
      <c r="AJ165" s="15" t="s">
        <v>2342</v>
      </c>
      <c r="AK165">
        <v>5376</v>
      </c>
      <c r="AL165" s="7">
        <v>43979</v>
      </c>
      <c r="AM165" t="s">
        <v>2513</v>
      </c>
      <c r="AN165">
        <v>5376</v>
      </c>
      <c r="AO165" s="7">
        <v>43979</v>
      </c>
      <c r="AP165">
        <v>5376</v>
      </c>
      <c r="AQ165" s="7">
        <v>43979</v>
      </c>
      <c r="AR165">
        <v>5376</v>
      </c>
      <c r="AS165" s="27">
        <v>43979</v>
      </c>
      <c r="AT165">
        <v>5376</v>
      </c>
      <c r="AU165" s="27">
        <v>43979</v>
      </c>
      <c r="AV165">
        <v>5376</v>
      </c>
      <c r="AW165" s="27">
        <v>44039</v>
      </c>
      <c r="AX165">
        <v>5376</v>
      </c>
      <c r="AY165" s="27">
        <v>44039</v>
      </c>
      <c r="AZ165">
        <v>5304</v>
      </c>
      <c r="BA165" s="27">
        <v>44054</v>
      </c>
      <c r="BB165">
        <v>5304</v>
      </c>
      <c r="BC165" s="27">
        <v>44054</v>
      </c>
      <c r="BD165">
        <v>5304</v>
      </c>
      <c r="BE165" s="27">
        <v>44054</v>
      </c>
      <c r="BF165">
        <v>5304</v>
      </c>
      <c r="BG165" s="27">
        <v>44054</v>
      </c>
      <c r="BH165">
        <v>5304</v>
      </c>
      <c r="BI165" s="27">
        <v>44098</v>
      </c>
      <c r="BJ165">
        <v>5304</v>
      </c>
      <c r="BK165" s="27">
        <v>44098</v>
      </c>
      <c r="BL165">
        <v>5304</v>
      </c>
      <c r="BM165" s="27">
        <v>44098</v>
      </c>
      <c r="BN165">
        <v>3636</v>
      </c>
      <c r="BO165" s="27">
        <v>44124</v>
      </c>
      <c r="BP165">
        <v>3636</v>
      </c>
      <c r="BQ165" s="7">
        <v>44124</v>
      </c>
      <c r="BR165">
        <v>3636</v>
      </c>
      <c r="BS165" s="27">
        <v>44124</v>
      </c>
      <c r="BT165">
        <v>3636</v>
      </c>
      <c r="BU165" s="27">
        <v>44175</v>
      </c>
      <c r="BV165">
        <v>3636</v>
      </c>
      <c r="BW165" s="7">
        <v>44175</v>
      </c>
      <c r="BX165">
        <v>3636</v>
      </c>
      <c r="BY165" s="27">
        <v>44175</v>
      </c>
      <c r="BZ165">
        <v>3636</v>
      </c>
      <c r="CA165" s="27">
        <v>44175</v>
      </c>
      <c r="CB165">
        <v>3636</v>
      </c>
      <c r="CC165" s="27">
        <v>44217</v>
      </c>
      <c r="CD165" t="s">
        <v>2580</v>
      </c>
      <c r="CE165" s="27">
        <v>43353</v>
      </c>
      <c r="CF165">
        <v>3636</v>
      </c>
      <c r="CG165" s="27">
        <v>44217</v>
      </c>
      <c r="CH165">
        <v>3710</v>
      </c>
      <c r="CI165" s="27">
        <v>44217</v>
      </c>
      <c r="CJ165">
        <v>3710</v>
      </c>
      <c r="CK165" s="27">
        <v>44217</v>
      </c>
      <c r="CL165">
        <v>3710</v>
      </c>
      <c r="CM165" s="27">
        <v>44217</v>
      </c>
      <c r="CN165">
        <v>3710</v>
      </c>
      <c r="CO165" s="27">
        <v>44253</v>
      </c>
      <c r="CP165">
        <v>3710</v>
      </c>
      <c r="CQ165" s="7">
        <v>44253</v>
      </c>
      <c r="CR165">
        <v>301</v>
      </c>
      <c r="CS165">
        <v>4.4999999999999998E-2</v>
      </c>
      <c r="CT165">
        <v>3048</v>
      </c>
      <c r="CU165" s="7">
        <v>44253</v>
      </c>
      <c r="CV165">
        <v>3636</v>
      </c>
      <c r="CW165" s="27">
        <v>44266</v>
      </c>
      <c r="CX165">
        <v>3636</v>
      </c>
      <c r="CY165" s="27">
        <v>44266</v>
      </c>
      <c r="CZ165">
        <v>3636</v>
      </c>
      <c r="DA165" s="27">
        <v>44301</v>
      </c>
      <c r="DB165">
        <v>3636</v>
      </c>
      <c r="DC165" s="27">
        <v>44301</v>
      </c>
      <c r="DD165">
        <v>3636</v>
      </c>
      <c r="DE165" s="27">
        <v>44336</v>
      </c>
      <c r="DF165">
        <v>3636</v>
      </c>
      <c r="DG165" s="27">
        <v>44336</v>
      </c>
      <c r="DH165">
        <v>3636</v>
      </c>
      <c r="DI165" s="27">
        <v>44336</v>
      </c>
      <c r="DJ165" t="s">
        <v>303</v>
      </c>
      <c r="DK165" s="7">
        <v>44253</v>
      </c>
      <c r="DL165" t="s">
        <v>192</v>
      </c>
      <c r="DM165" s="27">
        <v>44210</v>
      </c>
      <c r="DN165" t="s">
        <v>192</v>
      </c>
      <c r="DO165" s="27">
        <v>44210</v>
      </c>
      <c r="DP165" t="s">
        <v>184</v>
      </c>
      <c r="DQ165" s="27">
        <v>44370</v>
      </c>
      <c r="DR165" t="s">
        <v>184</v>
      </c>
      <c r="DS165" s="27">
        <v>44370</v>
      </c>
      <c r="DT165" t="s">
        <v>184</v>
      </c>
      <c r="DU165" s="27">
        <v>44370</v>
      </c>
      <c r="DV165" t="s">
        <v>181</v>
      </c>
      <c r="DW165" s="27">
        <v>44370</v>
      </c>
      <c r="DX165" t="s">
        <v>179</v>
      </c>
      <c r="DY165" s="7">
        <v>44370</v>
      </c>
      <c r="DZ165" t="s">
        <v>179</v>
      </c>
      <c r="EA165">
        <v>44370</v>
      </c>
      <c r="EB165" t="s">
        <v>179</v>
      </c>
      <c r="EC165" s="27">
        <v>44370</v>
      </c>
      <c r="ED165" t="s">
        <v>179</v>
      </c>
      <c r="EE165" s="27">
        <v>44370</v>
      </c>
      <c r="EF165" t="s">
        <v>179</v>
      </c>
      <c r="EG165" s="7">
        <v>44370</v>
      </c>
      <c r="EH165" t="s">
        <v>179</v>
      </c>
      <c r="EI165" s="27">
        <v>44370</v>
      </c>
      <c r="EJ165" t="s">
        <v>178</v>
      </c>
      <c r="EK165" s="27">
        <v>44406</v>
      </c>
      <c r="EL165" t="s">
        <v>178</v>
      </c>
      <c r="EM165" s="27">
        <v>44406</v>
      </c>
      <c r="EN165" t="s">
        <v>178</v>
      </c>
      <c r="EO165" s="27">
        <v>44406</v>
      </c>
      <c r="EP165" t="s">
        <v>178</v>
      </c>
      <c r="EQ165" s="27">
        <v>44406</v>
      </c>
      <c r="ER165" t="s">
        <v>175</v>
      </c>
      <c r="ES165" s="27">
        <v>44406</v>
      </c>
      <c r="ET165" t="s">
        <v>174</v>
      </c>
      <c r="EU165" s="27">
        <v>44406</v>
      </c>
      <c r="EV165" t="s">
        <v>138</v>
      </c>
      <c r="EW165" s="27">
        <v>44420</v>
      </c>
      <c r="EX165" t="s">
        <v>138</v>
      </c>
      <c r="EY165" s="27">
        <v>44420</v>
      </c>
      <c r="EZ165" t="s">
        <v>138</v>
      </c>
      <c r="FA165">
        <v>44420</v>
      </c>
      <c r="FB165" t="s">
        <v>138</v>
      </c>
      <c r="FC165" s="27">
        <v>44420</v>
      </c>
      <c r="FF165" t="s">
        <v>138</v>
      </c>
      <c r="FG165" s="27">
        <v>44420</v>
      </c>
      <c r="FH165" t="s">
        <v>138</v>
      </c>
      <c r="FI165" s="7">
        <v>44420</v>
      </c>
      <c r="FJ165" t="s">
        <v>138</v>
      </c>
      <c r="FK165" s="27">
        <v>44420</v>
      </c>
      <c r="FL165" t="s">
        <v>138</v>
      </c>
      <c r="FM165" s="27">
        <v>44420</v>
      </c>
      <c r="FN165" t="s">
        <v>137</v>
      </c>
      <c r="FO165" s="27">
        <v>44420</v>
      </c>
      <c r="FP165" t="s">
        <v>137</v>
      </c>
      <c r="FQ165" s="27">
        <v>44454</v>
      </c>
      <c r="FR165" t="s">
        <v>137</v>
      </c>
      <c r="FS165" s="27">
        <v>44454</v>
      </c>
      <c r="FT165" t="s">
        <v>137</v>
      </c>
      <c r="FU165" s="7">
        <v>44454</v>
      </c>
      <c r="FV165" t="s">
        <v>137</v>
      </c>
      <c r="FW165" s="27">
        <v>44454</v>
      </c>
      <c r="FX165" t="s">
        <v>137</v>
      </c>
      <c r="FY165" s="27">
        <v>44454</v>
      </c>
      <c r="FZ165" t="s">
        <v>137</v>
      </c>
      <c r="GA165" s="27">
        <v>44454</v>
      </c>
      <c r="GB165" t="s">
        <v>137</v>
      </c>
      <c r="GC165" s="27">
        <v>44454</v>
      </c>
      <c r="GD165" t="s">
        <v>137</v>
      </c>
      <c r="GE165" s="27">
        <v>44454</v>
      </c>
      <c r="GF165" t="s">
        <v>137</v>
      </c>
      <c r="GG165" s="27">
        <v>44454</v>
      </c>
      <c r="GH165" t="s">
        <v>137</v>
      </c>
      <c r="GI165" s="27">
        <v>44454</v>
      </c>
      <c r="GJ165" t="s">
        <v>137</v>
      </c>
      <c r="GK165" s="27">
        <v>44483</v>
      </c>
      <c r="GL165" t="s">
        <v>137</v>
      </c>
      <c r="GM165" s="27">
        <v>44483</v>
      </c>
      <c r="GN165" t="s">
        <v>137</v>
      </c>
      <c r="GO165" s="27">
        <v>44483</v>
      </c>
      <c r="GP165" t="s">
        <v>137</v>
      </c>
      <c r="GQ165" s="27">
        <v>44483</v>
      </c>
      <c r="GR165" t="s">
        <v>137</v>
      </c>
      <c r="GS165" s="27">
        <v>44483</v>
      </c>
      <c r="GT165" t="s">
        <v>137</v>
      </c>
      <c r="GU165" s="27">
        <v>44509</v>
      </c>
      <c r="GV165" t="s">
        <v>137</v>
      </c>
      <c r="GW165" s="27">
        <v>44509</v>
      </c>
      <c r="GX165" t="s">
        <v>137</v>
      </c>
      <c r="GY165" s="27">
        <v>44509</v>
      </c>
      <c r="GZ165" t="s">
        <v>136</v>
      </c>
      <c r="HA165" s="27">
        <v>44454</v>
      </c>
      <c r="HB165" t="s">
        <v>136</v>
      </c>
      <c r="HC165" s="27">
        <v>44454</v>
      </c>
      <c r="HD165" t="s">
        <v>136</v>
      </c>
      <c r="HE165" s="27">
        <v>44454</v>
      </c>
      <c r="HF165" t="s">
        <v>136</v>
      </c>
      <c r="HG165">
        <v>44454</v>
      </c>
      <c r="HH165" t="s">
        <v>136</v>
      </c>
      <c r="HI165">
        <v>44454</v>
      </c>
      <c r="HJ165" t="s">
        <v>136</v>
      </c>
      <c r="HK165">
        <v>44454</v>
      </c>
      <c r="HL165" t="s">
        <v>136</v>
      </c>
      <c r="HM165" s="27">
        <v>44454</v>
      </c>
      <c r="HN165" t="s">
        <v>169</v>
      </c>
      <c r="HO165" s="27">
        <v>44532</v>
      </c>
      <c r="HP165" t="s">
        <v>135</v>
      </c>
      <c r="HQ165" s="27">
        <v>44532</v>
      </c>
      <c r="HR165" s="470" t="s">
        <v>135</v>
      </c>
      <c r="HS165" s="471">
        <v>44574</v>
      </c>
      <c r="HT165" t="s">
        <v>135</v>
      </c>
      <c r="HU165" s="27">
        <v>44574</v>
      </c>
      <c r="HV165" t="s">
        <v>135</v>
      </c>
      <c r="HW165" s="27">
        <v>44574</v>
      </c>
      <c r="HX165" t="s">
        <v>135</v>
      </c>
      <c r="HY165" s="27">
        <v>44574</v>
      </c>
      <c r="HZ165" t="s">
        <v>167</v>
      </c>
      <c r="IA165" s="27">
        <v>44574</v>
      </c>
      <c r="IB165" t="s">
        <v>167</v>
      </c>
      <c r="IC165" s="27">
        <v>44574</v>
      </c>
      <c r="ID165" t="s">
        <v>167</v>
      </c>
      <c r="IE165" s="27">
        <v>44599</v>
      </c>
      <c r="IF165" t="s">
        <v>167</v>
      </c>
      <c r="IG165" s="27">
        <v>44599</v>
      </c>
      <c r="IH165" t="s">
        <v>135</v>
      </c>
      <c r="II165" s="27">
        <v>44599</v>
      </c>
      <c r="IJ165" t="s">
        <v>135</v>
      </c>
      <c r="IK165" s="27">
        <v>44599</v>
      </c>
      <c r="IL165" t="s">
        <v>135</v>
      </c>
      <c r="IM165" s="27">
        <v>44599</v>
      </c>
      <c r="IN165" t="s">
        <v>135</v>
      </c>
      <c r="IO165" s="27">
        <v>44599</v>
      </c>
      <c r="IP165" t="s">
        <v>136</v>
      </c>
      <c r="IQ165" s="27">
        <v>44454</v>
      </c>
      <c r="IR165" t="s">
        <v>136</v>
      </c>
      <c r="IS165">
        <v>44454</v>
      </c>
      <c r="IT165" t="s">
        <v>136</v>
      </c>
      <c r="IU165" s="27">
        <v>44454</v>
      </c>
      <c r="IV165" t="s">
        <v>136</v>
      </c>
      <c r="IW165" s="27">
        <v>44454</v>
      </c>
      <c r="IX165" t="s">
        <v>136</v>
      </c>
      <c r="IY165" s="27">
        <v>44454</v>
      </c>
      <c r="IZ165" t="s">
        <v>136</v>
      </c>
      <c r="JA165" s="27">
        <v>44454</v>
      </c>
      <c r="JB165" t="s">
        <v>136</v>
      </c>
      <c r="JC165" s="27">
        <v>44454</v>
      </c>
      <c r="JD165" t="s">
        <v>136</v>
      </c>
      <c r="JE165" s="27">
        <v>44454</v>
      </c>
      <c r="JF165" t="s">
        <v>137</v>
      </c>
      <c r="JG165">
        <v>44623</v>
      </c>
      <c r="JH165" t="s">
        <v>171</v>
      </c>
      <c r="JI165" s="27">
        <v>44622</v>
      </c>
      <c r="JJ165" t="s">
        <v>171</v>
      </c>
      <c r="JK165">
        <v>44622</v>
      </c>
      <c r="JL165" t="s">
        <v>171</v>
      </c>
      <c r="JM165" s="27">
        <v>44669</v>
      </c>
      <c r="JN165" t="s">
        <v>171</v>
      </c>
      <c r="JO165" s="7">
        <v>44685</v>
      </c>
      <c r="JP165" t="s">
        <v>171</v>
      </c>
      <c r="JQ165" s="27">
        <v>44685</v>
      </c>
      <c r="JR165" t="s">
        <v>171</v>
      </c>
      <c r="JS165" s="27">
        <v>44685</v>
      </c>
      <c r="JT165" t="s">
        <v>171</v>
      </c>
      <c r="JU165">
        <v>44685</v>
      </c>
      <c r="JV165" t="s">
        <v>171</v>
      </c>
      <c r="JW165">
        <v>44685</v>
      </c>
      <c r="JX165" t="s">
        <v>171</v>
      </c>
      <c r="JY165" s="27">
        <v>44685</v>
      </c>
      <c r="JZ165" t="s">
        <v>171</v>
      </c>
      <c r="KA165" s="27">
        <v>44685</v>
      </c>
      <c r="KB165" t="s">
        <v>171</v>
      </c>
      <c r="KC165" s="27">
        <v>44685</v>
      </c>
      <c r="KD165" t="s">
        <v>171</v>
      </c>
      <c r="KE165" s="27">
        <v>44685</v>
      </c>
    </row>
    <row r="166" spans="1:291" x14ac:dyDescent="0.25">
      <c r="A166">
        <v>3204</v>
      </c>
      <c r="B166" s="7">
        <v>43791</v>
      </c>
      <c r="D166">
        <v>3204</v>
      </c>
      <c r="E166" s="7">
        <v>43771</v>
      </c>
      <c r="G166">
        <v>3836</v>
      </c>
      <c r="I166">
        <v>3806</v>
      </c>
      <c r="J166" s="7">
        <v>43791</v>
      </c>
      <c r="L166">
        <v>3836</v>
      </c>
      <c r="M166">
        <v>3761</v>
      </c>
      <c r="O166">
        <v>3636</v>
      </c>
      <c r="P166" s="7">
        <v>43916</v>
      </c>
      <c r="R166">
        <v>6326</v>
      </c>
      <c r="S166" s="7">
        <v>43937</v>
      </c>
      <c r="T166" t="s">
        <v>2342</v>
      </c>
      <c r="U166">
        <v>6293</v>
      </c>
      <c r="V166" s="7">
        <v>43526</v>
      </c>
      <c r="W166" t="s">
        <v>2347</v>
      </c>
      <c r="X166">
        <v>3761</v>
      </c>
      <c r="Y166">
        <v>3761</v>
      </c>
      <c r="Z166" s="7">
        <v>43979</v>
      </c>
      <c r="AA166">
        <v>3761</v>
      </c>
      <c r="AB166">
        <v>3761</v>
      </c>
      <c r="AC166">
        <v>3636</v>
      </c>
      <c r="AD166" s="7">
        <v>43979</v>
      </c>
      <c r="AE166" s="14">
        <v>36482</v>
      </c>
      <c r="AF166">
        <v>3655</v>
      </c>
      <c r="AG166" s="7">
        <v>43979</v>
      </c>
      <c r="AH166">
        <v>6660</v>
      </c>
      <c r="AI166" s="7">
        <v>43054</v>
      </c>
      <c r="AJ166" s="15" t="s">
        <v>2428</v>
      </c>
      <c r="AK166">
        <v>3712</v>
      </c>
      <c r="AL166" s="7">
        <v>43265</v>
      </c>
      <c r="AM166" t="s">
        <v>2515</v>
      </c>
      <c r="AN166">
        <v>3712</v>
      </c>
      <c r="AO166" s="7">
        <v>43265</v>
      </c>
      <c r="AP166">
        <v>3712</v>
      </c>
      <c r="AQ166" s="7">
        <v>43265</v>
      </c>
      <c r="AR166">
        <v>3712</v>
      </c>
      <c r="AS166" s="27">
        <v>43265</v>
      </c>
      <c r="AT166">
        <v>3712</v>
      </c>
      <c r="AU166" s="27">
        <v>43265</v>
      </c>
      <c r="AV166">
        <v>3712</v>
      </c>
      <c r="AW166" s="27">
        <v>43265</v>
      </c>
      <c r="AX166">
        <v>3712</v>
      </c>
      <c r="AY166" s="27">
        <v>43265</v>
      </c>
      <c r="AZ166">
        <v>5376</v>
      </c>
      <c r="BA166" s="27">
        <v>44039</v>
      </c>
      <c r="BB166">
        <v>5376</v>
      </c>
      <c r="BC166" s="27">
        <v>44039</v>
      </c>
      <c r="BD166">
        <v>5376</v>
      </c>
      <c r="BE166" s="27">
        <v>44039</v>
      </c>
      <c r="BF166">
        <v>5376</v>
      </c>
      <c r="BG166" s="27">
        <v>44039</v>
      </c>
      <c r="BH166">
        <v>5376</v>
      </c>
      <c r="BI166" s="27">
        <v>44098</v>
      </c>
      <c r="BJ166">
        <v>5376</v>
      </c>
      <c r="BK166" s="27">
        <v>44098</v>
      </c>
      <c r="BL166">
        <v>5376</v>
      </c>
      <c r="BM166" s="27">
        <v>44098</v>
      </c>
      <c r="BN166">
        <v>5310</v>
      </c>
      <c r="BO166" s="27">
        <v>44124</v>
      </c>
      <c r="BP166">
        <v>5310</v>
      </c>
      <c r="BQ166" s="7">
        <v>44124</v>
      </c>
      <c r="BR166">
        <v>5310</v>
      </c>
      <c r="BS166" s="27">
        <v>44124</v>
      </c>
      <c r="BT166">
        <v>5310</v>
      </c>
      <c r="BU166" s="27">
        <v>44175</v>
      </c>
      <c r="BV166">
        <v>5310</v>
      </c>
      <c r="BW166" s="7">
        <v>44175</v>
      </c>
      <c r="BX166">
        <v>5310</v>
      </c>
      <c r="BY166" s="27">
        <v>44175</v>
      </c>
      <c r="BZ166">
        <v>5310</v>
      </c>
      <c r="CA166" s="27">
        <v>44175</v>
      </c>
      <c r="CB166">
        <v>5310</v>
      </c>
      <c r="CC166" s="27">
        <v>44217</v>
      </c>
      <c r="CD166">
        <v>3039</v>
      </c>
      <c r="CE166" s="27">
        <v>44056</v>
      </c>
      <c r="CF166">
        <v>5310</v>
      </c>
      <c r="CG166" s="27">
        <v>44217</v>
      </c>
      <c r="CH166">
        <v>5307</v>
      </c>
      <c r="CI166" s="27">
        <v>44124</v>
      </c>
      <c r="CJ166">
        <v>5307</v>
      </c>
      <c r="CK166" s="27">
        <v>44124</v>
      </c>
      <c r="CL166">
        <v>5307</v>
      </c>
      <c r="CM166" s="27">
        <v>44124</v>
      </c>
      <c r="CN166">
        <v>5307</v>
      </c>
      <c r="CO166" s="27">
        <v>44253</v>
      </c>
      <c r="CP166">
        <v>5307</v>
      </c>
      <c r="CQ166" s="7">
        <v>44253</v>
      </c>
      <c r="CR166">
        <v>30</v>
      </c>
      <c r="CS166">
        <v>0.40799999999999997</v>
      </c>
      <c r="CT166">
        <v>3029</v>
      </c>
      <c r="CU166" s="7">
        <v>44231</v>
      </c>
      <c r="CV166">
        <v>5310</v>
      </c>
      <c r="CW166" s="27">
        <v>44266</v>
      </c>
      <c r="CX166">
        <v>5310</v>
      </c>
      <c r="CY166" s="27">
        <v>44266</v>
      </c>
      <c r="CZ166">
        <v>5310</v>
      </c>
      <c r="DA166" s="27">
        <v>44301</v>
      </c>
      <c r="DB166">
        <v>5310</v>
      </c>
      <c r="DC166" s="27">
        <v>44301</v>
      </c>
      <c r="DD166">
        <v>5310</v>
      </c>
      <c r="DE166" s="27">
        <v>44301</v>
      </c>
      <c r="DF166">
        <v>5310</v>
      </c>
      <c r="DG166" s="27">
        <v>44301</v>
      </c>
      <c r="DH166">
        <v>5310</v>
      </c>
      <c r="DI166" s="27">
        <v>44301</v>
      </c>
      <c r="DJ166" t="s">
        <v>304</v>
      </c>
      <c r="DK166" s="7">
        <v>44266</v>
      </c>
      <c r="DL166" t="s">
        <v>193</v>
      </c>
      <c r="DM166" s="27">
        <v>44210</v>
      </c>
      <c r="DN166" t="s">
        <v>193</v>
      </c>
      <c r="DO166" s="27">
        <v>44210</v>
      </c>
      <c r="DP166" t="s">
        <v>186</v>
      </c>
      <c r="DQ166" s="27">
        <v>44370</v>
      </c>
      <c r="DR166" t="s">
        <v>186</v>
      </c>
      <c r="DS166" s="27">
        <v>44370</v>
      </c>
      <c r="DT166" t="s">
        <v>186</v>
      </c>
      <c r="DU166" s="27">
        <v>44370</v>
      </c>
      <c r="DV166" t="s">
        <v>183</v>
      </c>
      <c r="DW166" s="27">
        <v>44372</v>
      </c>
      <c r="DX166" t="s">
        <v>181</v>
      </c>
      <c r="DY166" s="7">
        <v>44370</v>
      </c>
      <c r="DZ166" t="s">
        <v>181</v>
      </c>
      <c r="EA166">
        <v>44370</v>
      </c>
      <c r="EB166" t="s">
        <v>181</v>
      </c>
      <c r="EC166" s="27">
        <v>44370</v>
      </c>
      <c r="ED166" t="s">
        <v>181</v>
      </c>
      <c r="EE166" s="27">
        <v>44370</v>
      </c>
      <c r="EF166" t="s">
        <v>181</v>
      </c>
      <c r="EG166" s="7">
        <v>44370</v>
      </c>
      <c r="EH166" t="s">
        <v>181</v>
      </c>
      <c r="EI166" s="27">
        <v>44370</v>
      </c>
      <c r="EJ166" t="s">
        <v>179</v>
      </c>
      <c r="EK166" s="27">
        <v>44406</v>
      </c>
      <c r="EL166" t="s">
        <v>179</v>
      </c>
      <c r="EM166" s="27">
        <v>44406</v>
      </c>
      <c r="EN166" t="s">
        <v>179</v>
      </c>
      <c r="EO166" s="27">
        <v>44406</v>
      </c>
      <c r="EP166" t="s">
        <v>179</v>
      </c>
      <c r="EQ166" s="27">
        <v>44406</v>
      </c>
      <c r="ER166" t="s">
        <v>176</v>
      </c>
      <c r="ES166" s="27">
        <v>44406</v>
      </c>
      <c r="ET166" t="s">
        <v>175</v>
      </c>
      <c r="EU166" s="27">
        <v>44406</v>
      </c>
      <c r="EV166" t="s">
        <v>174</v>
      </c>
      <c r="EW166" s="27">
        <v>44406</v>
      </c>
      <c r="EX166" t="s">
        <v>174</v>
      </c>
      <c r="EY166" s="27">
        <v>44406</v>
      </c>
      <c r="EZ166" t="s">
        <v>174</v>
      </c>
      <c r="FA166">
        <v>44406</v>
      </c>
      <c r="FB166" t="s">
        <v>174</v>
      </c>
      <c r="FC166" s="27">
        <v>44406</v>
      </c>
      <c r="FF166" t="s">
        <v>174</v>
      </c>
      <c r="FG166" s="27">
        <v>44433</v>
      </c>
      <c r="FH166" t="s">
        <v>174</v>
      </c>
      <c r="FI166" s="7">
        <v>44433</v>
      </c>
      <c r="FJ166" t="s">
        <v>174</v>
      </c>
      <c r="FK166" s="27">
        <v>44433</v>
      </c>
      <c r="FL166" t="s">
        <v>174</v>
      </c>
      <c r="FM166" s="27">
        <v>44433</v>
      </c>
      <c r="FN166" t="s">
        <v>138</v>
      </c>
      <c r="FO166" s="27">
        <v>44420</v>
      </c>
      <c r="FP166" t="s">
        <v>138</v>
      </c>
      <c r="FQ166" s="27">
        <v>44454</v>
      </c>
      <c r="FR166" t="s">
        <v>138</v>
      </c>
      <c r="FS166" s="27">
        <v>44454</v>
      </c>
      <c r="FT166" t="s">
        <v>138</v>
      </c>
      <c r="FU166" s="7">
        <v>44454</v>
      </c>
      <c r="FV166" t="s">
        <v>138</v>
      </c>
      <c r="FW166" s="27">
        <v>44454</v>
      </c>
      <c r="FX166" t="s">
        <v>138</v>
      </c>
      <c r="FY166" s="27">
        <v>44454</v>
      </c>
      <c r="FZ166" t="s">
        <v>138</v>
      </c>
      <c r="GA166" s="27">
        <v>44454</v>
      </c>
      <c r="GB166" t="s">
        <v>138</v>
      </c>
      <c r="GC166" s="27">
        <v>44454</v>
      </c>
      <c r="GD166" t="s">
        <v>138</v>
      </c>
      <c r="GE166" s="27">
        <v>44454</v>
      </c>
      <c r="GF166" t="s">
        <v>138</v>
      </c>
      <c r="GG166" s="27">
        <v>44454</v>
      </c>
      <c r="GH166" t="s">
        <v>138</v>
      </c>
      <c r="GI166" s="27">
        <v>44454</v>
      </c>
      <c r="GJ166" t="s">
        <v>138</v>
      </c>
      <c r="GK166" s="27">
        <v>44483</v>
      </c>
      <c r="GL166" t="s">
        <v>138</v>
      </c>
      <c r="GM166" s="27">
        <v>44483</v>
      </c>
      <c r="GN166" t="s">
        <v>138</v>
      </c>
      <c r="GO166" s="27">
        <v>44483</v>
      </c>
      <c r="GP166" t="s">
        <v>138</v>
      </c>
      <c r="GQ166" s="27">
        <v>44483</v>
      </c>
      <c r="GR166" t="s">
        <v>138</v>
      </c>
      <c r="GS166" s="27">
        <v>44483</v>
      </c>
      <c r="GT166" t="s">
        <v>138</v>
      </c>
      <c r="GU166" s="27">
        <v>44509</v>
      </c>
      <c r="GV166" t="s">
        <v>138</v>
      </c>
      <c r="GW166" s="27">
        <v>44509</v>
      </c>
      <c r="GX166" t="s">
        <v>138</v>
      </c>
      <c r="GY166" s="27">
        <v>44509</v>
      </c>
      <c r="GZ166" t="s">
        <v>137</v>
      </c>
      <c r="HA166" s="27">
        <v>44509</v>
      </c>
      <c r="HB166" t="s">
        <v>137</v>
      </c>
      <c r="HC166" s="27">
        <v>44509</v>
      </c>
      <c r="HD166" t="s">
        <v>137</v>
      </c>
      <c r="HE166" s="27">
        <v>44532</v>
      </c>
      <c r="HF166" t="s">
        <v>137</v>
      </c>
      <c r="HG166">
        <v>44532</v>
      </c>
      <c r="HH166" t="s">
        <v>137</v>
      </c>
      <c r="HI166">
        <v>44532</v>
      </c>
      <c r="HJ166" t="s">
        <v>137</v>
      </c>
      <c r="HK166">
        <v>44532</v>
      </c>
      <c r="HL166" t="s">
        <v>137</v>
      </c>
      <c r="HM166" s="27">
        <v>44532</v>
      </c>
      <c r="HN166" t="s">
        <v>171</v>
      </c>
      <c r="HO166" s="27">
        <v>44532</v>
      </c>
      <c r="HP166" t="s">
        <v>136</v>
      </c>
      <c r="HQ166" s="27">
        <v>44454</v>
      </c>
      <c r="HR166" s="470" t="s">
        <v>136</v>
      </c>
      <c r="HS166" s="471">
        <v>44454</v>
      </c>
      <c r="HT166" t="s">
        <v>136</v>
      </c>
      <c r="HU166" s="27">
        <v>44454</v>
      </c>
      <c r="HV166" t="s">
        <v>136</v>
      </c>
      <c r="HW166" s="27">
        <v>44454</v>
      </c>
      <c r="HX166" t="s">
        <v>136</v>
      </c>
      <c r="HY166" s="27">
        <v>44454</v>
      </c>
      <c r="HZ166" t="s">
        <v>169</v>
      </c>
      <c r="IA166" s="27">
        <v>44574</v>
      </c>
      <c r="IB166" t="s">
        <v>169</v>
      </c>
      <c r="IC166" s="27">
        <v>44574</v>
      </c>
      <c r="ID166" t="s">
        <v>169</v>
      </c>
      <c r="IE166" s="27">
        <v>44599</v>
      </c>
      <c r="IF166" t="s">
        <v>169</v>
      </c>
      <c r="IG166" s="27">
        <v>44599</v>
      </c>
      <c r="IH166" t="s">
        <v>136</v>
      </c>
      <c r="II166" s="27">
        <v>44454</v>
      </c>
      <c r="IJ166" t="s">
        <v>136</v>
      </c>
      <c r="IK166" s="27">
        <v>44454</v>
      </c>
      <c r="IL166" t="s">
        <v>136</v>
      </c>
      <c r="IM166" s="27">
        <v>44454</v>
      </c>
      <c r="IN166" t="s">
        <v>136</v>
      </c>
      <c r="IO166" s="27">
        <v>44454</v>
      </c>
      <c r="IP166" t="s">
        <v>137</v>
      </c>
      <c r="IQ166" s="27">
        <v>44623</v>
      </c>
      <c r="IR166" t="s">
        <v>137</v>
      </c>
      <c r="IS166">
        <v>44623</v>
      </c>
      <c r="IT166" t="s">
        <v>137</v>
      </c>
      <c r="IU166" s="27">
        <v>44623</v>
      </c>
      <c r="IV166" t="s">
        <v>137</v>
      </c>
      <c r="IW166" s="27">
        <v>44623</v>
      </c>
      <c r="IX166" t="s">
        <v>137</v>
      </c>
      <c r="IY166" s="27">
        <v>44623</v>
      </c>
      <c r="IZ166" t="s">
        <v>137</v>
      </c>
      <c r="JA166" s="27">
        <v>44623</v>
      </c>
      <c r="JB166" t="s">
        <v>137</v>
      </c>
      <c r="JC166" s="27">
        <v>44623</v>
      </c>
      <c r="JD166" t="s">
        <v>137</v>
      </c>
      <c r="JE166" s="27">
        <v>44623</v>
      </c>
      <c r="JF166" t="s">
        <v>138</v>
      </c>
      <c r="JG166">
        <v>44623</v>
      </c>
      <c r="JH166" t="s">
        <v>135</v>
      </c>
      <c r="JI166" s="27">
        <v>44658</v>
      </c>
      <c r="JJ166" t="s">
        <v>135</v>
      </c>
      <c r="JK166">
        <v>44658</v>
      </c>
      <c r="JL166" t="s">
        <v>135</v>
      </c>
      <c r="JM166" s="27">
        <v>44658</v>
      </c>
      <c r="JN166" t="s">
        <v>135</v>
      </c>
      <c r="JO166" s="7">
        <v>44685</v>
      </c>
      <c r="JP166" t="s">
        <v>135</v>
      </c>
      <c r="JQ166" s="27">
        <v>44685</v>
      </c>
      <c r="JR166" t="s">
        <v>135</v>
      </c>
      <c r="JS166" s="27">
        <v>44685</v>
      </c>
      <c r="JT166" t="s">
        <v>135</v>
      </c>
      <c r="JU166">
        <v>44685</v>
      </c>
      <c r="JV166" t="s">
        <v>135</v>
      </c>
      <c r="JW166">
        <v>44685</v>
      </c>
      <c r="JX166" t="s">
        <v>135</v>
      </c>
      <c r="JY166" s="27">
        <v>44741</v>
      </c>
      <c r="JZ166" t="s">
        <v>135</v>
      </c>
      <c r="KA166" s="27">
        <v>44741</v>
      </c>
      <c r="KB166" t="s">
        <v>135</v>
      </c>
      <c r="KC166" s="27">
        <v>44767</v>
      </c>
      <c r="KD166" t="s">
        <v>135</v>
      </c>
      <c r="KE166" s="27">
        <v>44767</v>
      </c>
    </row>
    <row r="167" spans="1:291" x14ac:dyDescent="0.25">
      <c r="A167">
        <v>3806</v>
      </c>
      <c r="B167" s="7">
        <v>43791</v>
      </c>
      <c r="D167">
        <v>3806</v>
      </c>
      <c r="E167" s="7">
        <v>43791</v>
      </c>
      <c r="G167">
        <v>3868</v>
      </c>
      <c r="I167">
        <v>3608</v>
      </c>
      <c r="J167" s="7">
        <v>43916</v>
      </c>
      <c r="L167">
        <v>3868</v>
      </c>
      <c r="M167" t="s">
        <v>2512</v>
      </c>
      <c r="O167">
        <v>5310</v>
      </c>
      <c r="P167" s="7">
        <v>43916</v>
      </c>
      <c r="R167">
        <v>6327</v>
      </c>
      <c r="S167" s="7">
        <v>43684</v>
      </c>
      <c r="T167" t="s">
        <v>2342</v>
      </c>
      <c r="U167">
        <v>6102</v>
      </c>
      <c r="V167" s="7">
        <v>42888</v>
      </c>
      <c r="W167" t="s">
        <v>2581</v>
      </c>
      <c r="X167" t="s">
        <v>2512</v>
      </c>
      <c r="Y167" t="s">
        <v>2512</v>
      </c>
      <c r="Z167" s="7">
        <v>43979</v>
      </c>
      <c r="AA167" t="s">
        <v>2512</v>
      </c>
      <c r="AB167" t="s">
        <v>2512</v>
      </c>
      <c r="AC167">
        <v>5310</v>
      </c>
      <c r="AD167" s="7">
        <v>43979</v>
      </c>
      <c r="AE167" s="14">
        <v>3649</v>
      </c>
      <c r="AF167">
        <v>3636</v>
      </c>
      <c r="AG167" s="7">
        <v>43979</v>
      </c>
      <c r="AH167">
        <v>6326</v>
      </c>
      <c r="AI167" s="7">
        <v>43937</v>
      </c>
      <c r="AJ167" s="15" t="s">
        <v>2342</v>
      </c>
      <c r="AK167">
        <v>3710</v>
      </c>
      <c r="AL167" s="7">
        <v>43979</v>
      </c>
      <c r="AM167">
        <v>3655</v>
      </c>
      <c r="AN167">
        <v>3710</v>
      </c>
      <c r="AO167" s="7">
        <v>43979</v>
      </c>
      <c r="AP167">
        <v>3710</v>
      </c>
      <c r="AQ167" s="7">
        <v>43979</v>
      </c>
      <c r="AR167">
        <v>3710</v>
      </c>
      <c r="AS167" s="27">
        <v>43979</v>
      </c>
      <c r="AT167">
        <v>3710</v>
      </c>
      <c r="AU167" s="27">
        <v>43979</v>
      </c>
      <c r="AV167">
        <v>3710</v>
      </c>
      <c r="AW167" s="27">
        <v>44039</v>
      </c>
      <c r="AX167">
        <v>3710</v>
      </c>
      <c r="AY167" s="27">
        <v>44039</v>
      </c>
      <c r="AZ167">
        <v>3712</v>
      </c>
      <c r="BA167" s="27">
        <v>43265</v>
      </c>
      <c r="BB167">
        <v>3712</v>
      </c>
      <c r="BC167" s="27">
        <v>43265</v>
      </c>
      <c r="BD167">
        <v>3712</v>
      </c>
      <c r="BE167" s="27">
        <v>43265</v>
      </c>
      <c r="BF167">
        <v>3712</v>
      </c>
      <c r="BG167" s="27">
        <v>43265</v>
      </c>
      <c r="BH167">
        <v>3712</v>
      </c>
      <c r="BI167" s="27">
        <v>43265</v>
      </c>
      <c r="BJ167">
        <v>3712</v>
      </c>
      <c r="BK167" s="27">
        <v>43265</v>
      </c>
      <c r="BL167">
        <v>3712</v>
      </c>
      <c r="BM167" s="27">
        <v>43265</v>
      </c>
      <c r="BN167">
        <v>5304</v>
      </c>
      <c r="BO167" s="27">
        <v>44124</v>
      </c>
      <c r="BP167">
        <v>5304</v>
      </c>
      <c r="BQ167" s="7">
        <v>44124</v>
      </c>
      <c r="BR167">
        <v>5304</v>
      </c>
      <c r="BS167" s="27">
        <v>44124</v>
      </c>
      <c r="BT167">
        <v>5304</v>
      </c>
      <c r="BU167" s="27">
        <v>44175</v>
      </c>
      <c r="BV167">
        <v>5304</v>
      </c>
      <c r="BW167" s="7">
        <v>44175</v>
      </c>
      <c r="BX167">
        <v>5304</v>
      </c>
      <c r="BY167" s="27">
        <v>44175</v>
      </c>
      <c r="BZ167">
        <v>5304</v>
      </c>
      <c r="CA167" s="27">
        <v>44175</v>
      </c>
      <c r="CB167">
        <v>5304</v>
      </c>
      <c r="CC167" s="27">
        <v>44175</v>
      </c>
      <c r="CD167">
        <v>3050</v>
      </c>
      <c r="CE167" s="27">
        <v>44209</v>
      </c>
      <c r="CF167">
        <v>5304</v>
      </c>
      <c r="CG167" s="27">
        <v>44175</v>
      </c>
      <c r="CH167">
        <v>5028</v>
      </c>
      <c r="CI167" s="27">
        <v>44208</v>
      </c>
      <c r="CJ167">
        <v>5028</v>
      </c>
      <c r="CK167" s="27">
        <v>44231</v>
      </c>
      <c r="CL167">
        <v>5028</v>
      </c>
      <c r="CM167" s="27">
        <v>44231</v>
      </c>
      <c r="CN167">
        <v>5212</v>
      </c>
      <c r="CO167" s="27">
        <v>44253</v>
      </c>
      <c r="CP167">
        <v>5212</v>
      </c>
      <c r="CQ167" s="7">
        <v>44253</v>
      </c>
      <c r="CR167">
        <v>9302</v>
      </c>
      <c r="CS167">
        <v>0.3</v>
      </c>
      <c r="CT167">
        <v>3008</v>
      </c>
      <c r="CU167" s="7">
        <v>44231</v>
      </c>
      <c r="CV167">
        <v>5304</v>
      </c>
      <c r="CW167" s="27">
        <v>44272</v>
      </c>
      <c r="CX167">
        <v>5304</v>
      </c>
      <c r="CY167" s="27">
        <v>44272</v>
      </c>
      <c r="CZ167">
        <v>5304</v>
      </c>
      <c r="DA167" s="27">
        <v>44301</v>
      </c>
      <c r="DB167">
        <v>5304</v>
      </c>
      <c r="DC167" s="27">
        <v>44301</v>
      </c>
      <c r="DD167">
        <v>5304</v>
      </c>
      <c r="DE167" s="27">
        <v>44336</v>
      </c>
      <c r="DF167">
        <v>5304</v>
      </c>
      <c r="DG167" s="27">
        <v>44336</v>
      </c>
      <c r="DH167">
        <v>5304</v>
      </c>
      <c r="DI167" s="27">
        <v>44336</v>
      </c>
      <c r="DJ167" t="s">
        <v>330</v>
      </c>
      <c r="DK167" s="7">
        <v>44259</v>
      </c>
      <c r="DL167" t="s">
        <v>116</v>
      </c>
      <c r="DM167" s="27">
        <v>44370</v>
      </c>
      <c r="DN167" t="s">
        <v>116</v>
      </c>
      <c r="DO167" s="27">
        <v>44370</v>
      </c>
      <c r="DP167" t="s">
        <v>187</v>
      </c>
      <c r="DQ167" s="27">
        <v>44370</v>
      </c>
      <c r="DR167" t="s">
        <v>187</v>
      </c>
      <c r="DS167" s="27">
        <v>44370</v>
      </c>
      <c r="DT167" t="s">
        <v>187</v>
      </c>
      <c r="DU167" s="27">
        <v>44370</v>
      </c>
      <c r="DV167" t="s">
        <v>184</v>
      </c>
      <c r="DW167" s="27">
        <v>44370</v>
      </c>
      <c r="DX167" t="s">
        <v>183</v>
      </c>
      <c r="DY167" s="7">
        <v>44372</v>
      </c>
      <c r="DZ167" t="s">
        <v>183</v>
      </c>
      <c r="EA167">
        <v>44372</v>
      </c>
      <c r="EB167" t="s">
        <v>183</v>
      </c>
      <c r="EC167" s="27">
        <v>44372</v>
      </c>
      <c r="ED167" t="s">
        <v>183</v>
      </c>
      <c r="EE167" s="27">
        <v>44372</v>
      </c>
      <c r="EF167" t="s">
        <v>183</v>
      </c>
      <c r="EG167" s="7">
        <v>44372</v>
      </c>
      <c r="EH167" t="s">
        <v>183</v>
      </c>
      <c r="EI167" s="27">
        <v>44372</v>
      </c>
      <c r="EJ167" t="s">
        <v>181</v>
      </c>
      <c r="EK167" s="27">
        <v>44406</v>
      </c>
      <c r="EL167" t="s">
        <v>181</v>
      </c>
      <c r="EM167" s="27">
        <v>44406</v>
      </c>
      <c r="EN167" t="s">
        <v>181</v>
      </c>
      <c r="EO167" s="27">
        <v>44406</v>
      </c>
      <c r="EP167" t="s">
        <v>181</v>
      </c>
      <c r="EQ167" s="27">
        <v>44406</v>
      </c>
      <c r="ER167" t="s">
        <v>173</v>
      </c>
      <c r="ES167" s="27">
        <v>44406</v>
      </c>
      <c r="ET167" t="s">
        <v>176</v>
      </c>
      <c r="EU167" s="27">
        <v>44406</v>
      </c>
      <c r="EV167" t="s">
        <v>175</v>
      </c>
      <c r="EW167" s="27">
        <v>44406</v>
      </c>
      <c r="EX167" t="s">
        <v>175</v>
      </c>
      <c r="EY167" s="27">
        <v>44406</v>
      </c>
      <c r="EZ167" t="s">
        <v>175</v>
      </c>
      <c r="FA167">
        <v>44406</v>
      </c>
      <c r="FB167" t="s">
        <v>175</v>
      </c>
      <c r="FC167" s="27">
        <v>44406</v>
      </c>
      <c r="FF167" t="s">
        <v>175</v>
      </c>
      <c r="FG167" s="27">
        <v>44406</v>
      </c>
      <c r="FH167" t="s">
        <v>175</v>
      </c>
      <c r="FI167" s="7">
        <v>44406</v>
      </c>
      <c r="FJ167" t="s">
        <v>175</v>
      </c>
      <c r="FK167" s="27">
        <v>44406</v>
      </c>
      <c r="FL167" t="s">
        <v>175</v>
      </c>
      <c r="FM167" s="27">
        <v>44406</v>
      </c>
      <c r="FN167" t="s">
        <v>174</v>
      </c>
      <c r="FO167" s="27">
        <v>44433</v>
      </c>
      <c r="FP167" t="s">
        <v>174</v>
      </c>
      <c r="FQ167" s="27">
        <v>44433</v>
      </c>
      <c r="FR167" t="s">
        <v>174</v>
      </c>
      <c r="FS167" s="27">
        <v>44433</v>
      </c>
      <c r="FT167" t="s">
        <v>174</v>
      </c>
      <c r="FU167" s="7">
        <v>44433</v>
      </c>
      <c r="FV167" t="s">
        <v>174</v>
      </c>
      <c r="FW167" s="27">
        <v>44462</v>
      </c>
      <c r="FX167" t="s">
        <v>174</v>
      </c>
      <c r="FY167" s="27">
        <v>44462</v>
      </c>
      <c r="FZ167" t="s">
        <v>174</v>
      </c>
      <c r="GA167" s="27">
        <v>44462</v>
      </c>
      <c r="GB167" t="s">
        <v>174</v>
      </c>
      <c r="GC167" s="27">
        <v>44462</v>
      </c>
      <c r="GD167" t="s">
        <v>174</v>
      </c>
      <c r="GE167" s="27">
        <v>44473</v>
      </c>
      <c r="GF167" t="s">
        <v>174</v>
      </c>
      <c r="GG167" s="27">
        <v>44473</v>
      </c>
      <c r="GH167" t="s">
        <v>174</v>
      </c>
      <c r="GI167" s="27">
        <v>44473</v>
      </c>
      <c r="GJ167" t="s">
        <v>174</v>
      </c>
      <c r="GK167" s="27">
        <v>44473</v>
      </c>
      <c r="GL167" t="s">
        <v>174</v>
      </c>
      <c r="GM167" s="27">
        <v>44473</v>
      </c>
      <c r="GN167" t="s">
        <v>174</v>
      </c>
      <c r="GO167" s="27">
        <v>44473</v>
      </c>
      <c r="GP167" t="s">
        <v>174</v>
      </c>
      <c r="GQ167" s="27">
        <v>44473</v>
      </c>
      <c r="GR167" t="s">
        <v>174</v>
      </c>
      <c r="GS167" s="27">
        <v>44473</v>
      </c>
      <c r="GT167" t="s">
        <v>174</v>
      </c>
      <c r="GU167" s="27">
        <v>44473</v>
      </c>
      <c r="GV167" t="s">
        <v>174</v>
      </c>
      <c r="GW167" s="27">
        <v>44473</v>
      </c>
      <c r="GX167" t="s">
        <v>174</v>
      </c>
      <c r="GY167" s="27">
        <v>44522</v>
      </c>
      <c r="GZ167" t="s">
        <v>138</v>
      </c>
      <c r="HA167" s="27">
        <v>44509</v>
      </c>
      <c r="HB167" t="s">
        <v>138</v>
      </c>
      <c r="HC167" s="27">
        <v>44509</v>
      </c>
      <c r="HD167" t="s">
        <v>138</v>
      </c>
      <c r="HE167" s="27">
        <v>44532</v>
      </c>
      <c r="HF167" t="s">
        <v>138</v>
      </c>
      <c r="HG167">
        <v>44532</v>
      </c>
      <c r="HH167" t="s">
        <v>138</v>
      </c>
      <c r="HI167">
        <v>44532</v>
      </c>
      <c r="HJ167" t="s">
        <v>138</v>
      </c>
      <c r="HK167">
        <v>44532</v>
      </c>
      <c r="HL167" t="s">
        <v>138</v>
      </c>
      <c r="HM167" s="27">
        <v>44532</v>
      </c>
      <c r="HN167" t="s">
        <v>135</v>
      </c>
      <c r="HO167" s="27">
        <v>44532</v>
      </c>
      <c r="HP167" t="s">
        <v>137</v>
      </c>
      <c r="HQ167" s="27">
        <v>44532</v>
      </c>
      <c r="HR167" s="470" t="s">
        <v>137</v>
      </c>
      <c r="HS167" s="471">
        <v>44574</v>
      </c>
      <c r="HT167" t="s">
        <v>137</v>
      </c>
      <c r="HU167" s="27">
        <v>44574</v>
      </c>
      <c r="HV167" t="s">
        <v>137</v>
      </c>
      <c r="HW167" s="27">
        <v>44574</v>
      </c>
      <c r="HX167" t="s">
        <v>137</v>
      </c>
      <c r="HY167" s="27">
        <v>44574</v>
      </c>
      <c r="HZ167" t="s">
        <v>171</v>
      </c>
      <c r="IA167" s="27">
        <v>44574</v>
      </c>
      <c r="IB167" t="s">
        <v>171</v>
      </c>
      <c r="IC167" s="27">
        <v>44574</v>
      </c>
      <c r="ID167" t="s">
        <v>171</v>
      </c>
      <c r="IE167" s="27">
        <v>44599</v>
      </c>
      <c r="IF167" t="s">
        <v>171</v>
      </c>
      <c r="IG167" s="27">
        <v>44599</v>
      </c>
      <c r="IH167" t="s">
        <v>137</v>
      </c>
      <c r="II167" s="27">
        <v>44599</v>
      </c>
      <c r="IJ167" t="s">
        <v>137</v>
      </c>
      <c r="IK167" s="27">
        <v>44599</v>
      </c>
      <c r="IL167" t="s">
        <v>137</v>
      </c>
      <c r="IM167" s="27">
        <v>44599</v>
      </c>
      <c r="IN167" t="s">
        <v>137</v>
      </c>
      <c r="IO167" s="27">
        <v>44599</v>
      </c>
      <c r="IP167" t="s">
        <v>138</v>
      </c>
      <c r="IQ167" s="27">
        <v>44623</v>
      </c>
      <c r="IR167" t="s">
        <v>138</v>
      </c>
      <c r="IS167">
        <v>44623</v>
      </c>
      <c r="IT167" t="s">
        <v>138</v>
      </c>
      <c r="IU167" s="27">
        <v>44623</v>
      </c>
      <c r="IV167" t="s">
        <v>138</v>
      </c>
      <c r="IW167" s="27">
        <v>44623</v>
      </c>
      <c r="IX167" t="s">
        <v>138</v>
      </c>
      <c r="IY167" s="27">
        <v>44623</v>
      </c>
      <c r="IZ167" t="s">
        <v>138</v>
      </c>
      <c r="JA167" s="27">
        <v>44623</v>
      </c>
      <c r="JB167" t="s">
        <v>138</v>
      </c>
      <c r="JC167" s="27">
        <v>44623</v>
      </c>
      <c r="JD167" t="s">
        <v>138</v>
      </c>
      <c r="JE167" s="27">
        <v>44623</v>
      </c>
      <c r="JF167" t="s">
        <v>174</v>
      </c>
      <c r="JG167">
        <v>44655</v>
      </c>
      <c r="JH167" t="s">
        <v>136</v>
      </c>
      <c r="JI167" s="27">
        <v>44454</v>
      </c>
      <c r="JJ167" t="s">
        <v>136</v>
      </c>
      <c r="JK167">
        <v>44454</v>
      </c>
      <c r="JL167" t="s">
        <v>136</v>
      </c>
      <c r="JM167" s="27">
        <v>44454</v>
      </c>
      <c r="JN167" t="s">
        <v>136</v>
      </c>
      <c r="JO167" s="7">
        <v>44454</v>
      </c>
      <c r="JP167" t="s">
        <v>136</v>
      </c>
      <c r="JQ167" s="27">
        <v>44454</v>
      </c>
      <c r="JR167" t="s">
        <v>136</v>
      </c>
      <c r="JS167" s="27">
        <v>44454</v>
      </c>
      <c r="JT167" t="s">
        <v>136</v>
      </c>
      <c r="JU167">
        <v>44454</v>
      </c>
      <c r="JV167" t="s">
        <v>136</v>
      </c>
      <c r="JW167">
        <v>44454</v>
      </c>
      <c r="JX167" t="s">
        <v>136</v>
      </c>
      <c r="JY167" s="27">
        <v>44454</v>
      </c>
      <c r="JZ167" t="s">
        <v>136</v>
      </c>
      <c r="KA167" s="27">
        <v>44454</v>
      </c>
      <c r="KB167" t="s">
        <v>136</v>
      </c>
      <c r="KC167" s="27">
        <v>44454</v>
      </c>
      <c r="KD167" t="s">
        <v>136</v>
      </c>
      <c r="KE167" s="27">
        <v>44454</v>
      </c>
    </row>
    <row r="168" spans="1:291" x14ac:dyDescent="0.25">
      <c r="A168">
        <v>3608</v>
      </c>
      <c r="B168" s="7">
        <v>43916</v>
      </c>
      <c r="D168">
        <v>3608</v>
      </c>
      <c r="E168" s="7">
        <v>43916</v>
      </c>
      <c r="G168">
        <v>3866</v>
      </c>
      <c r="I168">
        <v>3618</v>
      </c>
      <c r="J168" s="7">
        <v>43930</v>
      </c>
      <c r="L168">
        <v>3866</v>
      </c>
      <c r="M168" t="s">
        <v>2547</v>
      </c>
      <c r="O168">
        <v>5304</v>
      </c>
      <c r="P168" s="7">
        <v>43916</v>
      </c>
      <c r="R168">
        <v>6124</v>
      </c>
      <c r="S168" s="7">
        <v>43431</v>
      </c>
      <c r="T168" t="s">
        <v>2503</v>
      </c>
      <c r="U168">
        <v>6266</v>
      </c>
      <c r="V168" s="7">
        <v>42754</v>
      </c>
      <c r="W168" t="s">
        <v>2503</v>
      </c>
      <c r="X168" t="s">
        <v>2547</v>
      </c>
      <c r="Y168" t="s">
        <v>2547</v>
      </c>
      <c r="Z168" s="7">
        <v>43979</v>
      </c>
      <c r="AA168" t="s">
        <v>2547</v>
      </c>
      <c r="AB168" t="s">
        <v>2547</v>
      </c>
      <c r="AC168">
        <v>5304</v>
      </c>
      <c r="AD168" s="7">
        <v>43979</v>
      </c>
      <c r="AE168" s="14">
        <v>4070</v>
      </c>
      <c r="AF168">
        <v>5310</v>
      </c>
      <c r="AG168" s="7">
        <v>43979</v>
      </c>
      <c r="AH168">
        <v>6327</v>
      </c>
      <c r="AI168" s="7">
        <v>43684</v>
      </c>
      <c r="AJ168" s="15" t="s">
        <v>2342</v>
      </c>
      <c r="AK168">
        <v>5307</v>
      </c>
      <c r="AL168" s="7">
        <v>43979</v>
      </c>
      <c r="AM168">
        <v>3636</v>
      </c>
      <c r="AN168">
        <v>5307</v>
      </c>
      <c r="AO168" s="7">
        <v>43979</v>
      </c>
      <c r="AP168">
        <v>5307</v>
      </c>
      <c r="AQ168" s="7">
        <v>43979</v>
      </c>
      <c r="AR168">
        <v>5307</v>
      </c>
      <c r="AS168" s="27">
        <v>43979</v>
      </c>
      <c r="AT168">
        <v>5307</v>
      </c>
      <c r="AU168" s="27">
        <v>43979</v>
      </c>
      <c r="AV168">
        <v>5307</v>
      </c>
      <c r="AW168" s="27">
        <v>44039</v>
      </c>
      <c r="AX168">
        <v>5307</v>
      </c>
      <c r="AY168" s="27">
        <v>44039</v>
      </c>
      <c r="AZ168">
        <v>3710</v>
      </c>
      <c r="BA168" s="27">
        <v>44054</v>
      </c>
      <c r="BB168">
        <v>3710</v>
      </c>
      <c r="BC168" s="27">
        <v>44054</v>
      </c>
      <c r="BD168">
        <v>3710</v>
      </c>
      <c r="BE168" s="27">
        <v>44054</v>
      </c>
      <c r="BF168">
        <v>3710</v>
      </c>
      <c r="BG168" s="27">
        <v>44054</v>
      </c>
      <c r="BH168">
        <v>3710</v>
      </c>
      <c r="BI168" s="27">
        <v>44098</v>
      </c>
      <c r="BJ168">
        <v>3710</v>
      </c>
      <c r="BK168" s="27">
        <v>44098</v>
      </c>
      <c r="BL168">
        <v>3710</v>
      </c>
      <c r="BM168" s="27">
        <v>44098</v>
      </c>
      <c r="BN168">
        <v>5376</v>
      </c>
      <c r="BO168" s="27">
        <v>44124</v>
      </c>
      <c r="BP168">
        <v>5376</v>
      </c>
      <c r="BQ168" s="7">
        <v>44124</v>
      </c>
      <c r="BR168">
        <v>5376</v>
      </c>
      <c r="BS168" s="27">
        <v>44124</v>
      </c>
      <c r="BT168">
        <v>5376</v>
      </c>
      <c r="BU168" s="27">
        <v>44175</v>
      </c>
      <c r="BV168">
        <v>5376</v>
      </c>
      <c r="BW168" s="7">
        <v>44175</v>
      </c>
      <c r="BX168">
        <v>5376</v>
      </c>
      <c r="BY168" s="27">
        <v>44175</v>
      </c>
      <c r="BZ168">
        <v>5376</v>
      </c>
      <c r="CA168" s="27">
        <v>44175</v>
      </c>
      <c r="CB168">
        <v>5376</v>
      </c>
      <c r="CC168" s="27">
        <v>44217</v>
      </c>
      <c r="CD168">
        <v>3085</v>
      </c>
      <c r="CE168" s="27">
        <v>44209</v>
      </c>
      <c r="CF168">
        <v>5376</v>
      </c>
      <c r="CG168" s="27">
        <v>44217</v>
      </c>
      <c r="CH168" t="s">
        <v>2523</v>
      </c>
      <c r="CI168" s="27">
        <v>44208</v>
      </c>
      <c r="CJ168" t="s">
        <v>2523</v>
      </c>
      <c r="CK168" s="27">
        <v>44208</v>
      </c>
      <c r="CL168" t="s">
        <v>2523</v>
      </c>
      <c r="CM168" s="27">
        <v>44208</v>
      </c>
      <c r="CN168">
        <v>5028</v>
      </c>
      <c r="CO168" s="27">
        <v>44231</v>
      </c>
      <c r="CP168">
        <v>5028</v>
      </c>
      <c r="CQ168" s="7">
        <v>44231</v>
      </c>
      <c r="CR168">
        <v>9301</v>
      </c>
      <c r="CS168">
        <v>0.36</v>
      </c>
      <c r="CT168" t="s">
        <v>2529</v>
      </c>
      <c r="CU168" s="7">
        <v>44017</v>
      </c>
      <c r="CV168">
        <v>5376</v>
      </c>
      <c r="CW168" s="27">
        <v>44266</v>
      </c>
      <c r="CX168">
        <v>5376</v>
      </c>
      <c r="CY168" s="27">
        <v>44266</v>
      </c>
      <c r="CZ168">
        <v>5376</v>
      </c>
      <c r="DA168" s="27">
        <v>44301</v>
      </c>
      <c r="DB168">
        <v>5376</v>
      </c>
      <c r="DC168" s="27">
        <v>44301</v>
      </c>
      <c r="DD168">
        <v>5376</v>
      </c>
      <c r="DE168" s="27">
        <v>44336</v>
      </c>
      <c r="DF168">
        <v>5376</v>
      </c>
      <c r="DG168" s="27">
        <v>44336</v>
      </c>
      <c r="DH168">
        <v>5376</v>
      </c>
      <c r="DI168" s="27">
        <v>44336</v>
      </c>
      <c r="DJ168" t="s">
        <v>63</v>
      </c>
      <c r="DK168" s="7">
        <v>44257</v>
      </c>
      <c r="DL168" t="s">
        <v>118</v>
      </c>
      <c r="DM168" s="27">
        <v>44370</v>
      </c>
      <c r="DN168" t="s">
        <v>118</v>
      </c>
      <c r="DO168" s="27">
        <v>44370</v>
      </c>
      <c r="DP168" t="s">
        <v>139</v>
      </c>
      <c r="DQ168" s="27">
        <v>44257</v>
      </c>
      <c r="DR168" t="s">
        <v>139</v>
      </c>
      <c r="DS168" s="27">
        <v>44257</v>
      </c>
      <c r="DT168" t="s">
        <v>139</v>
      </c>
      <c r="DU168" s="27">
        <v>44257</v>
      </c>
      <c r="DV168" t="s">
        <v>186</v>
      </c>
      <c r="DW168" s="27">
        <v>44370</v>
      </c>
      <c r="DX168" t="s">
        <v>184</v>
      </c>
      <c r="DY168" s="7">
        <v>44370</v>
      </c>
      <c r="DZ168" t="s">
        <v>184</v>
      </c>
      <c r="EA168">
        <v>44370</v>
      </c>
      <c r="EB168" t="s">
        <v>184</v>
      </c>
      <c r="EC168" s="27">
        <v>44370</v>
      </c>
      <c r="ED168" t="s">
        <v>184</v>
      </c>
      <c r="EE168" s="27">
        <v>44370</v>
      </c>
      <c r="EF168" t="s">
        <v>184</v>
      </c>
      <c r="EG168" s="7">
        <v>44370</v>
      </c>
      <c r="EH168" t="s">
        <v>184</v>
      </c>
      <c r="EI168" s="27">
        <v>44370</v>
      </c>
      <c r="EJ168" t="s">
        <v>183</v>
      </c>
      <c r="EK168" s="27">
        <v>44406</v>
      </c>
      <c r="EL168" t="s">
        <v>183</v>
      </c>
      <c r="EM168" s="27">
        <v>44406</v>
      </c>
      <c r="EN168" t="s">
        <v>183</v>
      </c>
      <c r="EO168" s="27">
        <v>44406</v>
      </c>
      <c r="EP168" t="s">
        <v>183</v>
      </c>
      <c r="EQ168" s="27">
        <v>44406</v>
      </c>
      <c r="ER168" t="s">
        <v>177</v>
      </c>
      <c r="ES168" s="27">
        <v>44406</v>
      </c>
      <c r="ET168" t="s">
        <v>173</v>
      </c>
      <c r="EU168" s="27">
        <v>44406</v>
      </c>
      <c r="EV168" t="s">
        <v>176</v>
      </c>
      <c r="EW168" s="27">
        <v>44406</v>
      </c>
      <c r="EX168" t="s">
        <v>176</v>
      </c>
      <c r="EY168" s="27">
        <v>44406</v>
      </c>
      <c r="EZ168" t="s">
        <v>176</v>
      </c>
      <c r="FA168">
        <v>44406</v>
      </c>
      <c r="FB168" t="s">
        <v>176</v>
      </c>
      <c r="FC168" s="27">
        <v>44406</v>
      </c>
      <c r="FF168" t="s">
        <v>176</v>
      </c>
      <c r="FG168" s="27">
        <v>44433</v>
      </c>
      <c r="FH168" t="s">
        <v>176</v>
      </c>
      <c r="FI168" s="7">
        <v>44433</v>
      </c>
      <c r="FJ168" t="s">
        <v>176</v>
      </c>
      <c r="FK168" s="27">
        <v>44433</v>
      </c>
      <c r="FL168" t="s">
        <v>176</v>
      </c>
      <c r="FM168" s="27">
        <v>44433</v>
      </c>
      <c r="FN168" t="s">
        <v>175</v>
      </c>
      <c r="FO168" s="27">
        <v>44406</v>
      </c>
      <c r="FP168" t="s">
        <v>175</v>
      </c>
      <c r="FQ168" s="27">
        <v>44406</v>
      </c>
      <c r="FR168" t="s">
        <v>175</v>
      </c>
      <c r="FS168" s="27">
        <v>44406</v>
      </c>
      <c r="FT168" t="s">
        <v>175</v>
      </c>
      <c r="FU168" s="7">
        <v>44406</v>
      </c>
      <c r="FV168" t="s">
        <v>175</v>
      </c>
      <c r="FW168" s="27">
        <v>44462</v>
      </c>
      <c r="FX168" t="s">
        <v>175</v>
      </c>
      <c r="FY168" s="27">
        <v>44462</v>
      </c>
      <c r="FZ168" t="s">
        <v>175</v>
      </c>
      <c r="GA168" s="27">
        <v>44462</v>
      </c>
      <c r="GB168" t="s">
        <v>175</v>
      </c>
      <c r="GC168" s="27">
        <v>44462</v>
      </c>
      <c r="GD168" t="s">
        <v>175</v>
      </c>
      <c r="GE168" s="27">
        <v>44473</v>
      </c>
      <c r="GF168" t="s">
        <v>175</v>
      </c>
      <c r="GG168" s="27">
        <v>44473</v>
      </c>
      <c r="GH168" t="s">
        <v>175</v>
      </c>
      <c r="GI168" s="27">
        <v>44473</v>
      </c>
      <c r="GJ168" t="s">
        <v>175</v>
      </c>
      <c r="GK168" s="27">
        <v>44473</v>
      </c>
      <c r="GL168" t="s">
        <v>175</v>
      </c>
      <c r="GM168" s="27">
        <v>44473</v>
      </c>
      <c r="GN168" t="s">
        <v>175</v>
      </c>
      <c r="GO168" s="27">
        <v>44473</v>
      </c>
      <c r="GP168" t="s">
        <v>175</v>
      </c>
      <c r="GQ168" s="27">
        <v>44473</v>
      </c>
      <c r="GR168" t="s">
        <v>175</v>
      </c>
      <c r="GS168" s="27">
        <v>44473</v>
      </c>
      <c r="GT168" t="s">
        <v>175</v>
      </c>
      <c r="GU168" s="27">
        <v>44473</v>
      </c>
      <c r="GV168" t="s">
        <v>175</v>
      </c>
      <c r="GW168" s="27">
        <v>44473</v>
      </c>
      <c r="GX168" t="s">
        <v>175</v>
      </c>
      <c r="GY168" s="27">
        <v>44522</v>
      </c>
      <c r="GZ168" t="s">
        <v>174</v>
      </c>
      <c r="HA168" s="27">
        <v>44522</v>
      </c>
      <c r="HB168" t="s">
        <v>174</v>
      </c>
      <c r="HC168" s="27">
        <v>44522</v>
      </c>
      <c r="HD168" t="s">
        <v>174</v>
      </c>
      <c r="HE168" s="27">
        <v>44522</v>
      </c>
      <c r="HF168" t="s">
        <v>174</v>
      </c>
      <c r="HG168">
        <v>44522</v>
      </c>
      <c r="HH168" t="s">
        <v>174</v>
      </c>
      <c r="HI168">
        <v>44522</v>
      </c>
      <c r="HJ168" t="s">
        <v>174</v>
      </c>
      <c r="HK168">
        <v>44522</v>
      </c>
      <c r="HL168" t="s">
        <v>174</v>
      </c>
      <c r="HM168" s="27">
        <v>44522</v>
      </c>
      <c r="HN168" t="s">
        <v>136</v>
      </c>
      <c r="HO168" s="27">
        <v>44454</v>
      </c>
      <c r="HP168" t="s">
        <v>138</v>
      </c>
      <c r="HQ168" s="27">
        <v>44532</v>
      </c>
      <c r="HR168" s="470" t="s">
        <v>138</v>
      </c>
      <c r="HS168" s="471">
        <v>44574</v>
      </c>
      <c r="HT168" t="s">
        <v>138</v>
      </c>
      <c r="HU168" s="27">
        <v>44574</v>
      </c>
      <c r="HV168" t="s">
        <v>138</v>
      </c>
      <c r="HW168" s="27">
        <v>44574</v>
      </c>
      <c r="HX168" t="s">
        <v>138</v>
      </c>
      <c r="HY168" s="27">
        <v>44574</v>
      </c>
      <c r="HZ168" t="s">
        <v>135</v>
      </c>
      <c r="IA168" s="27">
        <v>44574</v>
      </c>
      <c r="IB168" t="s">
        <v>135</v>
      </c>
      <c r="IC168" s="27">
        <v>44574</v>
      </c>
      <c r="ID168" t="s">
        <v>135</v>
      </c>
      <c r="IE168" s="27">
        <v>44599</v>
      </c>
      <c r="IF168" t="s">
        <v>135</v>
      </c>
      <c r="IG168" s="27">
        <v>44599</v>
      </c>
      <c r="IH168" t="s">
        <v>138</v>
      </c>
      <c r="II168" s="27">
        <v>44599</v>
      </c>
      <c r="IJ168" t="s">
        <v>138</v>
      </c>
      <c r="IK168" s="27">
        <v>44599</v>
      </c>
      <c r="IL168" t="s">
        <v>138</v>
      </c>
      <c r="IM168" s="27">
        <v>44599</v>
      </c>
      <c r="IN168" t="s">
        <v>138</v>
      </c>
      <c r="IO168" s="27">
        <v>44599</v>
      </c>
      <c r="IP168" t="s">
        <v>174</v>
      </c>
      <c r="IQ168" s="27">
        <v>44627</v>
      </c>
      <c r="IR168" t="s">
        <v>174</v>
      </c>
      <c r="IS168">
        <v>44627</v>
      </c>
      <c r="IT168" t="s">
        <v>174</v>
      </c>
      <c r="IU168" s="27">
        <v>44627</v>
      </c>
      <c r="IV168" t="s">
        <v>174</v>
      </c>
      <c r="IW168" s="27">
        <v>44627</v>
      </c>
      <c r="IX168" t="s">
        <v>174</v>
      </c>
      <c r="IY168" s="27">
        <v>44627</v>
      </c>
      <c r="IZ168" t="s">
        <v>174</v>
      </c>
      <c r="JA168" s="27">
        <v>44627</v>
      </c>
      <c r="JB168" t="s">
        <v>174</v>
      </c>
      <c r="JC168" s="27">
        <v>44655</v>
      </c>
      <c r="JD168" t="s">
        <v>174</v>
      </c>
      <c r="JE168" s="27">
        <v>44655</v>
      </c>
      <c r="JF168" t="s">
        <v>175</v>
      </c>
      <c r="JG168">
        <v>44655</v>
      </c>
      <c r="JH168" t="s">
        <v>137</v>
      </c>
      <c r="JI168" s="27">
        <v>44623</v>
      </c>
      <c r="JJ168" t="s">
        <v>137</v>
      </c>
      <c r="JK168">
        <v>44623</v>
      </c>
      <c r="JL168" t="s">
        <v>137</v>
      </c>
      <c r="JM168" s="27">
        <v>44623</v>
      </c>
      <c r="JN168" t="s">
        <v>137</v>
      </c>
      <c r="JO168" s="7">
        <v>44685</v>
      </c>
      <c r="JP168" t="s">
        <v>137</v>
      </c>
      <c r="JQ168" s="27">
        <v>44685</v>
      </c>
      <c r="JR168" t="s">
        <v>137</v>
      </c>
      <c r="JS168" s="27">
        <v>44685</v>
      </c>
      <c r="JT168" t="s">
        <v>137</v>
      </c>
      <c r="JU168">
        <v>44685</v>
      </c>
      <c r="JV168" t="s">
        <v>137</v>
      </c>
      <c r="JW168">
        <v>44685</v>
      </c>
      <c r="JX168" t="s">
        <v>137</v>
      </c>
      <c r="JY168" s="27">
        <v>44741</v>
      </c>
      <c r="JZ168" t="s">
        <v>137</v>
      </c>
      <c r="KA168" s="27">
        <v>44741</v>
      </c>
      <c r="KB168" t="s">
        <v>137</v>
      </c>
      <c r="KC168" s="27">
        <v>44767</v>
      </c>
      <c r="KD168" t="s">
        <v>137</v>
      </c>
      <c r="KE168" s="27">
        <v>44767</v>
      </c>
    </row>
    <row r="169" spans="1:291" x14ac:dyDescent="0.25">
      <c r="A169">
        <v>3618</v>
      </c>
      <c r="B169" s="7">
        <v>43930</v>
      </c>
      <c r="D169">
        <v>3618</v>
      </c>
      <c r="E169" s="7">
        <v>43930</v>
      </c>
      <c r="G169">
        <v>3863</v>
      </c>
      <c r="I169">
        <v>3761</v>
      </c>
      <c r="J169" s="7">
        <v>43916</v>
      </c>
      <c r="L169">
        <v>3863</v>
      </c>
      <c r="M169">
        <v>36482</v>
      </c>
      <c r="O169">
        <v>5376</v>
      </c>
      <c r="P169" s="7">
        <v>43916</v>
      </c>
      <c r="R169">
        <v>6293</v>
      </c>
      <c r="S169" s="7">
        <v>43526</v>
      </c>
      <c r="T169" t="s">
        <v>2347</v>
      </c>
      <c r="U169">
        <v>6251</v>
      </c>
      <c r="V169" s="7">
        <v>43893</v>
      </c>
      <c r="W169" t="s">
        <v>2503</v>
      </c>
      <c r="X169">
        <v>36482</v>
      </c>
      <c r="Y169">
        <v>36482</v>
      </c>
      <c r="Z169" s="7">
        <v>43979</v>
      </c>
      <c r="AA169">
        <v>36482</v>
      </c>
      <c r="AB169">
        <v>36482</v>
      </c>
      <c r="AC169">
        <v>5376</v>
      </c>
      <c r="AD169" s="7">
        <v>43979</v>
      </c>
      <c r="AE169" s="14" t="s">
        <v>2513</v>
      </c>
      <c r="AF169">
        <v>5304</v>
      </c>
      <c r="AG169" s="7">
        <v>43979</v>
      </c>
      <c r="AH169">
        <v>6124</v>
      </c>
      <c r="AI169" s="7">
        <v>43431</v>
      </c>
      <c r="AJ169" s="15" t="s">
        <v>2503</v>
      </c>
      <c r="AK169">
        <v>5028</v>
      </c>
      <c r="AL169" s="7">
        <v>43845</v>
      </c>
      <c r="AM169">
        <v>5310</v>
      </c>
      <c r="AN169">
        <v>5028</v>
      </c>
      <c r="AO169" s="7">
        <v>43845</v>
      </c>
      <c r="AP169">
        <v>5028</v>
      </c>
      <c r="AQ169" s="7">
        <v>43845</v>
      </c>
      <c r="AR169">
        <v>5028</v>
      </c>
      <c r="AS169" s="27">
        <v>43845</v>
      </c>
      <c r="AT169">
        <v>5028</v>
      </c>
      <c r="AU169" s="27">
        <v>43845</v>
      </c>
      <c r="AV169">
        <v>5028</v>
      </c>
      <c r="AW169" s="27">
        <v>43845</v>
      </c>
      <c r="AX169">
        <v>5028</v>
      </c>
      <c r="AY169" s="27">
        <v>44049</v>
      </c>
      <c r="AZ169">
        <v>5307</v>
      </c>
      <c r="BA169" s="27">
        <v>44054</v>
      </c>
      <c r="BB169">
        <v>5307</v>
      </c>
      <c r="BC169" s="27">
        <v>44054</v>
      </c>
      <c r="BD169">
        <v>5307</v>
      </c>
      <c r="BE169" s="27">
        <v>44054</v>
      </c>
      <c r="BF169">
        <v>5307</v>
      </c>
      <c r="BG169" s="27">
        <v>44054</v>
      </c>
      <c r="BH169">
        <v>5307</v>
      </c>
      <c r="BI169" s="27">
        <v>44098</v>
      </c>
      <c r="BJ169">
        <v>5307</v>
      </c>
      <c r="BK169" s="27">
        <v>44098</v>
      </c>
      <c r="BL169">
        <v>5307</v>
      </c>
      <c r="BM169" s="27">
        <v>44098</v>
      </c>
      <c r="BN169">
        <v>3712</v>
      </c>
      <c r="BO169" s="27">
        <v>44124</v>
      </c>
      <c r="BP169">
        <v>3712</v>
      </c>
      <c r="BQ169" s="7">
        <v>44124</v>
      </c>
      <c r="BR169">
        <v>3712</v>
      </c>
      <c r="BS169" s="27">
        <v>44124</v>
      </c>
      <c r="BT169">
        <v>3712</v>
      </c>
      <c r="BU169" s="27">
        <v>44175</v>
      </c>
      <c r="BV169">
        <v>3712</v>
      </c>
      <c r="BW169" s="7">
        <v>44175</v>
      </c>
      <c r="BX169">
        <v>3712</v>
      </c>
      <c r="BY169" s="27">
        <v>44175</v>
      </c>
      <c r="BZ169">
        <v>3712</v>
      </c>
      <c r="CA169" s="27">
        <v>44175</v>
      </c>
      <c r="CB169">
        <v>3712</v>
      </c>
      <c r="CC169" s="27">
        <v>44217</v>
      </c>
      <c r="CD169">
        <v>3087</v>
      </c>
      <c r="CE169" s="27">
        <v>44209</v>
      </c>
      <c r="CF169">
        <v>3712</v>
      </c>
      <c r="CG169" s="27">
        <v>44217</v>
      </c>
      <c r="CH169" t="s">
        <v>2553</v>
      </c>
      <c r="CI169" s="27">
        <v>44208</v>
      </c>
      <c r="CJ169" t="s">
        <v>2553</v>
      </c>
      <c r="CK169" s="27">
        <v>44231</v>
      </c>
      <c r="CL169" t="s">
        <v>2553</v>
      </c>
      <c r="CM169" s="27">
        <v>44231</v>
      </c>
      <c r="CN169" t="s">
        <v>2523</v>
      </c>
      <c r="CO169" s="27">
        <v>44253</v>
      </c>
      <c r="CP169" t="s">
        <v>2523</v>
      </c>
      <c r="CQ169" s="7">
        <v>44253</v>
      </c>
      <c r="CR169">
        <v>9300</v>
      </c>
      <c r="CS169">
        <v>0.20100000000000001</v>
      </c>
      <c r="CT169">
        <v>5032</v>
      </c>
      <c r="CU169" s="7">
        <v>44231</v>
      </c>
      <c r="CV169">
        <v>3712</v>
      </c>
      <c r="CW169" s="27">
        <v>44266</v>
      </c>
      <c r="CX169">
        <v>3712</v>
      </c>
      <c r="CY169" s="27">
        <v>44266</v>
      </c>
      <c r="CZ169">
        <v>3712</v>
      </c>
      <c r="DA169" s="27">
        <v>44301</v>
      </c>
      <c r="DB169">
        <v>3712</v>
      </c>
      <c r="DC169" s="27">
        <v>44301</v>
      </c>
      <c r="DD169">
        <v>3712</v>
      </c>
      <c r="DE169" s="27">
        <v>44336</v>
      </c>
      <c r="DF169">
        <v>3712</v>
      </c>
      <c r="DG169" s="27">
        <v>44336</v>
      </c>
      <c r="DH169">
        <v>3712</v>
      </c>
      <c r="DI169" s="27">
        <v>44336</v>
      </c>
      <c r="DJ169" t="s">
        <v>64</v>
      </c>
      <c r="DK169" s="7">
        <v>44259</v>
      </c>
      <c r="DL169" t="s">
        <v>198</v>
      </c>
      <c r="DM169" s="27">
        <v>44370</v>
      </c>
      <c r="DN169" t="s">
        <v>198</v>
      </c>
      <c r="DO169" s="27">
        <v>44370</v>
      </c>
      <c r="DP169" t="s">
        <v>188</v>
      </c>
      <c r="DQ169" s="27">
        <v>44370</v>
      </c>
      <c r="DR169" t="s">
        <v>188</v>
      </c>
      <c r="DS169" s="27">
        <v>44370</v>
      </c>
      <c r="DT169" t="s">
        <v>188</v>
      </c>
      <c r="DU169" s="27">
        <v>44370</v>
      </c>
      <c r="DV169" t="s">
        <v>187</v>
      </c>
      <c r="DW169" s="27">
        <v>44370</v>
      </c>
      <c r="DX169" t="s">
        <v>186</v>
      </c>
      <c r="DY169" s="7">
        <v>44370</v>
      </c>
      <c r="DZ169" t="s">
        <v>186</v>
      </c>
      <c r="EA169">
        <v>44370</v>
      </c>
      <c r="EB169" t="s">
        <v>186</v>
      </c>
      <c r="EC169" s="27">
        <v>44370</v>
      </c>
      <c r="ED169" t="s">
        <v>186</v>
      </c>
      <c r="EE169" s="27">
        <v>44370</v>
      </c>
      <c r="EF169" t="s">
        <v>186</v>
      </c>
      <c r="EG169" s="7">
        <v>44370</v>
      </c>
      <c r="EH169" t="s">
        <v>186</v>
      </c>
      <c r="EI169" s="27">
        <v>44370</v>
      </c>
      <c r="EJ169" t="s">
        <v>184</v>
      </c>
      <c r="EK169" s="27">
        <v>44406</v>
      </c>
      <c r="EL169" t="s">
        <v>184</v>
      </c>
      <c r="EM169" s="27">
        <v>44406</v>
      </c>
      <c r="EN169" t="s">
        <v>184</v>
      </c>
      <c r="EO169" s="27">
        <v>44406</v>
      </c>
      <c r="EP169" t="s">
        <v>184</v>
      </c>
      <c r="EQ169" s="27">
        <v>44406</v>
      </c>
      <c r="ER169" t="s">
        <v>178</v>
      </c>
      <c r="ES169" s="27">
        <v>44406</v>
      </c>
      <c r="ET169" t="s">
        <v>177</v>
      </c>
      <c r="EU169" s="27">
        <v>44406</v>
      </c>
      <c r="EV169" t="s">
        <v>173</v>
      </c>
      <c r="EW169" s="27">
        <v>44406</v>
      </c>
      <c r="EX169" t="s">
        <v>173</v>
      </c>
      <c r="EY169" s="27">
        <v>44406</v>
      </c>
      <c r="EZ169" t="s">
        <v>173</v>
      </c>
      <c r="FA169">
        <v>44406</v>
      </c>
      <c r="FB169" t="s">
        <v>173</v>
      </c>
      <c r="FC169" s="27">
        <v>44406</v>
      </c>
      <c r="FF169" t="s">
        <v>173</v>
      </c>
      <c r="FG169" s="27">
        <v>44433</v>
      </c>
      <c r="FH169" t="s">
        <v>173</v>
      </c>
      <c r="FI169" s="7">
        <v>44433</v>
      </c>
      <c r="FJ169" t="s">
        <v>173</v>
      </c>
      <c r="FK169" s="27">
        <v>44433</v>
      </c>
      <c r="FL169" t="s">
        <v>173</v>
      </c>
      <c r="FM169" s="27">
        <v>44433</v>
      </c>
      <c r="FN169" t="s">
        <v>176</v>
      </c>
      <c r="FO169" s="27">
        <v>44433</v>
      </c>
      <c r="FP169" t="s">
        <v>176</v>
      </c>
      <c r="FQ169" s="27">
        <v>44433</v>
      </c>
      <c r="FR169" t="s">
        <v>176</v>
      </c>
      <c r="FS169" s="27">
        <v>44433</v>
      </c>
      <c r="FT169" t="s">
        <v>176</v>
      </c>
      <c r="FU169" s="7">
        <v>44433</v>
      </c>
      <c r="FV169" t="s">
        <v>176</v>
      </c>
      <c r="FW169" s="27">
        <v>44462</v>
      </c>
      <c r="FX169" t="s">
        <v>176</v>
      </c>
      <c r="FY169" s="27">
        <v>44462</v>
      </c>
      <c r="FZ169" t="s">
        <v>176</v>
      </c>
      <c r="GA169" s="27">
        <v>44462</v>
      </c>
      <c r="GB169" t="s">
        <v>176</v>
      </c>
      <c r="GC169" s="27">
        <v>44462</v>
      </c>
      <c r="GD169" t="s">
        <v>176</v>
      </c>
      <c r="GE169" s="27">
        <v>44473</v>
      </c>
      <c r="GF169" t="s">
        <v>176</v>
      </c>
      <c r="GG169" s="27">
        <v>44473</v>
      </c>
      <c r="GH169" t="s">
        <v>176</v>
      </c>
      <c r="GI169" s="27">
        <v>44473</v>
      </c>
      <c r="GJ169" t="s">
        <v>176</v>
      </c>
      <c r="GK169" s="27">
        <v>44473</v>
      </c>
      <c r="GL169" t="s">
        <v>176</v>
      </c>
      <c r="GM169" s="27">
        <v>44473</v>
      </c>
      <c r="GN169" t="s">
        <v>176</v>
      </c>
      <c r="GO169" s="27">
        <v>44473</v>
      </c>
      <c r="GP169" t="s">
        <v>176</v>
      </c>
      <c r="GQ169" s="27">
        <v>44473</v>
      </c>
      <c r="GR169" t="s">
        <v>176</v>
      </c>
      <c r="GS169" s="27">
        <v>44473</v>
      </c>
      <c r="GT169" t="s">
        <v>176</v>
      </c>
      <c r="GU169" s="27">
        <v>44473</v>
      </c>
      <c r="GV169" t="s">
        <v>176</v>
      </c>
      <c r="GW169" s="27">
        <v>44473</v>
      </c>
      <c r="GX169" t="s">
        <v>176</v>
      </c>
      <c r="GY169" s="27">
        <v>44522</v>
      </c>
      <c r="GZ169" t="s">
        <v>175</v>
      </c>
      <c r="HA169" s="27">
        <v>44522</v>
      </c>
      <c r="HB169" t="s">
        <v>175</v>
      </c>
      <c r="HC169" s="27">
        <v>44522</v>
      </c>
      <c r="HD169" t="s">
        <v>175</v>
      </c>
      <c r="HE169" s="27">
        <v>44522</v>
      </c>
      <c r="HF169" t="s">
        <v>175</v>
      </c>
      <c r="HG169">
        <v>44522</v>
      </c>
      <c r="HH169" t="s">
        <v>175</v>
      </c>
      <c r="HI169">
        <v>44522</v>
      </c>
      <c r="HJ169" t="s">
        <v>175</v>
      </c>
      <c r="HK169">
        <v>44522</v>
      </c>
      <c r="HL169" t="s">
        <v>175</v>
      </c>
      <c r="HM169" s="27">
        <v>44522</v>
      </c>
      <c r="HN169" t="s">
        <v>137</v>
      </c>
      <c r="HO169" s="27">
        <v>44532</v>
      </c>
      <c r="HP169" t="s">
        <v>174</v>
      </c>
      <c r="HQ169" s="27">
        <v>44522</v>
      </c>
      <c r="HR169" s="470" t="s">
        <v>174</v>
      </c>
      <c r="HS169" s="471">
        <v>44522</v>
      </c>
      <c r="HT169" t="s">
        <v>174</v>
      </c>
      <c r="HU169" s="27">
        <v>44522</v>
      </c>
      <c r="HV169" t="s">
        <v>174</v>
      </c>
      <c r="HW169" s="27">
        <v>44522</v>
      </c>
      <c r="HX169" t="s">
        <v>174</v>
      </c>
      <c r="HY169" s="27">
        <v>44522</v>
      </c>
      <c r="HZ169" t="s">
        <v>136</v>
      </c>
      <c r="IA169" s="27">
        <v>44454</v>
      </c>
      <c r="IB169" t="s">
        <v>136</v>
      </c>
      <c r="IC169" s="27">
        <v>44454</v>
      </c>
      <c r="ID169" t="s">
        <v>136</v>
      </c>
      <c r="IE169" s="27">
        <v>44454</v>
      </c>
      <c r="IF169" t="s">
        <v>136</v>
      </c>
      <c r="IG169" s="27">
        <v>44454</v>
      </c>
      <c r="IH169" t="s">
        <v>174</v>
      </c>
      <c r="II169" s="27">
        <v>44601</v>
      </c>
      <c r="IJ169" t="s">
        <v>174</v>
      </c>
      <c r="IK169" s="27">
        <v>44601</v>
      </c>
      <c r="IL169" t="s">
        <v>174</v>
      </c>
      <c r="IM169" s="27">
        <v>44601</v>
      </c>
      <c r="IN169" t="s">
        <v>174</v>
      </c>
      <c r="IO169" s="27">
        <v>44601</v>
      </c>
      <c r="IP169" t="s">
        <v>175</v>
      </c>
      <c r="IQ169" s="27">
        <v>44627</v>
      </c>
      <c r="IR169" t="s">
        <v>175</v>
      </c>
      <c r="IS169">
        <v>44627</v>
      </c>
      <c r="IT169" t="s">
        <v>175</v>
      </c>
      <c r="IU169" s="27">
        <v>44627</v>
      </c>
      <c r="IV169" t="s">
        <v>175</v>
      </c>
      <c r="IW169" s="27">
        <v>44627</v>
      </c>
      <c r="IX169" t="s">
        <v>175</v>
      </c>
      <c r="IY169" s="27">
        <v>44627</v>
      </c>
      <c r="IZ169" t="s">
        <v>175</v>
      </c>
      <c r="JA169" s="27">
        <v>44627</v>
      </c>
      <c r="JB169" t="s">
        <v>175</v>
      </c>
      <c r="JC169" s="27">
        <v>44655</v>
      </c>
      <c r="JD169" t="s">
        <v>175</v>
      </c>
      <c r="JE169" s="27">
        <v>44655</v>
      </c>
      <c r="JF169" t="s">
        <v>176</v>
      </c>
      <c r="JG169">
        <v>44655</v>
      </c>
      <c r="JH169" t="s">
        <v>138</v>
      </c>
      <c r="JI169" s="27">
        <v>44623</v>
      </c>
      <c r="JJ169" t="s">
        <v>138</v>
      </c>
      <c r="JK169">
        <v>44623</v>
      </c>
      <c r="JL169" t="s">
        <v>138</v>
      </c>
      <c r="JM169" s="27">
        <v>44623</v>
      </c>
      <c r="JN169" t="s">
        <v>138</v>
      </c>
      <c r="JO169" s="7">
        <v>44685</v>
      </c>
      <c r="JP169" t="s">
        <v>138</v>
      </c>
      <c r="JQ169" s="27">
        <v>44685</v>
      </c>
      <c r="JR169" t="s">
        <v>138</v>
      </c>
      <c r="JS169" s="27">
        <v>44685</v>
      </c>
      <c r="JT169" t="s">
        <v>138</v>
      </c>
      <c r="JU169">
        <v>44685</v>
      </c>
      <c r="JV169" t="s">
        <v>138</v>
      </c>
      <c r="JW169">
        <v>44685</v>
      </c>
      <c r="JX169" t="s">
        <v>138</v>
      </c>
      <c r="JY169" s="27">
        <v>44741</v>
      </c>
      <c r="JZ169" t="s">
        <v>138</v>
      </c>
      <c r="KA169" s="27">
        <v>44741</v>
      </c>
      <c r="KB169" t="s">
        <v>138</v>
      </c>
      <c r="KC169" s="27">
        <v>44741</v>
      </c>
      <c r="KD169" t="s">
        <v>138</v>
      </c>
      <c r="KE169" s="27">
        <v>44741</v>
      </c>
    </row>
    <row r="170" spans="1:291" x14ac:dyDescent="0.25">
      <c r="A170">
        <v>3761</v>
      </c>
      <c r="B170" s="7">
        <v>43916</v>
      </c>
      <c r="D170">
        <v>3761</v>
      </c>
      <c r="E170" s="7">
        <v>43916</v>
      </c>
      <c r="G170">
        <v>3827</v>
      </c>
      <c r="I170" t="s">
        <v>2512</v>
      </c>
      <c r="J170" s="7">
        <v>43916</v>
      </c>
      <c r="L170">
        <v>3827</v>
      </c>
      <c r="M170">
        <v>3649</v>
      </c>
      <c r="O170">
        <v>3712</v>
      </c>
      <c r="P170" s="7">
        <v>43265</v>
      </c>
      <c r="R170">
        <v>6102</v>
      </c>
      <c r="S170" s="7">
        <v>42888</v>
      </c>
      <c r="T170" t="s">
        <v>2581</v>
      </c>
      <c r="U170">
        <v>6243</v>
      </c>
      <c r="V170" s="7">
        <v>43893</v>
      </c>
      <c r="W170" t="s">
        <v>2503</v>
      </c>
      <c r="X170">
        <v>3649</v>
      </c>
      <c r="Y170">
        <v>3649</v>
      </c>
      <c r="Z170" s="7">
        <v>43979</v>
      </c>
      <c r="AA170">
        <v>3649</v>
      </c>
      <c r="AB170">
        <v>3649</v>
      </c>
      <c r="AC170">
        <v>3712</v>
      </c>
      <c r="AD170" s="7">
        <v>43265</v>
      </c>
      <c r="AE170" s="14" t="s">
        <v>2515</v>
      </c>
      <c r="AF170">
        <v>5376</v>
      </c>
      <c r="AG170" s="7">
        <v>43979</v>
      </c>
      <c r="AH170">
        <v>6293</v>
      </c>
      <c r="AI170" s="7">
        <v>43526</v>
      </c>
      <c r="AJ170" s="15" t="s">
        <v>2347</v>
      </c>
      <c r="AK170" t="s">
        <v>2523</v>
      </c>
      <c r="AL170" s="7">
        <v>43978</v>
      </c>
      <c r="AM170">
        <v>5304</v>
      </c>
      <c r="AN170" t="s">
        <v>2523</v>
      </c>
      <c r="AO170" s="7">
        <v>43978</v>
      </c>
      <c r="AP170" t="s">
        <v>2523</v>
      </c>
      <c r="AQ170" s="7">
        <v>43978</v>
      </c>
      <c r="AR170" t="s">
        <v>2523</v>
      </c>
      <c r="AS170" s="27">
        <v>44017</v>
      </c>
      <c r="AT170" t="s">
        <v>2523</v>
      </c>
      <c r="AU170" s="27">
        <v>44017</v>
      </c>
      <c r="AV170" t="s">
        <v>2523</v>
      </c>
      <c r="AW170" s="27">
        <v>44017</v>
      </c>
      <c r="AX170" t="s">
        <v>2523</v>
      </c>
      <c r="AY170" s="27">
        <v>44049</v>
      </c>
      <c r="AZ170">
        <v>5028</v>
      </c>
      <c r="BA170" s="27">
        <v>44049</v>
      </c>
      <c r="BB170">
        <v>5028</v>
      </c>
      <c r="BC170" s="27">
        <v>44049</v>
      </c>
      <c r="BD170">
        <v>5028</v>
      </c>
      <c r="BE170" s="27">
        <v>44049</v>
      </c>
      <c r="BF170">
        <v>5028</v>
      </c>
      <c r="BG170" s="27">
        <v>44049</v>
      </c>
      <c r="BH170">
        <v>5028</v>
      </c>
      <c r="BI170" s="27">
        <v>44049</v>
      </c>
      <c r="BJ170">
        <v>5028</v>
      </c>
      <c r="BK170" s="27">
        <v>44049</v>
      </c>
      <c r="BL170">
        <v>5028</v>
      </c>
      <c r="BM170" s="27">
        <v>44049</v>
      </c>
      <c r="BN170">
        <v>3710</v>
      </c>
      <c r="BO170" s="27">
        <v>44124</v>
      </c>
      <c r="BP170">
        <v>3710</v>
      </c>
      <c r="BQ170" s="7">
        <v>44124</v>
      </c>
      <c r="BR170">
        <v>3710</v>
      </c>
      <c r="BS170" s="27">
        <v>44124</v>
      </c>
      <c r="BT170">
        <v>3710</v>
      </c>
      <c r="BU170" s="27">
        <v>44175</v>
      </c>
      <c r="BV170">
        <v>3710</v>
      </c>
      <c r="BW170" s="7">
        <v>44175</v>
      </c>
      <c r="BX170">
        <v>3710</v>
      </c>
      <c r="BY170" s="27">
        <v>44175</v>
      </c>
      <c r="BZ170">
        <v>3710</v>
      </c>
      <c r="CA170" s="27">
        <v>44175</v>
      </c>
      <c r="CB170">
        <v>3710</v>
      </c>
      <c r="CC170" s="27">
        <v>44217</v>
      </c>
      <c r="CD170">
        <v>3090</v>
      </c>
      <c r="CE170" s="27">
        <v>44209</v>
      </c>
      <c r="CF170">
        <v>3710</v>
      </c>
      <c r="CG170" s="27">
        <v>44217</v>
      </c>
      <c r="CH170" t="s">
        <v>2524</v>
      </c>
      <c r="CI170" s="27">
        <v>44077</v>
      </c>
      <c r="CJ170" t="s">
        <v>2524</v>
      </c>
      <c r="CK170" s="27">
        <v>44231</v>
      </c>
      <c r="CL170" t="s">
        <v>2524</v>
      </c>
      <c r="CM170" s="27">
        <v>44231</v>
      </c>
      <c r="CN170" t="s">
        <v>2553</v>
      </c>
      <c r="CO170" s="27">
        <v>44231</v>
      </c>
      <c r="CP170" t="s">
        <v>2553</v>
      </c>
      <c r="CQ170" s="7">
        <v>44231</v>
      </c>
      <c r="CR170">
        <v>9303</v>
      </c>
      <c r="CS170">
        <v>0.14399999999999999</v>
      </c>
      <c r="CT170">
        <v>5031</v>
      </c>
      <c r="CU170" s="7">
        <v>44231</v>
      </c>
      <c r="CV170">
        <v>3710</v>
      </c>
      <c r="CW170" s="27">
        <v>44266</v>
      </c>
      <c r="CX170">
        <v>3710</v>
      </c>
      <c r="CY170" s="27">
        <v>44266</v>
      </c>
      <c r="CZ170">
        <v>3710</v>
      </c>
      <c r="DA170" s="27">
        <v>44301</v>
      </c>
      <c r="DB170">
        <v>3710</v>
      </c>
      <c r="DC170" s="27">
        <v>44301</v>
      </c>
      <c r="DD170">
        <v>3710</v>
      </c>
      <c r="DE170" s="27">
        <v>44336</v>
      </c>
      <c r="DF170">
        <v>3710</v>
      </c>
      <c r="DG170" s="27">
        <v>44336</v>
      </c>
      <c r="DH170">
        <v>3710</v>
      </c>
      <c r="DI170" s="27">
        <v>44336</v>
      </c>
      <c r="DJ170" t="s">
        <v>66</v>
      </c>
      <c r="DK170" s="7">
        <v>44259</v>
      </c>
      <c r="DL170" t="s">
        <v>200</v>
      </c>
      <c r="DM170" s="27">
        <v>44259</v>
      </c>
      <c r="DN170" t="s">
        <v>200</v>
      </c>
      <c r="DO170" s="27">
        <v>44259</v>
      </c>
      <c r="DP170" t="s">
        <v>190</v>
      </c>
      <c r="DQ170" s="27">
        <v>44210</v>
      </c>
      <c r="DR170" t="s">
        <v>190</v>
      </c>
      <c r="DS170" s="27">
        <v>44210</v>
      </c>
      <c r="DT170" t="s">
        <v>190</v>
      </c>
      <c r="DU170" s="27">
        <v>44210</v>
      </c>
      <c r="DV170" t="s">
        <v>139</v>
      </c>
      <c r="DW170" s="27">
        <v>44257</v>
      </c>
      <c r="DX170" t="s">
        <v>187</v>
      </c>
      <c r="DY170" s="7">
        <v>44370</v>
      </c>
      <c r="DZ170" t="s">
        <v>187</v>
      </c>
      <c r="EA170">
        <v>44370</v>
      </c>
      <c r="EB170" t="s">
        <v>187</v>
      </c>
      <c r="EC170" s="27">
        <v>44370</v>
      </c>
      <c r="ED170" t="s">
        <v>187</v>
      </c>
      <c r="EE170" s="27">
        <v>44370</v>
      </c>
      <c r="EF170" t="s">
        <v>187</v>
      </c>
      <c r="EG170" s="7">
        <v>44370</v>
      </c>
      <c r="EH170" t="s">
        <v>187</v>
      </c>
      <c r="EI170" s="27">
        <v>44370</v>
      </c>
      <c r="EJ170" t="s">
        <v>186</v>
      </c>
      <c r="EK170" s="27">
        <v>44406</v>
      </c>
      <c r="EL170" t="s">
        <v>186</v>
      </c>
      <c r="EM170" s="27">
        <v>44406</v>
      </c>
      <c r="EN170" t="s">
        <v>186</v>
      </c>
      <c r="EO170" s="27">
        <v>44406</v>
      </c>
      <c r="EP170" t="s">
        <v>186</v>
      </c>
      <c r="EQ170" s="27">
        <v>44406</v>
      </c>
      <c r="ER170" t="s">
        <v>179</v>
      </c>
      <c r="ES170" s="27">
        <v>44406</v>
      </c>
      <c r="ET170" t="s">
        <v>178</v>
      </c>
      <c r="EU170" s="27">
        <v>44406</v>
      </c>
      <c r="EV170" t="s">
        <v>177</v>
      </c>
      <c r="EW170" s="27">
        <v>44406</v>
      </c>
      <c r="EX170" t="s">
        <v>177</v>
      </c>
      <c r="EY170" s="27">
        <v>44406</v>
      </c>
      <c r="EZ170" t="s">
        <v>177</v>
      </c>
      <c r="FA170">
        <v>44406</v>
      </c>
      <c r="FB170" t="s">
        <v>177</v>
      </c>
      <c r="FC170" s="27">
        <v>44406</v>
      </c>
      <c r="FF170" t="s">
        <v>177</v>
      </c>
      <c r="FG170" s="27">
        <v>44433</v>
      </c>
      <c r="FH170" t="s">
        <v>177</v>
      </c>
      <c r="FI170" s="7">
        <v>44433</v>
      </c>
      <c r="FJ170" t="s">
        <v>177</v>
      </c>
      <c r="FK170" s="27">
        <v>44433</v>
      </c>
      <c r="FL170" t="s">
        <v>177</v>
      </c>
      <c r="FM170" s="27">
        <v>44433</v>
      </c>
      <c r="FN170" t="s">
        <v>173</v>
      </c>
      <c r="FO170" s="27">
        <v>44433</v>
      </c>
      <c r="FP170" t="s">
        <v>173</v>
      </c>
      <c r="FQ170" s="27">
        <v>44433</v>
      </c>
      <c r="FR170" t="s">
        <v>173</v>
      </c>
      <c r="FS170" s="27">
        <v>44433</v>
      </c>
      <c r="FT170" t="s">
        <v>173</v>
      </c>
      <c r="FU170" s="7">
        <v>44433</v>
      </c>
      <c r="FV170" t="s">
        <v>173</v>
      </c>
      <c r="FW170" s="27">
        <v>44462</v>
      </c>
      <c r="FX170" t="s">
        <v>173</v>
      </c>
      <c r="FY170" s="27">
        <v>44462</v>
      </c>
      <c r="FZ170" t="s">
        <v>173</v>
      </c>
      <c r="GA170" s="27">
        <v>44462</v>
      </c>
      <c r="GB170" t="s">
        <v>173</v>
      </c>
      <c r="GC170" s="27">
        <v>44462</v>
      </c>
      <c r="GD170" t="s">
        <v>173</v>
      </c>
      <c r="GE170" s="27">
        <v>44473</v>
      </c>
      <c r="GF170" t="s">
        <v>173</v>
      </c>
      <c r="GG170" s="27">
        <v>44473</v>
      </c>
      <c r="GH170" t="s">
        <v>173</v>
      </c>
      <c r="GI170" s="27">
        <v>44473</v>
      </c>
      <c r="GJ170" t="s">
        <v>173</v>
      </c>
      <c r="GK170" s="27">
        <v>44473</v>
      </c>
      <c r="GL170" t="s">
        <v>173</v>
      </c>
      <c r="GM170" s="27">
        <v>44473</v>
      </c>
      <c r="GN170" t="s">
        <v>173</v>
      </c>
      <c r="GO170" s="27">
        <v>44473</v>
      </c>
      <c r="GP170" t="s">
        <v>173</v>
      </c>
      <c r="GQ170" s="27">
        <v>44473</v>
      </c>
      <c r="GR170" t="s">
        <v>173</v>
      </c>
      <c r="GS170" s="27">
        <v>44473</v>
      </c>
      <c r="GT170" t="s">
        <v>173</v>
      </c>
      <c r="GU170" s="27">
        <v>44473</v>
      </c>
      <c r="GV170" t="s">
        <v>173</v>
      </c>
      <c r="GW170" s="27">
        <v>44473</v>
      </c>
      <c r="GX170" t="s">
        <v>173</v>
      </c>
      <c r="GY170" s="27">
        <v>44522</v>
      </c>
      <c r="GZ170" t="s">
        <v>176</v>
      </c>
      <c r="HA170" s="27">
        <v>44522</v>
      </c>
      <c r="HB170" t="s">
        <v>176</v>
      </c>
      <c r="HC170" s="27">
        <v>44522</v>
      </c>
      <c r="HD170" t="s">
        <v>176</v>
      </c>
      <c r="HE170" s="27">
        <v>44522</v>
      </c>
      <c r="HF170" t="s">
        <v>176</v>
      </c>
      <c r="HG170">
        <v>44522</v>
      </c>
      <c r="HH170" t="s">
        <v>176</v>
      </c>
      <c r="HI170">
        <v>44522</v>
      </c>
      <c r="HJ170" t="s">
        <v>176</v>
      </c>
      <c r="HK170">
        <v>44522</v>
      </c>
      <c r="HL170" t="s">
        <v>176</v>
      </c>
      <c r="HM170" s="27">
        <v>44522</v>
      </c>
      <c r="HN170" t="s">
        <v>138</v>
      </c>
      <c r="HO170" s="27">
        <v>44532</v>
      </c>
      <c r="HP170" t="s">
        <v>175</v>
      </c>
      <c r="HQ170" s="27">
        <v>44522</v>
      </c>
      <c r="HR170" s="470" t="s">
        <v>175</v>
      </c>
      <c r="HS170" s="471">
        <v>44522</v>
      </c>
      <c r="HT170" t="s">
        <v>175</v>
      </c>
      <c r="HU170" s="27">
        <v>44522</v>
      </c>
      <c r="HV170" t="s">
        <v>175</v>
      </c>
      <c r="HW170" s="27">
        <v>44522</v>
      </c>
      <c r="HX170" t="s">
        <v>175</v>
      </c>
      <c r="HY170" s="27">
        <v>44522</v>
      </c>
      <c r="HZ170" t="s">
        <v>137</v>
      </c>
      <c r="IA170" s="27">
        <v>44574</v>
      </c>
      <c r="IB170" t="s">
        <v>137</v>
      </c>
      <c r="IC170" s="27">
        <v>44574</v>
      </c>
      <c r="ID170" t="s">
        <v>137</v>
      </c>
      <c r="IE170" s="27">
        <v>44599</v>
      </c>
      <c r="IF170" t="s">
        <v>137</v>
      </c>
      <c r="IG170" s="27">
        <v>44599</v>
      </c>
      <c r="IH170" t="s">
        <v>175</v>
      </c>
      <c r="II170" s="27">
        <v>44601</v>
      </c>
      <c r="IJ170" t="s">
        <v>175</v>
      </c>
      <c r="IK170" s="27">
        <v>44601</v>
      </c>
      <c r="IL170" t="s">
        <v>175</v>
      </c>
      <c r="IM170" s="27">
        <v>44601</v>
      </c>
      <c r="IN170" t="s">
        <v>175</v>
      </c>
      <c r="IO170" s="27">
        <v>44601</v>
      </c>
      <c r="IP170" t="s">
        <v>176</v>
      </c>
      <c r="IQ170" s="27">
        <v>44627</v>
      </c>
      <c r="IR170" t="s">
        <v>176</v>
      </c>
      <c r="IS170">
        <v>44627</v>
      </c>
      <c r="IT170" t="s">
        <v>176</v>
      </c>
      <c r="IU170" s="27">
        <v>44627</v>
      </c>
      <c r="IV170" t="s">
        <v>176</v>
      </c>
      <c r="IW170" s="27">
        <v>44627</v>
      </c>
      <c r="IX170" t="s">
        <v>176</v>
      </c>
      <c r="IY170" s="27">
        <v>44627</v>
      </c>
      <c r="IZ170" t="s">
        <v>176</v>
      </c>
      <c r="JA170" s="27">
        <v>44627</v>
      </c>
      <c r="JB170" t="s">
        <v>176</v>
      </c>
      <c r="JC170" s="27">
        <v>44655</v>
      </c>
      <c r="JD170" t="s">
        <v>176</v>
      </c>
      <c r="JE170" s="27">
        <v>44655</v>
      </c>
      <c r="JF170" t="s">
        <v>173</v>
      </c>
      <c r="JG170">
        <v>44655</v>
      </c>
      <c r="JH170" t="s">
        <v>174</v>
      </c>
      <c r="JI170" s="27">
        <v>44655</v>
      </c>
      <c r="JJ170" t="s">
        <v>174</v>
      </c>
      <c r="JK170">
        <v>44655</v>
      </c>
      <c r="JL170" t="s">
        <v>174</v>
      </c>
      <c r="JM170" s="27">
        <v>44655</v>
      </c>
      <c r="JN170" t="s">
        <v>174</v>
      </c>
      <c r="JO170" s="7">
        <v>44685</v>
      </c>
      <c r="JP170" t="s">
        <v>174</v>
      </c>
      <c r="JQ170" s="27">
        <v>44685</v>
      </c>
      <c r="JR170" t="s">
        <v>174</v>
      </c>
      <c r="JS170" s="27">
        <v>44685</v>
      </c>
      <c r="JT170" t="s">
        <v>174</v>
      </c>
      <c r="JU170">
        <v>44685</v>
      </c>
      <c r="JV170" t="s">
        <v>174</v>
      </c>
      <c r="JW170">
        <v>44685</v>
      </c>
      <c r="JX170" t="s">
        <v>174</v>
      </c>
      <c r="JY170" s="27">
        <v>44754</v>
      </c>
      <c r="JZ170" t="s">
        <v>174</v>
      </c>
      <c r="KA170" s="27">
        <v>44754</v>
      </c>
      <c r="KB170" t="s">
        <v>174</v>
      </c>
      <c r="KC170" s="27">
        <v>44754</v>
      </c>
      <c r="KD170" t="s">
        <v>174</v>
      </c>
      <c r="KE170" s="27">
        <v>44754</v>
      </c>
    </row>
    <row r="171" spans="1:291" x14ac:dyDescent="0.25">
      <c r="A171" t="s">
        <v>2512</v>
      </c>
      <c r="B171" s="7">
        <v>43916</v>
      </c>
      <c r="D171" t="s">
        <v>2512</v>
      </c>
      <c r="E171" s="7">
        <v>43916</v>
      </c>
      <c r="G171">
        <v>3800</v>
      </c>
      <c r="I171" t="s">
        <v>2547</v>
      </c>
      <c r="J171" s="7">
        <v>43916</v>
      </c>
      <c r="L171">
        <v>3800</v>
      </c>
      <c r="M171">
        <v>4070</v>
      </c>
      <c r="O171">
        <v>3710</v>
      </c>
      <c r="P171" s="7">
        <v>43916</v>
      </c>
      <c r="R171">
        <v>6266</v>
      </c>
      <c r="S171" s="7">
        <v>42754</v>
      </c>
      <c r="T171" t="s">
        <v>2503</v>
      </c>
      <c r="U171">
        <v>6244</v>
      </c>
      <c r="V171" s="7">
        <v>43684</v>
      </c>
      <c r="W171" t="s">
        <v>2342</v>
      </c>
      <c r="X171">
        <v>4070</v>
      </c>
      <c r="Y171">
        <v>4070</v>
      </c>
      <c r="Z171" s="7">
        <v>43979</v>
      </c>
      <c r="AA171">
        <v>4070</v>
      </c>
      <c r="AB171">
        <v>4070</v>
      </c>
      <c r="AC171">
        <v>3710</v>
      </c>
      <c r="AD171" s="7">
        <v>43979</v>
      </c>
      <c r="AE171" s="14">
        <v>3655</v>
      </c>
      <c r="AF171">
        <v>3712</v>
      </c>
      <c r="AG171" s="7">
        <v>43265</v>
      </c>
      <c r="AH171">
        <v>6102</v>
      </c>
      <c r="AI171" s="7">
        <v>42888</v>
      </c>
      <c r="AJ171" s="15" t="s">
        <v>2581</v>
      </c>
      <c r="AK171" t="s">
        <v>2553</v>
      </c>
      <c r="AL171" s="7">
        <v>43978</v>
      </c>
      <c r="AM171">
        <v>5376</v>
      </c>
      <c r="AN171" t="s">
        <v>2553</v>
      </c>
      <c r="AO171" s="7">
        <v>43978</v>
      </c>
      <c r="AP171" t="s">
        <v>2553</v>
      </c>
      <c r="AQ171" s="7">
        <v>43978</v>
      </c>
      <c r="AR171" t="s">
        <v>2553</v>
      </c>
      <c r="AS171" s="27">
        <v>44017</v>
      </c>
      <c r="AT171" t="s">
        <v>2553</v>
      </c>
      <c r="AU171" s="27">
        <v>44017</v>
      </c>
      <c r="AV171" t="s">
        <v>2553</v>
      </c>
      <c r="AW171" s="27">
        <v>44017</v>
      </c>
      <c r="AX171" t="s">
        <v>2553</v>
      </c>
      <c r="AY171" s="27">
        <v>44049</v>
      </c>
      <c r="AZ171" t="s">
        <v>2523</v>
      </c>
      <c r="BA171" s="27">
        <v>44049</v>
      </c>
      <c r="BB171" t="s">
        <v>2523</v>
      </c>
      <c r="BC171" s="27">
        <v>44049</v>
      </c>
      <c r="BD171" t="s">
        <v>2523</v>
      </c>
      <c r="BE171" s="27">
        <v>44049</v>
      </c>
      <c r="BF171" t="s">
        <v>2523</v>
      </c>
      <c r="BG171" s="27">
        <v>44077</v>
      </c>
      <c r="BH171" t="s">
        <v>2523</v>
      </c>
      <c r="BI171" s="27">
        <v>44077</v>
      </c>
      <c r="BJ171" t="s">
        <v>2523</v>
      </c>
      <c r="BK171" s="27">
        <v>44077</v>
      </c>
      <c r="BL171" t="s">
        <v>2523</v>
      </c>
      <c r="BM171" s="27">
        <v>44077</v>
      </c>
      <c r="BN171">
        <v>5307</v>
      </c>
      <c r="BO171" s="27">
        <v>44124</v>
      </c>
      <c r="BP171">
        <v>5307</v>
      </c>
      <c r="BQ171" s="7">
        <v>44124</v>
      </c>
      <c r="BR171">
        <v>5307</v>
      </c>
      <c r="BS171" s="27">
        <v>44124</v>
      </c>
      <c r="BT171">
        <v>5307</v>
      </c>
      <c r="BU171" s="27">
        <v>44124</v>
      </c>
      <c r="BV171">
        <v>5307</v>
      </c>
      <c r="BW171">
        <v>44124</v>
      </c>
      <c r="BX171">
        <v>5307</v>
      </c>
      <c r="BY171" s="27">
        <v>44124</v>
      </c>
      <c r="BZ171">
        <v>5307</v>
      </c>
      <c r="CA171" s="27">
        <v>44124</v>
      </c>
      <c r="CB171">
        <v>5307</v>
      </c>
      <c r="CC171" s="27">
        <v>44124</v>
      </c>
      <c r="CD171">
        <v>715</v>
      </c>
      <c r="CE171" s="27">
        <v>44221</v>
      </c>
      <c r="CF171">
        <v>5307</v>
      </c>
      <c r="CG171" s="27">
        <v>44124</v>
      </c>
      <c r="CH171">
        <v>2040</v>
      </c>
      <c r="CI171" s="27">
        <v>44208</v>
      </c>
      <c r="CJ171">
        <v>2040</v>
      </c>
      <c r="CK171" s="27">
        <v>44231</v>
      </c>
      <c r="CL171">
        <v>2040</v>
      </c>
      <c r="CM171" s="27">
        <v>44243</v>
      </c>
      <c r="CN171" t="s">
        <v>2524</v>
      </c>
      <c r="CO171" s="27">
        <v>44231</v>
      </c>
      <c r="CP171" t="s">
        <v>2524</v>
      </c>
      <c r="CQ171" s="7">
        <v>44231</v>
      </c>
      <c r="CR171">
        <v>9308</v>
      </c>
      <c r="CS171">
        <v>9.6000000000000002E-2</v>
      </c>
      <c r="CT171" t="s">
        <v>2528</v>
      </c>
      <c r="CU171" s="7">
        <v>44257</v>
      </c>
      <c r="CV171">
        <v>5307</v>
      </c>
      <c r="CW171" s="27">
        <v>44272</v>
      </c>
      <c r="CX171">
        <v>5307</v>
      </c>
      <c r="CY171" s="27">
        <v>44272</v>
      </c>
      <c r="CZ171">
        <v>5307</v>
      </c>
      <c r="DA171" s="27">
        <v>44272</v>
      </c>
      <c r="DB171">
        <v>5307</v>
      </c>
      <c r="DC171" s="27">
        <v>44305</v>
      </c>
      <c r="DD171">
        <v>5307</v>
      </c>
      <c r="DE171" s="27">
        <v>44336</v>
      </c>
      <c r="DF171">
        <v>5307</v>
      </c>
      <c r="DG171" s="27">
        <v>44336</v>
      </c>
      <c r="DH171">
        <v>5307</v>
      </c>
      <c r="DI171" s="27">
        <v>44336</v>
      </c>
      <c r="DJ171" t="s">
        <v>67</v>
      </c>
      <c r="DK171" s="7">
        <v>44259</v>
      </c>
      <c r="DL171" t="s">
        <v>2582</v>
      </c>
      <c r="DM171" s="27">
        <v>44370</v>
      </c>
      <c r="DN171" t="s">
        <v>2582</v>
      </c>
      <c r="DO171" s="27">
        <v>44370</v>
      </c>
      <c r="DP171" t="s">
        <v>191</v>
      </c>
      <c r="DQ171" s="27">
        <v>44210</v>
      </c>
      <c r="DR171" t="s">
        <v>191</v>
      </c>
      <c r="DS171" s="27">
        <v>44210</v>
      </c>
      <c r="DT171" t="s">
        <v>191</v>
      </c>
      <c r="DU171" s="27">
        <v>44210</v>
      </c>
      <c r="DV171" t="s">
        <v>188</v>
      </c>
      <c r="DW171" s="27">
        <v>44370</v>
      </c>
      <c r="DX171" t="s">
        <v>139</v>
      </c>
      <c r="DY171" s="7">
        <v>44393</v>
      </c>
      <c r="DZ171" t="s">
        <v>139</v>
      </c>
      <c r="EA171">
        <v>44393</v>
      </c>
      <c r="EB171" t="s">
        <v>139</v>
      </c>
      <c r="EC171" s="27">
        <v>44393</v>
      </c>
      <c r="ED171" t="s">
        <v>139</v>
      </c>
      <c r="EE171" s="27">
        <v>44393</v>
      </c>
      <c r="EF171" t="s">
        <v>139</v>
      </c>
      <c r="EG171" s="7">
        <v>44393</v>
      </c>
      <c r="EH171" t="s">
        <v>139</v>
      </c>
      <c r="EI171" s="27">
        <v>44393</v>
      </c>
      <c r="EJ171" t="s">
        <v>187</v>
      </c>
      <c r="EK171" s="27">
        <v>44406</v>
      </c>
      <c r="EL171" t="s">
        <v>187</v>
      </c>
      <c r="EM171" s="27">
        <v>44406</v>
      </c>
      <c r="EN171" t="s">
        <v>187</v>
      </c>
      <c r="EO171" s="27">
        <v>44406</v>
      </c>
      <c r="EP171" t="s">
        <v>187</v>
      </c>
      <c r="EQ171" s="27">
        <v>44406</v>
      </c>
      <c r="ER171" t="s">
        <v>181</v>
      </c>
      <c r="ES171" s="27">
        <v>44406</v>
      </c>
      <c r="ET171" t="s">
        <v>179</v>
      </c>
      <c r="EU171" s="27">
        <v>44406</v>
      </c>
      <c r="EV171" t="s">
        <v>178</v>
      </c>
      <c r="EW171" s="27">
        <v>44406</v>
      </c>
      <c r="EX171" t="s">
        <v>178</v>
      </c>
      <c r="EY171" s="27">
        <v>44406</v>
      </c>
      <c r="EZ171" t="s">
        <v>178</v>
      </c>
      <c r="FA171">
        <v>44406</v>
      </c>
      <c r="FB171" t="s">
        <v>178</v>
      </c>
      <c r="FC171" s="27">
        <v>44406</v>
      </c>
      <c r="FF171" t="s">
        <v>178</v>
      </c>
      <c r="FG171" s="27">
        <v>44433</v>
      </c>
      <c r="FH171" t="s">
        <v>178</v>
      </c>
      <c r="FI171" s="7">
        <v>44433</v>
      </c>
      <c r="FJ171" t="s">
        <v>178</v>
      </c>
      <c r="FK171" s="27">
        <v>44433</v>
      </c>
      <c r="FL171" t="s">
        <v>178</v>
      </c>
      <c r="FM171" s="27">
        <v>44433</v>
      </c>
      <c r="FN171" t="s">
        <v>177</v>
      </c>
      <c r="FO171" s="27">
        <v>44433</v>
      </c>
      <c r="FP171" t="s">
        <v>177</v>
      </c>
      <c r="FQ171" s="27">
        <v>44433</v>
      </c>
      <c r="FR171" t="s">
        <v>177</v>
      </c>
      <c r="FS171" s="27">
        <v>44433</v>
      </c>
      <c r="FT171" t="s">
        <v>177</v>
      </c>
      <c r="FU171" s="7">
        <v>44433</v>
      </c>
      <c r="FV171" t="s">
        <v>177</v>
      </c>
      <c r="FW171" s="27">
        <v>44462</v>
      </c>
      <c r="FX171" t="s">
        <v>177</v>
      </c>
      <c r="FY171" s="27">
        <v>44462</v>
      </c>
      <c r="FZ171" t="s">
        <v>177</v>
      </c>
      <c r="GA171" s="27">
        <v>44462</v>
      </c>
      <c r="GB171" t="s">
        <v>177</v>
      </c>
      <c r="GC171" s="27">
        <v>44462</v>
      </c>
      <c r="GD171" t="s">
        <v>177</v>
      </c>
      <c r="GE171" s="27">
        <v>44473</v>
      </c>
      <c r="GF171" t="s">
        <v>177</v>
      </c>
      <c r="GG171" s="27">
        <v>44473</v>
      </c>
      <c r="GH171" t="s">
        <v>177</v>
      </c>
      <c r="GI171" s="27">
        <v>44473</v>
      </c>
      <c r="GJ171" t="s">
        <v>177</v>
      </c>
      <c r="GK171" s="27">
        <v>44473</v>
      </c>
      <c r="GL171" t="s">
        <v>177</v>
      </c>
      <c r="GM171" s="27">
        <v>44473</v>
      </c>
      <c r="GN171" t="s">
        <v>177</v>
      </c>
      <c r="GO171" s="27">
        <v>44473</v>
      </c>
      <c r="GP171" t="s">
        <v>177</v>
      </c>
      <c r="GQ171" s="27">
        <v>44473</v>
      </c>
      <c r="GR171" t="s">
        <v>177</v>
      </c>
      <c r="GS171" s="27">
        <v>44473</v>
      </c>
      <c r="GT171" t="s">
        <v>177</v>
      </c>
      <c r="GU171" s="27">
        <v>44473</v>
      </c>
      <c r="GV171" t="s">
        <v>177</v>
      </c>
      <c r="GW171" s="27">
        <v>44473</v>
      </c>
      <c r="GX171" t="s">
        <v>177</v>
      </c>
      <c r="GY171" s="27">
        <v>44522</v>
      </c>
      <c r="GZ171" t="s">
        <v>173</v>
      </c>
      <c r="HA171" s="27">
        <v>44522</v>
      </c>
      <c r="HB171" t="s">
        <v>173</v>
      </c>
      <c r="HC171" s="27">
        <v>44522</v>
      </c>
      <c r="HD171" t="s">
        <v>173</v>
      </c>
      <c r="HE171" s="27">
        <v>44522</v>
      </c>
      <c r="HF171" t="s">
        <v>173</v>
      </c>
      <c r="HG171">
        <v>44522</v>
      </c>
      <c r="HH171" t="s">
        <v>173</v>
      </c>
      <c r="HI171">
        <v>44522</v>
      </c>
      <c r="HJ171" t="s">
        <v>173</v>
      </c>
      <c r="HK171">
        <v>44522</v>
      </c>
      <c r="HL171" t="s">
        <v>173</v>
      </c>
      <c r="HM171" s="27">
        <v>44522</v>
      </c>
      <c r="HN171" t="s">
        <v>174</v>
      </c>
      <c r="HO171" s="27">
        <v>44522</v>
      </c>
      <c r="HP171" t="s">
        <v>176</v>
      </c>
      <c r="HQ171" s="27">
        <v>44522</v>
      </c>
      <c r="HR171" s="470" t="s">
        <v>176</v>
      </c>
      <c r="HS171" s="471">
        <v>44522</v>
      </c>
      <c r="HT171" t="s">
        <v>176</v>
      </c>
      <c r="HU171" s="27">
        <v>44522</v>
      </c>
      <c r="HV171" t="s">
        <v>176</v>
      </c>
      <c r="HW171" s="27">
        <v>44522</v>
      </c>
      <c r="HX171" t="s">
        <v>176</v>
      </c>
      <c r="HY171" s="27">
        <v>44522</v>
      </c>
      <c r="HZ171" t="s">
        <v>138</v>
      </c>
      <c r="IA171" s="27">
        <v>44574</v>
      </c>
      <c r="IB171" t="s">
        <v>138</v>
      </c>
      <c r="IC171" s="27">
        <v>44574</v>
      </c>
      <c r="ID171" t="s">
        <v>138</v>
      </c>
      <c r="IE171" s="27">
        <v>44599</v>
      </c>
      <c r="IF171" t="s">
        <v>138</v>
      </c>
      <c r="IG171" s="27">
        <v>44599</v>
      </c>
      <c r="IH171" t="s">
        <v>176</v>
      </c>
      <c r="II171" s="27">
        <v>44601</v>
      </c>
      <c r="IJ171" t="s">
        <v>176</v>
      </c>
      <c r="IK171" s="27">
        <v>44601</v>
      </c>
      <c r="IL171" t="s">
        <v>176</v>
      </c>
      <c r="IM171" s="27">
        <v>44601</v>
      </c>
      <c r="IN171" t="s">
        <v>176</v>
      </c>
      <c r="IO171" s="27">
        <v>44601</v>
      </c>
      <c r="IP171" t="s">
        <v>173</v>
      </c>
      <c r="IQ171" s="27">
        <v>44627</v>
      </c>
      <c r="IR171" t="s">
        <v>173</v>
      </c>
      <c r="IS171">
        <v>44627</v>
      </c>
      <c r="IT171" t="s">
        <v>173</v>
      </c>
      <c r="IU171" s="27">
        <v>44627</v>
      </c>
      <c r="IV171" t="s">
        <v>173</v>
      </c>
      <c r="IW171" s="27">
        <v>44627</v>
      </c>
      <c r="IX171" t="s">
        <v>173</v>
      </c>
      <c r="IY171" s="27">
        <v>44627</v>
      </c>
      <c r="IZ171" t="s">
        <v>173</v>
      </c>
      <c r="JA171" s="27">
        <v>44627</v>
      </c>
      <c r="JB171" t="s">
        <v>173</v>
      </c>
      <c r="JC171" s="27">
        <v>44655</v>
      </c>
      <c r="JD171" t="s">
        <v>173</v>
      </c>
      <c r="JE171" s="27">
        <v>44655</v>
      </c>
      <c r="JF171" t="s">
        <v>177</v>
      </c>
      <c r="JG171">
        <v>44655</v>
      </c>
      <c r="JH171" t="s">
        <v>175</v>
      </c>
      <c r="JI171" s="27">
        <v>44655</v>
      </c>
      <c r="JJ171" t="s">
        <v>175</v>
      </c>
      <c r="JK171">
        <v>44655</v>
      </c>
      <c r="JL171" t="s">
        <v>175</v>
      </c>
      <c r="JM171" s="27">
        <v>44655</v>
      </c>
      <c r="JN171" t="s">
        <v>175</v>
      </c>
      <c r="JO171" s="7">
        <v>44685</v>
      </c>
      <c r="JP171" t="s">
        <v>175</v>
      </c>
      <c r="JQ171" s="27">
        <v>44685</v>
      </c>
      <c r="JR171" t="s">
        <v>175</v>
      </c>
      <c r="JS171" s="27">
        <v>44685</v>
      </c>
      <c r="JT171" t="s">
        <v>175</v>
      </c>
      <c r="JU171">
        <v>44685</v>
      </c>
      <c r="JV171" t="s">
        <v>175</v>
      </c>
      <c r="JW171">
        <v>44685</v>
      </c>
      <c r="JX171" t="s">
        <v>175</v>
      </c>
      <c r="JY171" s="27">
        <v>44754</v>
      </c>
      <c r="JZ171" t="s">
        <v>175</v>
      </c>
      <c r="KA171" s="27">
        <v>44754</v>
      </c>
      <c r="KB171" t="s">
        <v>175</v>
      </c>
      <c r="KC171" s="27">
        <v>44754</v>
      </c>
      <c r="KD171" t="s">
        <v>175</v>
      </c>
      <c r="KE171" s="27">
        <v>44754</v>
      </c>
    </row>
    <row r="172" spans="1:291" x14ac:dyDescent="0.25">
      <c r="A172" t="s">
        <v>2547</v>
      </c>
      <c r="B172" s="7">
        <v>43916</v>
      </c>
      <c r="D172" t="s">
        <v>2547</v>
      </c>
      <c r="E172" s="7">
        <v>43916</v>
      </c>
      <c r="G172">
        <v>3848</v>
      </c>
      <c r="I172">
        <v>36482</v>
      </c>
      <c r="J172" s="7">
        <v>43916</v>
      </c>
      <c r="L172">
        <v>3848</v>
      </c>
      <c r="M172" t="s">
        <v>2513</v>
      </c>
      <c r="O172">
        <v>5307</v>
      </c>
      <c r="P172" s="7">
        <v>43916</v>
      </c>
      <c r="R172">
        <v>6251</v>
      </c>
      <c r="S172" s="7">
        <v>43893</v>
      </c>
      <c r="T172" t="s">
        <v>2503</v>
      </c>
      <c r="U172">
        <v>6286</v>
      </c>
      <c r="V172" s="7">
        <v>42415</v>
      </c>
      <c r="W172" t="s">
        <v>2503</v>
      </c>
      <c r="X172" t="s">
        <v>2513</v>
      </c>
      <c r="Y172" t="s">
        <v>2513</v>
      </c>
      <c r="Z172" s="7">
        <v>43979</v>
      </c>
      <c r="AA172" t="s">
        <v>2513</v>
      </c>
      <c r="AB172" t="s">
        <v>2513</v>
      </c>
      <c r="AC172">
        <v>5307</v>
      </c>
      <c r="AD172" s="7">
        <v>43979</v>
      </c>
      <c r="AE172" s="14">
        <v>3636</v>
      </c>
      <c r="AF172">
        <v>3710</v>
      </c>
      <c r="AG172" s="7">
        <v>43979</v>
      </c>
      <c r="AH172">
        <v>6266</v>
      </c>
      <c r="AI172" s="7">
        <v>42754</v>
      </c>
      <c r="AJ172" s="15" t="s">
        <v>2503</v>
      </c>
      <c r="AK172" t="s">
        <v>2524</v>
      </c>
      <c r="AL172" s="7">
        <v>43978</v>
      </c>
      <c r="AM172">
        <v>3712</v>
      </c>
      <c r="AN172" t="s">
        <v>2524</v>
      </c>
      <c r="AO172" s="7">
        <v>43978</v>
      </c>
      <c r="AP172" t="s">
        <v>2524</v>
      </c>
      <c r="AQ172" s="7">
        <v>43978</v>
      </c>
      <c r="AR172" t="s">
        <v>2524</v>
      </c>
      <c r="AS172" s="27">
        <v>43978</v>
      </c>
      <c r="AT172" t="s">
        <v>2524</v>
      </c>
      <c r="AU172" s="27">
        <v>43978</v>
      </c>
      <c r="AV172" t="s">
        <v>2524</v>
      </c>
      <c r="AW172" s="27">
        <v>43978</v>
      </c>
      <c r="AX172" t="s">
        <v>2524</v>
      </c>
      <c r="AY172" s="27">
        <v>43978</v>
      </c>
      <c r="AZ172" t="s">
        <v>2553</v>
      </c>
      <c r="BA172" s="27">
        <v>44049</v>
      </c>
      <c r="BB172" t="s">
        <v>2553</v>
      </c>
      <c r="BC172" s="27">
        <v>44049</v>
      </c>
      <c r="BD172" t="s">
        <v>2553</v>
      </c>
      <c r="BE172" s="27">
        <v>44049</v>
      </c>
      <c r="BF172" t="s">
        <v>2553</v>
      </c>
      <c r="BG172" s="27">
        <v>44077</v>
      </c>
      <c r="BH172" t="s">
        <v>2553</v>
      </c>
      <c r="BI172" s="27">
        <v>44077</v>
      </c>
      <c r="BJ172" t="s">
        <v>2553</v>
      </c>
      <c r="BK172" s="27">
        <v>44077</v>
      </c>
      <c r="BL172" t="s">
        <v>2553</v>
      </c>
      <c r="BM172" s="27">
        <v>44077</v>
      </c>
      <c r="BN172">
        <v>5028</v>
      </c>
      <c r="BO172" s="27">
        <v>44049</v>
      </c>
      <c r="BP172">
        <v>5028</v>
      </c>
      <c r="BQ172" s="7">
        <v>44049</v>
      </c>
      <c r="BR172">
        <v>5028</v>
      </c>
      <c r="BS172" s="27">
        <v>44049</v>
      </c>
      <c r="BT172">
        <v>5028</v>
      </c>
      <c r="BU172" s="27">
        <v>44049</v>
      </c>
      <c r="BV172">
        <v>5028</v>
      </c>
      <c r="BW172">
        <v>44049</v>
      </c>
      <c r="BX172">
        <v>5028</v>
      </c>
      <c r="BY172" s="27">
        <v>44208</v>
      </c>
      <c r="BZ172">
        <v>5028</v>
      </c>
      <c r="CA172" s="27">
        <v>44208</v>
      </c>
      <c r="CB172">
        <v>5028</v>
      </c>
      <c r="CC172" s="27">
        <v>44208</v>
      </c>
      <c r="CD172">
        <v>714</v>
      </c>
      <c r="CE172" s="27">
        <v>44221</v>
      </c>
      <c r="CF172">
        <v>5028</v>
      </c>
      <c r="CG172" s="27">
        <v>44208</v>
      </c>
      <c r="CH172" t="s">
        <v>2554</v>
      </c>
      <c r="CI172" s="27">
        <v>44208</v>
      </c>
      <c r="CJ172" t="s">
        <v>2554</v>
      </c>
      <c r="CK172" s="27">
        <v>44231</v>
      </c>
      <c r="CL172" t="s">
        <v>2554</v>
      </c>
      <c r="CM172" s="27">
        <v>44231</v>
      </c>
      <c r="CN172">
        <v>2040</v>
      </c>
      <c r="CO172" s="27">
        <v>44243</v>
      </c>
      <c r="CP172">
        <v>2040</v>
      </c>
      <c r="CQ172" s="7">
        <v>44243</v>
      </c>
      <c r="CR172">
        <v>9309</v>
      </c>
      <c r="CS172">
        <v>0.14099999999999999</v>
      </c>
      <c r="CT172" t="s">
        <v>2562</v>
      </c>
      <c r="CU172" s="7">
        <v>44231</v>
      </c>
      <c r="CV172">
        <v>5212</v>
      </c>
      <c r="CW172" s="27">
        <v>44253</v>
      </c>
      <c r="CX172">
        <v>5212</v>
      </c>
      <c r="CY172" s="27">
        <v>44253</v>
      </c>
      <c r="CZ172">
        <v>5212</v>
      </c>
      <c r="DA172" s="27">
        <v>44253</v>
      </c>
      <c r="DB172">
        <v>5212</v>
      </c>
      <c r="DC172" s="27">
        <v>44253</v>
      </c>
      <c r="DD172">
        <v>5212</v>
      </c>
      <c r="DE172" s="27">
        <v>44336</v>
      </c>
      <c r="DF172">
        <v>5212</v>
      </c>
      <c r="DG172" s="27">
        <v>44336</v>
      </c>
      <c r="DH172">
        <v>5212</v>
      </c>
      <c r="DI172" s="27">
        <v>44336</v>
      </c>
      <c r="DJ172" t="s">
        <v>69</v>
      </c>
      <c r="DK172" s="7">
        <v>44259</v>
      </c>
      <c r="DL172" t="s">
        <v>140</v>
      </c>
      <c r="DM172" s="27">
        <v>44257</v>
      </c>
      <c r="DN172" t="s">
        <v>140</v>
      </c>
      <c r="DO172" s="27">
        <v>44257</v>
      </c>
      <c r="DP172" t="s">
        <v>192</v>
      </c>
      <c r="DQ172" s="27">
        <v>44210</v>
      </c>
      <c r="DR172" t="s">
        <v>192</v>
      </c>
      <c r="DS172" s="27">
        <v>44210</v>
      </c>
      <c r="DT172" t="s">
        <v>192</v>
      </c>
      <c r="DU172" s="27">
        <v>44210</v>
      </c>
      <c r="DV172" t="s">
        <v>190</v>
      </c>
      <c r="DW172" s="27">
        <v>44210</v>
      </c>
      <c r="DX172" t="s">
        <v>188</v>
      </c>
      <c r="DY172" s="7">
        <v>44370</v>
      </c>
      <c r="DZ172" t="s">
        <v>188</v>
      </c>
      <c r="EA172">
        <v>44370</v>
      </c>
      <c r="EB172" t="s">
        <v>188</v>
      </c>
      <c r="EC172" s="27">
        <v>44370</v>
      </c>
      <c r="ED172" t="s">
        <v>188</v>
      </c>
      <c r="EE172" s="27">
        <v>44370</v>
      </c>
      <c r="EF172" t="s">
        <v>188</v>
      </c>
      <c r="EG172" s="7">
        <v>44370</v>
      </c>
      <c r="EH172" t="s">
        <v>188</v>
      </c>
      <c r="EI172" s="27">
        <v>44370</v>
      </c>
      <c r="EJ172" t="s">
        <v>139</v>
      </c>
      <c r="EK172" s="27">
        <v>44393</v>
      </c>
      <c r="EL172" t="s">
        <v>139</v>
      </c>
      <c r="EM172" s="27">
        <v>44393</v>
      </c>
      <c r="EN172" t="s">
        <v>139</v>
      </c>
      <c r="EO172" s="27">
        <v>44393</v>
      </c>
      <c r="EP172" t="s">
        <v>139</v>
      </c>
      <c r="EQ172" s="27">
        <v>44393</v>
      </c>
      <c r="ER172" t="s">
        <v>183</v>
      </c>
      <c r="ES172" s="27">
        <v>44406</v>
      </c>
      <c r="ET172" t="s">
        <v>181</v>
      </c>
      <c r="EU172" s="27">
        <v>44406</v>
      </c>
      <c r="EV172" t="s">
        <v>179</v>
      </c>
      <c r="EW172" s="27">
        <v>44406</v>
      </c>
      <c r="EX172" t="s">
        <v>179</v>
      </c>
      <c r="EY172" s="27">
        <v>44406</v>
      </c>
      <c r="EZ172" t="s">
        <v>179</v>
      </c>
      <c r="FA172">
        <v>44406</v>
      </c>
      <c r="FB172" t="s">
        <v>179</v>
      </c>
      <c r="FC172" s="27">
        <v>44406</v>
      </c>
      <c r="FF172" t="s">
        <v>179</v>
      </c>
      <c r="FG172" s="27">
        <v>44434</v>
      </c>
      <c r="FH172" t="s">
        <v>179</v>
      </c>
      <c r="FI172" s="7">
        <v>44434</v>
      </c>
      <c r="FJ172" t="s">
        <v>179</v>
      </c>
      <c r="FK172" s="27">
        <v>44434</v>
      </c>
      <c r="FL172" t="s">
        <v>179</v>
      </c>
      <c r="FM172" s="27">
        <v>44434</v>
      </c>
      <c r="FN172" t="s">
        <v>178</v>
      </c>
      <c r="FO172" s="27">
        <v>44433</v>
      </c>
      <c r="FP172" t="s">
        <v>178</v>
      </c>
      <c r="FQ172" s="27">
        <v>44433</v>
      </c>
      <c r="FR172" t="s">
        <v>178</v>
      </c>
      <c r="FS172" s="27">
        <v>44433</v>
      </c>
      <c r="FT172" t="s">
        <v>178</v>
      </c>
      <c r="FU172" s="7">
        <v>44433</v>
      </c>
      <c r="FV172" t="s">
        <v>178</v>
      </c>
      <c r="FW172" s="27">
        <v>44462</v>
      </c>
      <c r="FX172" t="s">
        <v>178</v>
      </c>
      <c r="FY172" s="27">
        <v>44462</v>
      </c>
      <c r="FZ172" t="s">
        <v>178</v>
      </c>
      <c r="GA172" s="27">
        <v>44462</v>
      </c>
      <c r="GB172" t="s">
        <v>178</v>
      </c>
      <c r="GC172" s="27">
        <v>44462</v>
      </c>
      <c r="GD172" t="s">
        <v>178</v>
      </c>
      <c r="GE172" s="27">
        <v>44473</v>
      </c>
      <c r="GF172" t="s">
        <v>178</v>
      </c>
      <c r="GG172" s="27">
        <v>44473</v>
      </c>
      <c r="GH172" t="s">
        <v>178</v>
      </c>
      <c r="GI172" s="27">
        <v>44473</v>
      </c>
      <c r="GJ172" t="s">
        <v>178</v>
      </c>
      <c r="GK172" s="27">
        <v>44473</v>
      </c>
      <c r="GL172" t="s">
        <v>178</v>
      </c>
      <c r="GM172" s="27">
        <v>44473</v>
      </c>
      <c r="GN172" t="s">
        <v>178</v>
      </c>
      <c r="GO172" s="27">
        <v>44473</v>
      </c>
      <c r="GP172" t="s">
        <v>178</v>
      </c>
      <c r="GQ172" s="27">
        <v>44473</v>
      </c>
      <c r="GR172" t="s">
        <v>178</v>
      </c>
      <c r="GS172" s="27">
        <v>44473</v>
      </c>
      <c r="GT172" t="s">
        <v>178</v>
      </c>
      <c r="GU172" s="27">
        <v>44473</v>
      </c>
      <c r="GV172" t="s">
        <v>178</v>
      </c>
      <c r="GW172" s="27">
        <v>44473</v>
      </c>
      <c r="GX172" t="s">
        <v>178</v>
      </c>
      <c r="GY172" s="27">
        <v>44522</v>
      </c>
      <c r="GZ172" t="s">
        <v>177</v>
      </c>
      <c r="HA172" s="27">
        <v>44522</v>
      </c>
      <c r="HB172" t="s">
        <v>177</v>
      </c>
      <c r="HC172" s="27">
        <v>44522</v>
      </c>
      <c r="HD172" t="s">
        <v>177</v>
      </c>
      <c r="HE172" s="27">
        <v>44522</v>
      </c>
      <c r="HF172" t="s">
        <v>177</v>
      </c>
      <c r="HG172">
        <v>44522</v>
      </c>
      <c r="HH172" t="s">
        <v>177</v>
      </c>
      <c r="HI172">
        <v>44522</v>
      </c>
      <c r="HJ172" t="s">
        <v>177</v>
      </c>
      <c r="HK172">
        <v>44522</v>
      </c>
      <c r="HL172" t="s">
        <v>177</v>
      </c>
      <c r="HM172" s="27">
        <v>44522</v>
      </c>
      <c r="HN172" t="s">
        <v>175</v>
      </c>
      <c r="HO172" s="27">
        <v>44522</v>
      </c>
      <c r="HP172" t="s">
        <v>173</v>
      </c>
      <c r="HQ172" s="27">
        <v>44522</v>
      </c>
      <c r="HR172" s="470" t="s">
        <v>173</v>
      </c>
      <c r="HS172" s="471">
        <v>44522</v>
      </c>
      <c r="HT172" t="s">
        <v>173</v>
      </c>
      <c r="HU172" s="27">
        <v>44522</v>
      </c>
      <c r="HV172" t="s">
        <v>173</v>
      </c>
      <c r="HW172" s="27">
        <v>44522</v>
      </c>
      <c r="HX172" t="s">
        <v>173</v>
      </c>
      <c r="HY172" s="27">
        <v>44522</v>
      </c>
      <c r="HZ172" t="s">
        <v>174</v>
      </c>
      <c r="IA172" s="27">
        <v>44522</v>
      </c>
      <c r="IB172" t="s">
        <v>174</v>
      </c>
      <c r="IC172" s="27">
        <v>44522</v>
      </c>
      <c r="ID172" t="s">
        <v>174</v>
      </c>
      <c r="IE172" s="27">
        <v>44522</v>
      </c>
      <c r="IF172" t="s">
        <v>174</v>
      </c>
      <c r="IG172" s="27">
        <v>44601</v>
      </c>
      <c r="IH172" t="s">
        <v>173</v>
      </c>
      <c r="II172" s="27">
        <v>44601</v>
      </c>
      <c r="IJ172" t="s">
        <v>173</v>
      </c>
      <c r="IK172" s="27">
        <v>44601</v>
      </c>
      <c r="IL172" t="s">
        <v>173</v>
      </c>
      <c r="IM172" s="27">
        <v>44601</v>
      </c>
      <c r="IN172" t="s">
        <v>173</v>
      </c>
      <c r="IO172" s="27">
        <v>44601</v>
      </c>
      <c r="IP172" t="s">
        <v>177</v>
      </c>
      <c r="IQ172" s="27">
        <v>44627</v>
      </c>
      <c r="IR172" t="s">
        <v>177</v>
      </c>
      <c r="IS172">
        <v>44627</v>
      </c>
      <c r="IT172" t="s">
        <v>177</v>
      </c>
      <c r="IU172" s="27">
        <v>44627</v>
      </c>
      <c r="IV172" t="s">
        <v>177</v>
      </c>
      <c r="IW172" s="27">
        <v>44627</v>
      </c>
      <c r="IX172" t="s">
        <v>177</v>
      </c>
      <c r="IY172" s="27">
        <v>44627</v>
      </c>
      <c r="IZ172" t="s">
        <v>177</v>
      </c>
      <c r="JA172" s="27">
        <v>44627</v>
      </c>
      <c r="JB172" t="s">
        <v>177</v>
      </c>
      <c r="JC172" s="27">
        <v>44655</v>
      </c>
      <c r="JD172" t="s">
        <v>177</v>
      </c>
      <c r="JE172" s="27">
        <v>44655</v>
      </c>
      <c r="JF172" t="s">
        <v>178</v>
      </c>
      <c r="JG172">
        <v>44655</v>
      </c>
      <c r="JH172" t="s">
        <v>176</v>
      </c>
      <c r="JI172" s="27">
        <v>44655</v>
      </c>
      <c r="JJ172" t="s">
        <v>176</v>
      </c>
      <c r="JK172">
        <v>44655</v>
      </c>
      <c r="JL172" t="s">
        <v>176</v>
      </c>
      <c r="JM172" s="27">
        <v>44655</v>
      </c>
      <c r="JN172" t="s">
        <v>176</v>
      </c>
      <c r="JO172" s="7">
        <v>44685</v>
      </c>
      <c r="JP172" t="s">
        <v>176</v>
      </c>
      <c r="JQ172" s="27">
        <v>44685</v>
      </c>
      <c r="JR172" t="s">
        <v>176</v>
      </c>
      <c r="JS172" s="27">
        <v>44685</v>
      </c>
      <c r="JT172" t="s">
        <v>176</v>
      </c>
      <c r="JU172">
        <v>44685</v>
      </c>
      <c r="JV172" t="s">
        <v>176</v>
      </c>
      <c r="JW172">
        <v>44685</v>
      </c>
      <c r="JX172" t="s">
        <v>176</v>
      </c>
      <c r="JY172" s="27">
        <v>44754</v>
      </c>
      <c r="JZ172" t="s">
        <v>176</v>
      </c>
      <c r="KA172" s="27">
        <v>44754</v>
      </c>
      <c r="KB172" t="s">
        <v>176</v>
      </c>
      <c r="KC172" s="27">
        <v>44754</v>
      </c>
      <c r="KD172" t="s">
        <v>176</v>
      </c>
      <c r="KE172" s="27">
        <v>44754</v>
      </c>
    </row>
    <row r="173" spans="1:291" x14ac:dyDescent="0.25">
      <c r="A173">
        <v>36482</v>
      </c>
      <c r="B173" s="7">
        <v>43916</v>
      </c>
      <c r="D173">
        <v>36482</v>
      </c>
      <c r="E173" s="7">
        <v>43916</v>
      </c>
      <c r="G173">
        <v>3847</v>
      </c>
      <c r="I173">
        <v>3649</v>
      </c>
      <c r="J173" s="7">
        <v>43916</v>
      </c>
      <c r="L173">
        <v>3847</v>
      </c>
      <c r="M173" t="s">
        <v>2515</v>
      </c>
      <c r="O173">
        <v>5028</v>
      </c>
      <c r="P173" s="7">
        <v>43845</v>
      </c>
      <c r="R173">
        <v>6243</v>
      </c>
      <c r="S173" s="7">
        <v>43893</v>
      </c>
      <c r="T173" t="s">
        <v>2503</v>
      </c>
      <c r="U173">
        <v>6289</v>
      </c>
      <c r="V173" s="7">
        <v>43181</v>
      </c>
      <c r="W173" t="s">
        <v>2503</v>
      </c>
      <c r="X173" t="s">
        <v>2515</v>
      </c>
      <c r="Y173" t="s">
        <v>2515</v>
      </c>
      <c r="Z173" s="7">
        <v>43979</v>
      </c>
      <c r="AA173" t="s">
        <v>2515</v>
      </c>
      <c r="AB173" t="s">
        <v>2515</v>
      </c>
      <c r="AC173">
        <v>5028</v>
      </c>
      <c r="AD173" s="7">
        <v>43845</v>
      </c>
      <c r="AE173" s="14">
        <v>5310</v>
      </c>
      <c r="AF173">
        <v>5307</v>
      </c>
      <c r="AG173" s="7">
        <v>43979</v>
      </c>
      <c r="AH173">
        <v>6251</v>
      </c>
      <c r="AI173" s="7">
        <v>43985</v>
      </c>
      <c r="AJ173" s="15" t="s">
        <v>2533</v>
      </c>
      <c r="AK173">
        <v>2040</v>
      </c>
      <c r="AL173" s="7">
        <v>43978</v>
      </c>
      <c r="AM173">
        <v>3710</v>
      </c>
      <c r="AN173">
        <v>2040</v>
      </c>
      <c r="AO173" s="7">
        <v>43978</v>
      </c>
      <c r="AP173">
        <v>2040</v>
      </c>
      <c r="AQ173" s="7">
        <v>43978</v>
      </c>
      <c r="AR173">
        <v>2040</v>
      </c>
      <c r="AS173" s="27">
        <v>44017</v>
      </c>
      <c r="AT173">
        <v>2040</v>
      </c>
      <c r="AU173" s="27">
        <v>44017</v>
      </c>
      <c r="AV173">
        <v>2040</v>
      </c>
      <c r="AW173" s="27">
        <v>44017</v>
      </c>
      <c r="AX173">
        <v>2040</v>
      </c>
      <c r="AY173" s="27">
        <v>44049</v>
      </c>
      <c r="AZ173" t="s">
        <v>2524</v>
      </c>
      <c r="BA173" s="27">
        <v>43978</v>
      </c>
      <c r="BB173" t="s">
        <v>2524</v>
      </c>
      <c r="BC173" s="27">
        <v>43978</v>
      </c>
      <c r="BD173" t="s">
        <v>2524</v>
      </c>
      <c r="BE173" s="27">
        <v>43978</v>
      </c>
      <c r="BF173" t="s">
        <v>2524</v>
      </c>
      <c r="BG173" s="27">
        <v>44077</v>
      </c>
      <c r="BH173" t="s">
        <v>2524</v>
      </c>
      <c r="BI173" s="27">
        <v>44077</v>
      </c>
      <c r="BJ173" t="s">
        <v>2524</v>
      </c>
      <c r="BK173" s="27">
        <v>44077</v>
      </c>
      <c r="BL173" t="s">
        <v>2524</v>
      </c>
      <c r="BM173" s="27">
        <v>44077</v>
      </c>
      <c r="BN173" t="s">
        <v>2523</v>
      </c>
      <c r="BO173" s="27">
        <v>44125</v>
      </c>
      <c r="BP173" t="s">
        <v>2523</v>
      </c>
      <c r="BQ173" s="7">
        <v>44125</v>
      </c>
      <c r="BR173" t="s">
        <v>2523</v>
      </c>
      <c r="BS173" s="27">
        <v>44125</v>
      </c>
      <c r="BT173" t="s">
        <v>2523</v>
      </c>
      <c r="BU173" s="27">
        <v>44125</v>
      </c>
      <c r="BV173" t="s">
        <v>2523</v>
      </c>
      <c r="BW173">
        <v>44125</v>
      </c>
      <c r="BX173" t="s">
        <v>2523</v>
      </c>
      <c r="BY173" s="27">
        <v>44208</v>
      </c>
      <c r="BZ173" t="s">
        <v>2523</v>
      </c>
      <c r="CA173" s="27">
        <v>44208</v>
      </c>
      <c r="CB173" t="s">
        <v>2523</v>
      </c>
      <c r="CC173" s="27">
        <v>44208</v>
      </c>
      <c r="CD173" t="s">
        <v>2530</v>
      </c>
      <c r="CE173" s="27">
        <v>44221</v>
      </c>
      <c r="CF173" t="s">
        <v>2523</v>
      </c>
      <c r="CG173" s="27">
        <v>44208</v>
      </c>
      <c r="CH173" t="s">
        <v>2556</v>
      </c>
      <c r="CI173" s="27">
        <v>44208</v>
      </c>
      <c r="CJ173" t="s">
        <v>2556</v>
      </c>
      <c r="CK173" s="27">
        <v>44231</v>
      </c>
      <c r="CL173" t="s">
        <v>2556</v>
      </c>
      <c r="CM173" s="27">
        <v>44231</v>
      </c>
      <c r="CN173" t="s">
        <v>2554</v>
      </c>
      <c r="CO173" s="27">
        <v>44231</v>
      </c>
      <c r="CP173" t="s">
        <v>2554</v>
      </c>
      <c r="CQ173" s="7">
        <v>44231</v>
      </c>
      <c r="CR173">
        <v>9314</v>
      </c>
      <c r="CS173">
        <v>0.1</v>
      </c>
      <c r="CT173" t="s">
        <v>2534</v>
      </c>
      <c r="CU173" s="7">
        <v>44253</v>
      </c>
      <c r="CV173">
        <v>5028</v>
      </c>
      <c r="CW173" s="27">
        <v>44259</v>
      </c>
      <c r="CX173">
        <v>5028</v>
      </c>
      <c r="CY173" s="27">
        <v>44292</v>
      </c>
      <c r="CZ173">
        <v>5028</v>
      </c>
      <c r="DA173" s="27">
        <v>44292</v>
      </c>
      <c r="DB173">
        <v>5028</v>
      </c>
      <c r="DC173" s="27">
        <v>44292</v>
      </c>
      <c r="DD173">
        <v>5028</v>
      </c>
      <c r="DE173" s="27">
        <v>44292</v>
      </c>
      <c r="DF173">
        <v>5028</v>
      </c>
      <c r="DG173" s="27">
        <v>44292</v>
      </c>
      <c r="DH173">
        <v>5028</v>
      </c>
      <c r="DI173" s="27">
        <v>44343</v>
      </c>
      <c r="DJ173" t="s">
        <v>70</v>
      </c>
      <c r="DK173" s="7">
        <v>44259</v>
      </c>
      <c r="DL173" t="s">
        <v>141</v>
      </c>
      <c r="DM173" s="27">
        <v>44257</v>
      </c>
      <c r="DN173" t="s">
        <v>141</v>
      </c>
      <c r="DO173" s="27">
        <v>44257</v>
      </c>
      <c r="DP173" t="s">
        <v>193</v>
      </c>
      <c r="DQ173" s="27">
        <v>44210</v>
      </c>
      <c r="DR173" t="s">
        <v>193</v>
      </c>
      <c r="DS173" s="27">
        <v>44210</v>
      </c>
      <c r="DT173" t="s">
        <v>193</v>
      </c>
      <c r="DU173" s="27">
        <v>44210</v>
      </c>
      <c r="DV173" t="s">
        <v>191</v>
      </c>
      <c r="DW173" s="27">
        <v>44210</v>
      </c>
      <c r="DX173" t="s">
        <v>190</v>
      </c>
      <c r="DY173" s="7">
        <v>44210</v>
      </c>
      <c r="DZ173" t="s">
        <v>190</v>
      </c>
      <c r="EA173">
        <v>44210</v>
      </c>
      <c r="EB173" t="s">
        <v>190</v>
      </c>
      <c r="EC173" s="27">
        <v>44210</v>
      </c>
      <c r="ED173" t="s">
        <v>190</v>
      </c>
      <c r="EE173" s="27">
        <v>44210</v>
      </c>
      <c r="EF173" t="s">
        <v>190</v>
      </c>
      <c r="EG173" s="7">
        <v>44210</v>
      </c>
      <c r="EH173" t="s">
        <v>190</v>
      </c>
      <c r="EI173" s="27">
        <v>44210</v>
      </c>
      <c r="EJ173" t="s">
        <v>188</v>
      </c>
      <c r="EK173" s="27">
        <v>44406</v>
      </c>
      <c r="EL173" t="s">
        <v>188</v>
      </c>
      <c r="EM173" s="27">
        <v>44406</v>
      </c>
      <c r="EN173" t="s">
        <v>188</v>
      </c>
      <c r="EO173" s="27">
        <v>44406</v>
      </c>
      <c r="EP173" t="s">
        <v>188</v>
      </c>
      <c r="EQ173" s="27">
        <v>44406</v>
      </c>
      <c r="ER173" t="s">
        <v>184</v>
      </c>
      <c r="ES173" s="27">
        <v>44406</v>
      </c>
      <c r="ET173" t="s">
        <v>183</v>
      </c>
      <c r="EU173" s="27">
        <v>44406</v>
      </c>
      <c r="EV173" t="s">
        <v>181</v>
      </c>
      <c r="EW173" s="27">
        <v>44406</v>
      </c>
      <c r="EX173" t="s">
        <v>181</v>
      </c>
      <c r="EY173" s="27">
        <v>44406</v>
      </c>
      <c r="EZ173" t="s">
        <v>181</v>
      </c>
      <c r="FA173">
        <v>44406</v>
      </c>
      <c r="FB173" t="s">
        <v>181</v>
      </c>
      <c r="FC173" s="27">
        <v>44406</v>
      </c>
      <c r="FF173" t="s">
        <v>181</v>
      </c>
      <c r="FG173" s="27">
        <v>44434</v>
      </c>
      <c r="FH173" t="s">
        <v>181</v>
      </c>
      <c r="FI173" s="7">
        <v>44434</v>
      </c>
      <c r="FJ173" t="s">
        <v>181</v>
      </c>
      <c r="FK173" s="27">
        <v>44434</v>
      </c>
      <c r="FL173" t="s">
        <v>181</v>
      </c>
      <c r="FM173" s="27">
        <v>44434</v>
      </c>
      <c r="FN173" t="s">
        <v>179</v>
      </c>
      <c r="FO173" s="27">
        <v>44434</v>
      </c>
      <c r="FP173" t="s">
        <v>179</v>
      </c>
      <c r="FQ173" s="27">
        <v>44434</v>
      </c>
      <c r="FR173" t="s">
        <v>179</v>
      </c>
      <c r="FS173" s="27">
        <v>44434</v>
      </c>
      <c r="FT173" t="s">
        <v>179</v>
      </c>
      <c r="FU173" s="7">
        <v>44434</v>
      </c>
      <c r="FV173" t="s">
        <v>179</v>
      </c>
      <c r="FW173" s="27">
        <v>44462</v>
      </c>
      <c r="FX173" t="s">
        <v>179</v>
      </c>
      <c r="FY173" s="27">
        <v>44462</v>
      </c>
      <c r="FZ173" t="s">
        <v>179</v>
      </c>
      <c r="GA173" s="27">
        <v>44462</v>
      </c>
      <c r="GB173" t="s">
        <v>179</v>
      </c>
      <c r="GC173" s="27">
        <v>44462</v>
      </c>
      <c r="GD173" t="s">
        <v>179</v>
      </c>
      <c r="GE173" s="27">
        <v>44473</v>
      </c>
      <c r="GF173" t="s">
        <v>179</v>
      </c>
      <c r="GG173" s="27">
        <v>44473</v>
      </c>
      <c r="GH173" t="s">
        <v>179</v>
      </c>
      <c r="GI173" s="27">
        <v>44473</v>
      </c>
      <c r="GJ173" t="s">
        <v>179</v>
      </c>
      <c r="GK173" s="27">
        <v>44473</v>
      </c>
      <c r="GL173" t="s">
        <v>179</v>
      </c>
      <c r="GM173" s="27">
        <v>44473</v>
      </c>
      <c r="GN173" t="s">
        <v>179</v>
      </c>
      <c r="GO173" s="27">
        <v>44473</v>
      </c>
      <c r="GP173" t="s">
        <v>179</v>
      </c>
      <c r="GQ173" s="27">
        <v>44473</v>
      </c>
      <c r="GR173" t="s">
        <v>179</v>
      </c>
      <c r="GS173" s="27">
        <v>44473</v>
      </c>
      <c r="GT173" t="s">
        <v>179</v>
      </c>
      <c r="GU173" s="27">
        <v>44473</v>
      </c>
      <c r="GV173" t="s">
        <v>179</v>
      </c>
      <c r="GW173" s="27">
        <v>44473</v>
      </c>
      <c r="GX173" t="s">
        <v>179</v>
      </c>
      <c r="GY173" s="27">
        <v>44522</v>
      </c>
      <c r="GZ173" t="s">
        <v>178</v>
      </c>
      <c r="HA173" s="27">
        <v>44522</v>
      </c>
      <c r="HB173" t="s">
        <v>178</v>
      </c>
      <c r="HC173" s="27">
        <v>44522</v>
      </c>
      <c r="HD173" t="s">
        <v>178</v>
      </c>
      <c r="HE173" s="27">
        <v>44522</v>
      </c>
      <c r="HF173" t="s">
        <v>178</v>
      </c>
      <c r="HG173">
        <v>44522</v>
      </c>
      <c r="HH173" t="s">
        <v>178</v>
      </c>
      <c r="HI173">
        <v>44522</v>
      </c>
      <c r="HJ173" t="s">
        <v>178</v>
      </c>
      <c r="HK173">
        <v>44522</v>
      </c>
      <c r="HL173" t="s">
        <v>178</v>
      </c>
      <c r="HM173" s="27">
        <v>44522</v>
      </c>
      <c r="HN173" t="s">
        <v>176</v>
      </c>
      <c r="HO173" s="27">
        <v>44522</v>
      </c>
      <c r="HP173" t="s">
        <v>177</v>
      </c>
      <c r="HQ173" s="27">
        <v>44522</v>
      </c>
      <c r="HR173" s="470" t="s">
        <v>177</v>
      </c>
      <c r="HS173" s="471">
        <v>44522</v>
      </c>
      <c r="HT173" t="s">
        <v>177</v>
      </c>
      <c r="HU173" s="27">
        <v>44522</v>
      </c>
      <c r="HV173" t="s">
        <v>177</v>
      </c>
      <c r="HW173" s="27">
        <v>44522</v>
      </c>
      <c r="HX173" t="s">
        <v>177</v>
      </c>
      <c r="HY173" s="27">
        <v>44522</v>
      </c>
      <c r="HZ173" t="s">
        <v>175</v>
      </c>
      <c r="IA173" s="27">
        <v>44522</v>
      </c>
      <c r="IB173" t="s">
        <v>175</v>
      </c>
      <c r="IC173" s="27">
        <v>44522</v>
      </c>
      <c r="ID173" t="s">
        <v>175</v>
      </c>
      <c r="IE173" s="27">
        <v>44522</v>
      </c>
      <c r="IF173" t="s">
        <v>175</v>
      </c>
      <c r="IG173" s="27">
        <v>44601</v>
      </c>
      <c r="IH173" t="s">
        <v>177</v>
      </c>
      <c r="II173" s="27">
        <v>44601</v>
      </c>
      <c r="IJ173" t="s">
        <v>177</v>
      </c>
      <c r="IK173" s="27">
        <v>44601</v>
      </c>
      <c r="IL173" t="s">
        <v>177</v>
      </c>
      <c r="IM173" s="27">
        <v>44601</v>
      </c>
      <c r="IN173" t="s">
        <v>177</v>
      </c>
      <c r="IO173" s="27">
        <v>44601</v>
      </c>
      <c r="IP173" t="s">
        <v>178</v>
      </c>
      <c r="IQ173" s="27">
        <v>44627</v>
      </c>
      <c r="IR173" t="s">
        <v>178</v>
      </c>
      <c r="IS173">
        <v>44627</v>
      </c>
      <c r="IT173" t="s">
        <v>178</v>
      </c>
      <c r="IU173" s="27">
        <v>44627</v>
      </c>
      <c r="IV173" t="s">
        <v>178</v>
      </c>
      <c r="IW173" s="27">
        <v>44627</v>
      </c>
      <c r="IX173" t="s">
        <v>178</v>
      </c>
      <c r="IY173" s="27">
        <v>44627</v>
      </c>
      <c r="IZ173" t="s">
        <v>178</v>
      </c>
      <c r="JA173" s="27">
        <v>44627</v>
      </c>
      <c r="JB173" t="s">
        <v>178</v>
      </c>
      <c r="JC173" s="27">
        <v>44655</v>
      </c>
      <c r="JD173" t="s">
        <v>178</v>
      </c>
      <c r="JE173" s="27">
        <v>44655</v>
      </c>
      <c r="JF173" t="s">
        <v>179</v>
      </c>
      <c r="JG173">
        <v>44655</v>
      </c>
      <c r="JH173" t="s">
        <v>173</v>
      </c>
      <c r="JI173" s="27">
        <v>44655</v>
      </c>
      <c r="JJ173" t="s">
        <v>173</v>
      </c>
      <c r="JK173">
        <v>44655</v>
      </c>
      <c r="JL173" t="s">
        <v>173</v>
      </c>
      <c r="JM173" s="27">
        <v>44655</v>
      </c>
      <c r="JN173" t="s">
        <v>173</v>
      </c>
      <c r="JO173" s="7">
        <v>44685</v>
      </c>
      <c r="JP173" t="s">
        <v>173</v>
      </c>
      <c r="JQ173" s="27">
        <v>44685</v>
      </c>
      <c r="JR173" t="s">
        <v>173</v>
      </c>
      <c r="JS173" s="27">
        <v>44685</v>
      </c>
      <c r="JT173" t="s">
        <v>173</v>
      </c>
      <c r="JU173">
        <v>44685</v>
      </c>
      <c r="JV173" t="s">
        <v>173</v>
      </c>
      <c r="JW173">
        <v>44685</v>
      </c>
      <c r="JX173" t="s">
        <v>173</v>
      </c>
      <c r="JY173" s="27">
        <v>44754</v>
      </c>
      <c r="JZ173" t="s">
        <v>173</v>
      </c>
      <c r="KA173" s="27">
        <v>44754</v>
      </c>
      <c r="KB173" t="s">
        <v>173</v>
      </c>
      <c r="KC173" s="27">
        <v>44754</v>
      </c>
      <c r="KD173" t="s">
        <v>173</v>
      </c>
      <c r="KE173" s="27">
        <v>44754</v>
      </c>
    </row>
    <row r="174" spans="1:291" x14ac:dyDescent="0.25">
      <c r="A174">
        <v>3649</v>
      </c>
      <c r="B174" s="7">
        <v>43916</v>
      </c>
      <c r="D174">
        <v>3649</v>
      </c>
      <c r="E174" s="7">
        <v>43916</v>
      </c>
      <c r="G174" t="s">
        <v>2569</v>
      </c>
      <c r="I174">
        <v>4070</v>
      </c>
      <c r="J174" s="7">
        <v>43916</v>
      </c>
      <c r="L174" t="s">
        <v>2569</v>
      </c>
      <c r="M174">
        <v>3655</v>
      </c>
      <c r="O174" t="s">
        <v>2523</v>
      </c>
      <c r="P174" s="7">
        <v>43921</v>
      </c>
      <c r="R174">
        <v>6244</v>
      </c>
      <c r="S174" s="7">
        <v>43684</v>
      </c>
      <c r="T174" t="s">
        <v>2342</v>
      </c>
      <c r="U174">
        <v>1451</v>
      </c>
      <c r="V174" s="7">
        <v>43790</v>
      </c>
      <c r="W174" t="s">
        <v>2448</v>
      </c>
      <c r="X174">
        <v>3655</v>
      </c>
      <c r="Y174">
        <v>3655</v>
      </c>
      <c r="Z174" s="7">
        <v>43979</v>
      </c>
      <c r="AA174">
        <v>3655</v>
      </c>
      <c r="AB174">
        <v>3655</v>
      </c>
      <c r="AC174" t="s">
        <v>2523</v>
      </c>
      <c r="AD174" s="7">
        <v>43978</v>
      </c>
      <c r="AE174" s="14">
        <v>5304</v>
      </c>
      <c r="AF174">
        <v>5028</v>
      </c>
      <c r="AG174" s="7">
        <v>43845</v>
      </c>
      <c r="AI174" s="7">
        <v>43985</v>
      </c>
      <c r="AJ174" s="15" t="s">
        <v>2503</v>
      </c>
      <c r="AK174" t="s">
        <v>2554</v>
      </c>
      <c r="AL174" s="7">
        <v>43978</v>
      </c>
      <c r="AM174">
        <v>3697</v>
      </c>
      <c r="AN174" t="s">
        <v>2554</v>
      </c>
      <c r="AO174" s="7">
        <v>43978</v>
      </c>
      <c r="AP174" t="s">
        <v>2554</v>
      </c>
      <c r="AQ174" s="7">
        <v>43978</v>
      </c>
      <c r="AR174" t="s">
        <v>2554</v>
      </c>
      <c r="AS174" s="27">
        <v>44017</v>
      </c>
      <c r="AT174" t="s">
        <v>2554</v>
      </c>
      <c r="AU174" s="27">
        <v>44017</v>
      </c>
      <c r="AV174" t="s">
        <v>2554</v>
      </c>
      <c r="AW174" s="27">
        <v>44017</v>
      </c>
      <c r="AX174" t="s">
        <v>2554</v>
      </c>
      <c r="AY174" s="27">
        <v>44049</v>
      </c>
      <c r="AZ174">
        <v>2040</v>
      </c>
      <c r="BA174" s="27">
        <v>44049</v>
      </c>
      <c r="BB174">
        <v>2040</v>
      </c>
      <c r="BC174" s="27">
        <v>44049</v>
      </c>
      <c r="BD174">
        <v>2040</v>
      </c>
      <c r="BE174" s="27">
        <v>44049</v>
      </c>
      <c r="BF174">
        <v>2040</v>
      </c>
      <c r="BG174" s="27">
        <v>44077</v>
      </c>
      <c r="BH174">
        <v>2040</v>
      </c>
      <c r="BI174" s="27">
        <v>44077</v>
      </c>
      <c r="BJ174">
        <v>2040</v>
      </c>
      <c r="BK174" s="27">
        <v>44077</v>
      </c>
      <c r="BL174">
        <v>2040</v>
      </c>
      <c r="BM174" s="27">
        <v>44077</v>
      </c>
      <c r="BN174" t="s">
        <v>2553</v>
      </c>
      <c r="BO174" s="27">
        <v>44077</v>
      </c>
      <c r="BP174" t="s">
        <v>2553</v>
      </c>
      <c r="BQ174" s="7">
        <v>44077</v>
      </c>
      <c r="BR174" t="s">
        <v>2553</v>
      </c>
      <c r="BS174" s="27">
        <v>44077</v>
      </c>
      <c r="BT174" t="s">
        <v>2553</v>
      </c>
      <c r="BU174" s="27">
        <v>44077</v>
      </c>
      <c r="BV174" t="s">
        <v>2553</v>
      </c>
      <c r="BW174">
        <v>44077</v>
      </c>
      <c r="BX174" t="s">
        <v>2553</v>
      </c>
      <c r="BY174" s="27">
        <v>44208</v>
      </c>
      <c r="BZ174" t="s">
        <v>2553</v>
      </c>
      <c r="CA174" s="27">
        <v>44208</v>
      </c>
      <c r="CB174" t="s">
        <v>2553</v>
      </c>
      <c r="CC174" s="27">
        <v>44208</v>
      </c>
      <c r="CD174" t="s">
        <v>2531</v>
      </c>
      <c r="CE174" s="27">
        <v>44221</v>
      </c>
      <c r="CF174" t="s">
        <v>2553</v>
      </c>
      <c r="CG174" s="27">
        <v>44208</v>
      </c>
      <c r="CH174" t="s">
        <v>2526</v>
      </c>
      <c r="CI174" s="27">
        <v>44208</v>
      </c>
      <c r="CJ174" t="s">
        <v>2526</v>
      </c>
      <c r="CK174" s="27">
        <v>44231</v>
      </c>
      <c r="CL174" t="s">
        <v>2526</v>
      </c>
      <c r="CM174" s="27">
        <v>44231</v>
      </c>
      <c r="CN174" t="s">
        <v>2556</v>
      </c>
      <c r="CO174" s="27">
        <v>44231</v>
      </c>
      <c r="CP174" t="s">
        <v>2556</v>
      </c>
      <c r="CQ174" s="7">
        <v>44231</v>
      </c>
      <c r="CR174">
        <v>9315</v>
      </c>
      <c r="CS174">
        <v>6.8000000000000005E-2</v>
      </c>
      <c r="CT174" t="s">
        <v>2566</v>
      </c>
      <c r="CU174" s="7">
        <v>44253</v>
      </c>
      <c r="CV174" t="s">
        <v>2523</v>
      </c>
      <c r="CW174" s="27">
        <v>44259</v>
      </c>
      <c r="CX174" t="s">
        <v>2523</v>
      </c>
      <c r="CY174" s="27">
        <v>44292</v>
      </c>
      <c r="CZ174" t="s">
        <v>2523</v>
      </c>
      <c r="DA174" s="27">
        <v>44292</v>
      </c>
      <c r="DB174" t="s">
        <v>2523</v>
      </c>
      <c r="DC174" s="27">
        <v>44292</v>
      </c>
      <c r="DD174" t="s">
        <v>2523</v>
      </c>
      <c r="DE174" s="27">
        <v>44292</v>
      </c>
      <c r="DF174" t="s">
        <v>2523</v>
      </c>
      <c r="DG174" s="27">
        <v>44342</v>
      </c>
      <c r="DH174" t="s">
        <v>2523</v>
      </c>
      <c r="DI174" s="27">
        <v>44342</v>
      </c>
      <c r="DJ174" t="s">
        <v>71</v>
      </c>
      <c r="DK174" s="7">
        <v>44259</v>
      </c>
      <c r="DL174" t="s">
        <v>143</v>
      </c>
      <c r="DM174" s="27">
        <v>44257</v>
      </c>
      <c r="DN174" t="s">
        <v>143</v>
      </c>
      <c r="DO174" s="27">
        <v>44257</v>
      </c>
      <c r="DP174" t="s">
        <v>116</v>
      </c>
      <c r="DQ174" s="27">
        <v>44370</v>
      </c>
      <c r="DR174" t="s">
        <v>116</v>
      </c>
      <c r="DS174" s="27">
        <v>44370</v>
      </c>
      <c r="DT174" t="s">
        <v>116</v>
      </c>
      <c r="DU174" s="27">
        <v>44370</v>
      </c>
      <c r="DV174" t="s">
        <v>192</v>
      </c>
      <c r="DW174" s="27">
        <v>44210</v>
      </c>
      <c r="DX174" t="s">
        <v>191</v>
      </c>
      <c r="DY174" s="7">
        <v>44210</v>
      </c>
      <c r="DZ174" t="s">
        <v>191</v>
      </c>
      <c r="EA174">
        <v>44210</v>
      </c>
      <c r="EB174" t="s">
        <v>191</v>
      </c>
      <c r="EC174" s="27">
        <v>44210</v>
      </c>
      <c r="ED174" t="s">
        <v>191</v>
      </c>
      <c r="EE174" s="27">
        <v>44210</v>
      </c>
      <c r="EF174" t="s">
        <v>191</v>
      </c>
      <c r="EG174" s="7">
        <v>44210</v>
      </c>
      <c r="EH174" t="s">
        <v>191</v>
      </c>
      <c r="EI174" s="27">
        <v>44210</v>
      </c>
      <c r="EJ174" t="s">
        <v>190</v>
      </c>
      <c r="EK174" s="27">
        <v>44210</v>
      </c>
      <c r="EL174" t="s">
        <v>190</v>
      </c>
      <c r="EM174" s="27">
        <v>44210</v>
      </c>
      <c r="EN174" t="s">
        <v>190</v>
      </c>
      <c r="EO174" s="27">
        <v>44210</v>
      </c>
      <c r="EP174" t="s">
        <v>190</v>
      </c>
      <c r="EQ174" s="27">
        <v>44210</v>
      </c>
      <c r="ER174" t="s">
        <v>186</v>
      </c>
      <c r="ES174" s="27">
        <v>44406</v>
      </c>
      <c r="ET174" t="s">
        <v>184</v>
      </c>
      <c r="EU174" s="27">
        <v>44406</v>
      </c>
      <c r="EV174" t="s">
        <v>183</v>
      </c>
      <c r="EW174" s="27">
        <v>44406</v>
      </c>
      <c r="EX174" t="s">
        <v>183</v>
      </c>
      <c r="EY174" s="27">
        <v>44406</v>
      </c>
      <c r="EZ174" t="s">
        <v>183</v>
      </c>
      <c r="FA174">
        <v>44406</v>
      </c>
      <c r="FB174" t="s">
        <v>183</v>
      </c>
      <c r="FC174" s="27">
        <v>44406</v>
      </c>
      <c r="FF174" t="s">
        <v>183</v>
      </c>
      <c r="FG174" s="27">
        <v>44434</v>
      </c>
      <c r="FH174" t="s">
        <v>183</v>
      </c>
      <c r="FI174" s="7">
        <v>44434</v>
      </c>
      <c r="FJ174" t="s">
        <v>183</v>
      </c>
      <c r="FK174" s="27">
        <v>44434</v>
      </c>
      <c r="FL174" t="s">
        <v>183</v>
      </c>
      <c r="FM174" s="27">
        <v>44434</v>
      </c>
      <c r="FN174" t="s">
        <v>181</v>
      </c>
      <c r="FO174" s="27">
        <v>44434</v>
      </c>
      <c r="FP174" t="s">
        <v>181</v>
      </c>
      <c r="FQ174" s="27">
        <v>44434</v>
      </c>
      <c r="FR174" t="s">
        <v>181</v>
      </c>
      <c r="FS174" s="27">
        <v>44434</v>
      </c>
      <c r="FT174" t="s">
        <v>181</v>
      </c>
      <c r="FU174" s="7">
        <v>44434</v>
      </c>
      <c r="FV174" t="s">
        <v>181</v>
      </c>
      <c r="FW174" s="27">
        <v>44462</v>
      </c>
      <c r="FX174" t="s">
        <v>181</v>
      </c>
      <c r="FY174" s="27">
        <v>44462</v>
      </c>
      <c r="FZ174" t="s">
        <v>181</v>
      </c>
      <c r="GA174" s="27">
        <v>44462</v>
      </c>
      <c r="GB174" t="s">
        <v>181</v>
      </c>
      <c r="GC174" s="27">
        <v>44462</v>
      </c>
      <c r="GD174" t="s">
        <v>181</v>
      </c>
      <c r="GE174" s="27">
        <v>44473</v>
      </c>
      <c r="GF174" t="s">
        <v>181</v>
      </c>
      <c r="GG174" s="27">
        <v>44473</v>
      </c>
      <c r="GH174" t="s">
        <v>181</v>
      </c>
      <c r="GI174" s="27">
        <v>44473</v>
      </c>
      <c r="GJ174" t="s">
        <v>181</v>
      </c>
      <c r="GK174" s="27">
        <v>44473</v>
      </c>
      <c r="GL174" t="s">
        <v>181</v>
      </c>
      <c r="GM174" s="27">
        <v>44473</v>
      </c>
      <c r="GN174" t="s">
        <v>181</v>
      </c>
      <c r="GO174" s="27">
        <v>44473</v>
      </c>
      <c r="GP174" t="s">
        <v>181</v>
      </c>
      <c r="GQ174" s="27">
        <v>44473</v>
      </c>
      <c r="GR174" t="s">
        <v>181</v>
      </c>
      <c r="GS174" s="27">
        <v>44473</v>
      </c>
      <c r="GT174" t="s">
        <v>181</v>
      </c>
      <c r="GU174" s="27">
        <v>44473</v>
      </c>
      <c r="GV174" t="s">
        <v>181</v>
      </c>
      <c r="GW174" s="27">
        <v>44473</v>
      </c>
      <c r="GX174" t="s">
        <v>181</v>
      </c>
      <c r="GY174" s="27">
        <v>44522</v>
      </c>
      <c r="GZ174" t="s">
        <v>179</v>
      </c>
      <c r="HA174" s="27">
        <v>44522</v>
      </c>
      <c r="HB174" t="s">
        <v>179</v>
      </c>
      <c r="HC174" s="27">
        <v>44522</v>
      </c>
      <c r="HD174" t="s">
        <v>179</v>
      </c>
      <c r="HE174" s="27">
        <v>44522</v>
      </c>
      <c r="HF174" t="s">
        <v>179</v>
      </c>
      <c r="HG174">
        <v>44522</v>
      </c>
      <c r="HH174" t="s">
        <v>179</v>
      </c>
      <c r="HI174">
        <v>44522</v>
      </c>
      <c r="HJ174" t="s">
        <v>179</v>
      </c>
      <c r="HK174">
        <v>44522</v>
      </c>
      <c r="HL174" t="s">
        <v>179</v>
      </c>
      <c r="HM174" s="27">
        <v>44522</v>
      </c>
      <c r="HN174" t="s">
        <v>173</v>
      </c>
      <c r="HO174" s="27">
        <v>44522</v>
      </c>
      <c r="HP174" t="s">
        <v>178</v>
      </c>
      <c r="HQ174" s="27">
        <v>44522</v>
      </c>
      <c r="HR174" s="470" t="s">
        <v>178</v>
      </c>
      <c r="HS174" s="471">
        <v>44522</v>
      </c>
      <c r="HT174" t="s">
        <v>178</v>
      </c>
      <c r="HU174" s="27">
        <v>44522</v>
      </c>
      <c r="HV174" t="s">
        <v>178</v>
      </c>
      <c r="HW174" s="27">
        <v>44522</v>
      </c>
      <c r="HX174" t="s">
        <v>178</v>
      </c>
      <c r="HY174" s="27">
        <v>44522</v>
      </c>
      <c r="HZ174" t="s">
        <v>176</v>
      </c>
      <c r="IA174" s="27">
        <v>44522</v>
      </c>
      <c r="IB174" t="s">
        <v>176</v>
      </c>
      <c r="IC174" s="27">
        <v>44522</v>
      </c>
      <c r="ID174" t="s">
        <v>176</v>
      </c>
      <c r="IE174" s="27">
        <v>44522</v>
      </c>
      <c r="IF174" t="s">
        <v>176</v>
      </c>
      <c r="IG174" s="27">
        <v>44601</v>
      </c>
      <c r="IH174" t="s">
        <v>178</v>
      </c>
      <c r="II174" s="27">
        <v>44601</v>
      </c>
      <c r="IJ174" t="s">
        <v>178</v>
      </c>
      <c r="IK174" s="27">
        <v>44601</v>
      </c>
      <c r="IL174" t="s">
        <v>178</v>
      </c>
      <c r="IM174" s="27">
        <v>44601</v>
      </c>
      <c r="IN174" t="s">
        <v>178</v>
      </c>
      <c r="IO174" s="27">
        <v>44601</v>
      </c>
      <c r="IP174" t="s">
        <v>179</v>
      </c>
      <c r="IQ174" s="27">
        <v>44629</v>
      </c>
      <c r="IR174" t="s">
        <v>179</v>
      </c>
      <c r="IS174">
        <v>44629</v>
      </c>
      <c r="IT174" t="s">
        <v>179</v>
      </c>
      <c r="IU174" s="27">
        <v>44629</v>
      </c>
      <c r="IV174" t="s">
        <v>179</v>
      </c>
      <c r="IW174" s="27">
        <v>44629</v>
      </c>
      <c r="IX174" t="s">
        <v>179</v>
      </c>
      <c r="IY174" s="27">
        <v>44629</v>
      </c>
      <c r="IZ174" t="s">
        <v>179</v>
      </c>
      <c r="JA174" s="27">
        <v>44629</v>
      </c>
      <c r="JB174" t="s">
        <v>179</v>
      </c>
      <c r="JC174" s="27">
        <v>44655</v>
      </c>
      <c r="JD174" t="s">
        <v>179</v>
      </c>
      <c r="JE174" s="27">
        <v>44655</v>
      </c>
      <c r="JF174" t="s">
        <v>181</v>
      </c>
      <c r="JG174">
        <v>44655</v>
      </c>
      <c r="JH174" t="s">
        <v>177</v>
      </c>
      <c r="JI174" s="27">
        <v>44655</v>
      </c>
      <c r="JJ174" t="s">
        <v>177</v>
      </c>
      <c r="JK174">
        <v>44655</v>
      </c>
      <c r="JL174" t="s">
        <v>177</v>
      </c>
      <c r="JM174" s="27">
        <v>44655</v>
      </c>
      <c r="JN174" t="s">
        <v>177</v>
      </c>
      <c r="JO174" s="7">
        <v>44685</v>
      </c>
      <c r="JP174" t="s">
        <v>177</v>
      </c>
      <c r="JQ174" s="27">
        <v>44685</v>
      </c>
      <c r="JR174" t="s">
        <v>177</v>
      </c>
      <c r="JS174" s="27">
        <v>44685</v>
      </c>
      <c r="JT174" t="s">
        <v>177</v>
      </c>
      <c r="JU174">
        <v>44685</v>
      </c>
      <c r="JV174" t="s">
        <v>177</v>
      </c>
      <c r="JW174">
        <v>44685</v>
      </c>
      <c r="JX174" t="s">
        <v>177</v>
      </c>
      <c r="JY174" s="27">
        <v>44754</v>
      </c>
      <c r="JZ174" t="s">
        <v>177</v>
      </c>
      <c r="KA174" s="27">
        <v>44754</v>
      </c>
      <c r="KB174" t="s">
        <v>177</v>
      </c>
      <c r="KC174" s="27">
        <v>44754</v>
      </c>
      <c r="KD174" t="s">
        <v>177</v>
      </c>
      <c r="KE174" s="27">
        <v>44754</v>
      </c>
    </row>
    <row r="175" spans="1:291" x14ac:dyDescent="0.25">
      <c r="A175">
        <v>4070</v>
      </c>
      <c r="B175" s="7">
        <v>43916</v>
      </c>
      <c r="D175">
        <v>4070</v>
      </c>
      <c r="E175" s="7">
        <v>43916</v>
      </c>
      <c r="G175">
        <v>3832</v>
      </c>
      <c r="I175" t="s">
        <v>2513</v>
      </c>
      <c r="J175" s="7">
        <v>43916</v>
      </c>
      <c r="L175">
        <v>3832</v>
      </c>
      <c r="M175">
        <v>3636</v>
      </c>
      <c r="O175" t="s">
        <v>2553</v>
      </c>
      <c r="P175" s="7">
        <v>43921</v>
      </c>
      <c r="R175">
        <v>6286</v>
      </c>
      <c r="S175" s="7">
        <v>42415</v>
      </c>
      <c r="T175" t="s">
        <v>2503</v>
      </c>
      <c r="U175">
        <v>2188</v>
      </c>
      <c r="V175" s="7">
        <v>43936</v>
      </c>
      <c r="W175" t="s">
        <v>2342</v>
      </c>
      <c r="X175">
        <v>3636</v>
      </c>
      <c r="Y175">
        <v>3636</v>
      </c>
      <c r="Z175" s="7">
        <v>43979</v>
      </c>
      <c r="AA175">
        <v>3636</v>
      </c>
      <c r="AB175">
        <v>3636</v>
      </c>
      <c r="AC175" t="s">
        <v>2553</v>
      </c>
      <c r="AD175" s="7">
        <v>43978</v>
      </c>
      <c r="AE175" s="14">
        <v>5376</v>
      </c>
      <c r="AF175" t="s">
        <v>2523</v>
      </c>
      <c r="AG175" s="7">
        <v>43978</v>
      </c>
      <c r="AH175">
        <v>6243</v>
      </c>
      <c r="AI175" s="7">
        <v>43893</v>
      </c>
      <c r="AJ175" s="15" t="s">
        <v>2503</v>
      </c>
      <c r="AK175" t="s">
        <v>2556</v>
      </c>
      <c r="AL175" s="7">
        <v>43978</v>
      </c>
      <c r="AM175">
        <v>5307</v>
      </c>
      <c r="AN175" t="s">
        <v>2556</v>
      </c>
      <c r="AO175" s="7">
        <v>43978</v>
      </c>
      <c r="AP175" t="s">
        <v>2556</v>
      </c>
      <c r="AQ175" s="7">
        <v>43978</v>
      </c>
      <c r="AR175" t="s">
        <v>2556</v>
      </c>
      <c r="AS175" s="27">
        <v>44017</v>
      </c>
      <c r="AT175" t="s">
        <v>2556</v>
      </c>
      <c r="AU175" s="27">
        <v>44017</v>
      </c>
      <c r="AV175" t="s">
        <v>2556</v>
      </c>
      <c r="AW175" s="27">
        <v>44017</v>
      </c>
      <c r="AX175" t="s">
        <v>2556</v>
      </c>
      <c r="AY175" s="27">
        <v>44049</v>
      </c>
      <c r="AZ175" t="s">
        <v>2554</v>
      </c>
      <c r="BA175" s="27">
        <v>44049</v>
      </c>
      <c r="BB175" t="s">
        <v>2554</v>
      </c>
      <c r="BC175" s="27">
        <v>44049</v>
      </c>
      <c r="BD175" t="s">
        <v>2554</v>
      </c>
      <c r="BE175" s="27">
        <v>44049</v>
      </c>
      <c r="BF175" t="s">
        <v>2554</v>
      </c>
      <c r="BG175" s="27">
        <v>44077</v>
      </c>
      <c r="BH175" t="s">
        <v>2554</v>
      </c>
      <c r="BI175" s="27">
        <v>44077</v>
      </c>
      <c r="BJ175" t="s">
        <v>2554</v>
      </c>
      <c r="BK175" s="27">
        <v>44077</v>
      </c>
      <c r="BL175" t="s">
        <v>2554</v>
      </c>
      <c r="BM175" s="27">
        <v>44077</v>
      </c>
      <c r="BN175" t="s">
        <v>2524</v>
      </c>
      <c r="BO175" s="27">
        <v>44077</v>
      </c>
      <c r="BP175" t="s">
        <v>2524</v>
      </c>
      <c r="BQ175" s="7">
        <v>44077</v>
      </c>
      <c r="BR175" t="s">
        <v>2524</v>
      </c>
      <c r="BS175" s="27">
        <v>44077</v>
      </c>
      <c r="BT175" t="s">
        <v>2524</v>
      </c>
      <c r="BU175" s="27">
        <v>44077</v>
      </c>
      <c r="BV175" t="s">
        <v>2524</v>
      </c>
      <c r="BW175">
        <v>44077</v>
      </c>
      <c r="BX175" t="s">
        <v>2524</v>
      </c>
      <c r="BY175" s="27">
        <v>44077</v>
      </c>
      <c r="BZ175" t="s">
        <v>2524</v>
      </c>
      <c r="CA175" s="27">
        <v>44077</v>
      </c>
      <c r="CB175" t="s">
        <v>2524</v>
      </c>
      <c r="CC175" s="27">
        <v>44077</v>
      </c>
      <c r="CD175">
        <v>4352</v>
      </c>
      <c r="CE175" s="27">
        <v>44222</v>
      </c>
      <c r="CF175" t="s">
        <v>2524</v>
      </c>
      <c r="CG175" s="27">
        <v>44077</v>
      </c>
      <c r="CH175" t="s">
        <v>2527</v>
      </c>
      <c r="CI175" s="27">
        <v>44208</v>
      </c>
      <c r="CJ175" t="s">
        <v>2527</v>
      </c>
      <c r="CK175" s="27">
        <v>44231</v>
      </c>
      <c r="CL175" t="s">
        <v>2527</v>
      </c>
      <c r="CM175" s="27">
        <v>44231</v>
      </c>
      <c r="CN175" t="s">
        <v>2526</v>
      </c>
      <c r="CO175" s="27">
        <v>44231</v>
      </c>
      <c r="CP175" t="s">
        <v>2526</v>
      </c>
      <c r="CQ175" s="7">
        <v>44231</v>
      </c>
      <c r="CR175">
        <v>4714</v>
      </c>
      <c r="CS175">
        <v>6.7000000000000004E-2</v>
      </c>
      <c r="CT175" t="s">
        <v>2535</v>
      </c>
      <c r="CU175" s="7">
        <v>44215</v>
      </c>
      <c r="CV175" t="s">
        <v>2553</v>
      </c>
      <c r="CW175" s="27">
        <v>44259</v>
      </c>
      <c r="CX175" t="s">
        <v>2553</v>
      </c>
      <c r="CY175" s="27">
        <v>44292</v>
      </c>
      <c r="CZ175" t="s">
        <v>2553</v>
      </c>
      <c r="DA175" s="27">
        <v>44292</v>
      </c>
      <c r="DB175" t="s">
        <v>2553</v>
      </c>
      <c r="DC175" s="27">
        <v>44292</v>
      </c>
      <c r="DD175" t="s">
        <v>2553</v>
      </c>
      <c r="DE175" s="27">
        <v>44292</v>
      </c>
      <c r="DF175" t="s">
        <v>2553</v>
      </c>
      <c r="DG175" s="27">
        <v>44342</v>
      </c>
      <c r="DH175" t="s">
        <v>2553</v>
      </c>
      <c r="DI175" s="27">
        <v>44342</v>
      </c>
      <c r="DJ175" t="s">
        <v>73</v>
      </c>
      <c r="DK175" s="7">
        <v>44259</v>
      </c>
      <c r="DL175" t="s">
        <v>145</v>
      </c>
      <c r="DM175" s="27">
        <v>44257</v>
      </c>
      <c r="DN175" t="s">
        <v>145</v>
      </c>
      <c r="DO175" s="27">
        <v>44257</v>
      </c>
      <c r="DP175" t="s">
        <v>118</v>
      </c>
      <c r="DQ175" s="27">
        <v>44370</v>
      </c>
      <c r="DR175" t="s">
        <v>118</v>
      </c>
      <c r="DS175" s="27">
        <v>44370</v>
      </c>
      <c r="DT175" t="s">
        <v>118</v>
      </c>
      <c r="DU175" s="27">
        <v>44370</v>
      </c>
      <c r="DV175" t="s">
        <v>193</v>
      </c>
      <c r="DW175" s="27">
        <v>44210</v>
      </c>
      <c r="DX175" t="s">
        <v>192</v>
      </c>
      <c r="DY175" s="7">
        <v>44210</v>
      </c>
      <c r="DZ175" t="s">
        <v>192</v>
      </c>
      <c r="EA175">
        <v>44210</v>
      </c>
      <c r="EB175" t="s">
        <v>192</v>
      </c>
      <c r="EC175" s="27">
        <v>44210</v>
      </c>
      <c r="ED175" t="s">
        <v>192</v>
      </c>
      <c r="EE175" s="27">
        <v>44210</v>
      </c>
      <c r="EF175" t="s">
        <v>192</v>
      </c>
      <c r="EG175" s="7">
        <v>44210</v>
      </c>
      <c r="EH175" t="s">
        <v>192</v>
      </c>
      <c r="EI175" s="27">
        <v>44210</v>
      </c>
      <c r="EJ175" t="s">
        <v>191</v>
      </c>
      <c r="EK175" s="27">
        <v>44210</v>
      </c>
      <c r="EL175" t="s">
        <v>191</v>
      </c>
      <c r="EM175" s="27">
        <v>44210</v>
      </c>
      <c r="EN175" t="s">
        <v>191</v>
      </c>
      <c r="EO175" s="27">
        <v>44210</v>
      </c>
      <c r="EP175" t="s">
        <v>191</v>
      </c>
      <c r="EQ175" s="27">
        <v>44210</v>
      </c>
      <c r="ER175" t="s">
        <v>187</v>
      </c>
      <c r="ES175" s="27">
        <v>44406</v>
      </c>
      <c r="ET175" t="s">
        <v>186</v>
      </c>
      <c r="EU175" s="27">
        <v>44406</v>
      </c>
      <c r="EV175" t="s">
        <v>184</v>
      </c>
      <c r="EW175" s="27">
        <v>44406</v>
      </c>
      <c r="EX175" t="s">
        <v>184</v>
      </c>
      <c r="EY175" s="27">
        <v>44406</v>
      </c>
      <c r="EZ175" t="s">
        <v>184</v>
      </c>
      <c r="FA175">
        <v>44406</v>
      </c>
      <c r="FB175" t="s">
        <v>184</v>
      </c>
      <c r="FC175" s="27">
        <v>44406</v>
      </c>
      <c r="FF175" t="s">
        <v>184</v>
      </c>
      <c r="FG175" s="27">
        <v>44406</v>
      </c>
      <c r="FH175" t="s">
        <v>184</v>
      </c>
      <c r="FI175" s="7">
        <v>44406</v>
      </c>
      <c r="FJ175" t="s">
        <v>184</v>
      </c>
      <c r="FK175" s="27">
        <v>44406</v>
      </c>
      <c r="FL175" t="s">
        <v>184</v>
      </c>
      <c r="FM175" s="27">
        <v>44406</v>
      </c>
      <c r="FN175" t="s">
        <v>183</v>
      </c>
      <c r="FO175" s="27">
        <v>44434</v>
      </c>
      <c r="FP175" t="s">
        <v>183</v>
      </c>
      <c r="FQ175" s="27">
        <v>44434</v>
      </c>
      <c r="FR175" t="s">
        <v>183</v>
      </c>
      <c r="FS175" s="27">
        <v>44434</v>
      </c>
      <c r="FT175" t="s">
        <v>183</v>
      </c>
      <c r="FU175" s="7">
        <v>44434</v>
      </c>
      <c r="FV175" t="s">
        <v>183</v>
      </c>
      <c r="FW175" s="27">
        <v>44462</v>
      </c>
      <c r="FX175" t="s">
        <v>183</v>
      </c>
      <c r="FY175" s="27">
        <v>44462</v>
      </c>
      <c r="FZ175" t="s">
        <v>183</v>
      </c>
      <c r="GA175" s="27">
        <v>44462</v>
      </c>
      <c r="GB175" t="s">
        <v>183</v>
      </c>
      <c r="GC175" s="27">
        <v>44462</v>
      </c>
      <c r="GD175" t="s">
        <v>183</v>
      </c>
      <c r="GE175" s="27">
        <v>44473</v>
      </c>
      <c r="GF175" t="s">
        <v>183</v>
      </c>
      <c r="GG175" s="27">
        <v>44473</v>
      </c>
      <c r="GH175" t="s">
        <v>183</v>
      </c>
      <c r="GI175" s="27">
        <v>44473</v>
      </c>
      <c r="GJ175" t="s">
        <v>183</v>
      </c>
      <c r="GK175" s="27">
        <v>44473</v>
      </c>
      <c r="GL175" t="s">
        <v>183</v>
      </c>
      <c r="GM175" s="27">
        <v>44473</v>
      </c>
      <c r="GN175" t="s">
        <v>183</v>
      </c>
      <c r="GO175" s="27">
        <v>44473</v>
      </c>
      <c r="GP175" t="s">
        <v>183</v>
      </c>
      <c r="GQ175" s="27">
        <v>44473</v>
      </c>
      <c r="GR175" t="s">
        <v>183</v>
      </c>
      <c r="GS175" s="27">
        <v>44473</v>
      </c>
      <c r="GT175" t="s">
        <v>183</v>
      </c>
      <c r="GU175" s="27">
        <v>44473</v>
      </c>
      <c r="GV175" t="s">
        <v>183</v>
      </c>
      <c r="GW175" s="27">
        <v>44473</v>
      </c>
      <c r="GX175" t="s">
        <v>183</v>
      </c>
      <c r="GY175" s="27">
        <v>44522</v>
      </c>
      <c r="GZ175" t="s">
        <v>181</v>
      </c>
      <c r="HA175" s="27">
        <v>44522</v>
      </c>
      <c r="HB175" t="s">
        <v>181</v>
      </c>
      <c r="HC175" s="27">
        <v>44522</v>
      </c>
      <c r="HD175" t="s">
        <v>181</v>
      </c>
      <c r="HE175" s="27">
        <v>44522</v>
      </c>
      <c r="HF175" t="s">
        <v>181</v>
      </c>
      <c r="HG175">
        <v>44522</v>
      </c>
      <c r="HH175" t="s">
        <v>181</v>
      </c>
      <c r="HI175">
        <v>44522</v>
      </c>
      <c r="HJ175" t="s">
        <v>181</v>
      </c>
      <c r="HK175">
        <v>44522</v>
      </c>
      <c r="HL175" t="s">
        <v>181</v>
      </c>
      <c r="HM175" s="27">
        <v>44522</v>
      </c>
      <c r="HN175" t="s">
        <v>177</v>
      </c>
      <c r="HO175" s="27">
        <v>44522</v>
      </c>
      <c r="HP175" t="s">
        <v>179</v>
      </c>
      <c r="HQ175" s="27">
        <v>44522</v>
      </c>
      <c r="HR175" s="470" t="s">
        <v>179</v>
      </c>
      <c r="HS175" s="471">
        <v>44522</v>
      </c>
      <c r="HT175" t="s">
        <v>179</v>
      </c>
      <c r="HU175" s="27">
        <v>44522</v>
      </c>
      <c r="HV175" t="s">
        <v>179</v>
      </c>
      <c r="HW175" s="27">
        <v>44522</v>
      </c>
      <c r="HX175" t="s">
        <v>179</v>
      </c>
      <c r="HY175" s="27">
        <v>44522</v>
      </c>
      <c r="HZ175" t="s">
        <v>173</v>
      </c>
      <c r="IA175" s="27">
        <v>44522</v>
      </c>
      <c r="IB175" t="s">
        <v>173</v>
      </c>
      <c r="IC175" s="27">
        <v>44522</v>
      </c>
      <c r="ID175" t="s">
        <v>173</v>
      </c>
      <c r="IE175" s="27">
        <v>44522</v>
      </c>
      <c r="IF175" t="s">
        <v>173</v>
      </c>
      <c r="IG175" s="27">
        <v>44601</v>
      </c>
      <c r="IH175" t="s">
        <v>179</v>
      </c>
      <c r="II175" s="27">
        <v>44601</v>
      </c>
      <c r="IJ175" t="s">
        <v>179</v>
      </c>
      <c r="IK175" s="27">
        <v>44601</v>
      </c>
      <c r="IL175" t="s">
        <v>179</v>
      </c>
      <c r="IM175" s="27">
        <v>44601</v>
      </c>
      <c r="IN175" t="s">
        <v>179</v>
      </c>
      <c r="IO175" s="27">
        <v>44601</v>
      </c>
      <c r="IP175" t="s">
        <v>181</v>
      </c>
      <c r="IQ175" s="27">
        <v>44629</v>
      </c>
      <c r="IR175" t="s">
        <v>181</v>
      </c>
      <c r="IS175">
        <v>44629</v>
      </c>
      <c r="IT175" t="s">
        <v>181</v>
      </c>
      <c r="IU175" s="27">
        <v>44629</v>
      </c>
      <c r="IV175" t="s">
        <v>181</v>
      </c>
      <c r="IW175" s="27">
        <v>44629</v>
      </c>
      <c r="IX175" t="s">
        <v>181</v>
      </c>
      <c r="IY175" s="27">
        <v>44629</v>
      </c>
      <c r="IZ175" t="s">
        <v>181</v>
      </c>
      <c r="JA175" s="27">
        <v>44629</v>
      </c>
      <c r="JB175" t="s">
        <v>181</v>
      </c>
      <c r="JC175" s="27">
        <v>44655</v>
      </c>
      <c r="JD175" t="s">
        <v>181</v>
      </c>
      <c r="JE175" s="27">
        <v>44655</v>
      </c>
      <c r="JF175" t="s">
        <v>183</v>
      </c>
      <c r="JG175">
        <v>44655</v>
      </c>
      <c r="JH175" t="s">
        <v>178</v>
      </c>
      <c r="JI175" s="27">
        <v>44655</v>
      </c>
      <c r="JJ175" t="s">
        <v>178</v>
      </c>
      <c r="JK175">
        <v>44655</v>
      </c>
      <c r="JL175" t="s">
        <v>178</v>
      </c>
      <c r="JM175" s="27">
        <v>44655</v>
      </c>
      <c r="JN175" t="s">
        <v>178</v>
      </c>
      <c r="JO175" s="7">
        <v>44685</v>
      </c>
      <c r="JP175" t="s">
        <v>178</v>
      </c>
      <c r="JQ175" s="27">
        <v>44685</v>
      </c>
      <c r="JR175" t="s">
        <v>178</v>
      </c>
      <c r="JS175" s="27">
        <v>44685</v>
      </c>
      <c r="JT175" t="s">
        <v>178</v>
      </c>
      <c r="JU175">
        <v>44685</v>
      </c>
      <c r="JV175" t="s">
        <v>178</v>
      </c>
      <c r="JW175">
        <v>44685</v>
      </c>
      <c r="JX175" t="s">
        <v>178</v>
      </c>
      <c r="JY175" s="27">
        <v>44754</v>
      </c>
      <c r="JZ175" t="s">
        <v>178</v>
      </c>
      <c r="KA175" s="27">
        <v>44754</v>
      </c>
      <c r="KB175" t="s">
        <v>178</v>
      </c>
      <c r="KC175" s="27">
        <v>44754</v>
      </c>
      <c r="KD175" t="s">
        <v>178</v>
      </c>
      <c r="KE175" s="27">
        <v>44754</v>
      </c>
    </row>
    <row r="176" spans="1:291" x14ac:dyDescent="0.25">
      <c r="A176" t="s">
        <v>2513</v>
      </c>
      <c r="B176" s="7">
        <v>43916</v>
      </c>
      <c r="D176" t="s">
        <v>2513</v>
      </c>
      <c r="E176" s="7">
        <v>43916</v>
      </c>
      <c r="G176">
        <v>3844</v>
      </c>
      <c r="I176" t="s">
        <v>2515</v>
      </c>
      <c r="J176" s="7">
        <v>43916</v>
      </c>
      <c r="L176">
        <v>3844</v>
      </c>
      <c r="M176">
        <v>5310</v>
      </c>
      <c r="O176" t="s">
        <v>2524</v>
      </c>
      <c r="P176" s="7">
        <v>43885</v>
      </c>
      <c r="R176">
        <v>6289</v>
      </c>
      <c r="S176" s="7">
        <v>43181</v>
      </c>
      <c r="T176" t="s">
        <v>2503</v>
      </c>
      <c r="U176">
        <v>2181</v>
      </c>
      <c r="V176" s="7">
        <v>42279</v>
      </c>
      <c r="W176" t="s">
        <v>2583</v>
      </c>
      <c r="X176">
        <v>5310</v>
      </c>
      <c r="Y176">
        <v>5310</v>
      </c>
      <c r="Z176" s="7">
        <v>43979</v>
      </c>
      <c r="AA176">
        <v>5310</v>
      </c>
      <c r="AB176">
        <v>5310</v>
      </c>
      <c r="AC176" t="s">
        <v>2524</v>
      </c>
      <c r="AD176" s="7">
        <v>43978</v>
      </c>
      <c r="AE176" s="14">
        <v>3712</v>
      </c>
      <c r="AF176" t="s">
        <v>2553</v>
      </c>
      <c r="AG176" s="7">
        <v>43978</v>
      </c>
      <c r="AH176">
        <v>6244</v>
      </c>
      <c r="AI176" s="7">
        <v>43684</v>
      </c>
      <c r="AJ176" s="15" t="s">
        <v>2342</v>
      </c>
      <c r="AK176" t="s">
        <v>2526</v>
      </c>
      <c r="AL176" s="7">
        <v>43978</v>
      </c>
      <c r="AM176">
        <v>5212</v>
      </c>
      <c r="AN176" t="s">
        <v>2526</v>
      </c>
      <c r="AO176" s="7">
        <v>43978</v>
      </c>
      <c r="AP176" t="s">
        <v>2526</v>
      </c>
      <c r="AQ176" s="7">
        <v>43978</v>
      </c>
      <c r="AR176" t="s">
        <v>2526</v>
      </c>
      <c r="AS176" s="27">
        <v>43978</v>
      </c>
      <c r="AT176" t="s">
        <v>2526</v>
      </c>
      <c r="AU176" s="27">
        <v>43978</v>
      </c>
      <c r="AV176" t="s">
        <v>2526</v>
      </c>
      <c r="AW176" s="27">
        <v>43978</v>
      </c>
      <c r="AX176" t="s">
        <v>2526</v>
      </c>
      <c r="AY176" s="27">
        <v>44049</v>
      </c>
      <c r="AZ176" t="s">
        <v>2556</v>
      </c>
      <c r="BA176" s="27">
        <v>44049</v>
      </c>
      <c r="BB176" t="s">
        <v>2556</v>
      </c>
      <c r="BC176" s="27">
        <v>44049</v>
      </c>
      <c r="BD176" t="s">
        <v>2556</v>
      </c>
      <c r="BE176" s="27">
        <v>44049</v>
      </c>
      <c r="BF176" t="s">
        <v>2556</v>
      </c>
      <c r="BG176" s="27">
        <v>44077</v>
      </c>
      <c r="BH176" t="s">
        <v>2556</v>
      </c>
      <c r="BI176" s="27">
        <v>44077</v>
      </c>
      <c r="BJ176" t="s">
        <v>2556</v>
      </c>
      <c r="BK176" s="27">
        <v>44077</v>
      </c>
      <c r="BL176" t="s">
        <v>2556</v>
      </c>
      <c r="BM176" s="27">
        <v>44077</v>
      </c>
      <c r="BN176">
        <v>2040</v>
      </c>
      <c r="BO176" s="27">
        <v>44125</v>
      </c>
      <c r="BP176">
        <v>2040</v>
      </c>
      <c r="BQ176" s="7">
        <v>44125</v>
      </c>
      <c r="BR176">
        <v>2040</v>
      </c>
      <c r="BS176" s="27">
        <v>44125</v>
      </c>
      <c r="BT176">
        <v>2040</v>
      </c>
      <c r="BU176" s="27">
        <v>44125</v>
      </c>
      <c r="BV176">
        <v>2040</v>
      </c>
      <c r="BW176">
        <v>44125</v>
      </c>
      <c r="BX176">
        <v>2040</v>
      </c>
      <c r="BY176" s="27">
        <v>44208</v>
      </c>
      <c r="BZ176">
        <v>2040</v>
      </c>
      <c r="CA176" s="27">
        <v>44208</v>
      </c>
      <c r="CB176">
        <v>2040</v>
      </c>
      <c r="CC176" s="27">
        <v>44208</v>
      </c>
      <c r="CD176">
        <v>4495</v>
      </c>
      <c r="CE176" s="27">
        <v>44221</v>
      </c>
      <c r="CF176">
        <v>2040</v>
      </c>
      <c r="CG176" s="27">
        <v>44208</v>
      </c>
      <c r="CH176" t="s">
        <v>2557</v>
      </c>
      <c r="CI176" s="27">
        <v>44208</v>
      </c>
      <c r="CJ176" t="s">
        <v>2557</v>
      </c>
      <c r="CK176" s="27">
        <v>44231</v>
      </c>
      <c r="CL176" t="s">
        <v>2557</v>
      </c>
      <c r="CM176" s="27">
        <v>44231</v>
      </c>
      <c r="CN176" t="s">
        <v>2527</v>
      </c>
      <c r="CO176" s="27">
        <v>44231</v>
      </c>
      <c r="CP176" t="s">
        <v>2527</v>
      </c>
      <c r="CQ176" s="7">
        <v>44231</v>
      </c>
      <c r="CR176" t="s">
        <v>2584</v>
      </c>
      <c r="CS176">
        <v>0.19</v>
      </c>
      <c r="CT176" t="s">
        <v>2536</v>
      </c>
      <c r="CU176" s="7">
        <v>44215</v>
      </c>
      <c r="CV176" t="s">
        <v>2524</v>
      </c>
      <c r="CW176" s="27">
        <v>44259</v>
      </c>
      <c r="CX176" t="s">
        <v>2524</v>
      </c>
      <c r="CY176" s="27">
        <v>44292</v>
      </c>
      <c r="CZ176" t="s">
        <v>2524</v>
      </c>
      <c r="DA176" s="27">
        <v>44292</v>
      </c>
      <c r="DB176" t="s">
        <v>2524</v>
      </c>
      <c r="DC176" s="27">
        <v>44292</v>
      </c>
      <c r="DD176" t="s">
        <v>2524</v>
      </c>
      <c r="DE176" s="27">
        <v>44292</v>
      </c>
      <c r="DF176" t="s">
        <v>2524</v>
      </c>
      <c r="DG176" s="27">
        <v>44342</v>
      </c>
      <c r="DH176" t="s">
        <v>2524</v>
      </c>
      <c r="DI176" s="27">
        <v>44342</v>
      </c>
      <c r="DJ176" t="s">
        <v>74</v>
      </c>
      <c r="DK176" s="7">
        <v>44259</v>
      </c>
      <c r="DL176" t="s">
        <v>146</v>
      </c>
      <c r="DM176" s="27">
        <v>44257</v>
      </c>
      <c r="DN176" t="s">
        <v>146</v>
      </c>
      <c r="DO176" s="27">
        <v>44257</v>
      </c>
      <c r="DP176" t="s">
        <v>198</v>
      </c>
      <c r="DQ176" s="27">
        <v>44370</v>
      </c>
      <c r="DR176" t="s">
        <v>198</v>
      </c>
      <c r="DS176" s="27">
        <v>44370</v>
      </c>
      <c r="DT176" t="s">
        <v>198</v>
      </c>
      <c r="DU176" s="27">
        <v>44370</v>
      </c>
      <c r="DV176" t="s">
        <v>116</v>
      </c>
      <c r="DW176" s="27">
        <v>44370</v>
      </c>
      <c r="DX176" t="s">
        <v>193</v>
      </c>
      <c r="DY176" s="7">
        <v>44210</v>
      </c>
      <c r="DZ176" t="s">
        <v>193</v>
      </c>
      <c r="EA176">
        <v>44210</v>
      </c>
      <c r="EB176" t="s">
        <v>193</v>
      </c>
      <c r="EC176" s="27">
        <v>44210</v>
      </c>
      <c r="ED176" t="s">
        <v>193</v>
      </c>
      <c r="EE176" s="27">
        <v>44210</v>
      </c>
      <c r="EF176" t="s">
        <v>193</v>
      </c>
      <c r="EG176" s="7">
        <v>44210</v>
      </c>
      <c r="EH176" t="s">
        <v>193</v>
      </c>
      <c r="EI176" s="27">
        <v>44210</v>
      </c>
      <c r="EJ176" t="s">
        <v>192</v>
      </c>
      <c r="EK176" s="27">
        <v>44210</v>
      </c>
      <c r="EL176" t="s">
        <v>192</v>
      </c>
      <c r="EM176" s="27">
        <v>44210</v>
      </c>
      <c r="EN176" t="s">
        <v>192</v>
      </c>
      <c r="EO176" s="27">
        <v>44210</v>
      </c>
      <c r="EP176" t="s">
        <v>192</v>
      </c>
      <c r="EQ176" s="27">
        <v>44210</v>
      </c>
      <c r="ER176" t="s">
        <v>139</v>
      </c>
      <c r="ES176" s="27">
        <v>44420</v>
      </c>
      <c r="ET176" t="s">
        <v>187</v>
      </c>
      <c r="EU176" s="27">
        <v>44406</v>
      </c>
      <c r="EV176" t="s">
        <v>186</v>
      </c>
      <c r="EW176" s="27">
        <v>44406</v>
      </c>
      <c r="EX176" t="s">
        <v>186</v>
      </c>
      <c r="EY176" s="27">
        <v>44406</v>
      </c>
      <c r="EZ176" t="s">
        <v>186</v>
      </c>
      <c r="FA176">
        <v>44406</v>
      </c>
      <c r="FB176" t="s">
        <v>186</v>
      </c>
      <c r="FC176" s="27">
        <v>44406</v>
      </c>
      <c r="FF176" t="s">
        <v>186</v>
      </c>
      <c r="FG176" s="27">
        <v>44406</v>
      </c>
      <c r="FH176" t="s">
        <v>186</v>
      </c>
      <c r="FI176" s="7">
        <v>44406</v>
      </c>
      <c r="FJ176" t="s">
        <v>186</v>
      </c>
      <c r="FK176" s="27">
        <v>44406</v>
      </c>
      <c r="FL176" t="s">
        <v>186</v>
      </c>
      <c r="FM176" s="27">
        <v>44406</v>
      </c>
      <c r="FN176" t="s">
        <v>184</v>
      </c>
      <c r="FO176" s="27">
        <v>44406</v>
      </c>
      <c r="FP176" t="s">
        <v>184</v>
      </c>
      <c r="FQ176" s="27">
        <v>44406</v>
      </c>
      <c r="FR176" t="s">
        <v>184</v>
      </c>
      <c r="FS176" s="27">
        <v>44406</v>
      </c>
      <c r="FT176" t="s">
        <v>184</v>
      </c>
      <c r="FU176" s="7">
        <v>44406</v>
      </c>
      <c r="FV176" t="s">
        <v>184</v>
      </c>
      <c r="FW176" s="27">
        <v>44406</v>
      </c>
      <c r="FX176" t="s">
        <v>184</v>
      </c>
      <c r="FY176" s="27">
        <v>44406</v>
      </c>
      <c r="FZ176" t="s">
        <v>184</v>
      </c>
      <c r="GA176" s="27">
        <v>44406</v>
      </c>
      <c r="GB176" t="s">
        <v>184</v>
      </c>
      <c r="GC176" s="27">
        <v>44406</v>
      </c>
      <c r="GD176" t="s">
        <v>184</v>
      </c>
      <c r="GE176" s="27">
        <v>44406</v>
      </c>
      <c r="GF176" t="s">
        <v>184</v>
      </c>
      <c r="GG176" s="27">
        <v>44406</v>
      </c>
      <c r="GH176" t="s">
        <v>184</v>
      </c>
      <c r="GI176" s="27">
        <v>44406</v>
      </c>
      <c r="GJ176" t="s">
        <v>184</v>
      </c>
      <c r="GK176" s="27">
        <v>44406</v>
      </c>
      <c r="GL176" t="s">
        <v>184</v>
      </c>
      <c r="GM176" s="27">
        <v>44406</v>
      </c>
      <c r="GN176" t="s">
        <v>184</v>
      </c>
      <c r="GO176" s="27">
        <v>44406</v>
      </c>
      <c r="GP176" t="s">
        <v>184</v>
      </c>
      <c r="GQ176" s="27">
        <v>44406</v>
      </c>
      <c r="GR176" t="s">
        <v>184</v>
      </c>
      <c r="GS176" s="27">
        <v>44406</v>
      </c>
      <c r="GT176" t="s">
        <v>184</v>
      </c>
      <c r="GU176" s="27">
        <v>44406</v>
      </c>
      <c r="GV176" t="s">
        <v>184</v>
      </c>
      <c r="GW176" s="27">
        <v>44406</v>
      </c>
      <c r="GX176" t="s">
        <v>184</v>
      </c>
      <c r="GY176" s="27">
        <v>44522</v>
      </c>
      <c r="GZ176" t="s">
        <v>183</v>
      </c>
      <c r="HA176" s="27">
        <v>44522</v>
      </c>
      <c r="HB176" t="s">
        <v>183</v>
      </c>
      <c r="HC176" s="27">
        <v>44522</v>
      </c>
      <c r="HD176" t="s">
        <v>183</v>
      </c>
      <c r="HE176" s="27">
        <v>44522</v>
      </c>
      <c r="HF176" t="s">
        <v>183</v>
      </c>
      <c r="HG176">
        <v>44522</v>
      </c>
      <c r="HH176" t="s">
        <v>183</v>
      </c>
      <c r="HI176">
        <v>44522</v>
      </c>
      <c r="HJ176" t="s">
        <v>183</v>
      </c>
      <c r="HK176">
        <v>44522</v>
      </c>
      <c r="HL176" t="s">
        <v>183</v>
      </c>
      <c r="HM176" s="27">
        <v>44522</v>
      </c>
      <c r="HN176" t="s">
        <v>178</v>
      </c>
      <c r="HO176" s="27">
        <v>44522</v>
      </c>
      <c r="HP176" t="s">
        <v>181</v>
      </c>
      <c r="HQ176" s="27">
        <v>44522</v>
      </c>
      <c r="HR176" s="470" t="s">
        <v>181</v>
      </c>
      <c r="HS176" s="471">
        <v>44522</v>
      </c>
      <c r="HT176" t="s">
        <v>181</v>
      </c>
      <c r="HU176" s="27">
        <v>44522</v>
      </c>
      <c r="HV176" t="s">
        <v>181</v>
      </c>
      <c r="HW176" s="27">
        <v>44522</v>
      </c>
      <c r="HX176" t="s">
        <v>181</v>
      </c>
      <c r="HY176" s="27">
        <v>44522</v>
      </c>
      <c r="HZ176" t="s">
        <v>177</v>
      </c>
      <c r="IA176" s="27">
        <v>44522</v>
      </c>
      <c r="IB176" t="s">
        <v>177</v>
      </c>
      <c r="IC176" s="27">
        <v>44522</v>
      </c>
      <c r="ID176" t="s">
        <v>177</v>
      </c>
      <c r="IE176" s="27">
        <v>44522</v>
      </c>
      <c r="IF176" t="s">
        <v>177</v>
      </c>
      <c r="IG176" s="27">
        <v>44601</v>
      </c>
      <c r="IH176" t="s">
        <v>181</v>
      </c>
      <c r="II176" s="27">
        <v>44601</v>
      </c>
      <c r="IJ176" t="s">
        <v>181</v>
      </c>
      <c r="IK176" s="27">
        <v>44601</v>
      </c>
      <c r="IL176" t="s">
        <v>181</v>
      </c>
      <c r="IM176" s="27">
        <v>44601</v>
      </c>
      <c r="IN176" t="s">
        <v>181</v>
      </c>
      <c r="IO176" s="27">
        <v>44601</v>
      </c>
      <c r="IP176" t="s">
        <v>183</v>
      </c>
      <c r="IQ176" s="27">
        <v>44629</v>
      </c>
      <c r="IR176" t="s">
        <v>183</v>
      </c>
      <c r="IS176">
        <v>44629</v>
      </c>
      <c r="IT176" t="s">
        <v>183</v>
      </c>
      <c r="IU176" s="27">
        <v>44629</v>
      </c>
      <c r="IV176" t="s">
        <v>183</v>
      </c>
      <c r="IW176" s="27">
        <v>44629</v>
      </c>
      <c r="IX176" t="s">
        <v>183</v>
      </c>
      <c r="IY176" s="27">
        <v>44629</v>
      </c>
      <c r="IZ176" t="s">
        <v>183</v>
      </c>
      <c r="JA176" s="27">
        <v>44629</v>
      </c>
      <c r="JB176" t="s">
        <v>183</v>
      </c>
      <c r="JC176" s="27">
        <v>44655</v>
      </c>
      <c r="JD176" t="s">
        <v>183</v>
      </c>
      <c r="JE176" s="27">
        <v>44655</v>
      </c>
      <c r="JF176" t="s">
        <v>184</v>
      </c>
      <c r="JG176">
        <v>44522</v>
      </c>
      <c r="JH176" t="s">
        <v>179</v>
      </c>
      <c r="JI176" s="27">
        <v>44655</v>
      </c>
      <c r="JJ176" t="s">
        <v>179</v>
      </c>
      <c r="JK176">
        <v>44655</v>
      </c>
      <c r="JL176" t="s">
        <v>179</v>
      </c>
      <c r="JM176" s="27">
        <v>44655</v>
      </c>
      <c r="JN176" t="s">
        <v>179</v>
      </c>
      <c r="JO176" s="7">
        <v>44685</v>
      </c>
      <c r="JP176" t="s">
        <v>179</v>
      </c>
      <c r="JQ176" s="27">
        <v>44685</v>
      </c>
      <c r="JR176" t="s">
        <v>179</v>
      </c>
      <c r="JS176" s="27">
        <v>44685</v>
      </c>
      <c r="JT176" t="s">
        <v>179</v>
      </c>
      <c r="JU176">
        <v>44685</v>
      </c>
      <c r="JV176" t="s">
        <v>179</v>
      </c>
      <c r="JW176">
        <v>44685</v>
      </c>
      <c r="JX176" t="s">
        <v>179</v>
      </c>
      <c r="JY176" s="27">
        <v>44754</v>
      </c>
      <c r="JZ176" t="s">
        <v>179</v>
      </c>
      <c r="KA176" s="27">
        <v>44754</v>
      </c>
      <c r="KB176" t="s">
        <v>179</v>
      </c>
      <c r="KC176" s="27">
        <v>44754</v>
      </c>
      <c r="KD176" t="s">
        <v>179</v>
      </c>
      <c r="KE176" s="27">
        <v>44754</v>
      </c>
    </row>
    <row r="177" spans="1:291" x14ac:dyDescent="0.25">
      <c r="A177" t="s">
        <v>2515</v>
      </c>
      <c r="B177" s="7">
        <v>43916</v>
      </c>
      <c r="D177" t="s">
        <v>2515</v>
      </c>
      <c r="E177" s="7">
        <v>43916</v>
      </c>
      <c r="G177">
        <v>3843</v>
      </c>
      <c r="I177">
        <v>3655</v>
      </c>
      <c r="J177" s="7">
        <v>43916</v>
      </c>
      <c r="L177">
        <v>3843</v>
      </c>
      <c r="M177">
        <v>5304</v>
      </c>
      <c r="O177">
        <v>2040</v>
      </c>
      <c r="P177" s="7">
        <v>43921</v>
      </c>
      <c r="R177">
        <v>1451</v>
      </c>
      <c r="S177" s="7">
        <v>43790</v>
      </c>
      <c r="T177" t="s">
        <v>2428</v>
      </c>
      <c r="U177">
        <v>2277</v>
      </c>
      <c r="V177" s="7">
        <v>43979</v>
      </c>
      <c r="W177" t="s">
        <v>2342</v>
      </c>
      <c r="X177">
        <v>5304</v>
      </c>
      <c r="Y177">
        <v>5304</v>
      </c>
      <c r="Z177" s="7">
        <v>43979</v>
      </c>
      <c r="AA177">
        <v>5304</v>
      </c>
      <c r="AB177">
        <v>5304</v>
      </c>
      <c r="AC177">
        <v>2040</v>
      </c>
      <c r="AD177" s="7">
        <v>43978</v>
      </c>
      <c r="AE177" s="14">
        <v>3710</v>
      </c>
      <c r="AF177" t="s">
        <v>2524</v>
      </c>
      <c r="AG177" s="7">
        <v>43978</v>
      </c>
      <c r="AH177">
        <v>6286</v>
      </c>
      <c r="AI177" s="7">
        <v>42415</v>
      </c>
      <c r="AJ177" s="15" t="s">
        <v>2503</v>
      </c>
      <c r="AK177" t="s">
        <v>2527</v>
      </c>
      <c r="AL177" s="7">
        <v>43784</v>
      </c>
      <c r="AM177">
        <v>5028</v>
      </c>
      <c r="AN177" t="s">
        <v>2527</v>
      </c>
      <c r="AO177" s="7">
        <v>43784</v>
      </c>
      <c r="AP177" t="s">
        <v>2527</v>
      </c>
      <c r="AQ177" s="7">
        <v>43784</v>
      </c>
      <c r="AR177" t="s">
        <v>2527</v>
      </c>
      <c r="AS177" s="27">
        <v>43784</v>
      </c>
      <c r="AT177" t="s">
        <v>2527</v>
      </c>
      <c r="AU177" s="27">
        <v>43784</v>
      </c>
      <c r="AV177" t="s">
        <v>2527</v>
      </c>
      <c r="AW177" s="27">
        <v>43784</v>
      </c>
      <c r="AX177" t="s">
        <v>2527</v>
      </c>
      <c r="AY177" s="27">
        <v>44049</v>
      </c>
      <c r="AZ177" t="s">
        <v>2526</v>
      </c>
      <c r="BA177" s="27">
        <v>44049</v>
      </c>
      <c r="BB177" t="s">
        <v>2526</v>
      </c>
      <c r="BC177" s="27">
        <v>44049</v>
      </c>
      <c r="BD177" t="s">
        <v>2526</v>
      </c>
      <c r="BE177" s="27">
        <v>44049</v>
      </c>
      <c r="BF177" t="s">
        <v>2526</v>
      </c>
      <c r="BG177" s="27">
        <v>44077</v>
      </c>
      <c r="BH177" t="s">
        <v>2526</v>
      </c>
      <c r="BI177" s="27">
        <v>44077</v>
      </c>
      <c r="BJ177" t="s">
        <v>2526</v>
      </c>
      <c r="BK177" s="27">
        <v>44077</v>
      </c>
      <c r="BL177" t="s">
        <v>2526</v>
      </c>
      <c r="BM177" s="27">
        <v>44077</v>
      </c>
      <c r="BN177" t="s">
        <v>2554</v>
      </c>
      <c r="BO177" s="27">
        <v>44125</v>
      </c>
      <c r="BP177" t="s">
        <v>2554</v>
      </c>
      <c r="BQ177" s="7">
        <v>44125</v>
      </c>
      <c r="BR177" t="s">
        <v>2554</v>
      </c>
      <c r="BS177" s="27">
        <v>44125</v>
      </c>
      <c r="BT177" t="s">
        <v>2554</v>
      </c>
      <c r="BU177" s="27">
        <v>44125</v>
      </c>
      <c r="BV177" t="s">
        <v>2554</v>
      </c>
      <c r="BW177">
        <v>44125</v>
      </c>
      <c r="BX177" t="s">
        <v>2554</v>
      </c>
      <c r="BY177" s="27">
        <v>44208</v>
      </c>
      <c r="BZ177" t="s">
        <v>2554</v>
      </c>
      <c r="CA177" s="27">
        <v>44208</v>
      </c>
      <c r="CB177" t="s">
        <v>2554</v>
      </c>
      <c r="CC177" s="27">
        <v>44208</v>
      </c>
      <c r="CD177">
        <v>4500</v>
      </c>
      <c r="CE177" s="27">
        <v>44221</v>
      </c>
      <c r="CF177" t="s">
        <v>2554</v>
      </c>
      <c r="CG177" s="27">
        <v>44208</v>
      </c>
      <c r="CH177" t="s">
        <v>2558</v>
      </c>
      <c r="CI177" s="27">
        <v>44208</v>
      </c>
      <c r="CJ177" t="s">
        <v>2558</v>
      </c>
      <c r="CK177" s="27">
        <v>44231</v>
      </c>
      <c r="CL177" t="s">
        <v>2558</v>
      </c>
      <c r="CM177" s="27">
        <v>44231</v>
      </c>
      <c r="CN177" t="s">
        <v>2557</v>
      </c>
      <c r="CO177" s="27">
        <v>44231</v>
      </c>
      <c r="CP177" t="s">
        <v>2557</v>
      </c>
      <c r="CQ177" s="7">
        <v>44231</v>
      </c>
      <c r="CR177">
        <v>9307</v>
      </c>
      <c r="CS177">
        <v>6.4000000000000001E-2</v>
      </c>
      <c r="CT177" t="s">
        <v>2572</v>
      </c>
      <c r="CU177" s="7">
        <v>44253</v>
      </c>
      <c r="CV177">
        <v>2040</v>
      </c>
      <c r="CW177" s="27">
        <v>44259</v>
      </c>
      <c r="CX177">
        <v>2040</v>
      </c>
      <c r="CY177" s="27">
        <v>44279</v>
      </c>
      <c r="CZ177">
        <v>2040</v>
      </c>
      <c r="DA177" s="27">
        <v>44279</v>
      </c>
      <c r="DB177">
        <v>2040</v>
      </c>
      <c r="DC177" s="27">
        <v>44305</v>
      </c>
      <c r="DD177">
        <v>2040</v>
      </c>
      <c r="DE177" s="27">
        <v>44305</v>
      </c>
      <c r="DF177">
        <v>2040</v>
      </c>
      <c r="DG177" s="27">
        <v>44305</v>
      </c>
      <c r="DH177">
        <v>2040</v>
      </c>
      <c r="DI177" s="27">
        <v>44343</v>
      </c>
      <c r="DJ177" t="s">
        <v>75</v>
      </c>
      <c r="DK177" s="7">
        <v>44259</v>
      </c>
      <c r="DL177" t="s">
        <v>148</v>
      </c>
      <c r="DM177" s="27">
        <v>44257</v>
      </c>
      <c r="DN177" t="s">
        <v>148</v>
      </c>
      <c r="DO177" s="27">
        <v>44257</v>
      </c>
      <c r="DP177" t="s">
        <v>200</v>
      </c>
      <c r="DQ177" s="27">
        <v>44259</v>
      </c>
      <c r="DR177" t="s">
        <v>200</v>
      </c>
      <c r="DS177" s="27">
        <v>44259</v>
      </c>
      <c r="DT177" t="s">
        <v>200</v>
      </c>
      <c r="DU177" s="27">
        <v>44259</v>
      </c>
      <c r="DV177" t="s">
        <v>118</v>
      </c>
      <c r="DW177" s="27">
        <v>44370</v>
      </c>
      <c r="DX177" t="s">
        <v>116</v>
      </c>
      <c r="DY177" s="7">
        <v>44392</v>
      </c>
      <c r="DZ177" t="s">
        <v>116</v>
      </c>
      <c r="EA177">
        <v>44392</v>
      </c>
      <c r="EB177" t="s">
        <v>116</v>
      </c>
      <c r="EC177" s="27">
        <v>44392</v>
      </c>
      <c r="ED177" t="s">
        <v>116</v>
      </c>
      <c r="EE177" s="27">
        <v>44392</v>
      </c>
      <c r="EF177" t="s">
        <v>116</v>
      </c>
      <c r="EG177" s="7">
        <v>44392</v>
      </c>
      <c r="EH177" t="s">
        <v>116</v>
      </c>
      <c r="EI177" s="27">
        <v>44392</v>
      </c>
      <c r="EJ177" t="s">
        <v>193</v>
      </c>
      <c r="EK177" s="27">
        <v>44210</v>
      </c>
      <c r="EL177" t="s">
        <v>193</v>
      </c>
      <c r="EM177" s="27">
        <v>44210</v>
      </c>
      <c r="EN177" t="s">
        <v>193</v>
      </c>
      <c r="EO177" s="27">
        <v>44210</v>
      </c>
      <c r="EP177" t="s">
        <v>193</v>
      </c>
      <c r="EQ177" s="27">
        <v>44210</v>
      </c>
      <c r="ER177" t="s">
        <v>188</v>
      </c>
      <c r="ES177" s="27">
        <v>44406</v>
      </c>
      <c r="ET177" t="s">
        <v>139</v>
      </c>
      <c r="EU177" s="27">
        <v>44420</v>
      </c>
      <c r="EV177" t="s">
        <v>187</v>
      </c>
      <c r="EW177" s="27">
        <v>44406</v>
      </c>
      <c r="EX177" t="s">
        <v>187</v>
      </c>
      <c r="EY177" s="27">
        <v>44406</v>
      </c>
      <c r="EZ177" t="s">
        <v>187</v>
      </c>
      <c r="FA177">
        <v>44406</v>
      </c>
      <c r="FB177" t="s">
        <v>187</v>
      </c>
      <c r="FC177" s="27">
        <v>44406</v>
      </c>
      <c r="FF177" t="s">
        <v>187</v>
      </c>
      <c r="FG177" s="27">
        <v>44406</v>
      </c>
      <c r="FH177" t="s">
        <v>187</v>
      </c>
      <c r="FI177" s="7">
        <v>44406</v>
      </c>
      <c r="FJ177" t="s">
        <v>187</v>
      </c>
      <c r="FK177" s="27">
        <v>44406</v>
      </c>
      <c r="FL177" t="s">
        <v>187</v>
      </c>
      <c r="FM177" s="27">
        <v>44406</v>
      </c>
      <c r="FN177" t="s">
        <v>186</v>
      </c>
      <c r="FO177" s="27">
        <v>44406</v>
      </c>
      <c r="FP177" t="s">
        <v>186</v>
      </c>
      <c r="FQ177" s="27">
        <v>44406</v>
      </c>
      <c r="FR177" t="s">
        <v>186</v>
      </c>
      <c r="FS177" s="27">
        <v>44406</v>
      </c>
      <c r="FT177" t="s">
        <v>186</v>
      </c>
      <c r="FU177" s="7">
        <v>44406</v>
      </c>
      <c r="FV177" t="s">
        <v>186</v>
      </c>
      <c r="FW177" s="27">
        <v>44462</v>
      </c>
      <c r="FX177" t="s">
        <v>186</v>
      </c>
      <c r="FY177" s="27">
        <v>44462</v>
      </c>
      <c r="FZ177" t="s">
        <v>186</v>
      </c>
      <c r="GA177" s="27">
        <v>44462</v>
      </c>
      <c r="GB177" t="s">
        <v>186</v>
      </c>
      <c r="GC177" s="27">
        <v>44462</v>
      </c>
      <c r="GD177" t="s">
        <v>186</v>
      </c>
      <c r="GE177" s="27">
        <v>44473</v>
      </c>
      <c r="GF177" t="s">
        <v>186</v>
      </c>
      <c r="GG177" s="27">
        <v>44473</v>
      </c>
      <c r="GH177" t="s">
        <v>186</v>
      </c>
      <c r="GI177" s="27">
        <v>44473</v>
      </c>
      <c r="GJ177" t="s">
        <v>186</v>
      </c>
      <c r="GK177" s="27">
        <v>44473</v>
      </c>
      <c r="GL177" t="s">
        <v>186</v>
      </c>
      <c r="GM177" s="27">
        <v>44473</v>
      </c>
      <c r="GN177" t="s">
        <v>186</v>
      </c>
      <c r="GO177" s="27">
        <v>44473</v>
      </c>
      <c r="GP177" t="s">
        <v>186</v>
      </c>
      <c r="GQ177" s="27">
        <v>44473</v>
      </c>
      <c r="GR177" t="s">
        <v>186</v>
      </c>
      <c r="GS177" s="27">
        <v>44473</v>
      </c>
      <c r="GT177" t="s">
        <v>186</v>
      </c>
      <c r="GU177" s="27">
        <v>44473</v>
      </c>
      <c r="GV177" t="s">
        <v>186</v>
      </c>
      <c r="GW177" s="27">
        <v>44473</v>
      </c>
      <c r="GX177" t="s">
        <v>186</v>
      </c>
      <c r="GY177" s="27">
        <v>44522</v>
      </c>
      <c r="GZ177" t="s">
        <v>184</v>
      </c>
      <c r="HA177" s="27">
        <v>44522</v>
      </c>
      <c r="HB177" t="s">
        <v>184</v>
      </c>
      <c r="HC177" s="27">
        <v>44522</v>
      </c>
      <c r="HD177" t="s">
        <v>184</v>
      </c>
      <c r="HE177" s="27">
        <v>44522</v>
      </c>
      <c r="HF177" t="s">
        <v>184</v>
      </c>
      <c r="HG177">
        <v>44522</v>
      </c>
      <c r="HH177" t="s">
        <v>184</v>
      </c>
      <c r="HI177">
        <v>44522</v>
      </c>
      <c r="HJ177" t="s">
        <v>184</v>
      </c>
      <c r="HK177">
        <v>44522</v>
      </c>
      <c r="HL177" t="s">
        <v>184</v>
      </c>
      <c r="HM177" s="27">
        <v>44522</v>
      </c>
      <c r="HN177" t="s">
        <v>179</v>
      </c>
      <c r="HO177" s="27">
        <v>44522</v>
      </c>
      <c r="HP177" t="s">
        <v>183</v>
      </c>
      <c r="HQ177" s="27">
        <v>44522</v>
      </c>
      <c r="HR177" s="470" t="s">
        <v>183</v>
      </c>
      <c r="HS177" s="471">
        <v>44522</v>
      </c>
      <c r="HT177" t="s">
        <v>183</v>
      </c>
      <c r="HU177" s="27">
        <v>44522</v>
      </c>
      <c r="HV177" t="s">
        <v>183</v>
      </c>
      <c r="HW177" s="27">
        <v>44522</v>
      </c>
      <c r="HX177" t="s">
        <v>183</v>
      </c>
      <c r="HY177" s="27">
        <v>44522</v>
      </c>
      <c r="HZ177" t="s">
        <v>178</v>
      </c>
      <c r="IA177" s="27">
        <v>44522</v>
      </c>
      <c r="IB177" t="s">
        <v>178</v>
      </c>
      <c r="IC177" s="27">
        <v>44522</v>
      </c>
      <c r="ID177" t="s">
        <v>178</v>
      </c>
      <c r="IE177" s="27">
        <v>44522</v>
      </c>
      <c r="IF177" t="s">
        <v>178</v>
      </c>
      <c r="IG177" s="27">
        <v>44601</v>
      </c>
      <c r="IH177" t="s">
        <v>183</v>
      </c>
      <c r="II177" s="27">
        <v>44601</v>
      </c>
      <c r="IJ177" t="s">
        <v>183</v>
      </c>
      <c r="IK177" s="27">
        <v>44601</v>
      </c>
      <c r="IL177" t="s">
        <v>183</v>
      </c>
      <c r="IM177" s="27">
        <v>44601</v>
      </c>
      <c r="IN177" t="s">
        <v>183</v>
      </c>
      <c r="IO177" s="27">
        <v>44601</v>
      </c>
      <c r="IP177" t="s">
        <v>184</v>
      </c>
      <c r="IQ177" s="27">
        <v>44522</v>
      </c>
      <c r="IR177" t="s">
        <v>184</v>
      </c>
      <c r="IS177">
        <v>44522</v>
      </c>
      <c r="IT177" t="s">
        <v>184</v>
      </c>
      <c r="IU177" s="27">
        <v>44522</v>
      </c>
      <c r="IV177" t="s">
        <v>184</v>
      </c>
      <c r="IW177" s="27">
        <v>44522</v>
      </c>
      <c r="IX177" t="s">
        <v>184</v>
      </c>
      <c r="IY177" s="27">
        <v>44522</v>
      </c>
      <c r="IZ177" t="s">
        <v>184</v>
      </c>
      <c r="JA177" s="27">
        <v>44522</v>
      </c>
      <c r="JB177" t="s">
        <v>184</v>
      </c>
      <c r="JC177" s="27">
        <v>44522</v>
      </c>
      <c r="JD177" t="s">
        <v>184</v>
      </c>
      <c r="JE177" s="27">
        <v>44522</v>
      </c>
      <c r="JF177" t="s">
        <v>186</v>
      </c>
      <c r="JG177">
        <v>44655</v>
      </c>
      <c r="JH177" t="s">
        <v>181</v>
      </c>
      <c r="JI177" s="27">
        <v>44655</v>
      </c>
      <c r="JJ177" t="s">
        <v>181</v>
      </c>
      <c r="JK177">
        <v>44655</v>
      </c>
      <c r="JL177" t="s">
        <v>181</v>
      </c>
      <c r="JM177" s="27">
        <v>44655</v>
      </c>
      <c r="JN177" t="s">
        <v>181</v>
      </c>
      <c r="JO177" s="7">
        <v>44685</v>
      </c>
      <c r="JP177" t="s">
        <v>181</v>
      </c>
      <c r="JQ177" s="27">
        <v>44685</v>
      </c>
      <c r="JR177" t="s">
        <v>181</v>
      </c>
      <c r="JS177" s="27">
        <v>44685</v>
      </c>
      <c r="JT177" t="s">
        <v>181</v>
      </c>
      <c r="JU177">
        <v>44685</v>
      </c>
      <c r="JV177" t="s">
        <v>181</v>
      </c>
      <c r="JW177">
        <v>44685</v>
      </c>
      <c r="JX177" t="s">
        <v>181</v>
      </c>
      <c r="JY177" s="27">
        <v>44754</v>
      </c>
      <c r="JZ177" t="s">
        <v>181</v>
      </c>
      <c r="KA177" s="27">
        <v>44754</v>
      </c>
      <c r="KB177" t="s">
        <v>181</v>
      </c>
      <c r="KC177" s="27">
        <v>44754</v>
      </c>
      <c r="KD177" t="s">
        <v>181</v>
      </c>
      <c r="KE177" s="27">
        <v>44754</v>
      </c>
    </row>
    <row r="178" spans="1:291" x14ac:dyDescent="0.25">
      <c r="A178">
        <v>3655</v>
      </c>
      <c r="B178" s="7">
        <v>43916</v>
      </c>
      <c r="D178">
        <v>3655</v>
      </c>
      <c r="E178" s="7">
        <v>43916</v>
      </c>
      <c r="G178" t="s">
        <v>2579</v>
      </c>
      <c r="I178">
        <v>3636</v>
      </c>
      <c r="J178" s="7">
        <v>43916</v>
      </c>
      <c r="L178" t="s">
        <v>2579</v>
      </c>
      <c r="M178">
        <v>5376</v>
      </c>
      <c r="O178" t="s">
        <v>2554</v>
      </c>
      <c r="P178" s="7">
        <v>43921</v>
      </c>
      <c r="R178">
        <v>2188</v>
      </c>
      <c r="S178" s="7">
        <v>43936</v>
      </c>
      <c r="T178" t="s">
        <v>2342</v>
      </c>
      <c r="U178">
        <v>2208</v>
      </c>
      <c r="V178" s="7">
        <v>43979</v>
      </c>
      <c r="W178" t="s">
        <v>2342</v>
      </c>
      <c r="X178">
        <v>5376</v>
      </c>
      <c r="Y178">
        <v>5376</v>
      </c>
      <c r="Z178" s="7">
        <v>43979</v>
      </c>
      <c r="AA178">
        <v>5376</v>
      </c>
      <c r="AB178">
        <v>5376</v>
      </c>
      <c r="AC178" t="s">
        <v>2554</v>
      </c>
      <c r="AD178" s="7">
        <v>43978</v>
      </c>
      <c r="AE178" s="14">
        <v>3697</v>
      </c>
      <c r="AF178">
        <v>2040</v>
      </c>
      <c r="AG178" s="7">
        <v>43978</v>
      </c>
      <c r="AH178">
        <v>6289</v>
      </c>
      <c r="AI178" s="7">
        <v>43181</v>
      </c>
      <c r="AJ178" s="15" t="s">
        <v>2503</v>
      </c>
      <c r="AK178" t="s">
        <v>2557</v>
      </c>
      <c r="AL178" s="7">
        <v>43978</v>
      </c>
      <c r="AM178" t="s">
        <v>2523</v>
      </c>
      <c r="AN178" t="s">
        <v>2557</v>
      </c>
      <c r="AO178" s="7">
        <v>43978</v>
      </c>
      <c r="AP178" t="s">
        <v>2557</v>
      </c>
      <c r="AQ178" s="7">
        <v>43978</v>
      </c>
      <c r="AR178" t="s">
        <v>2557</v>
      </c>
      <c r="AS178" s="27">
        <v>44017</v>
      </c>
      <c r="AT178" t="s">
        <v>2557</v>
      </c>
      <c r="AU178" s="27">
        <v>44017</v>
      </c>
      <c r="AV178" t="s">
        <v>2557</v>
      </c>
      <c r="AW178" s="27">
        <v>44017</v>
      </c>
      <c r="AX178" t="s">
        <v>2557</v>
      </c>
      <c r="AY178" s="27">
        <v>44049</v>
      </c>
      <c r="AZ178" t="s">
        <v>2527</v>
      </c>
      <c r="BA178" s="27">
        <v>44049</v>
      </c>
      <c r="BB178" t="s">
        <v>2527</v>
      </c>
      <c r="BC178" s="27">
        <v>44049</v>
      </c>
      <c r="BD178" t="s">
        <v>2527</v>
      </c>
      <c r="BE178" s="27">
        <v>44049</v>
      </c>
      <c r="BF178" t="s">
        <v>2527</v>
      </c>
      <c r="BG178" s="27">
        <v>44077</v>
      </c>
      <c r="BH178" t="s">
        <v>2527</v>
      </c>
      <c r="BI178" s="27">
        <v>44077</v>
      </c>
      <c r="BJ178" t="s">
        <v>2527</v>
      </c>
      <c r="BK178" s="27">
        <v>44077</v>
      </c>
      <c r="BL178" t="s">
        <v>2527</v>
      </c>
      <c r="BM178" s="27">
        <v>44077</v>
      </c>
      <c r="BN178" t="s">
        <v>2556</v>
      </c>
      <c r="BO178" s="27">
        <v>44125</v>
      </c>
      <c r="BP178" t="s">
        <v>2556</v>
      </c>
      <c r="BQ178" s="7">
        <v>44125</v>
      </c>
      <c r="BR178" t="s">
        <v>2556</v>
      </c>
      <c r="BS178" s="27">
        <v>44125</v>
      </c>
      <c r="BT178" t="s">
        <v>2556</v>
      </c>
      <c r="BU178" s="27">
        <v>44125</v>
      </c>
      <c r="BV178" t="s">
        <v>2556</v>
      </c>
      <c r="BW178">
        <v>44125</v>
      </c>
      <c r="BX178" t="s">
        <v>2556</v>
      </c>
      <c r="BY178" s="27">
        <v>44208</v>
      </c>
      <c r="BZ178" t="s">
        <v>2556</v>
      </c>
      <c r="CA178" s="27">
        <v>44208</v>
      </c>
      <c r="CB178" t="s">
        <v>2556</v>
      </c>
      <c r="CC178" s="27">
        <v>44208</v>
      </c>
      <c r="CD178">
        <v>4140</v>
      </c>
      <c r="CE178" s="27">
        <v>44221</v>
      </c>
      <c r="CF178" t="s">
        <v>2556</v>
      </c>
      <c r="CG178" s="27">
        <v>44208</v>
      </c>
      <c r="CH178">
        <v>687</v>
      </c>
      <c r="CI178" s="27">
        <v>44208</v>
      </c>
      <c r="CJ178">
        <v>687</v>
      </c>
      <c r="CK178" s="27">
        <v>44208</v>
      </c>
      <c r="CL178">
        <v>687</v>
      </c>
      <c r="CM178" s="27">
        <v>44208</v>
      </c>
      <c r="CN178" t="s">
        <v>2558</v>
      </c>
      <c r="CO178" s="27">
        <v>44231</v>
      </c>
      <c r="CP178" t="s">
        <v>2558</v>
      </c>
      <c r="CQ178" s="7">
        <v>44231</v>
      </c>
      <c r="CR178">
        <v>9306</v>
      </c>
      <c r="CS178" t="s">
        <v>2585</v>
      </c>
      <c r="CT178" t="s">
        <v>2537</v>
      </c>
      <c r="CU178" s="7">
        <v>44253</v>
      </c>
      <c r="CV178" t="s">
        <v>2554</v>
      </c>
      <c r="CW178" s="27">
        <v>44265</v>
      </c>
      <c r="CX178" t="s">
        <v>2554</v>
      </c>
      <c r="CY178" s="27">
        <v>44292</v>
      </c>
      <c r="CZ178" t="s">
        <v>2554</v>
      </c>
      <c r="DA178" s="27">
        <v>44292</v>
      </c>
      <c r="DB178" t="s">
        <v>2554</v>
      </c>
      <c r="DC178" s="27">
        <v>44292</v>
      </c>
      <c r="DD178" t="s">
        <v>2554</v>
      </c>
      <c r="DE178" s="27">
        <v>44292</v>
      </c>
      <c r="DF178" t="s">
        <v>2554</v>
      </c>
      <c r="DG178" s="27">
        <v>44342</v>
      </c>
      <c r="DH178" t="s">
        <v>2554</v>
      </c>
      <c r="DI178" s="27">
        <v>44342</v>
      </c>
      <c r="DJ178" t="s">
        <v>76</v>
      </c>
      <c r="DK178" s="7">
        <v>44259</v>
      </c>
      <c r="DL178" t="s">
        <v>150</v>
      </c>
      <c r="DM178" s="27">
        <v>44257</v>
      </c>
      <c r="DN178" t="s">
        <v>150</v>
      </c>
      <c r="DO178" s="27">
        <v>44257</v>
      </c>
      <c r="DP178" t="s">
        <v>2582</v>
      </c>
      <c r="DQ178" s="27">
        <v>44370</v>
      </c>
      <c r="DR178" t="s">
        <v>2582</v>
      </c>
      <c r="DS178" s="27">
        <v>44370</v>
      </c>
      <c r="DT178" t="s">
        <v>2582</v>
      </c>
      <c r="DU178" s="27">
        <v>44370</v>
      </c>
      <c r="DV178" t="s">
        <v>198</v>
      </c>
      <c r="DW178" s="27">
        <v>44370</v>
      </c>
      <c r="DX178" t="s">
        <v>118</v>
      </c>
      <c r="DY178" s="7">
        <v>44392</v>
      </c>
      <c r="DZ178" t="s">
        <v>118</v>
      </c>
      <c r="EA178">
        <v>44392</v>
      </c>
      <c r="EB178" t="s">
        <v>118</v>
      </c>
      <c r="EC178" s="27">
        <v>44392</v>
      </c>
      <c r="ED178" t="s">
        <v>118</v>
      </c>
      <c r="EE178" s="27">
        <v>44392</v>
      </c>
      <c r="EF178" t="s">
        <v>118</v>
      </c>
      <c r="EG178" s="7">
        <v>44392</v>
      </c>
      <c r="EH178" t="s">
        <v>118</v>
      </c>
      <c r="EI178" s="27">
        <v>44392</v>
      </c>
      <c r="EJ178" t="s">
        <v>116</v>
      </c>
      <c r="EK178" s="27">
        <v>44392</v>
      </c>
      <c r="EL178" t="s">
        <v>116</v>
      </c>
      <c r="EM178" s="27">
        <v>44392</v>
      </c>
      <c r="EN178" t="s">
        <v>116</v>
      </c>
      <c r="EO178" s="27">
        <v>44411</v>
      </c>
      <c r="EP178" t="s">
        <v>116</v>
      </c>
      <c r="EQ178" s="27">
        <v>44411</v>
      </c>
      <c r="ER178" t="s">
        <v>190</v>
      </c>
      <c r="ES178" s="27">
        <v>44210</v>
      </c>
      <c r="ET178" t="s">
        <v>188</v>
      </c>
      <c r="EU178" s="27">
        <v>44406</v>
      </c>
      <c r="EV178" t="s">
        <v>139</v>
      </c>
      <c r="EW178" s="27">
        <v>44420</v>
      </c>
      <c r="EX178" t="s">
        <v>139</v>
      </c>
      <c r="EY178" s="27">
        <v>44420</v>
      </c>
      <c r="EZ178" t="s">
        <v>139</v>
      </c>
      <c r="FA178">
        <v>44420</v>
      </c>
      <c r="FB178" t="s">
        <v>139</v>
      </c>
      <c r="FC178" s="27">
        <v>44420</v>
      </c>
      <c r="FF178" t="s">
        <v>139</v>
      </c>
      <c r="FG178" s="27">
        <v>44420</v>
      </c>
      <c r="FH178" t="s">
        <v>139</v>
      </c>
      <c r="FI178" s="7">
        <v>44420</v>
      </c>
      <c r="FJ178" t="s">
        <v>139</v>
      </c>
      <c r="FK178" s="27">
        <v>44420</v>
      </c>
      <c r="FL178" t="s">
        <v>139</v>
      </c>
      <c r="FM178" s="27">
        <v>44420</v>
      </c>
      <c r="FN178" t="s">
        <v>187</v>
      </c>
      <c r="FO178" s="27">
        <v>44406</v>
      </c>
      <c r="FP178" t="s">
        <v>187</v>
      </c>
      <c r="FQ178" s="27">
        <v>44406</v>
      </c>
      <c r="FR178" t="s">
        <v>187</v>
      </c>
      <c r="FS178" s="27">
        <v>44406</v>
      </c>
      <c r="FT178" t="s">
        <v>187</v>
      </c>
      <c r="FU178" s="7">
        <v>44406</v>
      </c>
      <c r="FV178" t="s">
        <v>187</v>
      </c>
      <c r="FW178" s="27">
        <v>44406</v>
      </c>
      <c r="FX178" t="s">
        <v>187</v>
      </c>
      <c r="FY178" s="27">
        <v>44406</v>
      </c>
      <c r="FZ178" t="s">
        <v>187</v>
      </c>
      <c r="GA178" s="27">
        <v>44406</v>
      </c>
      <c r="GB178" t="s">
        <v>187</v>
      </c>
      <c r="GC178" s="27">
        <v>44406</v>
      </c>
      <c r="GD178" t="s">
        <v>187</v>
      </c>
      <c r="GE178" s="27">
        <v>44473</v>
      </c>
      <c r="GF178" t="s">
        <v>187</v>
      </c>
      <c r="GG178" s="27">
        <v>44473</v>
      </c>
      <c r="GH178" t="s">
        <v>187</v>
      </c>
      <c r="GI178" s="27">
        <v>44473</v>
      </c>
      <c r="GJ178" t="s">
        <v>187</v>
      </c>
      <c r="GK178" s="27">
        <v>44473</v>
      </c>
      <c r="GL178" t="s">
        <v>187</v>
      </c>
      <c r="GM178" s="27">
        <v>44473</v>
      </c>
      <c r="GN178" t="s">
        <v>187</v>
      </c>
      <c r="GO178" s="27">
        <v>44473</v>
      </c>
      <c r="GP178" t="s">
        <v>187</v>
      </c>
      <c r="GQ178" s="27">
        <v>44473</v>
      </c>
      <c r="GR178" t="s">
        <v>187</v>
      </c>
      <c r="GS178" s="27">
        <v>44473</v>
      </c>
      <c r="GT178" t="s">
        <v>187</v>
      </c>
      <c r="GU178" s="27">
        <v>44473</v>
      </c>
      <c r="GV178" t="s">
        <v>187</v>
      </c>
      <c r="GW178" s="27">
        <v>44473</v>
      </c>
      <c r="GX178" t="s">
        <v>187</v>
      </c>
      <c r="GY178" s="27">
        <v>44522</v>
      </c>
      <c r="GZ178" t="s">
        <v>186</v>
      </c>
      <c r="HA178" s="27">
        <v>44522</v>
      </c>
      <c r="HB178" t="s">
        <v>186</v>
      </c>
      <c r="HC178" s="27">
        <v>44522</v>
      </c>
      <c r="HD178" t="s">
        <v>186</v>
      </c>
      <c r="HE178" s="27">
        <v>44522</v>
      </c>
      <c r="HF178" t="s">
        <v>186</v>
      </c>
      <c r="HG178">
        <v>44522</v>
      </c>
      <c r="HH178" t="s">
        <v>186</v>
      </c>
      <c r="HI178">
        <v>44522</v>
      </c>
      <c r="HJ178" t="s">
        <v>186</v>
      </c>
      <c r="HK178">
        <v>44522</v>
      </c>
      <c r="HL178" t="s">
        <v>186</v>
      </c>
      <c r="HM178" s="27">
        <v>44522</v>
      </c>
      <c r="HN178" t="s">
        <v>181</v>
      </c>
      <c r="HO178" s="27">
        <v>44522</v>
      </c>
      <c r="HP178" t="s">
        <v>184</v>
      </c>
      <c r="HQ178" s="27">
        <v>44522</v>
      </c>
      <c r="HR178" s="470" t="s">
        <v>184</v>
      </c>
      <c r="HS178" s="471">
        <v>44522</v>
      </c>
      <c r="HT178" t="s">
        <v>184</v>
      </c>
      <c r="HU178" s="27">
        <v>44522</v>
      </c>
      <c r="HV178" t="s">
        <v>184</v>
      </c>
      <c r="HW178" s="27">
        <v>44522</v>
      </c>
      <c r="HX178" t="s">
        <v>184</v>
      </c>
      <c r="HY178" s="27">
        <v>44522</v>
      </c>
      <c r="HZ178" t="s">
        <v>179</v>
      </c>
      <c r="IA178" s="27">
        <v>44522</v>
      </c>
      <c r="IB178" t="s">
        <v>179</v>
      </c>
      <c r="IC178" s="27">
        <v>44522</v>
      </c>
      <c r="ID178" t="s">
        <v>179</v>
      </c>
      <c r="IE178" s="27">
        <v>44522</v>
      </c>
      <c r="IF178" t="s">
        <v>179</v>
      </c>
      <c r="IG178" s="27">
        <v>44601</v>
      </c>
      <c r="IH178" t="s">
        <v>184</v>
      </c>
      <c r="II178" s="27">
        <v>44522</v>
      </c>
      <c r="IJ178" t="s">
        <v>184</v>
      </c>
      <c r="IK178" s="27">
        <v>44522</v>
      </c>
      <c r="IL178" t="s">
        <v>184</v>
      </c>
      <c r="IM178" s="27">
        <v>44522</v>
      </c>
      <c r="IN178" t="s">
        <v>184</v>
      </c>
      <c r="IO178" s="27">
        <v>44522</v>
      </c>
      <c r="IP178" t="s">
        <v>186</v>
      </c>
      <c r="IQ178" s="27">
        <v>44629</v>
      </c>
      <c r="IR178" t="s">
        <v>186</v>
      </c>
      <c r="IS178">
        <v>44629</v>
      </c>
      <c r="IT178" t="s">
        <v>186</v>
      </c>
      <c r="IU178" s="27">
        <v>44629</v>
      </c>
      <c r="IV178" t="s">
        <v>186</v>
      </c>
      <c r="IW178" s="27">
        <v>44629</v>
      </c>
      <c r="IX178" t="s">
        <v>186</v>
      </c>
      <c r="IY178" s="27">
        <v>44629</v>
      </c>
      <c r="IZ178" t="s">
        <v>186</v>
      </c>
      <c r="JA178" s="27">
        <v>44629</v>
      </c>
      <c r="JB178" t="s">
        <v>186</v>
      </c>
      <c r="JC178" s="27">
        <v>44655</v>
      </c>
      <c r="JD178" t="s">
        <v>186</v>
      </c>
      <c r="JE178" s="27">
        <v>44655</v>
      </c>
      <c r="JF178" t="s">
        <v>187</v>
      </c>
      <c r="JG178">
        <v>44655</v>
      </c>
      <c r="JH178" t="s">
        <v>183</v>
      </c>
      <c r="JI178" s="27">
        <v>44655</v>
      </c>
      <c r="JJ178" t="s">
        <v>183</v>
      </c>
      <c r="JK178">
        <v>44655</v>
      </c>
      <c r="JL178" t="s">
        <v>183</v>
      </c>
      <c r="JM178" s="27">
        <v>44655</v>
      </c>
      <c r="JN178" t="s">
        <v>183</v>
      </c>
      <c r="JO178" s="7">
        <v>44685</v>
      </c>
      <c r="JP178" t="s">
        <v>183</v>
      </c>
      <c r="JQ178" s="27">
        <v>44685</v>
      </c>
      <c r="JR178" t="s">
        <v>183</v>
      </c>
      <c r="JS178" s="27">
        <v>44685</v>
      </c>
      <c r="JT178" t="s">
        <v>183</v>
      </c>
      <c r="JU178">
        <v>44685</v>
      </c>
      <c r="JV178" t="s">
        <v>183</v>
      </c>
      <c r="JW178">
        <v>44685</v>
      </c>
      <c r="JX178" t="s">
        <v>183</v>
      </c>
      <c r="JY178" s="27">
        <v>44754</v>
      </c>
      <c r="JZ178" t="s">
        <v>183</v>
      </c>
      <c r="KA178" s="27">
        <v>44754</v>
      </c>
      <c r="KB178" t="s">
        <v>183</v>
      </c>
      <c r="KC178" s="27">
        <v>44754</v>
      </c>
      <c r="KD178" t="s">
        <v>183</v>
      </c>
      <c r="KE178" s="27">
        <v>44754</v>
      </c>
    </row>
    <row r="179" spans="1:291" x14ac:dyDescent="0.25">
      <c r="A179">
        <v>3636</v>
      </c>
      <c r="B179" s="7">
        <v>43916</v>
      </c>
      <c r="D179">
        <v>3636</v>
      </c>
      <c r="E179" s="7">
        <v>43916</v>
      </c>
      <c r="G179">
        <v>3204</v>
      </c>
      <c r="I179">
        <v>5310</v>
      </c>
      <c r="J179" s="7">
        <v>43916</v>
      </c>
      <c r="L179">
        <v>3204</v>
      </c>
      <c r="M179">
        <v>3712</v>
      </c>
      <c r="O179" t="s">
        <v>2556</v>
      </c>
      <c r="P179" s="7">
        <v>43921</v>
      </c>
      <c r="R179">
        <v>2181</v>
      </c>
      <c r="S179" s="7">
        <v>42279</v>
      </c>
      <c r="T179" t="s">
        <v>2583</v>
      </c>
      <c r="U179">
        <v>2279</v>
      </c>
      <c r="V179" s="7">
        <v>43979</v>
      </c>
      <c r="W179" t="s">
        <v>2342</v>
      </c>
      <c r="X179">
        <v>3712</v>
      </c>
      <c r="Y179">
        <v>3712</v>
      </c>
      <c r="Z179" s="7">
        <v>43265</v>
      </c>
      <c r="AA179">
        <v>3712</v>
      </c>
      <c r="AB179">
        <v>3712</v>
      </c>
      <c r="AC179" t="s">
        <v>2556</v>
      </c>
      <c r="AD179" s="7">
        <v>43978</v>
      </c>
      <c r="AE179" s="14">
        <v>5307</v>
      </c>
      <c r="AF179" t="s">
        <v>2554</v>
      </c>
      <c r="AG179" s="7">
        <v>43978</v>
      </c>
      <c r="AH179">
        <v>1451</v>
      </c>
      <c r="AI179" s="7">
        <v>43790</v>
      </c>
      <c r="AJ179" s="15" t="s">
        <v>2428</v>
      </c>
      <c r="AK179" t="s">
        <v>2558</v>
      </c>
      <c r="AL179" s="7">
        <v>43978</v>
      </c>
      <c r="AM179" t="s">
        <v>2553</v>
      </c>
      <c r="AN179" t="s">
        <v>2558</v>
      </c>
      <c r="AO179" s="7">
        <v>43978</v>
      </c>
      <c r="AP179" t="s">
        <v>2558</v>
      </c>
      <c r="AQ179" s="7">
        <v>43978</v>
      </c>
      <c r="AR179" t="s">
        <v>2558</v>
      </c>
      <c r="AS179" s="27">
        <v>44017</v>
      </c>
      <c r="AT179" t="s">
        <v>2558</v>
      </c>
      <c r="AU179" s="27">
        <v>44017</v>
      </c>
      <c r="AV179" t="s">
        <v>2558</v>
      </c>
      <c r="AW179" s="27">
        <v>44017</v>
      </c>
      <c r="AX179" t="s">
        <v>2558</v>
      </c>
      <c r="AY179" s="27">
        <v>44049</v>
      </c>
      <c r="AZ179" t="s">
        <v>2557</v>
      </c>
      <c r="BA179" s="27">
        <v>44049</v>
      </c>
      <c r="BB179" t="s">
        <v>2557</v>
      </c>
      <c r="BC179" s="27">
        <v>44049</v>
      </c>
      <c r="BD179" t="s">
        <v>2557</v>
      </c>
      <c r="BE179" s="27">
        <v>44049</v>
      </c>
      <c r="BF179" t="s">
        <v>2557</v>
      </c>
      <c r="BG179" s="27">
        <v>44077</v>
      </c>
      <c r="BH179" t="s">
        <v>2557</v>
      </c>
      <c r="BI179" s="27">
        <v>44077</v>
      </c>
      <c r="BJ179" t="s">
        <v>2557</v>
      </c>
      <c r="BK179" s="27">
        <v>44077</v>
      </c>
      <c r="BL179" t="s">
        <v>2557</v>
      </c>
      <c r="BM179" s="27">
        <v>44077</v>
      </c>
      <c r="BN179" t="s">
        <v>2526</v>
      </c>
      <c r="BO179" s="27">
        <v>44125</v>
      </c>
      <c r="BP179" t="s">
        <v>2526</v>
      </c>
      <c r="BQ179" s="7">
        <v>44125</v>
      </c>
      <c r="BR179" t="s">
        <v>2526</v>
      </c>
      <c r="BS179" s="27">
        <v>44125</v>
      </c>
      <c r="BT179" t="s">
        <v>2526</v>
      </c>
      <c r="BU179" s="27">
        <v>44125</v>
      </c>
      <c r="BV179" t="s">
        <v>2526</v>
      </c>
      <c r="BW179">
        <v>44125</v>
      </c>
      <c r="BX179" t="s">
        <v>2526</v>
      </c>
      <c r="BY179" s="27">
        <v>44208</v>
      </c>
      <c r="BZ179" t="s">
        <v>2526</v>
      </c>
      <c r="CA179" s="27">
        <v>44208</v>
      </c>
      <c r="CB179" t="s">
        <v>2526</v>
      </c>
      <c r="CC179" s="27">
        <v>44208</v>
      </c>
      <c r="CD179">
        <v>4380</v>
      </c>
      <c r="CE179" s="27">
        <v>44221</v>
      </c>
      <c r="CF179" t="s">
        <v>2526</v>
      </c>
      <c r="CG179" s="27">
        <v>44208</v>
      </c>
      <c r="CH179">
        <v>4120</v>
      </c>
      <c r="CI179" s="27">
        <v>44208</v>
      </c>
      <c r="CJ179">
        <v>4120</v>
      </c>
      <c r="CK179" s="27">
        <v>44231</v>
      </c>
      <c r="CL179">
        <v>4120</v>
      </c>
      <c r="CM179" s="27">
        <v>44231</v>
      </c>
      <c r="CN179">
        <v>687</v>
      </c>
      <c r="CO179" s="27">
        <v>44208</v>
      </c>
      <c r="CP179">
        <v>687</v>
      </c>
      <c r="CQ179" s="7">
        <v>44208</v>
      </c>
      <c r="CR179">
        <v>9305</v>
      </c>
      <c r="CS179">
        <v>6.5000000000000002E-2</v>
      </c>
      <c r="CT179" t="s">
        <v>2539</v>
      </c>
      <c r="CU179" s="7">
        <v>44253</v>
      </c>
      <c r="CV179" t="s">
        <v>2556</v>
      </c>
      <c r="CW179" s="27">
        <v>44259</v>
      </c>
      <c r="CX179" t="s">
        <v>2556</v>
      </c>
      <c r="CY179" s="27">
        <v>44292</v>
      </c>
      <c r="CZ179" t="s">
        <v>2556</v>
      </c>
      <c r="DA179" s="27">
        <v>44292</v>
      </c>
      <c r="DB179" t="s">
        <v>2556</v>
      </c>
      <c r="DC179" s="27">
        <v>44292</v>
      </c>
      <c r="DD179" t="s">
        <v>2556</v>
      </c>
      <c r="DE179" s="27">
        <v>44292</v>
      </c>
      <c r="DF179" t="s">
        <v>2556</v>
      </c>
      <c r="DG179" s="27">
        <v>44292</v>
      </c>
      <c r="DH179" t="s">
        <v>2556</v>
      </c>
      <c r="DI179" s="27">
        <v>44292</v>
      </c>
      <c r="DJ179" t="s">
        <v>78</v>
      </c>
      <c r="DK179" s="7">
        <v>44259</v>
      </c>
      <c r="DL179" t="s">
        <v>152</v>
      </c>
      <c r="DM179" s="27">
        <v>44257</v>
      </c>
      <c r="DN179" t="s">
        <v>152</v>
      </c>
      <c r="DO179" s="27">
        <v>44257</v>
      </c>
      <c r="DP179" t="s">
        <v>140</v>
      </c>
      <c r="DQ179" s="27">
        <v>44372</v>
      </c>
      <c r="DR179" t="s">
        <v>140</v>
      </c>
      <c r="DS179" s="27">
        <v>44372</v>
      </c>
      <c r="DT179" t="s">
        <v>140</v>
      </c>
      <c r="DU179" s="27">
        <v>44372</v>
      </c>
      <c r="DV179" t="s">
        <v>200</v>
      </c>
      <c r="DW179" s="27">
        <v>44259</v>
      </c>
      <c r="DX179" t="s">
        <v>198</v>
      </c>
      <c r="DY179" s="7">
        <v>44370</v>
      </c>
      <c r="DZ179" t="s">
        <v>198</v>
      </c>
      <c r="EA179">
        <v>44370</v>
      </c>
      <c r="EB179" t="s">
        <v>198</v>
      </c>
      <c r="EC179" s="27">
        <v>44370</v>
      </c>
      <c r="ED179" t="s">
        <v>198</v>
      </c>
      <c r="EE179" s="27">
        <v>44370</v>
      </c>
      <c r="EF179" t="s">
        <v>198</v>
      </c>
      <c r="EG179" s="7">
        <v>44370</v>
      </c>
      <c r="EH179" t="s">
        <v>198</v>
      </c>
      <c r="EI179" s="27">
        <v>44370</v>
      </c>
      <c r="EJ179" t="s">
        <v>118</v>
      </c>
      <c r="EK179" s="27">
        <v>44392</v>
      </c>
      <c r="EL179" t="s">
        <v>118</v>
      </c>
      <c r="EM179" s="27">
        <v>44392</v>
      </c>
      <c r="EN179" t="s">
        <v>118</v>
      </c>
      <c r="EO179" s="27">
        <v>44411</v>
      </c>
      <c r="EP179" t="s">
        <v>118</v>
      </c>
      <c r="EQ179" s="27">
        <v>44411</v>
      </c>
      <c r="ER179" t="s">
        <v>191</v>
      </c>
      <c r="ES179" s="27">
        <v>44210</v>
      </c>
      <c r="ET179" t="s">
        <v>190</v>
      </c>
      <c r="EU179" s="27">
        <v>44210</v>
      </c>
      <c r="EV179" t="s">
        <v>188</v>
      </c>
      <c r="EW179" s="27">
        <v>44406</v>
      </c>
      <c r="EX179" t="s">
        <v>188</v>
      </c>
      <c r="EY179" s="27">
        <v>44406</v>
      </c>
      <c r="EZ179" t="s">
        <v>188</v>
      </c>
      <c r="FA179">
        <v>44406</v>
      </c>
      <c r="FB179" t="s">
        <v>188</v>
      </c>
      <c r="FC179" s="27">
        <v>44406</v>
      </c>
      <c r="FF179" t="s">
        <v>188</v>
      </c>
      <c r="FG179" s="27">
        <v>44434</v>
      </c>
      <c r="FH179" t="s">
        <v>188</v>
      </c>
      <c r="FI179" s="7">
        <v>44434</v>
      </c>
      <c r="FJ179" t="s">
        <v>188</v>
      </c>
      <c r="FK179" s="27">
        <v>44434</v>
      </c>
      <c r="FL179" t="s">
        <v>188</v>
      </c>
      <c r="FM179" s="27">
        <v>44434</v>
      </c>
      <c r="FN179" t="s">
        <v>139</v>
      </c>
      <c r="FO179" s="27">
        <v>44420</v>
      </c>
      <c r="FP179" t="s">
        <v>139</v>
      </c>
      <c r="FQ179" s="27">
        <v>44454</v>
      </c>
      <c r="FR179" t="s">
        <v>139</v>
      </c>
      <c r="FS179" s="27">
        <v>44454</v>
      </c>
      <c r="FT179" t="s">
        <v>139</v>
      </c>
      <c r="FU179" s="7">
        <v>44454</v>
      </c>
      <c r="FV179" t="s">
        <v>139</v>
      </c>
      <c r="FW179" s="27">
        <v>44454</v>
      </c>
      <c r="FX179" t="s">
        <v>139</v>
      </c>
      <c r="FY179" s="27">
        <v>44454</v>
      </c>
      <c r="FZ179" t="s">
        <v>139</v>
      </c>
      <c r="GA179" s="27">
        <v>44454</v>
      </c>
      <c r="GB179" t="s">
        <v>139</v>
      </c>
      <c r="GC179" s="27">
        <v>44454</v>
      </c>
      <c r="GD179" t="s">
        <v>139</v>
      </c>
      <c r="GE179" s="27">
        <v>44454</v>
      </c>
      <c r="GF179" t="s">
        <v>139</v>
      </c>
      <c r="GG179" s="27">
        <v>44454</v>
      </c>
      <c r="GH179" t="s">
        <v>139</v>
      </c>
      <c r="GI179" s="27">
        <v>44454</v>
      </c>
      <c r="GJ179" t="s">
        <v>139</v>
      </c>
      <c r="GK179" s="27">
        <v>44483</v>
      </c>
      <c r="GL179" t="s">
        <v>139</v>
      </c>
      <c r="GM179" s="27">
        <v>44483</v>
      </c>
      <c r="GN179" t="s">
        <v>139</v>
      </c>
      <c r="GO179" s="27">
        <v>44483</v>
      </c>
      <c r="GP179" t="s">
        <v>139</v>
      </c>
      <c r="GQ179" s="27">
        <v>44483</v>
      </c>
      <c r="GR179" t="s">
        <v>139</v>
      </c>
      <c r="GS179" s="27">
        <v>44483</v>
      </c>
      <c r="GT179" t="s">
        <v>139</v>
      </c>
      <c r="GU179" s="27">
        <v>44509</v>
      </c>
      <c r="GV179" t="s">
        <v>139</v>
      </c>
      <c r="GW179" s="27">
        <v>44509</v>
      </c>
      <c r="GX179" t="s">
        <v>139</v>
      </c>
      <c r="GY179" s="27">
        <v>44509</v>
      </c>
      <c r="GZ179" t="s">
        <v>187</v>
      </c>
      <c r="HA179" s="27">
        <v>44522</v>
      </c>
      <c r="HB179" t="s">
        <v>187</v>
      </c>
      <c r="HC179" s="27">
        <v>44522</v>
      </c>
      <c r="HD179" t="s">
        <v>187</v>
      </c>
      <c r="HE179" s="27">
        <v>44522</v>
      </c>
      <c r="HF179" t="s">
        <v>187</v>
      </c>
      <c r="HG179">
        <v>44522</v>
      </c>
      <c r="HH179" t="s">
        <v>187</v>
      </c>
      <c r="HI179">
        <v>44522</v>
      </c>
      <c r="HJ179" t="s">
        <v>187</v>
      </c>
      <c r="HK179">
        <v>44522</v>
      </c>
      <c r="HL179" t="s">
        <v>187</v>
      </c>
      <c r="HM179" s="27">
        <v>44522</v>
      </c>
      <c r="HN179" t="s">
        <v>183</v>
      </c>
      <c r="HO179" s="27">
        <v>44522</v>
      </c>
      <c r="HP179" t="s">
        <v>186</v>
      </c>
      <c r="HQ179" s="27">
        <v>44522</v>
      </c>
      <c r="HR179" s="470" t="s">
        <v>186</v>
      </c>
      <c r="HS179" s="471">
        <v>44522</v>
      </c>
      <c r="HT179" t="s">
        <v>186</v>
      </c>
      <c r="HU179" s="27">
        <v>44522</v>
      </c>
      <c r="HV179" t="s">
        <v>186</v>
      </c>
      <c r="HW179" s="27">
        <v>44522</v>
      </c>
      <c r="HX179" t="s">
        <v>186</v>
      </c>
      <c r="HY179" s="27">
        <v>44522</v>
      </c>
      <c r="HZ179" t="s">
        <v>181</v>
      </c>
      <c r="IA179" s="27">
        <v>44522</v>
      </c>
      <c r="IB179" t="s">
        <v>181</v>
      </c>
      <c r="IC179" s="27">
        <v>44522</v>
      </c>
      <c r="ID179" t="s">
        <v>181</v>
      </c>
      <c r="IE179" s="27">
        <v>44522</v>
      </c>
      <c r="IF179" t="s">
        <v>181</v>
      </c>
      <c r="IG179" s="27">
        <v>44601</v>
      </c>
      <c r="IH179" t="s">
        <v>186</v>
      </c>
      <c r="II179" s="27">
        <v>44601</v>
      </c>
      <c r="IJ179" t="s">
        <v>186</v>
      </c>
      <c r="IK179" s="27">
        <v>44601</v>
      </c>
      <c r="IL179" t="s">
        <v>186</v>
      </c>
      <c r="IM179" s="27">
        <v>44601</v>
      </c>
      <c r="IN179" t="s">
        <v>186</v>
      </c>
      <c r="IO179" s="27">
        <v>44601</v>
      </c>
      <c r="IP179" t="s">
        <v>187</v>
      </c>
      <c r="IQ179" s="27">
        <v>44601</v>
      </c>
      <c r="IR179" t="s">
        <v>187</v>
      </c>
      <c r="IS179">
        <v>44601</v>
      </c>
      <c r="IT179" t="s">
        <v>187</v>
      </c>
      <c r="IU179" s="27">
        <v>44601</v>
      </c>
      <c r="IV179" t="s">
        <v>187</v>
      </c>
      <c r="IW179" s="27">
        <v>44601</v>
      </c>
      <c r="IX179" t="s">
        <v>187</v>
      </c>
      <c r="IY179" s="27">
        <v>44601</v>
      </c>
      <c r="IZ179" t="s">
        <v>187</v>
      </c>
      <c r="JA179" s="27">
        <v>44649</v>
      </c>
      <c r="JB179" t="s">
        <v>187</v>
      </c>
      <c r="JC179" s="27">
        <v>44655</v>
      </c>
      <c r="JD179" t="s">
        <v>187</v>
      </c>
      <c r="JE179" s="27">
        <v>44655</v>
      </c>
      <c r="JF179" t="s">
        <v>139</v>
      </c>
      <c r="JG179">
        <v>44623</v>
      </c>
      <c r="JH179" t="s">
        <v>184</v>
      </c>
      <c r="JI179" s="27">
        <v>44522</v>
      </c>
      <c r="JJ179" t="s">
        <v>184</v>
      </c>
      <c r="JK179">
        <v>44522</v>
      </c>
      <c r="JL179" t="s">
        <v>184</v>
      </c>
      <c r="JM179" s="27">
        <v>44522</v>
      </c>
      <c r="JN179" t="s">
        <v>184</v>
      </c>
      <c r="JO179" s="7">
        <v>44685</v>
      </c>
      <c r="JP179" t="s">
        <v>184</v>
      </c>
      <c r="JQ179" s="27">
        <v>44685</v>
      </c>
      <c r="JR179" t="s">
        <v>184</v>
      </c>
      <c r="JS179" s="27">
        <v>44685</v>
      </c>
      <c r="JT179" t="s">
        <v>184</v>
      </c>
      <c r="JU179">
        <v>44685</v>
      </c>
      <c r="JV179" t="s">
        <v>184</v>
      </c>
      <c r="JW179">
        <v>44685</v>
      </c>
      <c r="JX179" t="s">
        <v>184</v>
      </c>
      <c r="JY179" s="27">
        <v>44685</v>
      </c>
      <c r="JZ179" t="s">
        <v>184</v>
      </c>
      <c r="KA179" s="27">
        <v>44685</v>
      </c>
      <c r="KB179" t="s">
        <v>184</v>
      </c>
      <c r="KC179" s="27">
        <v>44685</v>
      </c>
      <c r="KD179" t="s">
        <v>184</v>
      </c>
      <c r="KE179" s="27">
        <v>44685</v>
      </c>
    </row>
    <row r="180" spans="1:291" x14ac:dyDescent="0.25">
      <c r="A180">
        <v>5310</v>
      </c>
      <c r="B180" s="7">
        <v>43916</v>
      </c>
      <c r="D180">
        <v>5310</v>
      </c>
      <c r="E180" s="7">
        <v>43896</v>
      </c>
      <c r="G180">
        <v>3806</v>
      </c>
      <c r="I180">
        <v>5304</v>
      </c>
      <c r="J180" s="7">
        <v>43916</v>
      </c>
      <c r="L180">
        <v>3806</v>
      </c>
      <c r="M180">
        <v>3710</v>
      </c>
      <c r="O180" t="s">
        <v>2526</v>
      </c>
      <c r="P180" s="7">
        <v>43921</v>
      </c>
      <c r="R180">
        <v>2277</v>
      </c>
      <c r="S180" s="7">
        <v>43936</v>
      </c>
      <c r="T180" t="s">
        <v>2342</v>
      </c>
      <c r="U180">
        <v>2198</v>
      </c>
      <c r="V180" s="7">
        <v>43936</v>
      </c>
      <c r="W180" t="s">
        <v>2342</v>
      </c>
      <c r="X180">
        <v>3710</v>
      </c>
      <c r="Y180">
        <v>3710</v>
      </c>
      <c r="Z180" s="7">
        <v>43979</v>
      </c>
      <c r="AA180">
        <v>3710</v>
      </c>
      <c r="AB180">
        <v>3710</v>
      </c>
      <c r="AC180" t="s">
        <v>2526</v>
      </c>
      <c r="AD180" s="7">
        <v>43978</v>
      </c>
      <c r="AE180" s="14">
        <v>5212</v>
      </c>
      <c r="AF180" t="s">
        <v>2556</v>
      </c>
      <c r="AG180" s="7">
        <v>43978</v>
      </c>
      <c r="AH180">
        <v>2188</v>
      </c>
      <c r="AI180" s="7">
        <v>43936</v>
      </c>
      <c r="AJ180" s="15" t="s">
        <v>2342</v>
      </c>
      <c r="AK180">
        <v>687</v>
      </c>
      <c r="AL180" s="7">
        <v>43921</v>
      </c>
      <c r="AM180" t="s">
        <v>2524</v>
      </c>
      <c r="AN180">
        <v>687</v>
      </c>
      <c r="AO180" s="7">
        <v>43921</v>
      </c>
      <c r="AP180">
        <v>687</v>
      </c>
      <c r="AQ180" s="7">
        <v>43921</v>
      </c>
      <c r="AR180">
        <v>687</v>
      </c>
      <c r="AS180" s="27">
        <v>44017</v>
      </c>
      <c r="AT180">
        <v>687</v>
      </c>
      <c r="AU180" s="27">
        <v>44017</v>
      </c>
      <c r="AV180">
        <v>687</v>
      </c>
      <c r="AW180" s="27">
        <v>44017</v>
      </c>
      <c r="AX180">
        <v>687</v>
      </c>
      <c r="AY180" s="27">
        <v>44049</v>
      </c>
      <c r="AZ180" t="s">
        <v>2558</v>
      </c>
      <c r="BA180" s="27">
        <v>44049</v>
      </c>
      <c r="BB180" t="s">
        <v>2558</v>
      </c>
      <c r="BC180" s="27">
        <v>44049</v>
      </c>
      <c r="BD180" t="s">
        <v>2558</v>
      </c>
      <c r="BE180" s="27">
        <v>44049</v>
      </c>
      <c r="BF180" t="s">
        <v>2558</v>
      </c>
      <c r="BG180" s="27">
        <v>44077</v>
      </c>
      <c r="BH180" t="s">
        <v>2558</v>
      </c>
      <c r="BI180" s="27">
        <v>44077</v>
      </c>
      <c r="BJ180" t="s">
        <v>2558</v>
      </c>
      <c r="BK180" s="27">
        <v>44077</v>
      </c>
      <c r="BL180" t="s">
        <v>2558</v>
      </c>
      <c r="BM180" s="27">
        <v>44077</v>
      </c>
      <c r="BN180" t="s">
        <v>2527</v>
      </c>
      <c r="BO180" s="27">
        <v>44125</v>
      </c>
      <c r="BP180" t="s">
        <v>2527</v>
      </c>
      <c r="BQ180" s="7">
        <v>44125</v>
      </c>
      <c r="BR180" t="s">
        <v>2527</v>
      </c>
      <c r="BS180" s="27">
        <v>44125</v>
      </c>
      <c r="BT180" t="s">
        <v>2527</v>
      </c>
      <c r="BU180" s="27">
        <v>44125</v>
      </c>
      <c r="BV180" t="s">
        <v>2527</v>
      </c>
      <c r="BW180">
        <v>44125</v>
      </c>
      <c r="BX180" t="s">
        <v>2527</v>
      </c>
      <c r="BY180" s="27">
        <v>44208</v>
      </c>
      <c r="BZ180" t="s">
        <v>2527</v>
      </c>
      <c r="CA180" s="27">
        <v>44208</v>
      </c>
      <c r="CB180" t="s">
        <v>2527</v>
      </c>
      <c r="CC180" s="27">
        <v>44208</v>
      </c>
      <c r="CD180">
        <v>4381</v>
      </c>
      <c r="CE180" s="27">
        <v>44221</v>
      </c>
      <c r="CF180" t="s">
        <v>2527</v>
      </c>
      <c r="CG180" s="27">
        <v>44208</v>
      </c>
      <c r="CH180">
        <v>3043</v>
      </c>
      <c r="CI180" s="27">
        <v>44208</v>
      </c>
      <c r="CJ180">
        <v>3043</v>
      </c>
      <c r="CK180" s="27">
        <v>44208</v>
      </c>
      <c r="CL180">
        <v>3043</v>
      </c>
      <c r="CM180" s="27">
        <v>44208</v>
      </c>
      <c r="CN180">
        <v>4120</v>
      </c>
      <c r="CO180" s="27">
        <v>44231</v>
      </c>
      <c r="CP180">
        <v>4120</v>
      </c>
      <c r="CQ180" s="7">
        <v>44231</v>
      </c>
      <c r="CR180">
        <v>7917</v>
      </c>
      <c r="CS180" t="s">
        <v>2585</v>
      </c>
      <c r="CT180" t="s">
        <v>2540</v>
      </c>
      <c r="CU180" s="7">
        <v>44253</v>
      </c>
      <c r="CV180" t="s">
        <v>2526</v>
      </c>
      <c r="CW180" s="27">
        <v>44259</v>
      </c>
      <c r="CX180" t="s">
        <v>2526</v>
      </c>
      <c r="CY180" s="27">
        <v>44259</v>
      </c>
      <c r="CZ180" t="s">
        <v>2526</v>
      </c>
      <c r="DA180" s="27">
        <v>44259</v>
      </c>
      <c r="DB180" t="s">
        <v>2526</v>
      </c>
      <c r="DC180" s="27">
        <v>44259</v>
      </c>
      <c r="DD180" t="s">
        <v>2526</v>
      </c>
      <c r="DE180" s="27">
        <v>44259</v>
      </c>
      <c r="DF180" t="s">
        <v>2526</v>
      </c>
      <c r="DG180" s="27">
        <v>44342</v>
      </c>
      <c r="DH180" t="s">
        <v>2526</v>
      </c>
      <c r="DI180" s="27">
        <v>44342</v>
      </c>
      <c r="DJ180" t="s">
        <v>79</v>
      </c>
      <c r="DK180" s="7">
        <v>44259</v>
      </c>
      <c r="DL180" t="s">
        <v>154</v>
      </c>
      <c r="DM180" s="27">
        <v>44257</v>
      </c>
      <c r="DN180" t="s">
        <v>154</v>
      </c>
      <c r="DO180" s="27">
        <v>44257</v>
      </c>
      <c r="DP180" t="s">
        <v>141</v>
      </c>
      <c r="DQ180" s="27">
        <v>44372</v>
      </c>
      <c r="DR180" t="s">
        <v>141</v>
      </c>
      <c r="DS180" s="27">
        <v>44372</v>
      </c>
      <c r="DT180" t="s">
        <v>141</v>
      </c>
      <c r="DU180" s="27">
        <v>44372</v>
      </c>
      <c r="DV180" t="s">
        <v>2582</v>
      </c>
      <c r="DW180" s="27">
        <v>44370</v>
      </c>
      <c r="DX180" t="s">
        <v>200</v>
      </c>
      <c r="DY180" s="7">
        <v>44259</v>
      </c>
      <c r="DZ180" t="s">
        <v>200</v>
      </c>
      <c r="EA180">
        <v>44259</v>
      </c>
      <c r="EB180" t="s">
        <v>200</v>
      </c>
      <c r="EC180" s="27">
        <v>44259</v>
      </c>
      <c r="ED180" t="s">
        <v>200</v>
      </c>
      <c r="EE180" s="27">
        <v>44259</v>
      </c>
      <c r="EF180" t="s">
        <v>200</v>
      </c>
      <c r="EG180" s="7">
        <v>44259</v>
      </c>
      <c r="EH180" t="s">
        <v>200</v>
      </c>
      <c r="EI180" s="27">
        <v>44259</v>
      </c>
      <c r="EJ180" t="s">
        <v>194</v>
      </c>
      <c r="EK180" s="27">
        <v>44406</v>
      </c>
      <c r="EL180" t="s">
        <v>194</v>
      </c>
      <c r="EM180" s="27">
        <v>44406</v>
      </c>
      <c r="EN180" t="s">
        <v>194</v>
      </c>
      <c r="EO180" s="27">
        <v>44406</v>
      </c>
      <c r="EP180" t="s">
        <v>194</v>
      </c>
      <c r="EQ180" s="27">
        <v>44406</v>
      </c>
      <c r="ER180" t="s">
        <v>192</v>
      </c>
      <c r="ES180" s="27">
        <v>44210</v>
      </c>
      <c r="ET180" t="s">
        <v>191</v>
      </c>
      <c r="EU180" s="27">
        <v>44210</v>
      </c>
      <c r="EV180" t="s">
        <v>190</v>
      </c>
      <c r="EW180" s="27">
        <v>44210</v>
      </c>
      <c r="EX180" t="s">
        <v>190</v>
      </c>
      <c r="EY180" s="27">
        <v>44210</v>
      </c>
      <c r="EZ180" t="s">
        <v>190</v>
      </c>
      <c r="FA180">
        <v>44210</v>
      </c>
      <c r="FB180" t="s">
        <v>190</v>
      </c>
      <c r="FC180" s="27">
        <v>44210</v>
      </c>
      <c r="FF180" t="s">
        <v>190</v>
      </c>
      <c r="FG180" s="27">
        <v>44210</v>
      </c>
      <c r="FH180" t="s">
        <v>190</v>
      </c>
      <c r="FI180" s="7">
        <v>44210</v>
      </c>
      <c r="FJ180" t="s">
        <v>190</v>
      </c>
      <c r="FK180" s="27">
        <v>44210</v>
      </c>
      <c r="FL180" t="s">
        <v>190</v>
      </c>
      <c r="FM180" s="27">
        <v>44210</v>
      </c>
      <c r="FN180" t="s">
        <v>188</v>
      </c>
      <c r="FO180" s="27">
        <v>44434</v>
      </c>
      <c r="FP180" t="s">
        <v>188</v>
      </c>
      <c r="FQ180" s="27">
        <v>44434</v>
      </c>
      <c r="FR180" t="s">
        <v>188</v>
      </c>
      <c r="FS180" s="27">
        <v>44434</v>
      </c>
      <c r="FT180" t="s">
        <v>188</v>
      </c>
      <c r="FU180" s="7">
        <v>44434</v>
      </c>
      <c r="FV180" t="s">
        <v>188</v>
      </c>
      <c r="FW180" s="27">
        <v>44462</v>
      </c>
      <c r="FX180" t="s">
        <v>188</v>
      </c>
      <c r="FY180" s="27">
        <v>44462</v>
      </c>
      <c r="FZ180" t="s">
        <v>188</v>
      </c>
      <c r="GA180" s="27">
        <v>44462</v>
      </c>
      <c r="GB180" t="s">
        <v>188</v>
      </c>
      <c r="GC180" s="27">
        <v>44462</v>
      </c>
      <c r="GD180" t="s">
        <v>188</v>
      </c>
      <c r="GE180" s="27">
        <v>44462</v>
      </c>
      <c r="GF180" t="s">
        <v>188</v>
      </c>
      <c r="GG180" s="27">
        <v>44462</v>
      </c>
      <c r="GH180" t="s">
        <v>188</v>
      </c>
      <c r="GI180" s="27">
        <v>44462</v>
      </c>
      <c r="GJ180" t="s">
        <v>188</v>
      </c>
      <c r="GK180" s="27">
        <v>44462</v>
      </c>
      <c r="GL180" t="s">
        <v>188</v>
      </c>
      <c r="GM180" s="27">
        <v>44462</v>
      </c>
      <c r="GN180" t="s">
        <v>188</v>
      </c>
      <c r="GO180" s="27">
        <v>44497</v>
      </c>
      <c r="GP180" t="s">
        <v>188</v>
      </c>
      <c r="GQ180" s="27">
        <v>44497</v>
      </c>
      <c r="GR180" t="s">
        <v>188</v>
      </c>
      <c r="GS180" s="27">
        <v>44497</v>
      </c>
      <c r="GT180" t="s">
        <v>188</v>
      </c>
      <c r="GU180" s="27">
        <v>44497</v>
      </c>
      <c r="GV180" t="s">
        <v>188</v>
      </c>
      <c r="GW180" s="27">
        <v>44517</v>
      </c>
      <c r="GX180" t="s">
        <v>188</v>
      </c>
      <c r="GY180" s="27">
        <v>44517</v>
      </c>
      <c r="GZ180" t="s">
        <v>139</v>
      </c>
      <c r="HA180" s="27">
        <v>44509</v>
      </c>
      <c r="HB180" t="s">
        <v>139</v>
      </c>
      <c r="HC180" s="27">
        <v>44509</v>
      </c>
      <c r="HD180" t="s">
        <v>139</v>
      </c>
      <c r="HE180" s="27">
        <v>44532</v>
      </c>
      <c r="HF180" t="s">
        <v>139</v>
      </c>
      <c r="HG180">
        <v>44532</v>
      </c>
      <c r="HH180" t="s">
        <v>139</v>
      </c>
      <c r="HI180">
        <v>44532</v>
      </c>
      <c r="HJ180" t="s">
        <v>139</v>
      </c>
      <c r="HK180">
        <v>44532</v>
      </c>
      <c r="HL180" t="s">
        <v>139</v>
      </c>
      <c r="HM180" s="27">
        <v>44532</v>
      </c>
      <c r="HN180" t="s">
        <v>184</v>
      </c>
      <c r="HO180" s="27">
        <v>44522</v>
      </c>
      <c r="HP180" t="s">
        <v>187</v>
      </c>
      <c r="HQ180" s="27">
        <v>44522</v>
      </c>
      <c r="HR180" s="470" t="s">
        <v>187</v>
      </c>
      <c r="HS180" s="471">
        <v>44522</v>
      </c>
      <c r="HT180" t="s">
        <v>187</v>
      </c>
      <c r="HU180" s="27">
        <v>44522</v>
      </c>
      <c r="HV180" t="s">
        <v>187</v>
      </c>
      <c r="HW180" s="27">
        <v>44522</v>
      </c>
      <c r="HX180" t="s">
        <v>187</v>
      </c>
      <c r="HY180" s="27">
        <v>44522</v>
      </c>
      <c r="HZ180" t="s">
        <v>183</v>
      </c>
      <c r="IA180" s="27">
        <v>44522</v>
      </c>
      <c r="IB180" t="s">
        <v>183</v>
      </c>
      <c r="IC180" s="27">
        <v>44522</v>
      </c>
      <c r="ID180" t="s">
        <v>183</v>
      </c>
      <c r="IE180" s="27">
        <v>44522</v>
      </c>
      <c r="IF180" t="s">
        <v>183</v>
      </c>
      <c r="IG180" s="27">
        <v>44601</v>
      </c>
      <c r="IH180" t="s">
        <v>187</v>
      </c>
      <c r="II180" s="27">
        <v>44601</v>
      </c>
      <c r="IJ180" t="s">
        <v>187</v>
      </c>
      <c r="IK180" s="27">
        <v>44601</v>
      </c>
      <c r="IL180" t="s">
        <v>187</v>
      </c>
      <c r="IM180" s="27">
        <v>44601</v>
      </c>
      <c r="IN180" t="s">
        <v>187</v>
      </c>
      <c r="IO180" s="27">
        <v>44601</v>
      </c>
      <c r="IP180" t="s">
        <v>139</v>
      </c>
      <c r="IQ180" s="27">
        <v>44623</v>
      </c>
      <c r="IR180" t="s">
        <v>139</v>
      </c>
      <c r="IS180">
        <v>44623</v>
      </c>
      <c r="IT180" t="s">
        <v>139</v>
      </c>
      <c r="IU180" s="27">
        <v>44623</v>
      </c>
      <c r="IV180" t="s">
        <v>139</v>
      </c>
      <c r="IW180" s="27">
        <v>44623</v>
      </c>
      <c r="IX180" t="s">
        <v>139</v>
      </c>
      <c r="IY180" s="27">
        <v>44623</v>
      </c>
      <c r="IZ180" t="s">
        <v>139</v>
      </c>
      <c r="JA180" s="27">
        <v>44623</v>
      </c>
      <c r="JB180" t="s">
        <v>139</v>
      </c>
      <c r="JC180" s="27">
        <v>44623</v>
      </c>
      <c r="JD180" t="s">
        <v>139</v>
      </c>
      <c r="JE180" s="27">
        <v>44623</v>
      </c>
      <c r="JF180" t="s">
        <v>188</v>
      </c>
      <c r="JG180">
        <v>44655</v>
      </c>
      <c r="JH180" t="s">
        <v>186</v>
      </c>
      <c r="JI180" s="27">
        <v>44655</v>
      </c>
      <c r="JJ180" t="s">
        <v>186</v>
      </c>
      <c r="JK180">
        <v>44655</v>
      </c>
      <c r="JL180" t="s">
        <v>186</v>
      </c>
      <c r="JM180" s="27">
        <v>44655</v>
      </c>
      <c r="JN180" t="s">
        <v>186</v>
      </c>
      <c r="JO180" s="7">
        <v>44685</v>
      </c>
      <c r="JP180" t="s">
        <v>186</v>
      </c>
      <c r="JQ180" s="27">
        <v>44685</v>
      </c>
      <c r="JR180" t="s">
        <v>186</v>
      </c>
      <c r="JS180" s="27">
        <v>44685</v>
      </c>
      <c r="JT180" t="s">
        <v>186</v>
      </c>
      <c r="JU180">
        <v>44685</v>
      </c>
      <c r="JV180" t="s">
        <v>186</v>
      </c>
      <c r="JW180">
        <v>44685</v>
      </c>
      <c r="JX180" t="s">
        <v>186</v>
      </c>
      <c r="JY180" s="27">
        <v>44754</v>
      </c>
      <c r="JZ180" t="s">
        <v>186</v>
      </c>
      <c r="KA180" s="27">
        <v>44754</v>
      </c>
      <c r="KB180" t="s">
        <v>186</v>
      </c>
      <c r="KC180" s="27">
        <v>44754</v>
      </c>
      <c r="KD180" t="s">
        <v>186</v>
      </c>
      <c r="KE180" s="27">
        <v>44754</v>
      </c>
    </row>
    <row r="181" spans="1:291" x14ac:dyDescent="0.25">
      <c r="A181">
        <v>5304</v>
      </c>
      <c r="B181" s="7">
        <v>43916</v>
      </c>
      <c r="D181">
        <v>5304</v>
      </c>
      <c r="E181" s="7">
        <v>43916</v>
      </c>
      <c r="G181">
        <v>3608</v>
      </c>
      <c r="I181">
        <v>5376</v>
      </c>
      <c r="J181" s="7">
        <v>43916</v>
      </c>
      <c r="L181">
        <v>3608</v>
      </c>
      <c r="M181">
        <v>3697</v>
      </c>
      <c r="O181" t="s">
        <v>2527</v>
      </c>
      <c r="P181" s="7">
        <v>43784</v>
      </c>
      <c r="R181">
        <v>2208</v>
      </c>
      <c r="S181" s="7">
        <v>43936</v>
      </c>
      <c r="T181" t="s">
        <v>2342</v>
      </c>
      <c r="U181">
        <v>2262</v>
      </c>
      <c r="V181" s="7">
        <v>43979</v>
      </c>
      <c r="W181" t="s">
        <v>2342</v>
      </c>
      <c r="X181">
        <v>3697</v>
      </c>
      <c r="Y181">
        <v>5307</v>
      </c>
      <c r="Z181" s="7">
        <v>43979</v>
      </c>
      <c r="AA181">
        <v>3697</v>
      </c>
      <c r="AB181">
        <v>3697</v>
      </c>
      <c r="AC181" t="s">
        <v>2527</v>
      </c>
      <c r="AD181" s="7">
        <v>43784</v>
      </c>
      <c r="AE181" s="14">
        <v>5028</v>
      </c>
      <c r="AF181" t="s">
        <v>2526</v>
      </c>
      <c r="AG181" s="7">
        <v>43978</v>
      </c>
      <c r="AH181">
        <v>2181</v>
      </c>
      <c r="AI181" s="7">
        <v>42279</v>
      </c>
      <c r="AJ181" s="15" t="s">
        <v>2583</v>
      </c>
      <c r="AK181">
        <v>4120</v>
      </c>
      <c r="AL181" s="7">
        <v>43978</v>
      </c>
      <c r="AM181">
        <v>2040</v>
      </c>
      <c r="AN181">
        <v>4120</v>
      </c>
      <c r="AO181" s="7">
        <v>43978</v>
      </c>
      <c r="AP181">
        <v>4120</v>
      </c>
      <c r="AQ181" s="7">
        <v>43978</v>
      </c>
      <c r="AR181">
        <v>4120</v>
      </c>
      <c r="AS181" s="27">
        <v>44017</v>
      </c>
      <c r="AT181">
        <v>4120</v>
      </c>
      <c r="AU181" s="27">
        <v>44017</v>
      </c>
      <c r="AV181">
        <v>4120</v>
      </c>
      <c r="AW181" s="27">
        <v>44017</v>
      </c>
      <c r="AX181">
        <v>4120</v>
      </c>
      <c r="AY181" s="27">
        <v>44049</v>
      </c>
      <c r="AZ181">
        <v>687</v>
      </c>
      <c r="BA181" s="27">
        <v>44049</v>
      </c>
      <c r="BB181">
        <v>687</v>
      </c>
      <c r="BC181" s="27">
        <v>44049</v>
      </c>
      <c r="BD181">
        <v>687</v>
      </c>
      <c r="BE181" s="27">
        <v>44049</v>
      </c>
      <c r="BF181">
        <v>687</v>
      </c>
      <c r="BG181" s="27">
        <v>44077</v>
      </c>
      <c r="BH181">
        <v>687</v>
      </c>
      <c r="BI181" s="27">
        <v>44077</v>
      </c>
      <c r="BJ181">
        <v>687</v>
      </c>
      <c r="BK181" s="27">
        <v>44077</v>
      </c>
      <c r="BL181">
        <v>687</v>
      </c>
      <c r="BM181" s="27">
        <v>44077</v>
      </c>
      <c r="BN181" t="s">
        <v>2557</v>
      </c>
      <c r="BO181" s="27">
        <v>44125</v>
      </c>
      <c r="BP181" t="s">
        <v>2557</v>
      </c>
      <c r="BQ181" s="7">
        <v>44125</v>
      </c>
      <c r="BR181" t="s">
        <v>2557</v>
      </c>
      <c r="BS181" s="27">
        <v>44125</v>
      </c>
      <c r="BT181" t="s">
        <v>2557</v>
      </c>
      <c r="BU181" s="27">
        <v>44125</v>
      </c>
      <c r="BV181" t="s">
        <v>2557</v>
      </c>
      <c r="BW181">
        <v>44125</v>
      </c>
      <c r="BX181" t="s">
        <v>2557</v>
      </c>
      <c r="BY181" s="27">
        <v>44208</v>
      </c>
      <c r="BZ181" t="s">
        <v>2557</v>
      </c>
      <c r="CA181" s="27">
        <v>44208</v>
      </c>
      <c r="CB181" t="s">
        <v>2557</v>
      </c>
      <c r="CC181" s="27">
        <v>44208</v>
      </c>
      <c r="CD181">
        <v>4340</v>
      </c>
      <c r="CE181" s="27">
        <v>44222</v>
      </c>
      <c r="CF181" t="s">
        <v>2557</v>
      </c>
      <c r="CG181" s="27">
        <v>44208</v>
      </c>
      <c r="CH181">
        <v>3016</v>
      </c>
      <c r="CI181" s="27">
        <v>44208</v>
      </c>
      <c r="CJ181">
        <v>3016</v>
      </c>
      <c r="CK181" s="27">
        <v>44231</v>
      </c>
      <c r="CL181">
        <v>3016</v>
      </c>
      <c r="CM181" s="27">
        <v>44231</v>
      </c>
      <c r="CN181">
        <v>3043</v>
      </c>
      <c r="CO181" s="27">
        <v>44253</v>
      </c>
      <c r="CP181">
        <v>3043</v>
      </c>
      <c r="CQ181" s="7">
        <v>44253</v>
      </c>
      <c r="CR181">
        <v>6417</v>
      </c>
      <c r="CS181" t="s">
        <v>2585</v>
      </c>
      <c r="CT181">
        <v>4162</v>
      </c>
      <c r="CU181" s="7">
        <v>44253</v>
      </c>
      <c r="CV181" t="s">
        <v>2527</v>
      </c>
      <c r="CW181" s="27">
        <v>44231</v>
      </c>
      <c r="CX181" t="s">
        <v>2527</v>
      </c>
      <c r="CY181" s="27">
        <v>44292</v>
      </c>
      <c r="CZ181" t="s">
        <v>2527</v>
      </c>
      <c r="DA181" s="27">
        <v>44292</v>
      </c>
      <c r="DB181" t="s">
        <v>2527</v>
      </c>
      <c r="DC181" s="27">
        <v>44292</v>
      </c>
      <c r="DD181" t="s">
        <v>2527</v>
      </c>
      <c r="DE181" s="27">
        <v>44292</v>
      </c>
      <c r="DF181" t="s">
        <v>2527</v>
      </c>
      <c r="DG181" s="27">
        <v>44292</v>
      </c>
      <c r="DH181" t="s">
        <v>2527</v>
      </c>
      <c r="DI181" s="27">
        <v>44292</v>
      </c>
      <c r="DJ181" t="s">
        <v>81</v>
      </c>
      <c r="DK181" s="7">
        <v>44259</v>
      </c>
      <c r="DL181" t="s">
        <v>155</v>
      </c>
      <c r="DM181" s="27">
        <v>44257</v>
      </c>
      <c r="DN181" t="s">
        <v>155</v>
      </c>
      <c r="DO181" s="27">
        <v>44257</v>
      </c>
      <c r="DP181" t="s">
        <v>143</v>
      </c>
      <c r="DQ181" s="27">
        <v>44372</v>
      </c>
      <c r="DR181" t="s">
        <v>143</v>
      </c>
      <c r="DS181" s="27">
        <v>44372</v>
      </c>
      <c r="DT181" t="s">
        <v>143</v>
      </c>
      <c r="DU181" s="27">
        <v>44372</v>
      </c>
      <c r="DV181" t="s">
        <v>140</v>
      </c>
      <c r="DW181" s="27">
        <v>44372</v>
      </c>
      <c r="DX181" t="s">
        <v>2582</v>
      </c>
      <c r="DY181" s="7">
        <v>44392</v>
      </c>
      <c r="DZ181" t="s">
        <v>2582</v>
      </c>
      <c r="EA181">
        <v>44392</v>
      </c>
      <c r="EB181" t="s">
        <v>2582</v>
      </c>
      <c r="EC181" s="27">
        <v>44392</v>
      </c>
      <c r="ED181" t="s">
        <v>2582</v>
      </c>
      <c r="EE181" s="27">
        <v>44392</v>
      </c>
      <c r="EF181" t="s">
        <v>2582</v>
      </c>
      <c r="EG181" s="7">
        <v>44392</v>
      </c>
      <c r="EH181" t="s">
        <v>2582</v>
      </c>
      <c r="EI181" s="27">
        <v>44392</v>
      </c>
      <c r="EJ181" t="s">
        <v>195</v>
      </c>
      <c r="EK181" s="27">
        <v>44406</v>
      </c>
      <c r="EL181" t="s">
        <v>195</v>
      </c>
      <c r="EM181" s="27">
        <v>44406</v>
      </c>
      <c r="EN181" t="s">
        <v>195</v>
      </c>
      <c r="EO181" s="27">
        <v>44406</v>
      </c>
      <c r="EP181" t="s">
        <v>195</v>
      </c>
      <c r="EQ181" s="27">
        <v>44406</v>
      </c>
      <c r="ER181" t="s">
        <v>193</v>
      </c>
      <c r="ES181" s="27">
        <v>44210</v>
      </c>
      <c r="ET181" t="s">
        <v>192</v>
      </c>
      <c r="EU181" s="27">
        <v>44210</v>
      </c>
      <c r="EV181" t="s">
        <v>191</v>
      </c>
      <c r="EW181" s="27">
        <v>44210</v>
      </c>
      <c r="EX181" t="s">
        <v>191</v>
      </c>
      <c r="EY181" s="27">
        <v>44210</v>
      </c>
      <c r="EZ181" t="s">
        <v>191</v>
      </c>
      <c r="FA181">
        <v>44210</v>
      </c>
      <c r="FB181" t="s">
        <v>191</v>
      </c>
      <c r="FC181" s="27">
        <v>44210</v>
      </c>
      <c r="FF181" t="s">
        <v>191</v>
      </c>
      <c r="FG181" s="27">
        <v>44210</v>
      </c>
      <c r="FH181" t="s">
        <v>191</v>
      </c>
      <c r="FI181" s="7">
        <v>44210</v>
      </c>
      <c r="FJ181" t="s">
        <v>191</v>
      </c>
      <c r="FK181" s="27">
        <v>44210</v>
      </c>
      <c r="FL181" t="s">
        <v>191</v>
      </c>
      <c r="FM181" s="27">
        <v>44210</v>
      </c>
      <c r="FN181" t="s">
        <v>190</v>
      </c>
      <c r="FO181" s="27">
        <v>44210</v>
      </c>
      <c r="FP181" t="s">
        <v>190</v>
      </c>
      <c r="FQ181" s="27">
        <v>44210</v>
      </c>
      <c r="FR181" t="s">
        <v>190</v>
      </c>
      <c r="FS181" s="27">
        <v>44210</v>
      </c>
      <c r="FT181" t="s">
        <v>190</v>
      </c>
      <c r="FU181" s="7">
        <v>44210</v>
      </c>
      <c r="FV181" t="s">
        <v>190</v>
      </c>
      <c r="FW181" s="27">
        <v>44210</v>
      </c>
      <c r="FX181" t="s">
        <v>190</v>
      </c>
      <c r="FY181" s="27">
        <v>44210</v>
      </c>
      <c r="FZ181" t="s">
        <v>190</v>
      </c>
      <c r="GA181" s="27">
        <v>44210</v>
      </c>
      <c r="GB181" t="s">
        <v>190</v>
      </c>
      <c r="GC181" s="27">
        <v>44210</v>
      </c>
      <c r="GD181" t="s">
        <v>190</v>
      </c>
      <c r="GE181" s="27">
        <v>44210</v>
      </c>
      <c r="GF181" t="s">
        <v>190</v>
      </c>
      <c r="GG181" s="27">
        <v>44210</v>
      </c>
      <c r="GH181" t="s">
        <v>190</v>
      </c>
      <c r="GI181" s="27">
        <v>44210</v>
      </c>
      <c r="GJ181" t="s">
        <v>190</v>
      </c>
      <c r="GK181" s="27">
        <v>44210</v>
      </c>
      <c r="GL181" t="s">
        <v>190</v>
      </c>
      <c r="GM181" s="27">
        <v>44210</v>
      </c>
      <c r="GN181" t="s">
        <v>190</v>
      </c>
      <c r="GO181" s="27">
        <v>44210</v>
      </c>
      <c r="GP181" t="s">
        <v>190</v>
      </c>
      <c r="GQ181" s="27">
        <v>44210</v>
      </c>
      <c r="GR181" t="s">
        <v>190</v>
      </c>
      <c r="GS181" s="27">
        <v>44210</v>
      </c>
      <c r="GT181" t="s">
        <v>190</v>
      </c>
      <c r="GU181" s="27">
        <v>44210</v>
      </c>
      <c r="GV181" t="s">
        <v>190</v>
      </c>
      <c r="GW181" s="27">
        <v>44210</v>
      </c>
      <c r="GX181" t="s">
        <v>190</v>
      </c>
      <c r="GY181" s="27">
        <v>44210</v>
      </c>
      <c r="GZ181" t="s">
        <v>188</v>
      </c>
      <c r="HA181" s="27">
        <v>44517</v>
      </c>
      <c r="HB181" t="s">
        <v>188</v>
      </c>
      <c r="HC181" s="27">
        <v>44517</v>
      </c>
      <c r="HD181" t="s">
        <v>188</v>
      </c>
      <c r="HE181" s="27">
        <v>44517</v>
      </c>
      <c r="HF181" t="s">
        <v>188</v>
      </c>
      <c r="HG181">
        <v>44517</v>
      </c>
      <c r="HH181" t="s">
        <v>188</v>
      </c>
      <c r="HI181">
        <v>44517</v>
      </c>
      <c r="HJ181" t="s">
        <v>188</v>
      </c>
      <c r="HK181">
        <v>44517</v>
      </c>
      <c r="HL181" t="s">
        <v>188</v>
      </c>
      <c r="HM181" s="27">
        <v>44517</v>
      </c>
      <c r="HN181" t="s">
        <v>186</v>
      </c>
      <c r="HO181" s="27">
        <v>44522</v>
      </c>
      <c r="HP181" t="s">
        <v>139</v>
      </c>
      <c r="HQ181" s="27">
        <v>44532</v>
      </c>
      <c r="HR181" s="470" t="s">
        <v>139</v>
      </c>
      <c r="HS181" s="471">
        <v>44574</v>
      </c>
      <c r="HT181" t="s">
        <v>139</v>
      </c>
      <c r="HU181" s="27">
        <v>44574</v>
      </c>
      <c r="HV181" t="s">
        <v>139</v>
      </c>
      <c r="HW181" s="27">
        <v>44574</v>
      </c>
      <c r="HX181" t="s">
        <v>139</v>
      </c>
      <c r="HY181" s="27">
        <v>44574</v>
      </c>
      <c r="HZ181" t="s">
        <v>184</v>
      </c>
      <c r="IA181" s="27">
        <v>44522</v>
      </c>
      <c r="IB181" t="s">
        <v>184</v>
      </c>
      <c r="IC181" s="27">
        <v>44522</v>
      </c>
      <c r="ID181" t="s">
        <v>184</v>
      </c>
      <c r="IE181" s="27">
        <v>44522</v>
      </c>
      <c r="IF181" t="s">
        <v>184</v>
      </c>
      <c r="IG181" s="27">
        <v>44522</v>
      </c>
      <c r="IH181" t="s">
        <v>139</v>
      </c>
      <c r="II181" s="27">
        <v>44599</v>
      </c>
      <c r="IJ181" t="s">
        <v>139</v>
      </c>
      <c r="IK181" s="27">
        <v>44599</v>
      </c>
      <c r="IL181" t="s">
        <v>139</v>
      </c>
      <c r="IM181" s="27">
        <v>44599</v>
      </c>
      <c r="IN181" t="s">
        <v>139</v>
      </c>
      <c r="IO181" s="27">
        <v>44599</v>
      </c>
      <c r="IP181" t="s">
        <v>188</v>
      </c>
      <c r="IQ181" s="27">
        <v>44601</v>
      </c>
      <c r="IR181" t="s">
        <v>188</v>
      </c>
      <c r="IS181">
        <v>44601</v>
      </c>
      <c r="IT181" t="s">
        <v>188</v>
      </c>
      <c r="IU181" s="27">
        <v>44641</v>
      </c>
      <c r="IV181" t="s">
        <v>188</v>
      </c>
      <c r="IW181" s="27">
        <v>44641</v>
      </c>
      <c r="IX181" t="s">
        <v>188</v>
      </c>
      <c r="IY181" s="27">
        <v>44641</v>
      </c>
      <c r="IZ181" t="s">
        <v>188</v>
      </c>
      <c r="JA181" s="27">
        <v>44641</v>
      </c>
      <c r="JB181" t="s">
        <v>188</v>
      </c>
      <c r="JC181" s="27">
        <v>44655</v>
      </c>
      <c r="JD181" t="s">
        <v>188</v>
      </c>
      <c r="JE181" s="27">
        <v>44655</v>
      </c>
      <c r="JF181" t="s">
        <v>190</v>
      </c>
      <c r="JG181">
        <v>44553</v>
      </c>
      <c r="JH181" t="s">
        <v>187</v>
      </c>
      <c r="JI181" s="27">
        <v>44655</v>
      </c>
      <c r="JJ181" t="s">
        <v>187</v>
      </c>
      <c r="JK181">
        <v>44655</v>
      </c>
      <c r="JL181" t="s">
        <v>187</v>
      </c>
      <c r="JM181" s="27">
        <v>44655</v>
      </c>
      <c r="JN181" t="s">
        <v>187</v>
      </c>
      <c r="JO181" s="7">
        <v>44685</v>
      </c>
      <c r="JP181" t="s">
        <v>187</v>
      </c>
      <c r="JQ181" s="27">
        <v>44685</v>
      </c>
      <c r="JR181" t="s">
        <v>187</v>
      </c>
      <c r="JS181" s="27">
        <v>44685</v>
      </c>
      <c r="JT181" t="s">
        <v>187</v>
      </c>
      <c r="JU181">
        <v>44685</v>
      </c>
      <c r="JV181" t="s">
        <v>187</v>
      </c>
      <c r="JW181">
        <v>44685</v>
      </c>
      <c r="JX181" t="s">
        <v>187</v>
      </c>
      <c r="JY181" s="27">
        <v>44754</v>
      </c>
      <c r="JZ181" t="s">
        <v>187</v>
      </c>
      <c r="KA181" s="27">
        <v>44754</v>
      </c>
      <c r="KB181" t="s">
        <v>187</v>
      </c>
      <c r="KC181" s="27">
        <v>44754</v>
      </c>
      <c r="KD181" t="s">
        <v>187</v>
      </c>
      <c r="KE181" s="27">
        <v>44754</v>
      </c>
    </row>
    <row r="182" spans="1:291" x14ac:dyDescent="0.25">
      <c r="A182">
        <v>5376</v>
      </c>
      <c r="B182" s="7">
        <v>43916</v>
      </c>
      <c r="D182">
        <v>5376</v>
      </c>
      <c r="E182" s="7">
        <v>43896</v>
      </c>
      <c r="G182">
        <v>3618</v>
      </c>
      <c r="I182">
        <v>3712</v>
      </c>
      <c r="J182" s="7">
        <v>43265</v>
      </c>
      <c r="L182">
        <v>3618</v>
      </c>
      <c r="M182">
        <v>5307</v>
      </c>
      <c r="O182" t="s">
        <v>2557</v>
      </c>
      <c r="P182" s="7">
        <v>43921</v>
      </c>
      <c r="R182">
        <v>2279</v>
      </c>
      <c r="S182" s="7">
        <v>43936</v>
      </c>
      <c r="T182" t="s">
        <v>2342</v>
      </c>
      <c r="U182">
        <v>2257</v>
      </c>
      <c r="V182" s="7">
        <v>43902</v>
      </c>
      <c r="W182" t="s">
        <v>2342</v>
      </c>
      <c r="X182">
        <v>5307</v>
      </c>
      <c r="Y182">
        <v>3697</v>
      </c>
      <c r="AA182">
        <v>5307</v>
      </c>
      <c r="AB182">
        <v>5307</v>
      </c>
      <c r="AC182" t="s">
        <v>2557</v>
      </c>
      <c r="AD182" s="7">
        <v>43978</v>
      </c>
      <c r="AE182" s="14" t="s">
        <v>2523</v>
      </c>
      <c r="AF182" t="s">
        <v>2527</v>
      </c>
      <c r="AG182" s="7">
        <v>43784</v>
      </c>
      <c r="AH182">
        <v>2208</v>
      </c>
      <c r="AI182" s="7">
        <v>43985</v>
      </c>
      <c r="AJ182" s="15" t="s">
        <v>2342</v>
      </c>
      <c r="AK182">
        <v>3043</v>
      </c>
      <c r="AL182" s="7">
        <v>43978</v>
      </c>
      <c r="AM182" t="s">
        <v>2554</v>
      </c>
      <c r="AN182">
        <v>3043</v>
      </c>
      <c r="AO182" s="7">
        <v>43978</v>
      </c>
      <c r="AP182">
        <v>3043</v>
      </c>
      <c r="AQ182" s="7">
        <v>43978</v>
      </c>
      <c r="AR182">
        <v>3043</v>
      </c>
      <c r="AS182" s="27">
        <v>44017</v>
      </c>
      <c r="AT182">
        <v>3043</v>
      </c>
      <c r="AU182" s="27">
        <v>44017</v>
      </c>
      <c r="AV182">
        <v>3043</v>
      </c>
      <c r="AW182" s="27">
        <v>44017</v>
      </c>
      <c r="AX182">
        <v>3043</v>
      </c>
      <c r="AY182" s="27">
        <v>44049</v>
      </c>
      <c r="AZ182">
        <v>4120</v>
      </c>
      <c r="BA182" s="27">
        <v>44049</v>
      </c>
      <c r="BB182">
        <v>4120</v>
      </c>
      <c r="BC182" s="27">
        <v>44049</v>
      </c>
      <c r="BD182">
        <v>4120</v>
      </c>
      <c r="BE182" s="27">
        <v>44049</v>
      </c>
      <c r="BF182">
        <v>4120</v>
      </c>
      <c r="BG182" s="27">
        <v>44077</v>
      </c>
      <c r="BH182">
        <v>4120</v>
      </c>
      <c r="BI182" s="27">
        <v>44077</v>
      </c>
      <c r="BJ182">
        <v>4120</v>
      </c>
      <c r="BK182" s="27">
        <v>44077</v>
      </c>
      <c r="BL182">
        <v>4120</v>
      </c>
      <c r="BM182" s="27">
        <v>44077</v>
      </c>
      <c r="BN182" t="s">
        <v>2558</v>
      </c>
      <c r="BO182" s="27">
        <v>44125</v>
      </c>
      <c r="BP182" t="s">
        <v>2558</v>
      </c>
      <c r="BQ182" s="7">
        <v>44160</v>
      </c>
      <c r="BR182" t="s">
        <v>2558</v>
      </c>
      <c r="BS182" s="27">
        <v>44160</v>
      </c>
      <c r="BT182" t="s">
        <v>2558</v>
      </c>
      <c r="BU182" s="27">
        <v>44160</v>
      </c>
      <c r="BV182" t="s">
        <v>2558</v>
      </c>
      <c r="BW182">
        <v>44160</v>
      </c>
      <c r="BX182" t="s">
        <v>2558</v>
      </c>
      <c r="BY182" s="27">
        <v>44208</v>
      </c>
      <c r="BZ182" t="s">
        <v>2558</v>
      </c>
      <c r="CA182" s="27">
        <v>44208</v>
      </c>
      <c r="CB182" t="s">
        <v>2558</v>
      </c>
      <c r="CC182" s="27">
        <v>44208</v>
      </c>
      <c r="CD182">
        <v>4341</v>
      </c>
      <c r="CE182" s="27">
        <v>44222</v>
      </c>
      <c r="CF182" t="s">
        <v>2558</v>
      </c>
      <c r="CG182" s="27">
        <v>44208</v>
      </c>
      <c r="CH182">
        <v>3048</v>
      </c>
      <c r="CI182" s="27">
        <v>44208</v>
      </c>
      <c r="CJ182">
        <v>3048</v>
      </c>
      <c r="CK182" s="27">
        <v>44208</v>
      </c>
      <c r="CL182">
        <v>3048</v>
      </c>
      <c r="CM182" s="27">
        <v>44208</v>
      </c>
      <c r="CN182">
        <v>3016</v>
      </c>
      <c r="CO182" s="27">
        <v>44231</v>
      </c>
      <c r="CP182">
        <v>3016</v>
      </c>
      <c r="CQ182" s="7">
        <v>44231</v>
      </c>
      <c r="CR182">
        <v>6421</v>
      </c>
      <c r="CS182" t="s">
        <v>2585</v>
      </c>
      <c r="CT182">
        <v>4161</v>
      </c>
      <c r="CU182" s="7">
        <v>44253</v>
      </c>
      <c r="CV182" t="s">
        <v>2557</v>
      </c>
      <c r="CW182" s="27">
        <v>44259</v>
      </c>
      <c r="CX182" t="s">
        <v>2557</v>
      </c>
      <c r="CY182" s="27">
        <v>44292</v>
      </c>
      <c r="CZ182" t="s">
        <v>2557</v>
      </c>
      <c r="DA182" s="27">
        <v>44300</v>
      </c>
      <c r="DB182" t="s">
        <v>2557</v>
      </c>
      <c r="DC182" s="27">
        <v>44300</v>
      </c>
      <c r="DD182" t="s">
        <v>2557</v>
      </c>
      <c r="DE182" s="27">
        <v>44300</v>
      </c>
      <c r="DF182" t="s">
        <v>2557</v>
      </c>
      <c r="DG182" s="27">
        <v>44342</v>
      </c>
      <c r="DH182" t="s">
        <v>2557</v>
      </c>
      <c r="DI182" s="27">
        <v>44342</v>
      </c>
      <c r="DJ182" t="s">
        <v>83</v>
      </c>
      <c r="DK182" s="7">
        <v>44259</v>
      </c>
      <c r="DL182" t="s">
        <v>156</v>
      </c>
      <c r="DM182" s="27">
        <v>44257</v>
      </c>
      <c r="DN182" t="s">
        <v>156</v>
      </c>
      <c r="DO182" s="27">
        <v>44257</v>
      </c>
      <c r="DP182" t="s">
        <v>145</v>
      </c>
      <c r="DQ182" s="27">
        <v>44372</v>
      </c>
      <c r="DR182" t="s">
        <v>145</v>
      </c>
      <c r="DS182" s="27">
        <v>44372</v>
      </c>
      <c r="DT182" t="s">
        <v>145</v>
      </c>
      <c r="DU182" s="27">
        <v>44372</v>
      </c>
      <c r="DV182" t="s">
        <v>141</v>
      </c>
      <c r="DW182" s="27">
        <v>44372</v>
      </c>
      <c r="DX182" t="s">
        <v>140</v>
      </c>
      <c r="DY182" s="7">
        <v>44393</v>
      </c>
      <c r="DZ182" t="s">
        <v>140</v>
      </c>
      <c r="EA182">
        <v>44393</v>
      </c>
      <c r="EB182" t="s">
        <v>140</v>
      </c>
      <c r="EC182" s="27">
        <v>44393</v>
      </c>
      <c r="ED182" t="s">
        <v>140</v>
      </c>
      <c r="EE182" s="27">
        <v>44393</v>
      </c>
      <c r="EF182" t="s">
        <v>140</v>
      </c>
      <c r="EG182" s="7">
        <v>44393</v>
      </c>
      <c r="EH182" t="s">
        <v>140</v>
      </c>
      <c r="EI182" s="27">
        <v>44393</v>
      </c>
      <c r="EJ182" t="s">
        <v>198</v>
      </c>
      <c r="EK182" s="27">
        <v>44406</v>
      </c>
      <c r="EL182" t="s">
        <v>198</v>
      </c>
      <c r="EM182" s="27">
        <v>44406</v>
      </c>
      <c r="EN182" t="s">
        <v>198</v>
      </c>
      <c r="EO182" s="27">
        <v>44406</v>
      </c>
      <c r="EP182" t="s">
        <v>198</v>
      </c>
      <c r="EQ182" s="27">
        <v>44406</v>
      </c>
      <c r="ER182" t="s">
        <v>116</v>
      </c>
      <c r="ES182" s="27">
        <v>44411</v>
      </c>
      <c r="ET182" t="s">
        <v>193</v>
      </c>
      <c r="EU182" s="27">
        <v>44210</v>
      </c>
      <c r="EV182" t="s">
        <v>192</v>
      </c>
      <c r="EW182" s="27">
        <v>44210</v>
      </c>
      <c r="EX182" t="s">
        <v>192</v>
      </c>
      <c r="EY182" s="27">
        <v>44210</v>
      </c>
      <c r="EZ182" t="s">
        <v>192</v>
      </c>
      <c r="FA182">
        <v>44210</v>
      </c>
      <c r="FB182" t="s">
        <v>192</v>
      </c>
      <c r="FC182" s="27">
        <v>44210</v>
      </c>
      <c r="FF182" t="s">
        <v>192</v>
      </c>
      <c r="FG182" s="27">
        <v>44210</v>
      </c>
      <c r="FH182" t="s">
        <v>192</v>
      </c>
      <c r="FI182" s="7">
        <v>44210</v>
      </c>
      <c r="FJ182" t="s">
        <v>192</v>
      </c>
      <c r="FK182" s="27">
        <v>44210</v>
      </c>
      <c r="FL182" t="s">
        <v>192</v>
      </c>
      <c r="FM182" s="27">
        <v>44210</v>
      </c>
      <c r="FN182" t="s">
        <v>191</v>
      </c>
      <c r="FO182" s="27">
        <v>44210</v>
      </c>
      <c r="FP182" t="s">
        <v>191</v>
      </c>
      <c r="FQ182" s="27">
        <v>44210</v>
      </c>
      <c r="FR182" t="s">
        <v>191</v>
      </c>
      <c r="FS182" s="27">
        <v>44210</v>
      </c>
      <c r="FT182" t="s">
        <v>191</v>
      </c>
      <c r="FU182" s="7">
        <v>44210</v>
      </c>
      <c r="FV182" t="s">
        <v>191</v>
      </c>
      <c r="FW182" s="27">
        <v>44210</v>
      </c>
      <c r="FX182" t="s">
        <v>191</v>
      </c>
      <c r="FY182" s="27">
        <v>44210</v>
      </c>
      <c r="FZ182" t="s">
        <v>191</v>
      </c>
      <c r="GA182" s="27">
        <v>44210</v>
      </c>
      <c r="GB182" t="s">
        <v>191</v>
      </c>
      <c r="GC182" s="27">
        <v>44210</v>
      </c>
      <c r="GD182" t="s">
        <v>191</v>
      </c>
      <c r="GE182" s="27">
        <v>44210</v>
      </c>
      <c r="GF182" t="s">
        <v>191</v>
      </c>
      <c r="GG182" s="27">
        <v>44210</v>
      </c>
      <c r="GH182" t="s">
        <v>191</v>
      </c>
      <c r="GI182" s="27">
        <v>44210</v>
      </c>
      <c r="GJ182" t="s">
        <v>191</v>
      </c>
      <c r="GK182" s="27">
        <v>44210</v>
      </c>
      <c r="GL182" t="s">
        <v>191</v>
      </c>
      <c r="GM182" s="27">
        <v>44210</v>
      </c>
      <c r="GN182" t="s">
        <v>191</v>
      </c>
      <c r="GO182" s="27">
        <v>44210</v>
      </c>
      <c r="GP182" t="s">
        <v>191</v>
      </c>
      <c r="GQ182" s="27">
        <v>44210</v>
      </c>
      <c r="GR182" t="s">
        <v>191</v>
      </c>
      <c r="GS182" s="27">
        <v>44210</v>
      </c>
      <c r="GT182" t="s">
        <v>191</v>
      </c>
      <c r="GU182" s="27">
        <v>44210</v>
      </c>
      <c r="GV182" t="s">
        <v>191</v>
      </c>
      <c r="GW182" s="27">
        <v>44210</v>
      </c>
      <c r="GX182" t="s">
        <v>191</v>
      </c>
      <c r="GY182" s="27">
        <v>44210</v>
      </c>
      <c r="GZ182" t="s">
        <v>190</v>
      </c>
      <c r="HA182" s="27">
        <v>44210</v>
      </c>
      <c r="HB182" t="s">
        <v>190</v>
      </c>
      <c r="HC182" s="27">
        <v>44210</v>
      </c>
      <c r="HD182" t="s">
        <v>190</v>
      </c>
      <c r="HE182" s="27">
        <v>44210</v>
      </c>
      <c r="HF182" t="s">
        <v>190</v>
      </c>
      <c r="HG182">
        <v>44210</v>
      </c>
      <c r="HH182" t="s">
        <v>190</v>
      </c>
      <c r="HI182">
        <v>44210</v>
      </c>
      <c r="HJ182" t="s">
        <v>190</v>
      </c>
      <c r="HK182">
        <v>44210</v>
      </c>
      <c r="HL182" t="s">
        <v>190</v>
      </c>
      <c r="HM182" s="27">
        <v>44210</v>
      </c>
      <c r="HN182" t="s">
        <v>187</v>
      </c>
      <c r="HO182" s="27">
        <v>44522</v>
      </c>
      <c r="HP182" t="s">
        <v>188</v>
      </c>
      <c r="HQ182" s="27">
        <v>44553</v>
      </c>
      <c r="HR182" s="470" t="s">
        <v>188</v>
      </c>
      <c r="HS182" s="471">
        <v>44553</v>
      </c>
      <c r="HT182" t="s">
        <v>188</v>
      </c>
      <c r="HU182" s="27">
        <v>44553</v>
      </c>
      <c r="HV182" t="s">
        <v>188</v>
      </c>
      <c r="HW182" s="27">
        <v>44553</v>
      </c>
      <c r="HX182" t="s">
        <v>188</v>
      </c>
      <c r="HY182" s="27">
        <v>44553</v>
      </c>
      <c r="HZ182" t="s">
        <v>186</v>
      </c>
      <c r="IA182" s="27">
        <v>44522</v>
      </c>
      <c r="IB182" t="s">
        <v>186</v>
      </c>
      <c r="IC182" s="27">
        <v>44522</v>
      </c>
      <c r="ID182" t="s">
        <v>186</v>
      </c>
      <c r="IE182" s="27">
        <v>44522</v>
      </c>
      <c r="IF182" t="s">
        <v>186</v>
      </c>
      <c r="IG182" s="27">
        <v>44601</v>
      </c>
      <c r="IH182" t="s">
        <v>188</v>
      </c>
      <c r="II182" s="27">
        <v>44601</v>
      </c>
      <c r="IJ182" t="s">
        <v>188</v>
      </c>
      <c r="IK182" s="27">
        <v>44601</v>
      </c>
      <c r="IL182" t="s">
        <v>188</v>
      </c>
      <c r="IM182" s="27">
        <v>44601</v>
      </c>
      <c r="IN182" t="s">
        <v>188</v>
      </c>
      <c r="IO182" s="27">
        <v>44601</v>
      </c>
      <c r="IP182" t="s">
        <v>190</v>
      </c>
      <c r="IQ182" s="27">
        <v>44553</v>
      </c>
      <c r="IR182" t="s">
        <v>190</v>
      </c>
      <c r="IS182">
        <v>44553</v>
      </c>
      <c r="IT182" t="s">
        <v>190</v>
      </c>
      <c r="IU182" s="27">
        <v>44553</v>
      </c>
      <c r="IV182" t="s">
        <v>190</v>
      </c>
      <c r="IW182" s="27">
        <v>44553</v>
      </c>
      <c r="IX182" t="s">
        <v>190</v>
      </c>
      <c r="IY182" s="27">
        <v>44553</v>
      </c>
      <c r="IZ182" t="s">
        <v>190</v>
      </c>
      <c r="JA182" s="27">
        <v>44553</v>
      </c>
      <c r="JB182" t="s">
        <v>190</v>
      </c>
      <c r="JC182" s="27">
        <v>44553</v>
      </c>
      <c r="JD182" t="s">
        <v>190</v>
      </c>
      <c r="JE182" s="27">
        <v>44553</v>
      </c>
      <c r="JF182" t="s">
        <v>191</v>
      </c>
      <c r="JG182">
        <v>44553</v>
      </c>
      <c r="JH182" t="s">
        <v>139</v>
      </c>
      <c r="JI182" s="27">
        <v>44623</v>
      </c>
      <c r="JJ182" t="s">
        <v>139</v>
      </c>
      <c r="JK182">
        <v>44623</v>
      </c>
      <c r="JL182" t="s">
        <v>139</v>
      </c>
      <c r="JM182" s="27">
        <v>44623</v>
      </c>
      <c r="JN182" t="s">
        <v>139</v>
      </c>
      <c r="JO182" s="7">
        <v>44685</v>
      </c>
      <c r="JP182" t="s">
        <v>139</v>
      </c>
      <c r="JQ182" s="27">
        <v>44685</v>
      </c>
      <c r="JR182" t="s">
        <v>139</v>
      </c>
      <c r="JS182" s="27">
        <v>44685</v>
      </c>
      <c r="JT182" t="s">
        <v>139</v>
      </c>
      <c r="JU182">
        <v>44685</v>
      </c>
      <c r="JV182" t="s">
        <v>139</v>
      </c>
      <c r="JW182">
        <v>44685</v>
      </c>
      <c r="JX182" t="s">
        <v>139</v>
      </c>
      <c r="JY182" s="27">
        <v>44741</v>
      </c>
      <c r="JZ182" t="s">
        <v>139</v>
      </c>
      <c r="KA182" s="27">
        <v>44741</v>
      </c>
      <c r="KB182" t="s">
        <v>139</v>
      </c>
      <c r="KC182" s="27">
        <v>44741</v>
      </c>
      <c r="KD182" t="s">
        <v>139</v>
      </c>
      <c r="KE182" s="27">
        <v>44741</v>
      </c>
    </row>
    <row r="183" spans="1:291" x14ac:dyDescent="0.25">
      <c r="A183">
        <v>3712</v>
      </c>
      <c r="B183" s="7">
        <v>43265</v>
      </c>
      <c r="D183">
        <v>3712</v>
      </c>
      <c r="E183" s="7">
        <v>43255</v>
      </c>
      <c r="G183">
        <v>3761</v>
      </c>
      <c r="I183">
        <v>3710</v>
      </c>
      <c r="J183" s="7">
        <v>43916</v>
      </c>
      <c r="L183">
        <v>3761</v>
      </c>
      <c r="M183">
        <v>5212</v>
      </c>
      <c r="O183" t="s">
        <v>2558</v>
      </c>
      <c r="P183" s="7">
        <v>43921</v>
      </c>
      <c r="R183">
        <v>2198</v>
      </c>
      <c r="S183" s="7">
        <v>43936</v>
      </c>
      <c r="T183" t="s">
        <v>2342</v>
      </c>
      <c r="U183">
        <v>2184</v>
      </c>
      <c r="V183" s="7">
        <v>43979</v>
      </c>
      <c r="W183" t="s">
        <v>2559</v>
      </c>
      <c r="X183">
        <v>5212</v>
      </c>
      <c r="Y183">
        <v>5212</v>
      </c>
      <c r="AA183">
        <v>5212</v>
      </c>
      <c r="AB183">
        <v>5212</v>
      </c>
      <c r="AC183" t="s">
        <v>2558</v>
      </c>
      <c r="AD183" s="7">
        <v>43978</v>
      </c>
      <c r="AE183" s="14" t="s">
        <v>2553</v>
      </c>
      <c r="AF183" t="s">
        <v>2557</v>
      </c>
      <c r="AG183" s="7">
        <v>43978</v>
      </c>
      <c r="AH183">
        <v>2279</v>
      </c>
      <c r="AI183" s="7">
        <v>43985</v>
      </c>
      <c r="AJ183" s="15" t="s">
        <v>2342</v>
      </c>
      <c r="AK183">
        <v>3016</v>
      </c>
      <c r="AL183" s="7">
        <v>43978</v>
      </c>
      <c r="AM183" t="s">
        <v>2556</v>
      </c>
      <c r="AN183">
        <v>3016</v>
      </c>
      <c r="AO183" s="7">
        <v>43978</v>
      </c>
      <c r="AP183">
        <v>3016</v>
      </c>
      <c r="AQ183" s="7">
        <v>43978</v>
      </c>
      <c r="AR183">
        <v>3016</v>
      </c>
      <c r="AS183" s="27">
        <v>44017</v>
      </c>
      <c r="AT183">
        <v>3016</v>
      </c>
      <c r="AU183" s="27">
        <v>44017</v>
      </c>
      <c r="AV183">
        <v>3016</v>
      </c>
      <c r="AW183" s="27">
        <v>44017</v>
      </c>
      <c r="AX183">
        <v>3016</v>
      </c>
      <c r="AY183" s="27">
        <v>44049</v>
      </c>
      <c r="AZ183">
        <v>3043</v>
      </c>
      <c r="BA183" s="27">
        <v>44049</v>
      </c>
      <c r="BB183">
        <v>3043</v>
      </c>
      <c r="BC183" s="27">
        <v>44049</v>
      </c>
      <c r="BD183">
        <v>3043</v>
      </c>
      <c r="BE183" s="27">
        <v>44049</v>
      </c>
      <c r="BF183">
        <v>3043</v>
      </c>
      <c r="BG183" s="27">
        <v>44077</v>
      </c>
      <c r="BH183">
        <v>3043</v>
      </c>
      <c r="BI183" s="27">
        <v>44077</v>
      </c>
      <c r="BJ183">
        <v>3043</v>
      </c>
      <c r="BK183" s="27">
        <v>44077</v>
      </c>
      <c r="BL183">
        <v>3043</v>
      </c>
      <c r="BM183" s="27">
        <v>44077</v>
      </c>
      <c r="BN183">
        <v>687</v>
      </c>
      <c r="BO183" s="27">
        <v>44125</v>
      </c>
      <c r="BP183">
        <v>687</v>
      </c>
      <c r="BQ183" s="7">
        <v>44125</v>
      </c>
      <c r="BR183">
        <v>687</v>
      </c>
      <c r="BS183" s="27">
        <v>44125</v>
      </c>
      <c r="BT183">
        <v>687</v>
      </c>
      <c r="BU183" s="27">
        <v>44125</v>
      </c>
      <c r="BV183">
        <v>687</v>
      </c>
      <c r="BW183">
        <v>44125</v>
      </c>
      <c r="BX183">
        <v>687</v>
      </c>
      <c r="BY183" s="27">
        <v>44208</v>
      </c>
      <c r="BZ183">
        <v>687</v>
      </c>
      <c r="CA183" s="27">
        <v>44208</v>
      </c>
      <c r="CB183">
        <v>687</v>
      </c>
      <c r="CC183" s="27">
        <v>44208</v>
      </c>
      <c r="CD183">
        <v>4557</v>
      </c>
      <c r="CE183" s="27">
        <v>44167</v>
      </c>
      <c r="CF183">
        <v>687</v>
      </c>
      <c r="CG183" s="27">
        <v>44208</v>
      </c>
      <c r="CH183">
        <v>3029</v>
      </c>
      <c r="CI183" s="27">
        <v>44208</v>
      </c>
      <c r="CJ183">
        <v>3029</v>
      </c>
      <c r="CK183" s="27">
        <v>44231</v>
      </c>
      <c r="CL183">
        <v>3029</v>
      </c>
      <c r="CM183" s="27">
        <v>44231</v>
      </c>
      <c r="CN183">
        <v>3048</v>
      </c>
      <c r="CO183" s="27">
        <v>44253</v>
      </c>
      <c r="CP183">
        <v>3048</v>
      </c>
      <c r="CQ183" s="7">
        <v>44253</v>
      </c>
      <c r="CR183">
        <v>6430</v>
      </c>
      <c r="CS183" t="s">
        <v>2585</v>
      </c>
      <c r="CT183">
        <v>4160</v>
      </c>
      <c r="CU183" s="7">
        <v>44215</v>
      </c>
      <c r="CV183" t="s">
        <v>2558</v>
      </c>
      <c r="CW183" s="27">
        <v>44259</v>
      </c>
      <c r="CX183" t="s">
        <v>2558</v>
      </c>
      <c r="CY183" s="27">
        <v>44292</v>
      </c>
      <c r="CZ183" t="s">
        <v>2558</v>
      </c>
      <c r="DA183" s="27">
        <v>44292</v>
      </c>
      <c r="DB183" t="s">
        <v>2558</v>
      </c>
      <c r="DC183" s="27">
        <v>44292</v>
      </c>
      <c r="DD183" t="s">
        <v>2558</v>
      </c>
      <c r="DE183" s="27">
        <v>44292</v>
      </c>
      <c r="DF183" t="s">
        <v>2558</v>
      </c>
      <c r="DG183" s="27">
        <v>44342</v>
      </c>
      <c r="DH183" t="s">
        <v>2558</v>
      </c>
      <c r="DI183" s="27">
        <v>44343</v>
      </c>
      <c r="DJ183" t="s">
        <v>84</v>
      </c>
      <c r="DK183" s="7">
        <v>44259</v>
      </c>
      <c r="DL183" t="s">
        <v>157</v>
      </c>
      <c r="DM183" s="27">
        <v>44257</v>
      </c>
      <c r="DN183" t="s">
        <v>157</v>
      </c>
      <c r="DO183" s="27">
        <v>44257</v>
      </c>
      <c r="DP183" t="s">
        <v>146</v>
      </c>
      <c r="DQ183" s="27">
        <v>44372</v>
      </c>
      <c r="DR183" t="s">
        <v>146</v>
      </c>
      <c r="DS183" s="27">
        <v>44372</v>
      </c>
      <c r="DT183" t="s">
        <v>146</v>
      </c>
      <c r="DU183" s="27">
        <v>44372</v>
      </c>
      <c r="DV183" t="s">
        <v>143</v>
      </c>
      <c r="DW183" s="27">
        <v>44372</v>
      </c>
      <c r="DX183" t="s">
        <v>141</v>
      </c>
      <c r="DY183" s="7">
        <v>44393</v>
      </c>
      <c r="DZ183" t="s">
        <v>141</v>
      </c>
      <c r="EA183">
        <v>44393</v>
      </c>
      <c r="EB183" t="s">
        <v>141</v>
      </c>
      <c r="EC183" s="27">
        <v>44393</v>
      </c>
      <c r="ED183" t="s">
        <v>141</v>
      </c>
      <c r="EE183" s="27">
        <v>44393</v>
      </c>
      <c r="EF183" t="s">
        <v>141</v>
      </c>
      <c r="EG183" s="7">
        <v>44393</v>
      </c>
      <c r="EH183" t="s">
        <v>141</v>
      </c>
      <c r="EI183" s="27">
        <v>44393</v>
      </c>
      <c r="EJ183" t="s">
        <v>200</v>
      </c>
      <c r="EK183" s="27">
        <v>44259</v>
      </c>
      <c r="EL183" t="s">
        <v>200</v>
      </c>
      <c r="EM183" s="27">
        <v>44259</v>
      </c>
      <c r="EN183" t="s">
        <v>200</v>
      </c>
      <c r="EO183" s="27">
        <v>44259</v>
      </c>
      <c r="EP183" t="s">
        <v>200</v>
      </c>
      <c r="EQ183" s="27">
        <v>44259</v>
      </c>
      <c r="ER183" t="s">
        <v>118</v>
      </c>
      <c r="ES183" s="27">
        <v>44411</v>
      </c>
      <c r="ET183" t="s">
        <v>116</v>
      </c>
      <c r="EU183" s="27">
        <v>44411</v>
      </c>
      <c r="EV183" t="s">
        <v>193</v>
      </c>
      <c r="EW183" s="27">
        <v>44210</v>
      </c>
      <c r="EX183" t="s">
        <v>193</v>
      </c>
      <c r="EY183" s="27">
        <v>44210</v>
      </c>
      <c r="EZ183" t="s">
        <v>193</v>
      </c>
      <c r="FA183">
        <v>44210</v>
      </c>
      <c r="FB183" t="s">
        <v>193</v>
      </c>
      <c r="FC183" s="27">
        <v>44210</v>
      </c>
      <c r="FF183" t="s">
        <v>193</v>
      </c>
      <c r="FG183" s="27">
        <v>44210</v>
      </c>
      <c r="FH183" t="s">
        <v>193</v>
      </c>
      <c r="FI183" s="7">
        <v>44210</v>
      </c>
      <c r="FJ183" t="s">
        <v>193</v>
      </c>
      <c r="FK183" s="27">
        <v>44210</v>
      </c>
      <c r="FL183" t="s">
        <v>193</v>
      </c>
      <c r="FM183" s="27">
        <v>44210</v>
      </c>
      <c r="FN183" t="s">
        <v>192</v>
      </c>
      <c r="FO183" s="27">
        <v>44210</v>
      </c>
      <c r="FP183" t="s">
        <v>192</v>
      </c>
      <c r="FQ183" s="27">
        <v>44210</v>
      </c>
      <c r="FR183" t="s">
        <v>192</v>
      </c>
      <c r="FS183" s="27">
        <v>44210</v>
      </c>
      <c r="FT183" t="s">
        <v>192</v>
      </c>
      <c r="FU183" s="7">
        <v>44210</v>
      </c>
      <c r="FV183" t="s">
        <v>192</v>
      </c>
      <c r="FW183" s="27">
        <v>44210</v>
      </c>
      <c r="FX183" t="s">
        <v>192</v>
      </c>
      <c r="FY183" s="27">
        <v>44210</v>
      </c>
      <c r="FZ183" t="s">
        <v>192</v>
      </c>
      <c r="GA183" s="27">
        <v>44210</v>
      </c>
      <c r="GB183" t="s">
        <v>192</v>
      </c>
      <c r="GC183" s="27">
        <v>44210</v>
      </c>
      <c r="GD183" t="s">
        <v>192</v>
      </c>
      <c r="GE183" s="27">
        <v>44210</v>
      </c>
      <c r="GF183" t="s">
        <v>192</v>
      </c>
      <c r="GG183" s="27">
        <v>44210</v>
      </c>
      <c r="GH183" t="s">
        <v>192</v>
      </c>
      <c r="GI183" s="27">
        <v>44210</v>
      </c>
      <c r="GJ183" t="s">
        <v>192</v>
      </c>
      <c r="GK183" s="27">
        <v>44210</v>
      </c>
      <c r="GL183" t="s">
        <v>192</v>
      </c>
      <c r="GM183" s="27">
        <v>44210</v>
      </c>
      <c r="GN183" t="s">
        <v>192</v>
      </c>
      <c r="GO183" s="27">
        <v>44210</v>
      </c>
      <c r="GP183" t="s">
        <v>192</v>
      </c>
      <c r="GQ183" s="27">
        <v>44210</v>
      </c>
      <c r="GR183" t="s">
        <v>192</v>
      </c>
      <c r="GS183" s="27">
        <v>44210</v>
      </c>
      <c r="GT183" t="s">
        <v>192</v>
      </c>
      <c r="GU183" s="27">
        <v>44210</v>
      </c>
      <c r="GV183" t="s">
        <v>192</v>
      </c>
      <c r="GW183" s="27">
        <v>44210</v>
      </c>
      <c r="GX183" t="s">
        <v>192</v>
      </c>
      <c r="GY183" s="27">
        <v>44210</v>
      </c>
      <c r="GZ183" t="s">
        <v>191</v>
      </c>
      <c r="HA183" s="27">
        <v>44210</v>
      </c>
      <c r="HB183" t="s">
        <v>191</v>
      </c>
      <c r="HC183" s="27">
        <v>44210</v>
      </c>
      <c r="HD183" t="s">
        <v>191</v>
      </c>
      <c r="HE183" s="27">
        <v>44210</v>
      </c>
      <c r="HF183" t="s">
        <v>191</v>
      </c>
      <c r="HG183">
        <v>44210</v>
      </c>
      <c r="HH183" t="s">
        <v>191</v>
      </c>
      <c r="HI183">
        <v>44210</v>
      </c>
      <c r="HJ183" t="s">
        <v>191</v>
      </c>
      <c r="HK183">
        <v>44210</v>
      </c>
      <c r="HL183" t="s">
        <v>191</v>
      </c>
      <c r="HM183" s="27">
        <v>44210</v>
      </c>
      <c r="HN183" t="s">
        <v>139</v>
      </c>
      <c r="HO183" s="27">
        <v>44532</v>
      </c>
      <c r="HP183" t="s">
        <v>190</v>
      </c>
      <c r="HQ183" s="27">
        <v>44553</v>
      </c>
      <c r="HR183" s="470" t="s">
        <v>190</v>
      </c>
      <c r="HS183" s="471">
        <v>44553</v>
      </c>
      <c r="HT183" t="s">
        <v>190</v>
      </c>
      <c r="HU183" s="27">
        <v>44553</v>
      </c>
      <c r="HV183" t="s">
        <v>190</v>
      </c>
      <c r="HW183" s="27">
        <v>44553</v>
      </c>
      <c r="HX183" t="s">
        <v>190</v>
      </c>
      <c r="HY183" s="27">
        <v>44553</v>
      </c>
      <c r="HZ183" t="s">
        <v>187</v>
      </c>
      <c r="IA183" s="27">
        <v>44522</v>
      </c>
      <c r="IB183" t="s">
        <v>187</v>
      </c>
      <c r="IC183" s="27">
        <v>44522</v>
      </c>
      <c r="ID183" t="s">
        <v>187</v>
      </c>
      <c r="IE183" s="27">
        <v>44522</v>
      </c>
      <c r="IF183" t="s">
        <v>187</v>
      </c>
      <c r="IG183" s="27">
        <v>44601</v>
      </c>
      <c r="IH183" t="s">
        <v>190</v>
      </c>
      <c r="II183" s="27">
        <v>44553</v>
      </c>
      <c r="IJ183" t="s">
        <v>190</v>
      </c>
      <c r="IK183" s="27">
        <v>44553</v>
      </c>
      <c r="IL183" t="s">
        <v>190</v>
      </c>
      <c r="IM183" s="27">
        <v>44553</v>
      </c>
      <c r="IN183" t="s">
        <v>190</v>
      </c>
      <c r="IO183" s="27">
        <v>44553</v>
      </c>
      <c r="IP183" t="s">
        <v>191</v>
      </c>
      <c r="IQ183" s="27">
        <v>44553</v>
      </c>
      <c r="IR183" t="s">
        <v>191</v>
      </c>
      <c r="IS183">
        <v>44553</v>
      </c>
      <c r="IT183" t="s">
        <v>191</v>
      </c>
      <c r="IU183" s="27">
        <v>44553</v>
      </c>
      <c r="IV183" t="s">
        <v>191</v>
      </c>
      <c r="IW183" s="27">
        <v>44553</v>
      </c>
      <c r="IX183" t="s">
        <v>191</v>
      </c>
      <c r="IY183" s="27">
        <v>44553</v>
      </c>
      <c r="IZ183" t="s">
        <v>191</v>
      </c>
      <c r="JA183" s="27">
        <v>44553</v>
      </c>
      <c r="JB183" t="s">
        <v>191</v>
      </c>
      <c r="JC183" s="27">
        <v>44553</v>
      </c>
      <c r="JD183" t="s">
        <v>191</v>
      </c>
      <c r="JE183" s="27">
        <v>44553</v>
      </c>
      <c r="JF183" t="s">
        <v>192</v>
      </c>
      <c r="JG183">
        <v>44553</v>
      </c>
      <c r="JH183" t="s">
        <v>188</v>
      </c>
      <c r="JI183" s="27">
        <v>44655</v>
      </c>
      <c r="JJ183" t="s">
        <v>188</v>
      </c>
      <c r="JK183">
        <v>44655</v>
      </c>
      <c r="JL183" t="s">
        <v>188</v>
      </c>
      <c r="JM183" s="27">
        <v>44655</v>
      </c>
      <c r="JN183" t="s">
        <v>188</v>
      </c>
      <c r="JO183" s="7">
        <v>44685</v>
      </c>
      <c r="JP183" t="s">
        <v>188</v>
      </c>
      <c r="JQ183" s="27">
        <v>44685</v>
      </c>
      <c r="JR183" t="s">
        <v>188</v>
      </c>
      <c r="JS183" s="27">
        <v>44685</v>
      </c>
      <c r="JT183" t="s">
        <v>188</v>
      </c>
      <c r="JU183">
        <v>44713</v>
      </c>
      <c r="JV183" t="s">
        <v>188</v>
      </c>
      <c r="JW183">
        <v>44713</v>
      </c>
      <c r="JX183" t="s">
        <v>188</v>
      </c>
      <c r="JY183" s="27">
        <v>44754</v>
      </c>
      <c r="JZ183" t="s">
        <v>188</v>
      </c>
      <c r="KA183" s="27">
        <v>44754</v>
      </c>
      <c r="KB183" t="s">
        <v>188</v>
      </c>
      <c r="KC183" s="27">
        <v>44754</v>
      </c>
      <c r="KD183" t="s">
        <v>188</v>
      </c>
      <c r="KE183" s="27">
        <v>44754</v>
      </c>
    </row>
    <row r="184" spans="1:291" x14ac:dyDescent="0.25">
      <c r="A184">
        <v>3710</v>
      </c>
      <c r="B184" s="7">
        <v>43916</v>
      </c>
      <c r="D184">
        <v>3710</v>
      </c>
      <c r="E184" s="7">
        <v>43916</v>
      </c>
      <c r="G184" t="s">
        <v>2512</v>
      </c>
      <c r="I184">
        <v>5307</v>
      </c>
      <c r="J184" s="7">
        <v>43916</v>
      </c>
      <c r="L184" t="s">
        <v>2512</v>
      </c>
      <c r="M184">
        <v>5028</v>
      </c>
      <c r="O184">
        <v>687</v>
      </c>
      <c r="P184" s="7">
        <v>43921</v>
      </c>
      <c r="R184">
        <v>2262</v>
      </c>
      <c r="S184" s="7">
        <v>43902</v>
      </c>
      <c r="T184" t="s">
        <v>2342</v>
      </c>
      <c r="U184">
        <v>85</v>
      </c>
      <c r="V184" s="7">
        <v>43901</v>
      </c>
      <c r="W184" t="s">
        <v>2342</v>
      </c>
      <c r="X184">
        <v>5028</v>
      </c>
      <c r="Y184">
        <v>5028</v>
      </c>
      <c r="Z184" s="7">
        <v>43845</v>
      </c>
      <c r="AA184">
        <v>5028</v>
      </c>
      <c r="AB184">
        <v>5028</v>
      </c>
      <c r="AC184">
        <v>687</v>
      </c>
      <c r="AD184" s="7">
        <v>43921</v>
      </c>
      <c r="AE184" s="14" t="s">
        <v>2524</v>
      </c>
      <c r="AF184" t="s">
        <v>2558</v>
      </c>
      <c r="AG184" s="7">
        <v>43978</v>
      </c>
      <c r="AH184">
        <v>2198</v>
      </c>
      <c r="AI184" s="7">
        <v>43936</v>
      </c>
      <c r="AJ184" s="15" t="s">
        <v>2342</v>
      </c>
      <c r="AK184">
        <v>3048</v>
      </c>
      <c r="AL184" s="7">
        <v>43978</v>
      </c>
      <c r="AM184" t="s">
        <v>2526</v>
      </c>
      <c r="AN184">
        <v>3048</v>
      </c>
      <c r="AO184" s="7">
        <v>43978</v>
      </c>
      <c r="AP184">
        <v>3048</v>
      </c>
      <c r="AQ184" s="7">
        <v>43978</v>
      </c>
      <c r="AR184">
        <v>3048</v>
      </c>
      <c r="AS184" s="27">
        <v>44017</v>
      </c>
      <c r="AT184">
        <v>3048</v>
      </c>
      <c r="AU184" s="27">
        <v>44017</v>
      </c>
      <c r="AV184">
        <v>3048</v>
      </c>
      <c r="AW184" s="27">
        <v>44017</v>
      </c>
      <c r="AX184">
        <v>3048</v>
      </c>
      <c r="AY184" s="27">
        <v>44049</v>
      </c>
      <c r="AZ184">
        <v>3016</v>
      </c>
      <c r="BA184" s="27">
        <v>44049</v>
      </c>
      <c r="BB184">
        <v>3016</v>
      </c>
      <c r="BC184" s="27">
        <v>44049</v>
      </c>
      <c r="BD184">
        <v>3016</v>
      </c>
      <c r="BE184" s="27">
        <v>44049</v>
      </c>
      <c r="BF184">
        <v>3016</v>
      </c>
      <c r="BG184" s="27">
        <v>44077</v>
      </c>
      <c r="BH184">
        <v>3016</v>
      </c>
      <c r="BI184" s="27">
        <v>44077</v>
      </c>
      <c r="BJ184">
        <v>3016</v>
      </c>
      <c r="BK184" s="27">
        <v>44077</v>
      </c>
      <c r="BL184">
        <v>3016</v>
      </c>
      <c r="BM184" s="27">
        <v>44077</v>
      </c>
      <c r="BN184">
        <v>4120</v>
      </c>
      <c r="BO184" s="27">
        <v>44125</v>
      </c>
      <c r="BP184">
        <v>4120</v>
      </c>
      <c r="BQ184" s="7">
        <v>44125</v>
      </c>
      <c r="BR184">
        <v>4120</v>
      </c>
      <c r="BS184" s="27">
        <v>44125</v>
      </c>
      <c r="BT184">
        <v>4120</v>
      </c>
      <c r="BU184" s="27">
        <v>44125</v>
      </c>
      <c r="BV184">
        <v>4120</v>
      </c>
      <c r="BW184">
        <v>44125</v>
      </c>
      <c r="BX184">
        <v>4120</v>
      </c>
      <c r="BY184" s="27">
        <v>44208</v>
      </c>
      <c r="BZ184">
        <v>4120</v>
      </c>
      <c r="CA184" s="27">
        <v>44208</v>
      </c>
      <c r="CB184">
        <v>4120</v>
      </c>
      <c r="CC184" s="27">
        <v>44208</v>
      </c>
      <c r="CD184" t="s">
        <v>2542</v>
      </c>
      <c r="CE184" s="27">
        <v>44221</v>
      </c>
      <c r="CF184">
        <v>4120</v>
      </c>
      <c r="CG184" s="27">
        <v>44208</v>
      </c>
      <c r="CH184">
        <v>3008</v>
      </c>
      <c r="CI184" s="27">
        <v>44208</v>
      </c>
      <c r="CJ184">
        <v>3008</v>
      </c>
      <c r="CK184" s="27">
        <v>44231</v>
      </c>
      <c r="CL184">
        <v>3008</v>
      </c>
      <c r="CM184" s="27">
        <v>44231</v>
      </c>
      <c r="CN184">
        <v>3029</v>
      </c>
      <c r="CO184" s="27">
        <v>44231</v>
      </c>
      <c r="CP184">
        <v>3029</v>
      </c>
      <c r="CQ184" s="7">
        <v>44231</v>
      </c>
      <c r="CR184">
        <v>6431</v>
      </c>
      <c r="CS184" t="s">
        <v>2585</v>
      </c>
      <c r="CT184">
        <v>4111</v>
      </c>
      <c r="CU184" s="7">
        <v>44215</v>
      </c>
      <c r="CV184">
        <v>687</v>
      </c>
      <c r="CW184" s="27">
        <v>44258</v>
      </c>
      <c r="CX184">
        <v>687</v>
      </c>
      <c r="CY184" s="27">
        <v>44258</v>
      </c>
      <c r="CZ184">
        <v>687</v>
      </c>
      <c r="DA184" s="27">
        <v>44258</v>
      </c>
      <c r="DB184">
        <v>687</v>
      </c>
      <c r="DC184" s="27">
        <v>44305</v>
      </c>
      <c r="DD184">
        <v>687</v>
      </c>
      <c r="DE184" s="27">
        <v>44305</v>
      </c>
      <c r="DF184">
        <v>687</v>
      </c>
      <c r="DG184" s="27">
        <v>44305</v>
      </c>
      <c r="DH184">
        <v>687</v>
      </c>
      <c r="DI184" s="27">
        <v>44343</v>
      </c>
      <c r="DJ184" t="s">
        <v>85</v>
      </c>
      <c r="DK184" s="7">
        <v>44259</v>
      </c>
      <c r="DL184" t="s">
        <v>158</v>
      </c>
      <c r="DM184" s="27">
        <v>44257</v>
      </c>
      <c r="DN184" t="s">
        <v>158</v>
      </c>
      <c r="DO184" s="27">
        <v>44257</v>
      </c>
      <c r="DP184" t="s">
        <v>148</v>
      </c>
      <c r="DQ184" s="27">
        <v>44372</v>
      </c>
      <c r="DR184" t="s">
        <v>148</v>
      </c>
      <c r="DS184" s="27">
        <v>44372</v>
      </c>
      <c r="DT184" t="s">
        <v>148</v>
      </c>
      <c r="DU184" s="27">
        <v>44372</v>
      </c>
      <c r="DV184" t="s">
        <v>145</v>
      </c>
      <c r="DW184" s="27">
        <v>44372</v>
      </c>
      <c r="DX184" t="s">
        <v>143</v>
      </c>
      <c r="DY184" s="7">
        <v>44393</v>
      </c>
      <c r="DZ184" t="s">
        <v>143</v>
      </c>
      <c r="EA184">
        <v>44393</v>
      </c>
      <c r="EB184" t="s">
        <v>143</v>
      </c>
      <c r="EC184" s="27">
        <v>44393</v>
      </c>
      <c r="ED184" t="s">
        <v>143</v>
      </c>
      <c r="EE184" s="27">
        <v>44393</v>
      </c>
      <c r="EF184" t="s">
        <v>143</v>
      </c>
      <c r="EG184" s="7">
        <v>44393</v>
      </c>
      <c r="EH184" t="s">
        <v>143</v>
      </c>
      <c r="EI184" s="27">
        <v>44393</v>
      </c>
      <c r="EJ184" t="s">
        <v>2582</v>
      </c>
      <c r="EK184" s="27">
        <v>44392</v>
      </c>
      <c r="EL184" t="s">
        <v>2582</v>
      </c>
      <c r="EM184" s="27">
        <v>44392</v>
      </c>
      <c r="EN184" t="s">
        <v>2582</v>
      </c>
      <c r="EO184" s="27">
        <v>44411</v>
      </c>
      <c r="EP184" t="s">
        <v>2582</v>
      </c>
      <c r="EQ184" s="27">
        <v>44411</v>
      </c>
      <c r="ER184" t="s">
        <v>194</v>
      </c>
      <c r="ES184" s="27">
        <v>44406</v>
      </c>
      <c r="ET184" t="s">
        <v>118</v>
      </c>
      <c r="EU184" s="27">
        <v>44411</v>
      </c>
      <c r="EV184" t="s">
        <v>116</v>
      </c>
      <c r="EW184" s="27">
        <v>44411</v>
      </c>
      <c r="EX184" t="s">
        <v>116</v>
      </c>
      <c r="EY184" s="27">
        <v>44411</v>
      </c>
      <c r="EZ184" t="s">
        <v>116</v>
      </c>
      <c r="FA184">
        <v>44411</v>
      </c>
      <c r="FB184" t="s">
        <v>116</v>
      </c>
      <c r="FC184" s="27">
        <v>44411</v>
      </c>
      <c r="FF184" t="s">
        <v>116</v>
      </c>
      <c r="FG184" s="27">
        <v>44433</v>
      </c>
      <c r="FH184" t="s">
        <v>116</v>
      </c>
      <c r="FI184" s="7">
        <v>44433</v>
      </c>
      <c r="FJ184" t="s">
        <v>116</v>
      </c>
      <c r="FK184" s="27">
        <v>44433</v>
      </c>
      <c r="FL184" t="s">
        <v>116</v>
      </c>
      <c r="FM184" s="27">
        <v>44433</v>
      </c>
      <c r="FN184" t="s">
        <v>193</v>
      </c>
      <c r="FO184" s="27">
        <v>44210</v>
      </c>
      <c r="FP184" t="s">
        <v>193</v>
      </c>
      <c r="FQ184" s="27">
        <v>44210</v>
      </c>
      <c r="FR184" t="s">
        <v>193</v>
      </c>
      <c r="FS184" s="27">
        <v>44210</v>
      </c>
      <c r="FT184" t="s">
        <v>193</v>
      </c>
      <c r="FU184" s="7">
        <v>44210</v>
      </c>
      <c r="FV184" t="s">
        <v>193</v>
      </c>
      <c r="FW184" s="27">
        <v>44210</v>
      </c>
      <c r="FX184" t="s">
        <v>193</v>
      </c>
      <c r="FY184" s="27">
        <v>44210</v>
      </c>
      <c r="FZ184" t="s">
        <v>193</v>
      </c>
      <c r="GA184" s="27">
        <v>44468</v>
      </c>
      <c r="GB184" t="s">
        <v>193</v>
      </c>
      <c r="GC184" s="27">
        <v>44468</v>
      </c>
      <c r="GD184" t="s">
        <v>193</v>
      </c>
      <c r="GE184" s="27">
        <v>44468</v>
      </c>
      <c r="GF184" t="s">
        <v>193</v>
      </c>
      <c r="GG184" s="27">
        <v>44468</v>
      </c>
      <c r="GH184" t="s">
        <v>193</v>
      </c>
      <c r="GI184" s="27">
        <v>44468</v>
      </c>
      <c r="GJ184" t="s">
        <v>193</v>
      </c>
      <c r="GK184" s="27">
        <v>44468</v>
      </c>
      <c r="GL184" t="s">
        <v>193</v>
      </c>
      <c r="GM184" s="27">
        <v>44468</v>
      </c>
      <c r="GN184" t="s">
        <v>193</v>
      </c>
      <c r="GO184" s="27">
        <v>44468</v>
      </c>
      <c r="GP184" t="s">
        <v>193</v>
      </c>
      <c r="GQ184" s="27">
        <v>44468</v>
      </c>
      <c r="GR184" t="s">
        <v>193</v>
      </c>
      <c r="GS184" s="27">
        <v>44468</v>
      </c>
      <c r="GT184" t="s">
        <v>193</v>
      </c>
      <c r="GU184" s="27">
        <v>44468</v>
      </c>
      <c r="GV184" t="s">
        <v>193</v>
      </c>
      <c r="GW184" s="27">
        <v>44468</v>
      </c>
      <c r="GX184" t="s">
        <v>193</v>
      </c>
      <c r="GY184" s="27">
        <v>44468</v>
      </c>
      <c r="GZ184" t="s">
        <v>192</v>
      </c>
      <c r="HA184" s="27">
        <v>44210</v>
      </c>
      <c r="HB184" t="s">
        <v>192</v>
      </c>
      <c r="HC184" s="27">
        <v>44210</v>
      </c>
      <c r="HD184" t="s">
        <v>192</v>
      </c>
      <c r="HE184" s="27">
        <v>44210</v>
      </c>
      <c r="HF184" t="s">
        <v>192</v>
      </c>
      <c r="HG184">
        <v>44210</v>
      </c>
      <c r="HH184" t="s">
        <v>192</v>
      </c>
      <c r="HI184">
        <v>44210</v>
      </c>
      <c r="HJ184" t="s">
        <v>192</v>
      </c>
      <c r="HK184">
        <v>44210</v>
      </c>
      <c r="HL184" t="s">
        <v>192</v>
      </c>
      <c r="HM184" s="27">
        <v>44210</v>
      </c>
      <c r="HN184" t="s">
        <v>188</v>
      </c>
      <c r="HO184" s="27">
        <v>44517</v>
      </c>
      <c r="HP184" t="s">
        <v>191</v>
      </c>
      <c r="HQ184" s="27">
        <v>44553</v>
      </c>
      <c r="HR184" s="470" t="s">
        <v>191</v>
      </c>
      <c r="HS184" s="471">
        <v>44553</v>
      </c>
      <c r="HT184" t="s">
        <v>191</v>
      </c>
      <c r="HU184" s="27">
        <v>44553</v>
      </c>
      <c r="HV184" t="s">
        <v>191</v>
      </c>
      <c r="HW184" s="27">
        <v>44553</v>
      </c>
      <c r="HX184" t="s">
        <v>191</v>
      </c>
      <c r="HY184" s="27">
        <v>44553</v>
      </c>
      <c r="HZ184" t="s">
        <v>139</v>
      </c>
      <c r="IA184" s="27">
        <v>44574</v>
      </c>
      <c r="IB184" t="s">
        <v>139</v>
      </c>
      <c r="IC184" s="27">
        <v>44574</v>
      </c>
      <c r="ID184" t="s">
        <v>139</v>
      </c>
      <c r="IE184" s="27">
        <v>44599</v>
      </c>
      <c r="IF184" t="s">
        <v>139</v>
      </c>
      <c r="IG184" s="27">
        <v>44599</v>
      </c>
      <c r="IH184" t="s">
        <v>191</v>
      </c>
      <c r="II184" s="27">
        <v>44553</v>
      </c>
      <c r="IJ184" t="s">
        <v>191</v>
      </c>
      <c r="IK184" s="27">
        <v>44553</v>
      </c>
      <c r="IL184" t="s">
        <v>191</v>
      </c>
      <c r="IM184" s="27">
        <v>44553</v>
      </c>
      <c r="IN184" t="s">
        <v>191</v>
      </c>
      <c r="IO184" s="27">
        <v>44553</v>
      </c>
      <c r="IP184" t="s">
        <v>192</v>
      </c>
      <c r="IQ184" s="27">
        <v>44553</v>
      </c>
      <c r="IR184" t="s">
        <v>192</v>
      </c>
      <c r="IS184">
        <v>44553</v>
      </c>
      <c r="IT184" t="s">
        <v>192</v>
      </c>
      <c r="IU184" s="27">
        <v>44553</v>
      </c>
      <c r="IV184" t="s">
        <v>192</v>
      </c>
      <c r="IW184" s="27">
        <v>44553</v>
      </c>
      <c r="IX184" t="s">
        <v>192</v>
      </c>
      <c r="IY184" s="27">
        <v>44553</v>
      </c>
      <c r="IZ184" t="s">
        <v>192</v>
      </c>
      <c r="JA184" s="27">
        <v>44553</v>
      </c>
      <c r="JB184" t="s">
        <v>192</v>
      </c>
      <c r="JC184" s="27">
        <v>44553</v>
      </c>
      <c r="JD184" t="s">
        <v>192</v>
      </c>
      <c r="JE184" s="27">
        <v>44553</v>
      </c>
      <c r="JF184" t="s">
        <v>193</v>
      </c>
      <c r="JG184">
        <v>44553</v>
      </c>
      <c r="JH184" t="s">
        <v>190</v>
      </c>
      <c r="JI184" s="27">
        <v>44553</v>
      </c>
      <c r="JJ184" t="s">
        <v>190</v>
      </c>
      <c r="JK184">
        <v>44553</v>
      </c>
      <c r="JL184" t="s">
        <v>190</v>
      </c>
      <c r="JM184" s="27">
        <v>44553</v>
      </c>
      <c r="JN184" t="s">
        <v>190</v>
      </c>
      <c r="JO184" s="7">
        <v>44553</v>
      </c>
      <c r="JP184" t="s">
        <v>190</v>
      </c>
      <c r="JQ184" s="27">
        <v>44553</v>
      </c>
      <c r="JR184" t="s">
        <v>190</v>
      </c>
      <c r="JS184" s="27">
        <v>44553</v>
      </c>
      <c r="JT184" t="s">
        <v>190</v>
      </c>
      <c r="JU184">
        <v>44553</v>
      </c>
      <c r="JV184" t="s">
        <v>190</v>
      </c>
      <c r="JW184">
        <v>44553</v>
      </c>
      <c r="JX184" t="s">
        <v>190</v>
      </c>
      <c r="JY184" s="27">
        <v>44553</v>
      </c>
      <c r="JZ184" t="s">
        <v>190</v>
      </c>
      <c r="KA184" s="27">
        <v>44553</v>
      </c>
      <c r="KB184" t="s">
        <v>190</v>
      </c>
      <c r="KC184" s="27">
        <v>44553</v>
      </c>
      <c r="KD184" t="s">
        <v>190</v>
      </c>
      <c r="KE184" s="27">
        <v>44553</v>
      </c>
    </row>
    <row r="185" spans="1:291" x14ac:dyDescent="0.25">
      <c r="A185">
        <v>5307</v>
      </c>
      <c r="B185" s="7">
        <v>43916</v>
      </c>
      <c r="D185">
        <v>5307</v>
      </c>
      <c r="E185" s="7">
        <v>43916</v>
      </c>
      <c r="G185" t="s">
        <v>2547</v>
      </c>
      <c r="I185">
        <v>5028</v>
      </c>
      <c r="J185" s="7">
        <v>43845</v>
      </c>
      <c r="L185" t="s">
        <v>2547</v>
      </c>
      <c r="M185" t="s">
        <v>2523</v>
      </c>
      <c r="O185">
        <v>4120</v>
      </c>
      <c r="P185" s="7">
        <v>43921</v>
      </c>
      <c r="R185">
        <v>2257</v>
      </c>
      <c r="S185" s="7">
        <v>43902</v>
      </c>
      <c r="T185" t="s">
        <v>2342</v>
      </c>
      <c r="U185">
        <v>86</v>
      </c>
      <c r="V185" s="7">
        <v>43978</v>
      </c>
      <c r="W185" t="s">
        <v>2503</v>
      </c>
      <c r="X185" t="s">
        <v>2523</v>
      </c>
      <c r="Y185" t="s">
        <v>2523</v>
      </c>
      <c r="Z185" s="7">
        <v>43978</v>
      </c>
      <c r="AA185" t="s">
        <v>2523</v>
      </c>
      <c r="AB185" t="s">
        <v>2523</v>
      </c>
      <c r="AC185">
        <v>4120</v>
      </c>
      <c r="AD185" s="7">
        <v>43978</v>
      </c>
      <c r="AE185" s="14">
        <v>2040</v>
      </c>
      <c r="AF185">
        <v>687</v>
      </c>
      <c r="AG185" s="7">
        <v>43921</v>
      </c>
      <c r="AH185">
        <v>2262</v>
      </c>
      <c r="AI185" s="7">
        <v>43985</v>
      </c>
      <c r="AJ185" s="15" t="s">
        <v>2342</v>
      </c>
      <c r="AK185">
        <v>3029</v>
      </c>
      <c r="AL185" s="7">
        <v>43978</v>
      </c>
      <c r="AM185" t="s">
        <v>2527</v>
      </c>
      <c r="AN185">
        <v>3029</v>
      </c>
      <c r="AO185" s="7">
        <v>43978</v>
      </c>
      <c r="AP185">
        <v>3029</v>
      </c>
      <c r="AQ185" s="7">
        <v>43978</v>
      </c>
      <c r="AR185">
        <v>3029</v>
      </c>
      <c r="AS185" s="27">
        <v>44017</v>
      </c>
      <c r="AT185">
        <v>3029</v>
      </c>
      <c r="AU185" s="27">
        <v>44017</v>
      </c>
      <c r="AV185">
        <v>3029</v>
      </c>
      <c r="AW185" s="27">
        <v>44017</v>
      </c>
      <c r="AX185">
        <v>3029</v>
      </c>
      <c r="AY185" s="27">
        <v>44049</v>
      </c>
      <c r="AZ185">
        <v>3048</v>
      </c>
      <c r="BA185" s="27">
        <v>44049</v>
      </c>
      <c r="BB185">
        <v>3048</v>
      </c>
      <c r="BC185" s="27">
        <v>44049</v>
      </c>
      <c r="BD185">
        <v>3048</v>
      </c>
      <c r="BE185" s="27">
        <v>44049</v>
      </c>
      <c r="BF185">
        <v>3048</v>
      </c>
      <c r="BG185" s="27">
        <v>44077</v>
      </c>
      <c r="BH185">
        <v>3048</v>
      </c>
      <c r="BI185" s="27">
        <v>44077</v>
      </c>
      <c r="BJ185">
        <v>3048</v>
      </c>
      <c r="BK185" s="27">
        <v>44077</v>
      </c>
      <c r="BL185">
        <v>3048</v>
      </c>
      <c r="BM185" s="27">
        <v>44077</v>
      </c>
      <c r="BN185">
        <v>3043</v>
      </c>
      <c r="BO185" s="27">
        <v>44125</v>
      </c>
      <c r="BP185">
        <v>3043</v>
      </c>
      <c r="BQ185" s="7">
        <v>44159</v>
      </c>
      <c r="BR185">
        <v>3043</v>
      </c>
      <c r="BS185" s="27">
        <v>44159</v>
      </c>
      <c r="BT185">
        <v>3043</v>
      </c>
      <c r="BU185" s="27">
        <v>44159</v>
      </c>
      <c r="BV185">
        <v>3043</v>
      </c>
      <c r="BW185">
        <v>44159</v>
      </c>
      <c r="BX185">
        <v>3043</v>
      </c>
      <c r="BY185" s="27">
        <v>44208</v>
      </c>
      <c r="BZ185">
        <v>3043</v>
      </c>
      <c r="CA185" s="27">
        <v>44208</v>
      </c>
      <c r="CB185">
        <v>3043</v>
      </c>
      <c r="CC185" s="27">
        <v>44208</v>
      </c>
      <c r="CD185" t="s">
        <v>2544</v>
      </c>
      <c r="CE185" s="27">
        <v>44222</v>
      </c>
      <c r="CF185">
        <v>3043</v>
      </c>
      <c r="CG185" s="27">
        <v>44208</v>
      </c>
      <c r="CH185" t="s">
        <v>2529</v>
      </c>
      <c r="CI185" s="27">
        <v>44017</v>
      </c>
      <c r="CJ185" t="s">
        <v>2529</v>
      </c>
      <c r="CK185" s="27">
        <v>44017</v>
      </c>
      <c r="CL185" t="s">
        <v>2529</v>
      </c>
      <c r="CM185" s="27">
        <v>44017</v>
      </c>
      <c r="CN185">
        <v>3008</v>
      </c>
      <c r="CO185" s="27">
        <v>44231</v>
      </c>
      <c r="CP185">
        <v>3008</v>
      </c>
      <c r="CQ185" s="7">
        <v>44231</v>
      </c>
      <c r="CR185">
        <v>6382</v>
      </c>
      <c r="CS185" t="s">
        <v>2585</v>
      </c>
      <c r="CT185">
        <v>4113</v>
      </c>
      <c r="CU185" s="7">
        <v>44215</v>
      </c>
      <c r="CV185">
        <v>4120</v>
      </c>
      <c r="CW185" s="27">
        <v>44259</v>
      </c>
      <c r="CX185">
        <v>4120</v>
      </c>
      <c r="CY185" s="27">
        <v>44292</v>
      </c>
      <c r="CZ185">
        <v>4120</v>
      </c>
      <c r="DA185" s="27">
        <v>44292</v>
      </c>
      <c r="DB185">
        <v>4120</v>
      </c>
      <c r="DC185" s="27">
        <v>44292</v>
      </c>
      <c r="DD185">
        <v>4120</v>
      </c>
      <c r="DE185" s="27">
        <v>44292</v>
      </c>
      <c r="DF185">
        <v>4120</v>
      </c>
      <c r="DG185" s="27">
        <v>44342</v>
      </c>
      <c r="DH185">
        <v>4120</v>
      </c>
      <c r="DI185" s="27">
        <v>44342</v>
      </c>
      <c r="DJ185" t="s">
        <v>86</v>
      </c>
      <c r="DK185" s="7">
        <v>44259</v>
      </c>
      <c r="DL185" t="s">
        <v>172</v>
      </c>
      <c r="DM185" s="27">
        <v>44370</v>
      </c>
      <c r="DN185" t="s">
        <v>172</v>
      </c>
      <c r="DO185" s="27">
        <v>44370</v>
      </c>
      <c r="DP185" t="s">
        <v>150</v>
      </c>
      <c r="DQ185" s="27">
        <v>44372</v>
      </c>
      <c r="DR185" t="s">
        <v>150</v>
      </c>
      <c r="DS185" s="27">
        <v>44385</v>
      </c>
      <c r="DT185" t="s">
        <v>150</v>
      </c>
      <c r="DU185" s="27">
        <v>44385</v>
      </c>
      <c r="DV185" t="s">
        <v>146</v>
      </c>
      <c r="DW185" s="27">
        <v>44372</v>
      </c>
      <c r="DX185" t="s">
        <v>145</v>
      </c>
      <c r="DY185" s="7">
        <v>44393</v>
      </c>
      <c r="DZ185" t="s">
        <v>145</v>
      </c>
      <c r="EA185">
        <v>44393</v>
      </c>
      <c r="EB185" t="s">
        <v>145</v>
      </c>
      <c r="EC185" s="27">
        <v>44393</v>
      </c>
      <c r="ED185" t="s">
        <v>145</v>
      </c>
      <c r="EE185" s="27">
        <v>44393</v>
      </c>
      <c r="EF185" t="s">
        <v>145</v>
      </c>
      <c r="EG185" s="7">
        <v>44393</v>
      </c>
      <c r="EH185" t="s">
        <v>145</v>
      </c>
      <c r="EI185" s="27">
        <v>44393</v>
      </c>
      <c r="EJ185" t="s">
        <v>140</v>
      </c>
      <c r="EK185" s="27">
        <v>44393</v>
      </c>
      <c r="EL185" t="s">
        <v>140</v>
      </c>
      <c r="EM185" s="27">
        <v>44393</v>
      </c>
      <c r="EN185" t="s">
        <v>140</v>
      </c>
      <c r="EO185" s="27">
        <v>44393</v>
      </c>
      <c r="EP185" t="s">
        <v>140</v>
      </c>
      <c r="EQ185" s="27">
        <v>44393</v>
      </c>
      <c r="ER185" t="s">
        <v>195</v>
      </c>
      <c r="ES185" s="27">
        <v>44406</v>
      </c>
      <c r="ET185" t="s">
        <v>194</v>
      </c>
      <c r="EU185" s="27">
        <v>44406</v>
      </c>
      <c r="EV185" t="s">
        <v>118</v>
      </c>
      <c r="EW185" s="27">
        <v>44411</v>
      </c>
      <c r="EX185" t="s">
        <v>118</v>
      </c>
      <c r="EY185" s="27">
        <v>44411</v>
      </c>
      <c r="EZ185" t="s">
        <v>118</v>
      </c>
      <c r="FA185">
        <v>44411</v>
      </c>
      <c r="FB185" t="s">
        <v>118</v>
      </c>
      <c r="FC185" s="27">
        <v>44411</v>
      </c>
      <c r="FF185" t="s">
        <v>118</v>
      </c>
      <c r="FG185" s="27">
        <v>44411</v>
      </c>
      <c r="FH185" t="s">
        <v>118</v>
      </c>
      <c r="FI185" s="7">
        <v>44411</v>
      </c>
      <c r="FJ185" t="s">
        <v>118</v>
      </c>
      <c r="FK185" s="27">
        <v>44411</v>
      </c>
      <c r="FL185" t="s">
        <v>118</v>
      </c>
      <c r="FM185" s="27">
        <v>44411</v>
      </c>
      <c r="FN185" t="s">
        <v>116</v>
      </c>
      <c r="FO185" s="27">
        <v>44453</v>
      </c>
      <c r="FP185" t="s">
        <v>116</v>
      </c>
      <c r="FQ185" s="27">
        <v>44453</v>
      </c>
      <c r="FR185" t="s">
        <v>116</v>
      </c>
      <c r="FS185" s="27">
        <v>44453</v>
      </c>
      <c r="FT185" t="s">
        <v>116</v>
      </c>
      <c r="FU185" s="7">
        <v>44453</v>
      </c>
      <c r="FV185" t="s">
        <v>116</v>
      </c>
      <c r="FW185" s="27">
        <v>44453</v>
      </c>
      <c r="FX185" t="s">
        <v>116</v>
      </c>
      <c r="FY185" s="27">
        <v>44453</v>
      </c>
      <c r="FZ185" t="s">
        <v>116</v>
      </c>
      <c r="GA185" s="27">
        <v>44453</v>
      </c>
      <c r="GB185" t="s">
        <v>116</v>
      </c>
      <c r="GC185" s="27">
        <v>44453</v>
      </c>
      <c r="GD185" t="s">
        <v>116</v>
      </c>
      <c r="GE185" s="27">
        <v>44453</v>
      </c>
      <c r="GF185" t="s">
        <v>116</v>
      </c>
      <c r="GG185" s="27">
        <v>44453</v>
      </c>
      <c r="GH185" t="s">
        <v>116</v>
      </c>
      <c r="GI185" s="27">
        <v>44480</v>
      </c>
      <c r="GJ185" t="s">
        <v>116</v>
      </c>
      <c r="GK185" s="27">
        <v>44480</v>
      </c>
      <c r="GL185" t="s">
        <v>116</v>
      </c>
      <c r="GM185" s="27">
        <v>44480</v>
      </c>
      <c r="GN185" t="s">
        <v>116</v>
      </c>
      <c r="GO185" s="27">
        <v>44480</v>
      </c>
      <c r="GP185" t="s">
        <v>116</v>
      </c>
      <c r="GQ185" s="27">
        <v>44480</v>
      </c>
      <c r="GR185" t="s">
        <v>116</v>
      </c>
      <c r="GS185" s="27">
        <v>44480</v>
      </c>
      <c r="GT185" t="s">
        <v>116</v>
      </c>
      <c r="GU185" s="27">
        <v>44510</v>
      </c>
      <c r="GV185" t="s">
        <v>116</v>
      </c>
      <c r="GW185" s="27">
        <v>44510</v>
      </c>
      <c r="GX185" t="s">
        <v>116</v>
      </c>
      <c r="GY185" s="27">
        <v>44510</v>
      </c>
      <c r="GZ185" t="s">
        <v>193</v>
      </c>
      <c r="HA185" s="27">
        <v>44468</v>
      </c>
      <c r="HB185" t="s">
        <v>193</v>
      </c>
      <c r="HC185" s="27">
        <v>44468</v>
      </c>
      <c r="HD185" t="s">
        <v>193</v>
      </c>
      <c r="HE185" s="27">
        <v>44468</v>
      </c>
      <c r="HF185" t="s">
        <v>193</v>
      </c>
      <c r="HG185">
        <v>44468</v>
      </c>
      <c r="HH185" t="s">
        <v>193</v>
      </c>
      <c r="HI185">
        <v>44468</v>
      </c>
      <c r="HJ185" t="s">
        <v>193</v>
      </c>
      <c r="HK185">
        <v>44468</v>
      </c>
      <c r="HL185" t="s">
        <v>193</v>
      </c>
      <c r="HM185" s="27">
        <v>44468</v>
      </c>
      <c r="HN185" t="s">
        <v>190</v>
      </c>
      <c r="HO185" s="27">
        <v>44210</v>
      </c>
      <c r="HP185" t="s">
        <v>192</v>
      </c>
      <c r="HQ185" s="27">
        <v>44553</v>
      </c>
      <c r="HR185" s="470" t="s">
        <v>192</v>
      </c>
      <c r="HS185" s="471">
        <v>44553</v>
      </c>
      <c r="HT185" t="s">
        <v>192</v>
      </c>
      <c r="HU185" s="27">
        <v>44553</v>
      </c>
      <c r="HV185" t="s">
        <v>192</v>
      </c>
      <c r="HW185" s="27">
        <v>44553</v>
      </c>
      <c r="HX185" t="s">
        <v>192</v>
      </c>
      <c r="HY185" s="27">
        <v>44553</v>
      </c>
      <c r="HZ185" t="s">
        <v>188</v>
      </c>
      <c r="IA185" s="27">
        <v>44553</v>
      </c>
      <c r="IB185" t="s">
        <v>188</v>
      </c>
      <c r="IC185" s="27">
        <v>44553</v>
      </c>
      <c r="ID185" t="s">
        <v>188</v>
      </c>
      <c r="IE185" s="27">
        <v>44553</v>
      </c>
      <c r="IF185" t="s">
        <v>188</v>
      </c>
      <c r="IG185" s="27">
        <v>44601</v>
      </c>
      <c r="IH185" t="s">
        <v>192</v>
      </c>
      <c r="II185" s="27">
        <v>44553</v>
      </c>
      <c r="IJ185" t="s">
        <v>192</v>
      </c>
      <c r="IK185" s="27">
        <v>44553</v>
      </c>
      <c r="IL185" t="s">
        <v>192</v>
      </c>
      <c r="IM185" s="27">
        <v>44553</v>
      </c>
      <c r="IN185" t="s">
        <v>192</v>
      </c>
      <c r="IO185" s="27">
        <v>44553</v>
      </c>
      <c r="IP185" t="s">
        <v>193</v>
      </c>
      <c r="IQ185" s="27">
        <v>44553</v>
      </c>
      <c r="IR185" t="s">
        <v>193</v>
      </c>
      <c r="IS185">
        <v>44553</v>
      </c>
      <c r="IT185" t="s">
        <v>193</v>
      </c>
      <c r="IU185" s="27">
        <v>44553</v>
      </c>
      <c r="IV185" t="s">
        <v>193</v>
      </c>
      <c r="IW185" s="27">
        <v>44553</v>
      </c>
      <c r="IX185" t="s">
        <v>193</v>
      </c>
      <c r="IY185" s="27">
        <v>44553</v>
      </c>
      <c r="IZ185" t="s">
        <v>193</v>
      </c>
      <c r="JA185" s="27">
        <v>44553</v>
      </c>
      <c r="JB185" t="s">
        <v>193</v>
      </c>
      <c r="JC185" s="27">
        <v>44553</v>
      </c>
      <c r="JD185" t="s">
        <v>193</v>
      </c>
      <c r="JE185" s="27">
        <v>44553</v>
      </c>
      <c r="JF185" t="s">
        <v>116</v>
      </c>
      <c r="JG185">
        <v>44663</v>
      </c>
      <c r="JH185" t="s">
        <v>191</v>
      </c>
      <c r="JI185" s="27">
        <v>44553</v>
      </c>
      <c r="JJ185" t="s">
        <v>191</v>
      </c>
      <c r="JK185">
        <v>44553</v>
      </c>
      <c r="JL185" t="s">
        <v>191</v>
      </c>
      <c r="JM185" s="27">
        <v>44553</v>
      </c>
      <c r="JN185" t="s">
        <v>191</v>
      </c>
      <c r="JO185" s="7">
        <v>44553</v>
      </c>
      <c r="JP185" t="s">
        <v>191</v>
      </c>
      <c r="JQ185" s="27">
        <v>44553</v>
      </c>
      <c r="JR185" t="s">
        <v>191</v>
      </c>
      <c r="JS185" s="27">
        <v>44553</v>
      </c>
      <c r="JT185" t="s">
        <v>191</v>
      </c>
      <c r="JU185">
        <v>44553</v>
      </c>
      <c r="JV185" t="s">
        <v>191</v>
      </c>
      <c r="JW185">
        <v>44553</v>
      </c>
      <c r="JX185" t="s">
        <v>191</v>
      </c>
      <c r="JY185" s="27">
        <v>44553</v>
      </c>
      <c r="JZ185" t="s">
        <v>191</v>
      </c>
      <c r="KA185" s="27">
        <v>44553</v>
      </c>
      <c r="KB185" t="s">
        <v>191</v>
      </c>
      <c r="KC185" s="27">
        <v>44553</v>
      </c>
      <c r="KD185" t="s">
        <v>191</v>
      </c>
      <c r="KE185" s="27">
        <v>44553</v>
      </c>
    </row>
    <row r="186" spans="1:291" x14ac:dyDescent="0.25">
      <c r="A186">
        <v>5028</v>
      </c>
      <c r="B186" s="7">
        <v>43845</v>
      </c>
      <c r="D186">
        <v>5028</v>
      </c>
      <c r="E186" s="7">
        <v>43845</v>
      </c>
      <c r="G186">
        <v>36482</v>
      </c>
      <c r="I186" t="s">
        <v>2523</v>
      </c>
      <c r="J186" s="7">
        <v>43921</v>
      </c>
      <c r="L186">
        <v>36482</v>
      </c>
      <c r="M186" t="s">
        <v>2553</v>
      </c>
      <c r="O186">
        <v>3043</v>
      </c>
      <c r="P186" s="7">
        <v>43921</v>
      </c>
      <c r="R186">
        <v>2184</v>
      </c>
      <c r="S186" s="7">
        <v>43902</v>
      </c>
      <c r="T186" t="s">
        <v>2560</v>
      </c>
      <c r="U186">
        <v>87</v>
      </c>
      <c r="V186" s="7">
        <v>42090</v>
      </c>
      <c r="W186" t="s">
        <v>2586</v>
      </c>
      <c r="X186" t="s">
        <v>2553</v>
      </c>
      <c r="Y186" t="s">
        <v>2553</v>
      </c>
      <c r="Z186" s="7">
        <v>43978</v>
      </c>
      <c r="AA186" t="s">
        <v>2553</v>
      </c>
      <c r="AB186" t="s">
        <v>2553</v>
      </c>
      <c r="AC186">
        <v>3043</v>
      </c>
      <c r="AD186" s="7">
        <v>43978</v>
      </c>
      <c r="AE186" s="14" t="s">
        <v>2554</v>
      </c>
      <c r="AF186">
        <v>4120</v>
      </c>
      <c r="AG186" s="7">
        <v>43978</v>
      </c>
      <c r="AH186">
        <v>2257</v>
      </c>
      <c r="AI186" s="7">
        <v>43902</v>
      </c>
      <c r="AJ186" s="15" t="s">
        <v>2342</v>
      </c>
      <c r="AK186">
        <v>3008</v>
      </c>
      <c r="AL186" s="7">
        <v>43978</v>
      </c>
      <c r="AM186" t="s">
        <v>2557</v>
      </c>
      <c r="AN186">
        <v>3008</v>
      </c>
      <c r="AO186" s="7">
        <v>43978</v>
      </c>
      <c r="AP186">
        <v>3008</v>
      </c>
      <c r="AQ186" s="7">
        <v>43978</v>
      </c>
      <c r="AR186">
        <v>3008</v>
      </c>
      <c r="AS186" s="27">
        <v>44017</v>
      </c>
      <c r="AT186">
        <v>3008</v>
      </c>
      <c r="AU186" s="27">
        <v>44017</v>
      </c>
      <c r="AV186">
        <v>3008</v>
      </c>
      <c r="AW186" s="27">
        <v>44017</v>
      </c>
      <c r="AX186">
        <v>3008</v>
      </c>
      <c r="AY186" s="27">
        <v>44049</v>
      </c>
      <c r="AZ186">
        <v>3029</v>
      </c>
      <c r="BA186" s="27">
        <v>44049</v>
      </c>
      <c r="BB186">
        <v>3029</v>
      </c>
      <c r="BC186" s="27">
        <v>44049</v>
      </c>
      <c r="BD186">
        <v>3029</v>
      </c>
      <c r="BE186" s="27">
        <v>44049</v>
      </c>
      <c r="BF186">
        <v>3029</v>
      </c>
      <c r="BG186" s="27">
        <v>44077</v>
      </c>
      <c r="BH186">
        <v>3029</v>
      </c>
      <c r="BI186" s="27">
        <v>44077</v>
      </c>
      <c r="BJ186">
        <v>3029</v>
      </c>
      <c r="BK186" s="27">
        <v>44077</v>
      </c>
      <c r="BL186">
        <v>3029</v>
      </c>
      <c r="BM186" s="27">
        <v>44077</v>
      </c>
      <c r="BN186">
        <v>3016</v>
      </c>
      <c r="BO186" s="27">
        <v>44125</v>
      </c>
      <c r="BP186">
        <v>3016</v>
      </c>
      <c r="BQ186" s="7">
        <v>44125</v>
      </c>
      <c r="BR186">
        <v>3016</v>
      </c>
      <c r="BS186" s="27">
        <v>44125</v>
      </c>
      <c r="BT186">
        <v>3016</v>
      </c>
      <c r="BU186" s="27">
        <v>44125</v>
      </c>
      <c r="BV186">
        <v>3016</v>
      </c>
      <c r="BW186">
        <v>44125</v>
      </c>
      <c r="BX186">
        <v>3016</v>
      </c>
      <c r="BY186" s="27">
        <v>44208</v>
      </c>
      <c r="BZ186">
        <v>3016</v>
      </c>
      <c r="CA186" s="27">
        <v>44208</v>
      </c>
      <c r="CB186">
        <v>3016</v>
      </c>
      <c r="CC186" s="27">
        <v>44208</v>
      </c>
      <c r="CD186">
        <v>4330</v>
      </c>
      <c r="CE186" s="27">
        <v>44222</v>
      </c>
      <c r="CF186">
        <v>3016</v>
      </c>
      <c r="CG186" s="27">
        <v>44208</v>
      </c>
      <c r="CH186">
        <v>5032</v>
      </c>
      <c r="CI186" s="27">
        <v>44208</v>
      </c>
      <c r="CJ186">
        <v>5032</v>
      </c>
      <c r="CK186" s="27">
        <v>44231</v>
      </c>
      <c r="CL186">
        <v>5032</v>
      </c>
      <c r="CM186" s="27">
        <v>44231</v>
      </c>
      <c r="CN186" t="s">
        <v>2529</v>
      </c>
      <c r="CO186" s="27">
        <v>44017</v>
      </c>
      <c r="CP186" t="s">
        <v>2529</v>
      </c>
      <c r="CQ186" s="7">
        <v>44017</v>
      </c>
      <c r="CR186">
        <v>7907</v>
      </c>
      <c r="CS186" t="s">
        <v>2585</v>
      </c>
      <c r="CT186">
        <v>4114</v>
      </c>
      <c r="CU186" s="7">
        <v>44078</v>
      </c>
      <c r="CV186">
        <v>3043</v>
      </c>
      <c r="CW186" s="27">
        <v>44259</v>
      </c>
      <c r="CX186">
        <v>3043</v>
      </c>
      <c r="CY186" s="27">
        <v>44292</v>
      </c>
      <c r="CZ186">
        <v>3043</v>
      </c>
      <c r="DA186" s="27">
        <v>44292</v>
      </c>
      <c r="DB186">
        <v>3043</v>
      </c>
      <c r="DC186" s="27">
        <v>44292</v>
      </c>
      <c r="DD186">
        <v>3043</v>
      </c>
      <c r="DE186" s="27">
        <v>44292</v>
      </c>
      <c r="DF186">
        <v>3043</v>
      </c>
      <c r="DG186" s="27">
        <v>44342</v>
      </c>
      <c r="DH186">
        <v>3043</v>
      </c>
      <c r="DI186" s="27">
        <v>44342</v>
      </c>
      <c r="DJ186" t="s">
        <v>87</v>
      </c>
      <c r="DK186" s="7">
        <v>44259</v>
      </c>
      <c r="DL186" t="s">
        <v>2550</v>
      </c>
      <c r="DM186" s="27">
        <v>44370</v>
      </c>
      <c r="DN186" t="s">
        <v>2550</v>
      </c>
      <c r="DO186" s="27">
        <v>44370</v>
      </c>
      <c r="DP186" t="s">
        <v>152</v>
      </c>
      <c r="DQ186" s="27">
        <v>44372</v>
      </c>
      <c r="DR186" t="s">
        <v>152</v>
      </c>
      <c r="DS186" s="27">
        <v>44385</v>
      </c>
      <c r="DT186" t="s">
        <v>152</v>
      </c>
      <c r="DU186" s="27">
        <v>44385</v>
      </c>
      <c r="DV186" t="s">
        <v>148</v>
      </c>
      <c r="DW186" s="27">
        <v>44372</v>
      </c>
      <c r="DX186" t="s">
        <v>146</v>
      </c>
      <c r="DY186" s="7">
        <v>44393</v>
      </c>
      <c r="DZ186" t="s">
        <v>146</v>
      </c>
      <c r="EA186">
        <v>44393</v>
      </c>
      <c r="EB186" t="s">
        <v>146</v>
      </c>
      <c r="EC186" s="27">
        <v>44393</v>
      </c>
      <c r="ED186" t="s">
        <v>146</v>
      </c>
      <c r="EE186" s="27">
        <v>44393</v>
      </c>
      <c r="EF186" t="s">
        <v>146</v>
      </c>
      <c r="EG186" s="7">
        <v>44393</v>
      </c>
      <c r="EH186" t="s">
        <v>146</v>
      </c>
      <c r="EI186" s="27">
        <v>44393</v>
      </c>
      <c r="EJ186" t="s">
        <v>141</v>
      </c>
      <c r="EK186" s="27">
        <v>44393</v>
      </c>
      <c r="EL186" t="s">
        <v>141</v>
      </c>
      <c r="EM186" s="27">
        <v>44393</v>
      </c>
      <c r="EN186" t="s">
        <v>141</v>
      </c>
      <c r="EO186" s="27">
        <v>44393</v>
      </c>
      <c r="EP186" t="s">
        <v>141</v>
      </c>
      <c r="EQ186" s="27">
        <v>44393</v>
      </c>
      <c r="ER186" t="s">
        <v>198</v>
      </c>
      <c r="ES186" s="27">
        <v>44406</v>
      </c>
      <c r="ET186" t="s">
        <v>195</v>
      </c>
      <c r="EU186" s="27">
        <v>44406</v>
      </c>
      <c r="EV186" t="s">
        <v>194</v>
      </c>
      <c r="EW186" s="27">
        <v>44406</v>
      </c>
      <c r="EX186" t="s">
        <v>194</v>
      </c>
      <c r="EY186" s="27">
        <v>44406</v>
      </c>
      <c r="EZ186" t="s">
        <v>194</v>
      </c>
      <c r="FA186">
        <v>44406</v>
      </c>
      <c r="FB186" t="s">
        <v>194</v>
      </c>
      <c r="FC186" s="27">
        <v>44406</v>
      </c>
      <c r="FF186" t="s">
        <v>194</v>
      </c>
      <c r="FG186" s="27">
        <v>44406</v>
      </c>
      <c r="FH186" t="s">
        <v>194</v>
      </c>
      <c r="FI186" s="7">
        <v>44406</v>
      </c>
      <c r="FJ186" t="s">
        <v>194</v>
      </c>
      <c r="FK186" s="27">
        <v>44406</v>
      </c>
      <c r="FL186" t="s">
        <v>194</v>
      </c>
      <c r="FM186" s="27">
        <v>44406</v>
      </c>
      <c r="FN186" t="s">
        <v>118</v>
      </c>
      <c r="FO186" s="27">
        <v>44453</v>
      </c>
      <c r="FP186" t="s">
        <v>118</v>
      </c>
      <c r="FQ186" s="27">
        <v>44453</v>
      </c>
      <c r="FR186" t="s">
        <v>118</v>
      </c>
      <c r="FS186" s="27">
        <v>44453</v>
      </c>
      <c r="FT186" t="s">
        <v>118</v>
      </c>
      <c r="FU186" s="7">
        <v>44453</v>
      </c>
      <c r="FV186" t="s">
        <v>118</v>
      </c>
      <c r="FW186" s="27">
        <v>44453</v>
      </c>
      <c r="FX186" t="s">
        <v>118</v>
      </c>
      <c r="FY186" s="27">
        <v>44453</v>
      </c>
      <c r="FZ186" t="s">
        <v>118</v>
      </c>
      <c r="GA186" s="27">
        <v>44453</v>
      </c>
      <c r="GB186" t="s">
        <v>118</v>
      </c>
      <c r="GC186" s="27">
        <v>44453</v>
      </c>
      <c r="GD186" t="s">
        <v>118</v>
      </c>
      <c r="GE186" s="27">
        <v>44453</v>
      </c>
      <c r="GF186" t="s">
        <v>118</v>
      </c>
      <c r="GG186" s="27">
        <v>44453</v>
      </c>
      <c r="GH186" t="s">
        <v>118</v>
      </c>
      <c r="GI186" s="27">
        <v>44480</v>
      </c>
      <c r="GJ186" t="s">
        <v>118</v>
      </c>
      <c r="GK186" s="27">
        <v>44480</v>
      </c>
      <c r="GL186" t="s">
        <v>118</v>
      </c>
      <c r="GM186" s="27">
        <v>44480</v>
      </c>
      <c r="GN186" t="s">
        <v>118</v>
      </c>
      <c r="GO186" s="27">
        <v>44480</v>
      </c>
      <c r="GP186" t="s">
        <v>118</v>
      </c>
      <c r="GQ186" s="27">
        <v>44480</v>
      </c>
      <c r="GR186" t="s">
        <v>118</v>
      </c>
      <c r="GS186" s="27">
        <v>44480</v>
      </c>
      <c r="GT186" t="s">
        <v>118</v>
      </c>
      <c r="GU186" s="27">
        <v>44510</v>
      </c>
      <c r="GV186" t="s">
        <v>118</v>
      </c>
      <c r="GW186" s="27">
        <v>44510</v>
      </c>
      <c r="GX186" t="s">
        <v>118</v>
      </c>
      <c r="GY186" s="27">
        <v>44510</v>
      </c>
      <c r="GZ186" t="s">
        <v>116</v>
      </c>
      <c r="HA186" s="27">
        <v>44510</v>
      </c>
      <c r="HB186" t="s">
        <v>116</v>
      </c>
      <c r="HC186" s="27">
        <v>44510</v>
      </c>
      <c r="HD186" t="s">
        <v>116</v>
      </c>
      <c r="HE186" s="27">
        <v>44510</v>
      </c>
      <c r="HF186" t="s">
        <v>116</v>
      </c>
      <c r="HG186">
        <v>44510</v>
      </c>
      <c r="HH186" t="s">
        <v>116</v>
      </c>
      <c r="HI186">
        <v>44510</v>
      </c>
      <c r="HJ186" t="s">
        <v>116</v>
      </c>
      <c r="HK186">
        <v>44510</v>
      </c>
      <c r="HL186" t="s">
        <v>116</v>
      </c>
      <c r="HM186" s="27">
        <v>44544</v>
      </c>
      <c r="HN186" t="s">
        <v>191</v>
      </c>
      <c r="HO186" s="27">
        <v>44210</v>
      </c>
      <c r="HP186" t="s">
        <v>193</v>
      </c>
      <c r="HQ186" s="27">
        <v>44553</v>
      </c>
      <c r="HR186" s="470" t="s">
        <v>193</v>
      </c>
      <c r="HS186" s="471">
        <v>44553</v>
      </c>
      <c r="HT186" t="s">
        <v>193</v>
      </c>
      <c r="HU186" s="27">
        <v>44553</v>
      </c>
      <c r="HV186" t="s">
        <v>193</v>
      </c>
      <c r="HW186" s="27">
        <v>44553</v>
      </c>
      <c r="HX186" t="s">
        <v>193</v>
      </c>
      <c r="HY186" s="27">
        <v>44553</v>
      </c>
      <c r="HZ186" t="s">
        <v>190</v>
      </c>
      <c r="IA186" s="27">
        <v>44553</v>
      </c>
      <c r="IB186" t="s">
        <v>190</v>
      </c>
      <c r="IC186" s="27">
        <v>44553</v>
      </c>
      <c r="ID186" t="s">
        <v>190</v>
      </c>
      <c r="IE186" s="27">
        <v>44553</v>
      </c>
      <c r="IF186" t="s">
        <v>190</v>
      </c>
      <c r="IG186" s="27">
        <v>44553</v>
      </c>
      <c r="IH186" t="s">
        <v>193</v>
      </c>
      <c r="II186" s="27">
        <v>44553</v>
      </c>
      <c r="IJ186" t="s">
        <v>193</v>
      </c>
      <c r="IK186" s="27">
        <v>44553</v>
      </c>
      <c r="IL186" t="s">
        <v>193</v>
      </c>
      <c r="IM186" s="27">
        <v>44553</v>
      </c>
      <c r="IN186" t="s">
        <v>193</v>
      </c>
      <c r="IO186" s="27">
        <v>44553</v>
      </c>
      <c r="IP186" t="s">
        <v>116</v>
      </c>
      <c r="IQ186" s="27">
        <v>44621</v>
      </c>
      <c r="IR186" t="s">
        <v>116</v>
      </c>
      <c r="IS186">
        <v>44621</v>
      </c>
      <c r="IT186" t="s">
        <v>116</v>
      </c>
      <c r="IU186" s="27">
        <v>44621</v>
      </c>
      <c r="IV186" t="s">
        <v>116</v>
      </c>
      <c r="IW186" s="27">
        <v>44621</v>
      </c>
      <c r="IX186" t="s">
        <v>116</v>
      </c>
      <c r="IY186" s="27">
        <v>44621</v>
      </c>
      <c r="IZ186" t="s">
        <v>116</v>
      </c>
      <c r="JA186" s="27">
        <v>44621</v>
      </c>
      <c r="JB186" t="s">
        <v>116</v>
      </c>
      <c r="JC186" s="27">
        <v>44621</v>
      </c>
      <c r="JD186" t="s">
        <v>116</v>
      </c>
      <c r="JE186" s="27">
        <v>44621</v>
      </c>
      <c r="JF186" t="s">
        <v>118</v>
      </c>
      <c r="JG186">
        <v>44663</v>
      </c>
      <c r="JH186" t="s">
        <v>192</v>
      </c>
      <c r="JI186" s="27">
        <v>44553</v>
      </c>
      <c r="JJ186" t="s">
        <v>192</v>
      </c>
      <c r="JK186">
        <v>44553</v>
      </c>
      <c r="JL186" t="s">
        <v>192</v>
      </c>
      <c r="JM186" s="27">
        <v>44553</v>
      </c>
      <c r="JN186" t="s">
        <v>192</v>
      </c>
      <c r="JO186" s="7">
        <v>44553</v>
      </c>
      <c r="JP186" t="s">
        <v>192</v>
      </c>
      <c r="JQ186" s="27">
        <v>44553</v>
      </c>
      <c r="JR186" t="s">
        <v>192</v>
      </c>
      <c r="JS186" s="27">
        <v>44553</v>
      </c>
      <c r="JT186" t="s">
        <v>192</v>
      </c>
      <c r="JU186">
        <v>44553</v>
      </c>
      <c r="JV186" t="s">
        <v>192</v>
      </c>
      <c r="JW186">
        <v>44553</v>
      </c>
      <c r="JX186" t="s">
        <v>192</v>
      </c>
      <c r="JY186" s="27">
        <v>44553</v>
      </c>
      <c r="JZ186" t="s">
        <v>192</v>
      </c>
      <c r="KA186" s="27">
        <v>44553</v>
      </c>
      <c r="KB186" t="s">
        <v>192</v>
      </c>
      <c r="KC186" s="27">
        <v>44553</v>
      </c>
      <c r="KD186" t="s">
        <v>192</v>
      </c>
      <c r="KE186" s="27">
        <v>44553</v>
      </c>
    </row>
    <row r="187" spans="1:291" x14ac:dyDescent="0.25">
      <c r="A187" t="s">
        <v>2523</v>
      </c>
      <c r="B187" s="7">
        <v>43921</v>
      </c>
      <c r="D187" t="s">
        <v>2523</v>
      </c>
      <c r="E187" s="7">
        <v>43891</v>
      </c>
      <c r="G187">
        <v>3649</v>
      </c>
      <c r="I187" t="s">
        <v>2553</v>
      </c>
      <c r="J187" s="7">
        <v>43921</v>
      </c>
      <c r="L187">
        <v>3649</v>
      </c>
      <c r="M187" t="s">
        <v>2524</v>
      </c>
      <c r="O187">
        <v>3016</v>
      </c>
      <c r="P187" s="7">
        <v>43921</v>
      </c>
      <c r="R187">
        <v>85</v>
      </c>
      <c r="S187" s="7">
        <v>43901</v>
      </c>
      <c r="T187" t="s">
        <v>2342</v>
      </c>
      <c r="U187">
        <v>145</v>
      </c>
      <c r="V187" s="7">
        <v>43017</v>
      </c>
      <c r="W187" t="s">
        <v>2549</v>
      </c>
      <c r="X187" t="s">
        <v>2524</v>
      </c>
      <c r="Y187" t="s">
        <v>2524</v>
      </c>
      <c r="Z187" s="7">
        <v>43978</v>
      </c>
      <c r="AA187" t="s">
        <v>2524</v>
      </c>
      <c r="AB187" t="s">
        <v>2524</v>
      </c>
      <c r="AC187">
        <v>3016</v>
      </c>
      <c r="AD187" s="7">
        <v>43978</v>
      </c>
      <c r="AE187" s="14" t="s">
        <v>2556</v>
      </c>
      <c r="AF187">
        <v>3043</v>
      </c>
      <c r="AG187" s="7">
        <v>43978</v>
      </c>
      <c r="AH187">
        <v>2184</v>
      </c>
      <c r="AI187" s="7">
        <v>43979</v>
      </c>
      <c r="AJ187" s="15" t="s">
        <v>2560</v>
      </c>
      <c r="AK187" t="s">
        <v>2529</v>
      </c>
      <c r="AL187" s="7">
        <v>43885</v>
      </c>
      <c r="AM187" t="s">
        <v>2558</v>
      </c>
      <c r="AN187" t="s">
        <v>2529</v>
      </c>
      <c r="AO187" s="7">
        <v>43885</v>
      </c>
      <c r="AP187" t="s">
        <v>2529</v>
      </c>
      <c r="AQ187" s="7">
        <v>43885</v>
      </c>
      <c r="AR187" t="s">
        <v>2529</v>
      </c>
      <c r="AS187" s="27">
        <v>44017</v>
      </c>
      <c r="AT187" t="s">
        <v>2529</v>
      </c>
      <c r="AU187" s="27">
        <v>44017</v>
      </c>
      <c r="AV187" t="s">
        <v>2529</v>
      </c>
      <c r="AW187" s="27">
        <v>44017</v>
      </c>
      <c r="AX187" t="s">
        <v>2529</v>
      </c>
      <c r="AY187" s="27">
        <v>44017</v>
      </c>
      <c r="AZ187">
        <v>3008</v>
      </c>
      <c r="BA187" s="27">
        <v>44049</v>
      </c>
      <c r="BB187">
        <v>3008</v>
      </c>
      <c r="BC187" s="27">
        <v>44049</v>
      </c>
      <c r="BD187">
        <v>3008</v>
      </c>
      <c r="BE187" s="27">
        <v>44049</v>
      </c>
      <c r="BF187">
        <v>3008</v>
      </c>
      <c r="BG187" s="27">
        <v>44077</v>
      </c>
      <c r="BH187">
        <v>3008</v>
      </c>
      <c r="BI187" s="27">
        <v>44077</v>
      </c>
      <c r="BJ187">
        <v>3008</v>
      </c>
      <c r="BK187" s="27">
        <v>44077</v>
      </c>
      <c r="BL187">
        <v>3008</v>
      </c>
      <c r="BM187" s="27">
        <v>44077</v>
      </c>
      <c r="BN187">
        <v>3048</v>
      </c>
      <c r="BO187" s="27">
        <v>44125</v>
      </c>
      <c r="BP187">
        <v>3048</v>
      </c>
      <c r="BQ187" s="7">
        <v>44125</v>
      </c>
      <c r="BR187">
        <v>3048</v>
      </c>
      <c r="BS187" s="27">
        <v>44125</v>
      </c>
      <c r="BT187">
        <v>3048</v>
      </c>
      <c r="BU187" s="27">
        <v>44125</v>
      </c>
      <c r="BV187">
        <v>3048</v>
      </c>
      <c r="BW187">
        <v>44125</v>
      </c>
      <c r="BX187">
        <v>3048</v>
      </c>
      <c r="BY187" s="27">
        <v>44208</v>
      </c>
      <c r="BZ187">
        <v>3048</v>
      </c>
      <c r="CA187" s="27">
        <v>44208</v>
      </c>
      <c r="CB187">
        <v>3048</v>
      </c>
      <c r="CC187" s="27">
        <v>44208</v>
      </c>
      <c r="CD187">
        <v>4280</v>
      </c>
      <c r="CE187" s="27">
        <v>44222</v>
      </c>
      <c r="CF187">
        <v>3048</v>
      </c>
      <c r="CG187" s="27">
        <v>44208</v>
      </c>
      <c r="CH187">
        <v>5031</v>
      </c>
      <c r="CI187" s="27">
        <v>44208</v>
      </c>
      <c r="CJ187">
        <v>5031</v>
      </c>
      <c r="CK187" s="27">
        <v>44231</v>
      </c>
      <c r="CL187">
        <v>5031</v>
      </c>
      <c r="CM187" s="27">
        <v>44231</v>
      </c>
      <c r="CN187">
        <v>5032</v>
      </c>
      <c r="CO187" s="27">
        <v>44231</v>
      </c>
      <c r="CP187">
        <v>5032</v>
      </c>
      <c r="CQ187" s="7">
        <v>44231</v>
      </c>
      <c r="CR187">
        <v>2100</v>
      </c>
      <c r="CS187" t="s">
        <v>2585</v>
      </c>
      <c r="CT187">
        <v>4126</v>
      </c>
      <c r="CU187" s="7">
        <v>44253</v>
      </c>
      <c r="CV187">
        <v>3016</v>
      </c>
      <c r="CW187" s="27">
        <v>44259</v>
      </c>
      <c r="CX187">
        <v>3016</v>
      </c>
      <c r="CY187" s="27">
        <v>44292</v>
      </c>
      <c r="CZ187">
        <v>3016</v>
      </c>
      <c r="DA187" s="27">
        <v>44292</v>
      </c>
      <c r="DB187">
        <v>3016</v>
      </c>
      <c r="DC187" s="27">
        <v>44292</v>
      </c>
      <c r="DD187">
        <v>3016</v>
      </c>
      <c r="DE187" s="27">
        <v>44292</v>
      </c>
      <c r="DF187">
        <v>3016</v>
      </c>
      <c r="DG187" s="27">
        <v>44342</v>
      </c>
      <c r="DH187">
        <v>3016</v>
      </c>
      <c r="DI187" s="27">
        <v>44342</v>
      </c>
      <c r="DJ187" t="s">
        <v>89</v>
      </c>
      <c r="DK187" s="7">
        <v>44259</v>
      </c>
      <c r="DL187" t="s">
        <v>2587</v>
      </c>
      <c r="DM187" s="27">
        <v>44370</v>
      </c>
      <c r="DN187" t="s">
        <v>2587</v>
      </c>
      <c r="DO187" s="27">
        <v>44370</v>
      </c>
      <c r="DP187" t="s">
        <v>154</v>
      </c>
      <c r="DQ187" s="27">
        <v>44372</v>
      </c>
      <c r="DR187" t="s">
        <v>154</v>
      </c>
      <c r="DS187" s="27">
        <v>44372</v>
      </c>
      <c r="DT187" t="s">
        <v>154</v>
      </c>
      <c r="DU187" s="27">
        <v>44372</v>
      </c>
      <c r="DV187" t="s">
        <v>150</v>
      </c>
      <c r="DW187" s="27">
        <v>44385</v>
      </c>
      <c r="DX187" t="s">
        <v>148</v>
      </c>
      <c r="DY187" s="7">
        <v>44393</v>
      </c>
      <c r="DZ187" t="s">
        <v>148</v>
      </c>
      <c r="EA187">
        <v>44393</v>
      </c>
      <c r="EB187" t="s">
        <v>148</v>
      </c>
      <c r="EC187" s="27">
        <v>44393</v>
      </c>
      <c r="ED187" t="s">
        <v>148</v>
      </c>
      <c r="EE187" s="27">
        <v>44393</v>
      </c>
      <c r="EF187" t="s">
        <v>148</v>
      </c>
      <c r="EG187" s="7">
        <v>44393</v>
      </c>
      <c r="EH187" t="s">
        <v>148</v>
      </c>
      <c r="EI187" s="27">
        <v>44393</v>
      </c>
      <c r="EJ187" t="s">
        <v>143</v>
      </c>
      <c r="EK187" s="27">
        <v>44393</v>
      </c>
      <c r="EL187" t="s">
        <v>143</v>
      </c>
      <c r="EM187" s="27">
        <v>44393</v>
      </c>
      <c r="EN187" t="s">
        <v>143</v>
      </c>
      <c r="EO187" s="27">
        <v>44393</v>
      </c>
      <c r="EP187" t="s">
        <v>143</v>
      </c>
      <c r="EQ187" s="27">
        <v>44393</v>
      </c>
      <c r="ER187" t="s">
        <v>200</v>
      </c>
      <c r="ES187" s="27">
        <v>44259</v>
      </c>
      <c r="ET187" t="s">
        <v>198</v>
      </c>
      <c r="EU187" s="27">
        <v>44406</v>
      </c>
      <c r="EV187" t="s">
        <v>195</v>
      </c>
      <c r="EW187" s="27">
        <v>44406</v>
      </c>
      <c r="EX187" t="s">
        <v>195</v>
      </c>
      <c r="EY187" s="27">
        <v>44406</v>
      </c>
      <c r="EZ187" t="s">
        <v>195</v>
      </c>
      <c r="FA187">
        <v>44406</v>
      </c>
      <c r="FB187" t="s">
        <v>195</v>
      </c>
      <c r="FC187" s="27">
        <v>44406</v>
      </c>
      <c r="FF187" t="s">
        <v>195</v>
      </c>
      <c r="FG187" s="27">
        <v>44406</v>
      </c>
      <c r="FH187" t="s">
        <v>195</v>
      </c>
      <c r="FI187" s="7">
        <v>44435</v>
      </c>
      <c r="FJ187" t="s">
        <v>195</v>
      </c>
      <c r="FK187" s="27">
        <v>44435</v>
      </c>
      <c r="FL187" t="s">
        <v>195</v>
      </c>
      <c r="FM187" s="27">
        <v>44435</v>
      </c>
      <c r="FN187" t="s">
        <v>194</v>
      </c>
      <c r="FO187" s="27">
        <v>44406</v>
      </c>
      <c r="FP187" t="s">
        <v>194</v>
      </c>
      <c r="FQ187" s="27">
        <v>44406</v>
      </c>
      <c r="FR187" t="s">
        <v>194</v>
      </c>
      <c r="FS187" s="27">
        <v>44406</v>
      </c>
      <c r="FT187" t="s">
        <v>194</v>
      </c>
      <c r="FU187" s="7">
        <v>44406</v>
      </c>
      <c r="FV187" t="s">
        <v>194</v>
      </c>
      <c r="FW187" s="27">
        <v>44406</v>
      </c>
      <c r="FX187" t="s">
        <v>194</v>
      </c>
      <c r="FY187" s="27">
        <v>44406</v>
      </c>
      <c r="FZ187" t="s">
        <v>194</v>
      </c>
      <c r="GA187" s="27">
        <v>44406</v>
      </c>
      <c r="GB187" t="s">
        <v>194</v>
      </c>
      <c r="GC187" s="27">
        <v>44406</v>
      </c>
      <c r="GD187" t="s">
        <v>194</v>
      </c>
      <c r="GE187" s="27">
        <v>44406</v>
      </c>
      <c r="GF187" t="s">
        <v>194</v>
      </c>
      <c r="GG187" s="27">
        <v>44406</v>
      </c>
      <c r="GH187" t="s">
        <v>194</v>
      </c>
      <c r="GI187" s="27">
        <v>44406</v>
      </c>
      <c r="GJ187" t="s">
        <v>194</v>
      </c>
      <c r="GK187" s="27">
        <v>44406</v>
      </c>
      <c r="GL187" t="s">
        <v>194</v>
      </c>
      <c r="GM187" s="27">
        <v>44406</v>
      </c>
      <c r="GN187" t="s">
        <v>194</v>
      </c>
      <c r="GO187" s="27">
        <v>44406</v>
      </c>
      <c r="GP187" t="s">
        <v>194</v>
      </c>
      <c r="GQ187" s="27">
        <v>44406</v>
      </c>
      <c r="GR187" t="s">
        <v>194</v>
      </c>
      <c r="GS187" s="27">
        <v>44406</v>
      </c>
      <c r="GT187" t="s">
        <v>194</v>
      </c>
      <c r="GU187" s="27">
        <v>44406</v>
      </c>
      <c r="GV187" t="s">
        <v>194</v>
      </c>
      <c r="GW187" s="27">
        <v>44406</v>
      </c>
      <c r="GX187" t="s">
        <v>194</v>
      </c>
      <c r="GY187" s="27">
        <v>44406</v>
      </c>
      <c r="GZ187" t="s">
        <v>118</v>
      </c>
      <c r="HA187" s="27">
        <v>44510</v>
      </c>
      <c r="HB187" t="s">
        <v>118</v>
      </c>
      <c r="HC187" s="27">
        <v>44510</v>
      </c>
      <c r="HD187" t="s">
        <v>118</v>
      </c>
      <c r="HE187" s="27">
        <v>44510</v>
      </c>
      <c r="HF187" t="s">
        <v>118</v>
      </c>
      <c r="HG187">
        <v>44510</v>
      </c>
      <c r="HH187" t="s">
        <v>118</v>
      </c>
      <c r="HI187">
        <v>44510</v>
      </c>
      <c r="HJ187" t="s">
        <v>118</v>
      </c>
      <c r="HK187">
        <v>44510</v>
      </c>
      <c r="HL187" t="s">
        <v>118</v>
      </c>
      <c r="HM187" s="27">
        <v>44544</v>
      </c>
      <c r="HN187" t="s">
        <v>192</v>
      </c>
      <c r="HO187" s="27">
        <v>44210</v>
      </c>
      <c r="HP187" t="s">
        <v>116</v>
      </c>
      <c r="HQ187" s="27">
        <v>44544</v>
      </c>
      <c r="HR187" s="470" t="s">
        <v>116</v>
      </c>
      <c r="HS187" s="471">
        <v>44574</v>
      </c>
      <c r="HT187" t="s">
        <v>116</v>
      </c>
      <c r="HU187" s="27">
        <v>44574</v>
      </c>
      <c r="HV187" t="s">
        <v>116</v>
      </c>
      <c r="HW187" s="27">
        <v>44574</v>
      </c>
      <c r="HX187" t="s">
        <v>116</v>
      </c>
      <c r="HY187" s="27">
        <v>44574</v>
      </c>
      <c r="HZ187" t="s">
        <v>191</v>
      </c>
      <c r="IA187" s="27">
        <v>44553</v>
      </c>
      <c r="IB187" t="s">
        <v>191</v>
      </c>
      <c r="IC187" s="27">
        <v>44553</v>
      </c>
      <c r="ID187" t="s">
        <v>191</v>
      </c>
      <c r="IE187" s="27">
        <v>44553</v>
      </c>
      <c r="IF187" t="s">
        <v>191</v>
      </c>
      <c r="IG187" s="27">
        <v>44553</v>
      </c>
      <c r="IH187" t="s">
        <v>116</v>
      </c>
      <c r="II187" s="27">
        <v>44596</v>
      </c>
      <c r="IJ187" t="s">
        <v>116</v>
      </c>
      <c r="IK187" s="27">
        <v>44596</v>
      </c>
      <c r="IL187" t="s">
        <v>116</v>
      </c>
      <c r="IM187" s="27">
        <v>44596</v>
      </c>
      <c r="IN187" t="s">
        <v>116</v>
      </c>
      <c r="IO187" s="27">
        <v>44596</v>
      </c>
      <c r="IP187" t="s">
        <v>118</v>
      </c>
      <c r="IQ187" s="27">
        <v>44621</v>
      </c>
      <c r="IR187" t="s">
        <v>118</v>
      </c>
      <c r="IS187">
        <v>44621</v>
      </c>
      <c r="IT187" t="s">
        <v>118</v>
      </c>
      <c r="IU187" s="27">
        <v>44621</v>
      </c>
      <c r="IV187" t="s">
        <v>118</v>
      </c>
      <c r="IW187" s="27">
        <v>44621</v>
      </c>
      <c r="IX187" t="s">
        <v>118</v>
      </c>
      <c r="IY187" s="27">
        <v>44621</v>
      </c>
      <c r="IZ187" t="s">
        <v>118</v>
      </c>
      <c r="JA187" s="27">
        <v>44621</v>
      </c>
      <c r="JB187" t="s">
        <v>118</v>
      </c>
      <c r="JC187" s="27">
        <v>44621</v>
      </c>
      <c r="JD187" t="s">
        <v>118</v>
      </c>
      <c r="JE187" s="27">
        <v>44621</v>
      </c>
      <c r="JF187" t="s">
        <v>194</v>
      </c>
      <c r="JG187">
        <v>44406</v>
      </c>
      <c r="JH187" t="s">
        <v>193</v>
      </c>
      <c r="JI187" s="27">
        <v>44553</v>
      </c>
      <c r="JJ187" t="s">
        <v>193</v>
      </c>
      <c r="JK187">
        <v>44553</v>
      </c>
      <c r="JL187" t="s">
        <v>193</v>
      </c>
      <c r="JM187" s="27">
        <v>44553</v>
      </c>
      <c r="JN187" t="s">
        <v>193</v>
      </c>
      <c r="JO187" s="7">
        <v>44553</v>
      </c>
      <c r="JP187" t="s">
        <v>193</v>
      </c>
      <c r="JQ187" s="27">
        <v>44553</v>
      </c>
      <c r="JR187" t="s">
        <v>193</v>
      </c>
      <c r="JS187" s="27">
        <v>44553</v>
      </c>
      <c r="JT187" t="s">
        <v>193</v>
      </c>
      <c r="JU187">
        <v>44553</v>
      </c>
      <c r="JV187" t="s">
        <v>193</v>
      </c>
      <c r="JW187">
        <v>44553</v>
      </c>
      <c r="JX187" t="s">
        <v>193</v>
      </c>
      <c r="JY187" s="27">
        <v>44553</v>
      </c>
      <c r="JZ187" t="s">
        <v>193</v>
      </c>
      <c r="KA187" s="27">
        <v>44553</v>
      </c>
      <c r="KB187" t="s">
        <v>193</v>
      </c>
      <c r="KC187" s="27">
        <v>44553</v>
      </c>
      <c r="KD187" t="s">
        <v>193</v>
      </c>
      <c r="KE187" s="27">
        <v>44553</v>
      </c>
    </row>
    <row r="188" spans="1:291" x14ac:dyDescent="0.25">
      <c r="A188" t="s">
        <v>2553</v>
      </c>
      <c r="B188" s="7">
        <v>43921</v>
      </c>
      <c r="D188" t="s">
        <v>2553</v>
      </c>
      <c r="E188" s="7">
        <v>43891</v>
      </c>
      <c r="G188">
        <v>4070</v>
      </c>
      <c r="I188" t="s">
        <v>2524</v>
      </c>
      <c r="J188" s="7">
        <v>43885</v>
      </c>
      <c r="L188">
        <v>4070</v>
      </c>
      <c r="M188">
        <v>2040</v>
      </c>
      <c r="O188">
        <v>3048</v>
      </c>
      <c r="P188" s="7">
        <v>43921</v>
      </c>
      <c r="R188">
        <v>86</v>
      </c>
      <c r="S188" s="7">
        <v>42866</v>
      </c>
      <c r="T188" t="s">
        <v>2503</v>
      </c>
      <c r="U188">
        <v>279</v>
      </c>
      <c r="V188" s="7">
        <v>43727</v>
      </c>
      <c r="W188" t="s">
        <v>2342</v>
      </c>
      <c r="X188">
        <v>2040</v>
      </c>
      <c r="Y188">
        <v>2040</v>
      </c>
      <c r="Z188" s="7">
        <v>43978</v>
      </c>
      <c r="AA188">
        <v>2040</v>
      </c>
      <c r="AB188">
        <v>2040</v>
      </c>
      <c r="AC188">
        <v>3048</v>
      </c>
      <c r="AD188" s="7">
        <v>43978</v>
      </c>
      <c r="AE188" s="14" t="s">
        <v>2526</v>
      </c>
      <c r="AF188">
        <v>3016</v>
      </c>
      <c r="AG188" s="7">
        <v>43978</v>
      </c>
      <c r="AH188">
        <v>85</v>
      </c>
      <c r="AI188" s="7">
        <v>43901</v>
      </c>
      <c r="AJ188" s="15" t="s">
        <v>2342</v>
      </c>
      <c r="AK188">
        <v>5032</v>
      </c>
      <c r="AL188" s="7">
        <v>43985</v>
      </c>
      <c r="AM188">
        <v>687</v>
      </c>
      <c r="AN188">
        <v>5032</v>
      </c>
      <c r="AO188" s="7">
        <v>43985</v>
      </c>
      <c r="AP188">
        <v>5032</v>
      </c>
      <c r="AQ188" s="7">
        <v>43985</v>
      </c>
      <c r="AR188">
        <v>5032</v>
      </c>
      <c r="AS188" s="27">
        <v>44017</v>
      </c>
      <c r="AT188">
        <v>5032</v>
      </c>
      <c r="AU188" s="27">
        <v>44017</v>
      </c>
      <c r="AV188">
        <v>5032</v>
      </c>
      <c r="AW188" s="27">
        <v>44017</v>
      </c>
      <c r="AX188">
        <v>5032</v>
      </c>
      <c r="AY188" s="27">
        <v>44049</v>
      </c>
      <c r="AZ188" t="s">
        <v>2529</v>
      </c>
      <c r="BA188" s="27">
        <v>44017</v>
      </c>
      <c r="BB188" t="s">
        <v>2529</v>
      </c>
      <c r="BC188" s="27">
        <v>44017</v>
      </c>
      <c r="BD188" t="s">
        <v>2529</v>
      </c>
      <c r="BE188" s="27">
        <v>44017</v>
      </c>
      <c r="BF188" t="s">
        <v>2529</v>
      </c>
      <c r="BG188" s="27">
        <v>44017</v>
      </c>
      <c r="BH188" t="s">
        <v>2529</v>
      </c>
      <c r="BI188" s="27">
        <v>44017</v>
      </c>
      <c r="BJ188" t="s">
        <v>2529</v>
      </c>
      <c r="BK188" s="27">
        <v>44017</v>
      </c>
      <c r="BL188" t="s">
        <v>2529</v>
      </c>
      <c r="BM188" s="27">
        <v>44017</v>
      </c>
      <c r="BN188">
        <v>3029</v>
      </c>
      <c r="BO188" s="27">
        <v>44125</v>
      </c>
      <c r="BP188">
        <v>3029</v>
      </c>
      <c r="BQ188" s="7">
        <v>44125</v>
      </c>
      <c r="BR188">
        <v>3029</v>
      </c>
      <c r="BS188" s="27">
        <v>44125</v>
      </c>
      <c r="BT188">
        <v>3029</v>
      </c>
      <c r="BU188" s="27">
        <v>44125</v>
      </c>
      <c r="BV188">
        <v>3029</v>
      </c>
      <c r="BW188">
        <v>44125</v>
      </c>
      <c r="BX188">
        <v>3029</v>
      </c>
      <c r="BY188" s="27">
        <v>44208</v>
      </c>
      <c r="BZ188">
        <v>3029</v>
      </c>
      <c r="CA188" s="27">
        <v>44208</v>
      </c>
      <c r="CB188">
        <v>3029</v>
      </c>
      <c r="CC188" s="27">
        <v>44208</v>
      </c>
      <c r="CD188">
        <v>4265</v>
      </c>
      <c r="CE188" s="27">
        <v>44221</v>
      </c>
      <c r="CF188">
        <v>3029</v>
      </c>
      <c r="CG188" s="27">
        <v>44208</v>
      </c>
      <c r="CH188" t="s">
        <v>2528</v>
      </c>
      <c r="CI188" s="27">
        <v>44202</v>
      </c>
      <c r="CJ188" t="s">
        <v>2528</v>
      </c>
      <c r="CK188" s="27">
        <v>44231</v>
      </c>
      <c r="CL188" t="s">
        <v>2528</v>
      </c>
      <c r="CM188" s="27">
        <v>44231</v>
      </c>
      <c r="CN188">
        <v>5031</v>
      </c>
      <c r="CO188" s="27">
        <v>44231</v>
      </c>
      <c r="CP188">
        <v>5031</v>
      </c>
      <c r="CQ188" s="7">
        <v>44231</v>
      </c>
      <c r="CR188">
        <v>820</v>
      </c>
      <c r="CS188" t="s">
        <v>2585</v>
      </c>
      <c r="CT188">
        <v>4127</v>
      </c>
      <c r="CU188" s="7">
        <v>44253</v>
      </c>
      <c r="CV188">
        <v>3048</v>
      </c>
      <c r="CW188" s="27">
        <v>44259</v>
      </c>
      <c r="CX188">
        <v>3048</v>
      </c>
      <c r="CY188" s="27">
        <v>44292</v>
      </c>
      <c r="CZ188">
        <v>3048</v>
      </c>
      <c r="DA188" s="27">
        <v>44292</v>
      </c>
      <c r="DB188">
        <v>3048</v>
      </c>
      <c r="DC188" s="27">
        <v>44292</v>
      </c>
      <c r="DD188">
        <v>3048</v>
      </c>
      <c r="DE188" s="27">
        <v>44292</v>
      </c>
      <c r="DF188">
        <v>3048</v>
      </c>
      <c r="DG188" s="27">
        <v>44342</v>
      </c>
      <c r="DH188">
        <v>3048</v>
      </c>
      <c r="DI188" s="27">
        <v>44342</v>
      </c>
      <c r="DJ188" t="s">
        <v>90</v>
      </c>
      <c r="DK188" s="7">
        <v>44259</v>
      </c>
      <c r="DL188" t="s">
        <v>10</v>
      </c>
      <c r="DM188" s="27">
        <v>44263</v>
      </c>
      <c r="DN188" t="s">
        <v>10</v>
      </c>
      <c r="DO188" s="27">
        <v>44263</v>
      </c>
      <c r="DP188" t="s">
        <v>155</v>
      </c>
      <c r="DQ188" s="27">
        <v>44372</v>
      </c>
      <c r="DR188" t="s">
        <v>155</v>
      </c>
      <c r="DS188" s="27">
        <v>44372</v>
      </c>
      <c r="DT188" t="s">
        <v>155</v>
      </c>
      <c r="DU188" s="27">
        <v>44372</v>
      </c>
      <c r="DV188" t="s">
        <v>152</v>
      </c>
      <c r="DW188" s="27">
        <v>44385</v>
      </c>
      <c r="DX188" t="s">
        <v>150</v>
      </c>
      <c r="DY188" s="7">
        <v>44393</v>
      </c>
      <c r="DZ188" t="s">
        <v>150</v>
      </c>
      <c r="EA188">
        <v>44393</v>
      </c>
      <c r="EB188" t="s">
        <v>150</v>
      </c>
      <c r="EC188" s="27">
        <v>44393</v>
      </c>
      <c r="ED188" t="s">
        <v>150</v>
      </c>
      <c r="EE188" s="27">
        <v>44393</v>
      </c>
      <c r="EF188" t="s">
        <v>150</v>
      </c>
      <c r="EG188" s="7">
        <v>44393</v>
      </c>
      <c r="EH188" t="s">
        <v>150</v>
      </c>
      <c r="EI188" s="27">
        <v>44393</v>
      </c>
      <c r="EJ188" t="s">
        <v>145</v>
      </c>
      <c r="EK188" s="27">
        <v>44393</v>
      </c>
      <c r="EL188" t="s">
        <v>145</v>
      </c>
      <c r="EM188" s="27">
        <v>44393</v>
      </c>
      <c r="EN188" t="s">
        <v>145</v>
      </c>
      <c r="EO188" s="27">
        <v>44393</v>
      </c>
      <c r="EP188" t="s">
        <v>145</v>
      </c>
      <c r="EQ188" s="27">
        <v>44393</v>
      </c>
      <c r="ER188" t="s">
        <v>2582</v>
      </c>
      <c r="ES188" s="27">
        <v>44411</v>
      </c>
      <c r="ET188" t="s">
        <v>200</v>
      </c>
      <c r="EU188" s="27">
        <v>44259</v>
      </c>
      <c r="EV188" t="s">
        <v>198</v>
      </c>
      <c r="EW188" s="27">
        <v>44406</v>
      </c>
      <c r="EX188" t="s">
        <v>198</v>
      </c>
      <c r="EY188" s="27">
        <v>44406</v>
      </c>
      <c r="EZ188" t="s">
        <v>198</v>
      </c>
      <c r="FA188">
        <v>44406</v>
      </c>
      <c r="FB188" t="s">
        <v>198</v>
      </c>
      <c r="FC188" s="27">
        <v>44406</v>
      </c>
      <c r="FF188" t="s">
        <v>198</v>
      </c>
      <c r="FG188" s="27">
        <v>44434</v>
      </c>
      <c r="FH188" t="s">
        <v>197</v>
      </c>
      <c r="FI188" s="7">
        <v>44435</v>
      </c>
      <c r="FJ188" t="s">
        <v>197</v>
      </c>
      <c r="FK188" s="27">
        <v>44435</v>
      </c>
      <c r="FL188" t="s">
        <v>197</v>
      </c>
      <c r="FM188" s="27">
        <v>44435</v>
      </c>
      <c r="FN188" t="s">
        <v>195</v>
      </c>
      <c r="FO188" s="27">
        <v>44435</v>
      </c>
      <c r="FP188" t="s">
        <v>195</v>
      </c>
      <c r="FQ188" s="27">
        <v>44435</v>
      </c>
      <c r="FR188" t="s">
        <v>195</v>
      </c>
      <c r="FS188" s="27">
        <v>44435</v>
      </c>
      <c r="FT188" t="s">
        <v>195</v>
      </c>
      <c r="FU188" s="7">
        <v>44435</v>
      </c>
      <c r="FV188" t="s">
        <v>195</v>
      </c>
      <c r="FW188" s="27">
        <v>44462</v>
      </c>
      <c r="FX188" t="s">
        <v>195</v>
      </c>
      <c r="FY188" s="27">
        <v>44462</v>
      </c>
      <c r="FZ188" t="s">
        <v>195</v>
      </c>
      <c r="GA188" s="27">
        <v>44462</v>
      </c>
      <c r="GB188" t="s">
        <v>195</v>
      </c>
      <c r="GC188" s="27">
        <v>44462</v>
      </c>
      <c r="GD188" t="s">
        <v>195</v>
      </c>
      <c r="GE188" s="27">
        <v>44473</v>
      </c>
      <c r="GF188" t="s">
        <v>195</v>
      </c>
      <c r="GG188" s="27">
        <v>44473</v>
      </c>
      <c r="GH188" t="s">
        <v>195</v>
      </c>
      <c r="GI188" s="27">
        <v>44473</v>
      </c>
      <c r="GJ188" t="s">
        <v>195</v>
      </c>
      <c r="GK188" s="27">
        <v>44473</v>
      </c>
      <c r="GL188" t="s">
        <v>195</v>
      </c>
      <c r="GM188" s="27">
        <v>44473</v>
      </c>
      <c r="GN188" t="s">
        <v>195</v>
      </c>
      <c r="GO188" s="27">
        <v>44473</v>
      </c>
      <c r="GP188" t="s">
        <v>195</v>
      </c>
      <c r="GQ188" s="27">
        <v>44473</v>
      </c>
      <c r="GR188" t="s">
        <v>195</v>
      </c>
      <c r="GS188" s="27">
        <v>44473</v>
      </c>
      <c r="GT188" t="s">
        <v>195</v>
      </c>
      <c r="GU188" s="27">
        <v>44473</v>
      </c>
      <c r="GV188" t="s">
        <v>195</v>
      </c>
      <c r="GW188" s="27">
        <v>44473</v>
      </c>
      <c r="GX188" t="s">
        <v>195</v>
      </c>
      <c r="GY188" s="27">
        <v>44522</v>
      </c>
      <c r="GZ188" t="s">
        <v>194</v>
      </c>
      <c r="HA188" s="27">
        <v>44406</v>
      </c>
      <c r="HB188" t="s">
        <v>194</v>
      </c>
      <c r="HC188" s="27">
        <v>44406</v>
      </c>
      <c r="HD188" t="s">
        <v>194</v>
      </c>
      <c r="HE188" s="27">
        <v>44406</v>
      </c>
      <c r="HF188" t="s">
        <v>194</v>
      </c>
      <c r="HG188">
        <v>44406</v>
      </c>
      <c r="HH188" t="s">
        <v>194</v>
      </c>
      <c r="HI188">
        <v>44406</v>
      </c>
      <c r="HJ188" t="s">
        <v>194</v>
      </c>
      <c r="HK188">
        <v>44406</v>
      </c>
      <c r="HL188" t="s">
        <v>194</v>
      </c>
      <c r="HM188" s="27">
        <v>44406</v>
      </c>
      <c r="HN188" t="s">
        <v>193</v>
      </c>
      <c r="HO188" s="27">
        <v>44468</v>
      </c>
      <c r="HP188" t="s">
        <v>118</v>
      </c>
      <c r="HQ188" s="27">
        <v>44544</v>
      </c>
      <c r="HR188" s="470" t="s">
        <v>118</v>
      </c>
      <c r="HS188" s="471">
        <v>44574</v>
      </c>
      <c r="HT188" t="s">
        <v>118</v>
      </c>
      <c r="HU188" s="27">
        <v>44574</v>
      </c>
      <c r="HV188" t="s">
        <v>118</v>
      </c>
      <c r="HW188" s="27">
        <v>44574</v>
      </c>
      <c r="HX188" t="s">
        <v>118</v>
      </c>
      <c r="HY188" s="27">
        <v>44574</v>
      </c>
      <c r="HZ188" t="s">
        <v>192</v>
      </c>
      <c r="IA188" s="27">
        <v>44553</v>
      </c>
      <c r="IB188" t="s">
        <v>192</v>
      </c>
      <c r="IC188" s="27">
        <v>44553</v>
      </c>
      <c r="ID188" t="s">
        <v>192</v>
      </c>
      <c r="IE188" s="27">
        <v>44553</v>
      </c>
      <c r="IF188" t="s">
        <v>192</v>
      </c>
      <c r="IG188" s="27">
        <v>44553</v>
      </c>
      <c r="IH188" t="s">
        <v>118</v>
      </c>
      <c r="II188" s="27">
        <v>44596</v>
      </c>
      <c r="IJ188" t="s">
        <v>118</v>
      </c>
      <c r="IK188" s="27">
        <v>44596</v>
      </c>
      <c r="IL188" t="s">
        <v>118</v>
      </c>
      <c r="IM188" s="27">
        <v>44596</v>
      </c>
      <c r="IN188" t="s">
        <v>118</v>
      </c>
      <c r="IO188" s="27">
        <v>44596</v>
      </c>
      <c r="IP188" t="s">
        <v>194</v>
      </c>
      <c r="IQ188" s="27">
        <v>44406</v>
      </c>
      <c r="IR188" t="s">
        <v>194</v>
      </c>
      <c r="IS188">
        <v>44406</v>
      </c>
      <c r="IT188" t="s">
        <v>194</v>
      </c>
      <c r="IU188" s="27">
        <v>44406</v>
      </c>
      <c r="IV188" t="s">
        <v>194</v>
      </c>
      <c r="IW188" s="27">
        <v>44406</v>
      </c>
      <c r="IX188" t="s">
        <v>194</v>
      </c>
      <c r="IY188" s="27">
        <v>44406</v>
      </c>
      <c r="IZ188" t="s">
        <v>194</v>
      </c>
      <c r="JA188" s="27">
        <v>44406</v>
      </c>
      <c r="JB188" t="s">
        <v>194</v>
      </c>
      <c r="JC188" s="27">
        <v>44406</v>
      </c>
      <c r="JD188" t="s">
        <v>194</v>
      </c>
      <c r="JE188" s="27">
        <v>44406</v>
      </c>
      <c r="JF188" t="s">
        <v>195</v>
      </c>
      <c r="JG188">
        <v>44655</v>
      </c>
      <c r="JH188" t="s">
        <v>116</v>
      </c>
      <c r="JI188" s="27">
        <v>44663</v>
      </c>
      <c r="JJ188" t="s">
        <v>116</v>
      </c>
      <c r="JK188">
        <v>44663</v>
      </c>
      <c r="JL188" t="s">
        <v>116</v>
      </c>
      <c r="JM188" s="27">
        <v>44680</v>
      </c>
      <c r="JN188" t="s">
        <v>116</v>
      </c>
      <c r="JO188" s="7">
        <v>44684</v>
      </c>
      <c r="JP188" t="s">
        <v>116</v>
      </c>
      <c r="JQ188" s="27">
        <v>44684</v>
      </c>
      <c r="JR188" t="s">
        <v>116</v>
      </c>
      <c r="JS188" s="27">
        <v>44684</v>
      </c>
      <c r="JT188" t="s">
        <v>116</v>
      </c>
      <c r="JU188">
        <v>44684</v>
      </c>
      <c r="JV188" t="s">
        <v>116</v>
      </c>
      <c r="JW188">
        <v>44725</v>
      </c>
      <c r="JX188" t="s">
        <v>116</v>
      </c>
      <c r="JY188" s="27">
        <v>44756</v>
      </c>
      <c r="JZ188" t="s">
        <v>116</v>
      </c>
      <c r="KA188" s="27">
        <v>44756</v>
      </c>
      <c r="KB188" t="s">
        <v>116</v>
      </c>
      <c r="KC188" s="27">
        <v>44756</v>
      </c>
      <c r="KD188" t="s">
        <v>116</v>
      </c>
      <c r="KE188" s="27">
        <v>44756</v>
      </c>
    </row>
    <row r="189" spans="1:291" x14ac:dyDescent="0.25">
      <c r="A189" t="s">
        <v>2524</v>
      </c>
      <c r="B189" s="7">
        <v>43885</v>
      </c>
      <c r="D189" t="s">
        <v>2524</v>
      </c>
      <c r="E189" s="7">
        <v>43885</v>
      </c>
      <c r="G189" t="s">
        <v>2513</v>
      </c>
      <c r="I189">
        <v>2040</v>
      </c>
      <c r="J189" s="7">
        <v>43921</v>
      </c>
      <c r="L189" t="s">
        <v>2513</v>
      </c>
      <c r="M189" t="s">
        <v>2554</v>
      </c>
      <c r="O189">
        <v>3029</v>
      </c>
      <c r="P189" s="7">
        <v>43921</v>
      </c>
      <c r="R189">
        <v>87</v>
      </c>
      <c r="S189" s="7">
        <v>42090</v>
      </c>
      <c r="T189" t="s">
        <v>2586</v>
      </c>
      <c r="U189">
        <v>280</v>
      </c>
      <c r="V189" s="7">
        <v>42569</v>
      </c>
      <c r="W189" t="s">
        <v>2342</v>
      </c>
      <c r="X189" t="s">
        <v>2554</v>
      </c>
      <c r="Y189" t="s">
        <v>2554</v>
      </c>
      <c r="Z189" s="7">
        <v>43978</v>
      </c>
      <c r="AA189" t="s">
        <v>2554</v>
      </c>
      <c r="AB189" t="s">
        <v>2554</v>
      </c>
      <c r="AC189">
        <v>3029</v>
      </c>
      <c r="AD189" s="7">
        <v>43978</v>
      </c>
      <c r="AE189" s="14" t="s">
        <v>2527</v>
      </c>
      <c r="AF189">
        <v>3048</v>
      </c>
      <c r="AG189" s="7">
        <v>43978</v>
      </c>
      <c r="AH189">
        <v>86</v>
      </c>
      <c r="AI189" s="7">
        <v>43978</v>
      </c>
      <c r="AJ189" s="15" t="s">
        <v>2503</v>
      </c>
      <c r="AK189">
        <v>5031</v>
      </c>
      <c r="AL189" s="7">
        <v>43921</v>
      </c>
      <c r="AM189">
        <v>4120</v>
      </c>
      <c r="AN189">
        <v>5031</v>
      </c>
      <c r="AO189" s="7">
        <v>43921</v>
      </c>
      <c r="AP189">
        <v>5031</v>
      </c>
      <c r="AQ189" s="7">
        <v>43921</v>
      </c>
      <c r="AR189">
        <v>5031</v>
      </c>
      <c r="AS189" s="27">
        <v>44017</v>
      </c>
      <c r="AT189">
        <v>5031</v>
      </c>
      <c r="AU189" s="27">
        <v>44017</v>
      </c>
      <c r="AV189">
        <v>5031</v>
      </c>
      <c r="AW189" s="27">
        <v>44017</v>
      </c>
      <c r="AX189">
        <v>5031</v>
      </c>
      <c r="AY189" s="27">
        <v>44049</v>
      </c>
      <c r="AZ189">
        <v>5032</v>
      </c>
      <c r="BA189" s="27">
        <v>44049</v>
      </c>
      <c r="BB189">
        <v>5032</v>
      </c>
      <c r="BC189" s="27">
        <v>44049</v>
      </c>
      <c r="BD189">
        <v>5032</v>
      </c>
      <c r="BE189" s="27">
        <v>44049</v>
      </c>
      <c r="BF189">
        <v>5032</v>
      </c>
      <c r="BG189" s="27">
        <v>44077</v>
      </c>
      <c r="BH189">
        <v>5032</v>
      </c>
      <c r="BI189" s="27">
        <v>44077</v>
      </c>
      <c r="BJ189">
        <v>5032</v>
      </c>
      <c r="BK189" s="27">
        <v>44077</v>
      </c>
      <c r="BL189">
        <v>5032</v>
      </c>
      <c r="BM189" s="27">
        <v>44077</v>
      </c>
      <c r="BN189">
        <v>3008</v>
      </c>
      <c r="BO189" s="27">
        <v>44125</v>
      </c>
      <c r="BP189">
        <v>3008</v>
      </c>
      <c r="BQ189" s="7">
        <v>44125</v>
      </c>
      <c r="BR189">
        <v>3008</v>
      </c>
      <c r="BS189" s="27">
        <v>44125</v>
      </c>
      <c r="BT189">
        <v>3008</v>
      </c>
      <c r="BU189" s="27">
        <v>44125</v>
      </c>
      <c r="BV189">
        <v>3008</v>
      </c>
      <c r="BW189">
        <v>44125</v>
      </c>
      <c r="BX189">
        <v>3008</v>
      </c>
      <c r="BY189" s="27">
        <v>44208</v>
      </c>
      <c r="BZ189">
        <v>3008</v>
      </c>
      <c r="CA189" s="27">
        <v>44208</v>
      </c>
      <c r="CB189">
        <v>3008</v>
      </c>
      <c r="CC189" s="27">
        <v>44208</v>
      </c>
      <c r="CD189">
        <v>4170</v>
      </c>
      <c r="CE189" s="27">
        <v>44222</v>
      </c>
      <c r="CF189">
        <v>3008</v>
      </c>
      <c r="CG189" s="27">
        <v>44208</v>
      </c>
      <c r="CH189" t="s">
        <v>2562</v>
      </c>
      <c r="CI189" s="27">
        <v>44202</v>
      </c>
      <c r="CJ189" t="s">
        <v>2562</v>
      </c>
      <c r="CK189" s="27">
        <v>44231</v>
      </c>
      <c r="CL189" t="s">
        <v>2562</v>
      </c>
      <c r="CM189" s="27">
        <v>44231</v>
      </c>
      <c r="CN189" t="s">
        <v>2528</v>
      </c>
      <c r="CO189" s="27">
        <v>44231</v>
      </c>
      <c r="CP189" t="s">
        <v>2528</v>
      </c>
      <c r="CQ189" s="7">
        <v>44231</v>
      </c>
      <c r="CR189">
        <v>890</v>
      </c>
      <c r="CS189" t="s">
        <v>2585</v>
      </c>
      <c r="CT189">
        <v>4103</v>
      </c>
      <c r="CU189" s="7">
        <v>44215</v>
      </c>
      <c r="CV189">
        <v>3029</v>
      </c>
      <c r="CW189" s="27">
        <v>44259</v>
      </c>
      <c r="CX189">
        <v>3029</v>
      </c>
      <c r="CY189" s="27">
        <v>44292</v>
      </c>
      <c r="CZ189">
        <v>3029</v>
      </c>
      <c r="DA189" s="27">
        <v>44292</v>
      </c>
      <c r="DB189">
        <v>3029</v>
      </c>
      <c r="DC189" s="27">
        <v>44292</v>
      </c>
      <c r="DD189">
        <v>3029</v>
      </c>
      <c r="DE189" s="27">
        <v>44292</v>
      </c>
      <c r="DF189">
        <v>3029</v>
      </c>
      <c r="DG189" s="27">
        <v>44342</v>
      </c>
      <c r="DH189">
        <v>3029</v>
      </c>
      <c r="DI189" s="27">
        <v>44342</v>
      </c>
      <c r="DJ189" t="s">
        <v>92</v>
      </c>
      <c r="DK189" s="7">
        <v>44259</v>
      </c>
      <c r="DL189" t="s">
        <v>11</v>
      </c>
      <c r="DM189" s="27">
        <v>44365</v>
      </c>
      <c r="DN189" t="s">
        <v>11</v>
      </c>
      <c r="DO189" s="27">
        <v>44365</v>
      </c>
      <c r="DP189" t="s">
        <v>156</v>
      </c>
      <c r="DQ189" s="27">
        <v>44372</v>
      </c>
      <c r="DR189" t="s">
        <v>156</v>
      </c>
      <c r="DS189" s="27">
        <v>44385</v>
      </c>
      <c r="DT189" t="s">
        <v>156</v>
      </c>
      <c r="DU189" s="27">
        <v>44385</v>
      </c>
      <c r="DV189" t="s">
        <v>154</v>
      </c>
      <c r="DW189" s="27">
        <v>44372</v>
      </c>
      <c r="DX189" t="s">
        <v>152</v>
      </c>
      <c r="DY189" s="7">
        <v>44393</v>
      </c>
      <c r="DZ189" t="s">
        <v>152</v>
      </c>
      <c r="EA189">
        <v>44393</v>
      </c>
      <c r="EB189" t="s">
        <v>152</v>
      </c>
      <c r="EC189" s="27">
        <v>44393</v>
      </c>
      <c r="ED189" t="s">
        <v>152</v>
      </c>
      <c r="EE189" s="27">
        <v>44393</v>
      </c>
      <c r="EF189" t="s">
        <v>152</v>
      </c>
      <c r="EG189" s="7">
        <v>44393</v>
      </c>
      <c r="EH189" t="s">
        <v>152</v>
      </c>
      <c r="EI189" s="27">
        <v>44393</v>
      </c>
      <c r="EJ189" t="s">
        <v>146</v>
      </c>
      <c r="EK189" s="27">
        <v>44393</v>
      </c>
      <c r="EL189" t="s">
        <v>146</v>
      </c>
      <c r="EM189" s="27">
        <v>44393</v>
      </c>
      <c r="EN189" t="s">
        <v>146</v>
      </c>
      <c r="EO189" s="27">
        <v>44393</v>
      </c>
      <c r="EP189" t="s">
        <v>146</v>
      </c>
      <c r="EQ189" s="27">
        <v>44393</v>
      </c>
      <c r="ER189" t="s">
        <v>140</v>
      </c>
      <c r="ES189" s="27">
        <v>44420</v>
      </c>
      <c r="ET189" t="s">
        <v>2582</v>
      </c>
      <c r="EU189" s="27">
        <v>44411</v>
      </c>
      <c r="EV189" t="s">
        <v>200</v>
      </c>
      <c r="EW189" s="27">
        <v>44259</v>
      </c>
      <c r="EX189" t="s">
        <v>200</v>
      </c>
      <c r="EY189" s="27">
        <v>44259</v>
      </c>
      <c r="EZ189" t="s">
        <v>200</v>
      </c>
      <c r="FA189">
        <v>44259</v>
      </c>
      <c r="FB189" t="s">
        <v>200</v>
      </c>
      <c r="FC189" s="27">
        <v>44259</v>
      </c>
      <c r="FF189" t="s">
        <v>200</v>
      </c>
      <c r="FG189" s="27">
        <v>44259</v>
      </c>
      <c r="FH189" t="s">
        <v>198</v>
      </c>
      <c r="FI189" s="7">
        <v>44434</v>
      </c>
      <c r="FJ189" t="s">
        <v>198</v>
      </c>
      <c r="FK189" s="27">
        <v>44434</v>
      </c>
      <c r="FL189" t="s">
        <v>198</v>
      </c>
      <c r="FM189" s="27">
        <v>44434</v>
      </c>
      <c r="FN189" t="s">
        <v>197</v>
      </c>
      <c r="FO189" s="27">
        <v>44435</v>
      </c>
      <c r="FP189" t="s">
        <v>197</v>
      </c>
      <c r="FQ189" s="27">
        <v>44435</v>
      </c>
      <c r="FR189" t="s">
        <v>197</v>
      </c>
      <c r="FS189" s="27">
        <v>44435</v>
      </c>
      <c r="FT189" t="s">
        <v>197</v>
      </c>
      <c r="FU189" s="7">
        <v>44435</v>
      </c>
      <c r="FV189" t="s">
        <v>197</v>
      </c>
      <c r="FW189" s="27">
        <v>44435</v>
      </c>
      <c r="FX189" t="s">
        <v>197</v>
      </c>
      <c r="FY189" s="27">
        <v>44435</v>
      </c>
      <c r="FZ189" t="s">
        <v>197</v>
      </c>
      <c r="GA189" s="27">
        <v>44435</v>
      </c>
      <c r="GB189" t="s">
        <v>197</v>
      </c>
      <c r="GC189" s="27">
        <v>44435</v>
      </c>
      <c r="GD189" t="s">
        <v>197</v>
      </c>
      <c r="GE189" s="27">
        <v>44473</v>
      </c>
      <c r="GF189" t="s">
        <v>197</v>
      </c>
      <c r="GG189" s="27">
        <v>44473</v>
      </c>
      <c r="GH189" t="s">
        <v>197</v>
      </c>
      <c r="GI189" s="27">
        <v>44473</v>
      </c>
      <c r="GJ189" t="s">
        <v>197</v>
      </c>
      <c r="GK189" s="27">
        <v>44473</v>
      </c>
      <c r="GL189" t="s">
        <v>197</v>
      </c>
      <c r="GM189" s="27">
        <v>44473</v>
      </c>
      <c r="GN189" t="s">
        <v>197</v>
      </c>
      <c r="GO189" s="27">
        <v>44473</v>
      </c>
      <c r="GP189" t="s">
        <v>197</v>
      </c>
      <c r="GQ189" s="27">
        <v>44473</v>
      </c>
      <c r="GR189" t="s">
        <v>197</v>
      </c>
      <c r="GS189" s="27">
        <v>44473</v>
      </c>
      <c r="GT189" t="s">
        <v>197</v>
      </c>
      <c r="GU189" s="27">
        <v>44473</v>
      </c>
      <c r="GV189" t="s">
        <v>197</v>
      </c>
      <c r="GW189" s="27">
        <v>44473</v>
      </c>
      <c r="GX189" t="s">
        <v>197</v>
      </c>
      <c r="GY189" s="27">
        <v>44473</v>
      </c>
      <c r="GZ189" t="s">
        <v>195</v>
      </c>
      <c r="HA189" s="27">
        <v>44522</v>
      </c>
      <c r="HB189" t="s">
        <v>195</v>
      </c>
      <c r="HC189" s="27">
        <v>44522</v>
      </c>
      <c r="HD189" t="s">
        <v>195</v>
      </c>
      <c r="HE189" s="27">
        <v>44522</v>
      </c>
      <c r="HF189" t="s">
        <v>195</v>
      </c>
      <c r="HG189">
        <v>44522</v>
      </c>
      <c r="HH189" t="s">
        <v>195</v>
      </c>
      <c r="HI189">
        <v>44522</v>
      </c>
      <c r="HJ189" t="s">
        <v>195</v>
      </c>
      <c r="HK189">
        <v>44522</v>
      </c>
      <c r="HL189" t="s">
        <v>195</v>
      </c>
      <c r="HM189" s="27">
        <v>44522</v>
      </c>
      <c r="HN189" t="s">
        <v>116</v>
      </c>
      <c r="HO189" s="27">
        <v>44544</v>
      </c>
      <c r="HP189" t="s">
        <v>194</v>
      </c>
      <c r="HQ189" s="27">
        <v>44406</v>
      </c>
      <c r="HR189" s="470" t="s">
        <v>194</v>
      </c>
      <c r="HS189" s="471">
        <v>44406</v>
      </c>
      <c r="HT189" t="s">
        <v>194</v>
      </c>
      <c r="HU189" s="27">
        <v>44406</v>
      </c>
      <c r="HV189" t="s">
        <v>194</v>
      </c>
      <c r="HW189" s="27">
        <v>44406</v>
      </c>
      <c r="HX189" t="s">
        <v>194</v>
      </c>
      <c r="HY189" s="27">
        <v>44406</v>
      </c>
      <c r="HZ189" t="s">
        <v>193</v>
      </c>
      <c r="IA189" s="27">
        <v>44553</v>
      </c>
      <c r="IB189" t="s">
        <v>193</v>
      </c>
      <c r="IC189" s="27">
        <v>44553</v>
      </c>
      <c r="ID189" t="s">
        <v>193</v>
      </c>
      <c r="IE189" s="27">
        <v>44553</v>
      </c>
      <c r="IF189" t="s">
        <v>193</v>
      </c>
      <c r="IG189" s="27">
        <v>44553</v>
      </c>
      <c r="IH189" t="s">
        <v>194</v>
      </c>
      <c r="II189" s="27">
        <v>44406</v>
      </c>
      <c r="IJ189" t="s">
        <v>194</v>
      </c>
      <c r="IK189" s="27">
        <v>44406</v>
      </c>
      <c r="IL189" t="s">
        <v>194</v>
      </c>
      <c r="IM189" s="27">
        <v>44406</v>
      </c>
      <c r="IN189" t="s">
        <v>194</v>
      </c>
      <c r="IO189" s="27">
        <v>44406</v>
      </c>
      <c r="IP189" t="s">
        <v>195</v>
      </c>
      <c r="IQ189" s="27">
        <v>44627</v>
      </c>
      <c r="IR189" t="s">
        <v>195</v>
      </c>
      <c r="IS189">
        <v>44627</v>
      </c>
      <c r="IT189" t="s">
        <v>195</v>
      </c>
      <c r="IU189" s="27">
        <v>44627</v>
      </c>
      <c r="IV189" t="s">
        <v>195</v>
      </c>
      <c r="IW189" s="27">
        <v>44627</v>
      </c>
      <c r="IX189" t="s">
        <v>195</v>
      </c>
      <c r="IY189" s="27">
        <v>44627</v>
      </c>
      <c r="IZ189" t="s">
        <v>195</v>
      </c>
      <c r="JA189" s="27">
        <v>44627</v>
      </c>
      <c r="JB189" t="s">
        <v>195</v>
      </c>
      <c r="JC189" s="27">
        <v>44655</v>
      </c>
      <c r="JD189" t="s">
        <v>195</v>
      </c>
      <c r="JE189" s="27">
        <v>44655</v>
      </c>
      <c r="JF189" t="s">
        <v>578</v>
      </c>
      <c r="JG189">
        <v>44655</v>
      </c>
      <c r="JH189" t="s">
        <v>118</v>
      </c>
      <c r="JI189" s="27">
        <v>44663</v>
      </c>
      <c r="JJ189" t="s">
        <v>118</v>
      </c>
      <c r="JK189">
        <v>44663</v>
      </c>
      <c r="JL189" t="s">
        <v>118</v>
      </c>
      <c r="JM189" s="27">
        <v>44680</v>
      </c>
      <c r="JN189" t="s">
        <v>118</v>
      </c>
      <c r="JO189" s="7">
        <v>44684</v>
      </c>
      <c r="JP189" t="s">
        <v>118</v>
      </c>
      <c r="JQ189" s="27">
        <v>44684</v>
      </c>
      <c r="JR189" t="s">
        <v>118</v>
      </c>
      <c r="JS189" s="27">
        <v>44684</v>
      </c>
      <c r="JT189" t="s">
        <v>118</v>
      </c>
      <c r="JU189">
        <v>44684</v>
      </c>
      <c r="JV189" t="s">
        <v>118</v>
      </c>
      <c r="JW189">
        <v>44725</v>
      </c>
      <c r="JX189" t="s">
        <v>118</v>
      </c>
      <c r="JY189" s="27">
        <v>44756</v>
      </c>
      <c r="JZ189" t="s">
        <v>118</v>
      </c>
      <c r="KA189" s="27">
        <v>44756</v>
      </c>
      <c r="KB189" t="s">
        <v>118</v>
      </c>
      <c r="KC189" s="27">
        <v>44756</v>
      </c>
      <c r="KD189" t="s">
        <v>118</v>
      </c>
      <c r="KE189" s="27">
        <v>44756</v>
      </c>
    </row>
    <row r="190" spans="1:291" x14ac:dyDescent="0.25">
      <c r="A190">
        <v>2040</v>
      </c>
      <c r="B190" s="7">
        <v>43921</v>
      </c>
      <c r="D190">
        <v>2040</v>
      </c>
      <c r="E190" s="7">
        <v>43921</v>
      </c>
      <c r="G190" t="s">
        <v>2515</v>
      </c>
      <c r="I190" t="s">
        <v>2554</v>
      </c>
      <c r="J190" s="7">
        <v>43921</v>
      </c>
      <c r="L190" t="s">
        <v>2515</v>
      </c>
      <c r="M190" t="s">
        <v>2556</v>
      </c>
      <c r="O190">
        <v>3008</v>
      </c>
      <c r="P190" s="7">
        <v>43963</v>
      </c>
      <c r="R190">
        <v>145</v>
      </c>
      <c r="S190" s="7">
        <v>43017</v>
      </c>
      <c r="T190" t="s">
        <v>2549</v>
      </c>
      <c r="U190">
        <v>281</v>
      </c>
      <c r="V190" s="7">
        <v>43257</v>
      </c>
      <c r="W190" t="s">
        <v>2342</v>
      </c>
      <c r="X190" t="s">
        <v>2556</v>
      </c>
      <c r="Y190" t="s">
        <v>2556</v>
      </c>
      <c r="Z190" s="7">
        <v>43978</v>
      </c>
      <c r="AA190" t="s">
        <v>2556</v>
      </c>
      <c r="AB190" t="s">
        <v>2556</v>
      </c>
      <c r="AC190">
        <v>3008</v>
      </c>
      <c r="AD190" s="7">
        <v>43978</v>
      </c>
      <c r="AE190" s="14" t="s">
        <v>2557</v>
      </c>
      <c r="AF190">
        <v>3029</v>
      </c>
      <c r="AG190" s="7">
        <v>43978</v>
      </c>
      <c r="AH190">
        <v>87</v>
      </c>
      <c r="AI190" s="7">
        <v>42090</v>
      </c>
      <c r="AJ190" s="15" t="s">
        <v>2586</v>
      </c>
      <c r="AK190">
        <v>3050</v>
      </c>
      <c r="AL190" s="7">
        <v>43992</v>
      </c>
      <c r="AM190">
        <v>3043</v>
      </c>
      <c r="AN190">
        <v>3050</v>
      </c>
      <c r="AO190" s="7">
        <v>43992</v>
      </c>
      <c r="AP190">
        <v>3050</v>
      </c>
      <c r="AQ190" s="7">
        <v>43992</v>
      </c>
      <c r="AR190">
        <v>3050</v>
      </c>
      <c r="AS190" s="27">
        <v>44021</v>
      </c>
      <c r="AT190">
        <v>3050</v>
      </c>
      <c r="AU190" s="27">
        <v>44021</v>
      </c>
      <c r="AV190">
        <v>3050</v>
      </c>
      <c r="AW190" s="27">
        <v>44021</v>
      </c>
      <c r="AX190">
        <v>3050</v>
      </c>
      <c r="AY190" s="27">
        <v>44021</v>
      </c>
      <c r="AZ190">
        <v>5031</v>
      </c>
      <c r="BA190" s="27">
        <v>44049</v>
      </c>
      <c r="BB190">
        <v>5031</v>
      </c>
      <c r="BC190" s="27">
        <v>44049</v>
      </c>
      <c r="BD190">
        <v>5031</v>
      </c>
      <c r="BE190" s="27">
        <v>44049</v>
      </c>
      <c r="BF190">
        <v>5031</v>
      </c>
      <c r="BG190" s="27">
        <v>44077</v>
      </c>
      <c r="BH190">
        <v>5031</v>
      </c>
      <c r="BI190" s="27">
        <v>44077</v>
      </c>
      <c r="BJ190">
        <v>5031</v>
      </c>
      <c r="BK190" s="27">
        <v>44077</v>
      </c>
      <c r="BL190">
        <v>5031</v>
      </c>
      <c r="BM190" s="27">
        <v>44077</v>
      </c>
      <c r="BN190" t="s">
        <v>2529</v>
      </c>
      <c r="BO190" s="27">
        <v>44017</v>
      </c>
      <c r="BP190" t="s">
        <v>2529</v>
      </c>
      <c r="BQ190" s="7">
        <v>44017</v>
      </c>
      <c r="BR190" t="s">
        <v>2529</v>
      </c>
      <c r="BS190" s="27">
        <v>44017</v>
      </c>
      <c r="BT190" t="s">
        <v>2529</v>
      </c>
      <c r="BU190" s="27">
        <v>44017</v>
      </c>
      <c r="BV190" t="s">
        <v>2529</v>
      </c>
      <c r="BW190">
        <v>44017</v>
      </c>
      <c r="BX190" t="s">
        <v>2529</v>
      </c>
      <c r="BY190" s="27">
        <v>44017</v>
      </c>
      <c r="BZ190" t="s">
        <v>2529</v>
      </c>
      <c r="CA190" s="27">
        <v>44017</v>
      </c>
      <c r="CB190" t="s">
        <v>2529</v>
      </c>
      <c r="CC190" s="27">
        <v>44017</v>
      </c>
      <c r="CD190">
        <v>4555</v>
      </c>
      <c r="CE190" s="27">
        <v>44222</v>
      </c>
      <c r="CF190" t="s">
        <v>2529</v>
      </c>
      <c r="CG190" s="27">
        <v>44017</v>
      </c>
      <c r="CH190" t="s">
        <v>2534</v>
      </c>
      <c r="CI190" s="27">
        <v>44215</v>
      </c>
      <c r="CJ190" t="s">
        <v>2534</v>
      </c>
      <c r="CK190" s="27">
        <v>44215</v>
      </c>
      <c r="CL190" t="s">
        <v>2534</v>
      </c>
      <c r="CM190" s="27">
        <v>44215</v>
      </c>
      <c r="CN190" t="s">
        <v>2562</v>
      </c>
      <c r="CO190" s="27">
        <v>44231</v>
      </c>
      <c r="CP190" t="s">
        <v>2562</v>
      </c>
      <c r="CQ190" s="7">
        <v>44231</v>
      </c>
      <c r="CR190">
        <v>891</v>
      </c>
      <c r="CS190" t="s">
        <v>2585</v>
      </c>
      <c r="CT190">
        <v>3039</v>
      </c>
      <c r="CU190" s="7">
        <v>44259</v>
      </c>
      <c r="CV190">
        <v>3008</v>
      </c>
      <c r="CW190" s="27">
        <v>44259</v>
      </c>
      <c r="CX190">
        <v>3008</v>
      </c>
      <c r="CY190" s="27">
        <v>44292</v>
      </c>
      <c r="CZ190">
        <v>3008</v>
      </c>
      <c r="DA190" s="27">
        <v>44292</v>
      </c>
      <c r="DB190">
        <v>3008</v>
      </c>
      <c r="DC190" s="27">
        <v>44292</v>
      </c>
      <c r="DD190">
        <v>3008</v>
      </c>
      <c r="DE190" s="27">
        <v>44292</v>
      </c>
      <c r="DF190">
        <v>3008</v>
      </c>
      <c r="DG190" s="27">
        <v>44342</v>
      </c>
      <c r="DH190">
        <v>3008</v>
      </c>
      <c r="DI190" s="27">
        <v>44342</v>
      </c>
      <c r="DJ190" t="s">
        <v>93</v>
      </c>
      <c r="DK190" s="7">
        <v>44259</v>
      </c>
      <c r="DL190" t="s">
        <v>13</v>
      </c>
      <c r="DM190" s="27">
        <v>44365</v>
      </c>
      <c r="DN190" t="s">
        <v>13</v>
      </c>
      <c r="DO190" s="27">
        <v>44365</v>
      </c>
      <c r="DP190" t="s">
        <v>157</v>
      </c>
      <c r="DQ190" s="27">
        <v>44372</v>
      </c>
      <c r="DR190" t="s">
        <v>157</v>
      </c>
      <c r="DS190" s="27">
        <v>44385</v>
      </c>
      <c r="DT190" t="s">
        <v>157</v>
      </c>
      <c r="DU190" s="27">
        <v>44385</v>
      </c>
      <c r="DV190" t="s">
        <v>155</v>
      </c>
      <c r="DW190" s="27">
        <v>44372</v>
      </c>
      <c r="DX190" t="s">
        <v>154</v>
      </c>
      <c r="DY190" s="7">
        <v>44393</v>
      </c>
      <c r="DZ190" t="s">
        <v>154</v>
      </c>
      <c r="EA190">
        <v>44393</v>
      </c>
      <c r="EB190" t="s">
        <v>154</v>
      </c>
      <c r="EC190" s="27">
        <v>44393</v>
      </c>
      <c r="ED190" t="s">
        <v>154</v>
      </c>
      <c r="EE190" s="27">
        <v>44393</v>
      </c>
      <c r="EF190" t="s">
        <v>154</v>
      </c>
      <c r="EG190" s="7">
        <v>44393</v>
      </c>
      <c r="EH190" t="s">
        <v>154</v>
      </c>
      <c r="EI190" s="27">
        <v>44393</v>
      </c>
      <c r="EJ190" t="s">
        <v>148</v>
      </c>
      <c r="EK190" s="27">
        <v>44393</v>
      </c>
      <c r="EL190" t="s">
        <v>148</v>
      </c>
      <c r="EM190" s="27">
        <v>44393</v>
      </c>
      <c r="EN190" t="s">
        <v>148</v>
      </c>
      <c r="EO190" s="27">
        <v>44393</v>
      </c>
      <c r="EP190" t="s">
        <v>148</v>
      </c>
      <c r="EQ190" s="27">
        <v>44393</v>
      </c>
      <c r="ER190" t="s">
        <v>141</v>
      </c>
      <c r="ES190" s="27">
        <v>44420</v>
      </c>
      <c r="ET190" t="s">
        <v>140</v>
      </c>
      <c r="EU190" s="27">
        <v>44420</v>
      </c>
      <c r="EV190" t="s">
        <v>2582</v>
      </c>
      <c r="EW190" s="27">
        <v>44411</v>
      </c>
      <c r="EX190" t="s">
        <v>2582</v>
      </c>
      <c r="EY190" s="27">
        <v>44411</v>
      </c>
      <c r="EZ190" t="s">
        <v>2582</v>
      </c>
      <c r="FA190">
        <v>44411</v>
      </c>
      <c r="FB190" t="s">
        <v>2582</v>
      </c>
      <c r="FC190" s="27">
        <v>44411</v>
      </c>
      <c r="FF190" t="s">
        <v>2582</v>
      </c>
      <c r="FG190" s="27">
        <v>44411</v>
      </c>
      <c r="FH190" t="s">
        <v>200</v>
      </c>
      <c r="FI190" s="7">
        <v>44435</v>
      </c>
      <c r="FJ190" t="s">
        <v>200</v>
      </c>
      <c r="FK190" s="27">
        <v>44435</v>
      </c>
      <c r="FL190" t="s">
        <v>200</v>
      </c>
      <c r="FM190" s="27">
        <v>44435</v>
      </c>
      <c r="FN190" t="s">
        <v>198</v>
      </c>
      <c r="FO190" s="27">
        <v>44434</v>
      </c>
      <c r="FP190" t="s">
        <v>198</v>
      </c>
      <c r="FQ190" s="27">
        <v>44434</v>
      </c>
      <c r="FR190" t="s">
        <v>198</v>
      </c>
      <c r="FS190" s="27">
        <v>44434</v>
      </c>
      <c r="FT190" t="s">
        <v>198</v>
      </c>
      <c r="FU190" s="7">
        <v>44434</v>
      </c>
      <c r="FV190" t="s">
        <v>198</v>
      </c>
      <c r="FW190" s="27">
        <v>44462</v>
      </c>
      <c r="FX190" t="s">
        <v>198</v>
      </c>
      <c r="FY190" s="27">
        <v>44462</v>
      </c>
      <c r="FZ190" t="s">
        <v>198</v>
      </c>
      <c r="GA190" s="27">
        <v>44462</v>
      </c>
      <c r="GB190" t="s">
        <v>198</v>
      </c>
      <c r="GC190" s="27">
        <v>44462</v>
      </c>
      <c r="GD190" t="s">
        <v>198</v>
      </c>
      <c r="GE190" s="27">
        <v>44462</v>
      </c>
      <c r="GF190" t="s">
        <v>198</v>
      </c>
      <c r="GG190" s="27">
        <v>44462</v>
      </c>
      <c r="GH190" t="s">
        <v>198</v>
      </c>
      <c r="GI190" s="27">
        <v>44462</v>
      </c>
      <c r="GJ190" t="s">
        <v>198</v>
      </c>
      <c r="GK190" s="27">
        <v>44462</v>
      </c>
      <c r="GL190" t="s">
        <v>198</v>
      </c>
      <c r="GM190" s="27">
        <v>44462</v>
      </c>
      <c r="GN190" t="s">
        <v>198</v>
      </c>
      <c r="GO190" s="27">
        <v>44497</v>
      </c>
      <c r="GP190" t="s">
        <v>198</v>
      </c>
      <c r="GQ190" s="27">
        <v>44497</v>
      </c>
      <c r="GR190" t="s">
        <v>198</v>
      </c>
      <c r="GS190" s="27">
        <v>44497</v>
      </c>
      <c r="GT190" t="s">
        <v>198</v>
      </c>
      <c r="GU190" s="27">
        <v>44497</v>
      </c>
      <c r="GV190" t="s">
        <v>198</v>
      </c>
      <c r="GW190" s="27">
        <v>44517</v>
      </c>
      <c r="GX190" t="s">
        <v>198</v>
      </c>
      <c r="GY190" s="27">
        <v>44517</v>
      </c>
      <c r="GZ190" t="s">
        <v>197</v>
      </c>
      <c r="HA190" s="27">
        <v>44473</v>
      </c>
      <c r="HB190" t="s">
        <v>197</v>
      </c>
      <c r="HC190" s="27">
        <v>44473</v>
      </c>
      <c r="HD190" t="s">
        <v>197</v>
      </c>
      <c r="HE190" s="27">
        <v>44473</v>
      </c>
      <c r="HF190" t="s">
        <v>197</v>
      </c>
      <c r="HG190">
        <v>44473</v>
      </c>
      <c r="HH190" t="s">
        <v>197</v>
      </c>
      <c r="HI190">
        <v>44473</v>
      </c>
      <c r="HJ190" t="s">
        <v>197</v>
      </c>
      <c r="HK190">
        <v>44473</v>
      </c>
      <c r="HL190" t="s">
        <v>197</v>
      </c>
      <c r="HM190" s="27">
        <v>44473</v>
      </c>
      <c r="HN190" t="s">
        <v>118</v>
      </c>
      <c r="HO190" s="27">
        <v>44544</v>
      </c>
      <c r="HP190" t="s">
        <v>195</v>
      </c>
      <c r="HQ190" s="27">
        <v>44522</v>
      </c>
      <c r="HR190" s="470" t="s">
        <v>195</v>
      </c>
      <c r="HS190" s="471">
        <v>44522</v>
      </c>
      <c r="HT190" t="s">
        <v>195</v>
      </c>
      <c r="HU190" s="27">
        <v>44522</v>
      </c>
      <c r="HV190" t="s">
        <v>195</v>
      </c>
      <c r="HW190" s="27">
        <v>44522</v>
      </c>
      <c r="HX190" t="s">
        <v>195</v>
      </c>
      <c r="HY190" s="27">
        <v>44522</v>
      </c>
      <c r="HZ190" t="s">
        <v>116</v>
      </c>
      <c r="IA190" s="27">
        <v>44574</v>
      </c>
      <c r="IB190" t="s">
        <v>116</v>
      </c>
      <c r="IC190" s="27">
        <v>44574</v>
      </c>
      <c r="ID190" t="s">
        <v>116</v>
      </c>
      <c r="IE190" s="27">
        <v>44596</v>
      </c>
      <c r="IF190" t="s">
        <v>116</v>
      </c>
      <c r="IG190" s="27">
        <v>44596</v>
      </c>
      <c r="IH190" t="s">
        <v>195</v>
      </c>
      <c r="II190" s="27">
        <v>44601</v>
      </c>
      <c r="IJ190" t="s">
        <v>195</v>
      </c>
      <c r="IK190" s="27">
        <v>44601</v>
      </c>
      <c r="IL190" t="s">
        <v>195</v>
      </c>
      <c r="IM190" s="27">
        <v>44601</v>
      </c>
      <c r="IN190" t="s">
        <v>195</v>
      </c>
      <c r="IO190" s="27">
        <v>44601</v>
      </c>
      <c r="IP190" t="s">
        <v>578</v>
      </c>
      <c r="IQ190" s="27">
        <v>44601</v>
      </c>
      <c r="IR190" t="s">
        <v>578</v>
      </c>
      <c r="IS190">
        <v>44601</v>
      </c>
      <c r="IT190" t="s">
        <v>578</v>
      </c>
      <c r="IU190" s="27">
        <v>44601</v>
      </c>
      <c r="IV190" t="s">
        <v>578</v>
      </c>
      <c r="IW190" s="27">
        <v>44601</v>
      </c>
      <c r="IX190" t="s">
        <v>578</v>
      </c>
      <c r="IY190" s="27">
        <v>44601</v>
      </c>
      <c r="IZ190" t="s">
        <v>578</v>
      </c>
      <c r="JA190" s="27">
        <v>44601</v>
      </c>
      <c r="JB190" t="s">
        <v>578</v>
      </c>
      <c r="JC190" s="27">
        <v>44655</v>
      </c>
      <c r="JD190" t="s">
        <v>578</v>
      </c>
      <c r="JE190" s="27">
        <v>44655</v>
      </c>
      <c r="JF190" t="s">
        <v>197</v>
      </c>
      <c r="JG190">
        <v>44473</v>
      </c>
      <c r="JH190" t="s">
        <v>194</v>
      </c>
      <c r="JI190" s="27">
        <v>44406</v>
      </c>
      <c r="JJ190" t="s">
        <v>194</v>
      </c>
      <c r="JK190">
        <v>44406</v>
      </c>
      <c r="JL190" t="s">
        <v>194</v>
      </c>
      <c r="JM190" s="27">
        <v>44406</v>
      </c>
      <c r="JN190" t="s">
        <v>194</v>
      </c>
      <c r="JO190" s="7">
        <v>44406</v>
      </c>
      <c r="JP190" t="s">
        <v>194</v>
      </c>
      <c r="JQ190" s="27">
        <v>44406</v>
      </c>
      <c r="JR190" t="s">
        <v>194</v>
      </c>
      <c r="JS190" s="27">
        <v>44406</v>
      </c>
      <c r="JT190" t="s">
        <v>194</v>
      </c>
      <c r="JU190">
        <v>44406</v>
      </c>
      <c r="JV190" t="s">
        <v>194</v>
      </c>
      <c r="JW190">
        <v>44406</v>
      </c>
      <c r="JX190" t="s">
        <v>194</v>
      </c>
      <c r="JY190" s="27">
        <v>44406</v>
      </c>
      <c r="JZ190" t="s">
        <v>194</v>
      </c>
      <c r="KA190" s="27">
        <v>44406</v>
      </c>
      <c r="KB190" t="s">
        <v>194</v>
      </c>
      <c r="KC190" s="27">
        <v>44406</v>
      </c>
      <c r="KD190" t="s">
        <v>194</v>
      </c>
      <c r="KE190" s="27">
        <v>44406</v>
      </c>
    </row>
    <row r="191" spans="1:291" x14ac:dyDescent="0.25">
      <c r="A191" t="s">
        <v>2554</v>
      </c>
      <c r="B191" s="7">
        <v>43921</v>
      </c>
      <c r="D191" t="s">
        <v>2554</v>
      </c>
      <c r="E191" s="7">
        <v>43891</v>
      </c>
      <c r="G191">
        <v>3655</v>
      </c>
      <c r="I191" t="s">
        <v>2556</v>
      </c>
      <c r="J191" s="7">
        <v>43921</v>
      </c>
      <c r="L191">
        <v>3655</v>
      </c>
      <c r="M191" t="s">
        <v>2526</v>
      </c>
      <c r="O191" t="s">
        <v>2529</v>
      </c>
      <c r="P191" s="7">
        <v>43885</v>
      </c>
      <c r="R191">
        <v>279</v>
      </c>
      <c r="S191" s="7">
        <v>43727</v>
      </c>
      <c r="T191" t="s">
        <v>2342</v>
      </c>
      <c r="U191">
        <v>282</v>
      </c>
      <c r="V191" s="7">
        <v>43978</v>
      </c>
      <c r="W191" t="s">
        <v>2342</v>
      </c>
      <c r="X191" t="s">
        <v>2526</v>
      </c>
      <c r="Y191" t="s">
        <v>2526</v>
      </c>
      <c r="Z191" s="7">
        <v>43978</v>
      </c>
      <c r="AA191" t="s">
        <v>2526</v>
      </c>
      <c r="AB191" t="s">
        <v>2526</v>
      </c>
      <c r="AC191" t="s">
        <v>2529</v>
      </c>
      <c r="AD191" s="7">
        <v>43885</v>
      </c>
      <c r="AE191" s="14" t="s">
        <v>2558</v>
      </c>
      <c r="AF191">
        <v>3008</v>
      </c>
      <c r="AG191" s="7">
        <v>43978</v>
      </c>
      <c r="AH191">
        <v>145</v>
      </c>
      <c r="AI191" s="7">
        <v>43017</v>
      </c>
      <c r="AJ191" s="15" t="s">
        <v>2549</v>
      </c>
      <c r="AK191">
        <v>3085</v>
      </c>
      <c r="AL191" s="7">
        <v>43992</v>
      </c>
      <c r="AM191">
        <v>3016</v>
      </c>
      <c r="AN191">
        <v>3085</v>
      </c>
      <c r="AO191" s="7">
        <v>43992</v>
      </c>
      <c r="AP191">
        <v>3085</v>
      </c>
      <c r="AQ191" s="7">
        <v>43992</v>
      </c>
      <c r="AR191">
        <v>3085</v>
      </c>
      <c r="AS191" s="27">
        <v>44021</v>
      </c>
      <c r="AT191">
        <v>3085</v>
      </c>
      <c r="AU191" s="27">
        <v>44021</v>
      </c>
      <c r="AV191">
        <v>3085</v>
      </c>
      <c r="AW191" s="27">
        <v>44021</v>
      </c>
      <c r="AX191">
        <v>3085</v>
      </c>
      <c r="AY191" s="27">
        <v>44021</v>
      </c>
      <c r="AZ191">
        <v>3050</v>
      </c>
      <c r="BA191" s="27">
        <v>44055</v>
      </c>
      <c r="BB191">
        <v>3050</v>
      </c>
      <c r="BC191" s="27">
        <v>44055</v>
      </c>
      <c r="BD191">
        <v>3050</v>
      </c>
      <c r="BE191" s="27">
        <v>44055</v>
      </c>
      <c r="BF191">
        <v>3050</v>
      </c>
      <c r="BG191" s="27">
        <v>44055</v>
      </c>
      <c r="BJ191">
        <v>3050</v>
      </c>
      <c r="BK191" s="27">
        <v>44055</v>
      </c>
      <c r="BL191">
        <v>3050</v>
      </c>
      <c r="BM191" s="27">
        <v>44055</v>
      </c>
      <c r="BN191">
        <v>5032</v>
      </c>
      <c r="BO191" s="27">
        <v>44125</v>
      </c>
      <c r="BP191">
        <v>5032</v>
      </c>
      <c r="BQ191" s="7">
        <v>44125</v>
      </c>
      <c r="BR191">
        <v>5032</v>
      </c>
      <c r="BS191" s="27">
        <v>44125</v>
      </c>
      <c r="BT191">
        <v>5032</v>
      </c>
      <c r="BU191" s="27">
        <v>44125</v>
      </c>
      <c r="BV191">
        <v>5032</v>
      </c>
      <c r="BW191">
        <v>44125</v>
      </c>
      <c r="BX191">
        <v>5032</v>
      </c>
      <c r="BY191" s="27">
        <v>44208</v>
      </c>
      <c r="BZ191">
        <v>5032</v>
      </c>
      <c r="CA191" s="27">
        <v>44208</v>
      </c>
      <c r="CB191">
        <v>5032</v>
      </c>
      <c r="CC191" s="27">
        <v>44208</v>
      </c>
      <c r="CD191">
        <v>4435</v>
      </c>
      <c r="CE191" s="27">
        <v>44222</v>
      </c>
      <c r="CF191">
        <v>5032</v>
      </c>
      <c r="CG191" s="27">
        <v>44208</v>
      </c>
      <c r="CH191" t="s">
        <v>2566</v>
      </c>
      <c r="CI191" s="27">
        <v>44215</v>
      </c>
      <c r="CJ191" t="s">
        <v>2566</v>
      </c>
      <c r="CK191" s="27">
        <v>44215</v>
      </c>
      <c r="CL191" t="s">
        <v>2566</v>
      </c>
      <c r="CM191" s="27">
        <v>44215</v>
      </c>
      <c r="CN191" t="s">
        <v>2534</v>
      </c>
      <c r="CO191" s="27">
        <v>44253</v>
      </c>
      <c r="CP191" t="s">
        <v>2534</v>
      </c>
      <c r="CQ191" s="7">
        <v>44253</v>
      </c>
      <c r="CR191">
        <v>1401</v>
      </c>
      <c r="CS191" t="s">
        <v>2585</v>
      </c>
      <c r="CT191">
        <v>3050</v>
      </c>
      <c r="CU191" s="7">
        <v>44259</v>
      </c>
      <c r="CV191" t="s">
        <v>2529</v>
      </c>
      <c r="CW191" s="27">
        <v>44259</v>
      </c>
      <c r="CX191" t="s">
        <v>2529</v>
      </c>
      <c r="CY191" s="27">
        <v>44259</v>
      </c>
      <c r="CZ191" t="s">
        <v>2529</v>
      </c>
      <c r="DA191" s="27">
        <v>44259</v>
      </c>
      <c r="DB191" t="s">
        <v>2529</v>
      </c>
      <c r="DC191" s="27">
        <v>44259</v>
      </c>
      <c r="DD191" t="s">
        <v>2529</v>
      </c>
      <c r="DE191" s="27">
        <v>44259</v>
      </c>
      <c r="DF191" t="s">
        <v>2529</v>
      </c>
      <c r="DG191" s="27">
        <v>44259</v>
      </c>
      <c r="DH191" t="s">
        <v>2529</v>
      </c>
      <c r="DI191" s="27">
        <v>44343</v>
      </c>
      <c r="DJ191" t="s">
        <v>94</v>
      </c>
      <c r="DK191" s="7">
        <v>44259</v>
      </c>
      <c r="DL191" t="s">
        <v>408</v>
      </c>
      <c r="DM191" s="27">
        <v>44365</v>
      </c>
      <c r="DN191" t="s">
        <v>408</v>
      </c>
      <c r="DO191" s="27">
        <v>44365</v>
      </c>
      <c r="DP191" t="s">
        <v>158</v>
      </c>
      <c r="DQ191" s="27">
        <v>44372</v>
      </c>
      <c r="DR191" t="s">
        <v>158</v>
      </c>
      <c r="DS191" s="27">
        <v>44372</v>
      </c>
      <c r="DT191" t="s">
        <v>158</v>
      </c>
      <c r="DU191" s="27">
        <v>44372</v>
      </c>
      <c r="DV191" t="s">
        <v>156</v>
      </c>
      <c r="DW191" s="27">
        <v>44385</v>
      </c>
      <c r="DX191" t="s">
        <v>155</v>
      </c>
      <c r="DY191" s="7">
        <v>44393</v>
      </c>
      <c r="DZ191" t="s">
        <v>155</v>
      </c>
      <c r="EA191">
        <v>44393</v>
      </c>
      <c r="EB191" t="s">
        <v>155</v>
      </c>
      <c r="EC191" s="27">
        <v>44393</v>
      </c>
      <c r="ED191" t="s">
        <v>155</v>
      </c>
      <c r="EE191" s="27">
        <v>44393</v>
      </c>
      <c r="EF191" t="s">
        <v>155</v>
      </c>
      <c r="EG191" s="7">
        <v>44393</v>
      </c>
      <c r="EH191" t="s">
        <v>155</v>
      </c>
      <c r="EI191" s="27">
        <v>44393</v>
      </c>
      <c r="EJ191" t="s">
        <v>150</v>
      </c>
      <c r="EK191" s="27">
        <v>44393</v>
      </c>
      <c r="EL191" t="s">
        <v>150</v>
      </c>
      <c r="EM191" s="27">
        <v>44393</v>
      </c>
      <c r="EN191" t="s">
        <v>150</v>
      </c>
      <c r="EO191" s="27">
        <v>44393</v>
      </c>
      <c r="EP191" t="s">
        <v>150</v>
      </c>
      <c r="EQ191" s="27">
        <v>44393</v>
      </c>
      <c r="ER191" t="s">
        <v>143</v>
      </c>
      <c r="ES191" s="27">
        <v>44420</v>
      </c>
      <c r="ET191" t="s">
        <v>141</v>
      </c>
      <c r="EU191" s="27">
        <v>44420</v>
      </c>
      <c r="EV191" t="s">
        <v>140</v>
      </c>
      <c r="EW191" s="27">
        <v>44420</v>
      </c>
      <c r="EX191" t="s">
        <v>140</v>
      </c>
      <c r="EY191" s="27">
        <v>44420</v>
      </c>
      <c r="EZ191" t="s">
        <v>140</v>
      </c>
      <c r="FA191">
        <v>44420</v>
      </c>
      <c r="FB191" t="s">
        <v>140</v>
      </c>
      <c r="FC191" s="27">
        <v>44420</v>
      </c>
      <c r="FF191" t="s">
        <v>140</v>
      </c>
      <c r="FG191" s="27">
        <v>44420</v>
      </c>
      <c r="FH191" t="s">
        <v>2582</v>
      </c>
      <c r="FI191" s="7">
        <v>44411</v>
      </c>
      <c r="FJ191" t="s">
        <v>2582</v>
      </c>
      <c r="FK191" s="27">
        <v>44411</v>
      </c>
      <c r="FL191" t="s">
        <v>2582</v>
      </c>
      <c r="FM191" s="27">
        <v>44411</v>
      </c>
      <c r="FN191" t="s">
        <v>200</v>
      </c>
      <c r="FO191" s="27">
        <v>44435</v>
      </c>
      <c r="FP191" t="s">
        <v>200</v>
      </c>
      <c r="FQ191" s="27">
        <v>44435</v>
      </c>
      <c r="FR191" t="s">
        <v>200</v>
      </c>
      <c r="FS191" s="27">
        <v>44435</v>
      </c>
      <c r="FT191" t="s">
        <v>200</v>
      </c>
      <c r="FU191" s="7">
        <v>44435</v>
      </c>
      <c r="FV191" t="s">
        <v>200</v>
      </c>
      <c r="FW191" s="27">
        <v>44435</v>
      </c>
      <c r="FX191" t="s">
        <v>200</v>
      </c>
      <c r="FY191" s="27">
        <v>44435</v>
      </c>
      <c r="FZ191" t="s">
        <v>200</v>
      </c>
      <c r="GA191" s="27">
        <v>44435</v>
      </c>
      <c r="GB191" t="s">
        <v>200</v>
      </c>
      <c r="GC191" s="27">
        <v>44435</v>
      </c>
      <c r="GD191" t="s">
        <v>200</v>
      </c>
      <c r="GE191" s="27">
        <v>44435</v>
      </c>
      <c r="GF191" t="s">
        <v>200</v>
      </c>
      <c r="GG191" s="27">
        <v>44435</v>
      </c>
      <c r="GH191" t="s">
        <v>200</v>
      </c>
      <c r="GI191" s="27">
        <v>44435</v>
      </c>
      <c r="GJ191" t="s">
        <v>200</v>
      </c>
      <c r="GK191" s="27">
        <v>44435</v>
      </c>
      <c r="GL191" t="s">
        <v>200</v>
      </c>
      <c r="GM191" s="27">
        <v>44435</v>
      </c>
      <c r="GN191" t="s">
        <v>200</v>
      </c>
      <c r="GO191" s="27">
        <v>44435</v>
      </c>
      <c r="GP191" t="s">
        <v>200</v>
      </c>
      <c r="GQ191" s="27">
        <v>44435</v>
      </c>
      <c r="GR191" t="s">
        <v>200</v>
      </c>
      <c r="GS191" s="27">
        <v>44435</v>
      </c>
      <c r="GT191" t="s">
        <v>200</v>
      </c>
      <c r="GU191" s="27">
        <v>44435</v>
      </c>
      <c r="GV191" t="s">
        <v>200</v>
      </c>
      <c r="GW191" s="27">
        <v>44517</v>
      </c>
      <c r="GX191" t="s">
        <v>200</v>
      </c>
      <c r="GY191" s="27">
        <v>44517</v>
      </c>
      <c r="GZ191" t="s">
        <v>198</v>
      </c>
      <c r="HA191" s="27">
        <v>44517</v>
      </c>
      <c r="HB191" t="s">
        <v>198</v>
      </c>
      <c r="HC191" s="27">
        <v>44517</v>
      </c>
      <c r="HD191" t="s">
        <v>198</v>
      </c>
      <c r="HE191" s="27">
        <v>44517</v>
      </c>
      <c r="HF191" t="s">
        <v>198</v>
      </c>
      <c r="HG191">
        <v>44517</v>
      </c>
      <c r="HH191" t="s">
        <v>198</v>
      </c>
      <c r="HI191">
        <v>44517</v>
      </c>
      <c r="HJ191" t="s">
        <v>198</v>
      </c>
      <c r="HK191">
        <v>44517</v>
      </c>
      <c r="HL191" t="s">
        <v>198</v>
      </c>
      <c r="HM191" s="27">
        <v>44517</v>
      </c>
      <c r="HN191" t="s">
        <v>194</v>
      </c>
      <c r="HO191" s="27">
        <v>44406</v>
      </c>
      <c r="HP191" t="s">
        <v>197</v>
      </c>
      <c r="HQ191" s="27">
        <v>44473</v>
      </c>
      <c r="HR191" s="470" t="s">
        <v>197</v>
      </c>
      <c r="HS191" s="471">
        <v>44473</v>
      </c>
      <c r="HT191" t="s">
        <v>197</v>
      </c>
      <c r="HU191" s="27">
        <v>44473</v>
      </c>
      <c r="HV191" t="s">
        <v>197</v>
      </c>
      <c r="HW191" s="27">
        <v>44473</v>
      </c>
      <c r="HX191" t="s">
        <v>197</v>
      </c>
      <c r="HY191" s="27">
        <v>44473</v>
      </c>
      <c r="HZ191" t="s">
        <v>118</v>
      </c>
      <c r="IA191" s="27">
        <v>44574</v>
      </c>
      <c r="IB191" t="s">
        <v>118</v>
      </c>
      <c r="IC191" s="27">
        <v>44574</v>
      </c>
      <c r="ID191" t="s">
        <v>118</v>
      </c>
      <c r="IE191" s="27">
        <v>44596</v>
      </c>
      <c r="IF191" t="s">
        <v>118</v>
      </c>
      <c r="IG191" s="27">
        <v>44596</v>
      </c>
      <c r="IH191" t="s">
        <v>578</v>
      </c>
      <c r="II191" s="27">
        <v>44601</v>
      </c>
      <c r="IJ191" t="s">
        <v>578</v>
      </c>
      <c r="IK191" s="27">
        <v>44601</v>
      </c>
      <c r="IL191" t="s">
        <v>578</v>
      </c>
      <c r="IM191" s="27">
        <v>44601</v>
      </c>
      <c r="IN191" t="s">
        <v>578</v>
      </c>
      <c r="IO191" s="27">
        <v>44601</v>
      </c>
      <c r="IP191" t="s">
        <v>197</v>
      </c>
      <c r="IQ191" s="27">
        <v>44473</v>
      </c>
      <c r="IR191" t="s">
        <v>197</v>
      </c>
      <c r="IS191">
        <v>44473</v>
      </c>
      <c r="IT191" t="s">
        <v>197</v>
      </c>
      <c r="IU191" s="27">
        <v>44473</v>
      </c>
      <c r="IV191" t="s">
        <v>197</v>
      </c>
      <c r="IW191" s="27">
        <v>44473</v>
      </c>
      <c r="IX191" t="s">
        <v>197</v>
      </c>
      <c r="IY191" s="27">
        <v>44473</v>
      </c>
      <c r="IZ191" t="s">
        <v>197</v>
      </c>
      <c r="JA191" s="27">
        <v>44473</v>
      </c>
      <c r="JB191" t="s">
        <v>197</v>
      </c>
      <c r="JC191" s="27">
        <v>44473</v>
      </c>
      <c r="JD191" t="s">
        <v>197</v>
      </c>
      <c r="JE191" s="27">
        <v>44473</v>
      </c>
      <c r="JF191" t="s">
        <v>198</v>
      </c>
      <c r="JG191">
        <v>44655</v>
      </c>
      <c r="JH191" t="s">
        <v>195</v>
      </c>
      <c r="JI191" s="27">
        <v>44655</v>
      </c>
      <c r="JJ191" t="s">
        <v>195</v>
      </c>
      <c r="JK191">
        <v>44655</v>
      </c>
      <c r="JL191" t="s">
        <v>195</v>
      </c>
      <c r="JM191" s="27">
        <v>44655</v>
      </c>
      <c r="JN191" t="s">
        <v>195</v>
      </c>
      <c r="JO191" s="7">
        <v>44685</v>
      </c>
      <c r="JP191" t="s">
        <v>195</v>
      </c>
      <c r="JQ191" s="27">
        <v>44685</v>
      </c>
      <c r="JR191" t="s">
        <v>195</v>
      </c>
      <c r="JS191" s="27">
        <v>44685</v>
      </c>
      <c r="JT191" t="s">
        <v>195</v>
      </c>
      <c r="JU191">
        <v>44685</v>
      </c>
      <c r="JV191" t="s">
        <v>195</v>
      </c>
      <c r="JW191">
        <v>44685</v>
      </c>
      <c r="JX191" t="s">
        <v>195</v>
      </c>
      <c r="JY191" s="27">
        <v>44754</v>
      </c>
      <c r="JZ191" t="s">
        <v>195</v>
      </c>
      <c r="KA191" s="27">
        <v>44754</v>
      </c>
      <c r="KB191" t="s">
        <v>195</v>
      </c>
      <c r="KC191" s="27">
        <v>44754</v>
      </c>
      <c r="KD191" t="s">
        <v>195</v>
      </c>
      <c r="KE191" s="27">
        <v>44754</v>
      </c>
    </row>
    <row r="192" spans="1:291" x14ac:dyDescent="0.25">
      <c r="A192" t="s">
        <v>2556</v>
      </c>
      <c r="B192" s="7">
        <v>43921</v>
      </c>
      <c r="D192" t="s">
        <v>2556</v>
      </c>
      <c r="E192" s="7">
        <v>43891</v>
      </c>
      <c r="G192">
        <v>3636</v>
      </c>
      <c r="I192" t="s">
        <v>2526</v>
      </c>
      <c r="J192" s="7">
        <v>43921</v>
      </c>
      <c r="L192">
        <v>3636</v>
      </c>
      <c r="M192" t="s">
        <v>2527</v>
      </c>
      <c r="O192">
        <v>5032</v>
      </c>
      <c r="P192" s="7">
        <v>43921</v>
      </c>
      <c r="S192" s="7">
        <v>43727</v>
      </c>
      <c r="T192" t="s">
        <v>2342</v>
      </c>
      <c r="U192">
        <v>283</v>
      </c>
      <c r="V192" s="7">
        <v>43782</v>
      </c>
      <c r="W192" t="s">
        <v>2503</v>
      </c>
      <c r="X192" t="s">
        <v>2527</v>
      </c>
      <c r="Y192" t="s">
        <v>2527</v>
      </c>
      <c r="Z192" s="7">
        <v>43784</v>
      </c>
      <c r="AA192" t="s">
        <v>2527</v>
      </c>
      <c r="AB192" t="s">
        <v>2527</v>
      </c>
      <c r="AC192">
        <v>5032</v>
      </c>
      <c r="AD192" s="7">
        <v>43985</v>
      </c>
      <c r="AE192" s="14">
        <v>687</v>
      </c>
      <c r="AF192" t="s">
        <v>2529</v>
      </c>
      <c r="AG192" s="7">
        <v>43885</v>
      </c>
      <c r="AH192">
        <v>279</v>
      </c>
      <c r="AI192" s="7">
        <v>43727</v>
      </c>
      <c r="AJ192" s="15" t="s">
        <v>2342</v>
      </c>
      <c r="AK192" t="s">
        <v>2532</v>
      </c>
      <c r="AL192" s="7">
        <v>43606</v>
      </c>
      <c r="AM192">
        <v>3048</v>
      </c>
      <c r="AN192" t="s">
        <v>2532</v>
      </c>
      <c r="AO192" s="7">
        <v>43606</v>
      </c>
      <c r="AP192" t="s">
        <v>2532</v>
      </c>
      <c r="AQ192" s="7">
        <v>43606</v>
      </c>
      <c r="AR192" t="s">
        <v>2532</v>
      </c>
      <c r="AS192" s="27">
        <v>43606</v>
      </c>
      <c r="AT192" t="s">
        <v>2532</v>
      </c>
      <c r="AU192" s="27">
        <v>43606</v>
      </c>
      <c r="AV192" t="s">
        <v>2532</v>
      </c>
      <c r="AW192" s="27">
        <v>43606</v>
      </c>
      <c r="AX192" t="s">
        <v>2532</v>
      </c>
      <c r="AY192" s="27">
        <v>43606</v>
      </c>
      <c r="AZ192">
        <v>3085</v>
      </c>
      <c r="BA192" s="27">
        <v>44055</v>
      </c>
      <c r="BB192">
        <v>3085</v>
      </c>
      <c r="BC192" s="27">
        <v>44055</v>
      </c>
      <c r="BD192">
        <v>3085</v>
      </c>
      <c r="BE192" s="27">
        <v>44055</v>
      </c>
      <c r="BF192">
        <v>3085</v>
      </c>
      <c r="BG192" s="27">
        <v>44055</v>
      </c>
      <c r="BJ192">
        <v>3085</v>
      </c>
      <c r="BK192" s="27">
        <v>44055</v>
      </c>
      <c r="BL192">
        <v>3085</v>
      </c>
      <c r="BM192" s="27">
        <v>44055</v>
      </c>
      <c r="BN192">
        <v>5031</v>
      </c>
      <c r="BO192" s="27">
        <v>44125</v>
      </c>
      <c r="BP192">
        <v>5031</v>
      </c>
      <c r="BQ192" s="7">
        <v>44125</v>
      </c>
      <c r="BR192">
        <v>5031</v>
      </c>
      <c r="BS192" s="27">
        <v>44125</v>
      </c>
      <c r="BT192">
        <v>5031</v>
      </c>
      <c r="BU192" s="27">
        <v>44125</v>
      </c>
      <c r="BV192">
        <v>5031</v>
      </c>
      <c r="BW192">
        <v>44125</v>
      </c>
      <c r="BX192">
        <v>5031</v>
      </c>
      <c r="BY192" s="27">
        <v>44208</v>
      </c>
      <c r="BZ192">
        <v>5031</v>
      </c>
      <c r="CA192" s="27">
        <v>44208</v>
      </c>
      <c r="CB192">
        <v>5031</v>
      </c>
      <c r="CC192" s="27">
        <v>44208</v>
      </c>
      <c r="CD192">
        <v>4351</v>
      </c>
      <c r="CE192" s="27">
        <v>44222</v>
      </c>
      <c r="CF192">
        <v>5031</v>
      </c>
      <c r="CG192" s="27">
        <v>44208</v>
      </c>
      <c r="CH192" t="s">
        <v>2535</v>
      </c>
      <c r="CI192" s="27">
        <v>44215</v>
      </c>
      <c r="CJ192" t="s">
        <v>2535</v>
      </c>
      <c r="CK192" s="27">
        <v>44215</v>
      </c>
      <c r="CL192" t="s">
        <v>2535</v>
      </c>
      <c r="CM192" s="27">
        <v>44215</v>
      </c>
      <c r="CN192" t="s">
        <v>2566</v>
      </c>
      <c r="CO192" s="27">
        <v>44253</v>
      </c>
      <c r="CP192" t="s">
        <v>2566</v>
      </c>
      <c r="CQ192" s="7">
        <v>44253</v>
      </c>
      <c r="CR192" t="s">
        <v>2588</v>
      </c>
      <c r="CS192" t="s">
        <v>2585</v>
      </c>
      <c r="CT192">
        <v>3085</v>
      </c>
      <c r="CU192" s="7">
        <v>44259</v>
      </c>
      <c r="CV192">
        <v>5032</v>
      </c>
      <c r="CW192" s="27">
        <v>44259</v>
      </c>
      <c r="CX192">
        <v>5032</v>
      </c>
      <c r="CY192" s="27">
        <v>44259</v>
      </c>
      <c r="CZ192">
        <v>5032</v>
      </c>
      <c r="DA192" s="27">
        <v>44259</v>
      </c>
      <c r="DB192">
        <v>5032</v>
      </c>
      <c r="DC192" s="27">
        <v>44305</v>
      </c>
      <c r="DD192">
        <v>5032</v>
      </c>
      <c r="DE192" s="27">
        <v>44305</v>
      </c>
      <c r="DF192">
        <v>5032</v>
      </c>
      <c r="DG192" s="27">
        <v>44305</v>
      </c>
      <c r="DH192">
        <v>5032</v>
      </c>
      <c r="DI192" s="27">
        <v>44343</v>
      </c>
      <c r="DJ192" t="s">
        <v>96</v>
      </c>
      <c r="DK192" s="7">
        <v>44259</v>
      </c>
      <c r="DL192" t="s">
        <v>410</v>
      </c>
      <c r="DM192" s="27">
        <v>44264</v>
      </c>
      <c r="DN192" t="s">
        <v>410</v>
      </c>
      <c r="DO192" s="27">
        <v>44264</v>
      </c>
      <c r="DP192" t="s">
        <v>172</v>
      </c>
      <c r="DQ192" s="27">
        <v>44370</v>
      </c>
      <c r="DR192" t="s">
        <v>172</v>
      </c>
      <c r="DS192" s="27">
        <v>44370</v>
      </c>
      <c r="DT192" t="s">
        <v>172</v>
      </c>
      <c r="DU192" s="27">
        <v>44370</v>
      </c>
      <c r="DV192" t="s">
        <v>157</v>
      </c>
      <c r="DW192" s="27">
        <v>44385</v>
      </c>
      <c r="DX192" t="s">
        <v>156</v>
      </c>
      <c r="DY192" s="7">
        <v>44393</v>
      </c>
      <c r="DZ192" t="s">
        <v>156</v>
      </c>
      <c r="EA192">
        <v>44393</v>
      </c>
      <c r="EB192" t="s">
        <v>156</v>
      </c>
      <c r="EC192" s="27">
        <v>44393</v>
      </c>
      <c r="ED192" t="s">
        <v>156</v>
      </c>
      <c r="EE192" s="27">
        <v>44393</v>
      </c>
      <c r="EF192" t="s">
        <v>156</v>
      </c>
      <c r="EG192" s="7">
        <v>44393</v>
      </c>
      <c r="EH192" t="s">
        <v>156</v>
      </c>
      <c r="EI192" s="27">
        <v>44393</v>
      </c>
      <c r="EJ192" t="s">
        <v>152</v>
      </c>
      <c r="EK192" s="27">
        <v>44393</v>
      </c>
      <c r="EL192" t="s">
        <v>152</v>
      </c>
      <c r="EM192" s="27">
        <v>44393</v>
      </c>
      <c r="EN192" t="s">
        <v>152</v>
      </c>
      <c r="EO192" s="27">
        <v>44393</v>
      </c>
      <c r="EP192" t="s">
        <v>152</v>
      </c>
      <c r="EQ192" s="27">
        <v>44393</v>
      </c>
      <c r="ER192" t="s">
        <v>145</v>
      </c>
      <c r="ES192" s="27">
        <v>44420</v>
      </c>
      <c r="ET192" t="s">
        <v>143</v>
      </c>
      <c r="EU192" s="27">
        <v>44420</v>
      </c>
      <c r="EV192" t="s">
        <v>141</v>
      </c>
      <c r="EW192" s="27">
        <v>44420</v>
      </c>
      <c r="EX192" t="s">
        <v>141</v>
      </c>
      <c r="EY192" s="27">
        <v>44420</v>
      </c>
      <c r="EZ192" t="s">
        <v>141</v>
      </c>
      <c r="FA192">
        <v>44420</v>
      </c>
      <c r="FB192" t="s">
        <v>141</v>
      </c>
      <c r="FC192" s="27">
        <v>44420</v>
      </c>
      <c r="FF192" t="s">
        <v>141</v>
      </c>
      <c r="FG192" s="27">
        <v>44420</v>
      </c>
      <c r="FH192" t="s">
        <v>140</v>
      </c>
      <c r="FI192" s="7">
        <v>44420</v>
      </c>
      <c r="FJ192" t="s">
        <v>140</v>
      </c>
      <c r="FK192" s="27">
        <v>44420</v>
      </c>
      <c r="FL192" t="s">
        <v>140</v>
      </c>
      <c r="FM192" s="27">
        <v>44420</v>
      </c>
      <c r="FN192" t="s">
        <v>2582</v>
      </c>
      <c r="FO192" s="27">
        <v>44453</v>
      </c>
      <c r="FP192" t="s">
        <v>2582</v>
      </c>
      <c r="FQ192" s="27">
        <v>44453</v>
      </c>
      <c r="FR192" t="s">
        <v>2582</v>
      </c>
      <c r="FS192" s="27">
        <v>44453</v>
      </c>
      <c r="FT192" t="s">
        <v>2582</v>
      </c>
      <c r="FU192" s="7">
        <v>44453</v>
      </c>
      <c r="FV192" t="s">
        <v>2582</v>
      </c>
      <c r="FW192" s="27">
        <v>44453</v>
      </c>
      <c r="FX192" t="s">
        <v>2582</v>
      </c>
      <c r="FY192" s="27">
        <v>44453</v>
      </c>
      <c r="FZ192" t="s">
        <v>2582</v>
      </c>
      <c r="GA192" s="27">
        <v>44453</v>
      </c>
      <c r="GB192" t="s">
        <v>2582</v>
      </c>
      <c r="GC192" s="27">
        <v>44453</v>
      </c>
      <c r="GD192" t="s">
        <v>2582</v>
      </c>
      <c r="GE192" s="27">
        <v>44453</v>
      </c>
      <c r="GF192" t="s">
        <v>2582</v>
      </c>
      <c r="GG192" s="27">
        <v>44453</v>
      </c>
      <c r="GH192" t="s">
        <v>2582</v>
      </c>
      <c r="GI192" s="27">
        <v>44480</v>
      </c>
      <c r="GJ192" t="s">
        <v>2582</v>
      </c>
      <c r="GK192" s="27">
        <v>44480</v>
      </c>
      <c r="GL192" t="s">
        <v>119</v>
      </c>
      <c r="GM192" s="27">
        <v>44496</v>
      </c>
      <c r="GN192" t="s">
        <v>119</v>
      </c>
      <c r="GO192" s="27">
        <v>44496</v>
      </c>
      <c r="GP192" t="s">
        <v>119</v>
      </c>
      <c r="GQ192" s="27">
        <v>44496</v>
      </c>
      <c r="GR192" t="s">
        <v>119</v>
      </c>
      <c r="GS192" s="27">
        <v>44496</v>
      </c>
      <c r="GT192" t="s">
        <v>119</v>
      </c>
      <c r="GU192" s="27">
        <v>44510</v>
      </c>
      <c r="GV192" t="s">
        <v>119</v>
      </c>
      <c r="GW192" s="27">
        <v>44510</v>
      </c>
      <c r="GX192" t="s">
        <v>119</v>
      </c>
      <c r="GY192" s="27">
        <v>44510</v>
      </c>
      <c r="GZ192" t="s">
        <v>200</v>
      </c>
      <c r="HA192" s="27">
        <v>44517</v>
      </c>
      <c r="HB192" t="s">
        <v>200</v>
      </c>
      <c r="HC192" s="27">
        <v>44517</v>
      </c>
      <c r="HD192" t="s">
        <v>200</v>
      </c>
      <c r="HE192" s="27">
        <v>44517</v>
      </c>
      <c r="HF192" t="s">
        <v>200</v>
      </c>
      <c r="HG192">
        <v>44517</v>
      </c>
      <c r="HH192" t="s">
        <v>200</v>
      </c>
      <c r="HI192">
        <v>44517</v>
      </c>
      <c r="HJ192" t="s">
        <v>200</v>
      </c>
      <c r="HK192">
        <v>44517</v>
      </c>
      <c r="HL192" t="s">
        <v>200</v>
      </c>
      <c r="HM192" s="27">
        <v>44517</v>
      </c>
      <c r="HN192" t="s">
        <v>195</v>
      </c>
      <c r="HO192" s="27">
        <v>44522</v>
      </c>
      <c r="HP192" t="s">
        <v>198</v>
      </c>
      <c r="HQ192" s="27">
        <v>44553</v>
      </c>
      <c r="HR192" s="470" t="s">
        <v>198</v>
      </c>
      <c r="HS192" s="471">
        <v>44553</v>
      </c>
      <c r="HT192" t="s">
        <v>198</v>
      </c>
      <c r="HU192" s="27">
        <v>44553</v>
      </c>
      <c r="HV192" t="s">
        <v>198</v>
      </c>
      <c r="HW192" s="27">
        <v>44553</v>
      </c>
      <c r="HX192" t="s">
        <v>198</v>
      </c>
      <c r="HY192" s="27">
        <v>44553</v>
      </c>
      <c r="HZ192" t="s">
        <v>194</v>
      </c>
      <c r="IA192" s="27">
        <v>44406</v>
      </c>
      <c r="IB192" t="s">
        <v>194</v>
      </c>
      <c r="IC192" s="27">
        <v>44406</v>
      </c>
      <c r="ID192" t="s">
        <v>194</v>
      </c>
      <c r="IE192" s="27">
        <v>44406</v>
      </c>
      <c r="IF192" t="s">
        <v>194</v>
      </c>
      <c r="IG192" s="27">
        <v>44406</v>
      </c>
      <c r="IH192" t="s">
        <v>197</v>
      </c>
      <c r="II192" s="27">
        <v>44473</v>
      </c>
      <c r="IJ192" t="s">
        <v>197</v>
      </c>
      <c r="IK192" s="27">
        <v>44473</v>
      </c>
      <c r="IL192" t="s">
        <v>197</v>
      </c>
      <c r="IM192" s="27">
        <v>44473</v>
      </c>
      <c r="IN192" t="s">
        <v>197</v>
      </c>
      <c r="IO192" s="27">
        <v>44473</v>
      </c>
      <c r="IP192" t="s">
        <v>198</v>
      </c>
      <c r="IQ192" s="27">
        <v>44601</v>
      </c>
      <c r="IR192" t="s">
        <v>198</v>
      </c>
      <c r="IS192">
        <v>44601</v>
      </c>
      <c r="IT192" t="s">
        <v>198</v>
      </c>
      <c r="IU192" s="27">
        <v>44641</v>
      </c>
      <c r="IV192" t="s">
        <v>198</v>
      </c>
      <c r="IW192" s="27">
        <v>44641</v>
      </c>
      <c r="IX192" t="s">
        <v>198</v>
      </c>
      <c r="IY192" s="27">
        <v>44641</v>
      </c>
      <c r="IZ192" t="s">
        <v>198</v>
      </c>
      <c r="JA192" s="27">
        <v>44641</v>
      </c>
      <c r="JB192" t="s">
        <v>198</v>
      </c>
      <c r="JC192" s="27">
        <v>44655</v>
      </c>
      <c r="JD192" t="s">
        <v>198</v>
      </c>
      <c r="JE192" s="27">
        <v>44655</v>
      </c>
      <c r="JF192" t="s">
        <v>200</v>
      </c>
      <c r="JG192">
        <v>44655</v>
      </c>
      <c r="JH192" t="s">
        <v>578</v>
      </c>
      <c r="JI192" s="27">
        <v>44655</v>
      </c>
      <c r="JJ192" t="s">
        <v>578</v>
      </c>
      <c r="JK192">
        <v>44655</v>
      </c>
      <c r="JL192" t="s">
        <v>578</v>
      </c>
      <c r="JM192" s="27">
        <v>44655</v>
      </c>
      <c r="JN192" t="s">
        <v>578</v>
      </c>
      <c r="JO192" s="7">
        <v>44655</v>
      </c>
      <c r="JP192" t="s">
        <v>578</v>
      </c>
      <c r="JQ192" s="27">
        <v>44655</v>
      </c>
      <c r="JR192" t="s">
        <v>578</v>
      </c>
      <c r="JS192" s="27">
        <v>44655</v>
      </c>
      <c r="JT192" t="s">
        <v>578</v>
      </c>
      <c r="JU192">
        <v>44655</v>
      </c>
      <c r="JV192" t="s">
        <v>578</v>
      </c>
      <c r="JW192">
        <v>44655</v>
      </c>
      <c r="JX192" t="s">
        <v>578</v>
      </c>
      <c r="JY192" s="27">
        <v>44655</v>
      </c>
      <c r="JZ192" t="s">
        <v>578</v>
      </c>
      <c r="KA192" s="27">
        <v>44655</v>
      </c>
      <c r="KB192" t="s">
        <v>578</v>
      </c>
      <c r="KC192" s="27">
        <v>44655</v>
      </c>
      <c r="KD192" t="s">
        <v>578</v>
      </c>
      <c r="KE192" s="27">
        <v>44655</v>
      </c>
    </row>
    <row r="193" spans="1:291" x14ac:dyDescent="0.25">
      <c r="A193" t="s">
        <v>2526</v>
      </c>
      <c r="B193" s="7">
        <v>43921</v>
      </c>
      <c r="D193" t="s">
        <v>2526</v>
      </c>
      <c r="E193" s="7">
        <v>43921</v>
      </c>
      <c r="G193">
        <v>5310</v>
      </c>
      <c r="I193" t="s">
        <v>2527</v>
      </c>
      <c r="J193" s="7">
        <v>43784</v>
      </c>
      <c r="L193">
        <v>5310</v>
      </c>
      <c r="M193" t="s">
        <v>2557</v>
      </c>
      <c r="O193">
        <v>5031</v>
      </c>
      <c r="P193" s="7">
        <v>43921</v>
      </c>
      <c r="R193">
        <v>280</v>
      </c>
      <c r="S193" s="7">
        <v>42569</v>
      </c>
      <c r="T193" t="s">
        <v>2342</v>
      </c>
      <c r="U193">
        <v>284</v>
      </c>
      <c r="V193" s="7">
        <v>42199</v>
      </c>
      <c r="W193" t="s">
        <v>2342</v>
      </c>
      <c r="X193" t="s">
        <v>2557</v>
      </c>
      <c r="Y193" t="s">
        <v>2557</v>
      </c>
      <c r="Z193" s="7">
        <v>43978</v>
      </c>
      <c r="AA193" t="s">
        <v>2557</v>
      </c>
      <c r="AB193" t="s">
        <v>2557</v>
      </c>
      <c r="AC193">
        <v>5031</v>
      </c>
      <c r="AD193" s="7">
        <v>43921</v>
      </c>
      <c r="AE193" s="14">
        <v>4120</v>
      </c>
      <c r="AF193">
        <v>5032</v>
      </c>
      <c r="AG193" s="7">
        <v>43985</v>
      </c>
      <c r="AI193" s="7">
        <v>43727</v>
      </c>
      <c r="AJ193" s="15" t="s">
        <v>2342</v>
      </c>
      <c r="AK193" t="s">
        <v>2534</v>
      </c>
      <c r="AL193" s="7">
        <v>43489</v>
      </c>
      <c r="AM193">
        <v>3029</v>
      </c>
      <c r="AN193" t="s">
        <v>2534</v>
      </c>
      <c r="AO193" s="7">
        <v>43489</v>
      </c>
      <c r="AP193" t="s">
        <v>2534</v>
      </c>
      <c r="AQ193" s="7">
        <v>43489</v>
      </c>
      <c r="AR193" t="s">
        <v>2534</v>
      </c>
      <c r="AS193" s="27">
        <v>43489</v>
      </c>
      <c r="AT193" t="s">
        <v>2534</v>
      </c>
      <c r="AU193" s="27">
        <v>43489</v>
      </c>
      <c r="AV193" t="s">
        <v>2534</v>
      </c>
      <c r="AW193" s="27">
        <v>43489</v>
      </c>
      <c r="AX193" t="s">
        <v>2534</v>
      </c>
      <c r="AY193" s="27">
        <v>43489</v>
      </c>
      <c r="AZ193" t="s">
        <v>2532</v>
      </c>
      <c r="BA193" s="27">
        <v>43606</v>
      </c>
      <c r="BB193" t="s">
        <v>2532</v>
      </c>
      <c r="BC193" s="27">
        <v>43606</v>
      </c>
      <c r="BD193" t="s">
        <v>2532</v>
      </c>
      <c r="BE193" s="27">
        <v>43606</v>
      </c>
      <c r="BF193" t="s">
        <v>2532</v>
      </c>
      <c r="BG193" s="27">
        <v>43606</v>
      </c>
      <c r="BJ193" t="s">
        <v>2532</v>
      </c>
      <c r="BK193" s="27">
        <v>43606</v>
      </c>
      <c r="BL193" t="s">
        <v>2532</v>
      </c>
      <c r="BM193" s="27">
        <v>43606</v>
      </c>
      <c r="BN193" t="s">
        <v>2528</v>
      </c>
      <c r="BO193" s="27">
        <v>44055</v>
      </c>
      <c r="BP193" t="s">
        <v>2528</v>
      </c>
      <c r="BQ193" s="7">
        <v>44055</v>
      </c>
      <c r="BR193" t="s">
        <v>2528</v>
      </c>
      <c r="BS193" s="27">
        <v>44055</v>
      </c>
      <c r="BT193" t="s">
        <v>2528</v>
      </c>
      <c r="BU193" s="27">
        <v>44181</v>
      </c>
      <c r="BV193" t="s">
        <v>2528</v>
      </c>
      <c r="BW193" s="7">
        <v>44181</v>
      </c>
      <c r="BX193" t="s">
        <v>2528</v>
      </c>
      <c r="BY193" s="27">
        <v>44202</v>
      </c>
      <c r="BZ193" t="s">
        <v>2528</v>
      </c>
      <c r="CA193" s="27">
        <v>44202</v>
      </c>
      <c r="CB193" t="s">
        <v>2528</v>
      </c>
      <c r="CC193" s="27">
        <v>44202</v>
      </c>
      <c r="CD193">
        <v>4535</v>
      </c>
      <c r="CE193" s="27">
        <v>43927</v>
      </c>
      <c r="CF193" t="s">
        <v>2528</v>
      </c>
      <c r="CG193" s="27">
        <v>44202</v>
      </c>
      <c r="CH193" t="s">
        <v>2536</v>
      </c>
      <c r="CI193" s="27">
        <v>44215</v>
      </c>
      <c r="CJ193" t="s">
        <v>2536</v>
      </c>
      <c r="CK193" s="27">
        <v>44215</v>
      </c>
      <c r="CL193" t="s">
        <v>2536</v>
      </c>
      <c r="CM193" s="27">
        <v>44215</v>
      </c>
      <c r="CN193" t="s">
        <v>2535</v>
      </c>
      <c r="CO193" s="27">
        <v>44215</v>
      </c>
      <c r="CP193" t="s">
        <v>2535</v>
      </c>
      <c r="CQ193" s="7">
        <v>44215</v>
      </c>
      <c r="CR193">
        <v>2496</v>
      </c>
      <c r="CS193" t="s">
        <v>2585</v>
      </c>
      <c r="CT193">
        <v>3087</v>
      </c>
      <c r="CU193" s="7">
        <v>44259</v>
      </c>
      <c r="CV193">
        <v>5031</v>
      </c>
      <c r="CW193" s="27">
        <v>44266</v>
      </c>
      <c r="CX193">
        <v>5031</v>
      </c>
      <c r="CY193" s="27">
        <v>44266</v>
      </c>
      <c r="CZ193">
        <v>5031</v>
      </c>
      <c r="DA193" s="27">
        <v>44266</v>
      </c>
      <c r="DB193">
        <v>5031</v>
      </c>
      <c r="DC193" s="27">
        <v>44305</v>
      </c>
      <c r="DD193">
        <v>5031</v>
      </c>
      <c r="DE193" s="27">
        <v>44305</v>
      </c>
      <c r="DF193">
        <v>5031</v>
      </c>
      <c r="DG193" s="27">
        <v>44305</v>
      </c>
      <c r="DH193">
        <v>5031</v>
      </c>
      <c r="DI193" s="27">
        <v>44343</v>
      </c>
      <c r="DJ193" t="s">
        <v>98</v>
      </c>
      <c r="DK193" s="7">
        <v>44259</v>
      </c>
      <c r="DL193" t="s">
        <v>411</v>
      </c>
      <c r="DM193" s="27">
        <v>44365</v>
      </c>
      <c r="DN193" t="s">
        <v>411</v>
      </c>
      <c r="DO193" s="27">
        <v>44365</v>
      </c>
      <c r="DP193" t="s">
        <v>2550</v>
      </c>
      <c r="DQ193" s="27">
        <v>44370</v>
      </c>
      <c r="DR193" t="s">
        <v>2550</v>
      </c>
      <c r="DS193" s="27">
        <v>44370</v>
      </c>
      <c r="DT193" t="s">
        <v>2550</v>
      </c>
      <c r="DU193" s="27">
        <v>44370</v>
      </c>
      <c r="DV193" t="s">
        <v>158</v>
      </c>
      <c r="DW193" s="27">
        <v>44372</v>
      </c>
      <c r="DX193" t="s">
        <v>157</v>
      </c>
      <c r="DY193" s="7">
        <v>44393</v>
      </c>
      <c r="DZ193" t="s">
        <v>157</v>
      </c>
      <c r="EA193">
        <v>44393</v>
      </c>
      <c r="EB193" t="s">
        <v>157</v>
      </c>
      <c r="EC193" s="27">
        <v>44393</v>
      </c>
      <c r="ED193" t="s">
        <v>157</v>
      </c>
      <c r="EE193" s="27">
        <v>44393</v>
      </c>
      <c r="EF193" t="s">
        <v>157</v>
      </c>
      <c r="EG193" s="7">
        <v>44393</v>
      </c>
      <c r="EH193" t="s">
        <v>157</v>
      </c>
      <c r="EI193" s="27">
        <v>44393</v>
      </c>
      <c r="EJ193" t="s">
        <v>154</v>
      </c>
      <c r="EK193" s="27">
        <v>44393</v>
      </c>
      <c r="EL193" t="s">
        <v>154</v>
      </c>
      <c r="EM193" s="27">
        <v>44393</v>
      </c>
      <c r="EN193" t="s">
        <v>154</v>
      </c>
      <c r="EO193" s="27">
        <v>44393</v>
      </c>
      <c r="EP193" t="s">
        <v>154</v>
      </c>
      <c r="EQ193" s="27">
        <v>44393</v>
      </c>
      <c r="ER193" t="s">
        <v>146</v>
      </c>
      <c r="ES193" s="27">
        <v>44420</v>
      </c>
      <c r="ET193" t="s">
        <v>145</v>
      </c>
      <c r="EU193" s="27">
        <v>44420</v>
      </c>
      <c r="EV193" t="s">
        <v>143</v>
      </c>
      <c r="EW193" s="27">
        <v>44420</v>
      </c>
      <c r="EX193" t="s">
        <v>143</v>
      </c>
      <c r="EY193" s="27">
        <v>44428</v>
      </c>
      <c r="EZ193" t="s">
        <v>143</v>
      </c>
      <c r="FA193">
        <v>44428</v>
      </c>
      <c r="FB193" t="s">
        <v>143</v>
      </c>
      <c r="FC193" s="27">
        <v>44428</v>
      </c>
      <c r="FF193" t="s">
        <v>143</v>
      </c>
      <c r="FG193" s="27">
        <v>44428</v>
      </c>
      <c r="FH193" t="s">
        <v>141</v>
      </c>
      <c r="FI193" s="7">
        <v>44420</v>
      </c>
      <c r="FJ193" t="s">
        <v>141</v>
      </c>
      <c r="FK193" s="27">
        <v>44420</v>
      </c>
      <c r="FL193" t="s">
        <v>141</v>
      </c>
      <c r="FM193" s="27">
        <v>44420</v>
      </c>
      <c r="FN193" t="s">
        <v>140</v>
      </c>
      <c r="FO193" s="27">
        <v>44420</v>
      </c>
      <c r="FP193" t="s">
        <v>140</v>
      </c>
      <c r="FQ193" s="27">
        <v>44454</v>
      </c>
      <c r="FR193" t="s">
        <v>140</v>
      </c>
      <c r="FS193" s="27">
        <v>44454</v>
      </c>
      <c r="FT193" t="s">
        <v>140</v>
      </c>
      <c r="FU193" s="7">
        <v>44454</v>
      </c>
      <c r="FV193" t="s">
        <v>140</v>
      </c>
      <c r="FW193" s="27">
        <v>44454</v>
      </c>
      <c r="FX193" t="s">
        <v>140</v>
      </c>
      <c r="FY193" s="27">
        <v>44454</v>
      </c>
      <c r="FZ193" t="s">
        <v>140</v>
      </c>
      <c r="GA193" s="27">
        <v>44454</v>
      </c>
      <c r="GB193" t="s">
        <v>140</v>
      </c>
      <c r="GC193" s="27">
        <v>44454</v>
      </c>
      <c r="GD193" t="s">
        <v>140</v>
      </c>
      <c r="GE193" s="27">
        <v>44454</v>
      </c>
      <c r="GF193" t="s">
        <v>140</v>
      </c>
      <c r="GG193" s="27">
        <v>44454</v>
      </c>
      <c r="GH193" t="s">
        <v>140</v>
      </c>
      <c r="GI193" s="27">
        <v>44454</v>
      </c>
      <c r="GJ193" t="s">
        <v>140</v>
      </c>
      <c r="GK193" s="27">
        <v>44483</v>
      </c>
      <c r="GL193" t="s">
        <v>140</v>
      </c>
      <c r="GM193" s="27">
        <v>44496</v>
      </c>
      <c r="GN193" t="s">
        <v>140</v>
      </c>
      <c r="GO193" s="27">
        <v>44496</v>
      </c>
      <c r="GP193" t="s">
        <v>140</v>
      </c>
      <c r="GQ193" s="27">
        <v>44496</v>
      </c>
      <c r="GR193" t="s">
        <v>140</v>
      </c>
      <c r="GS193" s="27">
        <v>44496</v>
      </c>
      <c r="GT193" t="s">
        <v>140</v>
      </c>
      <c r="GU193" s="27">
        <v>44509</v>
      </c>
      <c r="GV193" t="s">
        <v>140</v>
      </c>
      <c r="GW193" s="27">
        <v>44509</v>
      </c>
      <c r="GX193" t="s">
        <v>140</v>
      </c>
      <c r="GY193" s="27">
        <v>44509</v>
      </c>
      <c r="GZ193" t="s">
        <v>119</v>
      </c>
      <c r="HA193" s="27">
        <v>44510</v>
      </c>
      <c r="HB193" t="s">
        <v>119</v>
      </c>
      <c r="HC193" s="27">
        <v>44510</v>
      </c>
      <c r="HD193" t="s">
        <v>119</v>
      </c>
      <c r="HE193" s="27">
        <v>44510</v>
      </c>
      <c r="HF193" t="s">
        <v>119</v>
      </c>
      <c r="HG193">
        <v>44510</v>
      </c>
      <c r="HH193" t="s">
        <v>119</v>
      </c>
      <c r="HI193">
        <v>44510</v>
      </c>
      <c r="HJ193" t="s">
        <v>119</v>
      </c>
      <c r="HK193">
        <v>44510</v>
      </c>
      <c r="HL193" t="s">
        <v>119</v>
      </c>
      <c r="HM193" s="27">
        <v>44544</v>
      </c>
      <c r="HN193" t="s">
        <v>197</v>
      </c>
      <c r="HO193" s="27">
        <v>44473</v>
      </c>
      <c r="HP193" t="s">
        <v>200</v>
      </c>
      <c r="HQ193" s="27">
        <v>44553</v>
      </c>
      <c r="HR193" s="470" t="s">
        <v>200</v>
      </c>
      <c r="HS193" s="471">
        <v>44553</v>
      </c>
      <c r="HT193" t="s">
        <v>200</v>
      </c>
      <c r="HU193" s="27">
        <v>44553</v>
      </c>
      <c r="HV193" t="s">
        <v>200</v>
      </c>
      <c r="HW193" s="27">
        <v>44553</v>
      </c>
      <c r="HX193" t="s">
        <v>200</v>
      </c>
      <c r="HY193" s="27">
        <v>44553</v>
      </c>
      <c r="HZ193" t="s">
        <v>195</v>
      </c>
      <c r="IA193" s="27">
        <v>44522</v>
      </c>
      <c r="IB193" t="s">
        <v>195</v>
      </c>
      <c r="IC193" s="27">
        <v>44522</v>
      </c>
      <c r="ID193" t="s">
        <v>195</v>
      </c>
      <c r="IE193" s="27">
        <v>44522</v>
      </c>
      <c r="IF193" t="s">
        <v>195</v>
      </c>
      <c r="IG193" s="27">
        <v>44601</v>
      </c>
      <c r="IH193" t="s">
        <v>198</v>
      </c>
      <c r="II193" s="27">
        <v>44601</v>
      </c>
      <c r="IJ193" t="s">
        <v>198</v>
      </c>
      <c r="IK193" s="27">
        <v>44601</v>
      </c>
      <c r="IL193" t="s">
        <v>198</v>
      </c>
      <c r="IM193" s="27">
        <v>44601</v>
      </c>
      <c r="IN193" t="s">
        <v>198</v>
      </c>
      <c r="IO193" s="27">
        <v>44601</v>
      </c>
      <c r="IP193" t="s">
        <v>200</v>
      </c>
      <c r="IQ193" s="27">
        <v>44601</v>
      </c>
      <c r="IR193" t="s">
        <v>200</v>
      </c>
      <c r="IS193">
        <v>44601</v>
      </c>
      <c r="IT193" t="s">
        <v>200</v>
      </c>
      <c r="IU193" s="27">
        <v>44641</v>
      </c>
      <c r="IV193" t="s">
        <v>200</v>
      </c>
      <c r="IW193" s="27">
        <v>44641</v>
      </c>
      <c r="IX193" t="s">
        <v>200</v>
      </c>
      <c r="IY193" s="27">
        <v>44641</v>
      </c>
      <c r="IZ193" t="s">
        <v>200</v>
      </c>
      <c r="JA193" s="27">
        <v>44641</v>
      </c>
      <c r="JB193" t="s">
        <v>200</v>
      </c>
      <c r="JC193" s="27">
        <v>44655</v>
      </c>
      <c r="JD193" t="s">
        <v>200</v>
      </c>
      <c r="JE193" s="27">
        <v>44655</v>
      </c>
      <c r="JF193" t="s">
        <v>119</v>
      </c>
      <c r="JG193">
        <v>44663</v>
      </c>
      <c r="JH193" t="s">
        <v>197</v>
      </c>
      <c r="JI193" s="27">
        <v>44473</v>
      </c>
      <c r="JJ193" t="s">
        <v>197</v>
      </c>
      <c r="JK193">
        <v>44473</v>
      </c>
      <c r="JL193" t="s">
        <v>197</v>
      </c>
      <c r="JM193" s="27">
        <v>44473</v>
      </c>
      <c r="JN193" t="s">
        <v>197</v>
      </c>
      <c r="JO193" s="7">
        <v>44473</v>
      </c>
      <c r="JP193" t="s">
        <v>197</v>
      </c>
      <c r="JQ193" s="27">
        <v>44473</v>
      </c>
      <c r="JR193" t="s">
        <v>197</v>
      </c>
      <c r="JS193" s="27">
        <v>44473</v>
      </c>
      <c r="JT193" t="s">
        <v>197</v>
      </c>
      <c r="JU193">
        <v>44473</v>
      </c>
      <c r="JV193" t="s">
        <v>197</v>
      </c>
      <c r="JW193">
        <v>44473</v>
      </c>
      <c r="JX193" t="s">
        <v>197</v>
      </c>
      <c r="JY193" s="27">
        <v>44473</v>
      </c>
      <c r="JZ193" t="s">
        <v>197</v>
      </c>
      <c r="KA193" s="27">
        <v>44473</v>
      </c>
      <c r="KB193" t="s">
        <v>197</v>
      </c>
      <c r="KC193" s="27">
        <v>44473</v>
      </c>
      <c r="KD193" t="s">
        <v>197</v>
      </c>
      <c r="KE193" s="27">
        <v>44473</v>
      </c>
    </row>
    <row r="194" spans="1:291" x14ac:dyDescent="0.25">
      <c r="A194" t="s">
        <v>2527</v>
      </c>
      <c r="B194" s="7">
        <v>43784</v>
      </c>
      <c r="D194" t="s">
        <v>2527</v>
      </c>
      <c r="E194" s="7">
        <v>43784</v>
      </c>
      <c r="G194">
        <v>5304</v>
      </c>
      <c r="I194" t="s">
        <v>2557</v>
      </c>
      <c r="J194" s="7">
        <v>43921</v>
      </c>
      <c r="L194">
        <v>5304</v>
      </c>
      <c r="M194" t="s">
        <v>2558</v>
      </c>
      <c r="O194">
        <v>3050</v>
      </c>
      <c r="P194" s="7">
        <v>43972</v>
      </c>
      <c r="R194">
        <v>281</v>
      </c>
      <c r="S194" s="7">
        <v>43257</v>
      </c>
      <c r="T194" t="s">
        <v>2342</v>
      </c>
      <c r="U194">
        <v>300</v>
      </c>
      <c r="V194" s="7">
        <v>43845</v>
      </c>
      <c r="W194" t="s">
        <v>2549</v>
      </c>
      <c r="X194" t="s">
        <v>2558</v>
      </c>
      <c r="Y194" t="s">
        <v>2558</v>
      </c>
      <c r="Z194" s="7">
        <v>43978</v>
      </c>
      <c r="AA194" t="s">
        <v>2558</v>
      </c>
      <c r="AB194" t="s">
        <v>2558</v>
      </c>
      <c r="AC194">
        <v>3050</v>
      </c>
      <c r="AD194" s="7">
        <v>43972</v>
      </c>
      <c r="AE194" s="14">
        <v>3043</v>
      </c>
      <c r="AF194">
        <v>5031</v>
      </c>
      <c r="AG194" s="7">
        <v>43921</v>
      </c>
      <c r="AH194">
        <v>280</v>
      </c>
      <c r="AI194" s="7">
        <v>42569</v>
      </c>
      <c r="AJ194" s="15" t="s">
        <v>2342</v>
      </c>
      <c r="AK194" t="s">
        <v>2566</v>
      </c>
      <c r="AL194" s="7">
        <v>43979</v>
      </c>
      <c r="AM194">
        <v>3008</v>
      </c>
      <c r="AN194" t="s">
        <v>2566</v>
      </c>
      <c r="AO194" s="7">
        <v>43979</v>
      </c>
      <c r="AP194" t="s">
        <v>2566</v>
      </c>
      <c r="AQ194" s="7">
        <v>43979</v>
      </c>
      <c r="AR194" t="s">
        <v>2566</v>
      </c>
      <c r="AS194" s="27">
        <v>43979</v>
      </c>
      <c r="AT194" t="s">
        <v>2566</v>
      </c>
      <c r="AU194" s="27">
        <v>43979</v>
      </c>
      <c r="AV194" t="s">
        <v>2566</v>
      </c>
      <c r="AW194" s="27">
        <v>43979</v>
      </c>
      <c r="AX194" t="s">
        <v>2566</v>
      </c>
      <c r="AY194" s="27">
        <v>43979</v>
      </c>
      <c r="AZ194" t="s">
        <v>2534</v>
      </c>
      <c r="BA194" s="27">
        <v>43489</v>
      </c>
      <c r="BB194" t="s">
        <v>2534</v>
      </c>
      <c r="BC194" s="27">
        <v>43489</v>
      </c>
      <c r="BD194" t="s">
        <v>2534</v>
      </c>
      <c r="BE194" s="27">
        <v>43489</v>
      </c>
      <c r="BF194" t="s">
        <v>2534</v>
      </c>
      <c r="BG194" s="27">
        <v>44078</v>
      </c>
      <c r="BJ194" t="s">
        <v>2534</v>
      </c>
      <c r="BK194" s="27">
        <v>44078</v>
      </c>
      <c r="BL194" t="s">
        <v>2534</v>
      </c>
      <c r="BM194" s="27">
        <v>44078</v>
      </c>
      <c r="BN194" t="s">
        <v>2562</v>
      </c>
      <c r="BO194" s="27">
        <v>44055</v>
      </c>
      <c r="BP194" t="s">
        <v>2562</v>
      </c>
      <c r="BQ194" s="7">
        <v>44055</v>
      </c>
      <c r="BR194" t="s">
        <v>2562</v>
      </c>
      <c r="BS194" s="27">
        <v>44055</v>
      </c>
      <c r="BT194" t="s">
        <v>2562</v>
      </c>
      <c r="BU194" s="27">
        <v>44181</v>
      </c>
      <c r="BV194" t="s">
        <v>2562</v>
      </c>
      <c r="BW194" s="7">
        <v>44181</v>
      </c>
      <c r="BX194" t="s">
        <v>2562</v>
      </c>
      <c r="BY194" s="27">
        <v>44202</v>
      </c>
      <c r="BZ194" t="s">
        <v>2562</v>
      </c>
      <c r="CA194" s="27">
        <v>44202</v>
      </c>
      <c r="CB194" t="s">
        <v>2562</v>
      </c>
      <c r="CC194" s="27">
        <v>44202</v>
      </c>
      <c r="CD194">
        <v>4350</v>
      </c>
      <c r="CE194" s="27">
        <v>44167</v>
      </c>
      <c r="CF194" t="s">
        <v>2562</v>
      </c>
      <c r="CG194" s="27">
        <v>44202</v>
      </c>
      <c r="CH194" t="s">
        <v>2572</v>
      </c>
      <c r="CI194" s="27">
        <v>44215</v>
      </c>
      <c r="CJ194" t="s">
        <v>2572</v>
      </c>
      <c r="CK194" s="27">
        <v>44215</v>
      </c>
      <c r="CL194" t="s">
        <v>2572</v>
      </c>
      <c r="CM194" s="27">
        <v>44215</v>
      </c>
      <c r="CN194" t="s">
        <v>2536</v>
      </c>
      <c r="CO194" s="27">
        <v>44215</v>
      </c>
      <c r="CP194" t="s">
        <v>2536</v>
      </c>
      <c r="CQ194" s="7">
        <v>44215</v>
      </c>
      <c r="CR194">
        <v>2497</v>
      </c>
      <c r="CS194" t="s">
        <v>2585</v>
      </c>
      <c r="CT194">
        <v>3090</v>
      </c>
      <c r="CU194" s="7">
        <v>44259</v>
      </c>
      <c r="CV194" t="s">
        <v>2528</v>
      </c>
      <c r="CW194" s="27">
        <v>44257</v>
      </c>
      <c r="CX194" t="s">
        <v>2528</v>
      </c>
      <c r="CY194" s="27">
        <v>44292</v>
      </c>
      <c r="CZ194" t="s">
        <v>2528</v>
      </c>
      <c r="DA194" s="27">
        <v>44292</v>
      </c>
      <c r="DB194" t="s">
        <v>2528</v>
      </c>
      <c r="DC194" s="27">
        <v>44292</v>
      </c>
      <c r="DD194" t="s">
        <v>2528</v>
      </c>
      <c r="DE194" s="27">
        <v>44334</v>
      </c>
      <c r="DF194" t="s">
        <v>2528</v>
      </c>
      <c r="DG194" s="27">
        <v>44334</v>
      </c>
      <c r="DH194" t="s">
        <v>2528</v>
      </c>
      <c r="DI194" s="27">
        <v>44334</v>
      </c>
      <c r="DJ194" t="s">
        <v>100</v>
      </c>
      <c r="DK194" s="7">
        <v>44259</v>
      </c>
      <c r="DL194" t="s">
        <v>413</v>
      </c>
      <c r="DM194" s="27">
        <v>44365</v>
      </c>
      <c r="DN194" t="s">
        <v>413</v>
      </c>
      <c r="DO194" s="27">
        <v>44365</v>
      </c>
      <c r="DP194" t="s">
        <v>2587</v>
      </c>
      <c r="DQ194" s="27">
        <v>44370</v>
      </c>
      <c r="DR194" t="s">
        <v>10</v>
      </c>
      <c r="DS194" s="27">
        <v>44263</v>
      </c>
      <c r="DT194" t="s">
        <v>2587</v>
      </c>
      <c r="DU194" s="27">
        <v>44370</v>
      </c>
      <c r="DV194" t="s">
        <v>172</v>
      </c>
      <c r="DW194" s="27">
        <v>44370</v>
      </c>
      <c r="DX194" t="s">
        <v>158</v>
      </c>
      <c r="DY194" s="7">
        <v>44393</v>
      </c>
      <c r="DZ194" t="s">
        <v>158</v>
      </c>
      <c r="EA194">
        <v>44393</v>
      </c>
      <c r="EB194" t="s">
        <v>158</v>
      </c>
      <c r="EC194" s="27">
        <v>44393</v>
      </c>
      <c r="ED194" t="s">
        <v>158</v>
      </c>
      <c r="EE194" s="27">
        <v>44393</v>
      </c>
      <c r="EF194" t="s">
        <v>158</v>
      </c>
      <c r="EG194" s="7">
        <v>44393</v>
      </c>
      <c r="EH194" t="s">
        <v>158</v>
      </c>
      <c r="EI194" s="27">
        <v>44393</v>
      </c>
      <c r="EJ194" t="s">
        <v>155</v>
      </c>
      <c r="EK194" s="27">
        <v>44393</v>
      </c>
      <c r="EL194" t="s">
        <v>155</v>
      </c>
      <c r="EM194" s="27">
        <v>44393</v>
      </c>
      <c r="EN194" t="s">
        <v>155</v>
      </c>
      <c r="EO194" s="27">
        <v>44393</v>
      </c>
      <c r="EP194" t="s">
        <v>155</v>
      </c>
      <c r="EQ194" s="27">
        <v>44393</v>
      </c>
      <c r="ER194" t="s">
        <v>148</v>
      </c>
      <c r="ES194" s="27">
        <v>44420</v>
      </c>
      <c r="ET194" t="s">
        <v>146</v>
      </c>
      <c r="EU194" s="27">
        <v>44420</v>
      </c>
      <c r="EV194" t="s">
        <v>145</v>
      </c>
      <c r="EW194" s="27">
        <v>44420</v>
      </c>
      <c r="EX194" t="s">
        <v>145</v>
      </c>
      <c r="EY194" s="27">
        <v>44420</v>
      </c>
      <c r="EZ194" t="s">
        <v>145</v>
      </c>
      <c r="FA194">
        <v>44420</v>
      </c>
      <c r="FB194" t="s">
        <v>145</v>
      </c>
      <c r="FC194" s="27">
        <v>44420</v>
      </c>
      <c r="FF194" t="s">
        <v>145</v>
      </c>
      <c r="FG194" s="27">
        <v>44420</v>
      </c>
      <c r="FH194" t="s">
        <v>143</v>
      </c>
      <c r="FI194" s="7">
        <v>44428</v>
      </c>
      <c r="FJ194" t="s">
        <v>143</v>
      </c>
      <c r="FK194" s="27">
        <v>44428</v>
      </c>
      <c r="FL194" t="s">
        <v>143</v>
      </c>
      <c r="FM194" s="27">
        <v>44428</v>
      </c>
      <c r="FN194" t="s">
        <v>141</v>
      </c>
      <c r="FO194" s="27">
        <v>44420</v>
      </c>
      <c r="FP194" t="s">
        <v>141</v>
      </c>
      <c r="FQ194" s="27">
        <v>44454</v>
      </c>
      <c r="FR194" t="s">
        <v>141</v>
      </c>
      <c r="FS194" s="27">
        <v>44454</v>
      </c>
      <c r="FT194" t="s">
        <v>141</v>
      </c>
      <c r="FU194" s="7">
        <v>44454</v>
      </c>
      <c r="FV194" t="s">
        <v>141</v>
      </c>
      <c r="FW194" s="27">
        <v>44454</v>
      </c>
      <c r="FX194" t="s">
        <v>141</v>
      </c>
      <c r="FY194" s="27">
        <v>44454</v>
      </c>
      <c r="FZ194" t="s">
        <v>141</v>
      </c>
      <c r="GA194" s="27">
        <v>44454</v>
      </c>
      <c r="GB194" t="s">
        <v>141</v>
      </c>
      <c r="GC194" s="27">
        <v>44454</v>
      </c>
      <c r="GD194" t="s">
        <v>141</v>
      </c>
      <c r="GE194" s="27">
        <v>44454</v>
      </c>
      <c r="GF194" t="s">
        <v>141</v>
      </c>
      <c r="GG194" s="27">
        <v>44454</v>
      </c>
      <c r="GH194" t="s">
        <v>141</v>
      </c>
      <c r="GI194" s="27">
        <v>44454</v>
      </c>
      <c r="GJ194" t="s">
        <v>141</v>
      </c>
      <c r="GK194" s="27">
        <v>44483</v>
      </c>
      <c r="GL194" t="s">
        <v>141</v>
      </c>
      <c r="GM194" s="27">
        <v>44496</v>
      </c>
      <c r="GN194" t="s">
        <v>141</v>
      </c>
      <c r="GO194" s="27">
        <v>44496</v>
      </c>
      <c r="GP194" t="s">
        <v>141</v>
      </c>
      <c r="GQ194" s="27">
        <v>44496</v>
      </c>
      <c r="GR194" t="s">
        <v>141</v>
      </c>
      <c r="GS194" s="27">
        <v>44496</v>
      </c>
      <c r="GT194" t="s">
        <v>141</v>
      </c>
      <c r="GU194" s="27">
        <v>44510</v>
      </c>
      <c r="GV194" t="s">
        <v>141</v>
      </c>
      <c r="GW194" s="27">
        <v>44510</v>
      </c>
      <c r="GX194" t="s">
        <v>141</v>
      </c>
      <c r="GY194" s="27">
        <v>44510</v>
      </c>
      <c r="GZ194" t="s">
        <v>140</v>
      </c>
      <c r="HA194" s="27">
        <v>44509</v>
      </c>
      <c r="HB194" t="s">
        <v>140</v>
      </c>
      <c r="HC194" s="27">
        <v>44509</v>
      </c>
      <c r="HD194" t="s">
        <v>140</v>
      </c>
      <c r="HE194" s="27">
        <v>44532</v>
      </c>
      <c r="HF194" t="s">
        <v>140</v>
      </c>
      <c r="HG194">
        <v>44532</v>
      </c>
      <c r="HH194" t="s">
        <v>140</v>
      </c>
      <c r="HI194">
        <v>44532</v>
      </c>
      <c r="HJ194" t="s">
        <v>140</v>
      </c>
      <c r="HK194">
        <v>44532</v>
      </c>
      <c r="HL194" t="s">
        <v>140</v>
      </c>
      <c r="HM194" s="27">
        <v>44532</v>
      </c>
      <c r="HN194" t="s">
        <v>198</v>
      </c>
      <c r="HO194" s="27">
        <v>44517</v>
      </c>
      <c r="HP194" t="s">
        <v>119</v>
      </c>
      <c r="HQ194" s="27">
        <v>44544</v>
      </c>
      <c r="HR194" s="470" t="s">
        <v>119</v>
      </c>
      <c r="HS194" s="471">
        <v>44574</v>
      </c>
      <c r="HT194" t="s">
        <v>119</v>
      </c>
      <c r="HU194" s="27">
        <v>44574</v>
      </c>
      <c r="HV194" t="s">
        <v>119</v>
      </c>
      <c r="HW194" s="27">
        <v>44574</v>
      </c>
      <c r="HX194" t="s">
        <v>119</v>
      </c>
      <c r="HY194" s="27">
        <v>44574</v>
      </c>
      <c r="HZ194" t="s">
        <v>197</v>
      </c>
      <c r="IA194" s="27">
        <v>44473</v>
      </c>
      <c r="IB194" t="s">
        <v>197</v>
      </c>
      <c r="IC194" s="27">
        <v>44473</v>
      </c>
      <c r="ID194" t="s">
        <v>197</v>
      </c>
      <c r="IE194" s="27">
        <v>44473</v>
      </c>
      <c r="IF194" t="s">
        <v>578</v>
      </c>
      <c r="IG194" s="27">
        <v>44601</v>
      </c>
      <c r="IH194" t="s">
        <v>200</v>
      </c>
      <c r="II194" s="27">
        <v>44601</v>
      </c>
      <c r="IJ194" t="s">
        <v>200</v>
      </c>
      <c r="IK194" s="27">
        <v>44601</v>
      </c>
      <c r="IL194" t="s">
        <v>200</v>
      </c>
      <c r="IM194" s="27">
        <v>44601</v>
      </c>
      <c r="IN194" t="s">
        <v>200</v>
      </c>
      <c r="IO194" s="27">
        <v>44601</v>
      </c>
      <c r="IP194" t="s">
        <v>119</v>
      </c>
      <c r="IQ194" s="27">
        <v>44621</v>
      </c>
      <c r="IR194" t="s">
        <v>119</v>
      </c>
      <c r="IS194">
        <v>44621</v>
      </c>
      <c r="IT194" t="s">
        <v>119</v>
      </c>
      <c r="IU194" s="27">
        <v>44621</v>
      </c>
      <c r="IV194" t="s">
        <v>119</v>
      </c>
      <c r="IW194" s="27">
        <v>44621</v>
      </c>
      <c r="IX194" t="s">
        <v>119</v>
      </c>
      <c r="IY194" s="27">
        <v>44621</v>
      </c>
      <c r="IZ194" t="s">
        <v>119</v>
      </c>
      <c r="JA194" s="27">
        <v>44621</v>
      </c>
      <c r="JB194" t="s">
        <v>119</v>
      </c>
      <c r="JC194" s="27">
        <v>44621</v>
      </c>
      <c r="JD194" t="s">
        <v>119</v>
      </c>
      <c r="JE194" s="27">
        <v>44621</v>
      </c>
      <c r="JF194" t="s">
        <v>140</v>
      </c>
      <c r="JG194">
        <v>44658</v>
      </c>
      <c r="JH194" t="s">
        <v>198</v>
      </c>
      <c r="JI194" s="27">
        <v>44655</v>
      </c>
      <c r="JJ194" t="s">
        <v>198</v>
      </c>
      <c r="JK194">
        <v>44655</v>
      </c>
      <c r="JL194" t="s">
        <v>198</v>
      </c>
      <c r="JM194" s="27">
        <v>44655</v>
      </c>
      <c r="JN194" t="s">
        <v>198</v>
      </c>
      <c r="JO194" s="7">
        <v>44685</v>
      </c>
      <c r="JP194" t="s">
        <v>198</v>
      </c>
      <c r="JQ194" s="27">
        <v>44685</v>
      </c>
      <c r="JR194" t="s">
        <v>198</v>
      </c>
      <c r="JS194" s="27">
        <v>44685</v>
      </c>
      <c r="JT194" t="s">
        <v>198</v>
      </c>
      <c r="JU194">
        <v>44685</v>
      </c>
      <c r="JV194" t="s">
        <v>198</v>
      </c>
      <c r="JW194">
        <v>44685</v>
      </c>
      <c r="JX194" t="s">
        <v>198</v>
      </c>
      <c r="JY194" s="27">
        <v>44754</v>
      </c>
      <c r="JZ194" t="s">
        <v>198</v>
      </c>
      <c r="KA194" s="27">
        <v>44754</v>
      </c>
      <c r="KB194" t="s">
        <v>198</v>
      </c>
      <c r="KC194" s="27">
        <v>44754</v>
      </c>
      <c r="KD194" t="s">
        <v>198</v>
      </c>
      <c r="KE194" s="27">
        <v>44754</v>
      </c>
    </row>
    <row r="195" spans="1:291" x14ac:dyDescent="0.25">
      <c r="A195" t="s">
        <v>2557</v>
      </c>
      <c r="B195" s="7">
        <v>43921</v>
      </c>
      <c r="D195" t="s">
        <v>2557</v>
      </c>
      <c r="E195" s="7">
        <v>43921</v>
      </c>
      <c r="G195">
        <v>5376</v>
      </c>
      <c r="I195" t="s">
        <v>2558</v>
      </c>
      <c r="J195" s="7">
        <v>43921</v>
      </c>
      <c r="L195">
        <v>5376</v>
      </c>
      <c r="M195">
        <v>687</v>
      </c>
      <c r="O195">
        <v>3085</v>
      </c>
      <c r="P195" s="7">
        <v>43972</v>
      </c>
      <c r="R195">
        <v>282</v>
      </c>
      <c r="S195" s="7">
        <v>42458</v>
      </c>
      <c r="T195" t="s">
        <v>2589</v>
      </c>
      <c r="U195">
        <v>299</v>
      </c>
      <c r="V195" s="7">
        <v>43893</v>
      </c>
      <c r="W195" t="s">
        <v>2342</v>
      </c>
      <c r="X195">
        <v>687</v>
      </c>
      <c r="Y195">
        <v>687</v>
      </c>
      <c r="Z195" s="7">
        <v>43921</v>
      </c>
      <c r="AA195">
        <v>687</v>
      </c>
      <c r="AB195">
        <v>687</v>
      </c>
      <c r="AC195">
        <v>3085</v>
      </c>
      <c r="AD195" s="7">
        <v>43972</v>
      </c>
      <c r="AE195" s="14">
        <v>3016</v>
      </c>
      <c r="AF195">
        <v>3050</v>
      </c>
      <c r="AG195" s="7">
        <v>43992</v>
      </c>
      <c r="AH195">
        <v>281</v>
      </c>
      <c r="AI195" s="7">
        <v>43257</v>
      </c>
      <c r="AJ195" s="15" t="s">
        <v>2342</v>
      </c>
      <c r="AK195" t="s">
        <v>2535</v>
      </c>
      <c r="AL195" s="7">
        <v>43840</v>
      </c>
      <c r="AM195" t="s">
        <v>2529</v>
      </c>
      <c r="AN195" t="s">
        <v>2535</v>
      </c>
      <c r="AO195" s="7">
        <v>43840</v>
      </c>
      <c r="AP195" t="s">
        <v>2535</v>
      </c>
      <c r="AQ195" s="7">
        <v>43840</v>
      </c>
      <c r="AR195" t="s">
        <v>2535</v>
      </c>
      <c r="AS195" s="27">
        <v>44014</v>
      </c>
      <c r="AT195" t="s">
        <v>2535</v>
      </c>
      <c r="AU195" s="27">
        <v>44014</v>
      </c>
      <c r="AV195" t="s">
        <v>2535</v>
      </c>
      <c r="AW195" s="27">
        <v>44014</v>
      </c>
      <c r="AX195" t="s">
        <v>2535</v>
      </c>
      <c r="AY195" s="27">
        <v>44050</v>
      </c>
      <c r="AZ195" t="s">
        <v>2566</v>
      </c>
      <c r="BA195" s="27">
        <v>43979</v>
      </c>
      <c r="BB195" t="s">
        <v>2566</v>
      </c>
      <c r="BC195" s="27">
        <v>43979</v>
      </c>
      <c r="BD195" t="s">
        <v>2566</v>
      </c>
      <c r="BE195" s="27">
        <v>43979</v>
      </c>
      <c r="BF195" t="s">
        <v>2566</v>
      </c>
      <c r="BG195" s="27">
        <v>44078</v>
      </c>
      <c r="BJ195" t="s">
        <v>2566</v>
      </c>
      <c r="BK195" s="27">
        <v>44078</v>
      </c>
      <c r="BL195" t="s">
        <v>2566</v>
      </c>
      <c r="BM195" s="27">
        <v>44078</v>
      </c>
      <c r="BN195" t="s">
        <v>2532</v>
      </c>
      <c r="BO195" s="27">
        <v>43606</v>
      </c>
      <c r="BP195" t="s">
        <v>2532</v>
      </c>
      <c r="BQ195" s="7">
        <v>43606</v>
      </c>
      <c r="BR195" t="s">
        <v>2532</v>
      </c>
      <c r="BS195" s="27">
        <v>43606</v>
      </c>
      <c r="BT195" t="s">
        <v>2532</v>
      </c>
      <c r="BU195" s="27">
        <v>43606</v>
      </c>
      <c r="BV195" t="s">
        <v>2532</v>
      </c>
      <c r="BW195">
        <v>43606</v>
      </c>
      <c r="BX195" t="s">
        <v>2532</v>
      </c>
      <c r="BY195" s="27">
        <v>43606</v>
      </c>
      <c r="BZ195" t="s">
        <v>2532</v>
      </c>
      <c r="CA195" s="27">
        <v>43606</v>
      </c>
      <c r="CB195" t="s">
        <v>2532</v>
      </c>
      <c r="CC195" s="27">
        <v>43606</v>
      </c>
      <c r="CD195">
        <v>9322</v>
      </c>
      <c r="CE195" s="27">
        <v>44221</v>
      </c>
      <c r="CF195" t="s">
        <v>2532</v>
      </c>
      <c r="CG195" s="27">
        <v>43606</v>
      </c>
      <c r="CH195" t="s">
        <v>2537</v>
      </c>
      <c r="CI195" s="27">
        <v>44215</v>
      </c>
      <c r="CJ195" t="s">
        <v>2537</v>
      </c>
      <c r="CK195" s="27">
        <v>44215</v>
      </c>
      <c r="CL195" t="s">
        <v>2537</v>
      </c>
      <c r="CM195" s="27">
        <v>44215</v>
      </c>
      <c r="CN195" t="s">
        <v>2572</v>
      </c>
      <c r="CO195" s="27">
        <v>44253</v>
      </c>
      <c r="CP195" t="s">
        <v>2572</v>
      </c>
      <c r="CQ195" s="7">
        <v>44253</v>
      </c>
      <c r="CR195">
        <v>2495</v>
      </c>
      <c r="CS195" t="s">
        <v>2585</v>
      </c>
      <c r="CT195">
        <v>715</v>
      </c>
      <c r="CU195" s="7">
        <v>44263</v>
      </c>
      <c r="CV195" t="s">
        <v>2562</v>
      </c>
      <c r="CW195" s="27">
        <v>44259</v>
      </c>
      <c r="CX195" t="s">
        <v>2562</v>
      </c>
      <c r="CY195" s="27">
        <v>44292</v>
      </c>
      <c r="CZ195" t="s">
        <v>2562</v>
      </c>
      <c r="DA195" s="27">
        <v>44292</v>
      </c>
      <c r="DB195" t="s">
        <v>2562</v>
      </c>
      <c r="DC195" s="27">
        <v>44292</v>
      </c>
      <c r="DD195" t="s">
        <v>2562</v>
      </c>
      <c r="DE195" s="27">
        <v>44334</v>
      </c>
      <c r="DF195" t="s">
        <v>2562</v>
      </c>
      <c r="DG195" s="27">
        <v>44334</v>
      </c>
      <c r="DH195" t="s">
        <v>2562</v>
      </c>
      <c r="DI195" s="27">
        <v>44334</v>
      </c>
      <c r="DJ195" t="s">
        <v>102</v>
      </c>
      <c r="DK195" s="7">
        <v>44259</v>
      </c>
      <c r="DL195" t="s">
        <v>414</v>
      </c>
      <c r="DM195" s="27">
        <v>44365</v>
      </c>
      <c r="DN195" t="s">
        <v>414</v>
      </c>
      <c r="DO195" s="27">
        <v>44365</v>
      </c>
      <c r="DP195" t="s">
        <v>10</v>
      </c>
      <c r="DQ195" s="27">
        <v>44263</v>
      </c>
      <c r="DR195" t="s">
        <v>11</v>
      </c>
      <c r="DS195" s="27">
        <v>44365</v>
      </c>
      <c r="DT195" t="s">
        <v>10</v>
      </c>
      <c r="DU195" s="27">
        <v>44263</v>
      </c>
      <c r="DV195" t="s">
        <v>2550</v>
      </c>
      <c r="DW195" s="27">
        <v>44370</v>
      </c>
      <c r="DX195" t="s">
        <v>172</v>
      </c>
      <c r="DY195" s="7">
        <v>44370</v>
      </c>
      <c r="DZ195" t="s">
        <v>172</v>
      </c>
      <c r="EA195">
        <v>44370</v>
      </c>
      <c r="EB195" t="s">
        <v>172</v>
      </c>
      <c r="EC195" s="27">
        <v>44370</v>
      </c>
      <c r="ED195" t="s">
        <v>172</v>
      </c>
      <c r="EE195" s="27">
        <v>44370</v>
      </c>
      <c r="EF195" t="s">
        <v>172</v>
      </c>
      <c r="EG195" s="7">
        <v>44370</v>
      </c>
      <c r="EH195" t="s">
        <v>172</v>
      </c>
      <c r="EI195" s="27">
        <v>44404</v>
      </c>
      <c r="EJ195" t="s">
        <v>156</v>
      </c>
      <c r="EK195" s="27">
        <v>44393</v>
      </c>
      <c r="EL195" t="s">
        <v>156</v>
      </c>
      <c r="EM195" s="27">
        <v>44393</v>
      </c>
      <c r="EN195" t="s">
        <v>156</v>
      </c>
      <c r="EO195" s="27">
        <v>44393</v>
      </c>
      <c r="EP195" t="s">
        <v>156</v>
      </c>
      <c r="EQ195" s="27">
        <v>44393</v>
      </c>
      <c r="ER195" t="s">
        <v>150</v>
      </c>
      <c r="ES195" s="27">
        <v>44420</v>
      </c>
      <c r="ET195" t="s">
        <v>148</v>
      </c>
      <c r="EU195" s="27">
        <v>44420</v>
      </c>
      <c r="EV195" t="s">
        <v>146</v>
      </c>
      <c r="EW195" s="27">
        <v>44420</v>
      </c>
      <c r="EX195" t="s">
        <v>146</v>
      </c>
      <c r="EY195" s="27">
        <v>44420</v>
      </c>
      <c r="EZ195" t="s">
        <v>146</v>
      </c>
      <c r="FA195">
        <v>44420</v>
      </c>
      <c r="FB195" t="s">
        <v>146</v>
      </c>
      <c r="FC195" s="27">
        <v>44420</v>
      </c>
      <c r="FF195" t="s">
        <v>146</v>
      </c>
      <c r="FG195" s="27">
        <v>44420</v>
      </c>
      <c r="FH195" t="s">
        <v>145</v>
      </c>
      <c r="FI195" s="7">
        <v>44420</v>
      </c>
      <c r="FJ195" t="s">
        <v>145</v>
      </c>
      <c r="FK195" s="27">
        <v>44420</v>
      </c>
      <c r="FL195" t="s">
        <v>145</v>
      </c>
      <c r="FM195" s="27">
        <v>44420</v>
      </c>
      <c r="FN195" t="s">
        <v>143</v>
      </c>
      <c r="FO195" s="27">
        <v>44428</v>
      </c>
      <c r="FP195" t="s">
        <v>143</v>
      </c>
      <c r="FQ195" s="27">
        <v>44454</v>
      </c>
      <c r="FR195" t="s">
        <v>143</v>
      </c>
      <c r="FS195" s="27">
        <v>44454</v>
      </c>
      <c r="FT195" t="s">
        <v>143</v>
      </c>
      <c r="FU195" s="7">
        <v>44454</v>
      </c>
      <c r="FV195" t="s">
        <v>143</v>
      </c>
      <c r="FW195" s="27">
        <v>44454</v>
      </c>
      <c r="FX195" t="s">
        <v>143</v>
      </c>
      <c r="FY195" s="27">
        <v>44454</v>
      </c>
      <c r="FZ195" t="s">
        <v>143</v>
      </c>
      <c r="GA195" s="27">
        <v>44454</v>
      </c>
      <c r="GB195" t="s">
        <v>143</v>
      </c>
      <c r="GC195" s="27">
        <v>44454</v>
      </c>
      <c r="GD195" t="s">
        <v>143</v>
      </c>
      <c r="GE195" s="27">
        <v>44454</v>
      </c>
      <c r="GF195" t="s">
        <v>143</v>
      </c>
      <c r="GG195" s="27">
        <v>44454</v>
      </c>
      <c r="GH195" t="s">
        <v>143</v>
      </c>
      <c r="GI195" s="27">
        <v>44454</v>
      </c>
      <c r="GJ195" t="s">
        <v>143</v>
      </c>
      <c r="GK195" s="27">
        <v>44483</v>
      </c>
      <c r="GL195" t="s">
        <v>143</v>
      </c>
      <c r="GM195" s="27">
        <v>44496</v>
      </c>
      <c r="GN195" t="s">
        <v>143</v>
      </c>
      <c r="GO195" s="27">
        <v>44496</v>
      </c>
      <c r="GP195" t="s">
        <v>143</v>
      </c>
      <c r="GQ195" s="27">
        <v>44496</v>
      </c>
      <c r="GR195" t="s">
        <v>143</v>
      </c>
      <c r="GS195" s="27">
        <v>44496</v>
      </c>
      <c r="GT195" t="s">
        <v>143</v>
      </c>
      <c r="GU195" s="27">
        <v>44509</v>
      </c>
      <c r="GV195" t="s">
        <v>143</v>
      </c>
      <c r="GW195" s="27">
        <v>44509</v>
      </c>
      <c r="GX195" t="s">
        <v>143</v>
      </c>
      <c r="GY195" s="27">
        <v>44509</v>
      </c>
      <c r="GZ195" t="s">
        <v>141</v>
      </c>
      <c r="HA195" s="27">
        <v>44510</v>
      </c>
      <c r="HB195" t="s">
        <v>141</v>
      </c>
      <c r="HC195" s="27">
        <v>44510</v>
      </c>
      <c r="HD195" t="s">
        <v>141</v>
      </c>
      <c r="HE195" s="27">
        <v>44532</v>
      </c>
      <c r="HF195" t="s">
        <v>141</v>
      </c>
      <c r="HG195">
        <v>44532</v>
      </c>
      <c r="HH195" t="s">
        <v>141</v>
      </c>
      <c r="HI195">
        <v>44532</v>
      </c>
      <c r="HJ195" t="s">
        <v>141</v>
      </c>
      <c r="HK195">
        <v>44532</v>
      </c>
      <c r="HL195" t="s">
        <v>141</v>
      </c>
      <c r="HM195" s="27">
        <v>44532</v>
      </c>
      <c r="HN195" t="s">
        <v>200</v>
      </c>
      <c r="HO195" s="27">
        <v>44517</v>
      </c>
      <c r="HP195" t="s">
        <v>140</v>
      </c>
      <c r="HQ195" s="27">
        <v>44532</v>
      </c>
      <c r="HR195" s="470" t="s">
        <v>140</v>
      </c>
      <c r="HS195" s="471">
        <v>44574</v>
      </c>
      <c r="HT195" t="s">
        <v>140</v>
      </c>
      <c r="HU195" s="27">
        <v>44574</v>
      </c>
      <c r="HV195" t="s">
        <v>140</v>
      </c>
      <c r="HW195" s="27">
        <v>44574</v>
      </c>
      <c r="HX195" t="s">
        <v>140</v>
      </c>
      <c r="HY195" s="27">
        <v>44574</v>
      </c>
      <c r="HZ195" t="s">
        <v>198</v>
      </c>
      <c r="IA195" s="27">
        <v>44553</v>
      </c>
      <c r="IB195" t="s">
        <v>198</v>
      </c>
      <c r="IC195" s="27">
        <v>44553</v>
      </c>
      <c r="ID195" t="s">
        <v>198</v>
      </c>
      <c r="IE195" s="27">
        <v>44553</v>
      </c>
      <c r="IF195" t="s">
        <v>197</v>
      </c>
      <c r="IG195" s="27">
        <v>44473</v>
      </c>
      <c r="IH195" t="s">
        <v>119</v>
      </c>
      <c r="II195" s="27">
        <v>44596</v>
      </c>
      <c r="IJ195" t="s">
        <v>119</v>
      </c>
      <c r="IK195" s="27">
        <v>44596</v>
      </c>
      <c r="IL195" t="s">
        <v>119</v>
      </c>
      <c r="IM195" s="27">
        <v>44596</v>
      </c>
      <c r="IN195" t="s">
        <v>119</v>
      </c>
      <c r="IO195" s="27">
        <v>44596</v>
      </c>
      <c r="IP195" t="s">
        <v>140</v>
      </c>
      <c r="IQ195" s="27">
        <v>44623</v>
      </c>
      <c r="IR195" t="s">
        <v>140</v>
      </c>
      <c r="IS195">
        <v>44623</v>
      </c>
      <c r="IT195" t="s">
        <v>140</v>
      </c>
      <c r="IU195" s="27">
        <v>44623</v>
      </c>
      <c r="IV195" t="s">
        <v>140</v>
      </c>
      <c r="IW195" s="27">
        <v>44623</v>
      </c>
      <c r="IX195" t="s">
        <v>140</v>
      </c>
      <c r="IY195" s="27">
        <v>44623</v>
      </c>
      <c r="IZ195" t="s">
        <v>140</v>
      </c>
      <c r="JA195" s="27">
        <v>44623</v>
      </c>
      <c r="JB195" t="s">
        <v>140</v>
      </c>
      <c r="JC195" s="27">
        <v>44623</v>
      </c>
      <c r="JD195" t="s">
        <v>140</v>
      </c>
      <c r="JE195" s="27">
        <v>44658</v>
      </c>
      <c r="JF195" t="s">
        <v>141</v>
      </c>
      <c r="JG195">
        <v>44658</v>
      </c>
      <c r="JH195" t="s">
        <v>200</v>
      </c>
      <c r="JI195" s="27">
        <v>44655</v>
      </c>
      <c r="JJ195" t="s">
        <v>200</v>
      </c>
      <c r="JK195">
        <v>44655</v>
      </c>
      <c r="JL195" t="s">
        <v>200</v>
      </c>
      <c r="JM195" s="27">
        <v>44655</v>
      </c>
      <c r="JN195" t="s">
        <v>200</v>
      </c>
      <c r="JO195" s="7">
        <v>44685</v>
      </c>
      <c r="JP195" t="s">
        <v>200</v>
      </c>
      <c r="JQ195" s="27">
        <v>44685</v>
      </c>
      <c r="JR195" t="s">
        <v>200</v>
      </c>
      <c r="JS195" s="27">
        <v>44685</v>
      </c>
      <c r="JT195" t="s">
        <v>200</v>
      </c>
      <c r="JU195">
        <v>44685</v>
      </c>
      <c r="JV195" t="s">
        <v>200</v>
      </c>
      <c r="JW195">
        <v>44685</v>
      </c>
      <c r="JX195" t="s">
        <v>200</v>
      </c>
      <c r="JY195" s="27">
        <v>44685</v>
      </c>
      <c r="JZ195" t="s">
        <v>200</v>
      </c>
      <c r="KA195" s="27">
        <v>44685</v>
      </c>
      <c r="KB195" t="s">
        <v>200</v>
      </c>
      <c r="KC195" s="27">
        <v>44685</v>
      </c>
      <c r="KD195" t="s">
        <v>200</v>
      </c>
      <c r="KE195" s="27">
        <v>44685</v>
      </c>
    </row>
    <row r="196" spans="1:291" x14ac:dyDescent="0.25">
      <c r="A196" t="s">
        <v>2558</v>
      </c>
      <c r="B196" s="7">
        <v>43921</v>
      </c>
      <c r="D196" t="s">
        <v>2558</v>
      </c>
      <c r="E196" s="7">
        <v>43921</v>
      </c>
      <c r="G196">
        <v>3712</v>
      </c>
      <c r="I196">
        <v>687</v>
      </c>
      <c r="J196" s="7">
        <v>43921</v>
      </c>
      <c r="L196">
        <v>3712</v>
      </c>
      <c r="M196">
        <v>4120</v>
      </c>
      <c r="O196" t="s">
        <v>2532</v>
      </c>
      <c r="P196" s="7">
        <v>43606</v>
      </c>
      <c r="S196" s="7">
        <v>42458</v>
      </c>
      <c r="T196" t="s">
        <v>2590</v>
      </c>
      <c r="U196" t="s">
        <v>2563</v>
      </c>
      <c r="V196" s="7">
        <v>43782</v>
      </c>
      <c r="W196" t="s">
        <v>2503</v>
      </c>
      <c r="X196">
        <v>4120</v>
      </c>
      <c r="Y196">
        <v>4120</v>
      </c>
      <c r="Z196" s="7">
        <v>43978</v>
      </c>
      <c r="AA196">
        <v>4120</v>
      </c>
      <c r="AB196">
        <v>4120</v>
      </c>
      <c r="AC196" t="s">
        <v>2532</v>
      </c>
      <c r="AD196" s="7">
        <v>43606</v>
      </c>
      <c r="AE196" s="14">
        <v>3048</v>
      </c>
      <c r="AF196">
        <v>3085</v>
      </c>
      <c r="AG196" s="7">
        <v>43992</v>
      </c>
      <c r="AH196">
        <v>282</v>
      </c>
      <c r="AI196" s="7">
        <v>43978</v>
      </c>
      <c r="AJ196" s="15" t="s">
        <v>2342</v>
      </c>
      <c r="AK196" t="s">
        <v>2536</v>
      </c>
      <c r="AL196" s="7">
        <v>43979</v>
      </c>
      <c r="AM196">
        <v>5032</v>
      </c>
      <c r="AN196" t="s">
        <v>2536</v>
      </c>
      <c r="AO196" s="7">
        <v>43979</v>
      </c>
      <c r="AP196" t="s">
        <v>2536</v>
      </c>
      <c r="AQ196" s="7">
        <v>43979</v>
      </c>
      <c r="AR196" t="s">
        <v>2536</v>
      </c>
      <c r="AS196" s="27">
        <v>44014</v>
      </c>
      <c r="AT196" t="s">
        <v>2536</v>
      </c>
      <c r="AU196" s="27">
        <v>44014</v>
      </c>
      <c r="AV196" t="s">
        <v>2536</v>
      </c>
      <c r="AW196" s="27">
        <v>44014</v>
      </c>
      <c r="AX196" t="s">
        <v>2536</v>
      </c>
      <c r="AY196" s="27">
        <v>44050</v>
      </c>
      <c r="AZ196" t="s">
        <v>2535</v>
      </c>
      <c r="BA196" s="27">
        <v>44050</v>
      </c>
      <c r="BB196" t="s">
        <v>2535</v>
      </c>
      <c r="BC196" s="27">
        <v>44050</v>
      </c>
      <c r="BD196" t="s">
        <v>2535</v>
      </c>
      <c r="BE196" s="27">
        <v>44050</v>
      </c>
      <c r="BF196" t="s">
        <v>2535</v>
      </c>
      <c r="BG196" s="27">
        <v>44078</v>
      </c>
      <c r="BJ196" t="s">
        <v>2535</v>
      </c>
      <c r="BK196" s="27">
        <v>44078</v>
      </c>
      <c r="BL196" t="s">
        <v>2535</v>
      </c>
      <c r="BM196" s="27">
        <v>44078</v>
      </c>
      <c r="BN196" t="s">
        <v>2534</v>
      </c>
      <c r="BO196" s="27">
        <v>44078</v>
      </c>
      <c r="BP196" t="s">
        <v>2534</v>
      </c>
      <c r="BQ196" s="7">
        <v>44078</v>
      </c>
      <c r="BR196" t="s">
        <v>2534</v>
      </c>
      <c r="BS196" s="27">
        <v>44078</v>
      </c>
      <c r="BT196" t="s">
        <v>2534</v>
      </c>
      <c r="BU196" s="27">
        <v>44078</v>
      </c>
      <c r="BV196" t="s">
        <v>2534</v>
      </c>
      <c r="BW196">
        <v>44078</v>
      </c>
      <c r="BX196" t="s">
        <v>2534</v>
      </c>
      <c r="BY196" s="27">
        <v>44078</v>
      </c>
      <c r="BZ196" t="s">
        <v>2534</v>
      </c>
      <c r="CA196" s="27">
        <v>44215</v>
      </c>
      <c r="CB196" t="s">
        <v>2534</v>
      </c>
      <c r="CC196" s="27">
        <v>44215</v>
      </c>
      <c r="CD196">
        <v>9320</v>
      </c>
      <c r="CE196" s="27">
        <v>44221</v>
      </c>
      <c r="CF196" t="s">
        <v>2534</v>
      </c>
      <c r="CG196" s="27">
        <v>44215</v>
      </c>
      <c r="CH196" t="s">
        <v>2539</v>
      </c>
      <c r="CI196" s="27">
        <v>44215</v>
      </c>
      <c r="CJ196" t="s">
        <v>2539</v>
      </c>
      <c r="CK196" s="27">
        <v>44215</v>
      </c>
      <c r="CL196" t="s">
        <v>2539</v>
      </c>
      <c r="CM196" s="27">
        <v>44215</v>
      </c>
      <c r="CN196" t="s">
        <v>2537</v>
      </c>
      <c r="CO196" s="27">
        <v>44253</v>
      </c>
      <c r="CP196" t="s">
        <v>2537</v>
      </c>
      <c r="CQ196" s="7">
        <v>44253</v>
      </c>
      <c r="CR196">
        <v>2499</v>
      </c>
      <c r="CS196" t="s">
        <v>2585</v>
      </c>
      <c r="CT196">
        <v>714</v>
      </c>
      <c r="CU196" s="7">
        <v>44263</v>
      </c>
      <c r="CV196" t="s">
        <v>2534</v>
      </c>
      <c r="CW196" s="27">
        <v>44265</v>
      </c>
      <c r="CX196" t="s">
        <v>2534</v>
      </c>
      <c r="CY196" s="27">
        <v>44265</v>
      </c>
      <c r="CZ196" t="s">
        <v>2534</v>
      </c>
      <c r="DA196" s="27">
        <v>44301</v>
      </c>
      <c r="DB196" t="s">
        <v>2534</v>
      </c>
      <c r="DC196" s="27">
        <v>44306</v>
      </c>
      <c r="DD196" t="s">
        <v>2532</v>
      </c>
      <c r="DE196" s="27">
        <v>44335</v>
      </c>
      <c r="DF196" t="s">
        <v>2532</v>
      </c>
      <c r="DG196" s="27">
        <v>44335</v>
      </c>
      <c r="DH196" t="s">
        <v>2532</v>
      </c>
      <c r="DI196" s="27">
        <v>44335</v>
      </c>
      <c r="DJ196" t="s">
        <v>104</v>
      </c>
      <c r="DK196" s="7">
        <v>44259</v>
      </c>
      <c r="DL196" t="s">
        <v>415</v>
      </c>
      <c r="DM196" s="27">
        <v>44365</v>
      </c>
      <c r="DN196" t="s">
        <v>415</v>
      </c>
      <c r="DO196" s="27">
        <v>44365</v>
      </c>
      <c r="DP196" t="s">
        <v>11</v>
      </c>
      <c r="DQ196" s="27">
        <v>44365</v>
      </c>
      <c r="DR196" t="s">
        <v>13</v>
      </c>
      <c r="DS196" s="27">
        <v>44365</v>
      </c>
      <c r="DT196" t="s">
        <v>11</v>
      </c>
      <c r="DU196" s="27">
        <v>44365</v>
      </c>
      <c r="DV196" t="s">
        <v>2587</v>
      </c>
      <c r="DW196" s="27">
        <v>44370</v>
      </c>
      <c r="DX196" t="s">
        <v>2550</v>
      </c>
      <c r="DY196" s="7">
        <v>44370</v>
      </c>
      <c r="DZ196" t="s">
        <v>2550</v>
      </c>
      <c r="EA196">
        <v>44370</v>
      </c>
      <c r="EB196" t="s">
        <v>2550</v>
      </c>
      <c r="EC196" s="27">
        <v>44370</v>
      </c>
      <c r="ED196" t="s">
        <v>2550</v>
      </c>
      <c r="EE196" s="27">
        <v>44370</v>
      </c>
      <c r="EF196" t="s">
        <v>2550</v>
      </c>
      <c r="EG196" s="7">
        <v>44370</v>
      </c>
      <c r="EH196" t="s">
        <v>2550</v>
      </c>
      <c r="EI196" s="27">
        <v>44370</v>
      </c>
      <c r="EJ196" t="s">
        <v>157</v>
      </c>
      <c r="EK196" s="27">
        <v>44393</v>
      </c>
      <c r="EL196" t="s">
        <v>157</v>
      </c>
      <c r="EM196" s="27">
        <v>44393</v>
      </c>
      <c r="EN196" t="s">
        <v>157</v>
      </c>
      <c r="EO196" s="27">
        <v>44393</v>
      </c>
      <c r="EP196" t="s">
        <v>157</v>
      </c>
      <c r="EQ196" s="27">
        <v>44393</v>
      </c>
      <c r="ER196" t="s">
        <v>152</v>
      </c>
      <c r="ES196" s="27">
        <v>44420</v>
      </c>
      <c r="ET196" t="s">
        <v>150</v>
      </c>
      <c r="EU196" s="27">
        <v>44420</v>
      </c>
      <c r="EV196" t="s">
        <v>148</v>
      </c>
      <c r="EW196" s="27">
        <v>44420</v>
      </c>
      <c r="EX196" t="s">
        <v>148</v>
      </c>
      <c r="EY196" s="27">
        <v>44420</v>
      </c>
      <c r="EZ196" t="s">
        <v>148</v>
      </c>
      <c r="FA196">
        <v>44420</v>
      </c>
      <c r="FB196" t="s">
        <v>148</v>
      </c>
      <c r="FC196" s="27">
        <v>44420</v>
      </c>
      <c r="FF196" t="s">
        <v>148</v>
      </c>
      <c r="FG196" s="27">
        <v>44420</v>
      </c>
      <c r="FH196" t="s">
        <v>146</v>
      </c>
      <c r="FI196" s="7">
        <v>44420</v>
      </c>
      <c r="FJ196" t="s">
        <v>146</v>
      </c>
      <c r="FK196" s="27">
        <v>44420</v>
      </c>
      <c r="FL196" t="s">
        <v>146</v>
      </c>
      <c r="FM196" s="27">
        <v>44420</v>
      </c>
      <c r="FN196" t="s">
        <v>145</v>
      </c>
      <c r="FO196" s="27">
        <v>44420</v>
      </c>
      <c r="FP196" t="s">
        <v>145</v>
      </c>
      <c r="FQ196" s="27">
        <v>44454</v>
      </c>
      <c r="FR196" t="s">
        <v>145</v>
      </c>
      <c r="FS196" s="27">
        <v>44454</v>
      </c>
      <c r="FT196" t="s">
        <v>145</v>
      </c>
      <c r="FU196" s="7">
        <v>44454</v>
      </c>
      <c r="FV196" t="s">
        <v>145</v>
      </c>
      <c r="FW196" s="27">
        <v>44454</v>
      </c>
      <c r="FX196" t="s">
        <v>145</v>
      </c>
      <c r="FY196" s="27">
        <v>44454</v>
      </c>
      <c r="FZ196" t="s">
        <v>145</v>
      </c>
      <c r="GA196" s="27">
        <v>44454</v>
      </c>
      <c r="GB196" t="s">
        <v>145</v>
      </c>
      <c r="GC196" s="27">
        <v>44454</v>
      </c>
      <c r="GD196" t="s">
        <v>145</v>
      </c>
      <c r="GE196" s="27">
        <v>44454</v>
      </c>
      <c r="GF196" t="s">
        <v>145</v>
      </c>
      <c r="GG196" s="27">
        <v>44454</v>
      </c>
      <c r="GH196" t="s">
        <v>145</v>
      </c>
      <c r="GI196" s="27">
        <v>44454</v>
      </c>
      <c r="GJ196" t="s">
        <v>145</v>
      </c>
      <c r="GK196" s="27">
        <v>44483</v>
      </c>
      <c r="GL196" t="s">
        <v>145</v>
      </c>
      <c r="GM196" s="27">
        <v>44483</v>
      </c>
      <c r="GN196" t="s">
        <v>145</v>
      </c>
      <c r="GO196" s="27">
        <v>44483</v>
      </c>
      <c r="GP196" t="s">
        <v>145</v>
      </c>
      <c r="GQ196" s="27">
        <v>44483</v>
      </c>
      <c r="GR196" t="s">
        <v>145</v>
      </c>
      <c r="GS196" s="27">
        <v>44483</v>
      </c>
      <c r="GT196" t="s">
        <v>145</v>
      </c>
      <c r="GU196" s="27">
        <v>44509</v>
      </c>
      <c r="GV196" t="s">
        <v>145</v>
      </c>
      <c r="GW196" s="27">
        <v>44509</v>
      </c>
      <c r="GX196" t="s">
        <v>145</v>
      </c>
      <c r="GY196" s="27">
        <v>44509</v>
      </c>
      <c r="GZ196" t="s">
        <v>143</v>
      </c>
      <c r="HA196" s="27">
        <v>44509</v>
      </c>
      <c r="HB196" t="s">
        <v>143</v>
      </c>
      <c r="HC196" s="27">
        <v>44509</v>
      </c>
      <c r="HD196" t="s">
        <v>143</v>
      </c>
      <c r="HE196" s="27">
        <v>44532</v>
      </c>
      <c r="HF196" t="s">
        <v>143</v>
      </c>
      <c r="HG196">
        <v>44532</v>
      </c>
      <c r="HH196" t="s">
        <v>143</v>
      </c>
      <c r="HI196">
        <v>44532</v>
      </c>
      <c r="HJ196" t="s">
        <v>143</v>
      </c>
      <c r="HK196">
        <v>44532</v>
      </c>
      <c r="HL196" t="s">
        <v>143</v>
      </c>
      <c r="HM196" s="27">
        <v>44532</v>
      </c>
      <c r="HN196" t="s">
        <v>119</v>
      </c>
      <c r="HO196" s="27">
        <v>44544</v>
      </c>
      <c r="HP196" t="s">
        <v>141</v>
      </c>
      <c r="HQ196" s="27">
        <v>44532</v>
      </c>
      <c r="HR196" s="470" t="s">
        <v>141</v>
      </c>
      <c r="HS196" s="471">
        <v>44574</v>
      </c>
      <c r="HT196" t="s">
        <v>141</v>
      </c>
      <c r="HU196" s="27">
        <v>44574</v>
      </c>
      <c r="HV196" t="s">
        <v>141</v>
      </c>
      <c r="HW196" s="27">
        <v>44574</v>
      </c>
      <c r="HX196" t="s">
        <v>141</v>
      </c>
      <c r="HY196" s="27">
        <v>44574</v>
      </c>
      <c r="HZ196" t="s">
        <v>200</v>
      </c>
      <c r="IA196" s="27">
        <v>44553</v>
      </c>
      <c r="IB196" t="s">
        <v>200</v>
      </c>
      <c r="IC196" s="27">
        <v>44553</v>
      </c>
      <c r="ID196" t="s">
        <v>200</v>
      </c>
      <c r="IE196" s="27">
        <v>44553</v>
      </c>
      <c r="IF196" t="s">
        <v>198</v>
      </c>
      <c r="IG196" s="27">
        <v>44601</v>
      </c>
      <c r="IH196" t="s">
        <v>140</v>
      </c>
      <c r="II196" s="27">
        <v>44599</v>
      </c>
      <c r="IJ196" t="s">
        <v>140</v>
      </c>
      <c r="IK196" s="27">
        <v>44599</v>
      </c>
      <c r="IL196" t="s">
        <v>140</v>
      </c>
      <c r="IM196" s="27">
        <v>44599</v>
      </c>
      <c r="IN196" t="s">
        <v>140</v>
      </c>
      <c r="IO196" s="27">
        <v>44599</v>
      </c>
      <c r="IP196" t="s">
        <v>141</v>
      </c>
      <c r="IQ196" s="27">
        <v>44623</v>
      </c>
      <c r="IR196" t="s">
        <v>141</v>
      </c>
      <c r="IS196">
        <v>44623</v>
      </c>
      <c r="IT196" t="s">
        <v>141</v>
      </c>
      <c r="IU196" s="27">
        <v>44623</v>
      </c>
      <c r="IV196" t="s">
        <v>141</v>
      </c>
      <c r="IW196" s="27">
        <v>44623</v>
      </c>
      <c r="IX196" t="s">
        <v>141</v>
      </c>
      <c r="IY196" s="27">
        <v>44623</v>
      </c>
      <c r="IZ196" t="s">
        <v>141</v>
      </c>
      <c r="JA196" s="27">
        <v>44623</v>
      </c>
      <c r="JB196" t="s">
        <v>141</v>
      </c>
      <c r="JC196" s="27">
        <v>44623</v>
      </c>
      <c r="JD196" t="s">
        <v>141</v>
      </c>
      <c r="JE196" s="27">
        <v>44658</v>
      </c>
      <c r="JF196" t="s">
        <v>143</v>
      </c>
      <c r="JG196">
        <v>44658</v>
      </c>
      <c r="JH196" t="s">
        <v>119</v>
      </c>
      <c r="JI196" s="27">
        <v>44663</v>
      </c>
      <c r="JJ196" t="s">
        <v>119</v>
      </c>
      <c r="JK196">
        <v>44663</v>
      </c>
      <c r="JL196" t="s">
        <v>119</v>
      </c>
      <c r="JM196" s="27">
        <v>44680</v>
      </c>
      <c r="JN196" t="s">
        <v>119</v>
      </c>
      <c r="JO196" s="7">
        <v>44684</v>
      </c>
      <c r="JP196" t="s">
        <v>119</v>
      </c>
      <c r="JQ196" s="27">
        <v>44684</v>
      </c>
      <c r="JR196" t="s">
        <v>119</v>
      </c>
      <c r="JS196" s="27">
        <v>44701</v>
      </c>
      <c r="JT196" t="s">
        <v>119</v>
      </c>
      <c r="JU196">
        <v>44713</v>
      </c>
      <c r="JV196" t="s">
        <v>119</v>
      </c>
      <c r="JW196">
        <v>44725</v>
      </c>
      <c r="JX196" t="s">
        <v>119</v>
      </c>
      <c r="JY196" s="27">
        <v>44756</v>
      </c>
      <c r="JZ196" t="s">
        <v>119</v>
      </c>
      <c r="KA196" s="27">
        <v>44756</v>
      </c>
      <c r="KB196" t="s">
        <v>119</v>
      </c>
      <c r="KC196" s="27">
        <v>44768</v>
      </c>
      <c r="KD196" t="s">
        <v>119</v>
      </c>
      <c r="KE196" s="27">
        <v>44768</v>
      </c>
    </row>
    <row r="197" spans="1:291" x14ac:dyDescent="0.25">
      <c r="A197">
        <v>687</v>
      </c>
      <c r="B197" s="7">
        <v>43921</v>
      </c>
      <c r="D197">
        <v>687</v>
      </c>
      <c r="E197" s="7">
        <v>43921</v>
      </c>
      <c r="G197">
        <v>3710</v>
      </c>
      <c r="I197">
        <v>4120</v>
      </c>
      <c r="J197" s="7">
        <v>43921</v>
      </c>
      <c r="L197">
        <v>3710</v>
      </c>
      <c r="M197">
        <v>3043</v>
      </c>
      <c r="O197" t="s">
        <v>2534</v>
      </c>
      <c r="P197" s="7">
        <v>43489</v>
      </c>
      <c r="R197">
        <v>283</v>
      </c>
      <c r="S197" s="7">
        <v>43782</v>
      </c>
      <c r="T197" t="s">
        <v>2503</v>
      </c>
      <c r="U197" t="s">
        <v>2564</v>
      </c>
      <c r="V197" s="7">
        <v>43782</v>
      </c>
      <c r="W197" t="s">
        <v>2503</v>
      </c>
      <c r="X197">
        <v>3043</v>
      </c>
      <c r="Y197">
        <v>3043</v>
      </c>
      <c r="Z197" s="7">
        <v>43978</v>
      </c>
      <c r="AA197">
        <v>3043</v>
      </c>
      <c r="AB197">
        <v>3043</v>
      </c>
      <c r="AC197" t="s">
        <v>2534</v>
      </c>
      <c r="AD197" s="7">
        <v>43489</v>
      </c>
      <c r="AE197" s="14">
        <v>3029</v>
      </c>
      <c r="AF197" t="s">
        <v>2532</v>
      </c>
      <c r="AG197" s="7">
        <v>43606</v>
      </c>
      <c r="AH197">
        <v>283</v>
      </c>
      <c r="AI197" s="7">
        <v>43782</v>
      </c>
      <c r="AJ197" s="15" t="s">
        <v>2503</v>
      </c>
      <c r="AK197" t="s">
        <v>2572</v>
      </c>
      <c r="AL197" s="7">
        <v>43979</v>
      </c>
      <c r="AM197">
        <v>5031</v>
      </c>
      <c r="AN197" t="s">
        <v>2572</v>
      </c>
      <c r="AO197" s="7">
        <v>43979</v>
      </c>
      <c r="AP197" t="s">
        <v>2572</v>
      </c>
      <c r="AQ197" s="7">
        <v>43979</v>
      </c>
      <c r="AR197" t="s">
        <v>2572</v>
      </c>
      <c r="AS197" s="27">
        <v>44014</v>
      </c>
      <c r="AT197" t="s">
        <v>2572</v>
      </c>
      <c r="AU197" s="27">
        <v>44014</v>
      </c>
      <c r="AV197" t="s">
        <v>2572</v>
      </c>
      <c r="AW197" s="27">
        <v>44014</v>
      </c>
      <c r="AX197" t="s">
        <v>2572</v>
      </c>
      <c r="AY197" s="27">
        <v>44050</v>
      </c>
      <c r="AZ197" t="s">
        <v>2536</v>
      </c>
      <c r="BA197" s="27">
        <v>44050</v>
      </c>
      <c r="BB197" t="s">
        <v>2536</v>
      </c>
      <c r="BC197" s="27">
        <v>44050</v>
      </c>
      <c r="BD197" t="s">
        <v>2536</v>
      </c>
      <c r="BE197" s="27">
        <v>44050</v>
      </c>
      <c r="BF197" t="s">
        <v>2536</v>
      </c>
      <c r="BG197" s="27">
        <v>44078</v>
      </c>
      <c r="BJ197" t="s">
        <v>2536</v>
      </c>
      <c r="BK197" s="27">
        <v>44078</v>
      </c>
      <c r="BL197" t="s">
        <v>2536</v>
      </c>
      <c r="BM197" s="27">
        <v>44078</v>
      </c>
      <c r="BN197" t="s">
        <v>2566</v>
      </c>
      <c r="BO197" s="27">
        <v>44078</v>
      </c>
      <c r="BP197" t="s">
        <v>2566</v>
      </c>
      <c r="BQ197" s="7">
        <v>44078</v>
      </c>
      <c r="BR197" t="s">
        <v>2566</v>
      </c>
      <c r="BS197" s="27">
        <v>44078</v>
      </c>
      <c r="BT197" t="s">
        <v>2566</v>
      </c>
      <c r="BU197" s="27">
        <v>44078</v>
      </c>
      <c r="BV197" t="s">
        <v>2566</v>
      </c>
      <c r="BW197">
        <v>44078</v>
      </c>
      <c r="BX197" t="s">
        <v>2566</v>
      </c>
      <c r="BY197" s="27">
        <v>44078</v>
      </c>
      <c r="BZ197" t="s">
        <v>2566</v>
      </c>
      <c r="CA197" s="27">
        <v>44215</v>
      </c>
      <c r="CB197" t="s">
        <v>2566</v>
      </c>
      <c r="CC197" s="27">
        <v>44215</v>
      </c>
      <c r="CD197">
        <v>9321</v>
      </c>
      <c r="CE197" s="27">
        <v>44222</v>
      </c>
      <c r="CF197" t="s">
        <v>2566</v>
      </c>
      <c r="CG197" s="27">
        <v>44215</v>
      </c>
      <c r="CH197" t="s">
        <v>2540</v>
      </c>
      <c r="CI197" s="27">
        <v>44215</v>
      </c>
      <c r="CJ197" t="s">
        <v>2540</v>
      </c>
      <c r="CK197" s="27">
        <v>44215</v>
      </c>
      <c r="CL197" t="s">
        <v>2540</v>
      </c>
      <c r="CM197" s="27">
        <v>44215</v>
      </c>
      <c r="CN197" t="s">
        <v>2539</v>
      </c>
      <c r="CO197" s="27">
        <v>44253</v>
      </c>
      <c r="CP197" t="s">
        <v>2539</v>
      </c>
      <c r="CQ197" s="7">
        <v>44253</v>
      </c>
      <c r="CR197">
        <v>4277</v>
      </c>
      <c r="CS197" t="s">
        <v>2585</v>
      </c>
      <c r="CT197" t="s">
        <v>2530</v>
      </c>
      <c r="CU197" s="7">
        <v>44263</v>
      </c>
      <c r="CV197" t="s">
        <v>2566</v>
      </c>
      <c r="CW197" s="27">
        <v>44265</v>
      </c>
      <c r="CX197" t="s">
        <v>2566</v>
      </c>
      <c r="CY197" s="27">
        <v>44265</v>
      </c>
      <c r="CZ197" t="s">
        <v>2566</v>
      </c>
      <c r="DA197" s="27">
        <v>44265</v>
      </c>
      <c r="DB197" t="s">
        <v>2566</v>
      </c>
      <c r="DC197" s="27">
        <v>44265</v>
      </c>
      <c r="DD197" t="s">
        <v>2534</v>
      </c>
      <c r="DE197" s="27">
        <v>44335</v>
      </c>
      <c r="DF197" t="s">
        <v>2534</v>
      </c>
      <c r="DG197" s="27">
        <v>44335</v>
      </c>
      <c r="DH197" t="s">
        <v>2534</v>
      </c>
      <c r="DI197" s="27">
        <v>44335</v>
      </c>
      <c r="DJ197" t="s">
        <v>106</v>
      </c>
      <c r="DK197" s="7">
        <v>44259</v>
      </c>
      <c r="DL197" t="s">
        <v>416</v>
      </c>
      <c r="DM197" s="27">
        <v>44365</v>
      </c>
      <c r="DN197" t="s">
        <v>416</v>
      </c>
      <c r="DO197" s="27">
        <v>44365</v>
      </c>
      <c r="DP197" t="s">
        <v>13</v>
      </c>
      <c r="DQ197" s="27">
        <v>44365</v>
      </c>
      <c r="DR197" t="s">
        <v>408</v>
      </c>
      <c r="DS197" s="27">
        <v>44365</v>
      </c>
      <c r="DT197" t="s">
        <v>13</v>
      </c>
      <c r="DU197" s="27">
        <v>44365</v>
      </c>
      <c r="DV197" t="s">
        <v>10</v>
      </c>
      <c r="DW197" s="27">
        <v>44263</v>
      </c>
      <c r="DX197" t="s">
        <v>2587</v>
      </c>
      <c r="DY197" s="7">
        <v>44370</v>
      </c>
      <c r="DZ197" t="s">
        <v>2587</v>
      </c>
      <c r="EA197">
        <v>44370</v>
      </c>
      <c r="EB197" t="s">
        <v>2587</v>
      </c>
      <c r="EC197" s="27">
        <v>44370</v>
      </c>
      <c r="ED197" t="s">
        <v>2587</v>
      </c>
      <c r="EE197" s="27">
        <v>44370</v>
      </c>
      <c r="EF197" t="s">
        <v>2587</v>
      </c>
      <c r="EG197" s="7">
        <v>44370</v>
      </c>
      <c r="EH197" t="s">
        <v>2587</v>
      </c>
      <c r="EI197" s="27">
        <v>44370</v>
      </c>
      <c r="EJ197" t="s">
        <v>158</v>
      </c>
      <c r="EK197" s="27">
        <v>44393</v>
      </c>
      <c r="EL197" t="s">
        <v>158</v>
      </c>
      <c r="EM197" s="27">
        <v>44393</v>
      </c>
      <c r="EN197" t="s">
        <v>158</v>
      </c>
      <c r="EO197" s="27">
        <v>44393</v>
      </c>
      <c r="EP197" t="s">
        <v>158</v>
      </c>
      <c r="EQ197" s="27">
        <v>44393</v>
      </c>
      <c r="ER197" t="s">
        <v>154</v>
      </c>
      <c r="ES197" s="27">
        <v>44420</v>
      </c>
      <c r="ET197" t="s">
        <v>152</v>
      </c>
      <c r="EU197" s="27">
        <v>44420</v>
      </c>
      <c r="EV197" t="s">
        <v>150</v>
      </c>
      <c r="EW197" s="27">
        <v>44420</v>
      </c>
      <c r="EX197" t="s">
        <v>150</v>
      </c>
      <c r="EY197" s="27">
        <v>44428</v>
      </c>
      <c r="EZ197" t="s">
        <v>150</v>
      </c>
      <c r="FA197">
        <v>44428</v>
      </c>
      <c r="FB197" t="s">
        <v>150</v>
      </c>
      <c r="FC197" s="27">
        <v>44428</v>
      </c>
      <c r="FF197" t="s">
        <v>150</v>
      </c>
      <c r="FG197" s="27">
        <v>44428</v>
      </c>
      <c r="FH197" t="s">
        <v>148</v>
      </c>
      <c r="FI197" s="7">
        <v>44420</v>
      </c>
      <c r="FJ197" t="s">
        <v>148</v>
      </c>
      <c r="FK197" s="27">
        <v>44420</v>
      </c>
      <c r="FL197" t="s">
        <v>148</v>
      </c>
      <c r="FM197" s="27">
        <v>44420</v>
      </c>
      <c r="FN197" t="s">
        <v>146</v>
      </c>
      <c r="FO197" s="27">
        <v>44420</v>
      </c>
      <c r="FP197" t="s">
        <v>146</v>
      </c>
      <c r="FQ197" s="27">
        <v>44454</v>
      </c>
      <c r="FR197" t="s">
        <v>146</v>
      </c>
      <c r="FS197" s="27">
        <v>44454</v>
      </c>
      <c r="FT197" t="s">
        <v>146</v>
      </c>
      <c r="FU197" s="7">
        <v>44454</v>
      </c>
      <c r="FV197" t="s">
        <v>146</v>
      </c>
      <c r="FW197" s="27">
        <v>44454</v>
      </c>
      <c r="FX197" t="s">
        <v>146</v>
      </c>
      <c r="FY197" s="27">
        <v>44454</v>
      </c>
      <c r="FZ197" t="s">
        <v>146</v>
      </c>
      <c r="GA197" s="27">
        <v>44454</v>
      </c>
      <c r="GB197" t="s">
        <v>146</v>
      </c>
      <c r="GC197" s="27">
        <v>44454</v>
      </c>
      <c r="GD197" t="s">
        <v>146</v>
      </c>
      <c r="GE197" s="27">
        <v>44454</v>
      </c>
      <c r="GF197" t="s">
        <v>146</v>
      </c>
      <c r="GG197" s="27">
        <v>44454</v>
      </c>
      <c r="GH197" t="s">
        <v>146</v>
      </c>
      <c r="GI197" s="27">
        <v>44454</v>
      </c>
      <c r="GJ197" t="s">
        <v>146</v>
      </c>
      <c r="GK197" s="27">
        <v>44483</v>
      </c>
      <c r="GL197" t="s">
        <v>146</v>
      </c>
      <c r="GM197" s="27">
        <v>44483</v>
      </c>
      <c r="GN197" t="s">
        <v>146</v>
      </c>
      <c r="GO197" s="27">
        <v>44483</v>
      </c>
      <c r="GP197" t="s">
        <v>146</v>
      </c>
      <c r="GQ197" s="27">
        <v>44483</v>
      </c>
      <c r="GR197" t="s">
        <v>146</v>
      </c>
      <c r="GS197" s="27">
        <v>44483</v>
      </c>
      <c r="GT197" t="s">
        <v>146</v>
      </c>
      <c r="GU197" s="27">
        <v>44509</v>
      </c>
      <c r="GV197" t="s">
        <v>146</v>
      </c>
      <c r="GW197" s="27">
        <v>44509</v>
      </c>
      <c r="GX197" t="s">
        <v>146</v>
      </c>
      <c r="GY197" s="27">
        <v>44509</v>
      </c>
      <c r="GZ197" t="s">
        <v>145</v>
      </c>
      <c r="HA197" s="27">
        <v>44509</v>
      </c>
      <c r="HB197" t="s">
        <v>145</v>
      </c>
      <c r="HC197" s="27">
        <v>44509</v>
      </c>
      <c r="HD197" t="s">
        <v>145</v>
      </c>
      <c r="HE197" s="27">
        <v>44532</v>
      </c>
      <c r="HF197" t="s">
        <v>145</v>
      </c>
      <c r="HG197">
        <v>44532</v>
      </c>
      <c r="HH197" t="s">
        <v>145</v>
      </c>
      <c r="HI197">
        <v>44532</v>
      </c>
      <c r="HJ197" t="s">
        <v>145</v>
      </c>
      <c r="HK197">
        <v>44532</v>
      </c>
      <c r="HL197" t="s">
        <v>145</v>
      </c>
      <c r="HM197" s="27">
        <v>44532</v>
      </c>
      <c r="HN197" t="s">
        <v>140</v>
      </c>
      <c r="HO197" s="27">
        <v>44532</v>
      </c>
      <c r="HP197" t="s">
        <v>143</v>
      </c>
      <c r="HQ197" s="27">
        <v>44532</v>
      </c>
      <c r="HR197" s="470" t="s">
        <v>143</v>
      </c>
      <c r="HS197" s="471">
        <v>44574</v>
      </c>
      <c r="HT197" t="s">
        <v>143</v>
      </c>
      <c r="HU197" s="27">
        <v>44574</v>
      </c>
      <c r="HV197" t="s">
        <v>143</v>
      </c>
      <c r="HW197" s="27">
        <v>44574</v>
      </c>
      <c r="HX197" t="s">
        <v>143</v>
      </c>
      <c r="HY197" s="27">
        <v>44574</v>
      </c>
      <c r="HZ197" t="s">
        <v>119</v>
      </c>
      <c r="IA197" s="27">
        <v>44574</v>
      </c>
      <c r="IB197" t="s">
        <v>119</v>
      </c>
      <c r="IC197" s="27">
        <v>44574</v>
      </c>
      <c r="ID197" t="s">
        <v>119</v>
      </c>
      <c r="IE197" s="27">
        <v>44596</v>
      </c>
      <c r="IF197" t="s">
        <v>200</v>
      </c>
      <c r="IG197" s="27">
        <v>44601</v>
      </c>
      <c r="IH197" t="s">
        <v>141</v>
      </c>
      <c r="II197" s="27">
        <v>44599</v>
      </c>
      <c r="IJ197" t="s">
        <v>141</v>
      </c>
      <c r="IK197" s="27">
        <v>44599</v>
      </c>
      <c r="IL197" t="s">
        <v>141</v>
      </c>
      <c r="IM197" s="27">
        <v>44599</v>
      </c>
      <c r="IN197" t="s">
        <v>141</v>
      </c>
      <c r="IO197" s="27">
        <v>44599</v>
      </c>
      <c r="IP197" t="s">
        <v>143</v>
      </c>
      <c r="IQ197" s="27">
        <v>44623</v>
      </c>
      <c r="IR197" t="s">
        <v>143</v>
      </c>
      <c r="IS197">
        <v>44623</v>
      </c>
      <c r="IT197" t="s">
        <v>143</v>
      </c>
      <c r="IU197" s="27">
        <v>44623</v>
      </c>
      <c r="IV197" t="s">
        <v>143</v>
      </c>
      <c r="IW197" s="27">
        <v>44623</v>
      </c>
      <c r="IX197" t="s">
        <v>143</v>
      </c>
      <c r="IY197" s="27">
        <v>44623</v>
      </c>
      <c r="IZ197" t="s">
        <v>143</v>
      </c>
      <c r="JA197" s="27">
        <v>44623</v>
      </c>
      <c r="JB197" t="s">
        <v>143</v>
      </c>
      <c r="JC197" s="27">
        <v>44623</v>
      </c>
      <c r="JD197" t="s">
        <v>143</v>
      </c>
      <c r="JE197" s="27">
        <v>44658</v>
      </c>
      <c r="JF197" t="s">
        <v>145</v>
      </c>
      <c r="JG197">
        <v>44658</v>
      </c>
      <c r="JH197" t="s">
        <v>140</v>
      </c>
      <c r="JI197" s="27">
        <v>44658</v>
      </c>
      <c r="JJ197" t="s">
        <v>140</v>
      </c>
      <c r="JK197">
        <v>44658</v>
      </c>
      <c r="JL197" t="s">
        <v>140</v>
      </c>
      <c r="JM197" s="27">
        <v>44658</v>
      </c>
      <c r="JN197" t="s">
        <v>140</v>
      </c>
      <c r="JO197" s="7">
        <v>44685</v>
      </c>
      <c r="JP197" t="s">
        <v>140</v>
      </c>
      <c r="JQ197" s="27">
        <v>44685</v>
      </c>
      <c r="JR197" t="s">
        <v>140</v>
      </c>
      <c r="JS197" s="27">
        <v>44685</v>
      </c>
      <c r="JT197" t="s">
        <v>140</v>
      </c>
      <c r="JU197">
        <v>44685</v>
      </c>
      <c r="JV197" t="s">
        <v>140</v>
      </c>
      <c r="JW197">
        <v>44727</v>
      </c>
      <c r="JX197" t="s">
        <v>140</v>
      </c>
      <c r="JY197" s="27">
        <v>44727</v>
      </c>
      <c r="JZ197" t="s">
        <v>140</v>
      </c>
      <c r="KA197" s="27">
        <v>44727</v>
      </c>
      <c r="KB197" t="s">
        <v>140</v>
      </c>
      <c r="KC197" s="27">
        <v>44767</v>
      </c>
      <c r="KD197" t="s">
        <v>140</v>
      </c>
      <c r="KE197" s="27">
        <v>44767</v>
      </c>
    </row>
    <row r="198" spans="1:291" x14ac:dyDescent="0.25">
      <c r="A198">
        <v>4120</v>
      </c>
      <c r="B198" s="7">
        <v>43921</v>
      </c>
      <c r="D198">
        <v>4120</v>
      </c>
      <c r="E198" s="7">
        <v>43891</v>
      </c>
      <c r="G198">
        <v>3697</v>
      </c>
      <c r="I198">
        <v>3043</v>
      </c>
      <c r="J198" s="7">
        <v>43921</v>
      </c>
      <c r="L198">
        <v>3697</v>
      </c>
      <c r="M198">
        <v>3016</v>
      </c>
      <c r="O198" t="s">
        <v>2566</v>
      </c>
      <c r="P198" s="7">
        <v>43943</v>
      </c>
      <c r="R198">
        <v>284</v>
      </c>
      <c r="S198" s="7">
        <v>42199</v>
      </c>
      <c r="T198" t="s">
        <v>2342</v>
      </c>
      <c r="U198" t="s">
        <v>2565</v>
      </c>
      <c r="V198" s="7">
        <v>43383</v>
      </c>
      <c r="W198" t="s">
        <v>2503</v>
      </c>
      <c r="X198">
        <v>3016</v>
      </c>
      <c r="Y198">
        <v>3016</v>
      </c>
      <c r="Z198" s="7">
        <v>43978</v>
      </c>
      <c r="AA198">
        <v>3016</v>
      </c>
      <c r="AB198">
        <v>3016</v>
      </c>
      <c r="AC198" t="s">
        <v>2566</v>
      </c>
      <c r="AD198" s="7">
        <v>43979</v>
      </c>
      <c r="AE198" s="14">
        <v>3008</v>
      </c>
      <c r="AF198" t="s">
        <v>2534</v>
      </c>
      <c r="AG198" s="7">
        <v>43489</v>
      </c>
      <c r="AH198">
        <v>284</v>
      </c>
      <c r="AI198" s="7">
        <v>42199</v>
      </c>
      <c r="AJ198" s="15" t="s">
        <v>2342</v>
      </c>
      <c r="AK198" t="s">
        <v>2537</v>
      </c>
      <c r="AL198" s="7">
        <v>43943</v>
      </c>
      <c r="AM198">
        <v>3050</v>
      </c>
      <c r="AN198" t="s">
        <v>2537</v>
      </c>
      <c r="AO198" s="7">
        <v>43943</v>
      </c>
      <c r="AP198" t="s">
        <v>2537</v>
      </c>
      <c r="AQ198" s="7">
        <v>43943</v>
      </c>
      <c r="AR198" t="s">
        <v>2537</v>
      </c>
      <c r="AS198" s="27">
        <v>44014</v>
      </c>
      <c r="AT198" t="s">
        <v>2537</v>
      </c>
      <c r="AU198" s="27">
        <v>44014</v>
      </c>
      <c r="AV198" t="s">
        <v>2537</v>
      </c>
      <c r="AW198" s="27">
        <v>44014</v>
      </c>
      <c r="AX198" t="s">
        <v>2537</v>
      </c>
      <c r="AY198" s="27">
        <v>44050</v>
      </c>
      <c r="AZ198" t="s">
        <v>2572</v>
      </c>
      <c r="BA198" s="27">
        <v>44050</v>
      </c>
      <c r="BB198" t="s">
        <v>2572</v>
      </c>
      <c r="BC198" s="27">
        <v>44050</v>
      </c>
      <c r="BD198" t="s">
        <v>2572</v>
      </c>
      <c r="BE198" s="27">
        <v>44050</v>
      </c>
      <c r="BF198" t="s">
        <v>2572</v>
      </c>
      <c r="BG198" s="27">
        <v>44078</v>
      </c>
      <c r="BJ198" t="s">
        <v>2572</v>
      </c>
      <c r="BK198" s="27">
        <v>44078</v>
      </c>
      <c r="BL198" t="s">
        <v>2572</v>
      </c>
      <c r="BM198" s="27">
        <v>44109</v>
      </c>
      <c r="BN198" t="s">
        <v>2535</v>
      </c>
      <c r="BO198" s="27">
        <v>44124</v>
      </c>
      <c r="BP198" t="s">
        <v>2535</v>
      </c>
      <c r="BQ198" s="7">
        <v>44124</v>
      </c>
      <c r="BR198" t="s">
        <v>2535</v>
      </c>
      <c r="BS198" s="27">
        <v>44124</v>
      </c>
      <c r="BT198" t="s">
        <v>2535</v>
      </c>
      <c r="BU198" s="27">
        <v>44124</v>
      </c>
      <c r="BV198" t="s">
        <v>2535</v>
      </c>
      <c r="BW198">
        <v>44124</v>
      </c>
      <c r="BX198" t="s">
        <v>2535</v>
      </c>
      <c r="BY198" s="27">
        <v>44124</v>
      </c>
      <c r="BZ198" t="s">
        <v>2535</v>
      </c>
      <c r="CA198" s="27">
        <v>44215</v>
      </c>
      <c r="CB198" t="s">
        <v>2535</v>
      </c>
      <c r="CC198" s="27">
        <v>44215</v>
      </c>
      <c r="CD198">
        <v>9319</v>
      </c>
      <c r="CE198" s="27">
        <v>44222</v>
      </c>
      <c r="CF198" t="s">
        <v>2535</v>
      </c>
      <c r="CG198" s="27">
        <v>44215</v>
      </c>
      <c r="CH198">
        <v>4162</v>
      </c>
      <c r="CI198" s="27">
        <v>44215</v>
      </c>
      <c r="CJ198">
        <v>4162</v>
      </c>
      <c r="CK198" s="27">
        <v>44215</v>
      </c>
      <c r="CL198">
        <v>4162</v>
      </c>
      <c r="CM198" s="27">
        <v>44215</v>
      </c>
      <c r="CN198" t="s">
        <v>2540</v>
      </c>
      <c r="CO198" s="27">
        <v>44253</v>
      </c>
      <c r="CP198" t="s">
        <v>2540</v>
      </c>
      <c r="CQ198" s="7">
        <v>44253</v>
      </c>
      <c r="CR198">
        <v>4278</v>
      </c>
      <c r="CS198" t="s">
        <v>2585</v>
      </c>
      <c r="CT198" t="s">
        <v>2531</v>
      </c>
      <c r="CU198" s="7">
        <v>44263</v>
      </c>
      <c r="CV198" t="s">
        <v>2535</v>
      </c>
      <c r="CW198" s="27">
        <v>44215</v>
      </c>
      <c r="CX198" t="s">
        <v>2535</v>
      </c>
      <c r="CY198" s="27">
        <v>44215</v>
      </c>
      <c r="CZ198" t="s">
        <v>2535</v>
      </c>
      <c r="DA198" s="27">
        <v>44301</v>
      </c>
      <c r="DB198" t="s">
        <v>2535</v>
      </c>
      <c r="DC198" s="27">
        <v>44301</v>
      </c>
      <c r="DD198" t="s">
        <v>2566</v>
      </c>
      <c r="DE198" s="27">
        <v>44335</v>
      </c>
      <c r="DF198" t="s">
        <v>2566</v>
      </c>
      <c r="DG198" s="27">
        <v>44335</v>
      </c>
      <c r="DH198" t="s">
        <v>2566</v>
      </c>
      <c r="DI198" s="27">
        <v>44335</v>
      </c>
      <c r="DJ198" t="s">
        <v>108</v>
      </c>
      <c r="DK198" s="7">
        <v>44259</v>
      </c>
      <c r="DL198" t="s">
        <v>418</v>
      </c>
      <c r="DM198" s="27">
        <v>44365</v>
      </c>
      <c r="DN198" t="s">
        <v>418</v>
      </c>
      <c r="DO198" s="27">
        <v>44365</v>
      </c>
      <c r="DP198" t="s">
        <v>408</v>
      </c>
      <c r="DQ198" s="27">
        <v>44365</v>
      </c>
      <c r="DR198" t="s">
        <v>410</v>
      </c>
      <c r="DS198" s="27">
        <v>44264</v>
      </c>
      <c r="DT198" t="s">
        <v>408</v>
      </c>
      <c r="DU198" s="27">
        <v>44365</v>
      </c>
      <c r="DV198" t="s">
        <v>11</v>
      </c>
      <c r="DW198" s="27">
        <v>44365</v>
      </c>
      <c r="DX198" t="s">
        <v>10</v>
      </c>
      <c r="DY198" s="7">
        <v>44263</v>
      </c>
      <c r="DZ198" t="s">
        <v>10</v>
      </c>
      <c r="EA198">
        <v>44263</v>
      </c>
      <c r="EB198" t="s">
        <v>10</v>
      </c>
      <c r="EC198" s="27">
        <v>44263</v>
      </c>
      <c r="ED198" t="s">
        <v>10</v>
      </c>
      <c r="EE198" s="27">
        <v>44263</v>
      </c>
      <c r="EF198" t="s">
        <v>10</v>
      </c>
      <c r="EG198" s="7">
        <v>44263</v>
      </c>
      <c r="EH198" t="s">
        <v>10</v>
      </c>
      <c r="EI198" s="27">
        <v>44263</v>
      </c>
      <c r="EJ198" t="s">
        <v>172</v>
      </c>
      <c r="EK198" s="27">
        <v>44404</v>
      </c>
      <c r="EL198" t="s">
        <v>172</v>
      </c>
      <c r="EM198" s="27">
        <v>44404</v>
      </c>
      <c r="EN198" t="s">
        <v>172</v>
      </c>
      <c r="EO198" s="27">
        <v>44411</v>
      </c>
      <c r="EP198" t="s">
        <v>172</v>
      </c>
      <c r="EQ198" s="27">
        <v>44411</v>
      </c>
      <c r="ER198" t="s">
        <v>155</v>
      </c>
      <c r="ES198" s="27">
        <v>44420</v>
      </c>
      <c r="ET198" t="s">
        <v>154</v>
      </c>
      <c r="EU198" s="27">
        <v>44420</v>
      </c>
      <c r="EV198" t="s">
        <v>152</v>
      </c>
      <c r="EW198" s="27">
        <v>44420</v>
      </c>
      <c r="EX198" t="s">
        <v>152</v>
      </c>
      <c r="EY198" s="27">
        <v>44420</v>
      </c>
      <c r="EZ198" t="s">
        <v>152</v>
      </c>
      <c r="FA198">
        <v>44420</v>
      </c>
      <c r="FB198" t="s">
        <v>152</v>
      </c>
      <c r="FC198" s="27">
        <v>44420</v>
      </c>
      <c r="FF198" t="s">
        <v>152</v>
      </c>
      <c r="FG198" s="27">
        <v>44420</v>
      </c>
      <c r="FH198" t="s">
        <v>150</v>
      </c>
      <c r="FI198" s="7">
        <v>44428</v>
      </c>
      <c r="FJ198" t="s">
        <v>150</v>
      </c>
      <c r="FK198" s="27">
        <v>44428</v>
      </c>
      <c r="FL198" t="s">
        <v>150</v>
      </c>
      <c r="FM198" s="27">
        <v>44428</v>
      </c>
      <c r="FN198" t="s">
        <v>148</v>
      </c>
      <c r="FO198" s="27">
        <v>44420</v>
      </c>
      <c r="FP198" t="s">
        <v>148</v>
      </c>
      <c r="FQ198" s="27">
        <v>44454</v>
      </c>
      <c r="FR198" t="s">
        <v>148</v>
      </c>
      <c r="FS198" s="27">
        <v>44454</v>
      </c>
      <c r="FT198" t="s">
        <v>148</v>
      </c>
      <c r="FU198" s="7">
        <v>44454</v>
      </c>
      <c r="FV198" t="s">
        <v>148</v>
      </c>
      <c r="FW198" s="27">
        <v>44454</v>
      </c>
      <c r="FX198" t="s">
        <v>148</v>
      </c>
      <c r="FY198" s="27">
        <v>44454</v>
      </c>
      <c r="FZ198" t="s">
        <v>148</v>
      </c>
      <c r="GA198" s="27">
        <v>44454</v>
      </c>
      <c r="GB198" t="s">
        <v>148</v>
      </c>
      <c r="GC198" s="27">
        <v>44454</v>
      </c>
      <c r="GD198" t="s">
        <v>148</v>
      </c>
      <c r="GE198" s="27">
        <v>44454</v>
      </c>
      <c r="GF198" t="s">
        <v>148</v>
      </c>
      <c r="GG198" s="27">
        <v>44454</v>
      </c>
      <c r="GH198" t="s">
        <v>148</v>
      </c>
      <c r="GI198" s="27">
        <v>44454</v>
      </c>
      <c r="GJ198" t="s">
        <v>148</v>
      </c>
      <c r="GK198" s="27">
        <v>44483</v>
      </c>
      <c r="GL198" t="s">
        <v>148</v>
      </c>
      <c r="GM198" s="27">
        <v>44483</v>
      </c>
      <c r="GN198" t="s">
        <v>148</v>
      </c>
      <c r="GO198" s="27">
        <v>44483</v>
      </c>
      <c r="GP198" t="s">
        <v>148</v>
      </c>
      <c r="GQ198" s="27">
        <v>44483</v>
      </c>
      <c r="GR198" t="s">
        <v>148</v>
      </c>
      <c r="GS198" s="27">
        <v>44483</v>
      </c>
      <c r="GT198" t="s">
        <v>148</v>
      </c>
      <c r="GU198" s="27">
        <v>44509</v>
      </c>
      <c r="GV198" t="s">
        <v>148</v>
      </c>
      <c r="GW198" s="27">
        <v>44509</v>
      </c>
      <c r="GX198" t="s">
        <v>148</v>
      </c>
      <c r="GY198" s="27">
        <v>44509</v>
      </c>
      <c r="GZ198" t="s">
        <v>146</v>
      </c>
      <c r="HA198" s="27">
        <v>44509</v>
      </c>
      <c r="HB198" t="s">
        <v>146</v>
      </c>
      <c r="HC198" s="27">
        <v>44509</v>
      </c>
      <c r="HD198" t="s">
        <v>146</v>
      </c>
      <c r="HE198" s="27">
        <v>44532</v>
      </c>
      <c r="HF198" t="s">
        <v>146</v>
      </c>
      <c r="HG198">
        <v>44532</v>
      </c>
      <c r="HH198" t="s">
        <v>146</v>
      </c>
      <c r="HI198">
        <v>44532</v>
      </c>
      <c r="HJ198" t="s">
        <v>146</v>
      </c>
      <c r="HK198">
        <v>44532</v>
      </c>
      <c r="HL198" t="s">
        <v>146</v>
      </c>
      <c r="HM198" s="27">
        <v>44532</v>
      </c>
      <c r="HN198" t="s">
        <v>141</v>
      </c>
      <c r="HO198" s="27">
        <v>44532</v>
      </c>
      <c r="HP198" t="s">
        <v>145</v>
      </c>
      <c r="HQ198" s="27">
        <v>44532</v>
      </c>
      <c r="HR198" s="470" t="s">
        <v>145</v>
      </c>
      <c r="HS198" s="471">
        <v>44574</v>
      </c>
      <c r="HT198" t="s">
        <v>145</v>
      </c>
      <c r="HU198" s="27">
        <v>44574</v>
      </c>
      <c r="HV198" t="s">
        <v>145</v>
      </c>
      <c r="HW198" s="27">
        <v>44574</v>
      </c>
      <c r="HX198" t="s">
        <v>145</v>
      </c>
      <c r="HY198" s="27">
        <v>44574</v>
      </c>
      <c r="HZ198" t="s">
        <v>140</v>
      </c>
      <c r="IA198" s="27">
        <v>44574</v>
      </c>
      <c r="IB198" t="s">
        <v>140</v>
      </c>
      <c r="IC198" s="27">
        <v>44574</v>
      </c>
      <c r="ID198" t="s">
        <v>140</v>
      </c>
      <c r="IE198" s="27">
        <v>44599</v>
      </c>
      <c r="IF198" t="s">
        <v>119</v>
      </c>
      <c r="IG198" s="27">
        <v>44596</v>
      </c>
      <c r="IH198" t="s">
        <v>143</v>
      </c>
      <c r="II198" s="27">
        <v>44599</v>
      </c>
      <c r="IJ198" t="s">
        <v>143</v>
      </c>
      <c r="IK198" s="27">
        <v>44599</v>
      </c>
      <c r="IL198" t="s">
        <v>143</v>
      </c>
      <c r="IM198" s="27">
        <v>44599</v>
      </c>
      <c r="IN198" t="s">
        <v>143</v>
      </c>
      <c r="IO198" s="27">
        <v>44599</v>
      </c>
      <c r="IP198" t="s">
        <v>145</v>
      </c>
      <c r="IQ198" s="27">
        <v>44623</v>
      </c>
      <c r="IR198" t="s">
        <v>145</v>
      </c>
      <c r="IS198">
        <v>44623</v>
      </c>
      <c r="IT198" t="s">
        <v>145</v>
      </c>
      <c r="IU198" s="27">
        <v>44623</v>
      </c>
      <c r="IV198" t="s">
        <v>145</v>
      </c>
      <c r="IW198" s="27">
        <v>44623</v>
      </c>
      <c r="IX198" t="s">
        <v>145</v>
      </c>
      <c r="IY198" s="27">
        <v>44623</v>
      </c>
      <c r="IZ198" t="s">
        <v>145</v>
      </c>
      <c r="JA198" s="27">
        <v>44623</v>
      </c>
      <c r="JB198" t="s">
        <v>145</v>
      </c>
      <c r="JC198" s="27">
        <v>44623</v>
      </c>
      <c r="JD198" t="s">
        <v>145</v>
      </c>
      <c r="JE198" s="27">
        <v>44658</v>
      </c>
      <c r="JF198" t="s">
        <v>146</v>
      </c>
      <c r="JG198">
        <v>44658</v>
      </c>
      <c r="JH198" t="s">
        <v>141</v>
      </c>
      <c r="JI198" s="27">
        <v>44658</v>
      </c>
      <c r="JJ198" t="s">
        <v>141</v>
      </c>
      <c r="JK198">
        <v>44658</v>
      </c>
      <c r="JL198" t="s">
        <v>141</v>
      </c>
      <c r="JM198" s="27">
        <v>44680</v>
      </c>
      <c r="JN198" t="s">
        <v>141</v>
      </c>
      <c r="JO198" s="7">
        <v>44685</v>
      </c>
      <c r="JP198" t="s">
        <v>141</v>
      </c>
      <c r="JQ198" s="27">
        <v>44685</v>
      </c>
      <c r="JR198" t="s">
        <v>141</v>
      </c>
      <c r="JS198" s="27">
        <v>44685</v>
      </c>
      <c r="JT198" t="s">
        <v>141</v>
      </c>
      <c r="JU198">
        <v>44685</v>
      </c>
      <c r="JV198" t="s">
        <v>141</v>
      </c>
      <c r="JW198">
        <v>44727</v>
      </c>
      <c r="JX198" t="s">
        <v>141</v>
      </c>
      <c r="JY198" s="27">
        <v>44727</v>
      </c>
      <c r="JZ198" t="s">
        <v>141</v>
      </c>
      <c r="KA198" s="27">
        <v>44727</v>
      </c>
      <c r="KB198" t="s">
        <v>141</v>
      </c>
      <c r="KC198" s="27">
        <v>44767</v>
      </c>
      <c r="KD198" t="s">
        <v>141</v>
      </c>
      <c r="KE198" s="27">
        <v>44767</v>
      </c>
    </row>
    <row r="199" spans="1:291" x14ac:dyDescent="0.25">
      <c r="A199">
        <v>3043</v>
      </c>
      <c r="B199" s="7">
        <v>43921</v>
      </c>
      <c r="D199">
        <v>3043</v>
      </c>
      <c r="E199" s="7">
        <v>43921</v>
      </c>
      <c r="G199">
        <v>5307</v>
      </c>
      <c r="I199">
        <v>3016</v>
      </c>
      <c r="J199" s="7">
        <v>43921</v>
      </c>
      <c r="L199">
        <v>5307</v>
      </c>
      <c r="M199">
        <v>3048</v>
      </c>
      <c r="O199" t="s">
        <v>2535</v>
      </c>
      <c r="P199" s="7">
        <v>43840</v>
      </c>
      <c r="S199" s="7">
        <v>42199</v>
      </c>
      <c r="T199" t="s">
        <v>2342</v>
      </c>
      <c r="U199" t="s">
        <v>2568</v>
      </c>
      <c r="V199" s="7">
        <v>42821</v>
      </c>
      <c r="W199" t="s">
        <v>2549</v>
      </c>
      <c r="X199">
        <v>3048</v>
      </c>
      <c r="Y199">
        <v>3048</v>
      </c>
      <c r="Z199" s="7">
        <v>43978</v>
      </c>
      <c r="AA199">
        <v>3048</v>
      </c>
      <c r="AB199">
        <v>3048</v>
      </c>
      <c r="AC199" t="s">
        <v>2535</v>
      </c>
      <c r="AD199" s="7">
        <v>43840</v>
      </c>
      <c r="AE199" s="14" t="s">
        <v>2529</v>
      </c>
      <c r="AF199" t="s">
        <v>2566</v>
      </c>
      <c r="AG199" s="7">
        <v>43979</v>
      </c>
      <c r="AI199" s="7">
        <v>42199</v>
      </c>
      <c r="AJ199" s="15" t="s">
        <v>2342</v>
      </c>
      <c r="AK199" t="s">
        <v>2539</v>
      </c>
      <c r="AL199" s="7">
        <v>43979</v>
      </c>
      <c r="AM199">
        <v>3085</v>
      </c>
      <c r="AN199" t="s">
        <v>2539</v>
      </c>
      <c r="AO199" s="7">
        <v>43979</v>
      </c>
      <c r="AP199" t="s">
        <v>2539</v>
      </c>
      <c r="AQ199" s="7">
        <v>43979</v>
      </c>
      <c r="AR199" t="s">
        <v>2539</v>
      </c>
      <c r="AS199" s="27">
        <v>44014</v>
      </c>
      <c r="AT199" t="s">
        <v>2539</v>
      </c>
      <c r="AU199" s="27">
        <v>44014</v>
      </c>
      <c r="AV199" t="s">
        <v>2539</v>
      </c>
      <c r="AW199" s="27">
        <v>44014</v>
      </c>
      <c r="AX199" t="s">
        <v>2539</v>
      </c>
      <c r="AY199" s="27">
        <v>44014</v>
      </c>
      <c r="AZ199" t="s">
        <v>2537</v>
      </c>
      <c r="BA199" s="27">
        <v>44050</v>
      </c>
      <c r="BB199" t="s">
        <v>2537</v>
      </c>
      <c r="BC199" s="27">
        <v>44050</v>
      </c>
      <c r="BD199" t="s">
        <v>2537</v>
      </c>
      <c r="BE199" s="27">
        <v>44050</v>
      </c>
      <c r="BF199" t="s">
        <v>2537</v>
      </c>
      <c r="BG199" s="27">
        <v>44078</v>
      </c>
      <c r="BJ199" t="s">
        <v>2537</v>
      </c>
      <c r="BK199" s="27">
        <v>44078</v>
      </c>
      <c r="BL199" t="s">
        <v>2537</v>
      </c>
      <c r="BM199" s="27">
        <v>44109</v>
      </c>
      <c r="BN199" t="s">
        <v>2536</v>
      </c>
      <c r="BO199" s="27">
        <v>44124</v>
      </c>
      <c r="BP199" t="s">
        <v>2536</v>
      </c>
      <c r="BQ199" s="7">
        <v>44124</v>
      </c>
      <c r="BR199" t="s">
        <v>2536</v>
      </c>
      <c r="BS199" s="27">
        <v>44124</v>
      </c>
      <c r="BT199" t="s">
        <v>2536</v>
      </c>
      <c r="BU199" s="27">
        <v>44124</v>
      </c>
      <c r="BV199" t="s">
        <v>2536</v>
      </c>
      <c r="BW199">
        <v>44124</v>
      </c>
      <c r="BX199" t="s">
        <v>2536</v>
      </c>
      <c r="BY199" s="27">
        <v>44124</v>
      </c>
      <c r="BZ199" t="s">
        <v>2536</v>
      </c>
      <c r="CA199" s="27">
        <v>44215</v>
      </c>
      <c r="CB199" t="s">
        <v>2536</v>
      </c>
      <c r="CC199" s="27">
        <v>44215</v>
      </c>
      <c r="CD199" t="s">
        <v>407</v>
      </c>
      <c r="CE199" s="27">
        <v>44091</v>
      </c>
      <c r="CF199" t="s">
        <v>2536</v>
      </c>
      <c r="CG199" s="27">
        <v>44215</v>
      </c>
      <c r="CH199">
        <v>4161</v>
      </c>
      <c r="CI199" s="27">
        <v>44215</v>
      </c>
      <c r="CJ199">
        <v>4161</v>
      </c>
      <c r="CK199" s="27">
        <v>44215</v>
      </c>
      <c r="CL199">
        <v>4161</v>
      </c>
      <c r="CM199" s="27">
        <v>44215</v>
      </c>
      <c r="CN199">
        <v>4162</v>
      </c>
      <c r="CO199" s="27">
        <v>44253</v>
      </c>
      <c r="CP199">
        <v>4162</v>
      </c>
      <c r="CQ199" s="7">
        <v>44253</v>
      </c>
      <c r="CR199" t="s">
        <v>2591</v>
      </c>
      <c r="CS199" t="s">
        <v>2585</v>
      </c>
      <c r="CT199">
        <v>4352</v>
      </c>
      <c r="CU199" s="7">
        <v>44264</v>
      </c>
      <c r="CV199" t="s">
        <v>2536</v>
      </c>
      <c r="CW199" s="27">
        <v>44265</v>
      </c>
      <c r="CX199" t="s">
        <v>2536</v>
      </c>
      <c r="CY199" s="27">
        <v>44265</v>
      </c>
      <c r="CZ199" t="s">
        <v>2536</v>
      </c>
      <c r="DA199" s="27">
        <v>44301</v>
      </c>
      <c r="DB199" t="s">
        <v>2536</v>
      </c>
      <c r="DC199" s="27">
        <v>44301</v>
      </c>
      <c r="DD199" t="s">
        <v>2535</v>
      </c>
      <c r="DE199" s="27">
        <v>44335</v>
      </c>
      <c r="DF199" t="s">
        <v>2535</v>
      </c>
      <c r="DG199" s="27">
        <v>44335</v>
      </c>
      <c r="DH199" t="s">
        <v>2535</v>
      </c>
      <c r="DI199" s="27">
        <v>44335</v>
      </c>
      <c r="DJ199" t="s">
        <v>109</v>
      </c>
      <c r="DK199" s="7">
        <v>44259</v>
      </c>
      <c r="DL199" t="s">
        <v>2592</v>
      </c>
      <c r="DM199" s="27">
        <v>44365</v>
      </c>
      <c r="DN199" t="s">
        <v>2592</v>
      </c>
      <c r="DO199" s="27">
        <v>44365</v>
      </c>
      <c r="DP199" t="s">
        <v>410</v>
      </c>
      <c r="DQ199" s="27">
        <v>44264</v>
      </c>
      <c r="DR199" t="s">
        <v>411</v>
      </c>
      <c r="DS199" s="27">
        <v>44365</v>
      </c>
      <c r="DT199" t="s">
        <v>410</v>
      </c>
      <c r="DU199" s="27">
        <v>44264</v>
      </c>
      <c r="DV199" t="s">
        <v>13</v>
      </c>
      <c r="DW199" s="27">
        <v>44365</v>
      </c>
      <c r="DX199" t="s">
        <v>11</v>
      </c>
      <c r="DY199" s="7">
        <v>44365</v>
      </c>
      <c r="DZ199" t="s">
        <v>11</v>
      </c>
      <c r="EA199">
        <v>44397</v>
      </c>
      <c r="EB199" t="s">
        <v>11</v>
      </c>
      <c r="EC199" s="27">
        <v>44397</v>
      </c>
      <c r="ED199" t="s">
        <v>11</v>
      </c>
      <c r="EE199" s="27">
        <v>44397</v>
      </c>
      <c r="EF199" t="s">
        <v>11</v>
      </c>
      <c r="EG199" s="7">
        <v>44397</v>
      </c>
      <c r="EH199" t="s">
        <v>11</v>
      </c>
      <c r="EI199" s="27">
        <v>44397</v>
      </c>
      <c r="EJ199" t="s">
        <v>2550</v>
      </c>
      <c r="EK199" s="27">
        <v>44370</v>
      </c>
      <c r="EL199" t="s">
        <v>2550</v>
      </c>
      <c r="EM199" s="27">
        <v>44370</v>
      </c>
      <c r="EN199" t="s">
        <v>2550</v>
      </c>
      <c r="EO199" s="27">
        <v>44411</v>
      </c>
      <c r="EP199" t="s">
        <v>2550</v>
      </c>
      <c r="EQ199" s="27">
        <v>44411</v>
      </c>
      <c r="ER199" t="s">
        <v>156</v>
      </c>
      <c r="ES199" s="27">
        <v>44420</v>
      </c>
      <c r="ET199" t="s">
        <v>155</v>
      </c>
      <c r="EU199" s="27">
        <v>44420</v>
      </c>
      <c r="EV199" t="s">
        <v>154</v>
      </c>
      <c r="EW199" s="27">
        <v>44420</v>
      </c>
      <c r="EX199" t="s">
        <v>154</v>
      </c>
      <c r="EY199" s="27">
        <v>44420</v>
      </c>
      <c r="EZ199" t="s">
        <v>154</v>
      </c>
      <c r="FA199">
        <v>44420</v>
      </c>
      <c r="FB199" t="s">
        <v>154</v>
      </c>
      <c r="FC199" s="27">
        <v>44420</v>
      </c>
      <c r="FF199" t="s">
        <v>154</v>
      </c>
      <c r="FG199" s="27">
        <v>44420</v>
      </c>
      <c r="FH199" t="s">
        <v>152</v>
      </c>
      <c r="FI199" s="7">
        <v>44420</v>
      </c>
      <c r="FJ199" t="s">
        <v>152</v>
      </c>
      <c r="FK199" s="27">
        <v>44420</v>
      </c>
      <c r="FL199" t="s">
        <v>152</v>
      </c>
      <c r="FM199" s="27">
        <v>44420</v>
      </c>
      <c r="FN199" t="s">
        <v>150</v>
      </c>
      <c r="FO199" s="27">
        <v>44428</v>
      </c>
      <c r="FP199" t="s">
        <v>150</v>
      </c>
      <c r="FQ199" s="27">
        <v>44454</v>
      </c>
      <c r="FR199" t="s">
        <v>150</v>
      </c>
      <c r="FS199" s="27">
        <v>44454</v>
      </c>
      <c r="FT199" t="s">
        <v>150</v>
      </c>
      <c r="FU199" s="7">
        <v>44454</v>
      </c>
      <c r="FV199" t="s">
        <v>150</v>
      </c>
      <c r="FW199" s="27">
        <v>44454</v>
      </c>
      <c r="FX199" t="s">
        <v>150</v>
      </c>
      <c r="FY199" s="27">
        <v>44454</v>
      </c>
      <c r="FZ199" t="s">
        <v>150</v>
      </c>
      <c r="GA199" s="27">
        <v>44454</v>
      </c>
      <c r="GB199" t="s">
        <v>150</v>
      </c>
      <c r="GC199" s="27">
        <v>44454</v>
      </c>
      <c r="GD199" t="s">
        <v>150</v>
      </c>
      <c r="GE199" s="27">
        <v>44454</v>
      </c>
      <c r="GF199" t="s">
        <v>150</v>
      </c>
      <c r="GG199" s="27">
        <v>44454</v>
      </c>
      <c r="GH199" t="s">
        <v>150</v>
      </c>
      <c r="GI199" s="27">
        <v>44454</v>
      </c>
      <c r="GJ199" t="s">
        <v>150</v>
      </c>
      <c r="GK199" s="27">
        <v>44483</v>
      </c>
      <c r="GL199" t="s">
        <v>150</v>
      </c>
      <c r="GM199" s="27">
        <v>44483</v>
      </c>
      <c r="GN199" t="s">
        <v>150</v>
      </c>
      <c r="GO199" s="27">
        <v>44497</v>
      </c>
      <c r="GP199" t="s">
        <v>150</v>
      </c>
      <c r="GQ199" s="27">
        <v>44497</v>
      </c>
      <c r="GR199" t="s">
        <v>150</v>
      </c>
      <c r="GS199" s="27">
        <v>44497</v>
      </c>
      <c r="GT199" t="s">
        <v>150</v>
      </c>
      <c r="GU199" s="27">
        <v>44509</v>
      </c>
      <c r="GV199" t="s">
        <v>150</v>
      </c>
      <c r="GW199" s="27">
        <v>44509</v>
      </c>
      <c r="GX199" t="s">
        <v>150</v>
      </c>
      <c r="GY199" s="27">
        <v>44509</v>
      </c>
      <c r="GZ199" t="s">
        <v>148</v>
      </c>
      <c r="HA199" s="27">
        <v>44509</v>
      </c>
      <c r="HB199" t="s">
        <v>148</v>
      </c>
      <c r="HC199" s="27">
        <v>44509</v>
      </c>
      <c r="HD199" t="s">
        <v>148</v>
      </c>
      <c r="HE199" s="27">
        <v>44532</v>
      </c>
      <c r="HF199" t="s">
        <v>148</v>
      </c>
      <c r="HG199">
        <v>44532</v>
      </c>
      <c r="HH199" t="s">
        <v>148</v>
      </c>
      <c r="HI199">
        <v>44532</v>
      </c>
      <c r="HJ199" t="s">
        <v>148</v>
      </c>
      <c r="HK199">
        <v>44532</v>
      </c>
      <c r="HL199" t="s">
        <v>148</v>
      </c>
      <c r="HM199" s="27">
        <v>44532</v>
      </c>
      <c r="HN199" t="s">
        <v>143</v>
      </c>
      <c r="HO199" s="27">
        <v>44532</v>
      </c>
      <c r="HP199" t="s">
        <v>146</v>
      </c>
      <c r="HQ199" s="27">
        <v>44532</v>
      </c>
      <c r="HR199" s="470" t="s">
        <v>146</v>
      </c>
      <c r="HS199" s="471">
        <v>44574</v>
      </c>
      <c r="HT199" t="s">
        <v>146</v>
      </c>
      <c r="HU199" s="27">
        <v>44574</v>
      </c>
      <c r="HV199" t="s">
        <v>146</v>
      </c>
      <c r="HW199" s="27">
        <v>44574</v>
      </c>
      <c r="HX199" t="s">
        <v>146</v>
      </c>
      <c r="HY199" s="27">
        <v>44574</v>
      </c>
      <c r="HZ199" t="s">
        <v>141</v>
      </c>
      <c r="IA199" s="27">
        <v>44574</v>
      </c>
      <c r="IB199" t="s">
        <v>141</v>
      </c>
      <c r="IC199" s="27">
        <v>44574</v>
      </c>
      <c r="ID199" t="s">
        <v>141</v>
      </c>
      <c r="IE199" s="27">
        <v>44599</v>
      </c>
      <c r="IF199" t="s">
        <v>140</v>
      </c>
      <c r="IG199" s="27">
        <v>44599</v>
      </c>
      <c r="IH199" t="s">
        <v>145</v>
      </c>
      <c r="II199" s="27">
        <v>44599</v>
      </c>
      <c r="IJ199" t="s">
        <v>145</v>
      </c>
      <c r="IK199" s="27">
        <v>44599</v>
      </c>
      <c r="IL199" t="s">
        <v>145</v>
      </c>
      <c r="IM199" s="27">
        <v>44599</v>
      </c>
      <c r="IN199" t="s">
        <v>145</v>
      </c>
      <c r="IO199" s="27">
        <v>44599</v>
      </c>
      <c r="IP199" t="s">
        <v>146</v>
      </c>
      <c r="IQ199" s="27">
        <v>44623</v>
      </c>
      <c r="IR199" t="s">
        <v>146</v>
      </c>
      <c r="IS199">
        <v>44623</v>
      </c>
      <c r="IT199" t="s">
        <v>146</v>
      </c>
      <c r="IU199" s="27">
        <v>44623</v>
      </c>
      <c r="IV199" t="s">
        <v>146</v>
      </c>
      <c r="IW199" s="27">
        <v>44623</v>
      </c>
      <c r="IX199" t="s">
        <v>146</v>
      </c>
      <c r="IY199" s="27">
        <v>44623</v>
      </c>
      <c r="IZ199" t="s">
        <v>146</v>
      </c>
      <c r="JA199" s="27">
        <v>44623</v>
      </c>
      <c r="JB199" t="s">
        <v>146</v>
      </c>
      <c r="JC199" s="27">
        <v>44623</v>
      </c>
      <c r="JD199" t="s">
        <v>146</v>
      </c>
      <c r="JE199" s="27">
        <v>44658</v>
      </c>
      <c r="JF199" t="s">
        <v>148</v>
      </c>
      <c r="JG199">
        <v>44658</v>
      </c>
      <c r="JH199" t="s">
        <v>143</v>
      </c>
      <c r="JI199" s="27">
        <v>44658</v>
      </c>
      <c r="JJ199" t="s">
        <v>143</v>
      </c>
      <c r="JK199">
        <v>44658</v>
      </c>
      <c r="JL199" t="s">
        <v>143</v>
      </c>
      <c r="JM199" s="27">
        <v>44658</v>
      </c>
      <c r="JN199" t="s">
        <v>143</v>
      </c>
      <c r="JO199" s="7">
        <v>44685</v>
      </c>
      <c r="JP199" t="s">
        <v>143</v>
      </c>
      <c r="JQ199" s="27">
        <v>44685</v>
      </c>
      <c r="JR199" t="s">
        <v>143</v>
      </c>
      <c r="JS199" s="27">
        <v>44685</v>
      </c>
      <c r="JT199" t="s">
        <v>143</v>
      </c>
      <c r="JU199">
        <v>44685</v>
      </c>
      <c r="JV199" t="s">
        <v>143</v>
      </c>
      <c r="JW199">
        <v>44727</v>
      </c>
      <c r="JX199" t="s">
        <v>143</v>
      </c>
      <c r="JY199" s="27">
        <v>44727</v>
      </c>
      <c r="JZ199" t="s">
        <v>143</v>
      </c>
      <c r="KA199" s="27">
        <v>44727</v>
      </c>
      <c r="KB199" t="s">
        <v>143</v>
      </c>
      <c r="KC199" s="27">
        <v>44767</v>
      </c>
      <c r="KD199" t="s">
        <v>143</v>
      </c>
      <c r="KE199" s="27">
        <v>44767</v>
      </c>
    </row>
    <row r="200" spans="1:291" x14ac:dyDescent="0.25">
      <c r="A200">
        <v>3016</v>
      </c>
      <c r="B200" s="7">
        <v>43921</v>
      </c>
      <c r="D200">
        <v>3016</v>
      </c>
      <c r="E200" s="7">
        <v>43921</v>
      </c>
      <c r="G200">
        <v>5212</v>
      </c>
      <c r="I200">
        <v>3048</v>
      </c>
      <c r="J200" s="7">
        <v>43921</v>
      </c>
      <c r="L200">
        <v>5212</v>
      </c>
      <c r="M200">
        <v>3029</v>
      </c>
      <c r="O200" t="s">
        <v>2536</v>
      </c>
      <c r="P200" s="7">
        <v>43888</v>
      </c>
      <c r="R200">
        <v>300</v>
      </c>
      <c r="S200" s="7">
        <v>43845</v>
      </c>
      <c r="T200" t="s">
        <v>2549</v>
      </c>
      <c r="U200" t="s">
        <v>2571</v>
      </c>
      <c r="V200" s="7">
        <v>42090</v>
      </c>
      <c r="W200" t="s">
        <v>2533</v>
      </c>
      <c r="X200">
        <v>3029</v>
      </c>
      <c r="Y200">
        <v>3029</v>
      </c>
      <c r="Z200" s="7">
        <v>43978</v>
      </c>
      <c r="AA200">
        <v>3029</v>
      </c>
      <c r="AB200">
        <v>3029</v>
      </c>
      <c r="AC200" t="s">
        <v>2536</v>
      </c>
      <c r="AD200" s="7">
        <v>43979</v>
      </c>
      <c r="AE200" s="14">
        <v>5032</v>
      </c>
      <c r="AF200" t="s">
        <v>2535</v>
      </c>
      <c r="AG200" s="7">
        <v>43840</v>
      </c>
      <c r="AH200">
        <v>300</v>
      </c>
      <c r="AI200" s="7">
        <v>43845</v>
      </c>
      <c r="AJ200" s="15" t="s">
        <v>2549</v>
      </c>
      <c r="AK200" t="s">
        <v>2540</v>
      </c>
      <c r="AL200" s="7">
        <v>43943</v>
      </c>
      <c r="AM200" t="s">
        <v>2532</v>
      </c>
      <c r="AN200" t="s">
        <v>2540</v>
      </c>
      <c r="AO200" s="7">
        <v>43943</v>
      </c>
      <c r="AP200" t="s">
        <v>2540</v>
      </c>
      <c r="AQ200" s="7">
        <v>43943</v>
      </c>
      <c r="AR200" t="s">
        <v>2540</v>
      </c>
      <c r="AS200" s="27">
        <v>43943</v>
      </c>
      <c r="AT200" t="s">
        <v>2540</v>
      </c>
      <c r="AU200" s="27">
        <v>43943</v>
      </c>
      <c r="AV200" t="s">
        <v>2540</v>
      </c>
      <c r="AW200" s="27">
        <v>43943</v>
      </c>
      <c r="AX200" t="s">
        <v>2540</v>
      </c>
      <c r="AY200" s="27">
        <v>43943</v>
      </c>
      <c r="AZ200" t="s">
        <v>2539</v>
      </c>
      <c r="BA200" s="27">
        <v>44014</v>
      </c>
      <c r="BB200" t="s">
        <v>2539</v>
      </c>
      <c r="BC200" s="27">
        <v>44014</v>
      </c>
      <c r="BD200" t="s">
        <v>2539</v>
      </c>
      <c r="BE200" s="27">
        <v>44014</v>
      </c>
      <c r="BF200" t="s">
        <v>2539</v>
      </c>
      <c r="BG200" s="27">
        <v>44014</v>
      </c>
      <c r="BJ200" t="s">
        <v>2539</v>
      </c>
      <c r="BK200" s="27">
        <v>44014</v>
      </c>
      <c r="BL200" t="s">
        <v>2539</v>
      </c>
      <c r="BM200" s="27">
        <v>44014</v>
      </c>
      <c r="BN200" t="s">
        <v>2572</v>
      </c>
      <c r="BO200" s="27">
        <v>44124</v>
      </c>
      <c r="BP200" t="s">
        <v>2572</v>
      </c>
      <c r="BQ200" s="7">
        <v>44124</v>
      </c>
      <c r="BR200" t="s">
        <v>2572</v>
      </c>
      <c r="BS200" s="27">
        <v>44124</v>
      </c>
      <c r="BT200" t="s">
        <v>2572</v>
      </c>
      <c r="BU200" s="27">
        <v>44124</v>
      </c>
      <c r="BV200" t="s">
        <v>2572</v>
      </c>
      <c r="BW200">
        <v>44124</v>
      </c>
      <c r="BX200" t="s">
        <v>2572</v>
      </c>
      <c r="BY200" s="27">
        <v>44124</v>
      </c>
      <c r="BZ200" t="s">
        <v>2572</v>
      </c>
      <c r="CA200" s="27">
        <v>44215</v>
      </c>
      <c r="CB200" t="s">
        <v>2572</v>
      </c>
      <c r="CC200" s="27">
        <v>44215</v>
      </c>
      <c r="CD200">
        <v>1103</v>
      </c>
      <c r="CE200" s="27">
        <v>44222</v>
      </c>
      <c r="CF200" t="s">
        <v>2572</v>
      </c>
      <c r="CG200" s="27">
        <v>44215</v>
      </c>
      <c r="CH200">
        <v>4160</v>
      </c>
      <c r="CI200" s="27">
        <v>44215</v>
      </c>
      <c r="CJ200">
        <v>4160</v>
      </c>
      <c r="CK200" s="27">
        <v>44215</v>
      </c>
      <c r="CL200">
        <v>4160</v>
      </c>
      <c r="CM200" s="27">
        <v>44215</v>
      </c>
      <c r="CN200">
        <v>4161</v>
      </c>
      <c r="CO200" s="27">
        <v>44253</v>
      </c>
      <c r="CP200">
        <v>4161</v>
      </c>
      <c r="CQ200" s="7">
        <v>44253</v>
      </c>
      <c r="CR200" t="s">
        <v>546</v>
      </c>
      <c r="CS200" t="s">
        <v>2585</v>
      </c>
      <c r="CT200">
        <v>4495</v>
      </c>
      <c r="CU200" s="7">
        <v>44263</v>
      </c>
      <c r="CV200" t="s">
        <v>2572</v>
      </c>
      <c r="CW200" s="27">
        <v>44265</v>
      </c>
      <c r="CX200" t="s">
        <v>2572</v>
      </c>
      <c r="CY200" s="27">
        <v>44265</v>
      </c>
      <c r="CZ200" t="s">
        <v>2572</v>
      </c>
      <c r="DA200" s="27">
        <v>44301</v>
      </c>
      <c r="DB200" t="s">
        <v>2572</v>
      </c>
      <c r="DC200" s="27">
        <v>44301</v>
      </c>
      <c r="DD200" t="s">
        <v>2536</v>
      </c>
      <c r="DE200" s="27">
        <v>44335</v>
      </c>
      <c r="DF200" t="s">
        <v>2536</v>
      </c>
      <c r="DG200" s="27">
        <v>44335</v>
      </c>
      <c r="DH200" t="s">
        <v>2536</v>
      </c>
      <c r="DI200" s="27">
        <v>44335</v>
      </c>
      <c r="DJ200" t="s">
        <v>111</v>
      </c>
      <c r="DK200" s="7">
        <v>44259</v>
      </c>
      <c r="DL200" t="s">
        <v>18</v>
      </c>
      <c r="DM200" s="27">
        <v>44365</v>
      </c>
      <c r="DN200" t="s">
        <v>18</v>
      </c>
      <c r="DO200" s="27">
        <v>44365</v>
      </c>
      <c r="DP200" t="s">
        <v>411</v>
      </c>
      <c r="DQ200" s="27">
        <v>44365</v>
      </c>
      <c r="DR200" t="s">
        <v>413</v>
      </c>
      <c r="DS200" s="27">
        <v>44365</v>
      </c>
      <c r="DT200" t="s">
        <v>411</v>
      </c>
      <c r="DU200" s="27">
        <v>44365</v>
      </c>
      <c r="DV200" t="s">
        <v>408</v>
      </c>
      <c r="DW200" s="27">
        <v>44365</v>
      </c>
      <c r="DX200" t="s">
        <v>13</v>
      </c>
      <c r="DY200" s="7">
        <v>44365</v>
      </c>
      <c r="DZ200" t="s">
        <v>13</v>
      </c>
      <c r="EA200">
        <v>44397</v>
      </c>
      <c r="EB200" t="s">
        <v>13</v>
      </c>
      <c r="EC200" s="27">
        <v>44397</v>
      </c>
      <c r="ED200" t="s">
        <v>13</v>
      </c>
      <c r="EE200" s="27">
        <v>44397</v>
      </c>
      <c r="EF200" t="s">
        <v>13</v>
      </c>
      <c r="EG200" s="7">
        <v>44397</v>
      </c>
      <c r="EH200" t="s">
        <v>13</v>
      </c>
      <c r="EI200" s="27">
        <v>44397</v>
      </c>
      <c r="EJ200" t="s">
        <v>2587</v>
      </c>
      <c r="EK200" s="27">
        <v>44370</v>
      </c>
      <c r="EL200" t="s">
        <v>2587</v>
      </c>
      <c r="EM200" s="27">
        <v>44370</v>
      </c>
      <c r="EN200" t="s">
        <v>2587</v>
      </c>
      <c r="EO200" s="27">
        <v>44370</v>
      </c>
      <c r="EP200" t="s">
        <v>2587</v>
      </c>
      <c r="EQ200" s="27">
        <v>44370</v>
      </c>
      <c r="ER200" t="s">
        <v>157</v>
      </c>
      <c r="ES200" s="27">
        <v>44420</v>
      </c>
      <c r="ET200" t="s">
        <v>156</v>
      </c>
      <c r="EU200" s="27">
        <v>44420</v>
      </c>
      <c r="EV200" t="s">
        <v>155</v>
      </c>
      <c r="EW200" s="27">
        <v>44420</v>
      </c>
      <c r="EX200" t="s">
        <v>155</v>
      </c>
      <c r="EY200" s="27">
        <v>44420</v>
      </c>
      <c r="EZ200" t="s">
        <v>155</v>
      </c>
      <c r="FA200">
        <v>44420</v>
      </c>
      <c r="FB200" t="s">
        <v>155</v>
      </c>
      <c r="FC200" s="27">
        <v>44420</v>
      </c>
      <c r="FF200" t="s">
        <v>155</v>
      </c>
      <c r="FG200" s="27">
        <v>44420</v>
      </c>
      <c r="FH200" t="s">
        <v>154</v>
      </c>
      <c r="FI200" s="7">
        <v>44420</v>
      </c>
      <c r="FJ200" t="s">
        <v>154</v>
      </c>
      <c r="FK200" s="27">
        <v>44420</v>
      </c>
      <c r="FL200" t="s">
        <v>154</v>
      </c>
      <c r="FM200" s="27">
        <v>44420</v>
      </c>
      <c r="FN200" t="s">
        <v>152</v>
      </c>
      <c r="FO200" s="27">
        <v>44420</v>
      </c>
      <c r="FP200" t="s">
        <v>152</v>
      </c>
      <c r="FQ200" s="27">
        <v>44454</v>
      </c>
      <c r="FR200" t="s">
        <v>152</v>
      </c>
      <c r="FS200" s="27">
        <v>44454</v>
      </c>
      <c r="FT200" t="s">
        <v>152</v>
      </c>
      <c r="FU200" s="7">
        <v>44454</v>
      </c>
      <c r="FV200" t="s">
        <v>152</v>
      </c>
      <c r="FW200" s="27">
        <v>44454</v>
      </c>
      <c r="FX200" t="s">
        <v>152</v>
      </c>
      <c r="FY200" s="27">
        <v>44454</v>
      </c>
      <c r="FZ200" t="s">
        <v>152</v>
      </c>
      <c r="GA200" s="27">
        <v>44454</v>
      </c>
      <c r="GB200" t="s">
        <v>152</v>
      </c>
      <c r="GC200" s="27">
        <v>44454</v>
      </c>
      <c r="GD200" t="s">
        <v>152</v>
      </c>
      <c r="GE200" s="27">
        <v>44454</v>
      </c>
      <c r="GF200" t="s">
        <v>152</v>
      </c>
      <c r="GG200" s="27">
        <v>44454</v>
      </c>
      <c r="GH200" t="s">
        <v>152</v>
      </c>
      <c r="GI200" s="27">
        <v>44454</v>
      </c>
      <c r="GJ200" t="s">
        <v>152</v>
      </c>
      <c r="GK200" s="27">
        <v>44483</v>
      </c>
      <c r="GL200" t="s">
        <v>152</v>
      </c>
      <c r="GM200" s="27">
        <v>44483</v>
      </c>
      <c r="GN200" t="s">
        <v>152</v>
      </c>
      <c r="GO200" s="27">
        <v>44497</v>
      </c>
      <c r="GP200" t="s">
        <v>152</v>
      </c>
      <c r="GQ200" s="27">
        <v>44497</v>
      </c>
      <c r="GR200" t="s">
        <v>152</v>
      </c>
      <c r="GS200" s="27">
        <v>44497</v>
      </c>
      <c r="GT200" t="s">
        <v>152</v>
      </c>
      <c r="GU200" s="27">
        <v>44509</v>
      </c>
      <c r="GV200" t="s">
        <v>152</v>
      </c>
      <c r="GW200" s="27">
        <v>44509</v>
      </c>
      <c r="GX200" t="s">
        <v>152</v>
      </c>
      <c r="GY200" s="27">
        <v>44509</v>
      </c>
      <c r="GZ200" t="s">
        <v>150</v>
      </c>
      <c r="HA200" s="27">
        <v>44509</v>
      </c>
      <c r="HB200" t="s">
        <v>150</v>
      </c>
      <c r="HC200" s="27">
        <v>44509</v>
      </c>
      <c r="HD200" t="s">
        <v>150</v>
      </c>
      <c r="HE200" s="27">
        <v>44532</v>
      </c>
      <c r="HF200" t="s">
        <v>150</v>
      </c>
      <c r="HG200">
        <v>44532</v>
      </c>
      <c r="HH200" t="s">
        <v>150</v>
      </c>
      <c r="HI200">
        <v>44532</v>
      </c>
      <c r="HJ200" t="s">
        <v>150</v>
      </c>
      <c r="HK200">
        <v>44532</v>
      </c>
      <c r="HL200" t="s">
        <v>150</v>
      </c>
      <c r="HM200" s="27">
        <v>44532</v>
      </c>
      <c r="HN200" t="s">
        <v>145</v>
      </c>
      <c r="HO200" s="27">
        <v>44532</v>
      </c>
      <c r="HP200" t="s">
        <v>148</v>
      </c>
      <c r="HQ200" s="27">
        <v>44532</v>
      </c>
      <c r="HR200" s="470" t="s">
        <v>148</v>
      </c>
      <c r="HS200" s="471">
        <v>44574</v>
      </c>
      <c r="HT200" t="s">
        <v>148</v>
      </c>
      <c r="HU200" s="27">
        <v>44574</v>
      </c>
      <c r="HV200" t="s">
        <v>148</v>
      </c>
      <c r="HW200" s="27">
        <v>44574</v>
      </c>
      <c r="HX200" t="s">
        <v>148</v>
      </c>
      <c r="HY200" s="27">
        <v>44574</v>
      </c>
      <c r="HZ200" t="s">
        <v>143</v>
      </c>
      <c r="IA200" s="27">
        <v>44574</v>
      </c>
      <c r="IB200" t="s">
        <v>143</v>
      </c>
      <c r="IC200" s="27">
        <v>44574</v>
      </c>
      <c r="ID200" t="s">
        <v>143</v>
      </c>
      <c r="IE200" s="27">
        <v>44599</v>
      </c>
      <c r="IF200" t="s">
        <v>141</v>
      </c>
      <c r="IG200" s="27">
        <v>44599</v>
      </c>
      <c r="IH200" t="s">
        <v>146</v>
      </c>
      <c r="II200" s="27">
        <v>44599</v>
      </c>
      <c r="IJ200" t="s">
        <v>146</v>
      </c>
      <c r="IK200" s="27">
        <v>44599</v>
      </c>
      <c r="IL200" t="s">
        <v>146</v>
      </c>
      <c r="IM200" s="27">
        <v>44599</v>
      </c>
      <c r="IN200" t="s">
        <v>146</v>
      </c>
      <c r="IO200" s="27">
        <v>44599</v>
      </c>
      <c r="IP200" t="s">
        <v>148</v>
      </c>
      <c r="IQ200" s="27">
        <v>44623</v>
      </c>
      <c r="IR200" t="s">
        <v>148</v>
      </c>
      <c r="IS200">
        <v>44623</v>
      </c>
      <c r="IT200" t="s">
        <v>148</v>
      </c>
      <c r="IU200" s="27">
        <v>44623</v>
      </c>
      <c r="IV200" t="s">
        <v>148</v>
      </c>
      <c r="IW200" s="27">
        <v>44623</v>
      </c>
      <c r="IX200" t="s">
        <v>148</v>
      </c>
      <c r="IY200" s="27">
        <v>44623</v>
      </c>
      <c r="IZ200" t="s">
        <v>148</v>
      </c>
      <c r="JA200" s="27">
        <v>44623</v>
      </c>
      <c r="JB200" t="s">
        <v>148</v>
      </c>
      <c r="JC200" s="27">
        <v>44623</v>
      </c>
      <c r="JD200" t="s">
        <v>148</v>
      </c>
      <c r="JE200" s="27">
        <v>44658</v>
      </c>
      <c r="JF200" t="s">
        <v>150</v>
      </c>
      <c r="JG200">
        <v>44658</v>
      </c>
      <c r="JH200" t="s">
        <v>145</v>
      </c>
      <c r="JI200" s="27">
        <v>44658</v>
      </c>
      <c r="JJ200" t="s">
        <v>145</v>
      </c>
      <c r="JK200">
        <v>44658</v>
      </c>
      <c r="JL200" t="s">
        <v>145</v>
      </c>
      <c r="JM200" s="27">
        <v>44658</v>
      </c>
      <c r="JN200" t="s">
        <v>145</v>
      </c>
      <c r="JO200" s="7">
        <v>44685</v>
      </c>
      <c r="JP200" t="s">
        <v>145</v>
      </c>
      <c r="JQ200" s="27">
        <v>44685</v>
      </c>
      <c r="JR200" t="s">
        <v>145</v>
      </c>
      <c r="JS200" s="27">
        <v>44685</v>
      </c>
      <c r="JT200" t="s">
        <v>145</v>
      </c>
      <c r="JU200">
        <v>44685</v>
      </c>
      <c r="JV200" t="s">
        <v>145</v>
      </c>
      <c r="JW200">
        <v>44727</v>
      </c>
      <c r="JX200" t="s">
        <v>145</v>
      </c>
      <c r="JY200" s="27">
        <v>44727</v>
      </c>
      <c r="JZ200" t="s">
        <v>145</v>
      </c>
      <c r="KA200" s="27">
        <v>44727</v>
      </c>
      <c r="KB200" t="s">
        <v>145</v>
      </c>
      <c r="KC200" s="27">
        <v>44767</v>
      </c>
      <c r="KD200" t="s">
        <v>145</v>
      </c>
      <c r="KE200" s="27">
        <v>44767</v>
      </c>
    </row>
    <row r="201" spans="1:291" x14ac:dyDescent="0.25">
      <c r="A201">
        <v>3048</v>
      </c>
      <c r="B201" s="7">
        <v>43921</v>
      </c>
      <c r="D201">
        <v>3048</v>
      </c>
      <c r="E201" s="7">
        <v>43921</v>
      </c>
      <c r="G201">
        <v>5028</v>
      </c>
      <c r="I201">
        <v>3029</v>
      </c>
      <c r="J201" s="7">
        <v>43921</v>
      </c>
      <c r="L201">
        <v>5028</v>
      </c>
      <c r="M201">
        <v>3008</v>
      </c>
      <c r="O201" t="s">
        <v>2572</v>
      </c>
      <c r="P201" s="7">
        <v>43943</v>
      </c>
      <c r="R201">
        <v>299</v>
      </c>
      <c r="S201" s="7">
        <v>43893</v>
      </c>
      <c r="T201" t="s">
        <v>2342</v>
      </c>
      <c r="U201" t="s">
        <v>2573</v>
      </c>
      <c r="V201" s="7">
        <v>43727</v>
      </c>
      <c r="W201" t="s">
        <v>2342</v>
      </c>
      <c r="X201">
        <v>3008</v>
      </c>
      <c r="Y201">
        <v>3008</v>
      </c>
      <c r="Z201" s="7">
        <v>43978</v>
      </c>
      <c r="AA201">
        <v>3008</v>
      </c>
      <c r="AB201">
        <v>3008</v>
      </c>
      <c r="AC201" t="s">
        <v>2572</v>
      </c>
      <c r="AD201" s="7">
        <v>43979</v>
      </c>
      <c r="AE201" s="14">
        <v>5031</v>
      </c>
      <c r="AF201" t="s">
        <v>2536</v>
      </c>
      <c r="AG201" s="7">
        <v>43979</v>
      </c>
      <c r="AH201">
        <v>299</v>
      </c>
      <c r="AI201" s="7">
        <v>43893</v>
      </c>
      <c r="AJ201" s="15" t="s">
        <v>2342</v>
      </c>
      <c r="AK201">
        <v>4162</v>
      </c>
      <c r="AL201" s="7">
        <v>43979</v>
      </c>
      <c r="AM201" t="s">
        <v>2534</v>
      </c>
      <c r="AN201">
        <v>4162</v>
      </c>
      <c r="AO201" s="7">
        <v>43979</v>
      </c>
      <c r="AP201">
        <v>4162</v>
      </c>
      <c r="AQ201" s="7">
        <v>43979</v>
      </c>
      <c r="AR201">
        <v>4162</v>
      </c>
      <c r="AS201" s="27">
        <v>44014</v>
      </c>
      <c r="AT201">
        <v>4162</v>
      </c>
      <c r="AU201" s="27">
        <v>44014</v>
      </c>
      <c r="AV201">
        <v>4162</v>
      </c>
      <c r="AW201" s="27">
        <v>44014</v>
      </c>
      <c r="AX201">
        <v>4162</v>
      </c>
      <c r="AY201" s="27">
        <v>44050</v>
      </c>
      <c r="AZ201" t="s">
        <v>2540</v>
      </c>
      <c r="BA201" s="27">
        <v>43943</v>
      </c>
      <c r="BB201" t="s">
        <v>2540</v>
      </c>
      <c r="BC201" s="27">
        <v>43943</v>
      </c>
      <c r="BD201" t="s">
        <v>2540</v>
      </c>
      <c r="BE201" s="27">
        <v>43943</v>
      </c>
      <c r="BF201" t="s">
        <v>2540</v>
      </c>
      <c r="BG201" s="27">
        <v>44078</v>
      </c>
      <c r="BJ201" t="s">
        <v>2540</v>
      </c>
      <c r="BK201" s="27">
        <v>44078</v>
      </c>
      <c r="BL201" t="s">
        <v>2540</v>
      </c>
      <c r="BM201" s="27">
        <v>44078</v>
      </c>
      <c r="BN201" t="s">
        <v>2537</v>
      </c>
      <c r="BO201" s="27">
        <v>44109</v>
      </c>
      <c r="BP201" t="s">
        <v>2537</v>
      </c>
      <c r="BQ201" s="7">
        <v>44109</v>
      </c>
      <c r="BR201" t="s">
        <v>2537</v>
      </c>
      <c r="BS201" s="27">
        <v>44109</v>
      </c>
      <c r="BT201" t="s">
        <v>2537</v>
      </c>
      <c r="BU201" s="27">
        <v>44109</v>
      </c>
      <c r="BV201" t="s">
        <v>2537</v>
      </c>
      <c r="BW201">
        <v>44109</v>
      </c>
      <c r="BX201" t="s">
        <v>2537</v>
      </c>
      <c r="BY201" s="27">
        <v>44109</v>
      </c>
      <c r="BZ201" t="s">
        <v>2537</v>
      </c>
      <c r="CA201" s="27">
        <v>44215</v>
      </c>
      <c r="CB201" t="s">
        <v>2537</v>
      </c>
      <c r="CC201" s="27">
        <v>44215</v>
      </c>
      <c r="CD201">
        <v>1138</v>
      </c>
      <c r="CE201" s="27">
        <v>44222</v>
      </c>
      <c r="CF201" t="s">
        <v>2537</v>
      </c>
      <c r="CG201" s="27">
        <v>44215</v>
      </c>
      <c r="CH201">
        <v>4111</v>
      </c>
      <c r="CI201" s="27">
        <v>44215</v>
      </c>
      <c r="CJ201">
        <v>4111</v>
      </c>
      <c r="CK201" s="27">
        <v>44215</v>
      </c>
      <c r="CL201">
        <v>4111</v>
      </c>
      <c r="CM201" s="27">
        <v>44215</v>
      </c>
      <c r="CN201">
        <v>4160</v>
      </c>
      <c r="CO201" s="27">
        <v>44215</v>
      </c>
      <c r="CP201">
        <v>4160</v>
      </c>
      <c r="CQ201" s="7">
        <v>44215</v>
      </c>
      <c r="CR201" t="s">
        <v>2593</v>
      </c>
      <c r="CS201" t="s">
        <v>2585</v>
      </c>
      <c r="CT201">
        <v>4500</v>
      </c>
      <c r="CU201" s="7">
        <v>44263</v>
      </c>
      <c r="CV201" t="s">
        <v>2537</v>
      </c>
      <c r="CW201" s="27">
        <v>44265</v>
      </c>
      <c r="CX201" t="s">
        <v>2537</v>
      </c>
      <c r="CY201" s="27">
        <v>44265</v>
      </c>
      <c r="CZ201" t="s">
        <v>2537</v>
      </c>
      <c r="DA201" s="27">
        <v>44301</v>
      </c>
      <c r="DB201" t="s">
        <v>2537</v>
      </c>
      <c r="DC201" s="27">
        <v>44301</v>
      </c>
      <c r="DD201" t="s">
        <v>2572</v>
      </c>
      <c r="DE201" s="27">
        <v>44335</v>
      </c>
      <c r="DF201" t="s">
        <v>2572</v>
      </c>
      <c r="DG201" s="27">
        <v>44335</v>
      </c>
      <c r="DH201" t="s">
        <v>2572</v>
      </c>
      <c r="DI201" s="27">
        <v>44335</v>
      </c>
      <c r="DJ201" t="s">
        <v>112</v>
      </c>
      <c r="DK201" s="7">
        <v>44259</v>
      </c>
      <c r="DL201" t="s">
        <v>366</v>
      </c>
      <c r="DM201" s="27">
        <v>44365</v>
      </c>
      <c r="DN201" t="s">
        <v>366</v>
      </c>
      <c r="DO201" s="27">
        <v>44365</v>
      </c>
      <c r="DP201" t="s">
        <v>413</v>
      </c>
      <c r="DQ201" s="27">
        <v>44365</v>
      </c>
      <c r="DR201" t="s">
        <v>414</v>
      </c>
      <c r="DS201" s="27">
        <v>44365</v>
      </c>
      <c r="DT201" t="s">
        <v>413</v>
      </c>
      <c r="DU201" s="27">
        <v>44365</v>
      </c>
      <c r="DV201" t="s">
        <v>410</v>
      </c>
      <c r="DW201" s="27">
        <v>44264</v>
      </c>
      <c r="DX201" t="s">
        <v>408</v>
      </c>
      <c r="DY201" s="7">
        <v>44392</v>
      </c>
      <c r="DZ201" t="s">
        <v>408</v>
      </c>
      <c r="EA201">
        <v>44392</v>
      </c>
      <c r="EB201" t="s">
        <v>408</v>
      </c>
      <c r="EC201" s="27">
        <v>44392</v>
      </c>
      <c r="ED201" t="s">
        <v>408</v>
      </c>
      <c r="EE201" s="27">
        <v>44392</v>
      </c>
      <c r="EF201" t="s">
        <v>408</v>
      </c>
      <c r="EG201" s="7">
        <v>44392</v>
      </c>
      <c r="EH201" t="s">
        <v>408</v>
      </c>
      <c r="EI201" s="27">
        <v>44392</v>
      </c>
      <c r="EJ201" t="s">
        <v>10</v>
      </c>
      <c r="EK201" s="27">
        <v>44263</v>
      </c>
      <c r="EL201" t="s">
        <v>10</v>
      </c>
      <c r="EM201" s="27">
        <v>44263</v>
      </c>
      <c r="EN201" t="s">
        <v>10</v>
      </c>
      <c r="EO201" s="27">
        <v>44263</v>
      </c>
      <c r="EP201" t="s">
        <v>10</v>
      </c>
      <c r="EQ201" s="27">
        <v>44263</v>
      </c>
      <c r="ER201" t="s">
        <v>158</v>
      </c>
      <c r="ES201" s="27">
        <v>44420</v>
      </c>
      <c r="ET201" t="s">
        <v>157</v>
      </c>
      <c r="EU201" s="27">
        <v>44420</v>
      </c>
      <c r="EV201" t="s">
        <v>156</v>
      </c>
      <c r="EW201" s="27">
        <v>44420</v>
      </c>
      <c r="EX201" t="s">
        <v>156</v>
      </c>
      <c r="EY201" s="27">
        <v>44420</v>
      </c>
      <c r="EZ201" t="s">
        <v>156</v>
      </c>
      <c r="FA201">
        <v>44420</v>
      </c>
      <c r="FB201" t="s">
        <v>156</v>
      </c>
      <c r="FC201" s="27">
        <v>44420</v>
      </c>
      <c r="FF201" t="s">
        <v>156</v>
      </c>
      <c r="FG201" s="27">
        <v>44420</v>
      </c>
      <c r="FH201" t="s">
        <v>155</v>
      </c>
      <c r="FI201" s="7">
        <v>44420</v>
      </c>
      <c r="FJ201" t="s">
        <v>155</v>
      </c>
      <c r="FK201" s="27">
        <v>44420</v>
      </c>
      <c r="FL201" t="s">
        <v>155</v>
      </c>
      <c r="FM201" s="27">
        <v>44420</v>
      </c>
      <c r="FN201" t="s">
        <v>154</v>
      </c>
      <c r="FO201" s="27">
        <v>44420</v>
      </c>
      <c r="FP201" t="s">
        <v>154</v>
      </c>
      <c r="FQ201" s="27">
        <v>44454</v>
      </c>
      <c r="FR201" t="s">
        <v>154</v>
      </c>
      <c r="FS201" s="27">
        <v>44454</v>
      </c>
      <c r="FT201" t="s">
        <v>154</v>
      </c>
      <c r="FU201" s="7">
        <v>44454</v>
      </c>
      <c r="FV201" t="s">
        <v>154</v>
      </c>
      <c r="FW201" s="27">
        <v>44454</v>
      </c>
      <c r="FX201" t="s">
        <v>154</v>
      </c>
      <c r="FY201" s="27">
        <v>44454</v>
      </c>
      <c r="FZ201" t="s">
        <v>154</v>
      </c>
      <c r="GA201" s="27">
        <v>44454</v>
      </c>
      <c r="GB201" t="s">
        <v>154</v>
      </c>
      <c r="GC201" s="27">
        <v>44454</v>
      </c>
      <c r="GD201" t="s">
        <v>154</v>
      </c>
      <c r="GE201" s="27">
        <v>44454</v>
      </c>
      <c r="GF201" t="s">
        <v>154</v>
      </c>
      <c r="GG201" s="27">
        <v>44454</v>
      </c>
      <c r="GH201" t="s">
        <v>154</v>
      </c>
      <c r="GI201" s="27">
        <v>44454</v>
      </c>
      <c r="GJ201" t="s">
        <v>154</v>
      </c>
      <c r="GK201" s="27">
        <v>44483</v>
      </c>
      <c r="GL201" t="s">
        <v>154</v>
      </c>
      <c r="GM201" s="27">
        <v>44483</v>
      </c>
      <c r="GN201" t="s">
        <v>154</v>
      </c>
      <c r="GO201" s="27">
        <v>44483</v>
      </c>
      <c r="GP201" t="s">
        <v>154</v>
      </c>
      <c r="GQ201" s="27">
        <v>44483</v>
      </c>
      <c r="GR201" t="s">
        <v>154</v>
      </c>
      <c r="GS201" s="27">
        <v>44483</v>
      </c>
      <c r="GT201" t="s">
        <v>154</v>
      </c>
      <c r="GU201" s="27">
        <v>44509</v>
      </c>
      <c r="GV201" t="s">
        <v>154</v>
      </c>
      <c r="GW201" s="27">
        <v>44509</v>
      </c>
      <c r="GX201" t="s">
        <v>154</v>
      </c>
      <c r="GY201" s="27">
        <v>44509</v>
      </c>
      <c r="GZ201" t="s">
        <v>152</v>
      </c>
      <c r="HA201" s="27">
        <v>44509</v>
      </c>
      <c r="HB201" t="s">
        <v>152</v>
      </c>
      <c r="HC201" s="27">
        <v>44509</v>
      </c>
      <c r="HD201" t="s">
        <v>152</v>
      </c>
      <c r="HE201" s="27">
        <v>44532</v>
      </c>
      <c r="HF201" t="s">
        <v>152</v>
      </c>
      <c r="HG201">
        <v>44532</v>
      </c>
      <c r="HH201" t="s">
        <v>152</v>
      </c>
      <c r="HI201">
        <v>44532</v>
      </c>
      <c r="HJ201" t="s">
        <v>152</v>
      </c>
      <c r="HK201">
        <v>44532</v>
      </c>
      <c r="HL201" t="s">
        <v>152</v>
      </c>
      <c r="HM201" s="27">
        <v>44532</v>
      </c>
      <c r="HN201" t="s">
        <v>146</v>
      </c>
      <c r="HO201" s="27">
        <v>44532</v>
      </c>
      <c r="HP201" t="s">
        <v>150</v>
      </c>
      <c r="HQ201" s="27">
        <v>44532</v>
      </c>
      <c r="HR201" s="470" t="s">
        <v>150</v>
      </c>
      <c r="HS201" s="471">
        <v>44574</v>
      </c>
      <c r="HT201" t="s">
        <v>150</v>
      </c>
      <c r="HU201" s="27">
        <v>44574</v>
      </c>
      <c r="HV201" t="s">
        <v>150</v>
      </c>
      <c r="HW201" s="27">
        <v>44574</v>
      </c>
      <c r="HX201" t="s">
        <v>150</v>
      </c>
      <c r="HY201" s="27">
        <v>44574</v>
      </c>
      <c r="HZ201" t="s">
        <v>145</v>
      </c>
      <c r="IA201" s="27">
        <v>44574</v>
      </c>
      <c r="IB201" t="s">
        <v>145</v>
      </c>
      <c r="IC201" s="27">
        <v>44574</v>
      </c>
      <c r="ID201" t="s">
        <v>145</v>
      </c>
      <c r="IE201" s="27">
        <v>44599</v>
      </c>
      <c r="IF201" t="s">
        <v>143</v>
      </c>
      <c r="IG201" s="27">
        <v>44599</v>
      </c>
      <c r="IH201" t="s">
        <v>148</v>
      </c>
      <c r="II201" s="27">
        <v>44599</v>
      </c>
      <c r="IJ201" t="s">
        <v>148</v>
      </c>
      <c r="IK201" s="27">
        <v>44599</v>
      </c>
      <c r="IL201" t="s">
        <v>148</v>
      </c>
      <c r="IM201" s="27">
        <v>44599</v>
      </c>
      <c r="IN201" t="s">
        <v>148</v>
      </c>
      <c r="IO201" s="27">
        <v>44599</v>
      </c>
      <c r="IP201" t="s">
        <v>150</v>
      </c>
      <c r="IQ201" s="27">
        <v>44629</v>
      </c>
      <c r="IR201" t="s">
        <v>150</v>
      </c>
      <c r="IS201">
        <v>44635</v>
      </c>
      <c r="IT201" t="s">
        <v>150</v>
      </c>
      <c r="IU201" s="27">
        <v>44635</v>
      </c>
      <c r="IV201" t="s">
        <v>150</v>
      </c>
      <c r="IW201" s="27">
        <v>44635</v>
      </c>
      <c r="IX201" t="s">
        <v>150</v>
      </c>
      <c r="IY201" s="27">
        <v>44635</v>
      </c>
      <c r="IZ201" t="s">
        <v>150</v>
      </c>
      <c r="JA201" s="27">
        <v>44635</v>
      </c>
      <c r="JB201" t="s">
        <v>150</v>
      </c>
      <c r="JC201" s="27">
        <v>44652</v>
      </c>
      <c r="JD201" t="s">
        <v>150</v>
      </c>
      <c r="JE201" s="27">
        <v>44658</v>
      </c>
      <c r="JF201" t="s">
        <v>152</v>
      </c>
      <c r="JG201">
        <v>44658</v>
      </c>
      <c r="JH201" t="s">
        <v>146</v>
      </c>
      <c r="JI201" s="27">
        <v>44658</v>
      </c>
      <c r="JJ201" t="s">
        <v>146</v>
      </c>
      <c r="JK201">
        <v>44658</v>
      </c>
      <c r="JL201" t="s">
        <v>146</v>
      </c>
      <c r="JM201" s="27">
        <v>44658</v>
      </c>
      <c r="JN201" t="s">
        <v>146</v>
      </c>
      <c r="JO201" s="7">
        <v>44685</v>
      </c>
      <c r="JP201" t="s">
        <v>146</v>
      </c>
      <c r="JQ201" s="27">
        <v>44685</v>
      </c>
      <c r="JR201" t="s">
        <v>146</v>
      </c>
      <c r="JS201" s="27">
        <v>44685</v>
      </c>
      <c r="JT201" t="s">
        <v>146</v>
      </c>
      <c r="JU201">
        <v>44685</v>
      </c>
      <c r="JV201" t="s">
        <v>146</v>
      </c>
      <c r="JW201">
        <v>44727</v>
      </c>
      <c r="JX201" t="s">
        <v>146</v>
      </c>
      <c r="JY201" s="27">
        <v>44727</v>
      </c>
      <c r="JZ201" t="s">
        <v>146</v>
      </c>
      <c r="KA201" s="27">
        <v>44727</v>
      </c>
      <c r="KB201" t="s">
        <v>146</v>
      </c>
      <c r="KC201" s="27">
        <v>44767</v>
      </c>
      <c r="KD201" t="s">
        <v>146</v>
      </c>
      <c r="KE201" s="27">
        <v>44767</v>
      </c>
    </row>
    <row r="202" spans="1:291" x14ac:dyDescent="0.25">
      <c r="A202">
        <v>3029</v>
      </c>
      <c r="B202" s="7">
        <v>43921</v>
      </c>
      <c r="D202">
        <v>3029</v>
      </c>
      <c r="E202" s="7">
        <v>43921</v>
      </c>
      <c r="G202" t="s">
        <v>2523</v>
      </c>
      <c r="I202">
        <v>3008</v>
      </c>
      <c r="J202" s="7">
        <v>43963</v>
      </c>
      <c r="L202" t="s">
        <v>2523</v>
      </c>
      <c r="M202" t="s">
        <v>2529</v>
      </c>
      <c r="O202" t="s">
        <v>2537</v>
      </c>
      <c r="P202" s="7">
        <v>43943</v>
      </c>
      <c r="R202" t="s">
        <v>2563</v>
      </c>
      <c r="S202" s="7">
        <v>43782</v>
      </c>
      <c r="T202" t="s">
        <v>2503</v>
      </c>
      <c r="U202" t="s">
        <v>2575</v>
      </c>
      <c r="V202" s="7">
        <v>43978</v>
      </c>
      <c r="W202" t="s">
        <v>2503</v>
      </c>
      <c r="X202" t="s">
        <v>2529</v>
      </c>
      <c r="Y202" t="s">
        <v>2529</v>
      </c>
      <c r="Z202" s="7">
        <v>43885</v>
      </c>
      <c r="AA202" t="s">
        <v>2529</v>
      </c>
      <c r="AB202" t="s">
        <v>2529</v>
      </c>
      <c r="AC202" t="s">
        <v>2537</v>
      </c>
      <c r="AD202" s="7">
        <v>43943</v>
      </c>
      <c r="AE202" s="14">
        <v>3050</v>
      </c>
      <c r="AF202" t="s">
        <v>2572</v>
      </c>
      <c r="AG202" s="7">
        <v>43979</v>
      </c>
      <c r="AH202" t="s">
        <v>2563</v>
      </c>
      <c r="AI202" s="7">
        <v>43782</v>
      </c>
      <c r="AJ202" s="15" t="s">
        <v>2503</v>
      </c>
      <c r="AK202">
        <v>4161</v>
      </c>
      <c r="AL202" s="7">
        <v>43979</v>
      </c>
      <c r="AM202" t="s">
        <v>2566</v>
      </c>
      <c r="AN202">
        <v>4161</v>
      </c>
      <c r="AO202" s="7">
        <v>43979</v>
      </c>
      <c r="AP202">
        <v>4161</v>
      </c>
      <c r="AQ202" s="7">
        <v>43979</v>
      </c>
      <c r="AR202">
        <v>4161</v>
      </c>
      <c r="AS202" s="27">
        <v>44014</v>
      </c>
      <c r="AT202">
        <v>4161</v>
      </c>
      <c r="AU202" s="27">
        <v>44014</v>
      </c>
      <c r="AV202">
        <v>4161</v>
      </c>
      <c r="AW202" s="27">
        <v>44014</v>
      </c>
      <c r="AX202">
        <v>4161</v>
      </c>
      <c r="AY202" s="27">
        <v>44050</v>
      </c>
      <c r="AZ202">
        <v>4162</v>
      </c>
      <c r="BA202" s="27">
        <v>44050</v>
      </c>
      <c r="BB202">
        <v>4162</v>
      </c>
      <c r="BC202" s="27">
        <v>44050</v>
      </c>
      <c r="BD202">
        <v>4162</v>
      </c>
      <c r="BE202" s="27">
        <v>44050</v>
      </c>
      <c r="BF202">
        <v>4162</v>
      </c>
      <c r="BG202" s="27">
        <v>44078</v>
      </c>
      <c r="BJ202">
        <v>4162</v>
      </c>
      <c r="BK202" s="27">
        <v>44078</v>
      </c>
      <c r="BL202">
        <v>4162</v>
      </c>
      <c r="BM202" s="27">
        <v>44078</v>
      </c>
      <c r="BN202" t="s">
        <v>2539</v>
      </c>
      <c r="BO202" s="27">
        <v>44124</v>
      </c>
      <c r="BP202" t="s">
        <v>2539</v>
      </c>
      <c r="BQ202" s="7">
        <v>44124</v>
      </c>
      <c r="BR202" t="s">
        <v>2539</v>
      </c>
      <c r="BS202" s="27">
        <v>44124</v>
      </c>
      <c r="BT202" t="s">
        <v>2539</v>
      </c>
      <c r="BU202" s="27">
        <v>44124</v>
      </c>
      <c r="BV202" t="s">
        <v>2539</v>
      </c>
      <c r="BW202">
        <v>44124</v>
      </c>
      <c r="BX202" t="s">
        <v>2539</v>
      </c>
      <c r="BY202" s="27">
        <v>44124</v>
      </c>
      <c r="BZ202" t="s">
        <v>2539</v>
      </c>
      <c r="CA202" s="27">
        <v>44215</v>
      </c>
      <c r="CB202" t="s">
        <v>2539</v>
      </c>
      <c r="CC202" s="27">
        <v>44215</v>
      </c>
      <c r="CD202">
        <v>1003</v>
      </c>
      <c r="CE202" s="27">
        <v>44222</v>
      </c>
      <c r="CF202" t="s">
        <v>2539</v>
      </c>
      <c r="CG202" s="27">
        <v>44215</v>
      </c>
      <c r="CH202">
        <v>4113</v>
      </c>
      <c r="CI202" s="27">
        <v>44215</v>
      </c>
      <c r="CJ202">
        <v>4113</v>
      </c>
      <c r="CK202" s="27">
        <v>44215</v>
      </c>
      <c r="CL202">
        <v>4113</v>
      </c>
      <c r="CM202" s="27">
        <v>44215</v>
      </c>
      <c r="CN202">
        <v>4111</v>
      </c>
      <c r="CO202" s="27">
        <v>44215</v>
      </c>
      <c r="CP202">
        <v>4111</v>
      </c>
      <c r="CQ202" s="7">
        <v>44215</v>
      </c>
      <c r="CR202">
        <v>8520</v>
      </c>
      <c r="CS202" t="s">
        <v>2585</v>
      </c>
      <c r="CT202">
        <v>4140</v>
      </c>
      <c r="CU202" s="7">
        <v>44264</v>
      </c>
      <c r="CV202" t="s">
        <v>2539</v>
      </c>
      <c r="CW202" s="27">
        <v>44265</v>
      </c>
      <c r="CX202" t="s">
        <v>2539</v>
      </c>
      <c r="CY202" s="27">
        <v>44265</v>
      </c>
      <c r="CZ202" t="s">
        <v>2539</v>
      </c>
      <c r="DA202" s="27">
        <v>44265</v>
      </c>
      <c r="DB202" t="s">
        <v>2539</v>
      </c>
      <c r="DC202" s="27">
        <v>44265</v>
      </c>
      <c r="DD202" t="s">
        <v>2537</v>
      </c>
      <c r="DE202" s="27">
        <v>44301</v>
      </c>
      <c r="DF202" t="s">
        <v>2537</v>
      </c>
      <c r="DG202" s="27">
        <v>44301</v>
      </c>
      <c r="DH202" t="s">
        <v>2537</v>
      </c>
      <c r="DI202" s="27">
        <v>44301</v>
      </c>
      <c r="DJ202" t="s">
        <v>113</v>
      </c>
      <c r="DK202" s="7">
        <v>44259</v>
      </c>
      <c r="DL202" t="s">
        <v>367</v>
      </c>
      <c r="DM202" s="27">
        <v>44365</v>
      </c>
      <c r="DN202" t="s">
        <v>367</v>
      </c>
      <c r="DO202" s="27">
        <v>44365</v>
      </c>
      <c r="DP202" t="s">
        <v>414</v>
      </c>
      <c r="DQ202" s="27">
        <v>44365</v>
      </c>
      <c r="DR202" t="s">
        <v>415</v>
      </c>
      <c r="DS202" s="27">
        <v>44365</v>
      </c>
      <c r="DT202" t="s">
        <v>414</v>
      </c>
      <c r="DU202" s="27">
        <v>44365</v>
      </c>
      <c r="DV202" t="s">
        <v>411</v>
      </c>
      <c r="DW202" s="27">
        <v>44365</v>
      </c>
      <c r="DX202" t="s">
        <v>410</v>
      </c>
      <c r="DY202" s="7">
        <v>44264</v>
      </c>
      <c r="DZ202" t="s">
        <v>410</v>
      </c>
      <c r="EA202">
        <v>44264</v>
      </c>
      <c r="EB202" t="s">
        <v>410</v>
      </c>
      <c r="EC202" s="27">
        <v>44264</v>
      </c>
      <c r="ED202" t="s">
        <v>410</v>
      </c>
      <c r="EE202" s="27">
        <v>44264</v>
      </c>
      <c r="EF202" t="s">
        <v>410</v>
      </c>
      <c r="EG202" s="7">
        <v>44264</v>
      </c>
      <c r="EH202" t="s">
        <v>410</v>
      </c>
      <c r="EI202" s="27">
        <v>44264</v>
      </c>
      <c r="EJ202" t="s">
        <v>11</v>
      </c>
      <c r="EK202" s="27">
        <v>44397</v>
      </c>
      <c r="EL202" t="s">
        <v>11</v>
      </c>
      <c r="EM202" s="27">
        <v>44397</v>
      </c>
      <c r="EN202" t="s">
        <v>11</v>
      </c>
      <c r="EO202" s="27">
        <v>44397</v>
      </c>
      <c r="EP202" t="s">
        <v>11</v>
      </c>
      <c r="EQ202" s="27">
        <v>44397</v>
      </c>
      <c r="ER202" t="s">
        <v>172</v>
      </c>
      <c r="ES202" s="27">
        <v>44411</v>
      </c>
      <c r="ET202" t="s">
        <v>158</v>
      </c>
      <c r="EU202" s="27">
        <v>44420</v>
      </c>
      <c r="EV202" t="s">
        <v>157</v>
      </c>
      <c r="EW202" s="27">
        <v>44420</v>
      </c>
      <c r="EX202" t="s">
        <v>157</v>
      </c>
      <c r="EY202" s="27">
        <v>44420</v>
      </c>
      <c r="EZ202" t="s">
        <v>157</v>
      </c>
      <c r="FA202">
        <v>44420</v>
      </c>
      <c r="FB202" t="s">
        <v>157</v>
      </c>
      <c r="FC202" s="27">
        <v>44420</v>
      </c>
      <c r="FF202" t="s">
        <v>157</v>
      </c>
      <c r="FG202" s="27">
        <v>44420</v>
      </c>
      <c r="FH202" t="s">
        <v>156</v>
      </c>
      <c r="FI202" s="7">
        <v>44420</v>
      </c>
      <c r="FJ202" t="s">
        <v>156</v>
      </c>
      <c r="FK202" s="27">
        <v>44420</v>
      </c>
      <c r="FL202" t="s">
        <v>156</v>
      </c>
      <c r="FM202" s="27">
        <v>44420</v>
      </c>
      <c r="FN202" t="s">
        <v>155</v>
      </c>
      <c r="FO202" s="27">
        <v>44420</v>
      </c>
      <c r="FP202" t="s">
        <v>155</v>
      </c>
      <c r="FQ202" s="27">
        <v>44454</v>
      </c>
      <c r="FR202" t="s">
        <v>155</v>
      </c>
      <c r="FS202" s="27">
        <v>44454</v>
      </c>
      <c r="FT202" t="s">
        <v>155</v>
      </c>
      <c r="FU202" s="7">
        <v>44454</v>
      </c>
      <c r="FV202" t="s">
        <v>155</v>
      </c>
      <c r="FW202" s="27">
        <v>44454</v>
      </c>
      <c r="FX202" t="s">
        <v>155</v>
      </c>
      <c r="FY202" s="27">
        <v>44454</v>
      </c>
      <c r="FZ202" t="s">
        <v>155</v>
      </c>
      <c r="GA202" s="27">
        <v>44454</v>
      </c>
      <c r="GB202" t="s">
        <v>155</v>
      </c>
      <c r="GC202" s="27">
        <v>44454</v>
      </c>
      <c r="GD202" t="s">
        <v>155</v>
      </c>
      <c r="GE202" s="27">
        <v>44454</v>
      </c>
      <c r="GF202" t="s">
        <v>155</v>
      </c>
      <c r="GG202" s="27">
        <v>44454</v>
      </c>
      <c r="GH202" t="s">
        <v>155</v>
      </c>
      <c r="GI202" s="27">
        <v>44454</v>
      </c>
      <c r="GJ202" t="s">
        <v>155</v>
      </c>
      <c r="GK202" s="27">
        <v>44483</v>
      </c>
      <c r="GL202" t="s">
        <v>155</v>
      </c>
      <c r="GM202" s="27">
        <v>44496</v>
      </c>
      <c r="GN202" t="s">
        <v>155</v>
      </c>
      <c r="GO202" s="27">
        <v>44496</v>
      </c>
      <c r="GP202" t="s">
        <v>155</v>
      </c>
      <c r="GQ202" s="27">
        <v>44496</v>
      </c>
      <c r="GR202" t="s">
        <v>155</v>
      </c>
      <c r="GS202" s="27">
        <v>44496</v>
      </c>
      <c r="GT202" t="s">
        <v>155</v>
      </c>
      <c r="GU202" s="27">
        <v>44509</v>
      </c>
      <c r="GV202" t="s">
        <v>155</v>
      </c>
      <c r="GW202" s="27">
        <v>44509</v>
      </c>
      <c r="GX202" t="s">
        <v>155</v>
      </c>
      <c r="GY202" s="27">
        <v>44509</v>
      </c>
      <c r="GZ202" t="s">
        <v>154</v>
      </c>
      <c r="HA202" s="27">
        <v>44509</v>
      </c>
      <c r="HB202" t="s">
        <v>154</v>
      </c>
      <c r="HC202" s="27">
        <v>44509</v>
      </c>
      <c r="HD202" t="s">
        <v>154</v>
      </c>
      <c r="HE202" s="27">
        <v>44532</v>
      </c>
      <c r="HF202" t="s">
        <v>154</v>
      </c>
      <c r="HG202">
        <v>44532</v>
      </c>
      <c r="HH202" t="s">
        <v>154</v>
      </c>
      <c r="HI202">
        <v>44532</v>
      </c>
      <c r="HJ202" t="s">
        <v>154</v>
      </c>
      <c r="HK202">
        <v>44532</v>
      </c>
      <c r="HL202" t="s">
        <v>154</v>
      </c>
      <c r="HM202" s="27">
        <v>44532</v>
      </c>
      <c r="HN202" t="s">
        <v>148</v>
      </c>
      <c r="HO202" s="27">
        <v>44532</v>
      </c>
      <c r="HP202" t="s">
        <v>152</v>
      </c>
      <c r="HQ202" s="27">
        <v>44532</v>
      </c>
      <c r="HR202" s="470" t="s">
        <v>152</v>
      </c>
      <c r="HS202" s="471">
        <v>44574</v>
      </c>
      <c r="HT202" t="s">
        <v>152</v>
      </c>
      <c r="HU202" s="27">
        <v>44574</v>
      </c>
      <c r="HV202" t="s">
        <v>152</v>
      </c>
      <c r="HW202" s="27">
        <v>44574</v>
      </c>
      <c r="HX202" t="s">
        <v>152</v>
      </c>
      <c r="HY202" s="27">
        <v>44574</v>
      </c>
      <c r="HZ202" t="s">
        <v>146</v>
      </c>
      <c r="IA202" s="27">
        <v>44574</v>
      </c>
      <c r="IB202" t="s">
        <v>146</v>
      </c>
      <c r="IC202" s="27">
        <v>44574</v>
      </c>
      <c r="ID202" t="s">
        <v>146</v>
      </c>
      <c r="IE202" s="27">
        <v>44599</v>
      </c>
      <c r="IF202" t="s">
        <v>145</v>
      </c>
      <c r="IG202" s="27">
        <v>44599</v>
      </c>
      <c r="IH202" t="s">
        <v>150</v>
      </c>
      <c r="II202" s="27">
        <v>44599</v>
      </c>
      <c r="IJ202" t="s">
        <v>150</v>
      </c>
      <c r="IK202" s="27">
        <v>44599</v>
      </c>
      <c r="IL202" t="s">
        <v>150</v>
      </c>
      <c r="IM202" s="27">
        <v>44599</v>
      </c>
      <c r="IN202" t="s">
        <v>150</v>
      </c>
      <c r="IO202" s="27">
        <v>44599</v>
      </c>
      <c r="IP202" t="s">
        <v>152</v>
      </c>
      <c r="IQ202" s="27">
        <v>44623</v>
      </c>
      <c r="IR202" t="s">
        <v>152</v>
      </c>
      <c r="IS202">
        <v>44623</v>
      </c>
      <c r="IT202" t="s">
        <v>152</v>
      </c>
      <c r="IU202" s="27">
        <v>44623</v>
      </c>
      <c r="IV202" t="s">
        <v>152</v>
      </c>
      <c r="IW202" s="27">
        <v>44623</v>
      </c>
      <c r="IX202" t="s">
        <v>152</v>
      </c>
      <c r="IY202" s="27">
        <v>44623</v>
      </c>
      <c r="IZ202" t="s">
        <v>152</v>
      </c>
      <c r="JA202" s="27">
        <v>44623</v>
      </c>
      <c r="JB202" t="s">
        <v>152</v>
      </c>
      <c r="JC202" s="27">
        <v>44623</v>
      </c>
      <c r="JD202" t="s">
        <v>152</v>
      </c>
      <c r="JE202" s="27">
        <v>44658</v>
      </c>
      <c r="JF202" t="s">
        <v>154</v>
      </c>
      <c r="JG202">
        <v>44658</v>
      </c>
      <c r="JH202" t="s">
        <v>148</v>
      </c>
      <c r="JI202" s="27">
        <v>44658</v>
      </c>
      <c r="JJ202" t="s">
        <v>148</v>
      </c>
      <c r="JK202">
        <v>44658</v>
      </c>
      <c r="JL202" t="s">
        <v>148</v>
      </c>
      <c r="JM202" s="27">
        <v>44658</v>
      </c>
      <c r="JN202" t="s">
        <v>148</v>
      </c>
      <c r="JO202" s="7">
        <v>44685</v>
      </c>
      <c r="JP202" t="s">
        <v>148</v>
      </c>
      <c r="JQ202" s="27">
        <v>44685</v>
      </c>
      <c r="JR202" t="s">
        <v>148</v>
      </c>
      <c r="JS202" s="27">
        <v>44685</v>
      </c>
      <c r="JT202" t="s">
        <v>148</v>
      </c>
      <c r="JU202">
        <v>44685</v>
      </c>
      <c r="JV202" t="s">
        <v>148</v>
      </c>
      <c r="JW202">
        <v>44727</v>
      </c>
      <c r="JX202" t="s">
        <v>148</v>
      </c>
      <c r="JY202" s="27">
        <v>44727</v>
      </c>
      <c r="JZ202" t="s">
        <v>148</v>
      </c>
      <c r="KA202" s="27">
        <v>44727</v>
      </c>
      <c r="KB202" t="s">
        <v>148</v>
      </c>
      <c r="KC202" s="27">
        <v>44767</v>
      </c>
      <c r="KD202" t="s">
        <v>148</v>
      </c>
      <c r="KE202" s="27">
        <v>44767</v>
      </c>
    </row>
    <row r="203" spans="1:291" x14ac:dyDescent="0.25">
      <c r="A203">
        <v>3008</v>
      </c>
      <c r="B203" s="7">
        <v>43963</v>
      </c>
      <c r="D203">
        <v>3008</v>
      </c>
      <c r="E203" s="7">
        <v>43963</v>
      </c>
      <c r="G203" t="s">
        <v>2553</v>
      </c>
      <c r="I203" t="s">
        <v>2529</v>
      </c>
      <c r="J203" s="7">
        <v>43885</v>
      </c>
      <c r="L203" t="s">
        <v>2553</v>
      </c>
      <c r="M203">
        <v>5032</v>
      </c>
      <c r="O203" t="s">
        <v>2539</v>
      </c>
      <c r="P203" s="7">
        <v>43840</v>
      </c>
      <c r="R203" t="s">
        <v>2564</v>
      </c>
      <c r="S203" s="7">
        <v>43782</v>
      </c>
      <c r="T203" t="s">
        <v>2503</v>
      </c>
      <c r="U203">
        <v>458</v>
      </c>
      <c r="V203" s="7">
        <v>43790</v>
      </c>
      <c r="W203" t="s">
        <v>2342</v>
      </c>
      <c r="X203">
        <v>5032</v>
      </c>
      <c r="Y203">
        <v>5032</v>
      </c>
      <c r="Z203" s="7">
        <v>43921</v>
      </c>
      <c r="AA203">
        <v>5032</v>
      </c>
      <c r="AB203">
        <v>5032</v>
      </c>
      <c r="AC203" t="s">
        <v>2539</v>
      </c>
      <c r="AD203" s="7">
        <v>43979</v>
      </c>
      <c r="AE203" s="14">
        <v>3085</v>
      </c>
      <c r="AF203" t="s">
        <v>2537</v>
      </c>
      <c r="AG203" s="7">
        <v>43943</v>
      </c>
      <c r="AH203" t="s">
        <v>2564</v>
      </c>
      <c r="AI203" s="7">
        <v>43782</v>
      </c>
      <c r="AJ203" s="15" t="s">
        <v>2503</v>
      </c>
      <c r="AK203">
        <v>4160</v>
      </c>
      <c r="AL203" s="7">
        <v>43979</v>
      </c>
      <c r="AM203" t="s">
        <v>2535</v>
      </c>
      <c r="AN203">
        <v>4160</v>
      </c>
      <c r="AO203" s="7">
        <v>43979</v>
      </c>
      <c r="AP203">
        <v>4160</v>
      </c>
      <c r="AQ203" s="7">
        <v>43979</v>
      </c>
      <c r="AR203">
        <v>4160</v>
      </c>
      <c r="AS203" s="27">
        <v>44014</v>
      </c>
      <c r="AT203">
        <v>4160</v>
      </c>
      <c r="AU203" s="27">
        <v>44014</v>
      </c>
      <c r="AV203">
        <v>4160</v>
      </c>
      <c r="AW203" s="27">
        <v>44014</v>
      </c>
      <c r="AX203">
        <v>4160</v>
      </c>
      <c r="AY203" s="27">
        <v>44050</v>
      </c>
      <c r="AZ203">
        <v>4161</v>
      </c>
      <c r="BA203" s="27">
        <v>44050</v>
      </c>
      <c r="BB203">
        <v>4161</v>
      </c>
      <c r="BC203" s="27">
        <v>44050</v>
      </c>
      <c r="BD203">
        <v>4161</v>
      </c>
      <c r="BE203" s="27">
        <v>44050</v>
      </c>
      <c r="BF203">
        <v>4161</v>
      </c>
      <c r="BG203" s="27">
        <v>44078</v>
      </c>
      <c r="BJ203">
        <v>4161</v>
      </c>
      <c r="BK203" s="27">
        <v>44078</v>
      </c>
      <c r="BL203">
        <v>4161</v>
      </c>
      <c r="BM203" s="27">
        <v>44078</v>
      </c>
      <c r="BN203" t="s">
        <v>2540</v>
      </c>
      <c r="BO203" s="27">
        <v>44124</v>
      </c>
      <c r="BP203" t="s">
        <v>2540</v>
      </c>
      <c r="BQ203" s="7">
        <v>44124</v>
      </c>
      <c r="BR203" t="s">
        <v>2540</v>
      </c>
      <c r="BS203" s="27">
        <v>44124</v>
      </c>
      <c r="BT203" t="s">
        <v>2540</v>
      </c>
      <c r="BU203" s="27">
        <v>44124</v>
      </c>
      <c r="BV203" t="s">
        <v>2540</v>
      </c>
      <c r="BW203">
        <v>44124</v>
      </c>
      <c r="BX203" t="s">
        <v>2540</v>
      </c>
      <c r="BY203" s="27">
        <v>44124</v>
      </c>
      <c r="BZ203" t="s">
        <v>2540</v>
      </c>
      <c r="CA203" s="27">
        <v>44215</v>
      </c>
      <c r="CB203" t="s">
        <v>2540</v>
      </c>
      <c r="CC203" s="27">
        <v>44215</v>
      </c>
      <c r="CD203">
        <v>1035</v>
      </c>
      <c r="CE203" s="27">
        <v>44222</v>
      </c>
      <c r="CF203" t="s">
        <v>2540</v>
      </c>
      <c r="CG203" s="27">
        <v>44215</v>
      </c>
      <c r="CH203">
        <v>4114</v>
      </c>
      <c r="CI203" s="27">
        <v>44078</v>
      </c>
      <c r="CJ203">
        <v>4114</v>
      </c>
      <c r="CK203" s="27">
        <v>44078</v>
      </c>
      <c r="CL203">
        <v>4114</v>
      </c>
      <c r="CM203" s="27">
        <v>44078</v>
      </c>
      <c r="CN203">
        <v>4113</v>
      </c>
      <c r="CO203" s="27">
        <v>44215</v>
      </c>
      <c r="CP203">
        <v>4113</v>
      </c>
      <c r="CQ203" s="7">
        <v>44215</v>
      </c>
      <c r="CR203">
        <v>8525</v>
      </c>
      <c r="CS203" t="s">
        <v>2585</v>
      </c>
      <c r="CT203">
        <v>4380</v>
      </c>
      <c r="CU203" s="7">
        <v>44263</v>
      </c>
      <c r="CV203" t="s">
        <v>2540</v>
      </c>
      <c r="CW203" s="27">
        <v>44253</v>
      </c>
      <c r="CX203" t="s">
        <v>2540</v>
      </c>
      <c r="CY203" s="27">
        <v>44253</v>
      </c>
      <c r="CZ203" t="s">
        <v>2540</v>
      </c>
      <c r="DA203" s="27">
        <v>44301</v>
      </c>
      <c r="DB203" t="s">
        <v>2540</v>
      </c>
      <c r="DC203" s="27">
        <v>44301</v>
      </c>
      <c r="DD203" t="s">
        <v>2539</v>
      </c>
      <c r="DE203" s="27">
        <v>44265</v>
      </c>
      <c r="DF203" t="s">
        <v>2539</v>
      </c>
      <c r="DG203" s="27">
        <v>44265</v>
      </c>
      <c r="DH203" t="s">
        <v>2539</v>
      </c>
      <c r="DI203" s="27">
        <v>44265</v>
      </c>
      <c r="DJ203" t="s">
        <v>114</v>
      </c>
      <c r="DK203" s="7">
        <v>44259</v>
      </c>
      <c r="DL203" t="s">
        <v>368</v>
      </c>
      <c r="DM203" s="27">
        <v>44365</v>
      </c>
      <c r="DN203" t="s">
        <v>368</v>
      </c>
      <c r="DO203" s="27">
        <v>44365</v>
      </c>
      <c r="DP203" t="s">
        <v>415</v>
      </c>
      <c r="DQ203" s="27">
        <v>44365</v>
      </c>
      <c r="DR203" t="s">
        <v>416</v>
      </c>
      <c r="DS203" s="27">
        <v>44365</v>
      </c>
      <c r="DT203" t="s">
        <v>415</v>
      </c>
      <c r="DU203" s="27">
        <v>44365</v>
      </c>
      <c r="DV203" t="s">
        <v>413</v>
      </c>
      <c r="DW203" s="27">
        <v>44365</v>
      </c>
      <c r="DX203" t="s">
        <v>411</v>
      </c>
      <c r="DY203" s="7">
        <v>44392</v>
      </c>
      <c r="DZ203" t="s">
        <v>411</v>
      </c>
      <c r="EA203">
        <v>44392</v>
      </c>
      <c r="EB203" t="s">
        <v>411</v>
      </c>
      <c r="EC203" s="27">
        <v>44392</v>
      </c>
      <c r="ED203" t="s">
        <v>411</v>
      </c>
      <c r="EE203" s="27">
        <v>44392</v>
      </c>
      <c r="EF203" t="s">
        <v>411</v>
      </c>
      <c r="EG203" s="7">
        <v>44403</v>
      </c>
      <c r="EH203" t="s">
        <v>411</v>
      </c>
      <c r="EI203" s="27">
        <v>44403</v>
      </c>
      <c r="EJ203" t="s">
        <v>13</v>
      </c>
      <c r="EK203" s="27">
        <v>44397</v>
      </c>
      <c r="EL203" t="s">
        <v>13</v>
      </c>
      <c r="EM203" s="27">
        <v>44397</v>
      </c>
      <c r="EN203" t="s">
        <v>13</v>
      </c>
      <c r="EO203" s="27">
        <v>44397</v>
      </c>
      <c r="EP203" t="s">
        <v>13</v>
      </c>
      <c r="EQ203" s="27">
        <v>44397</v>
      </c>
      <c r="ER203" t="s">
        <v>2550</v>
      </c>
      <c r="ES203" s="27">
        <v>44411</v>
      </c>
      <c r="ET203" t="s">
        <v>172</v>
      </c>
      <c r="EU203" s="27">
        <v>44411</v>
      </c>
      <c r="EV203" t="s">
        <v>158</v>
      </c>
      <c r="EW203" s="27">
        <v>44420</v>
      </c>
      <c r="EX203" t="s">
        <v>158</v>
      </c>
      <c r="EY203" s="27">
        <v>44428</v>
      </c>
      <c r="EZ203" t="s">
        <v>158</v>
      </c>
      <c r="FA203">
        <v>44428</v>
      </c>
      <c r="FB203" t="s">
        <v>158</v>
      </c>
      <c r="FC203" s="27">
        <v>44428</v>
      </c>
      <c r="FF203" t="s">
        <v>158</v>
      </c>
      <c r="FG203" s="27">
        <v>44428</v>
      </c>
      <c r="FH203" t="s">
        <v>157</v>
      </c>
      <c r="FI203" s="7">
        <v>44420</v>
      </c>
      <c r="FJ203" t="s">
        <v>157</v>
      </c>
      <c r="FK203" s="27">
        <v>44420</v>
      </c>
      <c r="FL203" t="s">
        <v>157</v>
      </c>
      <c r="FM203" s="27">
        <v>44420</v>
      </c>
      <c r="FN203" t="s">
        <v>156</v>
      </c>
      <c r="FO203" s="27">
        <v>44420</v>
      </c>
      <c r="FP203" t="s">
        <v>156</v>
      </c>
      <c r="FQ203" s="27">
        <v>44454</v>
      </c>
      <c r="FR203" t="s">
        <v>156</v>
      </c>
      <c r="FS203" s="27">
        <v>44454</v>
      </c>
      <c r="FT203" t="s">
        <v>156</v>
      </c>
      <c r="FU203" s="7">
        <v>44454</v>
      </c>
      <c r="FV203" t="s">
        <v>156</v>
      </c>
      <c r="FW203" s="27">
        <v>44454</v>
      </c>
      <c r="FX203" t="s">
        <v>156</v>
      </c>
      <c r="FY203" s="27">
        <v>44454</v>
      </c>
      <c r="FZ203" t="s">
        <v>156</v>
      </c>
      <c r="GA203" s="27">
        <v>44454</v>
      </c>
      <c r="GB203" t="s">
        <v>156</v>
      </c>
      <c r="GC203" s="27">
        <v>44454</v>
      </c>
      <c r="GD203" t="s">
        <v>156</v>
      </c>
      <c r="GE203" s="27">
        <v>44454</v>
      </c>
      <c r="GF203" t="s">
        <v>156</v>
      </c>
      <c r="GG203" s="27">
        <v>44454</v>
      </c>
      <c r="GH203" t="s">
        <v>156</v>
      </c>
      <c r="GI203" s="27">
        <v>44454</v>
      </c>
      <c r="GJ203" t="s">
        <v>156</v>
      </c>
      <c r="GK203" s="27">
        <v>44483</v>
      </c>
      <c r="GL203" t="s">
        <v>156</v>
      </c>
      <c r="GM203" s="27">
        <v>44483</v>
      </c>
      <c r="GN203" t="s">
        <v>156</v>
      </c>
      <c r="GO203" s="27">
        <v>44497</v>
      </c>
      <c r="GP203" t="s">
        <v>156</v>
      </c>
      <c r="GQ203" s="27">
        <v>44497</v>
      </c>
      <c r="GR203" t="s">
        <v>156</v>
      </c>
      <c r="GS203" s="27">
        <v>44497</v>
      </c>
      <c r="GT203" t="s">
        <v>156</v>
      </c>
      <c r="GU203" s="27">
        <v>44509</v>
      </c>
      <c r="GV203" t="s">
        <v>156</v>
      </c>
      <c r="GW203" s="27">
        <v>44509</v>
      </c>
      <c r="GX203" t="s">
        <v>156</v>
      </c>
      <c r="GY203" s="27">
        <v>44509</v>
      </c>
      <c r="GZ203" t="s">
        <v>155</v>
      </c>
      <c r="HA203" s="27">
        <v>44509</v>
      </c>
      <c r="HB203" t="s">
        <v>155</v>
      </c>
      <c r="HC203" s="27">
        <v>44509</v>
      </c>
      <c r="HD203" t="s">
        <v>155</v>
      </c>
      <c r="HE203" s="27">
        <v>44532</v>
      </c>
      <c r="HF203" t="s">
        <v>155</v>
      </c>
      <c r="HG203">
        <v>44532</v>
      </c>
      <c r="HH203" t="s">
        <v>155</v>
      </c>
      <c r="HI203">
        <v>44532</v>
      </c>
      <c r="HJ203" t="s">
        <v>155</v>
      </c>
      <c r="HK203">
        <v>44532</v>
      </c>
      <c r="HL203" t="s">
        <v>155</v>
      </c>
      <c r="HM203" s="27">
        <v>44532</v>
      </c>
      <c r="HN203" t="s">
        <v>150</v>
      </c>
      <c r="HO203" s="27">
        <v>44532</v>
      </c>
      <c r="HP203" t="s">
        <v>154</v>
      </c>
      <c r="HQ203" s="27">
        <v>44532</v>
      </c>
      <c r="HR203" s="470" t="s">
        <v>154</v>
      </c>
      <c r="HS203" s="471">
        <v>44574</v>
      </c>
      <c r="HT203" t="s">
        <v>154</v>
      </c>
      <c r="HU203" s="27">
        <v>44574</v>
      </c>
      <c r="HV203" t="s">
        <v>154</v>
      </c>
      <c r="HW203" s="27">
        <v>44574</v>
      </c>
      <c r="HX203" t="s">
        <v>154</v>
      </c>
      <c r="HY203" s="27">
        <v>44574</v>
      </c>
      <c r="HZ203" t="s">
        <v>148</v>
      </c>
      <c r="IA203" s="27">
        <v>44574</v>
      </c>
      <c r="IB203" t="s">
        <v>148</v>
      </c>
      <c r="IC203" s="27">
        <v>44574</v>
      </c>
      <c r="ID203" t="s">
        <v>148</v>
      </c>
      <c r="IE203" s="27">
        <v>44599</v>
      </c>
      <c r="IF203" t="s">
        <v>146</v>
      </c>
      <c r="IG203" s="27">
        <v>44599</v>
      </c>
      <c r="IH203" t="s">
        <v>152</v>
      </c>
      <c r="II203" s="27">
        <v>44599</v>
      </c>
      <c r="IJ203" t="s">
        <v>152</v>
      </c>
      <c r="IK203" s="27">
        <v>44599</v>
      </c>
      <c r="IL203" t="s">
        <v>152</v>
      </c>
      <c r="IM203" s="27">
        <v>44599</v>
      </c>
      <c r="IN203" t="s">
        <v>152</v>
      </c>
      <c r="IO203" s="27">
        <v>44599</v>
      </c>
      <c r="IP203" t="s">
        <v>154</v>
      </c>
      <c r="IQ203" s="27">
        <v>44623</v>
      </c>
      <c r="IR203" t="s">
        <v>154</v>
      </c>
      <c r="IS203">
        <v>44623</v>
      </c>
      <c r="IT203" t="s">
        <v>154</v>
      </c>
      <c r="IU203" s="27">
        <v>44623</v>
      </c>
      <c r="IV203" t="s">
        <v>154</v>
      </c>
      <c r="IW203" s="27">
        <v>44623</v>
      </c>
      <c r="IX203" t="s">
        <v>154</v>
      </c>
      <c r="IY203" s="27">
        <v>44623</v>
      </c>
      <c r="IZ203" t="s">
        <v>154</v>
      </c>
      <c r="JA203" s="27">
        <v>44623</v>
      </c>
      <c r="JB203" t="s">
        <v>154</v>
      </c>
      <c r="JC203" s="27">
        <v>44623</v>
      </c>
      <c r="JD203" t="s">
        <v>154</v>
      </c>
      <c r="JE203" s="27">
        <v>44658</v>
      </c>
      <c r="JF203" t="s">
        <v>155</v>
      </c>
      <c r="JG203">
        <v>44658</v>
      </c>
      <c r="JH203" t="s">
        <v>150</v>
      </c>
      <c r="JI203" s="27">
        <v>44669</v>
      </c>
      <c r="JJ203" t="s">
        <v>150</v>
      </c>
      <c r="JK203">
        <v>44670</v>
      </c>
      <c r="JL203" t="s">
        <v>150</v>
      </c>
      <c r="JM203" s="27">
        <v>44670</v>
      </c>
      <c r="JN203" t="s">
        <v>150</v>
      </c>
      <c r="JO203" s="7">
        <v>44685</v>
      </c>
      <c r="JP203" t="s">
        <v>150</v>
      </c>
      <c r="JQ203" s="27">
        <v>44685</v>
      </c>
      <c r="JR203" t="s">
        <v>150</v>
      </c>
      <c r="JS203" s="27">
        <v>44685</v>
      </c>
      <c r="JT203" t="s">
        <v>150</v>
      </c>
      <c r="JU203">
        <v>44685</v>
      </c>
      <c r="JV203" t="s">
        <v>150</v>
      </c>
      <c r="JW203">
        <v>44685</v>
      </c>
      <c r="JX203" t="s">
        <v>150</v>
      </c>
      <c r="JY203" s="27">
        <v>44734</v>
      </c>
      <c r="JZ203" t="s">
        <v>150</v>
      </c>
      <c r="KA203" s="27">
        <v>44734</v>
      </c>
      <c r="KB203" t="s">
        <v>150</v>
      </c>
      <c r="KC203" s="27">
        <v>44767</v>
      </c>
      <c r="KD203" t="s">
        <v>150</v>
      </c>
      <c r="KE203" s="27">
        <v>44767</v>
      </c>
    </row>
    <row r="204" spans="1:291" x14ac:dyDescent="0.25">
      <c r="A204" t="s">
        <v>2529</v>
      </c>
      <c r="B204" s="7">
        <v>43885</v>
      </c>
      <c r="D204" t="s">
        <v>2529</v>
      </c>
      <c r="E204" s="7">
        <v>43885</v>
      </c>
      <c r="G204" t="s">
        <v>2524</v>
      </c>
      <c r="I204">
        <v>5032</v>
      </c>
      <c r="J204" s="7">
        <v>43921</v>
      </c>
      <c r="L204" t="s">
        <v>2524</v>
      </c>
      <c r="M204">
        <v>5031</v>
      </c>
      <c r="O204" t="s">
        <v>2540</v>
      </c>
      <c r="P204" s="7">
        <v>43943</v>
      </c>
      <c r="R204" t="s">
        <v>2565</v>
      </c>
      <c r="S204" s="7">
        <v>43383</v>
      </c>
      <c r="T204" t="s">
        <v>2503</v>
      </c>
      <c r="U204">
        <v>630</v>
      </c>
      <c r="V204" s="7">
        <v>42697</v>
      </c>
      <c r="W204" t="s">
        <v>2549</v>
      </c>
      <c r="X204">
        <v>5031</v>
      </c>
      <c r="Y204">
        <v>5031</v>
      </c>
      <c r="Z204" s="7">
        <v>43921</v>
      </c>
      <c r="AA204">
        <v>5031</v>
      </c>
      <c r="AB204">
        <v>5031</v>
      </c>
      <c r="AC204" t="s">
        <v>2540</v>
      </c>
      <c r="AD204" s="7">
        <v>43943</v>
      </c>
      <c r="AE204" s="14" t="s">
        <v>2532</v>
      </c>
      <c r="AF204" t="s">
        <v>2539</v>
      </c>
      <c r="AG204" s="7">
        <v>43979</v>
      </c>
      <c r="AH204" t="s">
        <v>2565</v>
      </c>
      <c r="AI204" s="7">
        <v>43383</v>
      </c>
      <c r="AJ204" s="15" t="s">
        <v>2503</v>
      </c>
      <c r="AK204">
        <v>4111</v>
      </c>
      <c r="AL204" s="7">
        <v>43340</v>
      </c>
      <c r="AM204" t="s">
        <v>2536</v>
      </c>
      <c r="AN204">
        <v>4111</v>
      </c>
      <c r="AO204" s="7">
        <v>43340</v>
      </c>
      <c r="AP204">
        <v>4111</v>
      </c>
      <c r="AQ204" s="7">
        <v>43340</v>
      </c>
      <c r="AR204">
        <v>4111</v>
      </c>
      <c r="AS204" s="27">
        <v>43340</v>
      </c>
      <c r="AT204">
        <v>4111</v>
      </c>
      <c r="AU204" s="27">
        <v>43340</v>
      </c>
      <c r="AV204">
        <v>4111</v>
      </c>
      <c r="AW204" s="27">
        <v>43340</v>
      </c>
      <c r="AX204">
        <v>4111</v>
      </c>
      <c r="AY204" s="27">
        <v>43340</v>
      </c>
      <c r="AZ204">
        <v>4160</v>
      </c>
      <c r="BA204" s="27">
        <v>44050</v>
      </c>
      <c r="BB204">
        <v>4160</v>
      </c>
      <c r="BC204" s="27">
        <v>44050</v>
      </c>
      <c r="BD204">
        <v>4160</v>
      </c>
      <c r="BE204" s="27">
        <v>44050</v>
      </c>
      <c r="BF204">
        <v>4160</v>
      </c>
      <c r="BG204" s="27">
        <v>44078</v>
      </c>
      <c r="BJ204">
        <v>4160</v>
      </c>
      <c r="BK204" s="27">
        <v>44078</v>
      </c>
      <c r="BL204">
        <v>4160</v>
      </c>
      <c r="BM204" s="27">
        <v>44078</v>
      </c>
      <c r="BN204">
        <v>4162</v>
      </c>
      <c r="BO204" s="27">
        <v>44124</v>
      </c>
      <c r="BP204">
        <v>4162</v>
      </c>
      <c r="BQ204" s="7">
        <v>44124</v>
      </c>
      <c r="BR204">
        <v>4162</v>
      </c>
      <c r="BS204" s="27">
        <v>44124</v>
      </c>
      <c r="BT204">
        <v>4162</v>
      </c>
      <c r="BU204" s="27">
        <v>44124</v>
      </c>
      <c r="BV204">
        <v>4162</v>
      </c>
      <c r="BW204">
        <v>44124</v>
      </c>
      <c r="BX204">
        <v>4162</v>
      </c>
      <c r="BY204" s="27">
        <v>44124</v>
      </c>
      <c r="BZ204">
        <v>4162</v>
      </c>
      <c r="CA204" s="27">
        <v>44215</v>
      </c>
      <c r="CB204">
        <v>4162</v>
      </c>
      <c r="CC204" s="27">
        <v>44215</v>
      </c>
      <c r="CD204">
        <v>1021</v>
      </c>
      <c r="CE204" s="27">
        <v>44222</v>
      </c>
      <c r="CF204">
        <v>4162</v>
      </c>
      <c r="CG204" s="27">
        <v>44215</v>
      </c>
      <c r="CH204">
        <v>4126</v>
      </c>
      <c r="CI204" s="27">
        <v>44215</v>
      </c>
      <c r="CJ204">
        <v>4126</v>
      </c>
      <c r="CK204" s="27">
        <v>44215</v>
      </c>
      <c r="CL204">
        <v>4126</v>
      </c>
      <c r="CM204" s="27">
        <v>44215</v>
      </c>
      <c r="CN204">
        <v>4114</v>
      </c>
      <c r="CO204" s="27">
        <v>44078</v>
      </c>
      <c r="CP204">
        <v>4114</v>
      </c>
      <c r="CQ204" s="7">
        <v>44078</v>
      </c>
      <c r="CR204">
        <v>8530</v>
      </c>
      <c r="CS204" t="s">
        <v>2585</v>
      </c>
      <c r="CT204">
        <v>4381</v>
      </c>
      <c r="CU204" s="7">
        <v>44263</v>
      </c>
      <c r="CV204">
        <v>4162</v>
      </c>
      <c r="CW204" s="27">
        <v>44265</v>
      </c>
      <c r="CX204">
        <v>4162</v>
      </c>
      <c r="CY204" s="27">
        <v>44265</v>
      </c>
      <c r="CZ204">
        <v>4162</v>
      </c>
      <c r="DA204" s="27">
        <v>44301</v>
      </c>
      <c r="DB204">
        <v>4162</v>
      </c>
      <c r="DC204" s="27">
        <v>44301</v>
      </c>
      <c r="DD204" t="s">
        <v>2540</v>
      </c>
      <c r="DE204" s="27">
        <v>44335</v>
      </c>
      <c r="DF204" t="s">
        <v>2540</v>
      </c>
      <c r="DG204" s="27">
        <v>44335</v>
      </c>
      <c r="DH204" t="s">
        <v>2540</v>
      </c>
      <c r="DI204" s="27">
        <v>44335</v>
      </c>
      <c r="DJ204" t="s">
        <v>115</v>
      </c>
      <c r="DK204" s="7">
        <v>44257</v>
      </c>
      <c r="DL204" t="s">
        <v>370</v>
      </c>
      <c r="DM204" s="27">
        <v>44365</v>
      </c>
      <c r="DN204" t="s">
        <v>370</v>
      </c>
      <c r="DO204" s="27">
        <v>44365</v>
      </c>
      <c r="DP204" t="s">
        <v>416</v>
      </c>
      <c r="DQ204" s="27">
        <v>44365</v>
      </c>
      <c r="DR204" t="s">
        <v>418</v>
      </c>
      <c r="DS204" s="27">
        <v>44378</v>
      </c>
      <c r="DT204" t="s">
        <v>416</v>
      </c>
      <c r="DU204" s="27">
        <v>44365</v>
      </c>
      <c r="DV204" t="s">
        <v>414</v>
      </c>
      <c r="DW204" s="27">
        <v>44365</v>
      </c>
      <c r="DX204" t="s">
        <v>413</v>
      </c>
      <c r="DY204" s="7">
        <v>44392</v>
      </c>
      <c r="DZ204" t="s">
        <v>413</v>
      </c>
      <c r="EA204">
        <v>44392</v>
      </c>
      <c r="EB204" t="s">
        <v>413</v>
      </c>
      <c r="EC204" s="27">
        <v>44392</v>
      </c>
      <c r="ED204" t="s">
        <v>413</v>
      </c>
      <c r="EE204" s="27">
        <v>44392</v>
      </c>
      <c r="EF204" t="s">
        <v>413</v>
      </c>
      <c r="EG204" s="7">
        <v>44392</v>
      </c>
      <c r="EH204" t="s">
        <v>413</v>
      </c>
      <c r="EI204" s="27">
        <v>44392</v>
      </c>
      <c r="EJ204" t="s">
        <v>408</v>
      </c>
      <c r="EK204" s="27">
        <v>44392</v>
      </c>
      <c r="EL204" t="s">
        <v>408</v>
      </c>
      <c r="EM204" s="27">
        <v>44392</v>
      </c>
      <c r="EN204" t="s">
        <v>408</v>
      </c>
      <c r="EO204" s="27">
        <v>44392</v>
      </c>
      <c r="EP204" t="s">
        <v>408</v>
      </c>
      <c r="EQ204" s="27">
        <v>44392</v>
      </c>
      <c r="ER204" t="s">
        <v>2587</v>
      </c>
      <c r="ES204" s="27">
        <v>44370</v>
      </c>
      <c r="ET204" t="s">
        <v>2550</v>
      </c>
      <c r="EU204" s="27">
        <v>44411</v>
      </c>
      <c r="EV204" t="s">
        <v>172</v>
      </c>
      <c r="EW204" s="27">
        <v>44411</v>
      </c>
      <c r="EX204" t="s">
        <v>172</v>
      </c>
      <c r="EY204" s="27">
        <v>44411</v>
      </c>
      <c r="EZ204" t="s">
        <v>172</v>
      </c>
      <c r="FA204">
        <v>44411</v>
      </c>
      <c r="FB204" t="s">
        <v>172</v>
      </c>
      <c r="FC204" s="27">
        <v>44411</v>
      </c>
      <c r="FF204" t="s">
        <v>172</v>
      </c>
      <c r="FG204" s="27">
        <v>44411</v>
      </c>
      <c r="FH204" t="s">
        <v>158</v>
      </c>
      <c r="FI204" s="7">
        <v>44428</v>
      </c>
      <c r="FJ204" t="s">
        <v>158</v>
      </c>
      <c r="FK204" s="27">
        <v>44428</v>
      </c>
      <c r="FL204" t="s">
        <v>158</v>
      </c>
      <c r="FM204" s="27">
        <v>44428</v>
      </c>
      <c r="FN204" t="s">
        <v>157</v>
      </c>
      <c r="FO204" s="27">
        <v>44420</v>
      </c>
      <c r="FP204" t="s">
        <v>157</v>
      </c>
      <c r="FQ204" s="27">
        <v>44454</v>
      </c>
      <c r="FR204" t="s">
        <v>157</v>
      </c>
      <c r="FS204" s="27">
        <v>44454</v>
      </c>
      <c r="FT204" t="s">
        <v>157</v>
      </c>
      <c r="FU204" s="7">
        <v>44454</v>
      </c>
      <c r="FV204" t="s">
        <v>157</v>
      </c>
      <c r="FW204" s="27">
        <v>44454</v>
      </c>
      <c r="FX204" t="s">
        <v>157</v>
      </c>
      <c r="FY204" s="27">
        <v>44454</v>
      </c>
      <c r="FZ204" t="s">
        <v>157</v>
      </c>
      <c r="GA204" s="27">
        <v>44454</v>
      </c>
      <c r="GB204" t="s">
        <v>157</v>
      </c>
      <c r="GC204" s="27">
        <v>44454</v>
      </c>
      <c r="GD204" t="s">
        <v>157</v>
      </c>
      <c r="GE204" s="27">
        <v>44454</v>
      </c>
      <c r="GF204" t="s">
        <v>157</v>
      </c>
      <c r="GG204" s="27">
        <v>44454</v>
      </c>
      <c r="GH204" t="s">
        <v>157</v>
      </c>
      <c r="GI204" s="27">
        <v>44454</v>
      </c>
      <c r="GJ204" t="s">
        <v>157</v>
      </c>
      <c r="GK204" s="27">
        <v>44483</v>
      </c>
      <c r="GL204" t="s">
        <v>157</v>
      </c>
      <c r="GM204" s="27">
        <v>44483</v>
      </c>
      <c r="GN204" t="s">
        <v>157</v>
      </c>
      <c r="GO204" s="27">
        <v>44497</v>
      </c>
      <c r="GP204" t="s">
        <v>157</v>
      </c>
      <c r="GQ204" s="27">
        <v>44497</v>
      </c>
      <c r="GR204" t="s">
        <v>157</v>
      </c>
      <c r="GS204" s="27">
        <v>44497</v>
      </c>
      <c r="GT204" t="s">
        <v>157</v>
      </c>
      <c r="GU204" s="27">
        <v>44509</v>
      </c>
      <c r="GV204" t="s">
        <v>157</v>
      </c>
      <c r="GW204" s="27">
        <v>44509</v>
      </c>
      <c r="GX204" t="s">
        <v>157</v>
      </c>
      <c r="GY204" s="27">
        <v>44509</v>
      </c>
      <c r="GZ204" t="s">
        <v>156</v>
      </c>
      <c r="HA204" s="27">
        <v>44509</v>
      </c>
      <c r="HB204" t="s">
        <v>156</v>
      </c>
      <c r="HC204" s="27">
        <v>44509</v>
      </c>
      <c r="HD204" t="s">
        <v>156</v>
      </c>
      <c r="HE204" s="27">
        <v>44532</v>
      </c>
      <c r="HF204" t="s">
        <v>156</v>
      </c>
      <c r="HG204">
        <v>44532</v>
      </c>
      <c r="HH204" t="s">
        <v>156</v>
      </c>
      <c r="HI204">
        <v>44532</v>
      </c>
      <c r="HJ204" t="s">
        <v>156</v>
      </c>
      <c r="HK204">
        <v>44532</v>
      </c>
      <c r="HL204" t="s">
        <v>156</v>
      </c>
      <c r="HM204" s="27">
        <v>44532</v>
      </c>
      <c r="HN204" t="s">
        <v>152</v>
      </c>
      <c r="HO204" s="27">
        <v>44532</v>
      </c>
      <c r="HP204" t="s">
        <v>155</v>
      </c>
      <c r="HQ204" s="27">
        <v>44532</v>
      </c>
      <c r="HR204" s="470" t="s">
        <v>155</v>
      </c>
      <c r="HS204" s="471">
        <v>44574</v>
      </c>
      <c r="HT204" t="s">
        <v>155</v>
      </c>
      <c r="HU204" s="27">
        <v>44574</v>
      </c>
      <c r="HV204" t="s">
        <v>155</v>
      </c>
      <c r="HW204" s="27">
        <v>44574</v>
      </c>
      <c r="HX204" t="s">
        <v>155</v>
      </c>
      <c r="HY204" s="27">
        <v>44574</v>
      </c>
      <c r="HZ204" t="s">
        <v>150</v>
      </c>
      <c r="IA204" s="27">
        <v>44574</v>
      </c>
      <c r="IB204" t="s">
        <v>150</v>
      </c>
      <c r="IC204" s="27">
        <v>44574</v>
      </c>
      <c r="ID204" t="s">
        <v>150</v>
      </c>
      <c r="IE204" s="27">
        <v>44599</v>
      </c>
      <c r="IF204" t="s">
        <v>148</v>
      </c>
      <c r="IG204" s="27">
        <v>44599</v>
      </c>
      <c r="IH204" t="s">
        <v>154</v>
      </c>
      <c r="II204" s="27">
        <v>44599</v>
      </c>
      <c r="IJ204" t="s">
        <v>154</v>
      </c>
      <c r="IK204" s="27">
        <v>44599</v>
      </c>
      <c r="IL204" t="s">
        <v>154</v>
      </c>
      <c r="IM204" s="27">
        <v>44599</v>
      </c>
      <c r="IN204" t="s">
        <v>154</v>
      </c>
      <c r="IO204" s="27">
        <v>44599</v>
      </c>
      <c r="IP204" t="s">
        <v>155</v>
      </c>
      <c r="IQ204" s="27">
        <v>44623</v>
      </c>
      <c r="IR204" t="s">
        <v>155</v>
      </c>
      <c r="IS204">
        <v>44623</v>
      </c>
      <c r="IT204" t="s">
        <v>155</v>
      </c>
      <c r="IU204" s="27">
        <v>44623</v>
      </c>
      <c r="IV204" t="s">
        <v>155</v>
      </c>
      <c r="IW204" s="27">
        <v>44623</v>
      </c>
      <c r="IX204" t="s">
        <v>155</v>
      </c>
      <c r="IY204" s="27">
        <v>44623</v>
      </c>
      <c r="IZ204" t="s">
        <v>155</v>
      </c>
      <c r="JA204" s="27">
        <v>44623</v>
      </c>
      <c r="JB204" t="s">
        <v>155</v>
      </c>
      <c r="JC204" s="27">
        <v>44623</v>
      </c>
      <c r="JD204" t="s">
        <v>155</v>
      </c>
      <c r="JE204" s="27">
        <v>44658</v>
      </c>
      <c r="JF204" t="s">
        <v>156</v>
      </c>
      <c r="JG204">
        <v>44658</v>
      </c>
      <c r="JH204" t="s">
        <v>152</v>
      </c>
      <c r="JI204" s="27">
        <v>44658</v>
      </c>
      <c r="JJ204" t="s">
        <v>152</v>
      </c>
      <c r="JK204">
        <v>44658</v>
      </c>
      <c r="JL204" t="s">
        <v>152</v>
      </c>
      <c r="JM204" s="27">
        <v>44658</v>
      </c>
      <c r="JN204" t="s">
        <v>152</v>
      </c>
      <c r="JO204" s="7">
        <v>44685</v>
      </c>
      <c r="JP204" t="s">
        <v>152</v>
      </c>
      <c r="JQ204" s="27">
        <v>44685</v>
      </c>
      <c r="JR204" t="s">
        <v>152</v>
      </c>
      <c r="JS204" s="27">
        <v>44685</v>
      </c>
      <c r="JT204" t="s">
        <v>152</v>
      </c>
      <c r="JU204">
        <v>44685</v>
      </c>
      <c r="JV204" t="s">
        <v>152</v>
      </c>
      <c r="JW204">
        <v>44685</v>
      </c>
      <c r="JX204" t="s">
        <v>152</v>
      </c>
      <c r="JY204" s="27">
        <v>44734</v>
      </c>
      <c r="JZ204" t="s">
        <v>152</v>
      </c>
      <c r="KA204" s="27">
        <v>44734</v>
      </c>
      <c r="KB204" t="s">
        <v>152</v>
      </c>
      <c r="KC204" s="27">
        <v>44767</v>
      </c>
      <c r="KD204" t="s">
        <v>152</v>
      </c>
      <c r="KE204" s="27">
        <v>44767</v>
      </c>
    </row>
    <row r="205" spans="1:291" x14ac:dyDescent="0.25">
      <c r="A205">
        <v>5032</v>
      </c>
      <c r="B205" s="7">
        <v>43921</v>
      </c>
      <c r="D205">
        <v>5032</v>
      </c>
      <c r="E205" s="7">
        <v>43921</v>
      </c>
      <c r="G205">
        <v>2040</v>
      </c>
      <c r="I205">
        <v>5031</v>
      </c>
      <c r="J205" s="7">
        <v>43921</v>
      </c>
      <c r="L205">
        <v>2040</v>
      </c>
      <c r="M205">
        <v>3050</v>
      </c>
      <c r="O205">
        <v>4162</v>
      </c>
      <c r="P205" s="7">
        <v>43943</v>
      </c>
      <c r="R205" t="s">
        <v>2568</v>
      </c>
      <c r="S205" s="7">
        <v>42821</v>
      </c>
      <c r="T205" t="s">
        <v>2549</v>
      </c>
      <c r="U205">
        <v>628</v>
      </c>
      <c r="V205" s="7">
        <v>42200</v>
      </c>
      <c r="W205" t="s">
        <v>2342</v>
      </c>
      <c r="X205">
        <v>3050</v>
      </c>
      <c r="Y205">
        <v>3050</v>
      </c>
      <c r="Z205" s="7">
        <v>43972</v>
      </c>
      <c r="AA205">
        <v>3050</v>
      </c>
      <c r="AB205">
        <v>3050</v>
      </c>
      <c r="AC205">
        <v>4162</v>
      </c>
      <c r="AD205" s="7">
        <v>43979</v>
      </c>
      <c r="AE205" s="14" t="s">
        <v>2534</v>
      </c>
      <c r="AF205" t="s">
        <v>2540</v>
      </c>
      <c r="AG205" s="7">
        <v>43943</v>
      </c>
      <c r="AH205" t="s">
        <v>2568</v>
      </c>
      <c r="AI205" s="7">
        <v>42821</v>
      </c>
      <c r="AJ205" s="15" t="s">
        <v>2549</v>
      </c>
      <c r="AK205">
        <v>4113</v>
      </c>
      <c r="AL205" s="7">
        <v>43340</v>
      </c>
      <c r="AM205" t="s">
        <v>2572</v>
      </c>
      <c r="AN205">
        <v>4113</v>
      </c>
      <c r="AO205" s="7">
        <v>43340</v>
      </c>
      <c r="AP205">
        <v>4113</v>
      </c>
      <c r="AQ205" s="7">
        <v>43340</v>
      </c>
      <c r="AR205">
        <v>4113</v>
      </c>
      <c r="AS205" s="27">
        <v>43340</v>
      </c>
      <c r="AT205">
        <v>4113</v>
      </c>
      <c r="AU205" s="27">
        <v>43340</v>
      </c>
      <c r="AV205">
        <v>4113</v>
      </c>
      <c r="AW205" s="27">
        <v>43340</v>
      </c>
      <c r="AX205">
        <v>4113</v>
      </c>
      <c r="AY205" s="27">
        <v>43340</v>
      </c>
      <c r="AZ205">
        <v>4111</v>
      </c>
      <c r="BA205" s="27">
        <v>43340</v>
      </c>
      <c r="BB205">
        <v>4111</v>
      </c>
      <c r="BC205" s="27">
        <v>43340</v>
      </c>
      <c r="BD205">
        <v>4111</v>
      </c>
      <c r="BE205" s="27">
        <v>43340</v>
      </c>
      <c r="BF205">
        <v>4111</v>
      </c>
      <c r="BG205" s="27">
        <v>43340</v>
      </c>
      <c r="BJ205">
        <v>4111</v>
      </c>
      <c r="BK205" s="27">
        <v>43340</v>
      </c>
      <c r="BL205">
        <v>4111</v>
      </c>
      <c r="BM205" s="27">
        <v>43340</v>
      </c>
      <c r="BN205">
        <v>4161</v>
      </c>
      <c r="BO205" s="27">
        <v>44124</v>
      </c>
      <c r="BP205">
        <v>4161</v>
      </c>
      <c r="BQ205" s="7">
        <v>44124</v>
      </c>
      <c r="BR205">
        <v>4161</v>
      </c>
      <c r="BS205" s="27">
        <v>44124</v>
      </c>
      <c r="BT205">
        <v>4161</v>
      </c>
      <c r="BU205" s="27">
        <v>44124</v>
      </c>
      <c r="BV205">
        <v>4161</v>
      </c>
      <c r="BW205">
        <v>44124</v>
      </c>
      <c r="BX205">
        <v>4161</v>
      </c>
      <c r="BY205" s="27">
        <v>44124</v>
      </c>
      <c r="BZ205">
        <v>4161</v>
      </c>
      <c r="CA205" s="27">
        <v>44215</v>
      </c>
      <c r="CB205">
        <v>4161</v>
      </c>
      <c r="CC205" s="27">
        <v>44215</v>
      </c>
      <c r="CD205">
        <v>1041</v>
      </c>
      <c r="CE205" s="27">
        <v>44222</v>
      </c>
      <c r="CF205">
        <v>4161</v>
      </c>
      <c r="CG205" s="27">
        <v>44215</v>
      </c>
      <c r="CH205">
        <v>4127</v>
      </c>
      <c r="CI205" s="27">
        <v>44215</v>
      </c>
      <c r="CJ205">
        <v>4127</v>
      </c>
      <c r="CK205" s="27">
        <v>44215</v>
      </c>
      <c r="CL205">
        <v>4127</v>
      </c>
      <c r="CM205" s="27">
        <v>44215</v>
      </c>
      <c r="CN205">
        <v>4126</v>
      </c>
      <c r="CO205" s="27">
        <v>44253</v>
      </c>
      <c r="CP205">
        <v>4126</v>
      </c>
      <c r="CQ205" s="7">
        <v>44253</v>
      </c>
      <c r="CR205">
        <v>8505</v>
      </c>
      <c r="CS205" t="s">
        <v>2585</v>
      </c>
      <c r="CT205">
        <v>4340</v>
      </c>
      <c r="CU205" s="7">
        <v>44263</v>
      </c>
      <c r="CV205">
        <v>4161</v>
      </c>
      <c r="CW205" s="27">
        <v>44265</v>
      </c>
      <c r="CX205">
        <v>4161</v>
      </c>
      <c r="CY205" s="27">
        <v>44265</v>
      </c>
      <c r="CZ205">
        <v>4161</v>
      </c>
      <c r="DA205" s="27">
        <v>44301</v>
      </c>
      <c r="DB205">
        <v>4161</v>
      </c>
      <c r="DC205" s="27">
        <v>44301</v>
      </c>
      <c r="DD205">
        <v>4162</v>
      </c>
      <c r="DE205" s="27">
        <v>44335</v>
      </c>
      <c r="DF205">
        <v>4162</v>
      </c>
      <c r="DG205" s="27">
        <v>44335</v>
      </c>
      <c r="DH205">
        <v>4162</v>
      </c>
      <c r="DI205" s="27">
        <v>44335</v>
      </c>
      <c r="DJ205" t="s">
        <v>159</v>
      </c>
      <c r="DK205" s="7">
        <v>44257</v>
      </c>
      <c r="DL205" t="s">
        <v>372</v>
      </c>
      <c r="DM205" s="27">
        <v>44365</v>
      </c>
      <c r="DN205" t="s">
        <v>372</v>
      </c>
      <c r="DO205" s="27">
        <v>44365</v>
      </c>
      <c r="DP205" t="s">
        <v>418</v>
      </c>
      <c r="DQ205" s="27">
        <v>44365</v>
      </c>
      <c r="DR205" t="s">
        <v>2592</v>
      </c>
      <c r="DS205" s="27">
        <v>44365</v>
      </c>
      <c r="DT205" t="s">
        <v>418</v>
      </c>
      <c r="DU205" s="27">
        <v>44378</v>
      </c>
      <c r="DV205" t="s">
        <v>415</v>
      </c>
      <c r="DW205" s="27">
        <v>44365</v>
      </c>
      <c r="DX205" t="s">
        <v>414</v>
      </c>
      <c r="DY205" s="7">
        <v>44392</v>
      </c>
      <c r="DZ205" t="s">
        <v>414</v>
      </c>
      <c r="EA205">
        <v>44392</v>
      </c>
      <c r="EB205" t="s">
        <v>414</v>
      </c>
      <c r="EC205" s="27">
        <v>44392</v>
      </c>
      <c r="ED205" t="s">
        <v>414</v>
      </c>
      <c r="EE205" s="27">
        <v>44392</v>
      </c>
      <c r="EF205" t="s">
        <v>414</v>
      </c>
      <c r="EG205" s="7">
        <v>44392</v>
      </c>
      <c r="EH205" t="s">
        <v>414</v>
      </c>
      <c r="EI205" s="27">
        <v>44392</v>
      </c>
      <c r="EJ205" t="s">
        <v>410</v>
      </c>
      <c r="EK205" s="27">
        <v>44264</v>
      </c>
      <c r="EL205" t="s">
        <v>410</v>
      </c>
      <c r="EM205" s="27">
        <v>44264</v>
      </c>
      <c r="EN205" t="s">
        <v>410</v>
      </c>
      <c r="EO205" s="27">
        <v>44264</v>
      </c>
      <c r="EP205" t="s">
        <v>410</v>
      </c>
      <c r="EQ205" s="27">
        <v>44264</v>
      </c>
      <c r="ER205" t="s">
        <v>10</v>
      </c>
      <c r="ES205" s="27">
        <v>44420</v>
      </c>
      <c r="ET205" t="s">
        <v>2587</v>
      </c>
      <c r="EU205" s="27">
        <v>44370</v>
      </c>
      <c r="EV205" t="s">
        <v>2550</v>
      </c>
      <c r="EW205" s="27">
        <v>44411</v>
      </c>
      <c r="EX205" t="s">
        <v>2550</v>
      </c>
      <c r="EY205" s="27">
        <v>44411</v>
      </c>
      <c r="EZ205" t="s">
        <v>2550</v>
      </c>
      <c r="FA205">
        <v>44411</v>
      </c>
      <c r="FB205" t="s">
        <v>2550</v>
      </c>
      <c r="FC205" s="27">
        <v>44411</v>
      </c>
      <c r="FF205" t="s">
        <v>2550</v>
      </c>
      <c r="FG205" s="27">
        <v>44411</v>
      </c>
      <c r="FH205" t="s">
        <v>172</v>
      </c>
      <c r="FI205" s="7">
        <v>44411</v>
      </c>
      <c r="FJ205" t="s">
        <v>172</v>
      </c>
      <c r="FK205" s="27">
        <v>44411</v>
      </c>
      <c r="FL205" t="s">
        <v>172</v>
      </c>
      <c r="FM205" s="27">
        <v>44411</v>
      </c>
      <c r="FN205" t="s">
        <v>158</v>
      </c>
      <c r="FO205" s="27">
        <v>44428</v>
      </c>
      <c r="FP205" t="s">
        <v>158</v>
      </c>
      <c r="FQ205" s="27">
        <v>44454</v>
      </c>
      <c r="FR205" t="s">
        <v>158</v>
      </c>
      <c r="FS205" s="27">
        <v>44454</v>
      </c>
      <c r="FT205" t="s">
        <v>158</v>
      </c>
      <c r="FU205" s="7">
        <v>44454</v>
      </c>
      <c r="FV205" t="s">
        <v>158</v>
      </c>
      <c r="FW205" s="27">
        <v>44454</v>
      </c>
      <c r="FX205" t="s">
        <v>158</v>
      </c>
      <c r="FY205" s="27">
        <v>44454</v>
      </c>
      <c r="FZ205" t="s">
        <v>158</v>
      </c>
      <c r="GA205" s="27">
        <v>44454</v>
      </c>
      <c r="GB205" t="s">
        <v>158</v>
      </c>
      <c r="GC205" s="27">
        <v>44454</v>
      </c>
      <c r="GD205" t="s">
        <v>158</v>
      </c>
      <c r="GE205" s="27">
        <v>44454</v>
      </c>
      <c r="GF205" t="s">
        <v>158</v>
      </c>
      <c r="GG205" s="27">
        <v>44454</v>
      </c>
      <c r="GH205" t="s">
        <v>158</v>
      </c>
      <c r="GI205" s="27">
        <v>44454</v>
      </c>
      <c r="GJ205" t="s">
        <v>158</v>
      </c>
      <c r="GK205" s="27">
        <v>44483</v>
      </c>
      <c r="GL205" t="s">
        <v>158</v>
      </c>
      <c r="GM205" s="27">
        <v>44483</v>
      </c>
      <c r="GN205" t="s">
        <v>158</v>
      </c>
      <c r="GO205" s="27">
        <v>44497</v>
      </c>
      <c r="GP205" t="s">
        <v>158</v>
      </c>
      <c r="GQ205" s="27">
        <v>44497</v>
      </c>
      <c r="GR205" t="s">
        <v>158</v>
      </c>
      <c r="GS205" s="27">
        <v>44497</v>
      </c>
      <c r="GT205" t="s">
        <v>158</v>
      </c>
      <c r="GU205" s="27">
        <v>44509</v>
      </c>
      <c r="GV205" t="s">
        <v>158</v>
      </c>
      <c r="GW205" s="27">
        <v>44509</v>
      </c>
      <c r="GX205" t="s">
        <v>158</v>
      </c>
      <c r="GY205" s="27">
        <v>44509</v>
      </c>
      <c r="GZ205" t="s">
        <v>157</v>
      </c>
      <c r="HA205" s="27">
        <v>44509</v>
      </c>
      <c r="HB205" t="s">
        <v>157</v>
      </c>
      <c r="HC205" s="27">
        <v>44509</v>
      </c>
      <c r="HD205" t="s">
        <v>157</v>
      </c>
      <c r="HE205" s="27">
        <v>44532</v>
      </c>
      <c r="HF205" t="s">
        <v>157</v>
      </c>
      <c r="HG205">
        <v>44532</v>
      </c>
      <c r="HH205" t="s">
        <v>157</v>
      </c>
      <c r="HI205">
        <v>44532</v>
      </c>
      <c r="HJ205" t="s">
        <v>157</v>
      </c>
      <c r="HK205">
        <v>44532</v>
      </c>
      <c r="HL205" t="s">
        <v>157</v>
      </c>
      <c r="HM205" s="27">
        <v>44532</v>
      </c>
      <c r="HN205" t="s">
        <v>154</v>
      </c>
      <c r="HO205" s="27">
        <v>44532</v>
      </c>
      <c r="HP205" t="s">
        <v>156</v>
      </c>
      <c r="HQ205" s="27">
        <v>44532</v>
      </c>
      <c r="HR205" s="470" t="s">
        <v>156</v>
      </c>
      <c r="HS205" s="471">
        <v>44574</v>
      </c>
      <c r="HT205" t="s">
        <v>156</v>
      </c>
      <c r="HU205" s="27">
        <v>44574</v>
      </c>
      <c r="HV205" t="s">
        <v>156</v>
      </c>
      <c r="HW205" s="27">
        <v>44574</v>
      </c>
      <c r="HX205" t="s">
        <v>156</v>
      </c>
      <c r="HY205" s="27">
        <v>44574</v>
      </c>
      <c r="HZ205" t="s">
        <v>152</v>
      </c>
      <c r="IA205" s="27">
        <v>44574</v>
      </c>
      <c r="IB205" t="s">
        <v>152</v>
      </c>
      <c r="IC205" s="27">
        <v>44574</v>
      </c>
      <c r="ID205" t="s">
        <v>152</v>
      </c>
      <c r="IE205" s="27">
        <v>44599</v>
      </c>
      <c r="IF205" t="s">
        <v>150</v>
      </c>
      <c r="IG205" s="27">
        <v>44599</v>
      </c>
      <c r="IH205" t="s">
        <v>155</v>
      </c>
      <c r="II205" s="27">
        <v>44599</v>
      </c>
      <c r="IJ205" t="s">
        <v>155</v>
      </c>
      <c r="IK205" s="27">
        <v>44599</v>
      </c>
      <c r="IL205" t="s">
        <v>155</v>
      </c>
      <c r="IM205" s="27">
        <v>44599</v>
      </c>
      <c r="IN205" t="s">
        <v>155</v>
      </c>
      <c r="IO205" s="27">
        <v>44599</v>
      </c>
      <c r="IP205" t="s">
        <v>156</v>
      </c>
      <c r="IQ205" s="27">
        <v>44623</v>
      </c>
      <c r="IR205" t="s">
        <v>156</v>
      </c>
      <c r="IS205">
        <v>44623</v>
      </c>
      <c r="IT205" t="s">
        <v>156</v>
      </c>
      <c r="IU205" s="27">
        <v>44623</v>
      </c>
      <c r="IV205" t="s">
        <v>156</v>
      </c>
      <c r="IW205" s="27">
        <v>44623</v>
      </c>
      <c r="IX205" t="s">
        <v>156</v>
      </c>
      <c r="IY205" s="27">
        <v>44623</v>
      </c>
      <c r="IZ205" t="s">
        <v>156</v>
      </c>
      <c r="JA205" s="27">
        <v>44623</v>
      </c>
      <c r="JB205" t="s">
        <v>156</v>
      </c>
      <c r="JC205" s="27">
        <v>44623</v>
      </c>
      <c r="JD205" t="s">
        <v>156</v>
      </c>
      <c r="JE205" s="27">
        <v>44658</v>
      </c>
      <c r="JF205" t="s">
        <v>157</v>
      </c>
      <c r="JG205">
        <v>44658</v>
      </c>
      <c r="JH205" t="s">
        <v>154</v>
      </c>
      <c r="JI205" s="27">
        <v>44658</v>
      </c>
      <c r="JJ205" t="s">
        <v>154</v>
      </c>
      <c r="JK205">
        <v>44658</v>
      </c>
      <c r="JL205" t="s">
        <v>154</v>
      </c>
      <c r="JM205" s="27">
        <v>44658</v>
      </c>
      <c r="JN205" t="s">
        <v>154</v>
      </c>
      <c r="JO205" s="7">
        <v>44685</v>
      </c>
      <c r="JP205" t="s">
        <v>154</v>
      </c>
      <c r="JQ205" s="27">
        <v>44685</v>
      </c>
      <c r="JR205" t="s">
        <v>154</v>
      </c>
      <c r="JS205" s="27">
        <v>44685</v>
      </c>
      <c r="JT205" t="s">
        <v>154</v>
      </c>
      <c r="JU205">
        <v>44685</v>
      </c>
      <c r="JV205" t="s">
        <v>154</v>
      </c>
      <c r="JW205">
        <v>44727</v>
      </c>
      <c r="JX205" t="s">
        <v>154</v>
      </c>
      <c r="JY205" s="27">
        <v>44727</v>
      </c>
      <c r="JZ205" t="s">
        <v>154</v>
      </c>
      <c r="KA205" s="27">
        <v>44727</v>
      </c>
      <c r="KB205" t="s">
        <v>154</v>
      </c>
      <c r="KC205" s="27">
        <v>44767</v>
      </c>
      <c r="KD205" t="s">
        <v>154</v>
      </c>
      <c r="KE205" s="27">
        <v>44767</v>
      </c>
    </row>
    <row r="206" spans="1:291" x14ac:dyDescent="0.25">
      <c r="A206">
        <v>5031</v>
      </c>
      <c r="B206" s="7">
        <v>43921</v>
      </c>
      <c r="D206">
        <v>5031</v>
      </c>
      <c r="E206" s="7">
        <v>43921</v>
      </c>
      <c r="G206" t="s">
        <v>2554</v>
      </c>
      <c r="I206">
        <v>3050</v>
      </c>
      <c r="J206" s="7">
        <v>43972</v>
      </c>
      <c r="L206" t="s">
        <v>2554</v>
      </c>
      <c r="M206">
        <v>3085</v>
      </c>
      <c r="O206">
        <v>4161</v>
      </c>
      <c r="P206" s="7">
        <v>43943</v>
      </c>
      <c r="R206" t="s">
        <v>2571</v>
      </c>
      <c r="S206" s="7">
        <v>42090</v>
      </c>
      <c r="T206" t="s">
        <v>2533</v>
      </c>
      <c r="U206">
        <v>580</v>
      </c>
      <c r="V206" s="7">
        <v>42822</v>
      </c>
      <c r="W206" t="s">
        <v>2549</v>
      </c>
      <c r="X206">
        <v>3085</v>
      </c>
      <c r="Y206">
        <v>3085</v>
      </c>
      <c r="Z206" s="7">
        <v>43972</v>
      </c>
      <c r="AA206">
        <v>3085</v>
      </c>
      <c r="AB206">
        <v>3085</v>
      </c>
      <c r="AC206">
        <v>4161</v>
      </c>
      <c r="AD206" s="7">
        <v>43979</v>
      </c>
      <c r="AE206" s="14" t="s">
        <v>2566</v>
      </c>
      <c r="AF206">
        <v>4162</v>
      </c>
      <c r="AG206" s="7">
        <v>43979</v>
      </c>
      <c r="AH206" t="s">
        <v>2571</v>
      </c>
      <c r="AI206" s="7">
        <v>42090</v>
      </c>
      <c r="AJ206" s="15" t="s">
        <v>2533</v>
      </c>
      <c r="AK206">
        <v>4114</v>
      </c>
      <c r="AL206" s="7">
        <v>43979</v>
      </c>
      <c r="AM206" t="s">
        <v>2537</v>
      </c>
      <c r="AN206">
        <v>4114</v>
      </c>
      <c r="AO206" s="7">
        <v>43979</v>
      </c>
      <c r="AP206">
        <v>4114</v>
      </c>
      <c r="AQ206" s="7">
        <v>43979</v>
      </c>
      <c r="AR206">
        <v>4114</v>
      </c>
      <c r="AS206" s="27">
        <v>44014</v>
      </c>
      <c r="AT206">
        <v>4114</v>
      </c>
      <c r="AU206" s="27">
        <v>44014</v>
      </c>
      <c r="AV206">
        <v>4114</v>
      </c>
      <c r="AW206" s="27">
        <v>44014</v>
      </c>
      <c r="AX206">
        <v>4114</v>
      </c>
      <c r="AY206" s="27">
        <v>44050</v>
      </c>
      <c r="AZ206">
        <v>4113</v>
      </c>
      <c r="BA206" s="27">
        <v>43340</v>
      </c>
      <c r="BB206">
        <v>4113</v>
      </c>
      <c r="BC206" s="27">
        <v>43340</v>
      </c>
      <c r="BD206">
        <v>4113</v>
      </c>
      <c r="BE206" s="27">
        <v>43340</v>
      </c>
      <c r="BF206">
        <v>4113</v>
      </c>
      <c r="BG206" s="27">
        <v>43340</v>
      </c>
      <c r="BJ206">
        <v>4113</v>
      </c>
      <c r="BK206" s="27">
        <v>43340</v>
      </c>
      <c r="BL206">
        <v>4113</v>
      </c>
      <c r="BM206" s="27">
        <v>43340</v>
      </c>
      <c r="BN206">
        <v>4160</v>
      </c>
      <c r="BO206" s="27">
        <v>44124</v>
      </c>
      <c r="BP206">
        <v>4160</v>
      </c>
      <c r="BQ206" s="7">
        <v>44124</v>
      </c>
      <c r="BR206">
        <v>4160</v>
      </c>
      <c r="BS206" s="27">
        <v>44124</v>
      </c>
      <c r="BT206">
        <v>4160</v>
      </c>
      <c r="BU206" s="27">
        <v>44124</v>
      </c>
      <c r="BV206">
        <v>4160</v>
      </c>
      <c r="BW206">
        <v>44124</v>
      </c>
      <c r="BX206">
        <v>4160</v>
      </c>
      <c r="BY206" s="27">
        <v>44124</v>
      </c>
      <c r="BZ206">
        <v>4160</v>
      </c>
      <c r="CA206" s="27">
        <v>44215</v>
      </c>
      <c r="CB206">
        <v>4160</v>
      </c>
      <c r="CC206" s="27">
        <v>44215</v>
      </c>
      <c r="CD206">
        <v>1075</v>
      </c>
      <c r="CE206" s="27">
        <v>44222</v>
      </c>
      <c r="CF206">
        <v>4160</v>
      </c>
      <c r="CG206" s="27">
        <v>44215</v>
      </c>
      <c r="CH206">
        <v>4103</v>
      </c>
      <c r="CI206" s="27">
        <v>44215</v>
      </c>
      <c r="CJ206">
        <v>4103</v>
      </c>
      <c r="CK206" s="27">
        <v>44215</v>
      </c>
      <c r="CL206">
        <v>4103</v>
      </c>
      <c r="CM206" s="27">
        <v>44215</v>
      </c>
      <c r="CN206">
        <v>4127</v>
      </c>
      <c r="CO206" s="27">
        <v>44253</v>
      </c>
      <c r="CP206">
        <v>4127</v>
      </c>
      <c r="CQ206" s="7">
        <v>44253</v>
      </c>
      <c r="CR206">
        <v>8506</v>
      </c>
      <c r="CS206" t="s">
        <v>2585</v>
      </c>
      <c r="CT206">
        <v>4341</v>
      </c>
      <c r="CU206" s="7">
        <v>44263</v>
      </c>
      <c r="CV206">
        <v>4160</v>
      </c>
      <c r="CW206" s="27">
        <v>44215</v>
      </c>
      <c r="CX206">
        <v>4160</v>
      </c>
      <c r="CY206" s="27">
        <v>44215</v>
      </c>
      <c r="CZ206">
        <v>4160</v>
      </c>
      <c r="DA206" s="27">
        <v>44301</v>
      </c>
      <c r="DB206">
        <v>4160</v>
      </c>
      <c r="DC206" s="27">
        <v>44301</v>
      </c>
      <c r="DD206">
        <v>4161</v>
      </c>
      <c r="DE206" s="27">
        <v>44335</v>
      </c>
      <c r="DF206">
        <v>4161</v>
      </c>
      <c r="DG206" s="27">
        <v>44335</v>
      </c>
      <c r="DH206">
        <v>4161</v>
      </c>
      <c r="DI206" s="27">
        <v>44335</v>
      </c>
      <c r="DJ206" t="s">
        <v>160</v>
      </c>
      <c r="DK206" s="7">
        <v>44257</v>
      </c>
      <c r="DL206" t="s">
        <v>374</v>
      </c>
      <c r="DM206" s="27">
        <v>44365</v>
      </c>
      <c r="DN206" t="s">
        <v>374</v>
      </c>
      <c r="DO206" s="27">
        <v>44365</v>
      </c>
      <c r="DP206" t="s">
        <v>2592</v>
      </c>
      <c r="DQ206" s="27">
        <v>44365</v>
      </c>
      <c r="DR206" t="s">
        <v>18</v>
      </c>
      <c r="DS206" s="27">
        <v>44365</v>
      </c>
      <c r="DT206" t="s">
        <v>2592</v>
      </c>
      <c r="DU206" s="27">
        <v>44365</v>
      </c>
      <c r="DV206" t="s">
        <v>416</v>
      </c>
      <c r="DW206" s="27">
        <v>44365</v>
      </c>
      <c r="DX206" t="s">
        <v>415</v>
      </c>
      <c r="DY206" s="7">
        <v>44392</v>
      </c>
      <c r="DZ206" t="s">
        <v>415</v>
      </c>
      <c r="EA206">
        <v>44392</v>
      </c>
      <c r="EB206" t="s">
        <v>415</v>
      </c>
      <c r="EC206" s="27">
        <v>44392</v>
      </c>
      <c r="ED206" t="s">
        <v>415</v>
      </c>
      <c r="EE206" s="27">
        <v>44392</v>
      </c>
      <c r="EF206" t="s">
        <v>415</v>
      </c>
      <c r="EG206" s="7">
        <v>44403</v>
      </c>
      <c r="EH206" t="s">
        <v>415</v>
      </c>
      <c r="EI206" s="27">
        <v>44403</v>
      </c>
      <c r="EJ206" t="s">
        <v>411</v>
      </c>
      <c r="EK206" s="27">
        <v>44403</v>
      </c>
      <c r="EL206" t="s">
        <v>411</v>
      </c>
      <c r="EM206" s="27">
        <v>44403</v>
      </c>
      <c r="EN206" t="s">
        <v>411</v>
      </c>
      <c r="EO206" s="27">
        <v>44403</v>
      </c>
      <c r="EP206" t="s">
        <v>411</v>
      </c>
      <c r="EQ206" s="27">
        <v>44403</v>
      </c>
      <c r="ER206" t="s">
        <v>11</v>
      </c>
      <c r="ES206" s="27">
        <v>44420</v>
      </c>
      <c r="ET206" t="s">
        <v>10</v>
      </c>
      <c r="EU206" s="27">
        <v>44420</v>
      </c>
      <c r="EV206" t="s">
        <v>2587</v>
      </c>
      <c r="EW206" s="27">
        <v>44370</v>
      </c>
      <c r="EX206" t="s">
        <v>2587</v>
      </c>
      <c r="EY206" s="27">
        <v>44370</v>
      </c>
      <c r="EZ206" t="s">
        <v>2587</v>
      </c>
      <c r="FA206">
        <v>44370</v>
      </c>
      <c r="FB206" t="s">
        <v>2587</v>
      </c>
      <c r="FC206" s="27">
        <v>44370</v>
      </c>
      <c r="FF206" t="s">
        <v>2587</v>
      </c>
      <c r="FG206" s="27">
        <v>44370</v>
      </c>
      <c r="FH206" t="s">
        <v>2550</v>
      </c>
      <c r="FI206" s="7">
        <v>44411</v>
      </c>
      <c r="FJ206" t="s">
        <v>2550</v>
      </c>
      <c r="FK206" s="27">
        <v>44411</v>
      </c>
      <c r="FL206" t="s">
        <v>2550</v>
      </c>
      <c r="FM206" s="27">
        <v>44411</v>
      </c>
      <c r="FN206" t="s">
        <v>172</v>
      </c>
      <c r="FO206" s="27">
        <v>44447</v>
      </c>
      <c r="FP206" t="s">
        <v>172</v>
      </c>
      <c r="FQ206" s="27">
        <v>44447</v>
      </c>
      <c r="FR206" t="s">
        <v>172</v>
      </c>
      <c r="FS206" s="27">
        <v>44447</v>
      </c>
      <c r="FT206" t="s">
        <v>172</v>
      </c>
      <c r="FU206" s="7">
        <v>44447</v>
      </c>
      <c r="FV206" t="s">
        <v>172</v>
      </c>
      <c r="FW206" s="27">
        <v>44447</v>
      </c>
      <c r="FX206" t="s">
        <v>172</v>
      </c>
      <c r="FY206" s="27">
        <v>44447</v>
      </c>
      <c r="FZ206" t="s">
        <v>172</v>
      </c>
      <c r="GA206" s="27">
        <v>44447</v>
      </c>
      <c r="GB206" t="s">
        <v>172</v>
      </c>
      <c r="GC206" s="27">
        <v>44447</v>
      </c>
      <c r="GD206" t="s">
        <v>172</v>
      </c>
      <c r="GE206" s="27">
        <v>44447</v>
      </c>
      <c r="GF206" t="s">
        <v>172</v>
      </c>
      <c r="GG206" s="27">
        <v>44447</v>
      </c>
      <c r="GH206" t="s">
        <v>172</v>
      </c>
      <c r="GI206" s="27">
        <v>44481</v>
      </c>
      <c r="GJ206" t="s">
        <v>172</v>
      </c>
      <c r="GK206" s="27">
        <v>44481</v>
      </c>
      <c r="GL206" t="s">
        <v>172</v>
      </c>
      <c r="GM206" s="27">
        <v>44481</v>
      </c>
      <c r="GN206" t="s">
        <v>172</v>
      </c>
      <c r="GO206" s="27">
        <v>44481</v>
      </c>
      <c r="GP206" t="s">
        <v>172</v>
      </c>
      <c r="GQ206" s="27">
        <v>44481</v>
      </c>
      <c r="GR206" t="s">
        <v>172</v>
      </c>
      <c r="GS206" s="27">
        <v>44481</v>
      </c>
      <c r="GT206" t="s">
        <v>172</v>
      </c>
      <c r="GU206" s="27">
        <v>44509</v>
      </c>
      <c r="GV206" t="s">
        <v>172</v>
      </c>
      <c r="GW206" s="27">
        <v>44509</v>
      </c>
      <c r="GX206" t="s">
        <v>172</v>
      </c>
      <c r="GY206" s="27">
        <v>44509</v>
      </c>
      <c r="GZ206" t="s">
        <v>158</v>
      </c>
      <c r="HA206" s="27">
        <v>44509</v>
      </c>
      <c r="HB206" t="s">
        <v>158</v>
      </c>
      <c r="HC206" s="27">
        <v>44509</v>
      </c>
      <c r="HD206" t="s">
        <v>158</v>
      </c>
      <c r="HE206" s="27">
        <v>44532</v>
      </c>
      <c r="HF206" t="s">
        <v>158</v>
      </c>
      <c r="HG206">
        <v>44532</v>
      </c>
      <c r="HH206" t="s">
        <v>158</v>
      </c>
      <c r="HI206">
        <v>44532</v>
      </c>
      <c r="HJ206" t="s">
        <v>158</v>
      </c>
      <c r="HK206">
        <v>44532</v>
      </c>
      <c r="HL206" t="s">
        <v>158</v>
      </c>
      <c r="HM206" s="27">
        <v>44532</v>
      </c>
      <c r="HN206" t="s">
        <v>155</v>
      </c>
      <c r="HO206" s="27">
        <v>44532</v>
      </c>
      <c r="HP206" t="s">
        <v>157</v>
      </c>
      <c r="HQ206" s="27">
        <v>44532</v>
      </c>
      <c r="HR206" s="470" t="s">
        <v>157</v>
      </c>
      <c r="HS206" s="471">
        <v>44574</v>
      </c>
      <c r="HT206" t="s">
        <v>157</v>
      </c>
      <c r="HU206" s="27">
        <v>44574</v>
      </c>
      <c r="HV206" t="s">
        <v>157</v>
      </c>
      <c r="HW206" s="27">
        <v>44574</v>
      </c>
      <c r="HX206" t="s">
        <v>157</v>
      </c>
      <c r="HY206" s="27">
        <v>44574</v>
      </c>
      <c r="HZ206" t="s">
        <v>154</v>
      </c>
      <c r="IA206" s="27">
        <v>44574</v>
      </c>
      <c r="IB206" t="s">
        <v>154</v>
      </c>
      <c r="IC206" s="27">
        <v>44574</v>
      </c>
      <c r="ID206" t="s">
        <v>154</v>
      </c>
      <c r="IE206" s="27">
        <v>44599</v>
      </c>
      <c r="IF206" t="s">
        <v>152</v>
      </c>
      <c r="IG206" s="27">
        <v>44599</v>
      </c>
      <c r="IH206" t="s">
        <v>156</v>
      </c>
      <c r="II206" s="27">
        <v>44599</v>
      </c>
      <c r="IJ206" t="s">
        <v>156</v>
      </c>
      <c r="IK206" s="27">
        <v>44599</v>
      </c>
      <c r="IL206" t="s">
        <v>156</v>
      </c>
      <c r="IM206" s="27">
        <v>44599</v>
      </c>
      <c r="IN206" t="s">
        <v>156</v>
      </c>
      <c r="IO206" s="27">
        <v>44599</v>
      </c>
      <c r="IP206" t="s">
        <v>157</v>
      </c>
      <c r="IQ206" s="27">
        <v>44623</v>
      </c>
      <c r="IR206" t="s">
        <v>157</v>
      </c>
      <c r="IS206">
        <v>44623</v>
      </c>
      <c r="IT206" t="s">
        <v>157</v>
      </c>
      <c r="IU206" s="27">
        <v>44623</v>
      </c>
      <c r="IV206" t="s">
        <v>157</v>
      </c>
      <c r="IW206" s="27">
        <v>44623</v>
      </c>
      <c r="IX206" t="s">
        <v>157</v>
      </c>
      <c r="IY206" s="27">
        <v>44623</v>
      </c>
      <c r="IZ206" t="s">
        <v>157</v>
      </c>
      <c r="JA206" s="27">
        <v>44623</v>
      </c>
      <c r="JB206" t="s">
        <v>157</v>
      </c>
      <c r="JC206" s="27">
        <v>44623</v>
      </c>
      <c r="JD206" t="s">
        <v>157</v>
      </c>
      <c r="JE206" s="27">
        <v>44658</v>
      </c>
      <c r="JF206" t="s">
        <v>158</v>
      </c>
      <c r="JG206">
        <v>44623</v>
      </c>
      <c r="JH206" t="s">
        <v>155</v>
      </c>
      <c r="JI206" s="27">
        <v>44658</v>
      </c>
      <c r="JJ206" t="s">
        <v>155</v>
      </c>
      <c r="JK206">
        <v>44658</v>
      </c>
      <c r="JL206" t="s">
        <v>155</v>
      </c>
      <c r="JM206" s="27">
        <v>44658</v>
      </c>
      <c r="JN206" t="s">
        <v>155</v>
      </c>
      <c r="JO206" s="7">
        <v>44685</v>
      </c>
      <c r="JP206" t="s">
        <v>155</v>
      </c>
      <c r="JQ206" s="27">
        <v>44685</v>
      </c>
      <c r="JR206" t="s">
        <v>155</v>
      </c>
      <c r="JS206" s="27">
        <v>44685</v>
      </c>
      <c r="JT206" t="s">
        <v>155</v>
      </c>
      <c r="JU206">
        <v>44685</v>
      </c>
      <c r="JV206" t="s">
        <v>155</v>
      </c>
      <c r="JW206">
        <v>44727</v>
      </c>
      <c r="JX206" t="s">
        <v>155</v>
      </c>
      <c r="JY206" s="27">
        <v>44727</v>
      </c>
      <c r="JZ206" t="s">
        <v>155</v>
      </c>
      <c r="KA206" s="27">
        <v>44727</v>
      </c>
      <c r="KB206" t="s">
        <v>155</v>
      </c>
      <c r="KC206" s="27">
        <v>44767</v>
      </c>
      <c r="KD206" t="s">
        <v>155</v>
      </c>
      <c r="KE206" s="27">
        <v>44767</v>
      </c>
    </row>
    <row r="207" spans="1:291" x14ac:dyDescent="0.25">
      <c r="A207">
        <v>3050</v>
      </c>
      <c r="B207" s="7">
        <v>43850</v>
      </c>
      <c r="D207">
        <v>3050</v>
      </c>
      <c r="E207" s="7">
        <v>43972</v>
      </c>
      <c r="G207" t="s">
        <v>2556</v>
      </c>
      <c r="I207">
        <v>3085</v>
      </c>
      <c r="J207" s="7">
        <v>43972</v>
      </c>
      <c r="L207" t="s">
        <v>2556</v>
      </c>
      <c r="M207" t="s">
        <v>2532</v>
      </c>
      <c r="O207">
        <v>4160</v>
      </c>
      <c r="P207" s="7">
        <v>43943</v>
      </c>
      <c r="R207" t="s">
        <v>2573</v>
      </c>
      <c r="S207" s="7">
        <v>43727</v>
      </c>
      <c r="T207" t="s">
        <v>2342</v>
      </c>
      <c r="U207">
        <v>43</v>
      </c>
      <c r="V207" s="7">
        <v>43684</v>
      </c>
      <c r="W207" t="s">
        <v>2342</v>
      </c>
      <c r="X207" t="s">
        <v>2532</v>
      </c>
      <c r="Y207" t="s">
        <v>2532</v>
      </c>
      <c r="Z207" s="7">
        <v>43606</v>
      </c>
      <c r="AA207" t="s">
        <v>2532</v>
      </c>
      <c r="AB207" t="s">
        <v>2532</v>
      </c>
      <c r="AC207">
        <v>4160</v>
      </c>
      <c r="AD207" s="7">
        <v>43979</v>
      </c>
      <c r="AE207" s="14" t="s">
        <v>2535</v>
      </c>
      <c r="AF207">
        <v>4161</v>
      </c>
      <c r="AG207" s="7">
        <v>43979</v>
      </c>
      <c r="AH207" t="s">
        <v>2573</v>
      </c>
      <c r="AI207" s="7">
        <v>43727</v>
      </c>
      <c r="AJ207" s="15" t="s">
        <v>2342</v>
      </c>
      <c r="AK207">
        <v>4126</v>
      </c>
      <c r="AL207" s="7">
        <v>43979</v>
      </c>
      <c r="AM207" t="s">
        <v>2539</v>
      </c>
      <c r="AN207">
        <v>4126</v>
      </c>
      <c r="AO207" s="7">
        <v>43979</v>
      </c>
      <c r="AP207">
        <v>4126</v>
      </c>
      <c r="AQ207" s="7">
        <v>43979</v>
      </c>
      <c r="AR207">
        <v>4126</v>
      </c>
      <c r="AS207" s="27">
        <v>44014</v>
      </c>
      <c r="AT207">
        <v>4126</v>
      </c>
      <c r="AU207" s="27">
        <v>44014</v>
      </c>
      <c r="AV207">
        <v>4126</v>
      </c>
      <c r="AW207" s="27">
        <v>44014</v>
      </c>
      <c r="AX207">
        <v>4126</v>
      </c>
      <c r="AY207" s="27">
        <v>44050</v>
      </c>
      <c r="AZ207">
        <v>4114</v>
      </c>
      <c r="BA207" s="27">
        <v>44050</v>
      </c>
      <c r="BB207">
        <v>4114</v>
      </c>
      <c r="BC207" s="27">
        <v>44050</v>
      </c>
      <c r="BD207">
        <v>4114</v>
      </c>
      <c r="BE207" s="27">
        <v>44050</v>
      </c>
      <c r="BF207">
        <v>4114</v>
      </c>
      <c r="BG207" s="27">
        <v>44078</v>
      </c>
      <c r="BJ207">
        <v>4114</v>
      </c>
      <c r="BK207" s="27">
        <v>44078</v>
      </c>
      <c r="BL207">
        <v>4114</v>
      </c>
      <c r="BM207" s="27">
        <v>44078</v>
      </c>
      <c r="BN207">
        <v>4111</v>
      </c>
      <c r="BO207" s="27">
        <v>44124</v>
      </c>
      <c r="BP207">
        <v>4111</v>
      </c>
      <c r="BQ207" s="7">
        <v>44124</v>
      </c>
      <c r="BR207">
        <v>4111</v>
      </c>
      <c r="BS207" s="27">
        <v>44124</v>
      </c>
      <c r="BT207">
        <v>4111</v>
      </c>
      <c r="BU207" s="27">
        <v>44124</v>
      </c>
      <c r="BV207">
        <v>4111</v>
      </c>
      <c r="BW207">
        <v>44124</v>
      </c>
      <c r="BX207">
        <v>4111</v>
      </c>
      <c r="BY207" s="27">
        <v>44124</v>
      </c>
      <c r="BZ207">
        <v>4111</v>
      </c>
      <c r="CA207" s="27">
        <v>44215</v>
      </c>
      <c r="CB207">
        <v>4111</v>
      </c>
      <c r="CC207" s="27">
        <v>44215</v>
      </c>
      <c r="CD207">
        <v>1061</v>
      </c>
      <c r="CE207" s="27">
        <v>44222</v>
      </c>
      <c r="CF207">
        <v>4111</v>
      </c>
      <c r="CG207" s="27">
        <v>44215</v>
      </c>
      <c r="CH207">
        <v>3039</v>
      </c>
      <c r="CI207" s="27">
        <v>44056</v>
      </c>
      <c r="CJ207">
        <v>3026</v>
      </c>
      <c r="CK207" s="27">
        <v>44083</v>
      </c>
      <c r="CL207">
        <v>3039</v>
      </c>
      <c r="CM207" s="27">
        <v>44237</v>
      </c>
      <c r="CN207">
        <v>4103</v>
      </c>
      <c r="CO207" s="27">
        <v>44215</v>
      </c>
      <c r="CP207">
        <v>4103</v>
      </c>
      <c r="CQ207" s="7">
        <v>44215</v>
      </c>
      <c r="CR207">
        <v>5650</v>
      </c>
      <c r="CS207" t="s">
        <v>2585</v>
      </c>
      <c r="CT207">
        <v>4557</v>
      </c>
      <c r="CU207" s="7">
        <v>44263</v>
      </c>
      <c r="CV207">
        <v>4111</v>
      </c>
      <c r="CW207" s="27">
        <v>44215</v>
      </c>
      <c r="CX207">
        <v>4111</v>
      </c>
      <c r="CY207" s="27">
        <v>44215</v>
      </c>
      <c r="CZ207">
        <v>4111</v>
      </c>
      <c r="DA207" s="27">
        <v>44215</v>
      </c>
      <c r="DB207">
        <v>4111</v>
      </c>
      <c r="DC207" s="27">
        <v>44215</v>
      </c>
      <c r="DD207">
        <v>4160</v>
      </c>
      <c r="DE207" s="27">
        <v>44301</v>
      </c>
      <c r="DF207">
        <v>4160</v>
      </c>
      <c r="DG207" s="27">
        <v>44301</v>
      </c>
      <c r="DH207">
        <v>4160</v>
      </c>
      <c r="DI207" s="27">
        <v>44301</v>
      </c>
      <c r="DJ207" t="s">
        <v>161</v>
      </c>
      <c r="DK207" s="7">
        <v>44257</v>
      </c>
      <c r="DL207" t="s">
        <v>375</v>
      </c>
      <c r="DM207" s="27">
        <v>44365</v>
      </c>
      <c r="DN207" t="s">
        <v>375</v>
      </c>
      <c r="DO207" s="27">
        <v>44365</v>
      </c>
      <c r="DP207" t="s">
        <v>18</v>
      </c>
      <c r="DQ207" s="27">
        <v>44365</v>
      </c>
      <c r="DR207" t="s">
        <v>366</v>
      </c>
      <c r="DS207" s="27">
        <v>44365</v>
      </c>
      <c r="DT207" t="s">
        <v>18</v>
      </c>
      <c r="DU207" s="27">
        <v>44365</v>
      </c>
      <c r="DV207" t="s">
        <v>418</v>
      </c>
      <c r="DW207" s="27">
        <v>44378</v>
      </c>
      <c r="DX207" t="s">
        <v>416</v>
      </c>
      <c r="DY207" s="7">
        <v>44392</v>
      </c>
      <c r="DZ207" t="s">
        <v>416</v>
      </c>
      <c r="EA207">
        <v>44392</v>
      </c>
      <c r="EB207" t="s">
        <v>416</v>
      </c>
      <c r="EC207" s="27">
        <v>44392</v>
      </c>
      <c r="ED207" t="s">
        <v>416</v>
      </c>
      <c r="EE207" s="27">
        <v>44392</v>
      </c>
      <c r="EF207" t="s">
        <v>416</v>
      </c>
      <c r="EG207" s="7">
        <v>44392</v>
      </c>
      <c r="EH207" t="s">
        <v>416</v>
      </c>
      <c r="EI207" s="27">
        <v>44392</v>
      </c>
      <c r="EJ207" t="s">
        <v>413</v>
      </c>
      <c r="EK207" s="27">
        <v>44392</v>
      </c>
      <c r="EL207" t="s">
        <v>413</v>
      </c>
      <c r="EM207" s="27">
        <v>44392</v>
      </c>
      <c r="EN207" t="s">
        <v>413</v>
      </c>
      <c r="EO207" s="27">
        <v>44392</v>
      </c>
      <c r="EP207" t="s">
        <v>413</v>
      </c>
      <c r="EQ207" s="27">
        <v>44392</v>
      </c>
      <c r="ER207" t="s">
        <v>13</v>
      </c>
      <c r="ES207" s="27">
        <v>44420</v>
      </c>
      <c r="ET207" t="s">
        <v>11</v>
      </c>
      <c r="EU207" s="27">
        <v>44420</v>
      </c>
      <c r="EV207" t="s">
        <v>10</v>
      </c>
      <c r="EW207" s="27">
        <v>44420</v>
      </c>
      <c r="EX207" t="s">
        <v>10</v>
      </c>
      <c r="EY207" s="27">
        <v>44420</v>
      </c>
      <c r="EZ207" t="s">
        <v>10</v>
      </c>
      <c r="FA207">
        <v>44433</v>
      </c>
      <c r="FB207" t="s">
        <v>10</v>
      </c>
      <c r="FC207" s="27">
        <v>44433</v>
      </c>
      <c r="FF207" t="s">
        <v>10</v>
      </c>
      <c r="FG207" s="27">
        <v>44433</v>
      </c>
      <c r="FH207" t="s">
        <v>2587</v>
      </c>
      <c r="FI207" s="7">
        <v>44370</v>
      </c>
      <c r="FJ207" t="s">
        <v>2587</v>
      </c>
      <c r="FK207" s="27">
        <v>44370</v>
      </c>
      <c r="FL207" t="s">
        <v>2587</v>
      </c>
      <c r="FM207" s="27">
        <v>44370</v>
      </c>
      <c r="FN207" t="s">
        <v>2550</v>
      </c>
      <c r="FO207" s="27">
        <v>44411</v>
      </c>
      <c r="FP207" t="s">
        <v>2550</v>
      </c>
      <c r="FQ207" s="27">
        <v>44411</v>
      </c>
      <c r="FR207" t="s">
        <v>2550</v>
      </c>
      <c r="FS207" s="27">
        <v>44454</v>
      </c>
      <c r="FT207" t="s">
        <v>2550</v>
      </c>
      <c r="FU207" s="7">
        <v>44454</v>
      </c>
      <c r="FV207" t="s">
        <v>2550</v>
      </c>
      <c r="FW207" s="27">
        <v>44454</v>
      </c>
      <c r="FX207" t="s">
        <v>2550</v>
      </c>
      <c r="FY207" s="27">
        <v>44454</v>
      </c>
      <c r="FZ207" t="s">
        <v>2550</v>
      </c>
      <c r="GA207" s="27">
        <v>44454</v>
      </c>
      <c r="GB207" t="s">
        <v>2550</v>
      </c>
      <c r="GC207" s="27">
        <v>44454</v>
      </c>
      <c r="GD207" t="s">
        <v>2550</v>
      </c>
      <c r="GE207" s="27">
        <v>44454</v>
      </c>
      <c r="GF207" t="s">
        <v>2550</v>
      </c>
      <c r="GG207" s="27">
        <v>44454</v>
      </c>
      <c r="GH207" t="s">
        <v>2550</v>
      </c>
      <c r="GI207" s="27">
        <v>44454</v>
      </c>
      <c r="GJ207" t="s">
        <v>2550</v>
      </c>
      <c r="GK207" s="27">
        <v>44454</v>
      </c>
      <c r="GL207" t="s">
        <v>2550</v>
      </c>
      <c r="GM207" s="27">
        <v>44454</v>
      </c>
      <c r="GN207" t="s">
        <v>2550</v>
      </c>
      <c r="GO207" s="27">
        <v>44454</v>
      </c>
      <c r="GP207" t="s">
        <v>2550</v>
      </c>
      <c r="GQ207" s="27">
        <v>44454</v>
      </c>
      <c r="GR207" t="s">
        <v>2550</v>
      </c>
      <c r="GS207" s="27">
        <v>44454</v>
      </c>
      <c r="GT207" t="s">
        <v>2550</v>
      </c>
      <c r="GU207" s="27">
        <v>44454</v>
      </c>
      <c r="GV207" t="s">
        <v>2550</v>
      </c>
      <c r="GW207" s="27">
        <v>44454</v>
      </c>
      <c r="GX207" t="s">
        <v>2550</v>
      </c>
      <c r="GY207" s="27">
        <v>44454</v>
      </c>
      <c r="GZ207" t="s">
        <v>172</v>
      </c>
      <c r="HA207" s="27">
        <v>44509</v>
      </c>
      <c r="HB207" t="s">
        <v>172</v>
      </c>
      <c r="HC207" s="27">
        <v>44509</v>
      </c>
      <c r="HD207" t="s">
        <v>172</v>
      </c>
      <c r="HE207" s="27">
        <v>44532</v>
      </c>
      <c r="HF207" t="s">
        <v>172</v>
      </c>
      <c r="HG207">
        <v>44532</v>
      </c>
      <c r="HH207" t="s">
        <v>172</v>
      </c>
      <c r="HI207">
        <v>44532</v>
      </c>
      <c r="HJ207" t="s">
        <v>172</v>
      </c>
      <c r="HK207">
        <v>44532</v>
      </c>
      <c r="HL207" t="s">
        <v>172</v>
      </c>
      <c r="HM207" s="27">
        <v>44532</v>
      </c>
      <c r="HN207" t="s">
        <v>156</v>
      </c>
      <c r="HO207" s="27">
        <v>44532</v>
      </c>
      <c r="HP207" t="s">
        <v>158</v>
      </c>
      <c r="HQ207" s="27">
        <v>44532</v>
      </c>
      <c r="HR207" s="470" t="s">
        <v>158</v>
      </c>
      <c r="HS207" s="471">
        <v>44574</v>
      </c>
      <c r="HT207" t="s">
        <v>158</v>
      </c>
      <c r="HU207" s="27">
        <v>44574</v>
      </c>
      <c r="HV207" t="s">
        <v>158</v>
      </c>
      <c r="HW207" s="27">
        <v>44574</v>
      </c>
      <c r="HX207" t="s">
        <v>158</v>
      </c>
      <c r="HY207" s="27">
        <v>44574</v>
      </c>
      <c r="HZ207" t="s">
        <v>155</v>
      </c>
      <c r="IA207" s="27">
        <v>44574</v>
      </c>
      <c r="IB207" t="s">
        <v>155</v>
      </c>
      <c r="IC207" s="27">
        <v>44574</v>
      </c>
      <c r="ID207" t="s">
        <v>155</v>
      </c>
      <c r="IE207" s="27">
        <v>44599</v>
      </c>
      <c r="IF207" t="s">
        <v>154</v>
      </c>
      <c r="IG207" s="27">
        <v>44599</v>
      </c>
      <c r="IH207" t="s">
        <v>157</v>
      </c>
      <c r="II207" s="27">
        <v>44599</v>
      </c>
      <c r="IJ207" t="s">
        <v>157</v>
      </c>
      <c r="IK207" s="27">
        <v>44599</v>
      </c>
      <c r="IL207" t="s">
        <v>157</v>
      </c>
      <c r="IM207" s="27">
        <v>44599</v>
      </c>
      <c r="IN207" t="s">
        <v>157</v>
      </c>
      <c r="IO207" s="27">
        <v>44599</v>
      </c>
      <c r="IP207" t="s">
        <v>158</v>
      </c>
      <c r="IQ207" s="27">
        <v>44623</v>
      </c>
      <c r="IR207" t="s">
        <v>158</v>
      </c>
      <c r="IS207">
        <v>44623</v>
      </c>
      <c r="IT207" t="s">
        <v>158</v>
      </c>
      <c r="IU207" s="27">
        <v>44623</v>
      </c>
      <c r="IV207" t="s">
        <v>158</v>
      </c>
      <c r="IW207" s="27">
        <v>44623</v>
      </c>
      <c r="IX207" t="s">
        <v>158</v>
      </c>
      <c r="IY207" s="27">
        <v>44623</v>
      </c>
      <c r="IZ207" t="s">
        <v>158</v>
      </c>
      <c r="JA207" s="27">
        <v>44623</v>
      </c>
      <c r="JB207" t="s">
        <v>158</v>
      </c>
      <c r="JC207" s="27">
        <v>44623</v>
      </c>
      <c r="JD207" t="s">
        <v>158</v>
      </c>
      <c r="JE207" s="27">
        <v>44623</v>
      </c>
      <c r="JF207" t="s">
        <v>172</v>
      </c>
      <c r="JG207">
        <v>44622</v>
      </c>
      <c r="JH207" t="s">
        <v>156</v>
      </c>
      <c r="JI207" s="27">
        <v>44669</v>
      </c>
      <c r="JJ207" t="s">
        <v>156</v>
      </c>
      <c r="JK207">
        <v>44670</v>
      </c>
      <c r="JL207" t="s">
        <v>156</v>
      </c>
      <c r="JM207" s="27">
        <v>44670</v>
      </c>
      <c r="JN207" t="s">
        <v>156</v>
      </c>
      <c r="JO207" s="7">
        <v>44685</v>
      </c>
      <c r="JP207" t="s">
        <v>156</v>
      </c>
      <c r="JQ207" s="27">
        <v>44685</v>
      </c>
      <c r="JR207" t="s">
        <v>156</v>
      </c>
      <c r="JS207" s="27">
        <v>44685</v>
      </c>
      <c r="JT207" t="s">
        <v>156</v>
      </c>
      <c r="JU207">
        <v>44685</v>
      </c>
      <c r="JV207" t="s">
        <v>156</v>
      </c>
      <c r="JW207">
        <v>44685</v>
      </c>
      <c r="JX207" t="s">
        <v>156</v>
      </c>
      <c r="JY207" s="27">
        <v>44734</v>
      </c>
      <c r="JZ207" t="s">
        <v>156</v>
      </c>
      <c r="KA207" s="27">
        <v>44734</v>
      </c>
      <c r="KB207" t="s">
        <v>156</v>
      </c>
      <c r="KC207" s="27">
        <v>44767</v>
      </c>
      <c r="KD207" t="s">
        <v>156</v>
      </c>
      <c r="KE207" s="27">
        <v>44767</v>
      </c>
    </row>
    <row r="208" spans="1:291" x14ac:dyDescent="0.25">
      <c r="A208">
        <v>3085</v>
      </c>
      <c r="B208" s="7">
        <v>43802</v>
      </c>
      <c r="D208">
        <v>3085</v>
      </c>
      <c r="E208" s="7">
        <v>43952</v>
      </c>
      <c r="G208" t="s">
        <v>2526</v>
      </c>
      <c r="I208" t="s">
        <v>2532</v>
      </c>
      <c r="J208" s="7">
        <v>43606</v>
      </c>
      <c r="L208" t="s">
        <v>2526</v>
      </c>
      <c r="M208" t="s">
        <v>2534</v>
      </c>
      <c r="O208">
        <v>4111</v>
      </c>
      <c r="P208" s="7">
        <v>43340</v>
      </c>
      <c r="S208" s="7">
        <v>43727</v>
      </c>
      <c r="T208" t="s">
        <v>2342</v>
      </c>
      <c r="U208">
        <v>84</v>
      </c>
      <c r="V208" s="7">
        <v>43684</v>
      </c>
      <c r="W208" t="s">
        <v>2342</v>
      </c>
      <c r="X208" t="s">
        <v>2534</v>
      </c>
      <c r="Y208" t="s">
        <v>2534</v>
      </c>
      <c r="Z208" s="7">
        <v>43489</v>
      </c>
      <c r="AA208" t="s">
        <v>2534</v>
      </c>
      <c r="AB208" t="s">
        <v>2534</v>
      </c>
      <c r="AC208">
        <v>4111</v>
      </c>
      <c r="AD208" s="7">
        <v>43340</v>
      </c>
      <c r="AE208" s="14" t="s">
        <v>2536</v>
      </c>
      <c r="AF208">
        <v>4160</v>
      </c>
      <c r="AG208" s="7">
        <v>43979</v>
      </c>
      <c r="AI208" s="7">
        <v>43727</v>
      </c>
      <c r="AJ208" s="15" t="s">
        <v>2342</v>
      </c>
      <c r="AK208">
        <v>4127</v>
      </c>
      <c r="AL208" s="7">
        <v>43979</v>
      </c>
      <c r="AM208" t="s">
        <v>2540</v>
      </c>
      <c r="AN208">
        <v>4127</v>
      </c>
      <c r="AO208" s="7">
        <v>43979</v>
      </c>
      <c r="AP208">
        <v>4127</v>
      </c>
      <c r="AQ208" s="7">
        <v>43979</v>
      </c>
      <c r="AR208">
        <v>4127</v>
      </c>
      <c r="AS208" s="27">
        <v>44014</v>
      </c>
      <c r="AT208">
        <v>4127</v>
      </c>
      <c r="AU208" s="27">
        <v>44014</v>
      </c>
      <c r="AV208">
        <v>4127</v>
      </c>
      <c r="AW208" s="27">
        <v>44014</v>
      </c>
      <c r="AX208">
        <v>4127</v>
      </c>
      <c r="AY208" s="27">
        <v>44050</v>
      </c>
      <c r="AZ208">
        <v>4126</v>
      </c>
      <c r="BA208" s="27">
        <v>44050</v>
      </c>
      <c r="BB208">
        <v>4126</v>
      </c>
      <c r="BC208" s="27">
        <v>44050</v>
      </c>
      <c r="BD208">
        <v>4126</v>
      </c>
      <c r="BE208" s="27">
        <v>44050</v>
      </c>
      <c r="BF208">
        <v>4126</v>
      </c>
      <c r="BG208" s="27">
        <v>44078</v>
      </c>
      <c r="BJ208">
        <v>4126</v>
      </c>
      <c r="BK208" s="27">
        <v>44078</v>
      </c>
      <c r="BL208">
        <v>4126</v>
      </c>
      <c r="BM208" s="27">
        <v>44078</v>
      </c>
      <c r="BN208">
        <v>4113</v>
      </c>
      <c r="BO208" s="27">
        <v>43340</v>
      </c>
      <c r="BP208">
        <v>4113</v>
      </c>
      <c r="BQ208" s="7">
        <v>43340</v>
      </c>
      <c r="BR208">
        <v>4114</v>
      </c>
      <c r="BS208" s="27">
        <v>44078</v>
      </c>
      <c r="BT208">
        <v>4113</v>
      </c>
      <c r="BU208" s="27">
        <v>43340</v>
      </c>
      <c r="BV208">
        <v>4113</v>
      </c>
      <c r="BW208">
        <v>43340</v>
      </c>
      <c r="BX208">
        <v>4114</v>
      </c>
      <c r="BY208" s="27">
        <v>44078</v>
      </c>
      <c r="BZ208">
        <v>4113</v>
      </c>
      <c r="CA208" s="27">
        <v>44215</v>
      </c>
      <c r="CB208">
        <v>4113</v>
      </c>
      <c r="CC208" s="27">
        <v>44215</v>
      </c>
      <c r="CD208">
        <v>1081</v>
      </c>
      <c r="CE208" s="27">
        <v>44222</v>
      </c>
      <c r="CF208">
        <v>4113</v>
      </c>
      <c r="CG208" s="27">
        <v>44215</v>
      </c>
      <c r="CH208">
        <v>3050</v>
      </c>
      <c r="CI208" s="27">
        <v>44209</v>
      </c>
      <c r="CJ208">
        <v>3418</v>
      </c>
      <c r="CK208" s="27">
        <v>44222</v>
      </c>
      <c r="CL208">
        <v>3050</v>
      </c>
      <c r="CM208" s="27">
        <v>44237</v>
      </c>
      <c r="CN208">
        <v>3039</v>
      </c>
      <c r="CO208" s="27">
        <v>44237</v>
      </c>
      <c r="CP208">
        <v>3039</v>
      </c>
      <c r="CQ208" s="7">
        <v>44237</v>
      </c>
      <c r="CR208">
        <v>5651</v>
      </c>
      <c r="CS208" t="s">
        <v>2585</v>
      </c>
      <c r="CT208" t="s">
        <v>2542</v>
      </c>
      <c r="CU208" s="7">
        <v>44263</v>
      </c>
      <c r="CV208">
        <v>4113</v>
      </c>
      <c r="CW208" s="27">
        <v>44215</v>
      </c>
      <c r="CX208">
        <v>4113</v>
      </c>
      <c r="CY208" s="27">
        <v>44215</v>
      </c>
      <c r="CZ208">
        <v>4113</v>
      </c>
      <c r="DA208" s="27">
        <v>44215</v>
      </c>
      <c r="DB208">
        <v>4113</v>
      </c>
      <c r="DC208" s="27">
        <v>44215</v>
      </c>
      <c r="DD208">
        <v>4111</v>
      </c>
      <c r="DE208" s="27">
        <v>44335</v>
      </c>
      <c r="DF208">
        <v>4111</v>
      </c>
      <c r="DG208" s="27">
        <v>44335</v>
      </c>
      <c r="DH208">
        <v>4111</v>
      </c>
      <c r="DI208" s="27">
        <v>44335</v>
      </c>
      <c r="DJ208" t="s">
        <v>573</v>
      </c>
      <c r="DK208" s="7">
        <v>43656</v>
      </c>
      <c r="DL208" t="s">
        <v>376</v>
      </c>
      <c r="DM208" s="27">
        <v>44365</v>
      </c>
      <c r="DN208" t="s">
        <v>376</v>
      </c>
      <c r="DO208" s="27">
        <v>44365</v>
      </c>
      <c r="DP208" t="s">
        <v>366</v>
      </c>
      <c r="DQ208" s="27">
        <v>44365</v>
      </c>
      <c r="DR208" t="s">
        <v>367</v>
      </c>
      <c r="DS208" s="27">
        <v>44365</v>
      </c>
      <c r="DT208" t="s">
        <v>366</v>
      </c>
      <c r="DU208" s="27">
        <v>44365</v>
      </c>
      <c r="DV208" t="s">
        <v>2592</v>
      </c>
      <c r="DW208" s="27">
        <v>44365</v>
      </c>
      <c r="DX208" t="s">
        <v>417</v>
      </c>
      <c r="DY208" s="7">
        <v>44392</v>
      </c>
      <c r="DZ208" t="s">
        <v>417</v>
      </c>
      <c r="EA208">
        <v>44392</v>
      </c>
      <c r="EB208" t="s">
        <v>417</v>
      </c>
      <c r="EC208" s="27">
        <v>44392</v>
      </c>
      <c r="ED208" t="s">
        <v>417</v>
      </c>
      <c r="EE208" s="27">
        <v>44392</v>
      </c>
      <c r="EF208" t="s">
        <v>417</v>
      </c>
      <c r="EG208" s="7">
        <v>44392</v>
      </c>
      <c r="EH208" t="s">
        <v>417</v>
      </c>
      <c r="EI208" s="27">
        <v>44392</v>
      </c>
      <c r="EJ208" t="s">
        <v>414</v>
      </c>
      <c r="EK208" s="27">
        <v>44392</v>
      </c>
      <c r="EL208" t="s">
        <v>414</v>
      </c>
      <c r="EM208" s="27">
        <v>44392</v>
      </c>
      <c r="EN208" t="s">
        <v>414</v>
      </c>
      <c r="EO208" s="27">
        <v>44392</v>
      </c>
      <c r="EP208" t="s">
        <v>414</v>
      </c>
      <c r="EQ208" s="27">
        <v>44392</v>
      </c>
      <c r="ER208" t="s">
        <v>408</v>
      </c>
      <c r="ES208" s="27">
        <v>44392</v>
      </c>
      <c r="ET208" t="s">
        <v>13</v>
      </c>
      <c r="EU208" s="27">
        <v>44420</v>
      </c>
      <c r="EV208" t="s">
        <v>11</v>
      </c>
      <c r="EW208" s="27">
        <v>44420</v>
      </c>
      <c r="EX208" t="s">
        <v>11</v>
      </c>
      <c r="EY208" s="27">
        <v>44420</v>
      </c>
      <c r="EZ208" t="s">
        <v>11</v>
      </c>
      <c r="FA208">
        <v>44433</v>
      </c>
      <c r="FB208" t="s">
        <v>11</v>
      </c>
      <c r="FC208" s="27">
        <v>44433</v>
      </c>
      <c r="FF208" t="s">
        <v>11</v>
      </c>
      <c r="FG208" s="27">
        <v>44433</v>
      </c>
      <c r="FH208" t="s">
        <v>10</v>
      </c>
      <c r="FI208" s="7">
        <v>44433</v>
      </c>
      <c r="FJ208" t="s">
        <v>10</v>
      </c>
      <c r="FK208" s="27">
        <v>44433</v>
      </c>
      <c r="FL208" t="s">
        <v>10</v>
      </c>
      <c r="FM208" s="27">
        <v>44433</v>
      </c>
      <c r="FN208" t="s">
        <v>2587</v>
      </c>
      <c r="FO208" s="27">
        <v>44370</v>
      </c>
      <c r="FP208" t="s">
        <v>2587</v>
      </c>
      <c r="FQ208" s="27">
        <v>44370</v>
      </c>
      <c r="FR208" t="s">
        <v>2587</v>
      </c>
      <c r="FS208" s="27">
        <v>44370</v>
      </c>
      <c r="FT208" t="s">
        <v>2587</v>
      </c>
      <c r="FU208" s="7">
        <v>44370</v>
      </c>
      <c r="FV208" t="s">
        <v>2587</v>
      </c>
      <c r="FW208" s="27">
        <v>44370</v>
      </c>
      <c r="FX208" t="s">
        <v>2587</v>
      </c>
      <c r="FY208" s="27">
        <v>44370</v>
      </c>
      <c r="FZ208" t="s">
        <v>2587</v>
      </c>
      <c r="GA208" s="27">
        <v>44370</v>
      </c>
      <c r="GB208" t="s">
        <v>2587</v>
      </c>
      <c r="GC208" s="27">
        <v>44370</v>
      </c>
      <c r="GD208" t="s">
        <v>2587</v>
      </c>
      <c r="GE208" s="27">
        <v>44370</v>
      </c>
      <c r="GF208" t="s">
        <v>2587</v>
      </c>
      <c r="GG208" s="27">
        <v>44370</v>
      </c>
      <c r="GH208" t="s">
        <v>2587</v>
      </c>
      <c r="GI208" s="27">
        <v>44370</v>
      </c>
      <c r="GJ208" t="s">
        <v>2587</v>
      </c>
      <c r="GK208" s="27">
        <v>44370</v>
      </c>
      <c r="GL208" t="s">
        <v>2587</v>
      </c>
      <c r="GM208" s="27">
        <v>44370</v>
      </c>
      <c r="GN208" t="s">
        <v>2587</v>
      </c>
      <c r="GO208" s="27">
        <v>44370</v>
      </c>
      <c r="GP208" t="s">
        <v>2587</v>
      </c>
      <c r="GQ208" s="27">
        <v>44370</v>
      </c>
      <c r="GR208" t="s">
        <v>2587</v>
      </c>
      <c r="GS208" s="27">
        <v>44370</v>
      </c>
      <c r="GT208" t="s">
        <v>2587</v>
      </c>
      <c r="GU208" s="27">
        <v>44370</v>
      </c>
      <c r="GV208" t="s">
        <v>2587</v>
      </c>
      <c r="GW208" s="27">
        <v>44370</v>
      </c>
      <c r="GX208" t="s">
        <v>2587</v>
      </c>
      <c r="GY208" s="27">
        <v>44370</v>
      </c>
      <c r="GZ208" t="s">
        <v>2550</v>
      </c>
      <c r="HA208" s="27">
        <v>44454</v>
      </c>
      <c r="HB208" t="s">
        <v>2550</v>
      </c>
      <c r="HC208" s="27">
        <v>44454</v>
      </c>
      <c r="HD208" t="s">
        <v>2550</v>
      </c>
      <c r="HE208" s="27">
        <v>44454</v>
      </c>
      <c r="HF208" t="s">
        <v>2550</v>
      </c>
      <c r="HG208">
        <v>44454</v>
      </c>
      <c r="HH208" t="s">
        <v>2550</v>
      </c>
      <c r="HI208">
        <v>44454</v>
      </c>
      <c r="HJ208" t="s">
        <v>2550</v>
      </c>
      <c r="HK208">
        <v>44454</v>
      </c>
      <c r="HL208" t="s">
        <v>2550</v>
      </c>
      <c r="HM208" s="27">
        <v>44454</v>
      </c>
      <c r="HN208" t="s">
        <v>157</v>
      </c>
      <c r="HO208" s="27">
        <v>44532</v>
      </c>
      <c r="HP208" t="s">
        <v>172</v>
      </c>
      <c r="HQ208" s="27">
        <v>44532</v>
      </c>
      <c r="HR208" s="470" t="s">
        <v>172</v>
      </c>
      <c r="HS208" s="471">
        <v>44574</v>
      </c>
      <c r="HT208" t="s">
        <v>172</v>
      </c>
      <c r="HU208" s="27">
        <v>44574</v>
      </c>
      <c r="HV208" t="s">
        <v>172</v>
      </c>
      <c r="HW208" s="27">
        <v>44574</v>
      </c>
      <c r="HX208" t="s">
        <v>172</v>
      </c>
      <c r="HY208" s="27">
        <v>44574</v>
      </c>
      <c r="HZ208" t="s">
        <v>156</v>
      </c>
      <c r="IA208" s="27">
        <v>44574</v>
      </c>
      <c r="IB208" t="s">
        <v>156</v>
      </c>
      <c r="IC208" s="27">
        <v>44574</v>
      </c>
      <c r="ID208" t="s">
        <v>156</v>
      </c>
      <c r="IE208" s="27">
        <v>44599</v>
      </c>
      <c r="IF208" t="s">
        <v>155</v>
      </c>
      <c r="IG208" s="27">
        <v>44599</v>
      </c>
      <c r="IH208" t="s">
        <v>158</v>
      </c>
      <c r="II208" s="27">
        <v>44599</v>
      </c>
      <c r="IJ208" t="s">
        <v>158</v>
      </c>
      <c r="IK208" s="27">
        <v>44599</v>
      </c>
      <c r="IL208" t="s">
        <v>158</v>
      </c>
      <c r="IM208" s="27">
        <v>44599</v>
      </c>
      <c r="IN208" t="s">
        <v>158</v>
      </c>
      <c r="IO208" s="27">
        <v>44599</v>
      </c>
      <c r="IP208" t="s">
        <v>172</v>
      </c>
      <c r="IQ208" s="27">
        <v>44622</v>
      </c>
      <c r="IR208" t="s">
        <v>172</v>
      </c>
      <c r="IS208">
        <v>44622</v>
      </c>
      <c r="IT208" t="s">
        <v>172</v>
      </c>
      <c r="IU208" s="27">
        <v>44622</v>
      </c>
      <c r="IV208" t="s">
        <v>172</v>
      </c>
      <c r="IW208" s="27">
        <v>44622</v>
      </c>
      <c r="IX208" t="s">
        <v>172</v>
      </c>
      <c r="IY208" s="27">
        <v>44622</v>
      </c>
      <c r="IZ208" t="s">
        <v>172</v>
      </c>
      <c r="JA208" s="27">
        <v>44622</v>
      </c>
      <c r="JB208" t="s">
        <v>172</v>
      </c>
      <c r="JC208" s="27">
        <v>44622</v>
      </c>
      <c r="JD208" t="s">
        <v>172</v>
      </c>
      <c r="JE208" s="27">
        <v>44622</v>
      </c>
      <c r="JF208" t="s">
        <v>2550</v>
      </c>
      <c r="JG208">
        <v>44641</v>
      </c>
      <c r="JH208" t="s">
        <v>157</v>
      </c>
      <c r="JI208" s="27">
        <v>44658</v>
      </c>
      <c r="JJ208" t="s">
        <v>157</v>
      </c>
      <c r="JK208">
        <v>44658</v>
      </c>
      <c r="JL208" t="s">
        <v>157</v>
      </c>
      <c r="JM208" s="27">
        <v>44658</v>
      </c>
      <c r="JN208" t="s">
        <v>157</v>
      </c>
      <c r="JO208" s="7">
        <v>44685</v>
      </c>
      <c r="JP208" t="s">
        <v>157</v>
      </c>
      <c r="JQ208" s="27">
        <v>44685</v>
      </c>
      <c r="JR208" t="s">
        <v>157</v>
      </c>
      <c r="JS208" s="27">
        <v>44685</v>
      </c>
      <c r="JT208" t="s">
        <v>157</v>
      </c>
      <c r="JU208">
        <v>44685</v>
      </c>
      <c r="JV208" t="s">
        <v>157</v>
      </c>
      <c r="JW208">
        <v>44685</v>
      </c>
      <c r="JX208" t="s">
        <v>157</v>
      </c>
      <c r="JY208" s="27">
        <v>44734</v>
      </c>
      <c r="JZ208" t="s">
        <v>157</v>
      </c>
      <c r="KA208" s="27">
        <v>44734</v>
      </c>
      <c r="KB208" t="s">
        <v>157</v>
      </c>
      <c r="KC208" s="27">
        <v>44767</v>
      </c>
      <c r="KD208" t="s">
        <v>157</v>
      </c>
      <c r="KE208" s="27">
        <v>44767</v>
      </c>
    </row>
    <row r="209" spans="1:291" x14ac:dyDescent="0.25">
      <c r="A209" t="s">
        <v>2532</v>
      </c>
      <c r="B209" s="7">
        <v>43606</v>
      </c>
      <c r="D209" t="s">
        <v>2532</v>
      </c>
      <c r="E209" s="7">
        <v>43606</v>
      </c>
      <c r="G209" t="s">
        <v>2527</v>
      </c>
      <c r="I209" t="s">
        <v>2534</v>
      </c>
      <c r="J209" s="7">
        <v>43489</v>
      </c>
      <c r="L209" t="s">
        <v>2527</v>
      </c>
      <c r="M209" t="s">
        <v>2566</v>
      </c>
      <c r="O209">
        <v>4113</v>
      </c>
      <c r="P209" s="7">
        <v>43340</v>
      </c>
      <c r="R209" t="s">
        <v>2575</v>
      </c>
      <c r="S209" s="7">
        <v>43893</v>
      </c>
      <c r="T209" t="s">
        <v>2342</v>
      </c>
      <c r="U209">
        <v>82</v>
      </c>
      <c r="V209" s="7">
        <v>43017</v>
      </c>
      <c r="W209" t="s">
        <v>2503</v>
      </c>
      <c r="X209" t="s">
        <v>2566</v>
      </c>
      <c r="Y209" t="s">
        <v>2566</v>
      </c>
      <c r="Z209" s="7">
        <v>43979</v>
      </c>
      <c r="AA209" t="s">
        <v>2566</v>
      </c>
      <c r="AB209" t="s">
        <v>2566</v>
      </c>
      <c r="AC209">
        <v>4113</v>
      </c>
      <c r="AD209" s="7">
        <v>43340</v>
      </c>
      <c r="AE209" s="14" t="s">
        <v>2572</v>
      </c>
      <c r="AF209">
        <v>4111</v>
      </c>
      <c r="AG209" s="7">
        <v>43340</v>
      </c>
      <c r="AH209" t="s">
        <v>2575</v>
      </c>
      <c r="AI209" s="7">
        <v>43978</v>
      </c>
      <c r="AJ209" s="15" t="s">
        <v>2503</v>
      </c>
      <c r="AK209">
        <v>4104</v>
      </c>
      <c r="AL209" s="7">
        <v>43353</v>
      </c>
      <c r="AM209">
        <v>4162</v>
      </c>
      <c r="AN209">
        <v>4104</v>
      </c>
      <c r="AO209" s="7">
        <v>43353</v>
      </c>
      <c r="AP209">
        <v>4104</v>
      </c>
      <c r="AQ209" s="7">
        <v>43353</v>
      </c>
      <c r="AR209">
        <v>4104</v>
      </c>
      <c r="AS209" s="27">
        <v>43353</v>
      </c>
      <c r="AT209">
        <v>4104</v>
      </c>
      <c r="AU209" s="27">
        <v>43353</v>
      </c>
      <c r="AV209">
        <v>4104</v>
      </c>
      <c r="AW209" s="27">
        <v>43353</v>
      </c>
      <c r="AX209">
        <v>4104</v>
      </c>
      <c r="AY209" s="27">
        <v>43353</v>
      </c>
      <c r="AZ209">
        <v>4127</v>
      </c>
      <c r="BA209" s="27">
        <v>44050</v>
      </c>
      <c r="BB209">
        <v>4127</v>
      </c>
      <c r="BC209" s="27">
        <v>44050</v>
      </c>
      <c r="BD209">
        <v>4127</v>
      </c>
      <c r="BE209" s="27">
        <v>44050</v>
      </c>
      <c r="BF209">
        <v>4127</v>
      </c>
      <c r="BG209" s="27">
        <v>44078</v>
      </c>
      <c r="BJ209">
        <v>4127</v>
      </c>
      <c r="BK209" s="27">
        <v>44078</v>
      </c>
      <c r="BL209">
        <v>4127</v>
      </c>
      <c r="BM209" s="27">
        <v>44111</v>
      </c>
      <c r="BN209">
        <v>4114</v>
      </c>
      <c r="BO209" s="27">
        <v>44078</v>
      </c>
      <c r="BP209">
        <v>4114</v>
      </c>
      <c r="BQ209" s="7">
        <v>44078</v>
      </c>
      <c r="BR209">
        <v>4126</v>
      </c>
      <c r="BS209" s="27">
        <v>44124</v>
      </c>
      <c r="BT209">
        <v>4114</v>
      </c>
      <c r="BU209" s="27">
        <v>44078</v>
      </c>
      <c r="BV209">
        <v>4114</v>
      </c>
      <c r="BW209">
        <v>44078</v>
      </c>
      <c r="BX209">
        <v>4126</v>
      </c>
      <c r="BY209" s="27">
        <v>44124</v>
      </c>
      <c r="BZ209">
        <v>4114</v>
      </c>
      <c r="CA209" s="27">
        <v>44078</v>
      </c>
      <c r="CB209">
        <v>4114</v>
      </c>
      <c r="CC209" s="27">
        <v>44078</v>
      </c>
      <c r="CD209">
        <v>341</v>
      </c>
      <c r="CE209" s="27">
        <v>44183</v>
      </c>
      <c r="CF209">
        <v>4114</v>
      </c>
      <c r="CG209" s="27">
        <v>44078</v>
      </c>
      <c r="CH209">
        <v>3085</v>
      </c>
      <c r="CI209" s="27">
        <v>44209</v>
      </c>
      <c r="CJ209">
        <v>3409</v>
      </c>
      <c r="CK209" s="27">
        <v>44222</v>
      </c>
      <c r="CL209">
        <v>3085</v>
      </c>
      <c r="CM209" s="27">
        <v>44237</v>
      </c>
      <c r="CN209">
        <v>3050</v>
      </c>
      <c r="CO209" s="27">
        <v>44237</v>
      </c>
      <c r="CP209">
        <v>3050</v>
      </c>
      <c r="CQ209" s="7">
        <v>44237</v>
      </c>
      <c r="CR209">
        <v>5652</v>
      </c>
      <c r="CS209" t="s">
        <v>2585</v>
      </c>
      <c r="CT209" t="s">
        <v>2544</v>
      </c>
      <c r="CU209" s="7">
        <v>44263</v>
      </c>
      <c r="CV209">
        <v>4114</v>
      </c>
      <c r="CW209" s="27">
        <v>44078</v>
      </c>
      <c r="CX209">
        <v>4114</v>
      </c>
      <c r="CY209" s="27">
        <v>44078</v>
      </c>
      <c r="CZ209">
        <v>4114</v>
      </c>
      <c r="DA209" s="27">
        <v>44301</v>
      </c>
      <c r="DB209">
        <v>4114</v>
      </c>
      <c r="DC209" s="27">
        <v>44301</v>
      </c>
      <c r="DD209">
        <v>4113</v>
      </c>
      <c r="DE209" s="27">
        <v>44215</v>
      </c>
      <c r="DF209">
        <v>4113</v>
      </c>
      <c r="DG209" s="27">
        <v>44215</v>
      </c>
      <c r="DH209">
        <v>4113</v>
      </c>
      <c r="DI209" s="27">
        <v>44215</v>
      </c>
      <c r="DJ209" t="s">
        <v>162</v>
      </c>
      <c r="DK209" s="7">
        <v>44257</v>
      </c>
      <c r="DL209" t="s">
        <v>377</v>
      </c>
      <c r="DM209" s="27">
        <v>44365</v>
      </c>
      <c r="DN209" t="s">
        <v>377</v>
      </c>
      <c r="DO209" s="27">
        <v>44365</v>
      </c>
      <c r="DP209" t="s">
        <v>367</v>
      </c>
      <c r="DQ209" s="27">
        <v>44365</v>
      </c>
      <c r="DR209" t="s">
        <v>368</v>
      </c>
      <c r="DS209" s="27">
        <v>44365</v>
      </c>
      <c r="DT209" t="s">
        <v>367</v>
      </c>
      <c r="DU209" s="27">
        <v>44365</v>
      </c>
      <c r="DV209" t="s">
        <v>18</v>
      </c>
      <c r="DW209" s="27">
        <v>44365</v>
      </c>
      <c r="DX209" t="s">
        <v>418</v>
      </c>
      <c r="DY209" s="7">
        <v>44392</v>
      </c>
      <c r="DZ209" t="s">
        <v>418</v>
      </c>
      <c r="EA209">
        <v>44392</v>
      </c>
      <c r="EB209" t="s">
        <v>418</v>
      </c>
      <c r="EC209" s="27">
        <v>44392</v>
      </c>
      <c r="ED209" t="s">
        <v>418</v>
      </c>
      <c r="EE209" s="27">
        <v>44392</v>
      </c>
      <c r="EF209" t="s">
        <v>418</v>
      </c>
      <c r="EG209" s="7">
        <v>44392</v>
      </c>
      <c r="EH209" t="s">
        <v>418</v>
      </c>
      <c r="EI209" s="27">
        <v>44392</v>
      </c>
      <c r="EJ209" t="s">
        <v>415</v>
      </c>
      <c r="EK209" s="27">
        <v>44403</v>
      </c>
      <c r="EL209" t="s">
        <v>415</v>
      </c>
      <c r="EM209" s="27">
        <v>44403</v>
      </c>
      <c r="EN209" t="s">
        <v>415</v>
      </c>
      <c r="EO209" s="27">
        <v>44403</v>
      </c>
      <c r="EP209" t="s">
        <v>415</v>
      </c>
      <c r="EQ209" s="27">
        <v>44403</v>
      </c>
      <c r="ER209" t="s">
        <v>410</v>
      </c>
      <c r="ES209" s="27">
        <v>44264</v>
      </c>
      <c r="ET209" t="s">
        <v>408</v>
      </c>
      <c r="EU209" s="27">
        <v>44421</v>
      </c>
      <c r="EV209" t="s">
        <v>13</v>
      </c>
      <c r="EW209" s="27">
        <v>44420</v>
      </c>
      <c r="EX209" t="s">
        <v>13</v>
      </c>
      <c r="EY209" s="27">
        <v>44420</v>
      </c>
      <c r="EZ209" t="s">
        <v>13</v>
      </c>
      <c r="FA209">
        <v>44433</v>
      </c>
      <c r="FB209" t="s">
        <v>13</v>
      </c>
      <c r="FC209" s="27">
        <v>44433</v>
      </c>
      <c r="FF209" t="s">
        <v>13</v>
      </c>
      <c r="FG209" s="27">
        <v>44433</v>
      </c>
      <c r="FH209" t="s">
        <v>11</v>
      </c>
      <c r="FI209" s="7">
        <v>44433</v>
      </c>
      <c r="FJ209" t="s">
        <v>11</v>
      </c>
      <c r="FK209" s="27">
        <v>44433</v>
      </c>
      <c r="FL209" t="s">
        <v>11</v>
      </c>
      <c r="FM209" s="27">
        <v>44433</v>
      </c>
      <c r="FN209" t="s">
        <v>10</v>
      </c>
      <c r="FO209" s="27">
        <v>44433</v>
      </c>
      <c r="FP209" t="s">
        <v>10</v>
      </c>
      <c r="FQ209" s="27">
        <v>44433</v>
      </c>
      <c r="FR209" t="s">
        <v>10</v>
      </c>
      <c r="FS209" s="27">
        <v>44454</v>
      </c>
      <c r="FT209" t="s">
        <v>10</v>
      </c>
      <c r="FU209" s="7">
        <v>44454</v>
      </c>
      <c r="FV209" t="s">
        <v>10</v>
      </c>
      <c r="FW209" s="27">
        <v>44454</v>
      </c>
      <c r="FX209" t="s">
        <v>10</v>
      </c>
      <c r="FY209" s="27">
        <v>44454</v>
      </c>
      <c r="FZ209" t="s">
        <v>10</v>
      </c>
      <c r="GA209" s="27">
        <v>44454</v>
      </c>
      <c r="GB209" t="s">
        <v>10</v>
      </c>
      <c r="GC209" s="27">
        <v>44454</v>
      </c>
      <c r="GD209" t="s">
        <v>10</v>
      </c>
      <c r="GE209" s="27">
        <v>44454</v>
      </c>
      <c r="GF209" t="s">
        <v>10</v>
      </c>
      <c r="GG209" s="27">
        <v>44454</v>
      </c>
      <c r="GH209" t="s">
        <v>10</v>
      </c>
      <c r="GI209" s="27">
        <v>44454</v>
      </c>
      <c r="GJ209" t="s">
        <v>10</v>
      </c>
      <c r="GK209" s="27">
        <v>44454</v>
      </c>
      <c r="GL209" t="s">
        <v>10</v>
      </c>
      <c r="GM209" s="27">
        <v>44454</v>
      </c>
      <c r="GN209" t="s">
        <v>10</v>
      </c>
      <c r="GO209" s="27">
        <v>44454</v>
      </c>
      <c r="GP209" t="s">
        <v>10</v>
      </c>
      <c r="GQ209" s="27">
        <v>44454</v>
      </c>
      <c r="GR209" t="s">
        <v>10</v>
      </c>
      <c r="GS209" s="27">
        <v>44454</v>
      </c>
      <c r="GT209" t="s">
        <v>10</v>
      </c>
      <c r="GU209" s="27">
        <v>44509</v>
      </c>
      <c r="GV209" t="s">
        <v>10</v>
      </c>
      <c r="GW209" s="27">
        <v>44509</v>
      </c>
      <c r="GX209" t="s">
        <v>10</v>
      </c>
      <c r="GY209" s="27">
        <v>44509</v>
      </c>
      <c r="GZ209" t="s">
        <v>2587</v>
      </c>
      <c r="HA209" s="27">
        <v>44370</v>
      </c>
      <c r="HB209" t="s">
        <v>2587</v>
      </c>
      <c r="HC209" s="27">
        <v>44370</v>
      </c>
      <c r="HD209" t="s">
        <v>2587</v>
      </c>
      <c r="HE209" s="27">
        <v>44370</v>
      </c>
      <c r="HF209" t="s">
        <v>2587</v>
      </c>
      <c r="HG209">
        <v>44370</v>
      </c>
      <c r="HH209" t="s">
        <v>2587</v>
      </c>
      <c r="HI209">
        <v>44370</v>
      </c>
      <c r="HJ209" t="s">
        <v>2587</v>
      </c>
      <c r="HK209">
        <v>44370</v>
      </c>
      <c r="HL209" t="s">
        <v>2587</v>
      </c>
      <c r="HM209" s="27">
        <v>44370</v>
      </c>
      <c r="HN209" t="s">
        <v>158</v>
      </c>
      <c r="HO209" s="27">
        <v>44532</v>
      </c>
      <c r="HP209" t="s">
        <v>2550</v>
      </c>
      <c r="HQ209" s="27">
        <v>44454</v>
      </c>
      <c r="HR209" s="470" t="s">
        <v>2550</v>
      </c>
      <c r="HS209" s="471">
        <v>44454</v>
      </c>
      <c r="HT209" t="s">
        <v>2550</v>
      </c>
      <c r="HU209" s="27">
        <v>44454</v>
      </c>
      <c r="HV209" t="s">
        <v>2550</v>
      </c>
      <c r="HW209" s="27">
        <v>44454</v>
      </c>
      <c r="HX209" t="s">
        <v>2550</v>
      </c>
      <c r="HY209" s="27">
        <v>44454</v>
      </c>
      <c r="HZ209" t="s">
        <v>157</v>
      </c>
      <c r="IA209" s="27">
        <v>44574</v>
      </c>
      <c r="IB209" t="s">
        <v>157</v>
      </c>
      <c r="IC209" s="27">
        <v>44574</v>
      </c>
      <c r="ID209" t="s">
        <v>157</v>
      </c>
      <c r="IE209" s="27">
        <v>44599</v>
      </c>
      <c r="IF209" t="s">
        <v>156</v>
      </c>
      <c r="IG209" s="27">
        <v>44599</v>
      </c>
      <c r="IH209" t="s">
        <v>172</v>
      </c>
      <c r="II209" s="27">
        <v>44599</v>
      </c>
      <c r="IJ209" t="s">
        <v>172</v>
      </c>
      <c r="IK209" s="27">
        <v>44599</v>
      </c>
      <c r="IL209" t="s">
        <v>172</v>
      </c>
      <c r="IM209" s="27">
        <v>44599</v>
      </c>
      <c r="IN209" t="s">
        <v>172</v>
      </c>
      <c r="IO209" s="27">
        <v>44599</v>
      </c>
      <c r="IP209" t="s">
        <v>2550</v>
      </c>
      <c r="IQ209" s="27">
        <v>44454</v>
      </c>
      <c r="IR209" t="s">
        <v>2550</v>
      </c>
      <c r="IS209">
        <v>44454</v>
      </c>
      <c r="IT209" t="s">
        <v>2550</v>
      </c>
      <c r="IU209" s="27">
        <v>44641</v>
      </c>
      <c r="IV209" t="s">
        <v>2550</v>
      </c>
      <c r="IW209" s="27">
        <v>44641</v>
      </c>
      <c r="IX209" t="s">
        <v>2550</v>
      </c>
      <c r="IY209" s="27">
        <v>44641</v>
      </c>
      <c r="IZ209" t="s">
        <v>2550</v>
      </c>
      <c r="JA209" s="27">
        <v>44641</v>
      </c>
      <c r="JB209" t="s">
        <v>2550</v>
      </c>
      <c r="JC209" s="27">
        <v>44641</v>
      </c>
      <c r="JD209" t="s">
        <v>2550</v>
      </c>
      <c r="JE209" s="27">
        <v>44641</v>
      </c>
      <c r="JF209" t="s">
        <v>2587</v>
      </c>
      <c r="JG209">
        <v>44370</v>
      </c>
      <c r="JH209" t="s">
        <v>158</v>
      </c>
      <c r="JI209" s="27">
        <v>44623</v>
      </c>
      <c r="JJ209" t="s">
        <v>158</v>
      </c>
      <c r="JK209">
        <v>44623</v>
      </c>
      <c r="JL209" t="s">
        <v>158</v>
      </c>
      <c r="JM209" s="27">
        <v>44623</v>
      </c>
      <c r="JN209" t="s">
        <v>158</v>
      </c>
      <c r="JO209" s="7">
        <v>44685</v>
      </c>
      <c r="JP209" t="s">
        <v>158</v>
      </c>
      <c r="JQ209" s="27">
        <v>44685</v>
      </c>
      <c r="JR209" t="s">
        <v>158</v>
      </c>
      <c r="JS209" s="27">
        <v>44685</v>
      </c>
      <c r="JT209" t="s">
        <v>158</v>
      </c>
      <c r="JU209">
        <v>44685</v>
      </c>
      <c r="JV209" t="s">
        <v>158</v>
      </c>
      <c r="JW209">
        <v>44685</v>
      </c>
      <c r="JX209" t="s">
        <v>158</v>
      </c>
      <c r="JY209" s="27">
        <v>44741</v>
      </c>
      <c r="JZ209" t="s">
        <v>158</v>
      </c>
      <c r="KA209" s="27">
        <v>44741</v>
      </c>
      <c r="KB209" t="s">
        <v>158</v>
      </c>
      <c r="KC209" s="27">
        <v>44741</v>
      </c>
      <c r="KD209" t="s">
        <v>158</v>
      </c>
      <c r="KE209" s="27">
        <v>44741</v>
      </c>
    </row>
    <row r="210" spans="1:291" x14ac:dyDescent="0.25">
      <c r="A210" t="s">
        <v>2534</v>
      </c>
      <c r="B210" s="7">
        <v>43489</v>
      </c>
      <c r="D210" t="s">
        <v>2534</v>
      </c>
      <c r="E210" s="7">
        <v>43489</v>
      </c>
      <c r="G210" t="s">
        <v>2557</v>
      </c>
      <c r="I210" t="s">
        <v>2566</v>
      </c>
      <c r="J210" s="7">
        <v>43943</v>
      </c>
      <c r="L210" t="s">
        <v>2557</v>
      </c>
      <c r="M210" t="s">
        <v>2535</v>
      </c>
      <c r="O210">
        <v>4114</v>
      </c>
      <c r="P210" s="7">
        <v>43943</v>
      </c>
      <c r="R210">
        <v>458</v>
      </c>
      <c r="S210" s="7">
        <v>43790</v>
      </c>
      <c r="T210" t="s">
        <v>2342</v>
      </c>
      <c r="U210">
        <v>120</v>
      </c>
      <c r="V210" s="7">
        <v>42090</v>
      </c>
      <c r="W210" t="s">
        <v>2586</v>
      </c>
      <c r="X210" t="s">
        <v>2535</v>
      </c>
      <c r="Y210" t="s">
        <v>2535</v>
      </c>
      <c r="Z210" s="7">
        <v>43840</v>
      </c>
      <c r="AA210" t="s">
        <v>2535</v>
      </c>
      <c r="AB210" t="s">
        <v>2535</v>
      </c>
      <c r="AC210">
        <v>4114</v>
      </c>
      <c r="AD210" s="7">
        <v>43979</v>
      </c>
      <c r="AE210" s="14" t="s">
        <v>2537</v>
      </c>
      <c r="AF210">
        <v>4113</v>
      </c>
      <c r="AG210" s="7">
        <v>43340</v>
      </c>
      <c r="AH210">
        <v>458</v>
      </c>
      <c r="AI210" s="7">
        <v>43790</v>
      </c>
      <c r="AJ210" s="15" t="s">
        <v>2342</v>
      </c>
      <c r="AK210">
        <v>-4114</v>
      </c>
      <c r="AL210" s="7">
        <v>43353</v>
      </c>
      <c r="AM210">
        <v>4161</v>
      </c>
      <c r="AN210">
        <v>-4114</v>
      </c>
      <c r="AO210" s="7">
        <v>43353</v>
      </c>
      <c r="AP210">
        <v>-4114</v>
      </c>
      <c r="AQ210" s="7">
        <v>43353</v>
      </c>
      <c r="AR210">
        <f>-10-4104</f>
        <v>-4114</v>
      </c>
      <c r="AS210" s="27">
        <v>43353</v>
      </c>
      <c r="AT210">
        <f>-10-4104</f>
        <v>-4114</v>
      </c>
      <c r="AU210" s="27">
        <v>43353</v>
      </c>
      <c r="AV210">
        <f>-10-4104</f>
        <v>-4114</v>
      </c>
      <c r="AW210" s="27">
        <v>43353</v>
      </c>
      <c r="AX210">
        <f>-10-4104</f>
        <v>-4114</v>
      </c>
      <c r="AY210" s="27">
        <v>43353</v>
      </c>
      <c r="AZ210">
        <v>4104</v>
      </c>
      <c r="BA210" s="27">
        <v>43353</v>
      </c>
      <c r="BB210">
        <v>4104</v>
      </c>
      <c r="BC210" s="27">
        <v>43353</v>
      </c>
      <c r="BD210">
        <v>4104</v>
      </c>
      <c r="BE210" s="27">
        <v>43353</v>
      </c>
      <c r="BF210">
        <v>4104</v>
      </c>
      <c r="BG210" s="27">
        <v>43353</v>
      </c>
      <c r="BJ210">
        <v>4104</v>
      </c>
      <c r="BK210" s="27">
        <v>43353</v>
      </c>
      <c r="BL210">
        <v>4104</v>
      </c>
      <c r="BM210" s="27">
        <v>43353</v>
      </c>
      <c r="BN210">
        <v>4126</v>
      </c>
      <c r="BO210" s="27">
        <v>44124</v>
      </c>
      <c r="BP210">
        <v>4126</v>
      </c>
      <c r="BQ210" s="7">
        <v>44124</v>
      </c>
      <c r="BR210">
        <v>4127</v>
      </c>
      <c r="BS210" s="27">
        <v>44124</v>
      </c>
      <c r="BT210">
        <v>4126</v>
      </c>
      <c r="BU210" s="27">
        <v>44124</v>
      </c>
      <c r="BV210">
        <v>4126</v>
      </c>
      <c r="BW210">
        <v>44124</v>
      </c>
      <c r="BX210">
        <v>4127</v>
      </c>
      <c r="BY210" s="27">
        <v>44124</v>
      </c>
      <c r="BZ210">
        <v>4126</v>
      </c>
      <c r="CA210" s="27">
        <v>44215</v>
      </c>
      <c r="CB210">
        <v>4126</v>
      </c>
      <c r="CC210" s="27">
        <v>44215</v>
      </c>
      <c r="CD210">
        <v>342</v>
      </c>
      <c r="CE210" s="27">
        <v>44183</v>
      </c>
      <c r="CF210">
        <v>4126</v>
      </c>
      <c r="CG210" s="27">
        <v>44215</v>
      </c>
      <c r="CH210">
        <v>3087</v>
      </c>
      <c r="CI210" s="27">
        <v>44209</v>
      </c>
      <c r="CJ210">
        <v>3399</v>
      </c>
      <c r="CK210" s="27">
        <v>44222</v>
      </c>
      <c r="CL210">
        <v>3087</v>
      </c>
      <c r="CM210" s="27">
        <v>44237</v>
      </c>
      <c r="CN210">
        <v>3085</v>
      </c>
      <c r="CO210" s="27">
        <v>44237</v>
      </c>
      <c r="CP210">
        <v>3085</v>
      </c>
      <c r="CQ210" s="7">
        <v>44237</v>
      </c>
      <c r="CR210">
        <v>5658</v>
      </c>
      <c r="CS210" t="s">
        <v>2585</v>
      </c>
      <c r="CT210">
        <v>4330</v>
      </c>
      <c r="CU210" s="7">
        <v>44264</v>
      </c>
      <c r="CV210">
        <v>4126</v>
      </c>
      <c r="CW210" s="27">
        <v>44265</v>
      </c>
      <c r="CX210">
        <v>4126</v>
      </c>
      <c r="CY210" s="27">
        <v>44265</v>
      </c>
      <c r="CZ210">
        <v>4126</v>
      </c>
      <c r="DA210" s="27">
        <v>44301</v>
      </c>
      <c r="DB210">
        <v>4126</v>
      </c>
      <c r="DC210" s="27">
        <v>44301</v>
      </c>
      <c r="DD210">
        <v>4114</v>
      </c>
      <c r="DE210" s="27">
        <v>44335</v>
      </c>
      <c r="DF210">
        <v>4114</v>
      </c>
      <c r="DG210" s="27">
        <v>44335</v>
      </c>
      <c r="DH210">
        <v>4114</v>
      </c>
      <c r="DI210" s="27">
        <v>44335</v>
      </c>
      <c r="DJ210" t="s">
        <v>163</v>
      </c>
      <c r="DK210" s="7">
        <v>44257</v>
      </c>
      <c r="DL210" t="s">
        <v>378</v>
      </c>
      <c r="DM210" s="27">
        <v>44365</v>
      </c>
      <c r="DN210" t="s">
        <v>378</v>
      </c>
      <c r="DO210" s="27">
        <v>44365</v>
      </c>
      <c r="DP210" t="s">
        <v>368</v>
      </c>
      <c r="DQ210" s="27">
        <v>44365</v>
      </c>
      <c r="DR210" t="s">
        <v>370</v>
      </c>
      <c r="DS210" s="27">
        <v>44365</v>
      </c>
      <c r="DT210" t="s">
        <v>368</v>
      </c>
      <c r="DU210" s="27">
        <v>44365</v>
      </c>
      <c r="DV210" t="s">
        <v>366</v>
      </c>
      <c r="DW210" s="27">
        <v>44365</v>
      </c>
      <c r="DX210" t="s">
        <v>2592</v>
      </c>
      <c r="DY210" s="7">
        <v>44392</v>
      </c>
      <c r="DZ210" t="s">
        <v>2592</v>
      </c>
      <c r="EA210">
        <v>44392</v>
      </c>
      <c r="EB210" t="s">
        <v>2592</v>
      </c>
      <c r="EC210" s="27">
        <v>44392</v>
      </c>
      <c r="ED210" t="s">
        <v>2592</v>
      </c>
      <c r="EE210" s="27">
        <v>44392</v>
      </c>
      <c r="EF210" t="s">
        <v>2592</v>
      </c>
      <c r="EG210" s="7">
        <v>44392</v>
      </c>
      <c r="EH210" t="s">
        <v>2592</v>
      </c>
      <c r="EI210" s="27">
        <v>44392</v>
      </c>
      <c r="EJ210" t="s">
        <v>416</v>
      </c>
      <c r="EK210" s="27">
        <v>44392</v>
      </c>
      <c r="EL210" t="s">
        <v>416</v>
      </c>
      <c r="EM210" s="27">
        <v>44392</v>
      </c>
      <c r="EN210" t="s">
        <v>416</v>
      </c>
      <c r="EO210" s="27">
        <v>44392</v>
      </c>
      <c r="EP210" t="s">
        <v>416</v>
      </c>
      <c r="EQ210" s="27">
        <v>44392</v>
      </c>
      <c r="ER210" t="s">
        <v>411</v>
      </c>
      <c r="ES210" s="27">
        <v>44403</v>
      </c>
      <c r="ET210" t="s">
        <v>410</v>
      </c>
      <c r="EU210" s="27">
        <v>44264</v>
      </c>
      <c r="EV210" t="s">
        <v>408</v>
      </c>
      <c r="EW210" s="27">
        <v>44421</v>
      </c>
      <c r="EX210" t="s">
        <v>408</v>
      </c>
      <c r="EY210" s="27">
        <v>44421</v>
      </c>
      <c r="EZ210" t="s">
        <v>408</v>
      </c>
      <c r="FA210">
        <v>44421</v>
      </c>
      <c r="FB210" t="s">
        <v>408</v>
      </c>
      <c r="FC210" s="27">
        <v>44421</v>
      </c>
      <c r="FF210" t="s">
        <v>408</v>
      </c>
      <c r="FG210" s="27">
        <v>44421</v>
      </c>
      <c r="FH210" t="s">
        <v>13</v>
      </c>
      <c r="FI210" s="7">
        <v>44433</v>
      </c>
      <c r="FJ210" t="s">
        <v>13</v>
      </c>
      <c r="FK210" s="27">
        <v>44433</v>
      </c>
      <c r="FL210" t="s">
        <v>13</v>
      </c>
      <c r="FM210" s="27">
        <v>44433</v>
      </c>
      <c r="FN210" t="s">
        <v>11</v>
      </c>
      <c r="FO210" s="27">
        <v>44433</v>
      </c>
      <c r="FP210" t="s">
        <v>11</v>
      </c>
      <c r="FQ210" s="27">
        <v>44433</v>
      </c>
      <c r="FR210" t="s">
        <v>11</v>
      </c>
      <c r="FS210" s="27">
        <v>44454</v>
      </c>
      <c r="FT210" t="s">
        <v>11</v>
      </c>
      <c r="FU210" s="7">
        <v>44454</v>
      </c>
      <c r="FV210" t="s">
        <v>11</v>
      </c>
      <c r="FW210" s="27">
        <v>44454</v>
      </c>
      <c r="FX210" t="s">
        <v>11</v>
      </c>
      <c r="FY210" s="27">
        <v>44454</v>
      </c>
      <c r="FZ210" t="s">
        <v>11</v>
      </c>
      <c r="GA210" s="27">
        <v>44454</v>
      </c>
      <c r="GB210" t="s">
        <v>11</v>
      </c>
      <c r="GC210" s="27">
        <v>44454</v>
      </c>
      <c r="GD210" t="s">
        <v>11</v>
      </c>
      <c r="GE210" s="27">
        <v>44454</v>
      </c>
      <c r="GF210" t="s">
        <v>11</v>
      </c>
      <c r="GG210" s="27">
        <v>44454</v>
      </c>
      <c r="GH210" t="s">
        <v>11</v>
      </c>
      <c r="GI210" s="27">
        <v>44481</v>
      </c>
      <c r="GJ210" t="s">
        <v>11</v>
      </c>
      <c r="GK210" s="27">
        <v>44481</v>
      </c>
      <c r="GL210" t="s">
        <v>11</v>
      </c>
      <c r="GM210" s="27">
        <v>44481</v>
      </c>
      <c r="GN210" t="s">
        <v>11</v>
      </c>
      <c r="GO210" s="27">
        <v>44481</v>
      </c>
      <c r="GP210" t="s">
        <v>11</v>
      </c>
      <c r="GQ210" s="27">
        <v>44481</v>
      </c>
      <c r="GR210" t="s">
        <v>11</v>
      </c>
      <c r="GS210" s="27">
        <v>44481</v>
      </c>
      <c r="GT210" t="s">
        <v>11</v>
      </c>
      <c r="GU210" s="27">
        <v>44509</v>
      </c>
      <c r="GV210" t="s">
        <v>11</v>
      </c>
      <c r="GW210" s="27">
        <v>44509</v>
      </c>
      <c r="GX210" t="s">
        <v>11</v>
      </c>
      <c r="GY210" s="27">
        <v>44509</v>
      </c>
      <c r="GZ210" t="s">
        <v>10</v>
      </c>
      <c r="HA210" s="27">
        <v>44509</v>
      </c>
      <c r="HB210" t="s">
        <v>10</v>
      </c>
      <c r="HC210" s="27">
        <v>44509</v>
      </c>
      <c r="HD210" t="s">
        <v>10</v>
      </c>
      <c r="HE210" s="27">
        <v>44509</v>
      </c>
      <c r="HF210" t="s">
        <v>10</v>
      </c>
      <c r="HG210">
        <v>44509</v>
      </c>
      <c r="HH210" t="s">
        <v>10</v>
      </c>
      <c r="HI210">
        <v>44509</v>
      </c>
      <c r="HJ210" t="s">
        <v>10</v>
      </c>
      <c r="HK210">
        <v>44509</v>
      </c>
      <c r="HL210" t="s">
        <v>10</v>
      </c>
      <c r="HM210" s="27">
        <v>44509</v>
      </c>
      <c r="HN210" t="s">
        <v>172</v>
      </c>
      <c r="HO210" s="27">
        <v>44532</v>
      </c>
      <c r="HP210" t="s">
        <v>2587</v>
      </c>
      <c r="HQ210" s="27">
        <v>44370</v>
      </c>
      <c r="HR210" s="470" t="s">
        <v>2587</v>
      </c>
      <c r="HS210" s="471">
        <v>44370</v>
      </c>
      <c r="HT210" t="s">
        <v>2587</v>
      </c>
      <c r="HU210" s="27">
        <v>44370</v>
      </c>
      <c r="HV210" t="s">
        <v>2587</v>
      </c>
      <c r="HW210" s="27">
        <v>44370</v>
      </c>
      <c r="HX210" t="s">
        <v>2587</v>
      </c>
      <c r="HY210" s="27">
        <v>44370</v>
      </c>
      <c r="HZ210" t="s">
        <v>158</v>
      </c>
      <c r="IA210" s="27">
        <v>44574</v>
      </c>
      <c r="IB210" t="s">
        <v>158</v>
      </c>
      <c r="IC210" s="27">
        <v>44574</v>
      </c>
      <c r="ID210" t="s">
        <v>158</v>
      </c>
      <c r="IE210" s="27">
        <v>44599</v>
      </c>
      <c r="IF210" t="s">
        <v>157</v>
      </c>
      <c r="IG210" s="27">
        <v>44599</v>
      </c>
      <c r="IH210" t="s">
        <v>2550</v>
      </c>
      <c r="II210" s="27">
        <v>44454</v>
      </c>
      <c r="IJ210" t="s">
        <v>2550</v>
      </c>
      <c r="IK210" s="27">
        <v>44454</v>
      </c>
      <c r="IL210" t="s">
        <v>2550</v>
      </c>
      <c r="IM210" s="27">
        <v>44454</v>
      </c>
      <c r="IN210" t="s">
        <v>2550</v>
      </c>
      <c r="IO210" s="27">
        <v>44454</v>
      </c>
      <c r="IP210" t="s">
        <v>2587</v>
      </c>
      <c r="IQ210" s="27">
        <v>44370</v>
      </c>
      <c r="IR210" t="s">
        <v>2587</v>
      </c>
      <c r="IS210">
        <v>44370</v>
      </c>
      <c r="IT210" t="s">
        <v>2587</v>
      </c>
      <c r="IU210" s="27">
        <v>44370</v>
      </c>
      <c r="IV210" t="s">
        <v>2587</v>
      </c>
      <c r="IW210" s="27">
        <v>44370</v>
      </c>
      <c r="IX210" t="s">
        <v>2587</v>
      </c>
      <c r="IY210" s="27">
        <v>44370</v>
      </c>
      <c r="IZ210" t="s">
        <v>2587</v>
      </c>
      <c r="JA210" s="27">
        <v>44370</v>
      </c>
      <c r="JB210" t="s">
        <v>2587</v>
      </c>
      <c r="JC210" s="27">
        <v>44370</v>
      </c>
      <c r="JD210" t="s">
        <v>2587</v>
      </c>
      <c r="JE210" s="27">
        <v>44370</v>
      </c>
      <c r="JF210" t="s">
        <v>10</v>
      </c>
      <c r="JG210">
        <v>44664</v>
      </c>
      <c r="JH210" t="s">
        <v>172</v>
      </c>
      <c r="JI210" s="27">
        <v>44622</v>
      </c>
      <c r="JJ210" t="s">
        <v>172</v>
      </c>
      <c r="JK210">
        <v>44622</v>
      </c>
      <c r="JL210" t="s">
        <v>172</v>
      </c>
      <c r="JM210" s="27">
        <v>44669</v>
      </c>
      <c r="JN210" t="s">
        <v>172</v>
      </c>
      <c r="JO210" s="7">
        <v>44685</v>
      </c>
      <c r="JP210" t="s">
        <v>172</v>
      </c>
      <c r="JQ210" s="27">
        <v>44685</v>
      </c>
      <c r="JR210" t="s">
        <v>172</v>
      </c>
      <c r="JS210" s="27">
        <v>44685</v>
      </c>
      <c r="JT210" t="s">
        <v>172</v>
      </c>
      <c r="JU210">
        <v>44685</v>
      </c>
      <c r="JV210" t="s">
        <v>172</v>
      </c>
      <c r="JW210">
        <v>44727</v>
      </c>
      <c r="JX210" t="s">
        <v>172</v>
      </c>
      <c r="JY210" s="27">
        <v>44727</v>
      </c>
      <c r="JZ210" t="s">
        <v>172</v>
      </c>
      <c r="KA210" s="27">
        <v>44727</v>
      </c>
      <c r="KB210" t="s">
        <v>172</v>
      </c>
      <c r="KC210" s="27">
        <v>44727</v>
      </c>
      <c r="KD210" t="s">
        <v>172</v>
      </c>
      <c r="KE210" s="27">
        <v>44770</v>
      </c>
    </row>
    <row r="211" spans="1:291" x14ac:dyDescent="0.25">
      <c r="A211" t="s">
        <v>2566</v>
      </c>
      <c r="B211" s="7">
        <v>43943</v>
      </c>
      <c r="D211" t="s">
        <v>2566</v>
      </c>
      <c r="E211" s="7">
        <v>43943</v>
      </c>
      <c r="G211" t="s">
        <v>2558</v>
      </c>
      <c r="I211" t="s">
        <v>2535</v>
      </c>
      <c r="J211" s="7">
        <v>43840</v>
      </c>
      <c r="L211" t="s">
        <v>2558</v>
      </c>
      <c r="M211" t="s">
        <v>2536</v>
      </c>
      <c r="O211">
        <v>4126</v>
      </c>
      <c r="P211" s="7">
        <v>43943</v>
      </c>
      <c r="R211">
        <v>630</v>
      </c>
      <c r="S211" s="7">
        <v>42697</v>
      </c>
      <c r="T211" t="s">
        <v>2549</v>
      </c>
      <c r="U211">
        <v>72</v>
      </c>
      <c r="V211" s="7">
        <v>43684</v>
      </c>
      <c r="W211" t="s">
        <v>2342</v>
      </c>
      <c r="X211" t="s">
        <v>2536</v>
      </c>
      <c r="Y211" t="s">
        <v>2536</v>
      </c>
      <c r="Z211" s="7">
        <v>43979</v>
      </c>
      <c r="AA211" t="s">
        <v>2536</v>
      </c>
      <c r="AB211" t="s">
        <v>2536</v>
      </c>
      <c r="AC211">
        <v>4126</v>
      </c>
      <c r="AD211" s="7">
        <v>43979</v>
      </c>
      <c r="AE211" s="14" t="s">
        <v>2539</v>
      </c>
      <c r="AF211">
        <v>4114</v>
      </c>
      <c r="AG211" s="7">
        <v>43979</v>
      </c>
      <c r="AH211">
        <v>630</v>
      </c>
      <c r="AI211" s="7">
        <v>42697</v>
      </c>
      <c r="AJ211" s="15" t="s">
        <v>2549</v>
      </c>
      <c r="AK211" t="s">
        <v>2580</v>
      </c>
      <c r="AL211" s="7">
        <v>43353</v>
      </c>
      <c r="AM211">
        <v>4160</v>
      </c>
      <c r="AN211" t="s">
        <v>2580</v>
      </c>
      <c r="AO211" s="7">
        <v>43353</v>
      </c>
      <c r="AP211" t="s">
        <v>2580</v>
      </c>
      <c r="AQ211" s="7">
        <v>43353</v>
      </c>
      <c r="AR211" t="s">
        <v>2580</v>
      </c>
      <c r="AS211" s="27">
        <v>43353</v>
      </c>
      <c r="AT211" t="s">
        <v>2580</v>
      </c>
      <c r="AU211" s="27">
        <v>43353</v>
      </c>
      <c r="AV211" t="s">
        <v>2580</v>
      </c>
      <c r="AW211" s="27">
        <v>43353</v>
      </c>
      <c r="AX211" t="s">
        <v>2580</v>
      </c>
      <c r="AY211" s="27">
        <v>43353</v>
      </c>
      <c r="AZ211">
        <f>-10-4104</f>
        <v>-4114</v>
      </c>
      <c r="BA211" s="27">
        <v>43353</v>
      </c>
      <c r="BB211">
        <f>-10-4104</f>
        <v>-4114</v>
      </c>
      <c r="BC211" s="27">
        <v>43353</v>
      </c>
      <c r="BD211">
        <f>-10-4104</f>
        <v>-4114</v>
      </c>
      <c r="BE211" s="27">
        <v>43353</v>
      </c>
      <c r="BF211">
        <f>-10-4104</f>
        <v>-4114</v>
      </c>
      <c r="BG211" s="27">
        <v>43353</v>
      </c>
      <c r="BJ211">
        <f>-10-4104</f>
        <v>-4114</v>
      </c>
      <c r="BK211" s="27">
        <v>43353</v>
      </c>
      <c r="BL211">
        <f>-10-4104</f>
        <v>-4114</v>
      </c>
      <c r="BM211" s="27">
        <v>43353</v>
      </c>
      <c r="BN211">
        <v>4127</v>
      </c>
      <c r="BO211" s="27">
        <v>44124</v>
      </c>
      <c r="BP211">
        <v>4127</v>
      </c>
      <c r="BQ211" s="7">
        <v>44124</v>
      </c>
      <c r="BR211">
        <v>3039</v>
      </c>
      <c r="BS211" s="27">
        <v>44056</v>
      </c>
      <c r="BT211">
        <v>4127</v>
      </c>
      <c r="BU211" s="27">
        <v>44124</v>
      </c>
      <c r="BV211">
        <v>4127</v>
      </c>
      <c r="BW211">
        <v>44124</v>
      </c>
      <c r="BX211">
        <v>3039</v>
      </c>
      <c r="BY211" s="27">
        <v>44056</v>
      </c>
      <c r="BZ211">
        <v>4127</v>
      </c>
      <c r="CA211" s="27">
        <v>44215</v>
      </c>
      <c r="CB211">
        <v>4127</v>
      </c>
      <c r="CC211" s="27">
        <v>44215</v>
      </c>
      <c r="CD211">
        <v>4890</v>
      </c>
      <c r="CE211" s="27">
        <v>44222</v>
      </c>
      <c r="CF211">
        <v>4127</v>
      </c>
      <c r="CG211" s="27">
        <v>44215</v>
      </c>
      <c r="CH211">
        <v>3090</v>
      </c>
      <c r="CI211" s="27">
        <v>44209</v>
      </c>
      <c r="CJ211">
        <v>3045</v>
      </c>
      <c r="CK211" s="27">
        <v>44222</v>
      </c>
      <c r="CL211">
        <v>3090</v>
      </c>
      <c r="CM211" s="27">
        <v>44237</v>
      </c>
      <c r="CN211">
        <v>3087</v>
      </c>
      <c r="CO211" s="27">
        <v>44237</v>
      </c>
      <c r="CP211">
        <v>3087</v>
      </c>
      <c r="CQ211" s="7">
        <v>44237</v>
      </c>
      <c r="CR211" t="s">
        <v>2594</v>
      </c>
      <c r="CS211" t="s">
        <v>2585</v>
      </c>
      <c r="CT211">
        <v>4280</v>
      </c>
      <c r="CU211" s="7">
        <v>44264</v>
      </c>
      <c r="CV211">
        <v>4127</v>
      </c>
      <c r="CW211" s="27">
        <v>44265</v>
      </c>
      <c r="CX211">
        <v>4127</v>
      </c>
      <c r="CY211" s="27">
        <v>44265</v>
      </c>
      <c r="CZ211">
        <v>4127</v>
      </c>
      <c r="DA211" s="27">
        <v>44301</v>
      </c>
      <c r="DB211">
        <v>4127</v>
      </c>
      <c r="DC211" s="27">
        <v>44301</v>
      </c>
      <c r="DD211">
        <v>4126</v>
      </c>
      <c r="DE211" s="27">
        <v>44335</v>
      </c>
      <c r="DF211">
        <v>4126</v>
      </c>
      <c r="DG211" s="27">
        <v>44335</v>
      </c>
      <c r="DH211">
        <v>4126</v>
      </c>
      <c r="DI211" s="27">
        <v>44335</v>
      </c>
      <c r="DJ211" t="s">
        <v>164</v>
      </c>
      <c r="DK211" s="7">
        <v>44257</v>
      </c>
      <c r="DL211" t="s">
        <v>380</v>
      </c>
      <c r="DM211" s="27">
        <v>44365</v>
      </c>
      <c r="DN211" t="s">
        <v>380</v>
      </c>
      <c r="DO211" s="27">
        <v>44365</v>
      </c>
      <c r="DP211" t="s">
        <v>370</v>
      </c>
      <c r="DQ211" s="27">
        <v>44365</v>
      </c>
      <c r="DR211" t="s">
        <v>372</v>
      </c>
      <c r="DS211" s="27">
        <v>44365</v>
      </c>
      <c r="DT211" t="s">
        <v>370</v>
      </c>
      <c r="DU211" s="27">
        <v>44365</v>
      </c>
      <c r="DV211" t="s">
        <v>367</v>
      </c>
      <c r="DW211" s="27">
        <v>44365</v>
      </c>
      <c r="DX211" t="s">
        <v>18</v>
      </c>
      <c r="DY211" s="7">
        <v>44365</v>
      </c>
      <c r="DZ211" t="s">
        <v>18</v>
      </c>
      <c r="EA211">
        <v>44365</v>
      </c>
      <c r="EB211" t="s">
        <v>18</v>
      </c>
      <c r="EC211" s="27">
        <v>44365</v>
      </c>
      <c r="ED211" t="s">
        <v>18</v>
      </c>
      <c r="EE211" s="27">
        <v>44365</v>
      </c>
      <c r="EF211" t="s">
        <v>18</v>
      </c>
      <c r="EG211" s="7">
        <v>44365</v>
      </c>
      <c r="EH211" t="s">
        <v>18</v>
      </c>
      <c r="EI211" s="27">
        <v>44365</v>
      </c>
      <c r="EJ211" t="s">
        <v>417</v>
      </c>
      <c r="EK211" s="27">
        <v>44392</v>
      </c>
      <c r="EL211" t="s">
        <v>417</v>
      </c>
      <c r="EM211" s="27">
        <v>44392</v>
      </c>
      <c r="EN211" t="s">
        <v>417</v>
      </c>
      <c r="EO211" s="27">
        <v>44392</v>
      </c>
      <c r="EP211" t="s">
        <v>417</v>
      </c>
      <c r="EQ211" s="27">
        <v>44392</v>
      </c>
      <c r="ER211" t="s">
        <v>413</v>
      </c>
      <c r="ES211" s="27">
        <v>44392</v>
      </c>
      <c r="ET211" t="s">
        <v>411</v>
      </c>
      <c r="EU211" s="27">
        <v>44421</v>
      </c>
      <c r="EV211" t="s">
        <v>410</v>
      </c>
      <c r="EW211" s="27">
        <v>44264</v>
      </c>
      <c r="EX211" t="s">
        <v>410</v>
      </c>
      <c r="EY211" s="27">
        <v>44264</v>
      </c>
      <c r="EZ211" t="s">
        <v>410</v>
      </c>
      <c r="FA211">
        <v>44264</v>
      </c>
      <c r="FB211" t="s">
        <v>410</v>
      </c>
      <c r="FC211" s="27">
        <v>44264</v>
      </c>
      <c r="FF211" t="s">
        <v>410</v>
      </c>
      <c r="FG211" s="27">
        <v>44264</v>
      </c>
      <c r="FH211" t="s">
        <v>408</v>
      </c>
      <c r="FI211" s="7">
        <v>44421</v>
      </c>
      <c r="FJ211" t="s">
        <v>408</v>
      </c>
      <c r="FK211" s="27">
        <v>44421</v>
      </c>
      <c r="FL211" t="s">
        <v>408</v>
      </c>
      <c r="FM211" s="27">
        <v>44421</v>
      </c>
      <c r="FN211" t="s">
        <v>13</v>
      </c>
      <c r="FO211" s="27">
        <v>44433</v>
      </c>
      <c r="FP211" t="s">
        <v>13</v>
      </c>
      <c r="FQ211" s="27">
        <v>44433</v>
      </c>
      <c r="FR211" t="s">
        <v>13</v>
      </c>
      <c r="FS211" s="27">
        <v>44454</v>
      </c>
      <c r="FT211" t="s">
        <v>13</v>
      </c>
      <c r="FU211" s="7">
        <v>44454</v>
      </c>
      <c r="FV211" t="s">
        <v>13</v>
      </c>
      <c r="FW211" s="27">
        <v>44454</v>
      </c>
      <c r="FX211" t="s">
        <v>13</v>
      </c>
      <c r="FY211" s="27">
        <v>44454</v>
      </c>
      <c r="FZ211" t="s">
        <v>13</v>
      </c>
      <c r="GA211" s="27">
        <v>44454</v>
      </c>
      <c r="GB211" t="s">
        <v>13</v>
      </c>
      <c r="GC211" s="27">
        <v>44454</v>
      </c>
      <c r="GD211" t="s">
        <v>13</v>
      </c>
      <c r="GE211" s="27">
        <v>44454</v>
      </c>
      <c r="GF211" t="s">
        <v>13</v>
      </c>
      <c r="GG211" s="27">
        <v>44454</v>
      </c>
      <c r="GH211" t="s">
        <v>13</v>
      </c>
      <c r="GI211" s="27">
        <v>44481</v>
      </c>
      <c r="GJ211" t="s">
        <v>13</v>
      </c>
      <c r="GK211" s="27">
        <v>44481</v>
      </c>
      <c r="GL211" t="s">
        <v>13</v>
      </c>
      <c r="GM211" s="27">
        <v>44481</v>
      </c>
      <c r="GN211" t="s">
        <v>13</v>
      </c>
      <c r="GO211" s="27">
        <v>44481</v>
      </c>
      <c r="GP211" t="s">
        <v>13</v>
      </c>
      <c r="GQ211" s="27">
        <v>44481</v>
      </c>
      <c r="GR211" t="s">
        <v>13</v>
      </c>
      <c r="GS211" s="27">
        <v>44481</v>
      </c>
      <c r="GT211" t="s">
        <v>13</v>
      </c>
      <c r="GU211" s="27">
        <v>44509</v>
      </c>
      <c r="GV211" t="s">
        <v>13</v>
      </c>
      <c r="GW211" s="27">
        <v>44509</v>
      </c>
      <c r="GX211" t="s">
        <v>13</v>
      </c>
      <c r="GY211" s="27">
        <v>44509</v>
      </c>
      <c r="GZ211" t="s">
        <v>11</v>
      </c>
      <c r="HA211" s="27">
        <v>44509</v>
      </c>
      <c r="HB211" t="s">
        <v>11</v>
      </c>
      <c r="HC211" s="27">
        <v>44509</v>
      </c>
      <c r="HD211" t="s">
        <v>11</v>
      </c>
      <c r="HE211" s="27">
        <v>44509</v>
      </c>
      <c r="HF211" t="s">
        <v>11</v>
      </c>
      <c r="HG211">
        <v>44509</v>
      </c>
      <c r="HH211" t="s">
        <v>11</v>
      </c>
      <c r="HI211">
        <v>44509</v>
      </c>
      <c r="HJ211" t="s">
        <v>11</v>
      </c>
      <c r="HK211">
        <v>44509</v>
      </c>
      <c r="HL211" t="s">
        <v>11</v>
      </c>
      <c r="HM211" s="27">
        <v>44546</v>
      </c>
      <c r="HN211" t="s">
        <v>2550</v>
      </c>
      <c r="HO211" s="27">
        <v>44454</v>
      </c>
      <c r="HP211" t="s">
        <v>10</v>
      </c>
      <c r="HQ211" s="27">
        <v>44509</v>
      </c>
      <c r="HR211" s="470" t="s">
        <v>10</v>
      </c>
      <c r="HS211" s="471">
        <v>44509</v>
      </c>
      <c r="HT211" t="s">
        <v>10</v>
      </c>
      <c r="HU211" s="27">
        <v>44509</v>
      </c>
      <c r="HV211" t="s">
        <v>10</v>
      </c>
      <c r="HW211" s="27">
        <v>44509</v>
      </c>
      <c r="HX211" t="s">
        <v>10</v>
      </c>
      <c r="HY211" s="27">
        <v>44509</v>
      </c>
      <c r="HZ211" t="s">
        <v>172</v>
      </c>
      <c r="IA211" s="27">
        <v>44574</v>
      </c>
      <c r="IB211" t="s">
        <v>172</v>
      </c>
      <c r="IC211" s="27">
        <v>44574</v>
      </c>
      <c r="ID211" t="s">
        <v>172</v>
      </c>
      <c r="IE211" s="27">
        <v>44599</v>
      </c>
      <c r="IF211" t="s">
        <v>158</v>
      </c>
      <c r="IG211" s="27">
        <v>44599</v>
      </c>
      <c r="IH211" t="s">
        <v>2587</v>
      </c>
      <c r="II211" s="27">
        <v>44370</v>
      </c>
      <c r="IJ211" t="s">
        <v>2587</v>
      </c>
      <c r="IK211" s="27">
        <v>44370</v>
      </c>
      <c r="IL211" t="s">
        <v>2587</v>
      </c>
      <c r="IM211" s="27">
        <v>44370</v>
      </c>
      <c r="IN211" t="s">
        <v>2587</v>
      </c>
      <c r="IO211" s="27">
        <v>44370</v>
      </c>
      <c r="IP211" t="s">
        <v>10</v>
      </c>
      <c r="IQ211" s="27">
        <v>44609</v>
      </c>
      <c r="IR211" t="s">
        <v>10</v>
      </c>
      <c r="IS211">
        <v>44609</v>
      </c>
      <c r="IT211" t="s">
        <v>10</v>
      </c>
      <c r="IU211" s="27">
        <v>44609</v>
      </c>
      <c r="IV211" t="s">
        <v>10</v>
      </c>
      <c r="IW211" s="27">
        <v>44643</v>
      </c>
      <c r="IX211" t="s">
        <v>10</v>
      </c>
      <c r="IY211" s="27">
        <v>44643</v>
      </c>
      <c r="IZ211" t="s">
        <v>10</v>
      </c>
      <c r="JA211" s="27">
        <v>44643</v>
      </c>
      <c r="JB211" t="s">
        <v>10</v>
      </c>
      <c r="JC211" s="27">
        <v>44643</v>
      </c>
      <c r="JD211" t="s">
        <v>10</v>
      </c>
      <c r="JE211" s="27">
        <v>44643</v>
      </c>
      <c r="JF211" t="s">
        <v>11</v>
      </c>
      <c r="JG211">
        <v>44664</v>
      </c>
      <c r="JH211" t="s">
        <v>2550</v>
      </c>
      <c r="JI211" s="27">
        <v>44641</v>
      </c>
      <c r="JJ211" t="s">
        <v>2550</v>
      </c>
      <c r="JK211">
        <v>44641</v>
      </c>
      <c r="JL211" t="s">
        <v>2550</v>
      </c>
      <c r="JM211" s="27">
        <v>44641</v>
      </c>
      <c r="JN211" t="s">
        <v>2550</v>
      </c>
      <c r="JO211" s="7">
        <v>44641</v>
      </c>
      <c r="JP211" t="s">
        <v>2550</v>
      </c>
      <c r="JQ211" s="27">
        <v>44641</v>
      </c>
      <c r="JR211" t="s">
        <v>2550</v>
      </c>
      <c r="JS211" s="27">
        <v>44641</v>
      </c>
      <c r="JT211" t="s">
        <v>2550</v>
      </c>
      <c r="JU211">
        <v>44641</v>
      </c>
      <c r="JV211" t="s">
        <v>2550</v>
      </c>
      <c r="JW211">
        <v>44641</v>
      </c>
      <c r="JX211" t="s">
        <v>2550</v>
      </c>
      <c r="JY211" s="27">
        <v>44641</v>
      </c>
      <c r="JZ211" t="s">
        <v>2550</v>
      </c>
      <c r="KA211" s="27">
        <v>44641</v>
      </c>
      <c r="KB211" t="s">
        <v>2550</v>
      </c>
      <c r="KC211" s="27">
        <v>44641</v>
      </c>
      <c r="KD211" t="s">
        <v>2550</v>
      </c>
      <c r="KE211" s="27">
        <v>44641</v>
      </c>
    </row>
    <row r="212" spans="1:291" x14ac:dyDescent="0.25">
      <c r="A212" t="s">
        <v>2535</v>
      </c>
      <c r="B212" s="7">
        <v>43840</v>
      </c>
      <c r="D212" t="s">
        <v>2535</v>
      </c>
      <c r="E212" s="7">
        <v>43840</v>
      </c>
      <c r="G212">
        <v>687</v>
      </c>
      <c r="I212" t="s">
        <v>2536</v>
      </c>
      <c r="J212" s="7">
        <v>43888</v>
      </c>
      <c r="L212">
        <v>687</v>
      </c>
      <c r="M212" t="s">
        <v>2572</v>
      </c>
      <c r="O212">
        <v>4127</v>
      </c>
      <c r="P212" s="7">
        <v>43943</v>
      </c>
      <c r="R212">
        <v>628</v>
      </c>
      <c r="S212" s="7">
        <v>42200</v>
      </c>
      <c r="T212" t="s">
        <v>2342</v>
      </c>
      <c r="U212">
        <v>134</v>
      </c>
      <c r="V212" s="7">
        <v>43125</v>
      </c>
      <c r="W212" t="s">
        <v>2451</v>
      </c>
      <c r="X212" t="s">
        <v>2572</v>
      </c>
      <c r="Y212" t="s">
        <v>2572</v>
      </c>
      <c r="Z212" s="7">
        <v>43979</v>
      </c>
      <c r="AA212" t="s">
        <v>2572</v>
      </c>
      <c r="AB212" t="s">
        <v>2572</v>
      </c>
      <c r="AC212">
        <v>4127</v>
      </c>
      <c r="AD212" s="7">
        <v>43979</v>
      </c>
      <c r="AE212" s="14" t="s">
        <v>2540</v>
      </c>
      <c r="AF212">
        <v>4126</v>
      </c>
      <c r="AG212" s="7">
        <v>43979</v>
      </c>
      <c r="AH212">
        <v>628</v>
      </c>
      <c r="AI212" s="7">
        <v>42200</v>
      </c>
      <c r="AJ212" s="15" t="s">
        <v>2342</v>
      </c>
      <c r="AK212">
        <v>3039</v>
      </c>
      <c r="AL212" s="7">
        <v>43991</v>
      </c>
      <c r="AM212">
        <v>4111</v>
      </c>
      <c r="AN212">
        <v>3039</v>
      </c>
      <c r="AO212" s="7">
        <v>43991</v>
      </c>
      <c r="AP212">
        <v>3039</v>
      </c>
      <c r="AQ212" s="7">
        <v>43991</v>
      </c>
      <c r="AR212">
        <v>3039</v>
      </c>
      <c r="AS212" s="27">
        <v>43991</v>
      </c>
      <c r="AT212">
        <v>3039</v>
      </c>
      <c r="AU212" s="27">
        <v>43991</v>
      </c>
      <c r="AV212">
        <v>3039</v>
      </c>
      <c r="AW212" s="27">
        <v>43991</v>
      </c>
      <c r="AX212">
        <v>3039</v>
      </c>
      <c r="AY212" s="27">
        <v>43991</v>
      </c>
      <c r="AZ212" t="s">
        <v>2580</v>
      </c>
      <c r="BA212" s="27">
        <v>43353</v>
      </c>
      <c r="BB212" t="s">
        <v>2580</v>
      </c>
      <c r="BC212" s="27">
        <v>43353</v>
      </c>
      <c r="BD212" t="s">
        <v>2580</v>
      </c>
      <c r="BE212" s="27">
        <v>43353</v>
      </c>
      <c r="BF212" t="s">
        <v>2580</v>
      </c>
      <c r="BG212" s="27">
        <v>43353</v>
      </c>
      <c r="BJ212" t="s">
        <v>2580</v>
      </c>
      <c r="BK212" s="27">
        <v>43353</v>
      </c>
      <c r="BL212" t="s">
        <v>2580</v>
      </c>
      <c r="BM212" s="27">
        <v>43353</v>
      </c>
      <c r="BN212">
        <v>4104</v>
      </c>
      <c r="BO212" s="27">
        <v>43353</v>
      </c>
      <c r="BP212">
        <v>4104</v>
      </c>
      <c r="BQ212" s="7">
        <v>43353</v>
      </c>
      <c r="BR212">
        <v>3050</v>
      </c>
      <c r="BS212" s="27">
        <v>44056</v>
      </c>
      <c r="BT212">
        <v>4104</v>
      </c>
      <c r="BU212" s="27">
        <v>43353</v>
      </c>
      <c r="BV212">
        <v>4104</v>
      </c>
      <c r="BW212">
        <v>43353</v>
      </c>
      <c r="BX212">
        <v>3050</v>
      </c>
      <c r="BY212" s="27">
        <v>44209</v>
      </c>
      <c r="BZ212">
        <v>4103</v>
      </c>
      <c r="CA212" s="27">
        <v>44215</v>
      </c>
      <c r="CB212">
        <v>4103</v>
      </c>
      <c r="CC212" s="27">
        <v>44215</v>
      </c>
      <c r="CD212">
        <v>4880</v>
      </c>
      <c r="CE212" s="27">
        <v>44183</v>
      </c>
      <c r="CF212">
        <v>4103</v>
      </c>
      <c r="CG212" s="27">
        <v>44215</v>
      </c>
      <c r="CH212">
        <v>715</v>
      </c>
      <c r="CI212" s="27">
        <v>44221</v>
      </c>
      <c r="CJ212">
        <v>3039</v>
      </c>
      <c r="CK212" s="27">
        <v>44237</v>
      </c>
      <c r="CL212">
        <v>715</v>
      </c>
      <c r="CM212" s="27">
        <v>44248</v>
      </c>
      <c r="CN212">
        <v>3090</v>
      </c>
      <c r="CO212" s="27">
        <v>44237</v>
      </c>
      <c r="CP212">
        <v>3090</v>
      </c>
      <c r="CQ212" s="7">
        <v>44237</v>
      </c>
      <c r="CR212">
        <v>5654</v>
      </c>
      <c r="CS212" t="s">
        <v>2585</v>
      </c>
      <c r="CT212">
        <v>4265</v>
      </c>
      <c r="CU212" s="7">
        <v>44264</v>
      </c>
      <c r="CV212">
        <v>4103</v>
      </c>
      <c r="CW212" s="27">
        <v>44215</v>
      </c>
      <c r="CX212">
        <v>4103</v>
      </c>
      <c r="CY212" s="27">
        <v>44215</v>
      </c>
      <c r="CZ212">
        <v>4103</v>
      </c>
      <c r="DA212" s="27">
        <v>44215</v>
      </c>
      <c r="DB212">
        <v>4103</v>
      </c>
      <c r="DC212" s="27">
        <v>44215</v>
      </c>
      <c r="DD212">
        <v>4127</v>
      </c>
      <c r="DE212" s="27">
        <v>44335</v>
      </c>
      <c r="DF212">
        <v>4127</v>
      </c>
      <c r="DG212" s="27">
        <v>44335</v>
      </c>
      <c r="DH212">
        <v>4127</v>
      </c>
      <c r="DI212" s="27">
        <v>44335</v>
      </c>
      <c r="DJ212" t="s">
        <v>166</v>
      </c>
      <c r="DK212" s="7">
        <v>44257</v>
      </c>
      <c r="DL212" t="s">
        <v>381</v>
      </c>
      <c r="DM212" s="27">
        <v>44365</v>
      </c>
      <c r="DN212" t="s">
        <v>381</v>
      </c>
      <c r="DO212" s="27">
        <v>44365</v>
      </c>
      <c r="DP212" t="s">
        <v>372</v>
      </c>
      <c r="DQ212" s="27">
        <v>44365</v>
      </c>
      <c r="DR212" t="s">
        <v>374</v>
      </c>
      <c r="DS212" s="27">
        <v>44365</v>
      </c>
      <c r="DT212" t="s">
        <v>372</v>
      </c>
      <c r="DU212" s="27">
        <v>44365</v>
      </c>
      <c r="DV212" t="s">
        <v>368</v>
      </c>
      <c r="DW212" s="27">
        <v>44365</v>
      </c>
      <c r="DX212" t="s">
        <v>366</v>
      </c>
      <c r="DY212" s="7">
        <v>44365</v>
      </c>
      <c r="DZ212" t="s">
        <v>366</v>
      </c>
      <c r="EA212">
        <v>44365</v>
      </c>
      <c r="EB212" t="s">
        <v>366</v>
      </c>
      <c r="EC212" s="27">
        <v>44365</v>
      </c>
      <c r="ED212" t="s">
        <v>366</v>
      </c>
      <c r="EE212" s="27">
        <v>44365</v>
      </c>
      <c r="EF212" t="s">
        <v>366</v>
      </c>
      <c r="EG212" s="7">
        <v>44365</v>
      </c>
      <c r="EH212" t="s">
        <v>366</v>
      </c>
      <c r="EI212" s="27">
        <v>44365</v>
      </c>
      <c r="EJ212" t="s">
        <v>418</v>
      </c>
      <c r="EK212" s="27">
        <v>44392</v>
      </c>
      <c r="EL212" t="s">
        <v>418</v>
      </c>
      <c r="EM212" s="27">
        <v>44392</v>
      </c>
      <c r="EN212" t="s">
        <v>418</v>
      </c>
      <c r="EO212" s="27">
        <v>44392</v>
      </c>
      <c r="EP212" t="s">
        <v>418</v>
      </c>
      <c r="EQ212" s="27">
        <v>44392</v>
      </c>
      <c r="ER212" t="s">
        <v>414</v>
      </c>
      <c r="ES212" s="27">
        <v>44392</v>
      </c>
      <c r="ET212" t="s">
        <v>413</v>
      </c>
      <c r="EU212" s="27">
        <v>44421</v>
      </c>
      <c r="EV212" t="s">
        <v>411</v>
      </c>
      <c r="EW212" s="27">
        <v>44421</v>
      </c>
      <c r="EX212" t="s">
        <v>411</v>
      </c>
      <c r="EY212" s="27">
        <v>44421</v>
      </c>
      <c r="EZ212" t="s">
        <v>411</v>
      </c>
      <c r="FA212">
        <v>44421</v>
      </c>
      <c r="FB212" t="s">
        <v>411</v>
      </c>
      <c r="FC212" s="27">
        <v>44421</v>
      </c>
      <c r="FF212" t="s">
        <v>411</v>
      </c>
      <c r="FG212" s="27">
        <v>44421</v>
      </c>
      <c r="FH212" t="s">
        <v>410</v>
      </c>
      <c r="FI212" s="7">
        <v>44264</v>
      </c>
      <c r="FJ212" t="s">
        <v>410</v>
      </c>
      <c r="FK212" s="27">
        <v>44264</v>
      </c>
      <c r="FL212" t="s">
        <v>410</v>
      </c>
      <c r="FM212" s="27">
        <v>44264</v>
      </c>
      <c r="FN212" t="s">
        <v>408</v>
      </c>
      <c r="FO212" s="27">
        <v>44421</v>
      </c>
      <c r="FP212" t="s">
        <v>408</v>
      </c>
      <c r="FQ212" s="27">
        <v>44421</v>
      </c>
      <c r="FR212" t="s">
        <v>408</v>
      </c>
      <c r="FS212" s="27">
        <v>44454</v>
      </c>
      <c r="FT212" t="s">
        <v>408</v>
      </c>
      <c r="FU212" s="7">
        <v>44454</v>
      </c>
      <c r="FV212" t="s">
        <v>408</v>
      </c>
      <c r="FW212" s="27">
        <v>44454</v>
      </c>
      <c r="FX212" t="s">
        <v>408</v>
      </c>
      <c r="FY212" s="27">
        <v>44454</v>
      </c>
      <c r="FZ212" t="s">
        <v>408</v>
      </c>
      <c r="GA212" s="27">
        <v>44454</v>
      </c>
      <c r="GB212" t="s">
        <v>408</v>
      </c>
      <c r="GC212" s="27">
        <v>44454</v>
      </c>
      <c r="GD212" t="s">
        <v>408</v>
      </c>
      <c r="GE212" s="27">
        <v>44454</v>
      </c>
      <c r="GF212" t="s">
        <v>408</v>
      </c>
      <c r="GG212" s="27">
        <v>44454</v>
      </c>
      <c r="GH212" t="s">
        <v>408</v>
      </c>
      <c r="GI212" s="27">
        <v>44454</v>
      </c>
      <c r="GJ212" t="s">
        <v>408</v>
      </c>
      <c r="GK212" s="27">
        <v>44482</v>
      </c>
      <c r="GL212" t="s">
        <v>408</v>
      </c>
      <c r="GM212" s="27">
        <v>44482</v>
      </c>
      <c r="GN212" t="s">
        <v>408</v>
      </c>
      <c r="GO212" s="27">
        <v>44482</v>
      </c>
      <c r="GP212" t="s">
        <v>408</v>
      </c>
      <c r="GQ212" s="27">
        <v>44482</v>
      </c>
      <c r="GR212" t="s">
        <v>408</v>
      </c>
      <c r="GS212" s="27">
        <v>44482</v>
      </c>
      <c r="GT212" t="s">
        <v>408</v>
      </c>
      <c r="GU212" s="27">
        <v>44510</v>
      </c>
      <c r="GV212" t="s">
        <v>408</v>
      </c>
      <c r="GW212" s="27">
        <v>44510</v>
      </c>
      <c r="GX212" t="s">
        <v>408</v>
      </c>
      <c r="GY212" s="27">
        <v>44510</v>
      </c>
      <c r="GZ212" t="s">
        <v>13</v>
      </c>
      <c r="HA212" s="27">
        <v>44509</v>
      </c>
      <c r="HB212" t="s">
        <v>13</v>
      </c>
      <c r="HC212" s="27">
        <v>44509</v>
      </c>
      <c r="HD212" t="s">
        <v>13</v>
      </c>
      <c r="HE212" s="27">
        <v>44509</v>
      </c>
      <c r="HF212" t="s">
        <v>13</v>
      </c>
      <c r="HG212">
        <v>44509</v>
      </c>
      <c r="HH212" t="s">
        <v>13</v>
      </c>
      <c r="HI212">
        <v>44509</v>
      </c>
      <c r="HJ212" t="s">
        <v>13</v>
      </c>
      <c r="HK212">
        <v>44509</v>
      </c>
      <c r="HL212" t="s">
        <v>13</v>
      </c>
      <c r="HM212" s="27">
        <v>44546</v>
      </c>
      <c r="HN212" t="s">
        <v>2587</v>
      </c>
      <c r="HO212" s="27">
        <v>44370</v>
      </c>
      <c r="HP212" t="s">
        <v>11</v>
      </c>
      <c r="HQ212" s="27">
        <v>44546</v>
      </c>
      <c r="HR212" s="470" t="s">
        <v>11</v>
      </c>
      <c r="HS212" s="471">
        <v>44546</v>
      </c>
      <c r="HT212" t="s">
        <v>11</v>
      </c>
      <c r="HU212" s="27">
        <v>44546</v>
      </c>
      <c r="HV212" t="s">
        <v>11</v>
      </c>
      <c r="HW212" s="27">
        <v>44546</v>
      </c>
      <c r="HX212" t="s">
        <v>11</v>
      </c>
      <c r="HY212" s="27">
        <v>44546</v>
      </c>
      <c r="HZ212" t="s">
        <v>2550</v>
      </c>
      <c r="IA212" s="27">
        <v>44454</v>
      </c>
      <c r="IB212" t="s">
        <v>2550</v>
      </c>
      <c r="IC212" s="27">
        <v>44454</v>
      </c>
      <c r="ID212" t="s">
        <v>2550</v>
      </c>
      <c r="IE212" s="27">
        <v>44454</v>
      </c>
      <c r="IF212" t="s">
        <v>172</v>
      </c>
      <c r="IG212" s="27">
        <v>44599</v>
      </c>
      <c r="IH212" t="s">
        <v>10</v>
      </c>
      <c r="II212" s="27">
        <v>44509</v>
      </c>
      <c r="IJ212" t="s">
        <v>10</v>
      </c>
      <c r="IK212" s="27">
        <v>44509</v>
      </c>
      <c r="IL212" t="s">
        <v>10</v>
      </c>
      <c r="IM212" s="27">
        <v>44609</v>
      </c>
      <c r="IN212" t="s">
        <v>10</v>
      </c>
      <c r="IO212" s="27">
        <v>44609</v>
      </c>
      <c r="IP212" t="s">
        <v>11</v>
      </c>
      <c r="IQ212" s="27">
        <v>44609</v>
      </c>
      <c r="IR212" t="s">
        <v>11</v>
      </c>
      <c r="IS212">
        <v>44609</v>
      </c>
      <c r="IT212" t="s">
        <v>11</v>
      </c>
      <c r="IU212" s="27">
        <v>44609</v>
      </c>
      <c r="IV212" t="s">
        <v>11</v>
      </c>
      <c r="IW212" s="27">
        <v>44609</v>
      </c>
      <c r="IX212" t="s">
        <v>11</v>
      </c>
      <c r="IY212" s="27">
        <v>44609</v>
      </c>
      <c r="IZ212" t="s">
        <v>11</v>
      </c>
      <c r="JA212" s="27">
        <v>44609</v>
      </c>
      <c r="JB212" t="s">
        <v>11</v>
      </c>
      <c r="JC212" s="27">
        <v>44609</v>
      </c>
      <c r="JD212" t="s">
        <v>11</v>
      </c>
      <c r="JE212" s="27">
        <v>44609</v>
      </c>
      <c r="JF212" t="s">
        <v>13</v>
      </c>
      <c r="JG212">
        <v>44664</v>
      </c>
      <c r="JH212" t="s">
        <v>2587</v>
      </c>
      <c r="JI212" s="27">
        <v>44370</v>
      </c>
      <c r="JJ212" t="s">
        <v>2587</v>
      </c>
      <c r="JK212">
        <v>44370</v>
      </c>
      <c r="JL212" t="s">
        <v>2587</v>
      </c>
      <c r="JM212" s="27">
        <v>44370</v>
      </c>
      <c r="JN212" t="s">
        <v>2587</v>
      </c>
      <c r="JO212" s="7">
        <v>44370</v>
      </c>
      <c r="JP212" t="s">
        <v>2587</v>
      </c>
      <c r="JQ212" s="27">
        <v>44370</v>
      </c>
      <c r="JR212" t="s">
        <v>2587</v>
      </c>
      <c r="JS212" s="27">
        <v>44370</v>
      </c>
      <c r="JT212" t="s">
        <v>2587</v>
      </c>
      <c r="JU212">
        <v>44370</v>
      </c>
      <c r="JV212" t="s">
        <v>2587</v>
      </c>
      <c r="JW212">
        <v>44370</v>
      </c>
      <c r="JX212" t="s">
        <v>2587</v>
      </c>
      <c r="JY212" s="27">
        <v>44370</v>
      </c>
      <c r="JZ212" t="s">
        <v>2587</v>
      </c>
      <c r="KA212" s="27">
        <v>44370</v>
      </c>
      <c r="KB212" t="s">
        <v>2587</v>
      </c>
      <c r="KC212" s="27">
        <v>44370</v>
      </c>
      <c r="KD212" t="s">
        <v>2587</v>
      </c>
      <c r="KE212" s="27">
        <v>44370</v>
      </c>
    </row>
    <row r="213" spans="1:291" x14ac:dyDescent="0.25">
      <c r="A213" t="s">
        <v>2536</v>
      </c>
      <c r="B213" s="7">
        <v>43888</v>
      </c>
      <c r="D213" t="s">
        <v>2536</v>
      </c>
      <c r="E213" s="7">
        <v>43888</v>
      </c>
      <c r="G213">
        <v>4120</v>
      </c>
      <c r="I213" t="s">
        <v>2572</v>
      </c>
      <c r="J213" s="7">
        <v>43943</v>
      </c>
      <c r="L213">
        <v>4120</v>
      </c>
      <c r="M213" t="s">
        <v>2537</v>
      </c>
      <c r="O213">
        <v>4104</v>
      </c>
      <c r="P213" s="7">
        <v>43353</v>
      </c>
      <c r="R213">
        <v>580</v>
      </c>
      <c r="S213" s="7">
        <v>42822</v>
      </c>
      <c r="T213" t="s">
        <v>2549</v>
      </c>
      <c r="U213">
        <v>291</v>
      </c>
      <c r="V213" s="7">
        <v>43727</v>
      </c>
      <c r="W213" t="s">
        <v>2342</v>
      </c>
      <c r="X213" t="s">
        <v>2537</v>
      </c>
      <c r="Y213" t="s">
        <v>2537</v>
      </c>
      <c r="Z213" s="7">
        <v>43943</v>
      </c>
      <c r="AA213" t="s">
        <v>2537</v>
      </c>
      <c r="AB213" t="s">
        <v>2537</v>
      </c>
      <c r="AC213">
        <v>4104</v>
      </c>
      <c r="AD213" s="7">
        <v>43353</v>
      </c>
      <c r="AE213" s="14">
        <v>4162</v>
      </c>
      <c r="AF213">
        <v>4127</v>
      </c>
      <c r="AG213" s="7">
        <v>43979</v>
      </c>
      <c r="AH213">
        <v>580</v>
      </c>
      <c r="AI213" s="7">
        <v>42822</v>
      </c>
      <c r="AJ213" s="15" t="s">
        <v>2549</v>
      </c>
      <c r="AK213">
        <v>3050</v>
      </c>
      <c r="AL213" s="7">
        <v>43991</v>
      </c>
      <c r="AM213">
        <v>4113</v>
      </c>
      <c r="AN213">
        <v>3050</v>
      </c>
      <c r="AO213" s="7">
        <v>43991</v>
      </c>
      <c r="AP213">
        <v>3050</v>
      </c>
      <c r="AQ213" s="7">
        <v>43991</v>
      </c>
      <c r="AR213">
        <v>3050</v>
      </c>
      <c r="AS213" s="27">
        <v>43991</v>
      </c>
      <c r="AT213">
        <v>3050</v>
      </c>
      <c r="AU213" s="27">
        <v>44029</v>
      </c>
      <c r="AV213">
        <v>3050</v>
      </c>
      <c r="AW213" s="27">
        <v>44029</v>
      </c>
      <c r="AX213">
        <v>3050</v>
      </c>
      <c r="AY213" s="27">
        <v>44029</v>
      </c>
      <c r="AZ213">
        <v>3039</v>
      </c>
      <c r="BA213" s="27">
        <v>44056</v>
      </c>
      <c r="BB213">
        <v>3039</v>
      </c>
      <c r="BC213" s="27">
        <v>44056</v>
      </c>
      <c r="BD213">
        <v>3039</v>
      </c>
      <c r="BE213" s="27">
        <v>44056</v>
      </c>
      <c r="BF213">
        <v>3039</v>
      </c>
      <c r="BG213" s="27">
        <v>44056</v>
      </c>
      <c r="BJ213">
        <v>3039</v>
      </c>
      <c r="BK213" s="27">
        <v>44056</v>
      </c>
      <c r="BL213">
        <v>3039</v>
      </c>
      <c r="BM213" s="27">
        <v>44056</v>
      </c>
      <c r="BN213">
        <f>-10-4104</f>
        <v>-4114</v>
      </c>
      <c r="BO213" s="27">
        <v>43353</v>
      </c>
      <c r="BP213">
        <v>-4114</v>
      </c>
      <c r="BQ213" s="7">
        <v>43353</v>
      </c>
      <c r="BR213">
        <v>3085</v>
      </c>
      <c r="BS213" s="27">
        <v>44056</v>
      </c>
      <c r="BT213">
        <f>-10-4104</f>
        <v>-4114</v>
      </c>
      <c r="BU213" s="27">
        <v>43353</v>
      </c>
      <c r="BV213">
        <v>-4114</v>
      </c>
      <c r="BW213">
        <v>43353</v>
      </c>
      <c r="BX213">
        <v>3085</v>
      </c>
      <c r="BY213" s="27">
        <v>44209</v>
      </c>
      <c r="BZ213">
        <v>4104</v>
      </c>
      <c r="CA213" s="27">
        <v>43353</v>
      </c>
      <c r="CB213">
        <v>3039</v>
      </c>
      <c r="CC213" s="27">
        <v>44056</v>
      </c>
      <c r="CD213">
        <v>4845</v>
      </c>
      <c r="CE213" s="27">
        <v>44183</v>
      </c>
      <c r="CF213">
        <v>3039</v>
      </c>
      <c r="CG213" s="27">
        <v>44056</v>
      </c>
      <c r="CH213">
        <v>714</v>
      </c>
      <c r="CI213" s="27">
        <v>44221</v>
      </c>
      <c r="CJ213">
        <v>3050</v>
      </c>
      <c r="CK213" s="27">
        <v>44237</v>
      </c>
      <c r="CL213">
        <v>714</v>
      </c>
      <c r="CM213" s="27">
        <v>44248</v>
      </c>
      <c r="CN213">
        <v>715</v>
      </c>
      <c r="CO213" s="27">
        <v>44248</v>
      </c>
      <c r="CP213">
        <v>715</v>
      </c>
      <c r="CQ213" s="7">
        <v>44248</v>
      </c>
      <c r="CR213">
        <v>5655</v>
      </c>
      <c r="CS213" t="s">
        <v>2585</v>
      </c>
      <c r="CT213">
        <v>4170</v>
      </c>
      <c r="CU213" s="7">
        <v>44264</v>
      </c>
      <c r="CV213">
        <v>3039</v>
      </c>
      <c r="CW213" s="27">
        <v>44259</v>
      </c>
      <c r="CX213">
        <v>3039</v>
      </c>
      <c r="CY213" s="27">
        <v>44259</v>
      </c>
      <c r="CZ213">
        <v>3039</v>
      </c>
      <c r="DA213" s="27">
        <v>44302</v>
      </c>
      <c r="DB213">
        <v>3039</v>
      </c>
      <c r="DC213" s="27">
        <v>44302</v>
      </c>
      <c r="DD213">
        <v>4103</v>
      </c>
      <c r="DE213" s="27">
        <v>44215</v>
      </c>
      <c r="DF213">
        <v>4103</v>
      </c>
      <c r="DG213" s="27">
        <v>44215</v>
      </c>
      <c r="DH213">
        <v>4103</v>
      </c>
      <c r="DI213" s="27">
        <v>44215</v>
      </c>
      <c r="DJ213" t="s">
        <v>167</v>
      </c>
      <c r="DK213" s="7">
        <v>44257</v>
      </c>
      <c r="DL213" t="s">
        <v>382</v>
      </c>
      <c r="DM213" s="27">
        <v>44365</v>
      </c>
      <c r="DN213" t="s">
        <v>382</v>
      </c>
      <c r="DO213" s="27">
        <v>44365</v>
      </c>
      <c r="DP213" t="s">
        <v>374</v>
      </c>
      <c r="DQ213" s="27">
        <v>44365</v>
      </c>
      <c r="DR213" t="s">
        <v>375</v>
      </c>
      <c r="DS213" s="27">
        <v>44365</v>
      </c>
      <c r="DT213" t="s">
        <v>374</v>
      </c>
      <c r="DU213" s="27">
        <v>44365</v>
      </c>
      <c r="DV213" t="s">
        <v>370</v>
      </c>
      <c r="DW213" s="27">
        <v>44365</v>
      </c>
      <c r="DX213" t="s">
        <v>367</v>
      </c>
      <c r="DY213" s="7">
        <v>44365</v>
      </c>
      <c r="DZ213" t="s">
        <v>367</v>
      </c>
      <c r="EA213">
        <v>44365</v>
      </c>
      <c r="EB213" t="s">
        <v>367</v>
      </c>
      <c r="EC213" s="27">
        <v>44365</v>
      </c>
      <c r="ED213" t="s">
        <v>367</v>
      </c>
      <c r="EE213" s="27">
        <v>44365</v>
      </c>
      <c r="EF213" t="s">
        <v>367</v>
      </c>
      <c r="EG213" s="7">
        <v>44365</v>
      </c>
      <c r="EH213" t="s">
        <v>367</v>
      </c>
      <c r="EI213" s="27">
        <v>44365</v>
      </c>
      <c r="EJ213" t="s">
        <v>2592</v>
      </c>
      <c r="EK213" s="27">
        <v>44392</v>
      </c>
      <c r="EL213" t="s">
        <v>2592</v>
      </c>
      <c r="EM213" s="27">
        <v>44392</v>
      </c>
      <c r="EN213" t="s">
        <v>2592</v>
      </c>
      <c r="EO213" s="27">
        <v>44392</v>
      </c>
      <c r="EP213" t="s">
        <v>2592</v>
      </c>
      <c r="EQ213" s="27">
        <v>44392</v>
      </c>
      <c r="ER213" t="s">
        <v>415</v>
      </c>
      <c r="ES213" s="27">
        <v>44403</v>
      </c>
      <c r="ET213" t="s">
        <v>414</v>
      </c>
      <c r="EU213" s="27">
        <v>44421</v>
      </c>
      <c r="EV213" t="s">
        <v>413</v>
      </c>
      <c r="EW213" s="27">
        <v>44421</v>
      </c>
      <c r="EX213" t="s">
        <v>413</v>
      </c>
      <c r="EY213" s="27">
        <v>44421</v>
      </c>
      <c r="EZ213" t="s">
        <v>413</v>
      </c>
      <c r="FA213">
        <v>44421</v>
      </c>
      <c r="FB213" t="s">
        <v>413</v>
      </c>
      <c r="FC213" s="27">
        <v>44421</v>
      </c>
      <c r="FF213" t="s">
        <v>413</v>
      </c>
      <c r="FG213" s="27">
        <v>44421</v>
      </c>
      <c r="FH213" t="s">
        <v>411</v>
      </c>
      <c r="FI213" s="7">
        <v>44421</v>
      </c>
      <c r="FJ213" t="s">
        <v>411</v>
      </c>
      <c r="FK213" s="27">
        <v>44421</v>
      </c>
      <c r="FL213" t="s">
        <v>411</v>
      </c>
      <c r="FM213" s="27">
        <v>44421</v>
      </c>
      <c r="FN213" t="s">
        <v>410</v>
      </c>
      <c r="FO213" s="27">
        <v>44264</v>
      </c>
      <c r="FP213" t="s">
        <v>410</v>
      </c>
      <c r="FQ213" s="27">
        <v>44264</v>
      </c>
      <c r="FR213" t="s">
        <v>410</v>
      </c>
      <c r="FS213" s="27">
        <v>44264</v>
      </c>
      <c r="FT213" t="s">
        <v>410</v>
      </c>
      <c r="FU213" s="7">
        <v>44264</v>
      </c>
      <c r="FV213" t="s">
        <v>410</v>
      </c>
      <c r="FW213" s="27">
        <v>44264</v>
      </c>
      <c r="FX213" t="s">
        <v>410</v>
      </c>
      <c r="FY213" s="27">
        <v>44264</v>
      </c>
      <c r="FZ213" t="s">
        <v>410</v>
      </c>
      <c r="GA213" s="27">
        <v>44264</v>
      </c>
      <c r="GB213" t="s">
        <v>410</v>
      </c>
      <c r="GC213" s="27">
        <v>44264</v>
      </c>
      <c r="GD213" t="s">
        <v>410</v>
      </c>
      <c r="GE213" s="27">
        <v>44264</v>
      </c>
      <c r="GF213" t="s">
        <v>410</v>
      </c>
      <c r="GG213" s="27">
        <v>44264</v>
      </c>
      <c r="GH213" t="s">
        <v>410</v>
      </c>
      <c r="GI213" s="27">
        <v>44264</v>
      </c>
      <c r="GJ213" t="s">
        <v>410</v>
      </c>
      <c r="GK213" s="27">
        <v>44264</v>
      </c>
      <c r="GL213" t="s">
        <v>410</v>
      </c>
      <c r="GM213" s="27">
        <v>44264</v>
      </c>
      <c r="GN213" t="s">
        <v>410</v>
      </c>
      <c r="GO213" s="27">
        <v>44264</v>
      </c>
      <c r="GP213" t="s">
        <v>410</v>
      </c>
      <c r="GQ213" s="27">
        <v>44264</v>
      </c>
      <c r="GR213" t="s">
        <v>410</v>
      </c>
      <c r="GS213" s="27">
        <v>44264</v>
      </c>
      <c r="GT213" t="s">
        <v>410</v>
      </c>
      <c r="GU213" s="27">
        <v>44264</v>
      </c>
      <c r="GV213" t="s">
        <v>410</v>
      </c>
      <c r="GW213" s="27">
        <v>44264</v>
      </c>
      <c r="GX213" t="s">
        <v>410</v>
      </c>
      <c r="GY213" s="27">
        <v>44264</v>
      </c>
      <c r="GZ213" t="s">
        <v>408</v>
      </c>
      <c r="HA213" s="27">
        <v>44510</v>
      </c>
      <c r="HB213" t="s">
        <v>408</v>
      </c>
      <c r="HC213" s="27">
        <v>44510</v>
      </c>
      <c r="HD213" t="s">
        <v>408</v>
      </c>
      <c r="HE213" s="27">
        <v>44510</v>
      </c>
      <c r="HF213" t="s">
        <v>408</v>
      </c>
      <c r="HG213">
        <v>44510</v>
      </c>
      <c r="HH213" t="s">
        <v>408</v>
      </c>
      <c r="HI213">
        <v>44510</v>
      </c>
      <c r="HJ213" t="s">
        <v>408</v>
      </c>
      <c r="HK213">
        <v>44510</v>
      </c>
      <c r="HL213" t="s">
        <v>408</v>
      </c>
      <c r="HM213" s="27">
        <v>44510</v>
      </c>
      <c r="HN213" t="s">
        <v>10</v>
      </c>
      <c r="HO213" s="27">
        <v>44509</v>
      </c>
      <c r="HP213" t="s">
        <v>13</v>
      </c>
      <c r="HQ213" s="27">
        <v>44546</v>
      </c>
      <c r="HR213" s="470" t="s">
        <v>13</v>
      </c>
      <c r="HS213" s="471">
        <v>44546</v>
      </c>
      <c r="HT213" t="s">
        <v>13</v>
      </c>
      <c r="HU213" s="27">
        <v>44546</v>
      </c>
      <c r="HV213" t="s">
        <v>13</v>
      </c>
      <c r="HW213" s="27">
        <v>44546</v>
      </c>
      <c r="HX213" t="s">
        <v>13</v>
      </c>
      <c r="HY213" s="27">
        <v>44546</v>
      </c>
      <c r="HZ213" t="s">
        <v>2587</v>
      </c>
      <c r="IA213" s="27">
        <v>44370</v>
      </c>
      <c r="IB213" t="s">
        <v>2587</v>
      </c>
      <c r="IC213" s="27">
        <v>44370</v>
      </c>
      <c r="ID213" t="s">
        <v>2587</v>
      </c>
      <c r="IE213" s="27">
        <v>44370</v>
      </c>
      <c r="IF213" t="s">
        <v>2550</v>
      </c>
      <c r="IG213" s="27">
        <v>44454</v>
      </c>
      <c r="IH213" t="s">
        <v>11</v>
      </c>
      <c r="II213" s="27">
        <v>44588</v>
      </c>
      <c r="IJ213" t="s">
        <v>11</v>
      </c>
      <c r="IK213" s="27">
        <v>44588</v>
      </c>
      <c r="IL213" t="s">
        <v>11</v>
      </c>
      <c r="IM213" s="27">
        <v>44609</v>
      </c>
      <c r="IN213" t="s">
        <v>11</v>
      </c>
      <c r="IO213" s="27">
        <v>44609</v>
      </c>
      <c r="IP213" t="s">
        <v>13</v>
      </c>
      <c r="IQ213" s="27">
        <v>44609</v>
      </c>
      <c r="IR213" t="s">
        <v>13</v>
      </c>
      <c r="IS213">
        <v>44609</v>
      </c>
      <c r="IT213" t="s">
        <v>13</v>
      </c>
      <c r="IU213" s="27">
        <v>44609</v>
      </c>
      <c r="IV213" t="s">
        <v>13</v>
      </c>
      <c r="IW213" s="27">
        <v>44643</v>
      </c>
      <c r="IX213" t="s">
        <v>13</v>
      </c>
      <c r="IY213" s="27">
        <v>44643</v>
      </c>
      <c r="IZ213" t="s">
        <v>13</v>
      </c>
      <c r="JA213" s="27">
        <v>44643</v>
      </c>
      <c r="JB213" t="s">
        <v>13</v>
      </c>
      <c r="JC213" s="27">
        <v>44643</v>
      </c>
      <c r="JD213" t="s">
        <v>13</v>
      </c>
      <c r="JE213" s="27">
        <v>44643</v>
      </c>
      <c r="JF213" t="s">
        <v>408</v>
      </c>
      <c r="JG213">
        <v>44663</v>
      </c>
      <c r="JH213" t="s">
        <v>10</v>
      </c>
      <c r="JI213" s="27">
        <v>44664</v>
      </c>
      <c r="JJ213" t="s">
        <v>10</v>
      </c>
      <c r="JK213">
        <v>44664</v>
      </c>
      <c r="JL213" t="s">
        <v>10</v>
      </c>
      <c r="JM213" s="27">
        <v>44664</v>
      </c>
      <c r="JN213" t="s">
        <v>10</v>
      </c>
      <c r="JO213" s="7">
        <v>44664</v>
      </c>
      <c r="JP213" t="s">
        <v>10</v>
      </c>
      <c r="JQ213" s="27">
        <v>44698</v>
      </c>
      <c r="JR213" t="s">
        <v>10</v>
      </c>
      <c r="JS213" s="27">
        <v>44698</v>
      </c>
      <c r="JT213" t="s">
        <v>10</v>
      </c>
      <c r="JU213">
        <v>44698</v>
      </c>
      <c r="JV213" t="s">
        <v>10</v>
      </c>
      <c r="JW213">
        <v>44698</v>
      </c>
      <c r="JX213" t="s">
        <v>10</v>
      </c>
      <c r="JY213" s="27">
        <v>44732</v>
      </c>
      <c r="JZ213" t="s">
        <v>10</v>
      </c>
      <c r="KA213" s="27">
        <v>44732</v>
      </c>
      <c r="KB213" t="s">
        <v>10</v>
      </c>
      <c r="KC213" s="27">
        <v>44732</v>
      </c>
      <c r="KD213" t="s">
        <v>10</v>
      </c>
      <c r="KE213" s="27">
        <v>44732</v>
      </c>
    </row>
    <row r="214" spans="1:291" x14ac:dyDescent="0.25">
      <c r="A214" t="s">
        <v>2572</v>
      </c>
      <c r="B214" s="7">
        <v>43943</v>
      </c>
      <c r="D214" t="s">
        <v>2572</v>
      </c>
      <c r="E214" s="7">
        <v>43923</v>
      </c>
      <c r="G214">
        <v>3043</v>
      </c>
      <c r="I214" t="s">
        <v>2537</v>
      </c>
      <c r="J214" s="7">
        <v>43943</v>
      </c>
      <c r="L214">
        <v>3043</v>
      </c>
      <c r="M214" t="s">
        <v>2539</v>
      </c>
      <c r="O214">
        <v>-4114</v>
      </c>
      <c r="P214" s="7">
        <v>43353</v>
      </c>
      <c r="R214">
        <v>43</v>
      </c>
      <c r="S214" s="7">
        <v>43684</v>
      </c>
      <c r="T214" t="s">
        <v>2342</v>
      </c>
      <c r="U214">
        <v>301</v>
      </c>
      <c r="V214" s="7">
        <v>43893</v>
      </c>
      <c r="W214" t="s">
        <v>2342</v>
      </c>
      <c r="X214" t="s">
        <v>2539</v>
      </c>
      <c r="Y214" t="s">
        <v>2539</v>
      </c>
      <c r="Z214" s="7">
        <v>43979</v>
      </c>
      <c r="AA214" t="s">
        <v>2539</v>
      </c>
      <c r="AB214" t="s">
        <v>2539</v>
      </c>
      <c r="AC214">
        <v>-4114</v>
      </c>
      <c r="AD214" s="7">
        <v>43353</v>
      </c>
      <c r="AE214" s="14">
        <v>4161</v>
      </c>
      <c r="AF214">
        <v>4104</v>
      </c>
      <c r="AG214" s="7">
        <v>43353</v>
      </c>
      <c r="AH214">
        <v>43</v>
      </c>
      <c r="AI214" s="7">
        <v>43684</v>
      </c>
      <c r="AJ214" s="15" t="s">
        <v>2342</v>
      </c>
      <c r="AK214">
        <v>3085</v>
      </c>
      <c r="AL214" s="7">
        <v>43991</v>
      </c>
      <c r="AM214">
        <v>4114</v>
      </c>
      <c r="AN214">
        <v>3085</v>
      </c>
      <c r="AO214" s="7">
        <v>43991</v>
      </c>
      <c r="AP214">
        <v>3085</v>
      </c>
      <c r="AQ214" s="7">
        <v>43991</v>
      </c>
      <c r="AR214">
        <v>3085</v>
      </c>
      <c r="AS214" s="27">
        <v>43991</v>
      </c>
      <c r="AT214">
        <v>3085</v>
      </c>
      <c r="AU214" s="27">
        <v>44029</v>
      </c>
      <c r="AV214">
        <v>3085</v>
      </c>
      <c r="AW214" s="27">
        <v>44029</v>
      </c>
      <c r="AX214">
        <v>3085</v>
      </c>
      <c r="AY214" s="27">
        <v>44029</v>
      </c>
      <c r="AZ214">
        <v>3050</v>
      </c>
      <c r="BA214" s="27">
        <v>44056</v>
      </c>
      <c r="BB214">
        <v>3050</v>
      </c>
      <c r="BC214" s="27">
        <v>44056</v>
      </c>
      <c r="BD214">
        <v>3050</v>
      </c>
      <c r="BE214" s="27">
        <v>44056</v>
      </c>
      <c r="BF214">
        <v>3050</v>
      </c>
      <c r="BG214" s="27">
        <v>44056</v>
      </c>
      <c r="BJ214">
        <v>3050</v>
      </c>
      <c r="BK214" s="27">
        <v>44056</v>
      </c>
      <c r="BL214">
        <v>3050</v>
      </c>
      <c r="BM214" s="27">
        <v>44056</v>
      </c>
      <c r="BN214" t="s">
        <v>2580</v>
      </c>
      <c r="BO214" s="27">
        <v>43353</v>
      </c>
      <c r="BP214" t="s">
        <v>2580</v>
      </c>
      <c r="BQ214" s="7">
        <v>43353</v>
      </c>
      <c r="BR214">
        <v>3087</v>
      </c>
      <c r="BS214" s="27">
        <v>44056</v>
      </c>
      <c r="BT214" t="s">
        <v>2580</v>
      </c>
      <c r="BU214" s="27">
        <v>43353</v>
      </c>
      <c r="BV214" t="s">
        <v>2580</v>
      </c>
      <c r="BW214">
        <v>43353</v>
      </c>
      <c r="BX214">
        <v>3087</v>
      </c>
      <c r="BY214" s="27">
        <v>44209</v>
      </c>
      <c r="BZ214">
        <f>-10-4104</f>
        <v>-4114</v>
      </c>
      <c r="CA214" s="27">
        <v>43353</v>
      </c>
      <c r="CB214">
        <v>3050</v>
      </c>
      <c r="CC214" s="27">
        <v>44209</v>
      </c>
      <c r="CD214">
        <v>4695</v>
      </c>
      <c r="CE214" s="27">
        <v>44183</v>
      </c>
      <c r="CF214">
        <v>3050</v>
      </c>
      <c r="CG214" s="27">
        <v>44209</v>
      </c>
      <c r="CH214" t="s">
        <v>2530</v>
      </c>
      <c r="CI214" s="27">
        <v>44221</v>
      </c>
      <c r="CJ214">
        <v>3085</v>
      </c>
      <c r="CK214" s="27">
        <v>44237</v>
      </c>
      <c r="CL214" t="s">
        <v>2530</v>
      </c>
      <c r="CM214" s="27">
        <v>44248</v>
      </c>
      <c r="CN214">
        <v>714</v>
      </c>
      <c r="CO214" s="27">
        <v>44248</v>
      </c>
      <c r="CP214">
        <v>714</v>
      </c>
      <c r="CQ214" s="7">
        <v>44248</v>
      </c>
      <c r="CT214">
        <v>4555</v>
      </c>
      <c r="CU214" s="7">
        <v>44263</v>
      </c>
      <c r="CV214">
        <v>3050</v>
      </c>
      <c r="CW214" s="27">
        <v>44259</v>
      </c>
      <c r="CX214">
        <v>3050</v>
      </c>
      <c r="CY214" s="27">
        <v>44259</v>
      </c>
      <c r="CZ214">
        <v>3050</v>
      </c>
      <c r="DA214" s="27">
        <v>44302</v>
      </c>
      <c r="DB214">
        <v>3050</v>
      </c>
      <c r="DC214" s="27">
        <v>44302</v>
      </c>
      <c r="DD214">
        <v>3039</v>
      </c>
      <c r="DE214" s="27">
        <v>44302</v>
      </c>
      <c r="DF214">
        <v>3039</v>
      </c>
      <c r="DG214" s="27">
        <v>44302</v>
      </c>
      <c r="DH214">
        <v>3039</v>
      </c>
      <c r="DI214" s="27">
        <v>44302</v>
      </c>
      <c r="DJ214" t="s">
        <v>169</v>
      </c>
      <c r="DK214" s="7">
        <v>44257</v>
      </c>
      <c r="DL214" t="s">
        <v>384</v>
      </c>
      <c r="DM214" s="27">
        <v>44365</v>
      </c>
      <c r="DN214" t="s">
        <v>384</v>
      </c>
      <c r="DO214" s="27">
        <v>44365</v>
      </c>
      <c r="DP214" t="s">
        <v>375</v>
      </c>
      <c r="DQ214" s="27">
        <v>44365</v>
      </c>
      <c r="DR214" t="s">
        <v>376</v>
      </c>
      <c r="DS214" s="27">
        <v>44365</v>
      </c>
      <c r="DT214" t="s">
        <v>375</v>
      </c>
      <c r="DU214" s="27">
        <v>44365</v>
      </c>
      <c r="DV214" t="s">
        <v>372</v>
      </c>
      <c r="DW214" s="27">
        <v>44365</v>
      </c>
      <c r="DX214" t="s">
        <v>368</v>
      </c>
      <c r="DY214" s="7">
        <v>44365</v>
      </c>
      <c r="DZ214" t="s">
        <v>368</v>
      </c>
      <c r="EA214">
        <v>44365</v>
      </c>
      <c r="EB214" t="s">
        <v>368</v>
      </c>
      <c r="EC214" s="27">
        <v>44365</v>
      </c>
      <c r="ED214" t="s">
        <v>368</v>
      </c>
      <c r="EE214" s="27">
        <v>44365</v>
      </c>
      <c r="EF214" t="s">
        <v>368</v>
      </c>
      <c r="EG214" s="7">
        <v>44365</v>
      </c>
      <c r="EH214" t="s">
        <v>368</v>
      </c>
      <c r="EI214" s="27">
        <v>44365</v>
      </c>
      <c r="EJ214" t="s">
        <v>18</v>
      </c>
      <c r="EK214" s="27">
        <v>44365</v>
      </c>
      <c r="EL214" t="s">
        <v>18</v>
      </c>
      <c r="EM214" s="27">
        <v>44365</v>
      </c>
      <c r="EN214" t="s">
        <v>18</v>
      </c>
      <c r="EO214" s="27">
        <v>44365</v>
      </c>
      <c r="EP214" t="s">
        <v>18</v>
      </c>
      <c r="EQ214" s="27">
        <v>44365</v>
      </c>
      <c r="ER214" t="s">
        <v>416</v>
      </c>
      <c r="ES214" s="27">
        <v>44392</v>
      </c>
      <c r="ET214" t="s">
        <v>415</v>
      </c>
      <c r="EU214" s="27">
        <v>44421</v>
      </c>
      <c r="EV214" t="s">
        <v>414</v>
      </c>
      <c r="EW214" s="27">
        <v>44421</v>
      </c>
      <c r="EX214" t="s">
        <v>414</v>
      </c>
      <c r="EY214" s="27">
        <v>44421</v>
      </c>
      <c r="EZ214" t="s">
        <v>414</v>
      </c>
      <c r="FA214">
        <v>44421</v>
      </c>
      <c r="FB214" t="s">
        <v>414</v>
      </c>
      <c r="FC214" s="27">
        <v>44421</v>
      </c>
      <c r="FF214" t="s">
        <v>414</v>
      </c>
      <c r="FG214" s="27">
        <v>44421</v>
      </c>
      <c r="FH214" t="s">
        <v>413</v>
      </c>
      <c r="FI214" s="7">
        <v>44421</v>
      </c>
      <c r="FJ214" t="s">
        <v>413</v>
      </c>
      <c r="FK214" s="27">
        <v>44421</v>
      </c>
      <c r="FL214" t="s">
        <v>413</v>
      </c>
      <c r="FM214" s="27">
        <v>44421</v>
      </c>
      <c r="FN214" t="s">
        <v>411</v>
      </c>
      <c r="FO214" s="27">
        <v>44421</v>
      </c>
      <c r="FP214" t="s">
        <v>411</v>
      </c>
      <c r="FQ214" s="27">
        <v>44421</v>
      </c>
      <c r="FR214" t="s">
        <v>411</v>
      </c>
      <c r="FS214" s="27">
        <v>44454</v>
      </c>
      <c r="FT214" t="s">
        <v>411</v>
      </c>
      <c r="FU214" s="7">
        <v>44454</v>
      </c>
      <c r="FV214" t="s">
        <v>411</v>
      </c>
      <c r="FW214" s="27">
        <v>44454</v>
      </c>
      <c r="FX214" t="s">
        <v>411</v>
      </c>
      <c r="FY214" s="27">
        <v>44454</v>
      </c>
      <c r="FZ214" t="s">
        <v>411</v>
      </c>
      <c r="GA214" s="27">
        <v>44454</v>
      </c>
      <c r="GB214" t="s">
        <v>411</v>
      </c>
      <c r="GC214" s="27">
        <v>44454</v>
      </c>
      <c r="GD214" t="s">
        <v>411</v>
      </c>
      <c r="GE214" s="27">
        <v>44454</v>
      </c>
      <c r="GF214" t="s">
        <v>411</v>
      </c>
      <c r="GG214" s="27">
        <v>44454</v>
      </c>
      <c r="GH214" t="s">
        <v>411</v>
      </c>
      <c r="GI214" s="27">
        <v>44454</v>
      </c>
      <c r="GJ214" t="s">
        <v>411</v>
      </c>
      <c r="GK214" s="27">
        <v>44482</v>
      </c>
      <c r="GL214" t="s">
        <v>411</v>
      </c>
      <c r="GM214" s="27">
        <v>44482</v>
      </c>
      <c r="GN214" t="s">
        <v>411</v>
      </c>
      <c r="GO214" s="27">
        <v>44482</v>
      </c>
      <c r="GP214" t="s">
        <v>411</v>
      </c>
      <c r="GQ214" s="27">
        <v>44482</v>
      </c>
      <c r="GR214" t="s">
        <v>411</v>
      </c>
      <c r="GS214" s="27">
        <v>44482</v>
      </c>
      <c r="GT214" t="s">
        <v>411</v>
      </c>
      <c r="GU214" s="27">
        <v>44510</v>
      </c>
      <c r="GV214" t="s">
        <v>411</v>
      </c>
      <c r="GW214" s="27">
        <v>44510</v>
      </c>
      <c r="GX214" t="s">
        <v>411</v>
      </c>
      <c r="GY214" s="27">
        <v>44510</v>
      </c>
      <c r="GZ214" t="s">
        <v>410</v>
      </c>
      <c r="HA214" s="27">
        <v>44264</v>
      </c>
      <c r="HB214" t="s">
        <v>410</v>
      </c>
      <c r="HC214" s="27">
        <v>44264</v>
      </c>
      <c r="HD214" t="s">
        <v>410</v>
      </c>
      <c r="HE214" s="27">
        <v>44264</v>
      </c>
      <c r="HF214" t="s">
        <v>410</v>
      </c>
      <c r="HG214">
        <v>44264</v>
      </c>
      <c r="HH214" t="s">
        <v>410</v>
      </c>
      <c r="HI214">
        <v>44264</v>
      </c>
      <c r="HJ214" t="s">
        <v>410</v>
      </c>
      <c r="HK214">
        <v>44264</v>
      </c>
      <c r="HL214" t="s">
        <v>410</v>
      </c>
      <c r="HM214" s="27">
        <v>44264</v>
      </c>
      <c r="HN214" t="s">
        <v>11</v>
      </c>
      <c r="HO214" s="27">
        <v>44546</v>
      </c>
      <c r="HP214" t="s">
        <v>408</v>
      </c>
      <c r="HQ214" s="27">
        <v>44510</v>
      </c>
      <c r="HR214" s="470" t="s">
        <v>408</v>
      </c>
      <c r="HS214" s="471">
        <v>44510</v>
      </c>
      <c r="HT214" t="s">
        <v>408</v>
      </c>
      <c r="HU214" s="27">
        <v>44510</v>
      </c>
      <c r="HV214" t="s">
        <v>408</v>
      </c>
      <c r="HW214" s="27">
        <v>44510</v>
      </c>
      <c r="HX214" t="s">
        <v>408</v>
      </c>
      <c r="HY214" s="27">
        <v>44586</v>
      </c>
      <c r="HZ214" t="s">
        <v>10</v>
      </c>
      <c r="IA214" s="27">
        <v>44509</v>
      </c>
      <c r="IB214" t="s">
        <v>10</v>
      </c>
      <c r="IC214" s="27">
        <v>44509</v>
      </c>
      <c r="ID214" t="s">
        <v>10</v>
      </c>
      <c r="IE214" s="27">
        <v>44509</v>
      </c>
      <c r="IF214" t="s">
        <v>2587</v>
      </c>
      <c r="IG214" s="27">
        <v>44370</v>
      </c>
      <c r="IH214" t="s">
        <v>13</v>
      </c>
      <c r="II214" s="27">
        <v>44588</v>
      </c>
      <c r="IJ214" t="s">
        <v>13</v>
      </c>
      <c r="IK214" s="27">
        <v>44588</v>
      </c>
      <c r="IL214" t="s">
        <v>13</v>
      </c>
      <c r="IM214" s="27">
        <v>44609</v>
      </c>
      <c r="IN214" t="s">
        <v>13</v>
      </c>
      <c r="IO214" s="27">
        <v>44609</v>
      </c>
      <c r="IP214" t="s">
        <v>408</v>
      </c>
      <c r="IQ214" s="27">
        <v>44609</v>
      </c>
      <c r="IR214" t="s">
        <v>408</v>
      </c>
      <c r="IS214">
        <v>44609</v>
      </c>
      <c r="IT214" t="s">
        <v>408</v>
      </c>
      <c r="IU214" s="27">
        <v>44609</v>
      </c>
      <c r="IV214" t="s">
        <v>408</v>
      </c>
      <c r="IW214" s="27">
        <v>44609</v>
      </c>
      <c r="IX214" t="s">
        <v>408</v>
      </c>
      <c r="IY214" s="27">
        <v>44609</v>
      </c>
      <c r="IZ214" t="s">
        <v>408</v>
      </c>
      <c r="JA214" s="27">
        <v>44645</v>
      </c>
      <c r="JB214" t="s">
        <v>408</v>
      </c>
      <c r="JC214" s="27">
        <v>44645</v>
      </c>
      <c r="JD214" t="s">
        <v>408</v>
      </c>
      <c r="JE214" s="27">
        <v>44645</v>
      </c>
      <c r="JF214" t="s">
        <v>410</v>
      </c>
      <c r="JG214">
        <v>44264</v>
      </c>
      <c r="JH214" t="s">
        <v>11</v>
      </c>
      <c r="JI214" s="27">
        <v>44664</v>
      </c>
      <c r="JJ214" t="s">
        <v>11</v>
      </c>
      <c r="JK214">
        <v>44664</v>
      </c>
      <c r="JL214" t="s">
        <v>11</v>
      </c>
      <c r="JM214" s="27">
        <v>44664</v>
      </c>
      <c r="JN214" t="s">
        <v>11</v>
      </c>
      <c r="JO214" s="7">
        <v>44664</v>
      </c>
      <c r="JP214" t="s">
        <v>11</v>
      </c>
      <c r="JQ214" s="27">
        <v>44698</v>
      </c>
      <c r="JR214" t="s">
        <v>11</v>
      </c>
      <c r="JS214" s="27">
        <v>44698</v>
      </c>
      <c r="JT214" t="s">
        <v>11</v>
      </c>
      <c r="JU214">
        <v>44698</v>
      </c>
      <c r="JV214" t="s">
        <v>11</v>
      </c>
      <c r="JW214">
        <v>44728</v>
      </c>
      <c r="JX214" t="s">
        <v>11</v>
      </c>
      <c r="JY214" s="27">
        <v>44728</v>
      </c>
      <c r="JZ214" t="s">
        <v>11</v>
      </c>
      <c r="KA214" s="27">
        <v>44728</v>
      </c>
      <c r="KB214" t="s">
        <v>11</v>
      </c>
      <c r="KC214" s="27">
        <v>44768</v>
      </c>
      <c r="KD214" t="s">
        <v>11</v>
      </c>
      <c r="KE214" s="27">
        <v>44768</v>
      </c>
    </row>
    <row r="215" spans="1:291" x14ac:dyDescent="0.25">
      <c r="A215" t="s">
        <v>2537</v>
      </c>
      <c r="B215" s="7">
        <v>43943</v>
      </c>
      <c r="D215" t="s">
        <v>2537</v>
      </c>
      <c r="E215" s="7">
        <v>43923</v>
      </c>
      <c r="G215">
        <v>3016</v>
      </c>
      <c r="I215" t="s">
        <v>2539</v>
      </c>
      <c r="J215" s="7">
        <v>43840</v>
      </c>
      <c r="L215">
        <v>3016</v>
      </c>
      <c r="M215" t="s">
        <v>2540</v>
      </c>
      <c r="O215" t="s">
        <v>2580</v>
      </c>
      <c r="P215" s="7">
        <v>43353</v>
      </c>
      <c r="R215">
        <v>84</v>
      </c>
      <c r="S215" s="7">
        <v>43684</v>
      </c>
      <c r="T215" t="s">
        <v>2342</v>
      </c>
      <c r="U215">
        <v>30</v>
      </c>
      <c r="V215" s="7">
        <v>43684</v>
      </c>
      <c r="W215" t="s">
        <v>2342</v>
      </c>
      <c r="X215" t="s">
        <v>2540</v>
      </c>
      <c r="Y215" t="s">
        <v>2540</v>
      </c>
      <c r="Z215" s="7">
        <v>43943</v>
      </c>
      <c r="AA215" t="s">
        <v>2540</v>
      </c>
      <c r="AB215" t="s">
        <v>2540</v>
      </c>
      <c r="AC215" t="s">
        <v>2580</v>
      </c>
      <c r="AD215" s="7">
        <v>43353</v>
      </c>
      <c r="AE215" s="14">
        <v>4160</v>
      </c>
      <c r="AF215">
        <v>-4114</v>
      </c>
      <c r="AG215" s="7">
        <v>43353</v>
      </c>
      <c r="AH215">
        <v>84</v>
      </c>
      <c r="AI215" s="7">
        <v>43684</v>
      </c>
      <c r="AJ215" s="15" t="s">
        <v>2342</v>
      </c>
      <c r="AK215">
        <v>3087</v>
      </c>
      <c r="AL215" s="7">
        <v>43991</v>
      </c>
      <c r="AM215">
        <v>4126</v>
      </c>
      <c r="AN215">
        <v>3087</v>
      </c>
      <c r="AO215" s="7">
        <v>43991</v>
      </c>
      <c r="AP215">
        <v>3087</v>
      </c>
      <c r="AQ215" s="7">
        <v>43991</v>
      </c>
      <c r="AR215">
        <v>3087</v>
      </c>
      <c r="AS215" s="27">
        <v>43991</v>
      </c>
      <c r="AT215">
        <v>3087</v>
      </c>
      <c r="AU215" s="27">
        <v>44029</v>
      </c>
      <c r="AV215">
        <v>3087</v>
      </c>
      <c r="AW215" s="27">
        <v>44029</v>
      </c>
      <c r="AX215">
        <v>3087</v>
      </c>
      <c r="AY215" s="27">
        <v>44029</v>
      </c>
      <c r="AZ215">
        <v>3085</v>
      </c>
      <c r="BA215" s="27">
        <v>44056</v>
      </c>
      <c r="BB215">
        <v>3085</v>
      </c>
      <c r="BC215" s="27">
        <v>44056</v>
      </c>
      <c r="BD215">
        <v>3085</v>
      </c>
      <c r="BE215" s="27">
        <v>44056</v>
      </c>
      <c r="BF215">
        <v>3085</v>
      </c>
      <c r="BG215" s="27">
        <v>44056</v>
      </c>
      <c r="BJ215">
        <v>3085</v>
      </c>
      <c r="BK215" s="27">
        <v>44056</v>
      </c>
      <c r="BL215">
        <v>3085</v>
      </c>
      <c r="BM215" s="27">
        <v>44056</v>
      </c>
      <c r="BN215">
        <v>3039</v>
      </c>
      <c r="BO215" s="27">
        <v>44056</v>
      </c>
      <c r="BP215">
        <v>3039</v>
      </c>
      <c r="BQ215" s="7">
        <v>44056</v>
      </c>
      <c r="BR215">
        <v>3090</v>
      </c>
      <c r="BS215" s="27">
        <v>44056</v>
      </c>
      <c r="BT215">
        <v>3039</v>
      </c>
      <c r="BU215" s="27">
        <v>44056</v>
      </c>
      <c r="BV215">
        <v>3039</v>
      </c>
      <c r="BW215">
        <v>44056</v>
      </c>
      <c r="BX215">
        <v>3090</v>
      </c>
      <c r="BY215" s="27">
        <v>44209</v>
      </c>
      <c r="BZ215" t="s">
        <v>2580</v>
      </c>
      <c r="CA215" s="27">
        <v>43353</v>
      </c>
      <c r="CB215">
        <v>3085</v>
      </c>
      <c r="CC215" s="27">
        <v>44209</v>
      </c>
      <c r="CD215">
        <v>3026</v>
      </c>
      <c r="CE215" s="27">
        <v>44083</v>
      </c>
      <c r="CF215">
        <v>3085</v>
      </c>
      <c r="CG215" s="27">
        <v>44209</v>
      </c>
      <c r="CH215" t="s">
        <v>2531</v>
      </c>
      <c r="CI215" s="27">
        <v>44221</v>
      </c>
      <c r="CJ215">
        <v>3087</v>
      </c>
      <c r="CK215" s="27">
        <v>44237</v>
      </c>
      <c r="CL215" t="s">
        <v>2531</v>
      </c>
      <c r="CM215" s="27">
        <v>44248</v>
      </c>
      <c r="CN215" t="s">
        <v>2530</v>
      </c>
      <c r="CO215" s="27">
        <v>44248</v>
      </c>
      <c r="CP215" t="s">
        <v>2530</v>
      </c>
      <c r="CQ215" s="7">
        <v>44248</v>
      </c>
      <c r="CT215">
        <v>4435</v>
      </c>
      <c r="CU215" s="7">
        <v>44263</v>
      </c>
      <c r="CV215">
        <v>3085</v>
      </c>
      <c r="CW215" s="27">
        <v>44259</v>
      </c>
      <c r="CX215">
        <v>3085</v>
      </c>
      <c r="CY215" s="27">
        <v>44259</v>
      </c>
      <c r="CZ215">
        <v>3085</v>
      </c>
      <c r="DA215" s="27">
        <v>44302</v>
      </c>
      <c r="DB215">
        <v>3085</v>
      </c>
      <c r="DC215" s="27">
        <v>44302</v>
      </c>
      <c r="DD215">
        <v>3050</v>
      </c>
      <c r="DE215" s="27">
        <v>44336</v>
      </c>
      <c r="DF215">
        <v>3050</v>
      </c>
      <c r="DG215" s="27">
        <v>44336</v>
      </c>
      <c r="DH215">
        <v>3050</v>
      </c>
      <c r="DI215" s="27">
        <v>44336</v>
      </c>
      <c r="DJ215" t="s">
        <v>171</v>
      </c>
      <c r="DK215" s="7">
        <v>44257</v>
      </c>
      <c r="DL215" t="s">
        <v>385</v>
      </c>
      <c r="DM215" s="27">
        <v>44365</v>
      </c>
      <c r="DN215" t="s">
        <v>385</v>
      </c>
      <c r="DO215" s="27">
        <v>44365</v>
      </c>
      <c r="DP215" t="s">
        <v>376</v>
      </c>
      <c r="DQ215" s="27">
        <v>44365</v>
      </c>
      <c r="DR215" t="s">
        <v>377</v>
      </c>
      <c r="DS215" s="27">
        <v>44365</v>
      </c>
      <c r="DT215" t="s">
        <v>376</v>
      </c>
      <c r="DU215" s="27">
        <v>44365</v>
      </c>
      <c r="DV215" t="s">
        <v>374</v>
      </c>
      <c r="DW215" s="27">
        <v>44365</v>
      </c>
      <c r="DX215" t="s">
        <v>370</v>
      </c>
      <c r="DY215" s="7">
        <v>44365</v>
      </c>
      <c r="DZ215" t="s">
        <v>370</v>
      </c>
      <c r="EA215">
        <v>44365</v>
      </c>
      <c r="EB215" t="s">
        <v>370</v>
      </c>
      <c r="EC215" s="27">
        <v>44365</v>
      </c>
      <c r="ED215" t="s">
        <v>370</v>
      </c>
      <c r="EE215" s="27">
        <v>44365</v>
      </c>
      <c r="EF215" t="s">
        <v>370</v>
      </c>
      <c r="EG215" s="7">
        <v>44365</v>
      </c>
      <c r="EH215" t="s">
        <v>370</v>
      </c>
      <c r="EI215" s="27">
        <v>44365</v>
      </c>
      <c r="EJ215" t="s">
        <v>366</v>
      </c>
      <c r="EK215" s="27">
        <v>44365</v>
      </c>
      <c r="EL215" t="s">
        <v>366</v>
      </c>
      <c r="EM215" s="27">
        <v>44365</v>
      </c>
      <c r="EN215" t="s">
        <v>366</v>
      </c>
      <c r="EO215" s="27">
        <v>44365</v>
      </c>
      <c r="EP215" t="s">
        <v>366</v>
      </c>
      <c r="EQ215" s="27">
        <v>44365</v>
      </c>
      <c r="ER215" t="s">
        <v>417</v>
      </c>
      <c r="ES215" s="27">
        <v>44392</v>
      </c>
      <c r="ET215" t="s">
        <v>416</v>
      </c>
      <c r="EU215" s="27">
        <v>44421</v>
      </c>
      <c r="EV215" t="s">
        <v>415</v>
      </c>
      <c r="EW215" s="27">
        <v>44421</v>
      </c>
      <c r="EX215" t="s">
        <v>415</v>
      </c>
      <c r="EY215" s="27">
        <v>44421</v>
      </c>
      <c r="EZ215" t="s">
        <v>415</v>
      </c>
      <c r="FA215">
        <v>44421</v>
      </c>
      <c r="FB215" t="s">
        <v>415</v>
      </c>
      <c r="FC215" s="27">
        <v>44421</v>
      </c>
      <c r="FF215" t="s">
        <v>415</v>
      </c>
      <c r="FG215" s="27">
        <v>44421</v>
      </c>
      <c r="FH215" t="s">
        <v>414</v>
      </c>
      <c r="FI215" s="7">
        <v>44421</v>
      </c>
      <c r="FJ215" t="s">
        <v>414</v>
      </c>
      <c r="FK215" s="27">
        <v>44421</v>
      </c>
      <c r="FL215" t="s">
        <v>414</v>
      </c>
      <c r="FM215" s="27">
        <v>44421</v>
      </c>
      <c r="FN215" t="s">
        <v>413</v>
      </c>
      <c r="FO215" s="27">
        <v>44421</v>
      </c>
      <c r="FP215" t="s">
        <v>413</v>
      </c>
      <c r="FQ215" s="27">
        <v>44421</v>
      </c>
      <c r="FR215" t="s">
        <v>413</v>
      </c>
      <c r="FS215" s="27">
        <v>44454</v>
      </c>
      <c r="FT215" t="s">
        <v>413</v>
      </c>
      <c r="FU215" s="7">
        <v>44454</v>
      </c>
      <c r="FV215" t="s">
        <v>413</v>
      </c>
      <c r="FW215" s="27">
        <v>44454</v>
      </c>
      <c r="FX215" t="s">
        <v>413</v>
      </c>
      <c r="FY215" s="27">
        <v>44454</v>
      </c>
      <c r="FZ215" t="s">
        <v>413</v>
      </c>
      <c r="GA215" s="27">
        <v>44454</v>
      </c>
      <c r="GB215" t="s">
        <v>413</v>
      </c>
      <c r="GC215" s="27">
        <v>44454</v>
      </c>
      <c r="GD215" t="s">
        <v>413</v>
      </c>
      <c r="GE215" s="27">
        <v>44454</v>
      </c>
      <c r="GF215" t="s">
        <v>413</v>
      </c>
      <c r="GG215" s="27">
        <v>44454</v>
      </c>
      <c r="GH215" t="s">
        <v>413</v>
      </c>
      <c r="GI215" s="27">
        <v>44454</v>
      </c>
      <c r="GJ215" t="s">
        <v>413</v>
      </c>
      <c r="GK215" s="27">
        <v>44482</v>
      </c>
      <c r="GL215" t="s">
        <v>413</v>
      </c>
      <c r="GM215" s="27">
        <v>44482</v>
      </c>
      <c r="GN215" t="s">
        <v>413</v>
      </c>
      <c r="GO215" s="27">
        <v>44482</v>
      </c>
      <c r="GP215" t="s">
        <v>413</v>
      </c>
      <c r="GQ215" s="27">
        <v>44482</v>
      </c>
      <c r="GR215" t="s">
        <v>413</v>
      </c>
      <c r="GS215" s="27">
        <v>44482</v>
      </c>
      <c r="GT215" t="s">
        <v>413</v>
      </c>
      <c r="GU215" s="27">
        <v>44510</v>
      </c>
      <c r="GV215" t="s">
        <v>413</v>
      </c>
      <c r="GW215" s="27">
        <v>44510</v>
      </c>
      <c r="GX215" t="s">
        <v>413</v>
      </c>
      <c r="GY215" s="27">
        <v>44510</v>
      </c>
      <c r="GZ215" t="s">
        <v>411</v>
      </c>
      <c r="HA215" s="27">
        <v>44510</v>
      </c>
      <c r="HB215" t="s">
        <v>411</v>
      </c>
      <c r="HC215" s="27">
        <v>44510</v>
      </c>
      <c r="HD215" t="s">
        <v>411</v>
      </c>
      <c r="HE215" s="27">
        <v>44510</v>
      </c>
      <c r="HF215" t="s">
        <v>411</v>
      </c>
      <c r="HG215">
        <v>44510</v>
      </c>
      <c r="HH215" t="s">
        <v>411</v>
      </c>
      <c r="HI215">
        <v>44510</v>
      </c>
      <c r="HJ215" t="s">
        <v>411</v>
      </c>
      <c r="HK215">
        <v>44510</v>
      </c>
      <c r="HL215" t="s">
        <v>411</v>
      </c>
      <c r="HM215" s="27">
        <v>44510</v>
      </c>
      <c r="HN215" t="s">
        <v>13</v>
      </c>
      <c r="HO215" s="27">
        <v>44546</v>
      </c>
      <c r="HP215" t="s">
        <v>410</v>
      </c>
      <c r="HQ215" s="27">
        <v>44264</v>
      </c>
      <c r="HR215" s="470" t="s">
        <v>410</v>
      </c>
      <c r="HS215" s="471">
        <v>44264</v>
      </c>
      <c r="HT215" t="s">
        <v>410</v>
      </c>
      <c r="HU215" s="27">
        <v>44264</v>
      </c>
      <c r="HV215" t="s">
        <v>410</v>
      </c>
      <c r="HW215" s="27">
        <v>44264</v>
      </c>
      <c r="HX215" t="s">
        <v>410</v>
      </c>
      <c r="HY215" s="27">
        <v>44264</v>
      </c>
      <c r="HZ215" t="s">
        <v>11</v>
      </c>
      <c r="IA215" s="27">
        <v>44588</v>
      </c>
      <c r="IB215" t="s">
        <v>11</v>
      </c>
      <c r="IC215" s="27">
        <v>44588</v>
      </c>
      <c r="ID215" t="s">
        <v>11</v>
      </c>
      <c r="IE215" s="27">
        <v>44588</v>
      </c>
      <c r="IF215" t="s">
        <v>10</v>
      </c>
      <c r="IG215" s="27">
        <v>44509</v>
      </c>
      <c r="IH215" t="s">
        <v>408</v>
      </c>
      <c r="II215" s="27">
        <v>44586</v>
      </c>
      <c r="IJ215" t="s">
        <v>408</v>
      </c>
      <c r="IK215" s="27">
        <v>44586</v>
      </c>
      <c r="IL215" t="s">
        <v>408</v>
      </c>
      <c r="IM215" s="27">
        <v>44609</v>
      </c>
      <c r="IN215" t="s">
        <v>408</v>
      </c>
      <c r="IO215" s="27">
        <v>44609</v>
      </c>
      <c r="IP215" t="s">
        <v>410</v>
      </c>
      <c r="IQ215" s="27">
        <v>44264</v>
      </c>
      <c r="IR215" t="s">
        <v>410</v>
      </c>
      <c r="IS215">
        <v>44264</v>
      </c>
      <c r="IT215" t="s">
        <v>410</v>
      </c>
      <c r="IU215" s="27">
        <v>44264</v>
      </c>
      <c r="IV215" t="s">
        <v>410</v>
      </c>
      <c r="IW215" s="27">
        <v>44264</v>
      </c>
      <c r="IX215" t="s">
        <v>410</v>
      </c>
      <c r="IY215" s="27">
        <v>44264</v>
      </c>
      <c r="IZ215" t="s">
        <v>410</v>
      </c>
      <c r="JA215" s="27">
        <v>44264</v>
      </c>
      <c r="JB215" t="s">
        <v>410</v>
      </c>
      <c r="JC215" s="27">
        <v>44264</v>
      </c>
      <c r="JD215" t="s">
        <v>410</v>
      </c>
      <c r="JE215" s="27">
        <v>44264</v>
      </c>
      <c r="JF215" t="s">
        <v>411</v>
      </c>
      <c r="JG215">
        <v>44664</v>
      </c>
      <c r="JH215" t="s">
        <v>13</v>
      </c>
      <c r="JI215" s="27">
        <v>44664</v>
      </c>
      <c r="JJ215" t="s">
        <v>13</v>
      </c>
      <c r="JK215">
        <v>44664</v>
      </c>
      <c r="JL215" t="s">
        <v>13</v>
      </c>
      <c r="JM215" s="27">
        <v>44664</v>
      </c>
      <c r="JN215" t="s">
        <v>13</v>
      </c>
      <c r="JO215" s="7">
        <v>44664</v>
      </c>
      <c r="JP215" t="s">
        <v>13</v>
      </c>
      <c r="JQ215" s="27">
        <v>44698</v>
      </c>
      <c r="JR215" t="s">
        <v>13</v>
      </c>
      <c r="JS215" s="27">
        <v>44698</v>
      </c>
      <c r="JT215" t="s">
        <v>13</v>
      </c>
      <c r="JU215">
        <v>44698</v>
      </c>
      <c r="JV215" t="s">
        <v>13</v>
      </c>
      <c r="JW215">
        <v>44728</v>
      </c>
      <c r="JX215" t="s">
        <v>13</v>
      </c>
      <c r="JY215" s="27">
        <v>44728</v>
      </c>
      <c r="JZ215" t="s">
        <v>13</v>
      </c>
      <c r="KA215" s="27">
        <v>44728</v>
      </c>
      <c r="KB215" t="s">
        <v>13</v>
      </c>
      <c r="KC215" s="27">
        <v>44768</v>
      </c>
      <c r="KD215" t="s">
        <v>13</v>
      </c>
      <c r="KE215" s="27">
        <v>44768</v>
      </c>
    </row>
    <row r="216" spans="1:291" x14ac:dyDescent="0.25">
      <c r="A216" t="s">
        <v>2539</v>
      </c>
      <c r="B216" s="7">
        <v>43840</v>
      </c>
      <c r="D216" t="s">
        <v>2539</v>
      </c>
      <c r="E216" s="7">
        <v>43840</v>
      </c>
      <c r="G216">
        <v>3048</v>
      </c>
      <c r="I216" t="s">
        <v>2540</v>
      </c>
      <c r="J216" s="7">
        <v>43943</v>
      </c>
      <c r="L216">
        <v>3048</v>
      </c>
      <c r="M216">
        <v>4162</v>
      </c>
      <c r="O216">
        <v>3039</v>
      </c>
      <c r="P216" s="7">
        <v>43972</v>
      </c>
      <c r="R216">
        <v>82</v>
      </c>
      <c r="S216" s="7">
        <v>43017</v>
      </c>
      <c r="T216" t="s">
        <v>2503</v>
      </c>
      <c r="U216">
        <v>7246</v>
      </c>
      <c r="V216" s="7">
        <v>43941</v>
      </c>
      <c r="W216" t="s">
        <v>2342</v>
      </c>
      <c r="X216">
        <v>4162</v>
      </c>
      <c r="Y216">
        <v>4162</v>
      </c>
      <c r="Z216" s="7">
        <v>43979</v>
      </c>
      <c r="AA216">
        <v>4162</v>
      </c>
      <c r="AB216">
        <v>4162</v>
      </c>
      <c r="AC216">
        <v>3039</v>
      </c>
      <c r="AD216" s="7">
        <v>43972</v>
      </c>
      <c r="AE216" s="14">
        <v>4159</v>
      </c>
      <c r="AF216" t="s">
        <v>2580</v>
      </c>
      <c r="AG216" s="7">
        <v>43353</v>
      </c>
      <c r="AH216">
        <v>82</v>
      </c>
      <c r="AI216" s="7">
        <v>43017</v>
      </c>
      <c r="AJ216" s="15" t="s">
        <v>2503</v>
      </c>
      <c r="AK216">
        <v>3090</v>
      </c>
      <c r="AL216" s="7">
        <v>43991</v>
      </c>
      <c r="AM216">
        <v>4127</v>
      </c>
      <c r="AN216">
        <v>3090</v>
      </c>
      <c r="AO216" s="7">
        <v>43991</v>
      </c>
      <c r="AP216">
        <v>3090</v>
      </c>
      <c r="AQ216" s="7">
        <v>43991</v>
      </c>
      <c r="AR216">
        <v>3090</v>
      </c>
      <c r="AS216" s="27">
        <v>43991</v>
      </c>
      <c r="AT216">
        <v>3090</v>
      </c>
      <c r="AU216" s="27">
        <v>44029</v>
      </c>
      <c r="AV216">
        <v>3090</v>
      </c>
      <c r="AW216" s="27">
        <v>44029</v>
      </c>
      <c r="AX216">
        <v>3090</v>
      </c>
      <c r="AY216" s="27">
        <v>44029</v>
      </c>
      <c r="AZ216">
        <v>3087</v>
      </c>
      <c r="BA216" s="27">
        <v>44056</v>
      </c>
      <c r="BB216">
        <v>3087</v>
      </c>
      <c r="BC216" s="27">
        <v>44056</v>
      </c>
      <c r="BD216">
        <v>3087</v>
      </c>
      <c r="BE216" s="27">
        <v>44056</v>
      </c>
      <c r="BF216">
        <v>3087</v>
      </c>
      <c r="BG216" s="27">
        <v>44056</v>
      </c>
      <c r="BJ216">
        <v>3087</v>
      </c>
      <c r="BK216" s="27">
        <v>44056</v>
      </c>
      <c r="BL216">
        <v>3087</v>
      </c>
      <c r="BM216" s="27">
        <v>44056</v>
      </c>
      <c r="BN216">
        <v>3050</v>
      </c>
      <c r="BO216" s="27">
        <v>44056</v>
      </c>
      <c r="BP216">
        <v>3050</v>
      </c>
      <c r="BQ216" s="7">
        <v>44056</v>
      </c>
      <c r="BR216">
        <v>715</v>
      </c>
      <c r="BS216" s="27">
        <v>44167</v>
      </c>
      <c r="BT216">
        <v>3050</v>
      </c>
      <c r="BU216" s="27">
        <v>44056</v>
      </c>
      <c r="BV216">
        <v>3050</v>
      </c>
      <c r="BW216">
        <v>44056</v>
      </c>
      <c r="BX216">
        <v>715</v>
      </c>
      <c r="BY216" s="27">
        <v>44167</v>
      </c>
      <c r="BZ216">
        <v>3039</v>
      </c>
      <c r="CA216" s="27">
        <v>44056</v>
      </c>
      <c r="CB216">
        <v>3087</v>
      </c>
      <c r="CC216" s="27">
        <v>44209</v>
      </c>
      <c r="CD216">
        <v>3418</v>
      </c>
      <c r="CE216" s="27">
        <v>44222</v>
      </c>
      <c r="CF216">
        <v>3087</v>
      </c>
      <c r="CG216" s="27">
        <v>44209</v>
      </c>
      <c r="CH216">
        <v>4352</v>
      </c>
      <c r="CI216" s="27">
        <v>44222</v>
      </c>
      <c r="CJ216">
        <v>3090</v>
      </c>
      <c r="CK216" s="27">
        <v>44237</v>
      </c>
      <c r="CL216">
        <v>4352</v>
      </c>
      <c r="CM216" s="27">
        <v>44248</v>
      </c>
      <c r="CN216" t="s">
        <v>2531</v>
      </c>
      <c r="CO216" s="27">
        <v>44248</v>
      </c>
      <c r="CP216" t="s">
        <v>2531</v>
      </c>
      <c r="CQ216" s="7">
        <v>44248</v>
      </c>
      <c r="CT216">
        <v>4351</v>
      </c>
      <c r="CU216" s="7">
        <v>44264</v>
      </c>
      <c r="CV216">
        <v>3087</v>
      </c>
      <c r="CW216" s="27">
        <v>44259</v>
      </c>
      <c r="CX216">
        <v>3087</v>
      </c>
      <c r="CY216" s="27">
        <v>44259</v>
      </c>
      <c r="CZ216">
        <v>3087</v>
      </c>
      <c r="DA216" s="27">
        <v>44302</v>
      </c>
      <c r="DB216">
        <v>3087</v>
      </c>
      <c r="DC216" s="27">
        <v>44302</v>
      </c>
      <c r="DD216">
        <v>3085</v>
      </c>
      <c r="DE216" s="27">
        <v>44302</v>
      </c>
      <c r="DF216">
        <v>3085</v>
      </c>
      <c r="DG216" s="27">
        <v>44302</v>
      </c>
      <c r="DH216">
        <v>3085</v>
      </c>
      <c r="DI216" s="27">
        <v>44343</v>
      </c>
      <c r="DJ216" t="s">
        <v>135</v>
      </c>
      <c r="DK216" s="7">
        <v>44257</v>
      </c>
      <c r="DL216" t="s">
        <v>387</v>
      </c>
      <c r="DM216" s="27">
        <v>44365</v>
      </c>
      <c r="DN216" t="s">
        <v>387</v>
      </c>
      <c r="DO216" s="27">
        <v>44365</v>
      </c>
      <c r="DP216" t="s">
        <v>377</v>
      </c>
      <c r="DQ216" s="27">
        <v>44365</v>
      </c>
      <c r="DR216" t="s">
        <v>378</v>
      </c>
      <c r="DS216" s="27">
        <v>44365</v>
      </c>
      <c r="DT216" t="s">
        <v>377</v>
      </c>
      <c r="DU216" s="27">
        <v>44365</v>
      </c>
      <c r="DV216" t="s">
        <v>375</v>
      </c>
      <c r="DW216" s="27">
        <v>44365</v>
      </c>
      <c r="DX216" t="s">
        <v>372</v>
      </c>
      <c r="DY216" s="7">
        <v>44365</v>
      </c>
      <c r="DZ216" t="s">
        <v>372</v>
      </c>
      <c r="EA216">
        <v>44365</v>
      </c>
      <c r="EB216" t="s">
        <v>372</v>
      </c>
      <c r="EC216" s="27">
        <v>44365</v>
      </c>
      <c r="ED216" t="s">
        <v>372</v>
      </c>
      <c r="EE216" s="27">
        <v>44365</v>
      </c>
      <c r="EF216" t="s">
        <v>372</v>
      </c>
      <c r="EG216" s="7">
        <v>44365</v>
      </c>
      <c r="EH216" t="s">
        <v>372</v>
      </c>
      <c r="EI216" s="27">
        <v>44365</v>
      </c>
      <c r="EJ216" t="s">
        <v>367</v>
      </c>
      <c r="EK216" s="27">
        <v>44365</v>
      </c>
      <c r="EL216" t="s">
        <v>367</v>
      </c>
      <c r="EM216" s="27">
        <v>44365</v>
      </c>
      <c r="EN216" t="s">
        <v>367</v>
      </c>
      <c r="EO216" s="27">
        <v>44365</v>
      </c>
      <c r="EP216" t="s">
        <v>367</v>
      </c>
      <c r="EQ216" s="27">
        <v>44365</v>
      </c>
      <c r="ER216" t="s">
        <v>418</v>
      </c>
      <c r="ES216" s="27">
        <v>44392</v>
      </c>
      <c r="ET216" t="s">
        <v>417</v>
      </c>
      <c r="EU216" s="27">
        <v>44421</v>
      </c>
      <c r="EV216" t="s">
        <v>416</v>
      </c>
      <c r="EW216" s="27">
        <v>44421</v>
      </c>
      <c r="EX216" t="s">
        <v>416</v>
      </c>
      <c r="EY216" s="27">
        <v>44421</v>
      </c>
      <c r="EZ216" t="s">
        <v>416</v>
      </c>
      <c r="FA216">
        <v>44421</v>
      </c>
      <c r="FB216" t="s">
        <v>416</v>
      </c>
      <c r="FC216" s="27">
        <v>44421</v>
      </c>
      <c r="FF216" t="s">
        <v>416</v>
      </c>
      <c r="FG216" s="27">
        <v>44421</v>
      </c>
      <c r="FH216" t="s">
        <v>415</v>
      </c>
      <c r="FI216" s="7">
        <v>44421</v>
      </c>
      <c r="FJ216" t="s">
        <v>415</v>
      </c>
      <c r="FK216" s="27">
        <v>44421</v>
      </c>
      <c r="FL216" t="s">
        <v>415</v>
      </c>
      <c r="FM216" s="27">
        <v>44421</v>
      </c>
      <c r="FN216" t="s">
        <v>414</v>
      </c>
      <c r="FO216" s="27">
        <v>44421</v>
      </c>
      <c r="FP216" t="s">
        <v>414</v>
      </c>
      <c r="FQ216" s="27">
        <v>44421</v>
      </c>
      <c r="FR216" t="s">
        <v>414</v>
      </c>
      <c r="FS216" s="27">
        <v>44454</v>
      </c>
      <c r="FT216" t="s">
        <v>414</v>
      </c>
      <c r="FU216" s="7">
        <v>44454</v>
      </c>
      <c r="FV216" t="s">
        <v>414</v>
      </c>
      <c r="FW216" s="27">
        <v>44454</v>
      </c>
      <c r="FX216" t="s">
        <v>414</v>
      </c>
      <c r="FY216" s="27">
        <v>44454</v>
      </c>
      <c r="FZ216" t="s">
        <v>414</v>
      </c>
      <c r="GA216" s="27">
        <v>44454</v>
      </c>
      <c r="GB216" t="s">
        <v>414</v>
      </c>
      <c r="GC216" s="27">
        <v>44454</v>
      </c>
      <c r="GD216" t="s">
        <v>414</v>
      </c>
      <c r="GE216" s="27">
        <v>44454</v>
      </c>
      <c r="GF216" t="s">
        <v>414</v>
      </c>
      <c r="GG216" s="27">
        <v>44454</v>
      </c>
      <c r="GH216" t="s">
        <v>414</v>
      </c>
      <c r="GI216" s="27">
        <v>44454</v>
      </c>
      <c r="GJ216" t="s">
        <v>414</v>
      </c>
      <c r="GK216" s="27">
        <v>44482</v>
      </c>
      <c r="GL216" t="s">
        <v>414</v>
      </c>
      <c r="GM216" s="27">
        <v>44482</v>
      </c>
      <c r="GN216" t="s">
        <v>414</v>
      </c>
      <c r="GO216" s="27">
        <v>44482</v>
      </c>
      <c r="GP216" t="s">
        <v>414</v>
      </c>
      <c r="GQ216" s="27">
        <v>44482</v>
      </c>
      <c r="GR216" t="s">
        <v>414</v>
      </c>
      <c r="GS216" s="27">
        <v>44482</v>
      </c>
      <c r="GT216" t="s">
        <v>414</v>
      </c>
      <c r="GU216" s="27">
        <v>44510</v>
      </c>
      <c r="GV216" t="s">
        <v>414</v>
      </c>
      <c r="GW216" s="27">
        <v>44510</v>
      </c>
      <c r="GX216" t="s">
        <v>414</v>
      </c>
      <c r="GY216" s="27">
        <v>44510</v>
      </c>
      <c r="GZ216" t="s">
        <v>413</v>
      </c>
      <c r="HA216" s="27">
        <v>44510</v>
      </c>
      <c r="HB216" t="s">
        <v>413</v>
      </c>
      <c r="HC216" s="27">
        <v>44510</v>
      </c>
      <c r="HD216" t="s">
        <v>413</v>
      </c>
      <c r="HE216" s="27">
        <v>44510</v>
      </c>
      <c r="HF216" t="s">
        <v>413</v>
      </c>
      <c r="HG216">
        <v>44510</v>
      </c>
      <c r="HH216" t="s">
        <v>413</v>
      </c>
      <c r="HI216">
        <v>44510</v>
      </c>
      <c r="HJ216" t="s">
        <v>413</v>
      </c>
      <c r="HK216">
        <v>44510</v>
      </c>
      <c r="HL216" t="s">
        <v>413</v>
      </c>
      <c r="HM216" s="27">
        <v>44510</v>
      </c>
      <c r="HN216" t="s">
        <v>408</v>
      </c>
      <c r="HO216" s="27">
        <v>44510</v>
      </c>
      <c r="HP216" t="s">
        <v>411</v>
      </c>
      <c r="HQ216" s="27">
        <v>44510</v>
      </c>
      <c r="HR216" s="470" t="s">
        <v>411</v>
      </c>
      <c r="HS216" s="471">
        <v>44510</v>
      </c>
      <c r="HT216" t="s">
        <v>411</v>
      </c>
      <c r="HU216" s="27">
        <v>44510</v>
      </c>
      <c r="HV216" t="s">
        <v>411</v>
      </c>
      <c r="HW216" s="27">
        <v>44583</v>
      </c>
      <c r="HX216" t="s">
        <v>411</v>
      </c>
      <c r="HY216" s="27">
        <v>44586</v>
      </c>
      <c r="HZ216" t="s">
        <v>13</v>
      </c>
      <c r="IA216" s="27">
        <v>44588</v>
      </c>
      <c r="IB216" t="s">
        <v>13</v>
      </c>
      <c r="IC216" s="27">
        <v>44588</v>
      </c>
      <c r="ID216" t="s">
        <v>13</v>
      </c>
      <c r="IE216" s="27">
        <v>44588</v>
      </c>
      <c r="IF216" t="s">
        <v>11</v>
      </c>
      <c r="IG216" s="27">
        <v>44588</v>
      </c>
      <c r="IH216" t="s">
        <v>410</v>
      </c>
      <c r="II216" s="27">
        <v>44264</v>
      </c>
      <c r="IJ216" t="s">
        <v>410</v>
      </c>
      <c r="IK216" s="27">
        <v>44264</v>
      </c>
      <c r="IL216" t="s">
        <v>410</v>
      </c>
      <c r="IM216" s="27">
        <v>44264</v>
      </c>
      <c r="IN216" t="s">
        <v>410</v>
      </c>
      <c r="IO216" s="27">
        <v>44264</v>
      </c>
      <c r="IP216" t="s">
        <v>411</v>
      </c>
      <c r="IQ216" s="27">
        <v>44609</v>
      </c>
      <c r="IR216" t="s">
        <v>411</v>
      </c>
      <c r="IS216">
        <v>44609</v>
      </c>
      <c r="IT216" t="s">
        <v>411</v>
      </c>
      <c r="IU216" s="27">
        <v>44609</v>
      </c>
      <c r="IV216" t="s">
        <v>411</v>
      </c>
      <c r="IW216" s="27">
        <v>44609</v>
      </c>
      <c r="IX216" t="s">
        <v>411</v>
      </c>
      <c r="IY216" s="27">
        <v>44609</v>
      </c>
      <c r="IZ216" t="s">
        <v>411</v>
      </c>
      <c r="JA216" s="27">
        <v>44645</v>
      </c>
      <c r="JB216" t="s">
        <v>411</v>
      </c>
      <c r="JC216" s="27">
        <v>44645</v>
      </c>
      <c r="JD216" t="s">
        <v>411</v>
      </c>
      <c r="JE216" s="27">
        <v>44645</v>
      </c>
      <c r="JF216" t="s">
        <v>413</v>
      </c>
      <c r="JG216">
        <v>44664</v>
      </c>
      <c r="JH216" t="s">
        <v>408</v>
      </c>
      <c r="JI216" s="27">
        <v>44663</v>
      </c>
      <c r="JJ216" t="s">
        <v>408</v>
      </c>
      <c r="JK216">
        <v>44663</v>
      </c>
      <c r="JL216" t="s">
        <v>408</v>
      </c>
      <c r="JM216" s="27">
        <v>44663</v>
      </c>
      <c r="JN216" t="s">
        <v>408</v>
      </c>
      <c r="JO216" s="7">
        <v>44663</v>
      </c>
      <c r="JP216" t="s">
        <v>408</v>
      </c>
      <c r="JQ216" s="27">
        <v>44694</v>
      </c>
      <c r="JR216" t="s">
        <v>408</v>
      </c>
      <c r="JS216" s="27">
        <v>44694</v>
      </c>
      <c r="JT216" t="s">
        <v>408</v>
      </c>
      <c r="JU216">
        <v>44694</v>
      </c>
      <c r="JV216" t="s">
        <v>408</v>
      </c>
      <c r="JW216">
        <v>44727</v>
      </c>
      <c r="JX216" t="s">
        <v>408</v>
      </c>
      <c r="JY216" s="27">
        <v>44727</v>
      </c>
      <c r="JZ216" t="s">
        <v>408</v>
      </c>
      <c r="KA216" s="27">
        <v>44763</v>
      </c>
      <c r="KB216" t="s">
        <v>408</v>
      </c>
      <c r="KC216" s="27">
        <v>44767</v>
      </c>
      <c r="KD216" t="s">
        <v>408</v>
      </c>
      <c r="KE216" s="27">
        <v>44767</v>
      </c>
    </row>
    <row r="217" spans="1:291" x14ac:dyDescent="0.25">
      <c r="A217" t="s">
        <v>2540</v>
      </c>
      <c r="B217" s="7">
        <v>43943</v>
      </c>
      <c r="D217" t="s">
        <v>2540</v>
      </c>
      <c r="E217" s="7">
        <v>43943</v>
      </c>
      <c r="G217">
        <v>3029</v>
      </c>
      <c r="I217">
        <v>4162</v>
      </c>
      <c r="J217" s="7">
        <v>43943</v>
      </c>
      <c r="L217">
        <v>3029</v>
      </c>
      <c r="M217">
        <v>4161</v>
      </c>
      <c r="O217">
        <v>3050</v>
      </c>
      <c r="P217" s="7">
        <v>43972</v>
      </c>
      <c r="R217">
        <v>120</v>
      </c>
      <c r="S217" s="7">
        <v>42090</v>
      </c>
      <c r="T217" t="s">
        <v>2586</v>
      </c>
      <c r="U217">
        <v>9302</v>
      </c>
      <c r="V217" s="7">
        <v>43643</v>
      </c>
      <c r="W217" t="s">
        <v>2342</v>
      </c>
      <c r="X217">
        <v>4161</v>
      </c>
      <c r="Y217">
        <v>4161</v>
      </c>
      <c r="Z217" s="7">
        <v>43979</v>
      </c>
      <c r="AA217">
        <v>4161</v>
      </c>
      <c r="AB217">
        <v>4161</v>
      </c>
      <c r="AC217">
        <v>3050</v>
      </c>
      <c r="AD217" s="7">
        <v>43972</v>
      </c>
      <c r="AE217" s="14">
        <v>4111</v>
      </c>
      <c r="AF217">
        <v>3039</v>
      </c>
      <c r="AG217" s="7">
        <v>43991</v>
      </c>
      <c r="AH217">
        <v>120</v>
      </c>
      <c r="AI217" s="7">
        <v>42090</v>
      </c>
      <c r="AJ217" s="15" t="s">
        <v>2586</v>
      </c>
      <c r="AK217">
        <v>715</v>
      </c>
      <c r="AL217" s="7">
        <v>43984</v>
      </c>
      <c r="AM217">
        <v>4103</v>
      </c>
      <c r="AN217">
        <v>715</v>
      </c>
      <c r="AO217" s="7">
        <v>43984</v>
      </c>
      <c r="AP217">
        <v>715</v>
      </c>
      <c r="AQ217" s="7">
        <v>43984</v>
      </c>
      <c r="AR217">
        <v>715</v>
      </c>
      <c r="AS217" s="27">
        <v>44020</v>
      </c>
      <c r="AT217">
        <v>715</v>
      </c>
      <c r="AU217" s="27">
        <v>44020</v>
      </c>
      <c r="AV217">
        <v>715</v>
      </c>
      <c r="AW217" s="27">
        <v>44020</v>
      </c>
      <c r="AX217">
        <v>715</v>
      </c>
      <c r="AY217" s="27">
        <v>44048</v>
      </c>
      <c r="AZ217">
        <v>3090</v>
      </c>
      <c r="BA217" s="27">
        <v>44056</v>
      </c>
      <c r="BB217">
        <v>3090</v>
      </c>
      <c r="BC217" s="27">
        <v>44056</v>
      </c>
      <c r="BD217">
        <v>3090</v>
      </c>
      <c r="BE217" s="27">
        <v>44056</v>
      </c>
      <c r="BF217">
        <v>3090</v>
      </c>
      <c r="BG217" s="27">
        <v>44056</v>
      </c>
      <c r="BJ217">
        <v>3090</v>
      </c>
      <c r="BK217" s="27">
        <v>44056</v>
      </c>
      <c r="BL217">
        <v>3090</v>
      </c>
      <c r="BM217" s="27">
        <v>44056</v>
      </c>
      <c r="BN217">
        <v>3085</v>
      </c>
      <c r="BO217" s="27">
        <v>44056</v>
      </c>
      <c r="BP217">
        <v>3085</v>
      </c>
      <c r="BQ217" s="7">
        <v>44056</v>
      </c>
      <c r="BR217">
        <v>714</v>
      </c>
      <c r="BS217" s="27">
        <v>44167</v>
      </c>
      <c r="BT217">
        <v>3085</v>
      </c>
      <c r="BU217" s="27">
        <v>44056</v>
      </c>
      <c r="BV217">
        <v>3085</v>
      </c>
      <c r="BW217">
        <v>44056</v>
      </c>
      <c r="BX217">
        <v>714</v>
      </c>
      <c r="BY217" s="27">
        <v>44167</v>
      </c>
      <c r="BZ217">
        <v>3050</v>
      </c>
      <c r="CA217" s="27">
        <v>44209</v>
      </c>
      <c r="CB217">
        <v>3090</v>
      </c>
      <c r="CC217" s="27">
        <v>44209</v>
      </c>
      <c r="CD217">
        <v>3409</v>
      </c>
      <c r="CE217" s="27">
        <v>44222</v>
      </c>
      <c r="CF217">
        <v>3090</v>
      </c>
      <c r="CG217" s="27">
        <v>44209</v>
      </c>
      <c r="CH217">
        <v>4495</v>
      </c>
      <c r="CI217" s="27">
        <v>44221</v>
      </c>
      <c r="CJ217">
        <v>715</v>
      </c>
      <c r="CK217" s="27">
        <v>44221</v>
      </c>
      <c r="CL217">
        <v>4495</v>
      </c>
      <c r="CM217" s="27">
        <v>44248</v>
      </c>
      <c r="CN217">
        <v>4352</v>
      </c>
      <c r="CO217" s="27">
        <v>44248</v>
      </c>
      <c r="CP217">
        <v>4352</v>
      </c>
      <c r="CQ217" s="7">
        <v>44248</v>
      </c>
      <c r="CT217">
        <v>4535</v>
      </c>
      <c r="CU217" s="7">
        <v>44263</v>
      </c>
      <c r="CV217">
        <v>3090</v>
      </c>
      <c r="CW217" s="27">
        <v>44259</v>
      </c>
      <c r="CX217">
        <v>3090</v>
      </c>
      <c r="CY217" s="27">
        <v>44259</v>
      </c>
      <c r="CZ217">
        <v>3090</v>
      </c>
      <c r="DA217" s="27">
        <v>44302</v>
      </c>
      <c r="DB217">
        <v>3090</v>
      </c>
      <c r="DC217" s="27">
        <v>44302</v>
      </c>
      <c r="DD217">
        <v>3087</v>
      </c>
      <c r="DE217" s="27">
        <v>44336</v>
      </c>
      <c r="DF217">
        <v>3087</v>
      </c>
      <c r="DG217" s="27">
        <v>44336</v>
      </c>
      <c r="DH217">
        <v>3087</v>
      </c>
      <c r="DI217" s="27">
        <v>44336</v>
      </c>
      <c r="DJ217" t="s">
        <v>137</v>
      </c>
      <c r="DK217" s="7">
        <v>44257</v>
      </c>
      <c r="DL217" t="s">
        <v>389</v>
      </c>
      <c r="DM217" s="27">
        <v>44365</v>
      </c>
      <c r="DN217" t="s">
        <v>389</v>
      </c>
      <c r="DO217" s="27">
        <v>44365</v>
      </c>
      <c r="DP217" t="s">
        <v>378</v>
      </c>
      <c r="DQ217" s="27">
        <v>44365</v>
      </c>
      <c r="DR217" t="s">
        <v>380</v>
      </c>
      <c r="DS217" s="27">
        <v>44365</v>
      </c>
      <c r="DT217" t="s">
        <v>378</v>
      </c>
      <c r="DU217" s="27">
        <v>44365</v>
      </c>
      <c r="DV217" t="s">
        <v>376</v>
      </c>
      <c r="DW217" s="27">
        <v>44365</v>
      </c>
      <c r="DX217" t="s">
        <v>374</v>
      </c>
      <c r="DY217" s="7">
        <v>44365</v>
      </c>
      <c r="DZ217" t="s">
        <v>374</v>
      </c>
      <c r="EA217">
        <v>44365</v>
      </c>
      <c r="EB217" t="s">
        <v>374</v>
      </c>
      <c r="EC217" s="27">
        <v>44365</v>
      </c>
      <c r="ED217" t="s">
        <v>374</v>
      </c>
      <c r="EE217" s="27">
        <v>44365</v>
      </c>
      <c r="EF217" t="s">
        <v>374</v>
      </c>
      <c r="EG217" s="7">
        <v>44365</v>
      </c>
      <c r="EH217" t="s">
        <v>374</v>
      </c>
      <c r="EI217" s="27">
        <v>44365</v>
      </c>
      <c r="EJ217" t="s">
        <v>368</v>
      </c>
      <c r="EK217" s="27">
        <v>44365</v>
      </c>
      <c r="EL217" t="s">
        <v>368</v>
      </c>
      <c r="EM217" s="27">
        <v>44365</v>
      </c>
      <c r="EN217" t="s">
        <v>368</v>
      </c>
      <c r="EO217" s="27">
        <v>44365</v>
      </c>
      <c r="EP217" t="s">
        <v>368</v>
      </c>
      <c r="EQ217" s="27">
        <v>44365</v>
      </c>
      <c r="ER217" t="s">
        <v>2592</v>
      </c>
      <c r="ES217" s="27">
        <v>44392</v>
      </c>
      <c r="ET217" t="s">
        <v>418</v>
      </c>
      <c r="EU217" s="27">
        <v>44421</v>
      </c>
      <c r="EV217" t="s">
        <v>417</v>
      </c>
      <c r="EW217" s="27">
        <v>44421</v>
      </c>
      <c r="EX217" t="s">
        <v>417</v>
      </c>
      <c r="EY217" s="27">
        <v>44421</v>
      </c>
      <c r="EZ217" t="s">
        <v>417</v>
      </c>
      <c r="FA217">
        <v>44421</v>
      </c>
      <c r="FB217" t="s">
        <v>417</v>
      </c>
      <c r="FC217" s="27">
        <v>44421</v>
      </c>
      <c r="FF217" t="s">
        <v>417</v>
      </c>
      <c r="FG217" s="27">
        <v>44421</v>
      </c>
      <c r="FH217" t="s">
        <v>416</v>
      </c>
      <c r="FI217" s="7">
        <v>44421</v>
      </c>
      <c r="FJ217" t="s">
        <v>416</v>
      </c>
      <c r="FK217" s="27">
        <v>44421</v>
      </c>
      <c r="FL217" t="s">
        <v>416</v>
      </c>
      <c r="FM217" s="27">
        <v>44421</v>
      </c>
      <c r="FN217" t="s">
        <v>415</v>
      </c>
      <c r="FO217" s="27">
        <v>44421</v>
      </c>
      <c r="FP217" t="s">
        <v>415</v>
      </c>
      <c r="FQ217" s="27">
        <v>44421</v>
      </c>
      <c r="FR217" t="s">
        <v>415</v>
      </c>
      <c r="FS217" s="27">
        <v>44454</v>
      </c>
      <c r="FT217" t="s">
        <v>415</v>
      </c>
      <c r="FU217" s="7">
        <v>44454</v>
      </c>
      <c r="FV217" t="s">
        <v>415</v>
      </c>
      <c r="FW217" s="27">
        <v>44454</v>
      </c>
      <c r="FX217" t="s">
        <v>415</v>
      </c>
      <c r="FY217" s="27">
        <v>44454</v>
      </c>
      <c r="FZ217" t="s">
        <v>415</v>
      </c>
      <c r="GA217" s="27">
        <v>44454</v>
      </c>
      <c r="GB217" t="s">
        <v>415</v>
      </c>
      <c r="GC217" s="27">
        <v>44454</v>
      </c>
      <c r="GD217" t="s">
        <v>415</v>
      </c>
      <c r="GE217" s="27">
        <v>44454</v>
      </c>
      <c r="GF217" t="s">
        <v>415</v>
      </c>
      <c r="GG217" s="27">
        <v>44454</v>
      </c>
      <c r="GH217" t="s">
        <v>415</v>
      </c>
      <c r="GI217" s="27">
        <v>44481</v>
      </c>
      <c r="GJ217" t="s">
        <v>415</v>
      </c>
      <c r="GK217" s="27">
        <v>44482</v>
      </c>
      <c r="GL217" t="s">
        <v>415</v>
      </c>
      <c r="GM217" s="27">
        <v>44482</v>
      </c>
      <c r="GN217" t="s">
        <v>415</v>
      </c>
      <c r="GO217" s="27">
        <v>44482</v>
      </c>
      <c r="GP217" t="s">
        <v>415</v>
      </c>
      <c r="GQ217" s="27">
        <v>44482</v>
      </c>
      <c r="GR217" t="s">
        <v>415</v>
      </c>
      <c r="GS217" s="27">
        <v>44482</v>
      </c>
      <c r="GT217" t="s">
        <v>415</v>
      </c>
      <c r="GU217" s="27">
        <v>44510</v>
      </c>
      <c r="GV217" t="s">
        <v>415</v>
      </c>
      <c r="GW217" s="27">
        <v>44510</v>
      </c>
      <c r="GX217" t="s">
        <v>415</v>
      </c>
      <c r="GY217" s="27">
        <v>44510</v>
      </c>
      <c r="GZ217" t="s">
        <v>414</v>
      </c>
      <c r="HA217" s="27">
        <v>44510</v>
      </c>
      <c r="HB217" t="s">
        <v>414</v>
      </c>
      <c r="HC217" s="27">
        <v>44510</v>
      </c>
      <c r="HD217" t="s">
        <v>414</v>
      </c>
      <c r="HE217" s="27">
        <v>44510</v>
      </c>
      <c r="HF217" t="s">
        <v>414</v>
      </c>
      <c r="HG217">
        <v>44510</v>
      </c>
      <c r="HH217" t="s">
        <v>414</v>
      </c>
      <c r="HI217">
        <v>44510</v>
      </c>
      <c r="HJ217" t="s">
        <v>414</v>
      </c>
      <c r="HK217">
        <v>44510</v>
      </c>
      <c r="HL217" t="s">
        <v>414</v>
      </c>
      <c r="HM217" s="27">
        <v>44510</v>
      </c>
      <c r="HN217" t="s">
        <v>410</v>
      </c>
      <c r="HO217" s="27">
        <v>44264</v>
      </c>
      <c r="HP217" t="s">
        <v>413</v>
      </c>
      <c r="HQ217" s="27">
        <v>44510</v>
      </c>
      <c r="HR217" s="470" t="s">
        <v>413</v>
      </c>
      <c r="HS217" s="471">
        <v>44510</v>
      </c>
      <c r="HT217" t="s">
        <v>413</v>
      </c>
      <c r="HU217" s="27">
        <v>44510</v>
      </c>
      <c r="HV217" t="s">
        <v>413</v>
      </c>
      <c r="HW217" s="27">
        <v>44510</v>
      </c>
      <c r="HX217" t="s">
        <v>413</v>
      </c>
      <c r="HY217" s="27">
        <v>44586</v>
      </c>
      <c r="HZ217" t="s">
        <v>408</v>
      </c>
      <c r="IA217" s="27">
        <v>44586</v>
      </c>
      <c r="IB217" t="s">
        <v>408</v>
      </c>
      <c r="IC217" s="27">
        <v>44586</v>
      </c>
      <c r="ID217" t="s">
        <v>408</v>
      </c>
      <c r="IE217" s="27">
        <v>44586</v>
      </c>
      <c r="IF217" t="s">
        <v>13</v>
      </c>
      <c r="IG217" s="27">
        <v>44588</v>
      </c>
      <c r="IH217" t="s">
        <v>411</v>
      </c>
      <c r="II217" s="27">
        <v>44586</v>
      </c>
      <c r="IJ217" t="s">
        <v>411</v>
      </c>
      <c r="IK217" s="27">
        <v>44586</v>
      </c>
      <c r="IL217" t="s">
        <v>411</v>
      </c>
      <c r="IM217" s="27">
        <v>44609</v>
      </c>
      <c r="IN217" t="s">
        <v>411</v>
      </c>
      <c r="IO217" s="27">
        <v>44609</v>
      </c>
      <c r="IP217" t="s">
        <v>413</v>
      </c>
      <c r="IQ217" s="27">
        <v>44609</v>
      </c>
      <c r="IR217" t="s">
        <v>413</v>
      </c>
      <c r="IS217">
        <v>44609</v>
      </c>
      <c r="IT217" t="s">
        <v>413</v>
      </c>
      <c r="IU217" s="27">
        <v>44609</v>
      </c>
      <c r="IV217" t="s">
        <v>413</v>
      </c>
      <c r="IW217" s="27">
        <v>44609</v>
      </c>
      <c r="IX217" t="s">
        <v>413</v>
      </c>
      <c r="IY217" s="27">
        <v>44609</v>
      </c>
      <c r="IZ217" t="s">
        <v>413</v>
      </c>
      <c r="JA217" s="27">
        <v>44609</v>
      </c>
      <c r="JB217" t="s">
        <v>413</v>
      </c>
      <c r="JC217" s="27">
        <v>44609</v>
      </c>
      <c r="JD217" t="s">
        <v>413</v>
      </c>
      <c r="JE217" s="27">
        <v>44609</v>
      </c>
      <c r="JF217" t="s">
        <v>414</v>
      </c>
      <c r="JG217">
        <v>44609</v>
      </c>
      <c r="JH217" t="s">
        <v>410</v>
      </c>
      <c r="JI217" s="27">
        <v>44264</v>
      </c>
      <c r="JJ217" t="s">
        <v>410</v>
      </c>
      <c r="JK217">
        <v>44264</v>
      </c>
      <c r="JL217" t="s">
        <v>410</v>
      </c>
      <c r="JM217" s="27">
        <v>44264</v>
      </c>
      <c r="JN217" t="s">
        <v>410</v>
      </c>
      <c r="JO217" s="7">
        <v>44264</v>
      </c>
      <c r="JP217" t="s">
        <v>410</v>
      </c>
      <c r="JQ217" s="27">
        <v>44264</v>
      </c>
      <c r="JR217" t="s">
        <v>410</v>
      </c>
      <c r="JS217" s="27">
        <v>44264</v>
      </c>
      <c r="JT217" t="s">
        <v>410</v>
      </c>
      <c r="JU217">
        <v>44264</v>
      </c>
      <c r="JV217" t="s">
        <v>410</v>
      </c>
      <c r="JW217">
        <v>44264</v>
      </c>
      <c r="JX217" t="s">
        <v>410</v>
      </c>
      <c r="JY217" s="27">
        <v>44264</v>
      </c>
      <c r="JZ217" t="s">
        <v>410</v>
      </c>
      <c r="KA217" s="27">
        <v>44264</v>
      </c>
      <c r="KB217" t="s">
        <v>410</v>
      </c>
      <c r="KC217" s="27">
        <v>44264</v>
      </c>
      <c r="KD217" t="s">
        <v>410</v>
      </c>
      <c r="KE217" s="27">
        <v>44264</v>
      </c>
    </row>
    <row r="218" spans="1:291" x14ac:dyDescent="0.25">
      <c r="A218">
        <v>4162</v>
      </c>
      <c r="B218" s="7">
        <v>43943</v>
      </c>
      <c r="D218">
        <v>4162</v>
      </c>
      <c r="E218" s="7">
        <v>43943</v>
      </c>
      <c r="G218">
        <v>3008</v>
      </c>
      <c r="I218">
        <v>4161</v>
      </c>
      <c r="J218" s="7">
        <v>43943</v>
      </c>
      <c r="L218">
        <v>3008</v>
      </c>
      <c r="M218">
        <v>4160</v>
      </c>
      <c r="O218">
        <v>3085</v>
      </c>
      <c r="P218" s="7">
        <v>43972</v>
      </c>
      <c r="R218">
        <v>72</v>
      </c>
      <c r="S218" s="7">
        <v>43684</v>
      </c>
      <c r="T218" t="s">
        <v>2342</v>
      </c>
      <c r="U218">
        <v>9301</v>
      </c>
      <c r="V218" s="7">
        <v>43643</v>
      </c>
      <c r="W218" t="s">
        <v>2342</v>
      </c>
      <c r="X218">
        <v>4160</v>
      </c>
      <c r="Y218">
        <v>4160</v>
      </c>
      <c r="Z218" s="7">
        <v>43979</v>
      </c>
      <c r="AA218">
        <v>4160</v>
      </c>
      <c r="AB218">
        <v>4160</v>
      </c>
      <c r="AC218">
        <v>3085</v>
      </c>
      <c r="AD218" s="7">
        <v>43972</v>
      </c>
      <c r="AE218" s="14">
        <v>4113</v>
      </c>
      <c r="AF218">
        <v>3050</v>
      </c>
      <c r="AG218" s="7">
        <v>43991</v>
      </c>
      <c r="AH218">
        <v>72</v>
      </c>
      <c r="AI218" s="7">
        <v>43684</v>
      </c>
      <c r="AJ218" s="15" t="s">
        <v>2342</v>
      </c>
      <c r="AK218">
        <v>714</v>
      </c>
      <c r="AL218" s="7">
        <v>43984</v>
      </c>
      <c r="AM218" t="s">
        <v>2595</v>
      </c>
      <c r="AN218">
        <v>714</v>
      </c>
      <c r="AO218" s="7">
        <v>43984</v>
      </c>
      <c r="AP218">
        <v>714</v>
      </c>
      <c r="AQ218" s="7">
        <v>43984</v>
      </c>
      <c r="AR218">
        <v>714</v>
      </c>
      <c r="AS218" s="27">
        <v>44020</v>
      </c>
      <c r="AT218">
        <v>714</v>
      </c>
      <c r="AU218" s="27">
        <v>44020</v>
      </c>
      <c r="AV218">
        <v>714</v>
      </c>
      <c r="AW218" s="27">
        <v>44020</v>
      </c>
      <c r="AX218">
        <v>714</v>
      </c>
      <c r="AY218" s="27">
        <v>44050</v>
      </c>
      <c r="AZ218">
        <v>715</v>
      </c>
      <c r="BA218" s="27">
        <v>44048</v>
      </c>
      <c r="BB218">
        <v>715</v>
      </c>
      <c r="BC218" s="27">
        <v>44048</v>
      </c>
      <c r="BD218">
        <v>715</v>
      </c>
      <c r="BE218" s="27">
        <v>44083</v>
      </c>
      <c r="BF218">
        <v>715</v>
      </c>
      <c r="BG218" s="27">
        <v>44083</v>
      </c>
      <c r="BJ218">
        <v>715</v>
      </c>
      <c r="BK218" s="27">
        <v>44083</v>
      </c>
      <c r="BL218">
        <v>715</v>
      </c>
      <c r="BM218" s="27">
        <v>44083</v>
      </c>
      <c r="BN218">
        <v>3087</v>
      </c>
      <c r="BO218" s="27">
        <v>44056</v>
      </c>
      <c r="BP218">
        <v>3087</v>
      </c>
      <c r="BQ218" s="7">
        <v>44056</v>
      </c>
      <c r="BR218" t="s">
        <v>2530</v>
      </c>
      <c r="BS218" s="27">
        <v>44167</v>
      </c>
      <c r="BT218">
        <v>3087</v>
      </c>
      <c r="BU218" s="27">
        <v>44056</v>
      </c>
      <c r="BV218">
        <v>3087</v>
      </c>
      <c r="BW218">
        <v>44056</v>
      </c>
      <c r="BX218" t="s">
        <v>2530</v>
      </c>
      <c r="BY218" s="27">
        <v>44167</v>
      </c>
      <c r="BZ218">
        <v>3085</v>
      </c>
      <c r="CA218" s="27">
        <v>44209</v>
      </c>
      <c r="CB218">
        <v>715</v>
      </c>
      <c r="CC218" s="27">
        <v>44221</v>
      </c>
      <c r="CD218">
        <v>3399</v>
      </c>
      <c r="CE218" s="27">
        <v>44222</v>
      </c>
      <c r="CF218">
        <v>715</v>
      </c>
      <c r="CG218" s="27">
        <v>44221</v>
      </c>
      <c r="CH218">
        <v>4500</v>
      </c>
      <c r="CI218" s="27">
        <v>44221</v>
      </c>
      <c r="CJ218">
        <v>714</v>
      </c>
      <c r="CK218" s="27">
        <v>44221</v>
      </c>
      <c r="CL218">
        <v>4500</v>
      </c>
      <c r="CM218" s="27">
        <v>44248</v>
      </c>
      <c r="CN218">
        <v>4495</v>
      </c>
      <c r="CO218" s="27">
        <v>44248</v>
      </c>
      <c r="CP218">
        <v>4495</v>
      </c>
      <c r="CQ218" s="7">
        <v>44248</v>
      </c>
      <c r="CT218">
        <v>4350</v>
      </c>
      <c r="CU218" s="7">
        <v>44264</v>
      </c>
      <c r="CV218">
        <v>715</v>
      </c>
      <c r="CW218" s="27">
        <v>44263</v>
      </c>
      <c r="CX218">
        <v>715</v>
      </c>
      <c r="CY218" s="27">
        <v>44298</v>
      </c>
      <c r="CZ218">
        <v>715</v>
      </c>
      <c r="DA218" s="27">
        <v>44298</v>
      </c>
      <c r="DB218">
        <v>715</v>
      </c>
      <c r="DC218" s="27">
        <v>44298</v>
      </c>
      <c r="DD218">
        <v>3090</v>
      </c>
      <c r="DE218" s="27">
        <v>44336</v>
      </c>
      <c r="DF218">
        <v>3090</v>
      </c>
      <c r="DG218" s="27">
        <v>44336</v>
      </c>
      <c r="DH218">
        <v>3090</v>
      </c>
      <c r="DI218" s="27">
        <v>44336</v>
      </c>
      <c r="DJ218" t="s">
        <v>138</v>
      </c>
      <c r="DK218" s="7">
        <v>44257</v>
      </c>
      <c r="DL218" t="s">
        <v>390</v>
      </c>
      <c r="DM218" s="27">
        <v>44365</v>
      </c>
      <c r="DN218" t="s">
        <v>390</v>
      </c>
      <c r="DO218" s="27">
        <v>44365</v>
      </c>
      <c r="DP218" t="s">
        <v>380</v>
      </c>
      <c r="DQ218" s="27">
        <v>44365</v>
      </c>
      <c r="DR218" t="s">
        <v>381</v>
      </c>
      <c r="DS218" s="27">
        <v>44365</v>
      </c>
      <c r="DT218" t="s">
        <v>380</v>
      </c>
      <c r="DU218" s="27">
        <v>44365</v>
      </c>
      <c r="DV218" t="s">
        <v>377</v>
      </c>
      <c r="DW218" s="27">
        <v>44365</v>
      </c>
      <c r="DX218" t="s">
        <v>375</v>
      </c>
      <c r="DY218" s="7">
        <v>44365</v>
      </c>
      <c r="DZ218" t="s">
        <v>375</v>
      </c>
      <c r="EA218">
        <v>44365</v>
      </c>
      <c r="EB218" t="s">
        <v>375</v>
      </c>
      <c r="EC218" s="27">
        <v>44365</v>
      </c>
      <c r="ED218" t="s">
        <v>375</v>
      </c>
      <c r="EE218" s="27">
        <v>44365</v>
      </c>
      <c r="EF218" t="s">
        <v>375</v>
      </c>
      <c r="EG218" s="7">
        <v>44365</v>
      </c>
      <c r="EH218" t="s">
        <v>375</v>
      </c>
      <c r="EI218" s="27">
        <v>44365</v>
      </c>
      <c r="EJ218" t="s">
        <v>370</v>
      </c>
      <c r="EK218" s="27">
        <v>44365</v>
      </c>
      <c r="EL218" t="s">
        <v>370</v>
      </c>
      <c r="EM218" s="27">
        <v>44365</v>
      </c>
      <c r="EN218" t="s">
        <v>370</v>
      </c>
      <c r="EO218" s="27">
        <v>44365</v>
      </c>
      <c r="EP218" t="s">
        <v>370</v>
      </c>
      <c r="EQ218" s="27">
        <v>44365</v>
      </c>
      <c r="ER218" t="s">
        <v>18</v>
      </c>
      <c r="ES218" s="27">
        <v>44420</v>
      </c>
      <c r="ET218" t="s">
        <v>2592</v>
      </c>
      <c r="EU218" s="27">
        <v>44421</v>
      </c>
      <c r="EV218" t="s">
        <v>418</v>
      </c>
      <c r="EW218" s="27">
        <v>44421</v>
      </c>
      <c r="EX218" t="s">
        <v>418</v>
      </c>
      <c r="EY218" s="27">
        <v>44421</v>
      </c>
      <c r="EZ218" t="s">
        <v>418</v>
      </c>
      <c r="FA218">
        <v>44421</v>
      </c>
      <c r="FB218" t="s">
        <v>418</v>
      </c>
      <c r="FC218" s="27">
        <v>44421</v>
      </c>
      <c r="FF218" t="s">
        <v>418</v>
      </c>
      <c r="FG218" s="27">
        <v>44421</v>
      </c>
      <c r="FH218" t="s">
        <v>417</v>
      </c>
      <c r="FI218" s="7">
        <v>44421</v>
      </c>
      <c r="FJ218" t="s">
        <v>417</v>
      </c>
      <c r="FK218" s="27">
        <v>44421</v>
      </c>
      <c r="FL218" t="s">
        <v>417</v>
      </c>
      <c r="FM218" s="27">
        <v>44421</v>
      </c>
      <c r="FN218" t="s">
        <v>416</v>
      </c>
      <c r="FO218" s="27">
        <v>44421</v>
      </c>
      <c r="FP218" t="s">
        <v>416</v>
      </c>
      <c r="FQ218" s="27">
        <v>44421</v>
      </c>
      <c r="FR218" t="s">
        <v>416</v>
      </c>
      <c r="FS218" s="27">
        <v>44454</v>
      </c>
      <c r="FT218" t="s">
        <v>416</v>
      </c>
      <c r="FU218" s="7">
        <v>44454</v>
      </c>
      <c r="FV218" t="s">
        <v>416</v>
      </c>
      <c r="FW218" s="27">
        <v>44454</v>
      </c>
      <c r="FX218" t="s">
        <v>416</v>
      </c>
      <c r="FY218" s="27">
        <v>44454</v>
      </c>
      <c r="FZ218" t="s">
        <v>416</v>
      </c>
      <c r="GA218" s="27">
        <v>44454</v>
      </c>
      <c r="GB218" t="s">
        <v>416</v>
      </c>
      <c r="GC218" s="27">
        <v>44454</v>
      </c>
      <c r="GD218" t="s">
        <v>416</v>
      </c>
      <c r="GE218" s="27">
        <v>44454</v>
      </c>
      <c r="GF218" t="s">
        <v>416</v>
      </c>
      <c r="GG218" s="27">
        <v>44454</v>
      </c>
      <c r="GH218" t="s">
        <v>416</v>
      </c>
      <c r="GI218" s="27">
        <v>44454</v>
      </c>
      <c r="GJ218" t="s">
        <v>416</v>
      </c>
      <c r="GK218" s="27">
        <v>44482</v>
      </c>
      <c r="GL218" t="s">
        <v>416</v>
      </c>
      <c r="GM218" s="27">
        <v>44482</v>
      </c>
      <c r="GN218" t="s">
        <v>416</v>
      </c>
      <c r="GO218" s="27">
        <v>44482</v>
      </c>
      <c r="GP218" t="s">
        <v>416</v>
      </c>
      <c r="GQ218" s="27">
        <v>44482</v>
      </c>
      <c r="GR218" t="s">
        <v>416</v>
      </c>
      <c r="GS218" s="27">
        <v>44482</v>
      </c>
      <c r="GT218" t="s">
        <v>416</v>
      </c>
      <c r="GU218" s="27">
        <v>44510</v>
      </c>
      <c r="GV218" t="s">
        <v>416</v>
      </c>
      <c r="GW218" s="27">
        <v>44510</v>
      </c>
      <c r="GX218" t="s">
        <v>416</v>
      </c>
      <c r="GY218" s="27">
        <v>44510</v>
      </c>
      <c r="GZ218" t="s">
        <v>415</v>
      </c>
      <c r="HA218" s="27">
        <v>44510</v>
      </c>
      <c r="HB218" t="s">
        <v>415</v>
      </c>
      <c r="HC218" s="27">
        <v>44510</v>
      </c>
      <c r="HD218" t="s">
        <v>415</v>
      </c>
      <c r="HE218" s="27">
        <v>44510</v>
      </c>
      <c r="HF218" t="s">
        <v>415</v>
      </c>
      <c r="HG218">
        <v>44510</v>
      </c>
      <c r="HH218" t="s">
        <v>415</v>
      </c>
      <c r="HI218">
        <v>44510</v>
      </c>
      <c r="HJ218" t="s">
        <v>415</v>
      </c>
      <c r="HK218">
        <v>44510</v>
      </c>
      <c r="HL218" t="s">
        <v>415</v>
      </c>
      <c r="HM218" s="27">
        <v>44510</v>
      </c>
      <c r="HN218" t="s">
        <v>411</v>
      </c>
      <c r="HO218" s="27">
        <v>44510</v>
      </c>
      <c r="HP218" t="s">
        <v>414</v>
      </c>
      <c r="HQ218" s="27">
        <v>44510</v>
      </c>
      <c r="HR218" s="470" t="s">
        <v>414</v>
      </c>
      <c r="HS218" s="471">
        <v>44510</v>
      </c>
      <c r="HT218" t="s">
        <v>414</v>
      </c>
      <c r="HU218" s="27">
        <v>44510</v>
      </c>
      <c r="HV218" t="s">
        <v>414</v>
      </c>
      <c r="HW218" s="27">
        <v>44510</v>
      </c>
      <c r="HX218" t="s">
        <v>414</v>
      </c>
      <c r="HY218" s="27">
        <v>44586</v>
      </c>
      <c r="HZ218" t="s">
        <v>410</v>
      </c>
      <c r="IA218" s="27">
        <v>44264</v>
      </c>
      <c r="IB218" t="s">
        <v>410</v>
      </c>
      <c r="IC218" s="27">
        <v>44264</v>
      </c>
      <c r="ID218" t="s">
        <v>410</v>
      </c>
      <c r="IE218" s="27">
        <v>44264</v>
      </c>
      <c r="IF218" t="s">
        <v>408</v>
      </c>
      <c r="IG218" s="27">
        <v>44586</v>
      </c>
      <c r="IH218" t="s">
        <v>413</v>
      </c>
      <c r="II218" s="27">
        <v>44586</v>
      </c>
      <c r="IJ218" t="s">
        <v>413</v>
      </c>
      <c r="IK218" s="27">
        <v>44586</v>
      </c>
      <c r="IL218" t="s">
        <v>413</v>
      </c>
      <c r="IM218" s="27">
        <v>44609</v>
      </c>
      <c r="IN218" t="s">
        <v>413</v>
      </c>
      <c r="IO218" s="27">
        <v>44609</v>
      </c>
      <c r="IP218" t="s">
        <v>414</v>
      </c>
      <c r="IQ218" s="27">
        <v>44609</v>
      </c>
      <c r="IR218" t="s">
        <v>414</v>
      </c>
      <c r="IS218">
        <v>44609</v>
      </c>
      <c r="IT218" t="s">
        <v>414</v>
      </c>
      <c r="IU218" s="27">
        <v>44609</v>
      </c>
      <c r="IV218" t="s">
        <v>414</v>
      </c>
      <c r="IW218" s="27">
        <v>44609</v>
      </c>
      <c r="IX218" t="s">
        <v>414</v>
      </c>
      <c r="IY218" s="27">
        <v>44609</v>
      </c>
      <c r="IZ218" t="s">
        <v>414</v>
      </c>
      <c r="JA218" s="27">
        <v>44609</v>
      </c>
      <c r="JB218" t="s">
        <v>414</v>
      </c>
      <c r="JC218" s="27">
        <v>44609</v>
      </c>
      <c r="JD218" t="s">
        <v>414</v>
      </c>
      <c r="JE218" s="27">
        <v>44609</v>
      </c>
      <c r="JF218" t="s">
        <v>415</v>
      </c>
      <c r="JG218">
        <v>44664</v>
      </c>
      <c r="JH218" t="s">
        <v>411</v>
      </c>
      <c r="JI218" s="27">
        <v>44664</v>
      </c>
      <c r="JJ218" t="s">
        <v>411</v>
      </c>
      <c r="JK218">
        <v>44670</v>
      </c>
      <c r="JL218" t="s">
        <v>411</v>
      </c>
      <c r="JM218" s="27">
        <v>44680</v>
      </c>
      <c r="JN218" t="s">
        <v>411</v>
      </c>
      <c r="JO218" s="7">
        <v>44680</v>
      </c>
      <c r="JP218" t="s">
        <v>411</v>
      </c>
      <c r="JQ218" s="27">
        <v>44697</v>
      </c>
      <c r="JR218" t="s">
        <v>411</v>
      </c>
      <c r="JS218" s="27">
        <v>44697</v>
      </c>
      <c r="JT218" t="s">
        <v>411</v>
      </c>
      <c r="JU218">
        <v>44697</v>
      </c>
      <c r="JV218" t="s">
        <v>411</v>
      </c>
      <c r="JW218">
        <v>44727</v>
      </c>
      <c r="JX218" t="s">
        <v>411</v>
      </c>
      <c r="JY218" s="27">
        <v>44727</v>
      </c>
      <c r="JZ218" t="s">
        <v>411</v>
      </c>
      <c r="KA218" s="27">
        <v>44761</v>
      </c>
      <c r="KB218" t="s">
        <v>411</v>
      </c>
      <c r="KC218" s="27">
        <v>44761</v>
      </c>
      <c r="KD218" t="s">
        <v>411</v>
      </c>
      <c r="KE218" s="27">
        <v>44761</v>
      </c>
    </row>
    <row r="219" spans="1:291" x14ac:dyDescent="0.25">
      <c r="A219">
        <v>4161</v>
      </c>
      <c r="B219" s="7">
        <v>43943</v>
      </c>
      <c r="D219">
        <v>4161</v>
      </c>
      <c r="E219" s="7">
        <v>43943</v>
      </c>
      <c r="G219" t="s">
        <v>2529</v>
      </c>
      <c r="I219">
        <v>4160</v>
      </c>
      <c r="J219" s="7">
        <v>43943</v>
      </c>
      <c r="L219" t="s">
        <v>2529</v>
      </c>
      <c r="M219">
        <v>4159</v>
      </c>
      <c r="O219">
        <v>3087</v>
      </c>
      <c r="P219" s="7">
        <v>43972</v>
      </c>
      <c r="R219">
        <v>134</v>
      </c>
      <c r="S219" s="7">
        <v>43125</v>
      </c>
      <c r="T219" t="s">
        <v>2451</v>
      </c>
      <c r="U219">
        <v>9303</v>
      </c>
      <c r="V219" s="7">
        <v>43979</v>
      </c>
      <c r="W219" t="s">
        <v>2503</v>
      </c>
      <c r="X219">
        <v>4159</v>
      </c>
      <c r="Y219">
        <v>4111</v>
      </c>
      <c r="Z219" s="7">
        <v>43340</v>
      </c>
      <c r="AA219">
        <v>4159</v>
      </c>
      <c r="AB219">
        <v>4159</v>
      </c>
      <c r="AC219">
        <v>3087</v>
      </c>
      <c r="AD219" s="7">
        <v>43972</v>
      </c>
      <c r="AE219" s="14">
        <v>4114</v>
      </c>
      <c r="AF219">
        <v>3085</v>
      </c>
      <c r="AG219" s="7">
        <v>43991</v>
      </c>
      <c r="AH219">
        <v>134</v>
      </c>
      <c r="AI219" s="7">
        <v>43125</v>
      </c>
      <c r="AJ219" s="15" t="s">
        <v>2451</v>
      </c>
      <c r="AK219" t="s">
        <v>2530</v>
      </c>
      <c r="AL219" s="7">
        <v>43984</v>
      </c>
      <c r="AM219">
        <v>4104</v>
      </c>
      <c r="AN219" t="s">
        <v>2530</v>
      </c>
      <c r="AO219" s="7">
        <v>43984</v>
      </c>
      <c r="AP219" t="s">
        <v>2530</v>
      </c>
      <c r="AQ219" s="7">
        <v>43984</v>
      </c>
      <c r="AR219" t="s">
        <v>2530</v>
      </c>
      <c r="AS219" s="27">
        <v>44020</v>
      </c>
      <c r="AT219" t="s">
        <v>2530</v>
      </c>
      <c r="AU219" s="27">
        <v>44020</v>
      </c>
      <c r="AV219" t="s">
        <v>2530</v>
      </c>
      <c r="AW219" s="27">
        <v>44020</v>
      </c>
      <c r="AX219" t="s">
        <v>2530</v>
      </c>
      <c r="AY219" s="27">
        <v>44050</v>
      </c>
      <c r="AZ219">
        <v>714</v>
      </c>
      <c r="BA219" s="27">
        <v>44050</v>
      </c>
      <c r="BB219">
        <v>714</v>
      </c>
      <c r="BC219" s="27">
        <v>44050</v>
      </c>
      <c r="BD219">
        <v>714</v>
      </c>
      <c r="BE219" s="27">
        <v>44083</v>
      </c>
      <c r="BF219">
        <v>714</v>
      </c>
      <c r="BG219" s="27">
        <v>44083</v>
      </c>
      <c r="BJ219">
        <v>714</v>
      </c>
      <c r="BK219" s="27">
        <v>44083</v>
      </c>
      <c r="BL219">
        <v>714</v>
      </c>
      <c r="BM219" s="27">
        <v>44083</v>
      </c>
      <c r="BN219">
        <v>3090</v>
      </c>
      <c r="BO219" s="27">
        <v>44056</v>
      </c>
      <c r="BP219">
        <v>3090</v>
      </c>
      <c r="BQ219" s="7">
        <v>44056</v>
      </c>
      <c r="BR219" t="s">
        <v>2531</v>
      </c>
      <c r="BS219" s="27">
        <v>44167</v>
      </c>
      <c r="BT219">
        <v>3090</v>
      </c>
      <c r="BU219" s="27">
        <v>44056</v>
      </c>
      <c r="BV219">
        <v>3090</v>
      </c>
      <c r="BW219">
        <v>44056</v>
      </c>
      <c r="BX219" t="s">
        <v>2531</v>
      </c>
      <c r="BY219" s="27">
        <v>44167</v>
      </c>
      <c r="BZ219">
        <v>3087</v>
      </c>
      <c r="CA219" s="27">
        <v>44209</v>
      </c>
      <c r="CB219">
        <v>714</v>
      </c>
      <c r="CC219" s="27">
        <v>44221</v>
      </c>
      <c r="CD219">
        <v>3045</v>
      </c>
      <c r="CE219" s="27">
        <v>44222</v>
      </c>
      <c r="CF219">
        <v>714</v>
      </c>
      <c r="CG219" s="27">
        <v>44221</v>
      </c>
      <c r="CH219">
        <v>4140</v>
      </c>
      <c r="CI219" s="27">
        <v>44221</v>
      </c>
      <c r="CJ219" t="s">
        <v>2530</v>
      </c>
      <c r="CK219" s="27">
        <v>44221</v>
      </c>
      <c r="CL219">
        <v>4140</v>
      </c>
      <c r="CM219" s="27">
        <v>44248</v>
      </c>
      <c r="CN219">
        <v>4500</v>
      </c>
      <c r="CO219" s="27">
        <v>44248</v>
      </c>
      <c r="CP219">
        <v>4500</v>
      </c>
      <c r="CQ219" s="7">
        <v>44248</v>
      </c>
      <c r="CT219">
        <v>9322</v>
      </c>
      <c r="CU219" s="7">
        <v>44264</v>
      </c>
      <c r="CV219">
        <v>714</v>
      </c>
      <c r="CW219" s="27">
        <v>44263</v>
      </c>
      <c r="CX219">
        <v>714</v>
      </c>
      <c r="CY219" s="27">
        <v>44298</v>
      </c>
      <c r="CZ219">
        <v>714</v>
      </c>
      <c r="DA219" s="27">
        <v>44298</v>
      </c>
      <c r="DB219">
        <v>714</v>
      </c>
      <c r="DC219" s="27">
        <v>44298</v>
      </c>
      <c r="DD219">
        <v>715</v>
      </c>
      <c r="DE219" s="27">
        <v>44298</v>
      </c>
      <c r="DF219">
        <v>715</v>
      </c>
      <c r="DG219" s="27">
        <v>44298</v>
      </c>
      <c r="DH219">
        <v>715</v>
      </c>
      <c r="DI219" s="27">
        <v>44343</v>
      </c>
      <c r="DJ219" t="s">
        <v>176</v>
      </c>
      <c r="DK219" s="7">
        <v>44257</v>
      </c>
      <c r="DL219" t="s">
        <v>391</v>
      </c>
      <c r="DM219" s="27">
        <v>44365</v>
      </c>
      <c r="DN219" t="s">
        <v>391</v>
      </c>
      <c r="DO219" s="27">
        <v>44365</v>
      </c>
      <c r="DP219" t="s">
        <v>381</v>
      </c>
      <c r="DQ219" s="27">
        <v>44365</v>
      </c>
      <c r="DR219" t="s">
        <v>382</v>
      </c>
      <c r="DS219" s="27">
        <v>44365</v>
      </c>
      <c r="DT219" t="s">
        <v>381</v>
      </c>
      <c r="DU219" s="27">
        <v>44365</v>
      </c>
      <c r="DV219" t="s">
        <v>378</v>
      </c>
      <c r="DW219" s="27">
        <v>44365</v>
      </c>
      <c r="DX219" t="s">
        <v>376</v>
      </c>
      <c r="DY219" s="7">
        <v>44365</v>
      </c>
      <c r="DZ219" t="s">
        <v>376</v>
      </c>
      <c r="EA219">
        <v>44397</v>
      </c>
      <c r="EB219" t="s">
        <v>376</v>
      </c>
      <c r="EC219" s="27">
        <v>44397</v>
      </c>
      <c r="ED219" t="s">
        <v>376</v>
      </c>
      <c r="EE219" s="27">
        <v>44397</v>
      </c>
      <c r="EF219" t="s">
        <v>376</v>
      </c>
      <c r="EG219" s="7">
        <v>44397</v>
      </c>
      <c r="EH219" t="s">
        <v>376</v>
      </c>
      <c r="EI219" s="27">
        <v>44397</v>
      </c>
      <c r="EJ219" t="s">
        <v>372</v>
      </c>
      <c r="EK219" s="27">
        <v>44365</v>
      </c>
      <c r="EL219" t="s">
        <v>372</v>
      </c>
      <c r="EM219" s="27">
        <v>44365</v>
      </c>
      <c r="EN219" t="s">
        <v>372</v>
      </c>
      <c r="EO219" s="27">
        <v>44365</v>
      </c>
      <c r="EP219" t="s">
        <v>372</v>
      </c>
      <c r="EQ219" s="27">
        <v>44365</v>
      </c>
      <c r="ER219" t="s">
        <v>366</v>
      </c>
      <c r="ES219" s="27">
        <v>44420</v>
      </c>
      <c r="ET219" t="s">
        <v>18</v>
      </c>
      <c r="EU219" s="27">
        <v>44420</v>
      </c>
      <c r="EV219" t="s">
        <v>2592</v>
      </c>
      <c r="EW219" s="27">
        <v>44421</v>
      </c>
      <c r="EX219" t="s">
        <v>2592</v>
      </c>
      <c r="EY219" s="27">
        <v>44421</v>
      </c>
      <c r="EZ219" t="s">
        <v>2592</v>
      </c>
      <c r="FA219">
        <v>44421</v>
      </c>
      <c r="FB219" t="s">
        <v>2592</v>
      </c>
      <c r="FC219" s="27">
        <v>44421</v>
      </c>
      <c r="FF219" t="s">
        <v>2592</v>
      </c>
      <c r="FG219" s="27">
        <v>44421</v>
      </c>
      <c r="FH219" t="s">
        <v>418</v>
      </c>
      <c r="FI219" s="7">
        <v>44421</v>
      </c>
      <c r="FJ219" t="s">
        <v>418</v>
      </c>
      <c r="FK219" s="27">
        <v>44421</v>
      </c>
      <c r="FL219" t="s">
        <v>418</v>
      </c>
      <c r="FM219" s="27">
        <v>44421</v>
      </c>
      <c r="FN219" t="s">
        <v>417</v>
      </c>
      <c r="FO219" s="27">
        <v>44421</v>
      </c>
      <c r="FP219" t="s">
        <v>417</v>
      </c>
      <c r="FQ219" s="27">
        <v>44421</v>
      </c>
      <c r="FR219" t="s">
        <v>417</v>
      </c>
      <c r="FS219" s="27">
        <v>44421</v>
      </c>
      <c r="FT219" t="s">
        <v>417</v>
      </c>
      <c r="FU219" s="7">
        <v>44421</v>
      </c>
      <c r="FV219" t="s">
        <v>417</v>
      </c>
      <c r="FW219" s="27">
        <v>44421</v>
      </c>
      <c r="FX219" t="s">
        <v>417</v>
      </c>
      <c r="FY219" s="27">
        <v>44421</v>
      </c>
      <c r="FZ219" t="s">
        <v>417</v>
      </c>
      <c r="GA219" s="27">
        <v>44421</v>
      </c>
      <c r="GB219" t="s">
        <v>417</v>
      </c>
      <c r="GC219" s="27">
        <v>44469</v>
      </c>
      <c r="GD219" t="s">
        <v>417</v>
      </c>
      <c r="GE219" s="27">
        <v>44469</v>
      </c>
      <c r="GF219" t="s">
        <v>417</v>
      </c>
      <c r="GG219" s="27">
        <v>44469</v>
      </c>
      <c r="GH219" t="s">
        <v>417</v>
      </c>
      <c r="GI219" s="27">
        <v>44469</v>
      </c>
      <c r="GJ219" t="s">
        <v>417</v>
      </c>
      <c r="GK219" s="27">
        <v>44482</v>
      </c>
      <c r="GL219" t="s">
        <v>417</v>
      </c>
      <c r="GM219" s="27">
        <v>44482</v>
      </c>
      <c r="GN219" t="s">
        <v>417</v>
      </c>
      <c r="GO219" s="27">
        <v>44482</v>
      </c>
      <c r="GP219" t="s">
        <v>417</v>
      </c>
      <c r="GQ219" s="27">
        <v>44482</v>
      </c>
      <c r="GR219" t="s">
        <v>417</v>
      </c>
      <c r="GS219" s="27">
        <v>44482</v>
      </c>
      <c r="GT219" t="s">
        <v>417</v>
      </c>
      <c r="GU219" s="27">
        <v>44510</v>
      </c>
      <c r="GV219" t="s">
        <v>417</v>
      </c>
      <c r="GW219" s="27">
        <v>44510</v>
      </c>
      <c r="GX219" t="s">
        <v>417</v>
      </c>
      <c r="GY219" s="27">
        <v>44510</v>
      </c>
      <c r="GZ219" t="s">
        <v>416</v>
      </c>
      <c r="HA219" s="27">
        <v>44510</v>
      </c>
      <c r="HB219" t="s">
        <v>416</v>
      </c>
      <c r="HC219" s="27">
        <v>44510</v>
      </c>
      <c r="HD219" t="s">
        <v>416</v>
      </c>
      <c r="HE219" s="27">
        <v>44510</v>
      </c>
      <c r="HF219" t="s">
        <v>416</v>
      </c>
      <c r="HG219">
        <v>44510</v>
      </c>
      <c r="HH219" t="s">
        <v>416</v>
      </c>
      <c r="HI219">
        <v>44510</v>
      </c>
      <c r="HJ219" t="s">
        <v>416</v>
      </c>
      <c r="HK219">
        <v>44510</v>
      </c>
      <c r="HL219" t="s">
        <v>416</v>
      </c>
      <c r="HM219" s="27">
        <v>44510</v>
      </c>
      <c r="HN219" t="s">
        <v>413</v>
      </c>
      <c r="HO219" s="27">
        <v>44510</v>
      </c>
      <c r="HP219" t="s">
        <v>415</v>
      </c>
      <c r="HQ219" s="27">
        <v>44510</v>
      </c>
      <c r="HR219" s="470" t="s">
        <v>415</v>
      </c>
      <c r="HS219" s="471">
        <v>44510</v>
      </c>
      <c r="HT219" t="s">
        <v>415</v>
      </c>
      <c r="HU219" s="27">
        <v>44510</v>
      </c>
      <c r="HV219" t="s">
        <v>415</v>
      </c>
      <c r="HW219" s="27">
        <v>44510</v>
      </c>
      <c r="HX219" t="s">
        <v>415</v>
      </c>
      <c r="HY219" s="27">
        <v>44586</v>
      </c>
      <c r="HZ219" t="s">
        <v>411</v>
      </c>
      <c r="IA219" s="27">
        <v>44586</v>
      </c>
      <c r="IB219" t="s">
        <v>411</v>
      </c>
      <c r="IC219" s="27">
        <v>44586</v>
      </c>
      <c r="ID219" t="s">
        <v>411</v>
      </c>
      <c r="IE219" s="27">
        <v>44586</v>
      </c>
      <c r="IF219" t="s">
        <v>410</v>
      </c>
      <c r="IG219" s="27">
        <v>44264</v>
      </c>
      <c r="IH219" t="s">
        <v>414</v>
      </c>
      <c r="II219" s="27">
        <v>44586</v>
      </c>
      <c r="IJ219" t="s">
        <v>414</v>
      </c>
      <c r="IK219" s="27">
        <v>44586</v>
      </c>
      <c r="IL219" t="s">
        <v>414</v>
      </c>
      <c r="IM219" s="27">
        <v>44609</v>
      </c>
      <c r="IN219" t="s">
        <v>414</v>
      </c>
      <c r="IO219" s="27">
        <v>44609</v>
      </c>
      <c r="IP219" t="s">
        <v>415</v>
      </c>
      <c r="IQ219" s="27">
        <v>44609</v>
      </c>
      <c r="IR219" t="s">
        <v>415</v>
      </c>
      <c r="IS219">
        <v>44609</v>
      </c>
      <c r="IT219" t="s">
        <v>415</v>
      </c>
      <c r="IU219" s="27">
        <v>44609</v>
      </c>
      <c r="IV219" t="s">
        <v>415</v>
      </c>
      <c r="IW219" s="27">
        <v>44609</v>
      </c>
      <c r="IX219" t="s">
        <v>415</v>
      </c>
      <c r="IY219" s="27">
        <v>44609</v>
      </c>
      <c r="IZ219" t="s">
        <v>415</v>
      </c>
      <c r="JA219" s="27">
        <v>44645</v>
      </c>
      <c r="JB219" t="s">
        <v>415</v>
      </c>
      <c r="JC219" s="27">
        <v>44645</v>
      </c>
      <c r="JD219" t="s">
        <v>415</v>
      </c>
      <c r="JE219" s="27">
        <v>44645</v>
      </c>
      <c r="JF219" t="s">
        <v>416</v>
      </c>
      <c r="JG219">
        <v>44664</v>
      </c>
      <c r="JH219" t="s">
        <v>413</v>
      </c>
      <c r="JI219" s="27">
        <v>44664</v>
      </c>
      <c r="JJ219" t="s">
        <v>413</v>
      </c>
      <c r="JK219">
        <v>44664</v>
      </c>
      <c r="JL219" t="s">
        <v>413</v>
      </c>
      <c r="JM219" s="27">
        <v>44664</v>
      </c>
      <c r="JN219" t="s">
        <v>413</v>
      </c>
      <c r="JO219" s="7">
        <v>44664</v>
      </c>
      <c r="JP219" t="s">
        <v>413</v>
      </c>
      <c r="JQ219" s="27">
        <v>44664</v>
      </c>
      <c r="JR219" t="s">
        <v>413</v>
      </c>
      <c r="JS219" s="27">
        <v>44664</v>
      </c>
      <c r="JT219" t="s">
        <v>413</v>
      </c>
      <c r="JU219">
        <v>44664</v>
      </c>
      <c r="JV219" t="s">
        <v>413</v>
      </c>
      <c r="JW219">
        <v>44727</v>
      </c>
      <c r="JX219" t="s">
        <v>413</v>
      </c>
      <c r="JY219" s="27">
        <v>44727</v>
      </c>
      <c r="JZ219" t="s">
        <v>413</v>
      </c>
      <c r="KA219" s="27">
        <v>44727</v>
      </c>
      <c r="KB219" t="s">
        <v>413</v>
      </c>
      <c r="KC219" s="27">
        <v>44727</v>
      </c>
      <c r="KD219" t="s">
        <v>413</v>
      </c>
      <c r="KE219" s="27">
        <v>44770</v>
      </c>
    </row>
    <row r="220" spans="1:291" x14ac:dyDescent="0.25">
      <c r="A220">
        <v>4160</v>
      </c>
      <c r="B220" s="7">
        <v>43943</v>
      </c>
      <c r="D220">
        <v>4160</v>
      </c>
      <c r="E220" s="7">
        <v>43943</v>
      </c>
      <c r="G220">
        <v>5032</v>
      </c>
      <c r="I220">
        <v>4111</v>
      </c>
      <c r="J220" s="7">
        <v>43340</v>
      </c>
      <c r="L220">
        <v>5032</v>
      </c>
      <c r="M220">
        <v>4111</v>
      </c>
      <c r="O220">
        <v>3090</v>
      </c>
      <c r="P220" s="7">
        <v>43972</v>
      </c>
      <c r="R220">
        <v>291</v>
      </c>
      <c r="S220" s="7">
        <v>43727</v>
      </c>
      <c r="T220" t="s">
        <v>2342</v>
      </c>
      <c r="U220">
        <v>9308</v>
      </c>
      <c r="V220" s="7">
        <v>42991</v>
      </c>
      <c r="W220" t="s">
        <v>2342</v>
      </c>
      <c r="X220">
        <v>4111</v>
      </c>
      <c r="Y220">
        <v>4113</v>
      </c>
      <c r="Z220" s="7">
        <v>43340</v>
      </c>
      <c r="AA220">
        <v>4111</v>
      </c>
      <c r="AB220">
        <v>4111</v>
      </c>
      <c r="AC220">
        <v>3090</v>
      </c>
      <c r="AD220" s="7">
        <v>43972</v>
      </c>
      <c r="AE220" s="14">
        <v>4126</v>
      </c>
      <c r="AF220">
        <v>3087</v>
      </c>
      <c r="AG220" s="7">
        <v>43991</v>
      </c>
      <c r="AH220">
        <v>291</v>
      </c>
      <c r="AI220" s="7">
        <v>43727</v>
      </c>
      <c r="AJ220" s="15" t="s">
        <v>2342</v>
      </c>
      <c r="AK220" t="s">
        <v>2531</v>
      </c>
      <c r="AL220" s="7">
        <v>43984</v>
      </c>
      <c r="AM220" t="s">
        <v>2596</v>
      </c>
      <c r="AN220" t="s">
        <v>2531</v>
      </c>
      <c r="AO220" s="7">
        <v>43984</v>
      </c>
      <c r="AP220" t="s">
        <v>2531</v>
      </c>
      <c r="AQ220" s="7">
        <v>43984</v>
      </c>
      <c r="AR220" t="s">
        <v>2531</v>
      </c>
      <c r="AS220" s="27">
        <v>44020</v>
      </c>
      <c r="AT220" t="s">
        <v>2531</v>
      </c>
      <c r="AU220" s="27">
        <v>44020</v>
      </c>
      <c r="AV220" t="s">
        <v>2531</v>
      </c>
      <c r="AW220" s="27">
        <v>44020</v>
      </c>
      <c r="AX220" t="s">
        <v>2531</v>
      </c>
      <c r="AY220" s="27">
        <v>44048</v>
      </c>
      <c r="AZ220" t="s">
        <v>2530</v>
      </c>
      <c r="BA220" s="27">
        <v>44050</v>
      </c>
      <c r="BB220" t="s">
        <v>2530</v>
      </c>
      <c r="BC220" s="27">
        <v>44050</v>
      </c>
      <c r="BD220" t="s">
        <v>2530</v>
      </c>
      <c r="BE220" s="27">
        <v>44083</v>
      </c>
      <c r="BF220" t="s">
        <v>2530</v>
      </c>
      <c r="BG220" s="27">
        <v>44083</v>
      </c>
      <c r="BJ220" t="s">
        <v>2530</v>
      </c>
      <c r="BK220" s="27">
        <v>44083</v>
      </c>
      <c r="BL220" t="s">
        <v>2530</v>
      </c>
      <c r="BM220" s="27">
        <v>44083</v>
      </c>
      <c r="BN220">
        <v>715</v>
      </c>
      <c r="BO220" s="27">
        <v>44083</v>
      </c>
      <c r="BP220">
        <v>715</v>
      </c>
      <c r="BQ220" s="7">
        <v>44083</v>
      </c>
      <c r="BR220">
        <v>4352</v>
      </c>
      <c r="BS220" s="27">
        <v>44167</v>
      </c>
      <c r="BT220">
        <v>715</v>
      </c>
      <c r="BU220" s="27">
        <v>44167</v>
      </c>
      <c r="BV220">
        <v>715</v>
      </c>
      <c r="BW220" s="7">
        <v>44167</v>
      </c>
      <c r="BX220">
        <v>4352</v>
      </c>
      <c r="BY220" s="27">
        <v>44167</v>
      </c>
      <c r="BZ220">
        <v>3090</v>
      </c>
      <c r="CA220" s="27">
        <v>44209</v>
      </c>
      <c r="CB220" t="s">
        <v>2530</v>
      </c>
      <c r="CC220" s="27">
        <v>44221</v>
      </c>
      <c r="CD220">
        <v>6650</v>
      </c>
      <c r="CE220" s="27">
        <v>44217</v>
      </c>
      <c r="CF220" t="s">
        <v>2530</v>
      </c>
      <c r="CG220" s="27">
        <v>44221</v>
      </c>
      <c r="CH220">
        <v>4380</v>
      </c>
      <c r="CI220" s="27">
        <v>44221</v>
      </c>
      <c r="CJ220" t="s">
        <v>2531</v>
      </c>
      <c r="CK220" s="27">
        <v>44221</v>
      </c>
      <c r="CL220">
        <v>4380</v>
      </c>
      <c r="CM220" s="27">
        <v>44248</v>
      </c>
      <c r="CN220">
        <v>4140</v>
      </c>
      <c r="CO220" s="27">
        <v>44248</v>
      </c>
      <c r="CP220">
        <v>4140</v>
      </c>
      <c r="CQ220" s="7">
        <v>44248</v>
      </c>
      <c r="CT220">
        <v>9320</v>
      </c>
      <c r="CU220" s="7">
        <v>44264</v>
      </c>
      <c r="CV220" t="s">
        <v>2530</v>
      </c>
      <c r="CW220" s="27">
        <v>44263</v>
      </c>
      <c r="CX220" t="s">
        <v>2530</v>
      </c>
      <c r="CY220" s="27">
        <v>44298</v>
      </c>
      <c r="CZ220" t="s">
        <v>2530</v>
      </c>
      <c r="DA220" s="27">
        <v>44298</v>
      </c>
      <c r="DB220" t="s">
        <v>2530</v>
      </c>
      <c r="DC220" s="27">
        <v>44298</v>
      </c>
      <c r="DD220">
        <v>714</v>
      </c>
      <c r="DE220" s="27">
        <v>44298</v>
      </c>
      <c r="DF220">
        <v>714</v>
      </c>
      <c r="DG220" s="27">
        <v>44298</v>
      </c>
      <c r="DH220">
        <v>714</v>
      </c>
      <c r="DI220" s="27">
        <v>44343</v>
      </c>
      <c r="DJ220" t="s">
        <v>177</v>
      </c>
      <c r="DK220" s="7">
        <v>44257</v>
      </c>
      <c r="DL220" t="s">
        <v>392</v>
      </c>
      <c r="DM220" s="27">
        <v>44365</v>
      </c>
      <c r="DN220" t="s">
        <v>392</v>
      </c>
      <c r="DO220" s="27">
        <v>44365</v>
      </c>
      <c r="DP220" t="s">
        <v>382</v>
      </c>
      <c r="DQ220" s="27">
        <v>44365</v>
      </c>
      <c r="DR220" t="s">
        <v>384</v>
      </c>
      <c r="DS220" s="27">
        <v>44365</v>
      </c>
      <c r="DT220" t="s">
        <v>382</v>
      </c>
      <c r="DU220" s="27">
        <v>44365</v>
      </c>
      <c r="DV220" t="s">
        <v>380</v>
      </c>
      <c r="DW220" s="27">
        <v>44365</v>
      </c>
      <c r="DX220" t="s">
        <v>377</v>
      </c>
      <c r="DY220" s="7">
        <v>44365</v>
      </c>
      <c r="DZ220" t="s">
        <v>377</v>
      </c>
      <c r="EA220">
        <v>44365</v>
      </c>
      <c r="EB220" t="s">
        <v>377</v>
      </c>
      <c r="EC220" s="27">
        <v>44365</v>
      </c>
      <c r="ED220" t="s">
        <v>377</v>
      </c>
      <c r="EE220" s="27">
        <v>44365</v>
      </c>
      <c r="EF220" t="s">
        <v>377</v>
      </c>
      <c r="EG220" s="7">
        <v>44365</v>
      </c>
      <c r="EH220" t="s">
        <v>377</v>
      </c>
      <c r="EI220" s="27">
        <v>44365</v>
      </c>
      <c r="EJ220" t="s">
        <v>374</v>
      </c>
      <c r="EK220" s="27">
        <v>44365</v>
      </c>
      <c r="EL220" t="s">
        <v>374</v>
      </c>
      <c r="EM220" s="27">
        <v>44365</v>
      </c>
      <c r="EN220" t="s">
        <v>374</v>
      </c>
      <c r="EO220" s="27">
        <v>44365</v>
      </c>
      <c r="EP220" t="s">
        <v>374</v>
      </c>
      <c r="EQ220" s="27">
        <v>44365</v>
      </c>
      <c r="ER220" t="s">
        <v>367</v>
      </c>
      <c r="ES220" s="27">
        <v>44420</v>
      </c>
      <c r="ET220" t="s">
        <v>366</v>
      </c>
      <c r="EU220" s="27">
        <v>44420</v>
      </c>
      <c r="EV220" t="s">
        <v>18</v>
      </c>
      <c r="EW220" s="27">
        <v>44420</v>
      </c>
      <c r="EX220" t="s">
        <v>18</v>
      </c>
      <c r="EY220" s="27">
        <v>44420</v>
      </c>
      <c r="EZ220" t="s">
        <v>18</v>
      </c>
      <c r="FA220">
        <v>44433</v>
      </c>
      <c r="FB220" t="s">
        <v>18</v>
      </c>
      <c r="FC220" s="27">
        <v>44433</v>
      </c>
      <c r="FF220" t="s">
        <v>18</v>
      </c>
      <c r="FG220" s="27">
        <v>44433</v>
      </c>
      <c r="FH220" t="s">
        <v>2592</v>
      </c>
      <c r="FI220" s="7">
        <v>44421</v>
      </c>
      <c r="FJ220" t="s">
        <v>2592</v>
      </c>
      <c r="FK220" s="27">
        <v>44421</v>
      </c>
      <c r="FL220" t="s">
        <v>2592</v>
      </c>
      <c r="FM220" s="27">
        <v>44421</v>
      </c>
      <c r="FN220" t="s">
        <v>418</v>
      </c>
      <c r="FO220" s="27">
        <v>44421</v>
      </c>
      <c r="FP220" t="s">
        <v>418</v>
      </c>
      <c r="FQ220" s="27">
        <v>44421</v>
      </c>
      <c r="FR220" t="s">
        <v>418</v>
      </c>
      <c r="FS220" s="27">
        <v>44454</v>
      </c>
      <c r="FT220" t="s">
        <v>418</v>
      </c>
      <c r="FU220" s="7">
        <v>44454</v>
      </c>
      <c r="FV220" t="s">
        <v>418</v>
      </c>
      <c r="FW220" s="27">
        <v>44454</v>
      </c>
      <c r="FX220" t="s">
        <v>418</v>
      </c>
      <c r="FY220" s="27">
        <v>44454</v>
      </c>
      <c r="FZ220" t="s">
        <v>418</v>
      </c>
      <c r="GA220" s="27">
        <v>44454</v>
      </c>
      <c r="GB220" t="s">
        <v>418</v>
      </c>
      <c r="GC220" s="27">
        <v>44454</v>
      </c>
      <c r="GD220" t="s">
        <v>418</v>
      </c>
      <c r="GE220" s="27">
        <v>44454</v>
      </c>
      <c r="GF220" t="s">
        <v>418</v>
      </c>
      <c r="GG220" s="27">
        <v>44454</v>
      </c>
      <c r="GH220" t="s">
        <v>418</v>
      </c>
      <c r="GI220" s="27">
        <v>44454</v>
      </c>
      <c r="GJ220" t="s">
        <v>418</v>
      </c>
      <c r="GK220" s="27">
        <v>44482</v>
      </c>
      <c r="GL220" t="s">
        <v>418</v>
      </c>
      <c r="GM220" s="27">
        <v>44482</v>
      </c>
      <c r="GN220" t="s">
        <v>418</v>
      </c>
      <c r="GO220" s="27">
        <v>44482</v>
      </c>
      <c r="GP220" t="s">
        <v>418</v>
      </c>
      <c r="GQ220" s="27">
        <v>44482</v>
      </c>
      <c r="GR220" t="s">
        <v>418</v>
      </c>
      <c r="GS220" s="27">
        <v>44482</v>
      </c>
      <c r="GT220" t="s">
        <v>418</v>
      </c>
      <c r="GU220" s="27">
        <v>44510</v>
      </c>
      <c r="GV220" t="s">
        <v>418</v>
      </c>
      <c r="GW220" s="27">
        <v>44510</v>
      </c>
      <c r="GX220" t="s">
        <v>418</v>
      </c>
      <c r="GY220" s="27">
        <v>44510</v>
      </c>
      <c r="GZ220" t="s">
        <v>417</v>
      </c>
      <c r="HA220" s="27">
        <v>44510</v>
      </c>
      <c r="HB220" t="s">
        <v>417</v>
      </c>
      <c r="HC220" s="27">
        <v>44510</v>
      </c>
      <c r="HD220" t="s">
        <v>417</v>
      </c>
      <c r="HE220" s="27">
        <v>44510</v>
      </c>
      <c r="HF220" t="s">
        <v>417</v>
      </c>
      <c r="HG220">
        <v>44510</v>
      </c>
      <c r="HH220" t="s">
        <v>417</v>
      </c>
      <c r="HI220">
        <v>44510</v>
      </c>
      <c r="HJ220" t="s">
        <v>417</v>
      </c>
      <c r="HK220">
        <v>44510</v>
      </c>
      <c r="HL220" t="s">
        <v>417</v>
      </c>
      <c r="HM220" s="27">
        <v>44510</v>
      </c>
      <c r="HN220" t="s">
        <v>414</v>
      </c>
      <c r="HO220" s="27">
        <v>44510</v>
      </c>
      <c r="HP220" t="s">
        <v>416</v>
      </c>
      <c r="HQ220" s="27">
        <v>44510</v>
      </c>
      <c r="HR220" s="470" t="s">
        <v>416</v>
      </c>
      <c r="HS220" s="471">
        <v>44510</v>
      </c>
      <c r="HT220" t="s">
        <v>416</v>
      </c>
      <c r="HU220" s="27">
        <v>44510</v>
      </c>
      <c r="HV220" t="s">
        <v>416</v>
      </c>
      <c r="HW220" s="27">
        <v>44510</v>
      </c>
      <c r="HX220" t="s">
        <v>416</v>
      </c>
      <c r="HY220" s="27">
        <v>44586</v>
      </c>
      <c r="HZ220" t="s">
        <v>413</v>
      </c>
      <c r="IA220" s="27">
        <v>44586</v>
      </c>
      <c r="IB220" t="s">
        <v>413</v>
      </c>
      <c r="IC220" s="27">
        <v>44586</v>
      </c>
      <c r="ID220" t="s">
        <v>413</v>
      </c>
      <c r="IE220" s="27">
        <v>44586</v>
      </c>
      <c r="IF220" t="s">
        <v>411</v>
      </c>
      <c r="IG220" s="27">
        <v>44586</v>
      </c>
      <c r="IH220" t="s">
        <v>415</v>
      </c>
      <c r="II220" s="27">
        <v>44586</v>
      </c>
      <c r="IJ220" t="s">
        <v>415</v>
      </c>
      <c r="IK220" s="27">
        <v>44586</v>
      </c>
      <c r="IL220" t="s">
        <v>415</v>
      </c>
      <c r="IM220" s="27">
        <v>44609</v>
      </c>
      <c r="IN220" t="s">
        <v>415</v>
      </c>
      <c r="IO220" s="27">
        <v>44609</v>
      </c>
      <c r="IP220" t="s">
        <v>416</v>
      </c>
      <c r="IQ220" s="27">
        <v>44609</v>
      </c>
      <c r="IR220" t="s">
        <v>416</v>
      </c>
      <c r="IS220">
        <v>44609</v>
      </c>
      <c r="IT220" t="s">
        <v>416</v>
      </c>
      <c r="IU220" s="27">
        <v>44609</v>
      </c>
      <c r="IV220" t="s">
        <v>416</v>
      </c>
      <c r="IW220" s="27">
        <v>44609</v>
      </c>
      <c r="IX220" t="s">
        <v>416</v>
      </c>
      <c r="IY220" s="27">
        <v>44609</v>
      </c>
      <c r="IZ220" t="s">
        <v>416</v>
      </c>
      <c r="JA220" s="27">
        <v>44609</v>
      </c>
      <c r="JB220" t="s">
        <v>416</v>
      </c>
      <c r="JC220" s="27">
        <v>44609</v>
      </c>
      <c r="JD220" t="s">
        <v>416</v>
      </c>
      <c r="JE220" s="27">
        <v>44609</v>
      </c>
      <c r="JF220" t="s">
        <v>417</v>
      </c>
      <c r="JG220">
        <v>44664</v>
      </c>
      <c r="JH220" t="s">
        <v>414</v>
      </c>
      <c r="JI220" s="27">
        <v>44609</v>
      </c>
      <c r="JJ220" t="s">
        <v>414</v>
      </c>
      <c r="JK220">
        <v>44609</v>
      </c>
      <c r="JL220" t="s">
        <v>414</v>
      </c>
      <c r="JM220" s="27">
        <v>44609</v>
      </c>
      <c r="JN220" t="s">
        <v>414</v>
      </c>
      <c r="JO220" s="7">
        <v>44609</v>
      </c>
      <c r="JP220" t="s">
        <v>414</v>
      </c>
      <c r="JQ220" s="27">
        <v>44609</v>
      </c>
      <c r="JR220" t="s">
        <v>414</v>
      </c>
      <c r="JS220" s="27">
        <v>44609</v>
      </c>
      <c r="JT220" t="s">
        <v>414</v>
      </c>
      <c r="JU220">
        <v>44609</v>
      </c>
      <c r="JV220" t="s">
        <v>414</v>
      </c>
      <c r="JW220">
        <v>44727</v>
      </c>
      <c r="JX220" t="s">
        <v>414</v>
      </c>
      <c r="JY220" s="27">
        <v>44727</v>
      </c>
      <c r="JZ220" t="s">
        <v>414</v>
      </c>
      <c r="KA220" s="27">
        <v>44727</v>
      </c>
      <c r="KB220" t="s">
        <v>414</v>
      </c>
      <c r="KC220" s="27">
        <v>44727</v>
      </c>
      <c r="KD220" t="s">
        <v>414</v>
      </c>
      <c r="KE220" s="27">
        <v>44770</v>
      </c>
    </row>
    <row r="221" spans="1:291" x14ac:dyDescent="0.25">
      <c r="A221">
        <v>4111</v>
      </c>
      <c r="B221" s="7">
        <v>43340</v>
      </c>
      <c r="D221">
        <v>4111</v>
      </c>
      <c r="E221" s="7">
        <v>43340</v>
      </c>
      <c r="G221">
        <v>5031</v>
      </c>
      <c r="I221">
        <v>4113</v>
      </c>
      <c r="J221" s="7">
        <v>43340</v>
      </c>
      <c r="L221">
        <v>5031</v>
      </c>
      <c r="M221">
        <v>4113</v>
      </c>
      <c r="O221">
        <v>715</v>
      </c>
      <c r="P221" s="7">
        <v>43927</v>
      </c>
      <c r="S221" s="7">
        <v>43727</v>
      </c>
      <c r="T221" t="s">
        <v>2342</v>
      </c>
      <c r="U221">
        <v>9309</v>
      </c>
      <c r="V221" s="7">
        <v>43125</v>
      </c>
      <c r="W221" t="s">
        <v>2510</v>
      </c>
      <c r="X221">
        <v>4113</v>
      </c>
      <c r="Y221">
        <v>4114</v>
      </c>
      <c r="Z221" s="7">
        <v>43979</v>
      </c>
      <c r="AA221">
        <v>4113</v>
      </c>
      <c r="AB221">
        <v>4113</v>
      </c>
      <c r="AC221">
        <v>715</v>
      </c>
      <c r="AD221" s="7">
        <v>43984</v>
      </c>
      <c r="AE221" s="14">
        <v>4127</v>
      </c>
      <c r="AF221">
        <v>3090</v>
      </c>
      <c r="AG221" s="7">
        <v>43991</v>
      </c>
      <c r="AI221" s="7">
        <v>43727</v>
      </c>
      <c r="AJ221" s="15" t="s">
        <v>2342</v>
      </c>
      <c r="AK221">
        <v>4352</v>
      </c>
      <c r="AL221" s="7">
        <v>43984</v>
      </c>
      <c r="AM221">
        <v>-4114</v>
      </c>
      <c r="AN221">
        <v>4352</v>
      </c>
      <c r="AO221" s="7">
        <v>43984</v>
      </c>
      <c r="AP221">
        <v>4352</v>
      </c>
      <c r="AQ221" s="7">
        <v>43984</v>
      </c>
      <c r="AR221">
        <v>4352</v>
      </c>
      <c r="AS221" s="27">
        <v>44020</v>
      </c>
      <c r="AT221">
        <v>4352</v>
      </c>
      <c r="AU221" s="27">
        <v>44020</v>
      </c>
      <c r="AV221">
        <v>4352</v>
      </c>
      <c r="AW221" s="27">
        <v>44020</v>
      </c>
      <c r="AX221">
        <v>4352</v>
      </c>
      <c r="AY221" s="27">
        <v>44048</v>
      </c>
      <c r="AZ221" t="s">
        <v>2531</v>
      </c>
      <c r="BA221" s="27">
        <v>44048</v>
      </c>
      <c r="BB221" t="s">
        <v>2531</v>
      </c>
      <c r="BC221" s="27">
        <v>44048</v>
      </c>
      <c r="BD221" t="s">
        <v>2531</v>
      </c>
      <c r="BE221" s="27">
        <v>44083</v>
      </c>
      <c r="BF221" t="s">
        <v>2531</v>
      </c>
      <c r="BG221" s="27">
        <v>44083</v>
      </c>
      <c r="BJ221" t="s">
        <v>2531</v>
      </c>
      <c r="BK221" s="27">
        <v>44083</v>
      </c>
      <c r="BL221" t="s">
        <v>2531</v>
      </c>
      <c r="BM221" s="27">
        <v>44083</v>
      </c>
      <c r="BN221">
        <v>714</v>
      </c>
      <c r="BO221" s="27">
        <v>44083</v>
      </c>
      <c r="BP221">
        <v>714</v>
      </c>
      <c r="BQ221" s="7">
        <v>44083</v>
      </c>
      <c r="BR221">
        <v>4495</v>
      </c>
      <c r="BS221" s="27">
        <v>44167</v>
      </c>
      <c r="BT221">
        <v>714</v>
      </c>
      <c r="BU221" s="27">
        <v>44167</v>
      </c>
      <c r="BV221">
        <v>714</v>
      </c>
      <c r="BW221" s="7">
        <v>44167</v>
      </c>
      <c r="BX221">
        <v>4495</v>
      </c>
      <c r="BY221" s="27">
        <v>44167</v>
      </c>
      <c r="BZ221">
        <v>715</v>
      </c>
      <c r="CA221" s="27">
        <v>44167</v>
      </c>
      <c r="CB221" t="s">
        <v>2531</v>
      </c>
      <c r="CC221" s="27">
        <v>44221</v>
      </c>
      <c r="CD221">
        <v>6640</v>
      </c>
      <c r="CE221" s="27">
        <v>44182</v>
      </c>
      <c r="CF221" t="s">
        <v>2531</v>
      </c>
      <c r="CG221" s="27">
        <v>44221</v>
      </c>
      <c r="CH221">
        <v>4381</v>
      </c>
      <c r="CI221" s="27">
        <v>44221</v>
      </c>
      <c r="CJ221">
        <v>6650</v>
      </c>
      <c r="CK221" s="27">
        <v>44217</v>
      </c>
      <c r="CL221">
        <v>4381</v>
      </c>
      <c r="CM221" s="27">
        <v>44248</v>
      </c>
      <c r="CN221">
        <v>4380</v>
      </c>
      <c r="CO221" s="27">
        <v>44248</v>
      </c>
      <c r="CP221">
        <v>4380</v>
      </c>
      <c r="CQ221" s="7">
        <v>44248</v>
      </c>
      <c r="CT221">
        <v>9321</v>
      </c>
      <c r="CU221" s="7">
        <v>44263</v>
      </c>
      <c r="CV221" t="s">
        <v>2531</v>
      </c>
      <c r="CW221" s="27">
        <v>44263</v>
      </c>
      <c r="CX221" t="s">
        <v>2531</v>
      </c>
      <c r="CY221" s="27">
        <v>44298</v>
      </c>
      <c r="CZ221" t="s">
        <v>2531</v>
      </c>
      <c r="DA221" s="27">
        <v>44298</v>
      </c>
      <c r="DB221" t="s">
        <v>2531</v>
      </c>
      <c r="DC221" s="27">
        <v>44298</v>
      </c>
      <c r="DD221" t="s">
        <v>2530</v>
      </c>
      <c r="DE221" s="27">
        <v>44298</v>
      </c>
      <c r="DF221" t="s">
        <v>2530</v>
      </c>
      <c r="DG221" s="27">
        <v>44298</v>
      </c>
      <c r="DH221" t="s">
        <v>2530</v>
      </c>
      <c r="DI221" s="27">
        <v>44343</v>
      </c>
      <c r="DJ221" t="s">
        <v>178</v>
      </c>
      <c r="DK221" s="7">
        <v>44257</v>
      </c>
      <c r="DL221" t="s">
        <v>393</v>
      </c>
      <c r="DM221" s="27">
        <v>44365</v>
      </c>
      <c r="DN221" t="s">
        <v>393</v>
      </c>
      <c r="DO221" s="27">
        <v>44365</v>
      </c>
      <c r="DP221" t="s">
        <v>384</v>
      </c>
      <c r="DQ221" s="27">
        <v>44365</v>
      </c>
      <c r="DR221" t="s">
        <v>385</v>
      </c>
      <c r="DS221" s="27">
        <v>44365</v>
      </c>
      <c r="DT221" t="s">
        <v>384</v>
      </c>
      <c r="DU221" s="27">
        <v>44365</v>
      </c>
      <c r="DV221" t="s">
        <v>381</v>
      </c>
      <c r="DW221" s="27">
        <v>44365</v>
      </c>
      <c r="DX221" t="s">
        <v>378</v>
      </c>
      <c r="DY221" s="7">
        <v>44365</v>
      </c>
      <c r="DZ221" t="s">
        <v>378</v>
      </c>
      <c r="EA221">
        <v>44365</v>
      </c>
      <c r="EB221" t="s">
        <v>378</v>
      </c>
      <c r="EC221" s="27">
        <v>44365</v>
      </c>
      <c r="ED221" t="s">
        <v>378</v>
      </c>
      <c r="EE221" s="27">
        <v>44365</v>
      </c>
      <c r="EF221" t="s">
        <v>378</v>
      </c>
      <c r="EG221" s="7">
        <v>44365</v>
      </c>
      <c r="EH221" t="s">
        <v>378</v>
      </c>
      <c r="EI221" s="27">
        <v>44365</v>
      </c>
      <c r="EJ221" t="s">
        <v>375</v>
      </c>
      <c r="EK221" s="27">
        <v>44365</v>
      </c>
      <c r="EL221" t="s">
        <v>375</v>
      </c>
      <c r="EM221" s="27">
        <v>44365</v>
      </c>
      <c r="EN221" t="s">
        <v>375</v>
      </c>
      <c r="EO221" s="27">
        <v>44365</v>
      </c>
      <c r="EP221" t="s">
        <v>375</v>
      </c>
      <c r="EQ221" s="27">
        <v>44365</v>
      </c>
      <c r="ER221" t="s">
        <v>368</v>
      </c>
      <c r="ES221" s="27">
        <v>44420</v>
      </c>
      <c r="ET221" t="s">
        <v>367</v>
      </c>
      <c r="EU221" s="27">
        <v>44420</v>
      </c>
      <c r="EV221" t="s">
        <v>366</v>
      </c>
      <c r="EW221" s="27">
        <v>44420</v>
      </c>
      <c r="EX221" t="s">
        <v>366</v>
      </c>
      <c r="EY221" s="27">
        <v>44420</v>
      </c>
      <c r="EZ221" t="s">
        <v>366</v>
      </c>
      <c r="FA221">
        <v>44433</v>
      </c>
      <c r="FB221" t="s">
        <v>366</v>
      </c>
      <c r="FC221" s="27">
        <v>44433</v>
      </c>
      <c r="FF221" t="s">
        <v>366</v>
      </c>
      <c r="FG221" s="27">
        <v>44433</v>
      </c>
      <c r="FH221" t="s">
        <v>18</v>
      </c>
      <c r="FI221" s="7">
        <v>44433</v>
      </c>
      <c r="FJ221" t="s">
        <v>18</v>
      </c>
      <c r="FK221" s="27">
        <v>44433</v>
      </c>
      <c r="FL221" t="s">
        <v>18</v>
      </c>
      <c r="FM221" s="27">
        <v>44433</v>
      </c>
      <c r="FN221" t="s">
        <v>2592</v>
      </c>
      <c r="FO221" s="27">
        <v>44421</v>
      </c>
      <c r="FP221" t="s">
        <v>2592</v>
      </c>
      <c r="FQ221" s="27">
        <v>44421</v>
      </c>
      <c r="FR221" t="s">
        <v>2592</v>
      </c>
      <c r="FS221" s="27">
        <v>44454</v>
      </c>
      <c r="FT221" t="s">
        <v>2592</v>
      </c>
      <c r="FU221" s="7">
        <v>44454</v>
      </c>
      <c r="FV221" t="s">
        <v>2592</v>
      </c>
      <c r="FW221" s="27">
        <v>44454</v>
      </c>
      <c r="FX221" t="s">
        <v>2592</v>
      </c>
      <c r="FY221" s="27">
        <v>44454</v>
      </c>
      <c r="FZ221" t="s">
        <v>2592</v>
      </c>
      <c r="GA221" s="27">
        <v>44454</v>
      </c>
      <c r="GB221" t="s">
        <v>2592</v>
      </c>
      <c r="GC221" s="27">
        <v>44454</v>
      </c>
      <c r="GD221" t="s">
        <v>2592</v>
      </c>
      <c r="GE221" s="27">
        <v>44454</v>
      </c>
      <c r="GF221" t="s">
        <v>2592</v>
      </c>
      <c r="GG221" s="27">
        <v>44454</v>
      </c>
      <c r="GH221" t="s">
        <v>2592</v>
      </c>
      <c r="GI221" s="27">
        <v>44480</v>
      </c>
      <c r="GJ221" t="s">
        <v>2592</v>
      </c>
      <c r="GK221" s="27">
        <v>44482</v>
      </c>
      <c r="GL221" t="s">
        <v>2592</v>
      </c>
      <c r="GM221" s="27">
        <v>44482</v>
      </c>
      <c r="GN221" t="s">
        <v>2592</v>
      </c>
      <c r="GO221" s="27">
        <v>44482</v>
      </c>
      <c r="GP221" t="s">
        <v>2592</v>
      </c>
      <c r="GQ221" s="27">
        <v>44482</v>
      </c>
      <c r="GR221" t="s">
        <v>2592</v>
      </c>
      <c r="GS221" s="27">
        <v>44482</v>
      </c>
      <c r="GT221" t="s">
        <v>2592</v>
      </c>
      <c r="GU221" s="27">
        <v>44510</v>
      </c>
      <c r="GV221" t="s">
        <v>2592</v>
      </c>
      <c r="GW221" s="27">
        <v>44510</v>
      </c>
      <c r="GX221" t="s">
        <v>2592</v>
      </c>
      <c r="GY221" s="27">
        <v>44510</v>
      </c>
      <c r="GZ221" t="s">
        <v>418</v>
      </c>
      <c r="HA221" s="27">
        <v>44510</v>
      </c>
      <c r="HB221" t="s">
        <v>418</v>
      </c>
      <c r="HC221" s="27">
        <v>44510</v>
      </c>
      <c r="HD221" t="s">
        <v>418</v>
      </c>
      <c r="HE221" s="27">
        <v>44510</v>
      </c>
      <c r="HF221" t="s">
        <v>418</v>
      </c>
      <c r="HG221">
        <v>44538</v>
      </c>
      <c r="HH221" t="s">
        <v>418</v>
      </c>
      <c r="HI221">
        <v>44538</v>
      </c>
      <c r="HJ221" t="s">
        <v>418</v>
      </c>
      <c r="HK221">
        <v>44538</v>
      </c>
      <c r="HL221" t="s">
        <v>418</v>
      </c>
      <c r="HM221" s="27">
        <v>44538</v>
      </c>
      <c r="HN221" t="s">
        <v>415</v>
      </c>
      <c r="HO221" s="27">
        <v>44510</v>
      </c>
      <c r="HP221" t="s">
        <v>417</v>
      </c>
      <c r="HQ221" s="27">
        <v>44510</v>
      </c>
      <c r="HR221" s="470" t="s">
        <v>417</v>
      </c>
      <c r="HS221" s="471">
        <v>44510</v>
      </c>
      <c r="HT221" t="s">
        <v>417</v>
      </c>
      <c r="HU221" s="27">
        <v>44510</v>
      </c>
      <c r="HV221" t="s">
        <v>417</v>
      </c>
      <c r="HW221" s="27">
        <v>44510</v>
      </c>
      <c r="HX221" t="s">
        <v>417</v>
      </c>
      <c r="HY221" s="27">
        <v>44586</v>
      </c>
      <c r="HZ221" t="s">
        <v>414</v>
      </c>
      <c r="IA221" s="27">
        <v>44586</v>
      </c>
      <c r="IB221" t="s">
        <v>414</v>
      </c>
      <c r="IC221" s="27">
        <v>44586</v>
      </c>
      <c r="ID221" t="s">
        <v>414</v>
      </c>
      <c r="IE221" s="27">
        <v>44586</v>
      </c>
      <c r="IF221" t="s">
        <v>413</v>
      </c>
      <c r="IG221" s="27">
        <v>44586</v>
      </c>
      <c r="IH221" t="s">
        <v>416</v>
      </c>
      <c r="II221" s="27">
        <v>44586</v>
      </c>
      <c r="IJ221" t="s">
        <v>416</v>
      </c>
      <c r="IK221" s="27">
        <v>44586</v>
      </c>
      <c r="IL221" t="s">
        <v>416</v>
      </c>
      <c r="IM221" s="27">
        <v>44609</v>
      </c>
      <c r="IN221" t="s">
        <v>416</v>
      </c>
      <c r="IO221" s="27">
        <v>44609</v>
      </c>
      <c r="IP221" t="s">
        <v>417</v>
      </c>
      <c r="IQ221" s="27">
        <v>44609</v>
      </c>
      <c r="IR221" t="s">
        <v>417</v>
      </c>
      <c r="IS221">
        <v>44609</v>
      </c>
      <c r="IT221" t="s">
        <v>417</v>
      </c>
      <c r="IU221" s="27">
        <v>44609</v>
      </c>
      <c r="IV221" t="s">
        <v>417</v>
      </c>
      <c r="IW221" s="27">
        <v>44609</v>
      </c>
      <c r="IX221" t="s">
        <v>417</v>
      </c>
      <c r="IY221" s="27">
        <v>44609</v>
      </c>
      <c r="IZ221" t="s">
        <v>417</v>
      </c>
      <c r="JA221" s="27">
        <v>44645</v>
      </c>
      <c r="JB221" t="s">
        <v>417</v>
      </c>
      <c r="JC221" s="27">
        <v>44645</v>
      </c>
      <c r="JD221" t="s">
        <v>417</v>
      </c>
      <c r="JE221" s="27">
        <v>44645</v>
      </c>
      <c r="JF221" t="s">
        <v>418</v>
      </c>
      <c r="JG221">
        <v>44664</v>
      </c>
      <c r="JH221" t="s">
        <v>415</v>
      </c>
      <c r="JI221" s="27">
        <v>44669</v>
      </c>
      <c r="JJ221" t="s">
        <v>415</v>
      </c>
      <c r="JK221">
        <v>44670</v>
      </c>
      <c r="JL221" t="s">
        <v>415</v>
      </c>
      <c r="JM221" s="27">
        <v>44680</v>
      </c>
      <c r="JN221" t="s">
        <v>415</v>
      </c>
      <c r="JO221" s="7">
        <v>44680</v>
      </c>
      <c r="JP221" t="s">
        <v>415</v>
      </c>
      <c r="JQ221" s="27">
        <v>44697</v>
      </c>
      <c r="JR221" t="s">
        <v>415</v>
      </c>
      <c r="JS221" s="27">
        <v>44697</v>
      </c>
      <c r="JT221" t="s">
        <v>415</v>
      </c>
      <c r="JU221">
        <v>44697</v>
      </c>
      <c r="JV221" t="s">
        <v>415</v>
      </c>
      <c r="JW221">
        <v>44727</v>
      </c>
      <c r="JX221" t="s">
        <v>415</v>
      </c>
      <c r="JY221" s="27">
        <v>44727</v>
      </c>
      <c r="JZ221" t="s">
        <v>415</v>
      </c>
      <c r="KA221" s="27">
        <v>44761</v>
      </c>
      <c r="KB221" t="s">
        <v>415</v>
      </c>
      <c r="KC221" s="27">
        <v>44761</v>
      </c>
      <c r="KD221" t="s">
        <v>415</v>
      </c>
      <c r="KE221" s="27">
        <v>44761</v>
      </c>
    </row>
    <row r="222" spans="1:291" x14ac:dyDescent="0.25">
      <c r="A222">
        <v>4113</v>
      </c>
      <c r="B222" s="7">
        <v>43340</v>
      </c>
      <c r="D222">
        <v>4113</v>
      </c>
      <c r="E222" s="7">
        <v>43340</v>
      </c>
      <c r="G222">
        <v>3050</v>
      </c>
      <c r="I222">
        <v>4114</v>
      </c>
      <c r="J222" s="7">
        <v>43943</v>
      </c>
      <c r="L222">
        <v>3050</v>
      </c>
      <c r="M222">
        <v>4114</v>
      </c>
      <c r="O222">
        <v>714</v>
      </c>
      <c r="P222" s="7">
        <v>43927</v>
      </c>
      <c r="R222">
        <v>301</v>
      </c>
      <c r="S222" s="7">
        <v>43893</v>
      </c>
      <c r="T222" t="s">
        <v>2342</v>
      </c>
      <c r="U222">
        <v>9314</v>
      </c>
      <c r="V222" s="7">
        <v>43060</v>
      </c>
      <c r="W222" t="s">
        <v>2549</v>
      </c>
      <c r="X222">
        <v>4114</v>
      </c>
      <c r="Y222">
        <v>4126</v>
      </c>
      <c r="Z222" s="7">
        <v>43979</v>
      </c>
      <c r="AA222">
        <v>4114</v>
      </c>
      <c r="AB222">
        <v>4114</v>
      </c>
      <c r="AC222">
        <v>714</v>
      </c>
      <c r="AD222" s="7">
        <v>43984</v>
      </c>
      <c r="AE222" s="14">
        <v>4103</v>
      </c>
      <c r="AF222">
        <v>715</v>
      </c>
      <c r="AG222" s="7">
        <v>43984</v>
      </c>
      <c r="AH222">
        <v>301</v>
      </c>
      <c r="AI222" s="7">
        <v>43893</v>
      </c>
      <c r="AJ222" s="15" t="s">
        <v>2342</v>
      </c>
      <c r="AK222">
        <v>4495</v>
      </c>
      <c r="AL222" s="7">
        <v>43984</v>
      </c>
      <c r="AM222" t="s">
        <v>2580</v>
      </c>
      <c r="AN222">
        <v>4495</v>
      </c>
      <c r="AO222" s="7">
        <v>43984</v>
      </c>
      <c r="AP222">
        <v>4495</v>
      </c>
      <c r="AQ222" s="7">
        <v>43984</v>
      </c>
      <c r="AR222">
        <v>4495</v>
      </c>
      <c r="AS222" s="27">
        <v>44020</v>
      </c>
      <c r="AT222">
        <v>4495</v>
      </c>
      <c r="AU222" s="27">
        <v>44020</v>
      </c>
      <c r="AV222">
        <v>4495</v>
      </c>
      <c r="AW222" s="27">
        <v>44020</v>
      </c>
      <c r="AX222">
        <v>4495</v>
      </c>
      <c r="AY222" s="27">
        <v>44050</v>
      </c>
      <c r="AZ222">
        <v>4352</v>
      </c>
      <c r="BA222" s="27">
        <v>44048</v>
      </c>
      <c r="BB222">
        <v>4352</v>
      </c>
      <c r="BC222" s="27">
        <v>44048</v>
      </c>
      <c r="BD222">
        <v>4352</v>
      </c>
      <c r="BE222" s="27">
        <v>44091</v>
      </c>
      <c r="BF222">
        <v>4352</v>
      </c>
      <c r="BG222" s="27">
        <v>44091</v>
      </c>
      <c r="BJ222">
        <v>4352</v>
      </c>
      <c r="BK222" s="27">
        <v>44091</v>
      </c>
      <c r="BL222">
        <v>4352</v>
      </c>
      <c r="BM222" s="27">
        <v>44091</v>
      </c>
      <c r="BN222" t="s">
        <v>2530</v>
      </c>
      <c r="BO222" s="27">
        <v>44083</v>
      </c>
      <c r="BP222" t="s">
        <v>2530</v>
      </c>
      <c r="BQ222" s="7">
        <v>44083</v>
      </c>
      <c r="BR222">
        <v>4500</v>
      </c>
      <c r="BS222" s="27">
        <v>44167</v>
      </c>
      <c r="BT222" t="s">
        <v>2530</v>
      </c>
      <c r="BU222" s="27">
        <v>44167</v>
      </c>
      <c r="BV222" t="s">
        <v>2530</v>
      </c>
      <c r="BW222" s="7">
        <v>44167</v>
      </c>
      <c r="BX222">
        <v>4500</v>
      </c>
      <c r="BY222" s="27">
        <v>44167</v>
      </c>
      <c r="BZ222">
        <v>714</v>
      </c>
      <c r="CA222" s="27">
        <v>44167</v>
      </c>
      <c r="CB222">
        <v>4352</v>
      </c>
      <c r="CC222" s="27">
        <v>44222</v>
      </c>
      <c r="CD222">
        <v>2448</v>
      </c>
      <c r="CE222" s="27">
        <v>44217</v>
      </c>
      <c r="CF222">
        <v>4352</v>
      </c>
      <c r="CG222" s="27">
        <v>44222</v>
      </c>
      <c r="CH222">
        <v>4340</v>
      </c>
      <c r="CI222" s="27">
        <v>44222</v>
      </c>
      <c r="CJ222">
        <v>6640</v>
      </c>
      <c r="CK222" s="27">
        <v>44182</v>
      </c>
      <c r="CL222">
        <v>4340</v>
      </c>
      <c r="CM222" s="27">
        <v>44248</v>
      </c>
      <c r="CN222">
        <v>4381</v>
      </c>
      <c r="CO222" s="27">
        <v>44248</v>
      </c>
      <c r="CP222">
        <v>4381</v>
      </c>
      <c r="CQ222" s="7">
        <v>44248</v>
      </c>
      <c r="CT222">
        <v>9319</v>
      </c>
      <c r="CU222" s="7">
        <v>44264</v>
      </c>
      <c r="CV222">
        <v>4352</v>
      </c>
      <c r="CW222" s="27">
        <v>44264</v>
      </c>
      <c r="CX222">
        <v>4352</v>
      </c>
      <c r="CY222" s="27">
        <v>44298</v>
      </c>
      <c r="CZ222">
        <v>4352</v>
      </c>
      <c r="DA222" s="27">
        <v>44298</v>
      </c>
      <c r="DB222">
        <v>4352</v>
      </c>
      <c r="DC222" s="27">
        <v>44298</v>
      </c>
      <c r="DD222" t="s">
        <v>2531</v>
      </c>
      <c r="DE222" s="27">
        <v>44298</v>
      </c>
      <c r="DF222" t="s">
        <v>2531</v>
      </c>
      <c r="DG222" s="27">
        <v>44298</v>
      </c>
      <c r="DH222" t="s">
        <v>2531</v>
      </c>
      <c r="DI222" s="27">
        <v>44343</v>
      </c>
      <c r="DJ222" t="s">
        <v>179</v>
      </c>
      <c r="DK222" s="7">
        <v>44257</v>
      </c>
      <c r="DL222" t="s">
        <v>394</v>
      </c>
      <c r="DM222" s="27">
        <v>44365</v>
      </c>
      <c r="DN222" t="s">
        <v>394</v>
      </c>
      <c r="DO222" s="27">
        <v>44365</v>
      </c>
      <c r="DP222" t="s">
        <v>385</v>
      </c>
      <c r="DQ222" s="27">
        <v>44365</v>
      </c>
      <c r="DR222" t="s">
        <v>387</v>
      </c>
      <c r="DS222" s="27">
        <v>44365</v>
      </c>
      <c r="DT222" t="s">
        <v>385</v>
      </c>
      <c r="DU222" s="27">
        <v>44365</v>
      </c>
      <c r="DV222" t="s">
        <v>382</v>
      </c>
      <c r="DW222" s="27">
        <v>44365</v>
      </c>
      <c r="DX222" t="s">
        <v>380</v>
      </c>
      <c r="DY222" s="7">
        <v>44365</v>
      </c>
      <c r="DZ222" t="s">
        <v>380</v>
      </c>
      <c r="EA222">
        <v>44365</v>
      </c>
      <c r="EB222" t="s">
        <v>380</v>
      </c>
      <c r="EC222" s="27">
        <v>44365</v>
      </c>
      <c r="ED222" t="s">
        <v>380</v>
      </c>
      <c r="EE222" s="27">
        <v>44365</v>
      </c>
      <c r="EF222" t="s">
        <v>380</v>
      </c>
      <c r="EG222" s="7">
        <v>44365</v>
      </c>
      <c r="EH222" t="s">
        <v>380</v>
      </c>
      <c r="EI222" s="27">
        <v>44365</v>
      </c>
      <c r="EJ222" t="s">
        <v>376</v>
      </c>
      <c r="EK222" s="27">
        <v>44397</v>
      </c>
      <c r="EL222" t="s">
        <v>376</v>
      </c>
      <c r="EM222" s="27">
        <v>44397</v>
      </c>
      <c r="EN222" t="s">
        <v>376</v>
      </c>
      <c r="EO222" s="27">
        <v>44397</v>
      </c>
      <c r="EP222" t="s">
        <v>376</v>
      </c>
      <c r="EQ222" s="27">
        <v>44397</v>
      </c>
      <c r="ER222" t="s">
        <v>370</v>
      </c>
      <c r="ES222" s="27">
        <v>44420</v>
      </c>
      <c r="ET222" t="s">
        <v>368</v>
      </c>
      <c r="EU222" s="27">
        <v>44420</v>
      </c>
      <c r="EV222" t="s">
        <v>367</v>
      </c>
      <c r="EW222" s="27">
        <v>44420</v>
      </c>
      <c r="EX222" t="s">
        <v>367</v>
      </c>
      <c r="EY222" s="27">
        <v>44420</v>
      </c>
      <c r="EZ222" t="s">
        <v>367</v>
      </c>
      <c r="FA222">
        <v>44433</v>
      </c>
      <c r="FB222" t="s">
        <v>367</v>
      </c>
      <c r="FC222" s="27">
        <v>44433</v>
      </c>
      <c r="FF222" t="s">
        <v>367</v>
      </c>
      <c r="FG222" s="27">
        <v>44433</v>
      </c>
      <c r="FH222" t="s">
        <v>366</v>
      </c>
      <c r="FI222" s="7">
        <v>44433</v>
      </c>
      <c r="FJ222" t="s">
        <v>366</v>
      </c>
      <c r="FK222" s="27">
        <v>44433</v>
      </c>
      <c r="FL222" t="s">
        <v>366</v>
      </c>
      <c r="FM222" s="27">
        <v>44433</v>
      </c>
      <c r="FN222" t="s">
        <v>18</v>
      </c>
      <c r="FO222" s="27">
        <v>44453</v>
      </c>
      <c r="FP222" t="s">
        <v>18</v>
      </c>
      <c r="FQ222" s="27">
        <v>44453</v>
      </c>
      <c r="FR222" t="s">
        <v>18</v>
      </c>
      <c r="FS222" s="27">
        <v>44453</v>
      </c>
      <c r="FT222" t="s">
        <v>18</v>
      </c>
      <c r="FU222" s="7">
        <v>44453</v>
      </c>
      <c r="FV222" t="s">
        <v>18</v>
      </c>
      <c r="FW222" s="27">
        <v>44453</v>
      </c>
      <c r="FX222" t="s">
        <v>18</v>
      </c>
      <c r="FY222" s="27">
        <v>44453</v>
      </c>
      <c r="FZ222" t="s">
        <v>18</v>
      </c>
      <c r="GA222" s="27">
        <v>44453</v>
      </c>
      <c r="GB222" t="s">
        <v>18</v>
      </c>
      <c r="GC222" s="27">
        <v>44453</v>
      </c>
      <c r="GD222" t="s">
        <v>18</v>
      </c>
      <c r="GE222" s="27">
        <v>44453</v>
      </c>
      <c r="GF222" t="s">
        <v>18</v>
      </c>
      <c r="GG222" s="27">
        <v>44453</v>
      </c>
      <c r="GH222" t="s">
        <v>18</v>
      </c>
      <c r="GI222" s="27">
        <v>44481</v>
      </c>
      <c r="GJ222" t="s">
        <v>18</v>
      </c>
      <c r="GK222" s="27">
        <v>44481</v>
      </c>
      <c r="GL222" t="s">
        <v>18</v>
      </c>
      <c r="GM222" s="27">
        <v>44481</v>
      </c>
      <c r="GN222" t="s">
        <v>18</v>
      </c>
      <c r="GO222" s="27">
        <v>44481</v>
      </c>
      <c r="GP222" t="s">
        <v>18</v>
      </c>
      <c r="GQ222" s="27">
        <v>44481</v>
      </c>
      <c r="GR222" t="s">
        <v>18</v>
      </c>
      <c r="GS222" s="27">
        <v>44481</v>
      </c>
      <c r="GT222" t="s">
        <v>18</v>
      </c>
      <c r="GU222" s="27">
        <v>44509</v>
      </c>
      <c r="GV222" t="s">
        <v>18</v>
      </c>
      <c r="GW222" s="27">
        <v>44509</v>
      </c>
      <c r="GX222" t="s">
        <v>18</v>
      </c>
      <c r="GY222" s="27">
        <v>44509</v>
      </c>
      <c r="GZ222" t="s">
        <v>2592</v>
      </c>
      <c r="HA222" s="27">
        <v>44510</v>
      </c>
      <c r="HB222" t="s">
        <v>2592</v>
      </c>
      <c r="HC222" s="27">
        <v>44510</v>
      </c>
      <c r="HD222" t="s">
        <v>2592</v>
      </c>
      <c r="HE222" s="27">
        <v>44510</v>
      </c>
      <c r="HF222" t="s">
        <v>2592</v>
      </c>
      <c r="HG222">
        <v>44510</v>
      </c>
      <c r="HH222" t="s">
        <v>2592</v>
      </c>
      <c r="HI222">
        <v>44510</v>
      </c>
      <c r="HJ222" t="s">
        <v>2592</v>
      </c>
      <c r="HK222">
        <v>44510</v>
      </c>
      <c r="HL222" t="s">
        <v>2592</v>
      </c>
      <c r="HM222" s="27">
        <v>44510</v>
      </c>
      <c r="HN222" t="s">
        <v>416</v>
      </c>
      <c r="HO222" s="27">
        <v>44510</v>
      </c>
      <c r="HP222" t="s">
        <v>418</v>
      </c>
      <c r="HQ222" s="27">
        <v>44538</v>
      </c>
      <c r="HR222" s="470" t="s">
        <v>418</v>
      </c>
      <c r="HS222" s="471">
        <v>44538</v>
      </c>
      <c r="HT222" t="s">
        <v>418</v>
      </c>
      <c r="HU222" s="27">
        <v>44538</v>
      </c>
      <c r="HV222" t="s">
        <v>418</v>
      </c>
      <c r="HW222" s="27">
        <v>44538</v>
      </c>
      <c r="HX222" t="s">
        <v>418</v>
      </c>
      <c r="HY222" s="27">
        <v>44586</v>
      </c>
      <c r="HZ222" t="s">
        <v>415</v>
      </c>
      <c r="IA222" s="27">
        <v>44586</v>
      </c>
      <c r="IB222" t="s">
        <v>415</v>
      </c>
      <c r="IC222" s="27">
        <v>44586</v>
      </c>
      <c r="ID222" t="s">
        <v>415</v>
      </c>
      <c r="IE222" s="27">
        <v>44586</v>
      </c>
      <c r="IF222" t="s">
        <v>414</v>
      </c>
      <c r="IG222" s="27">
        <v>44586</v>
      </c>
      <c r="IH222" t="s">
        <v>417</v>
      </c>
      <c r="II222" s="27">
        <v>44586</v>
      </c>
      <c r="IJ222" t="s">
        <v>417</v>
      </c>
      <c r="IK222" s="27">
        <v>44586</v>
      </c>
      <c r="IL222" t="s">
        <v>417</v>
      </c>
      <c r="IM222" s="27">
        <v>44609</v>
      </c>
      <c r="IN222" t="s">
        <v>417</v>
      </c>
      <c r="IO222" s="27">
        <v>44609</v>
      </c>
      <c r="IP222" t="s">
        <v>418</v>
      </c>
      <c r="IQ222" s="27">
        <v>44609</v>
      </c>
      <c r="IR222" t="s">
        <v>418</v>
      </c>
      <c r="IS222">
        <v>44609</v>
      </c>
      <c r="IT222" t="s">
        <v>418</v>
      </c>
      <c r="IU222" s="27">
        <v>44609</v>
      </c>
      <c r="IV222" t="s">
        <v>418</v>
      </c>
      <c r="IW222" s="27">
        <v>44609</v>
      </c>
      <c r="IX222" t="s">
        <v>418</v>
      </c>
      <c r="IY222" s="27">
        <v>44609</v>
      </c>
      <c r="IZ222" t="s">
        <v>418</v>
      </c>
      <c r="JA222" s="27">
        <v>44645</v>
      </c>
      <c r="JB222" t="s">
        <v>418</v>
      </c>
      <c r="JC222" s="27">
        <v>44645</v>
      </c>
      <c r="JD222" t="s">
        <v>418</v>
      </c>
      <c r="JE222" s="27">
        <v>44645</v>
      </c>
      <c r="JF222" t="s">
        <v>419</v>
      </c>
      <c r="JG222">
        <v>44664</v>
      </c>
      <c r="JH222" t="s">
        <v>416</v>
      </c>
      <c r="JI222" s="27">
        <v>44664</v>
      </c>
      <c r="JJ222" t="s">
        <v>416</v>
      </c>
      <c r="JK222">
        <v>44664</v>
      </c>
      <c r="JL222" t="s">
        <v>416</v>
      </c>
      <c r="JM222" s="27">
        <v>44664</v>
      </c>
      <c r="JN222" t="s">
        <v>416</v>
      </c>
      <c r="JO222" s="7">
        <v>44664</v>
      </c>
      <c r="JP222" t="s">
        <v>416</v>
      </c>
      <c r="JQ222" s="27">
        <v>44664</v>
      </c>
      <c r="JR222" t="s">
        <v>416</v>
      </c>
      <c r="JS222" s="27">
        <v>44664</v>
      </c>
      <c r="JT222" t="s">
        <v>416</v>
      </c>
      <c r="JU222">
        <v>44664</v>
      </c>
      <c r="JV222" t="s">
        <v>416</v>
      </c>
      <c r="JW222">
        <v>44727</v>
      </c>
      <c r="JX222" t="s">
        <v>416</v>
      </c>
      <c r="JY222" s="27">
        <v>44727</v>
      </c>
      <c r="JZ222" t="s">
        <v>416</v>
      </c>
      <c r="KA222" s="27">
        <v>44727</v>
      </c>
      <c r="KB222" t="s">
        <v>416</v>
      </c>
      <c r="KC222" s="27">
        <v>44727</v>
      </c>
      <c r="KD222" t="s">
        <v>416</v>
      </c>
      <c r="KE222" s="27">
        <v>44770</v>
      </c>
    </row>
    <row r="223" spans="1:291" x14ac:dyDescent="0.25">
      <c r="A223">
        <v>4114</v>
      </c>
      <c r="B223" s="7">
        <v>43943</v>
      </c>
      <c r="D223">
        <v>4114</v>
      </c>
      <c r="E223" s="7">
        <v>43943</v>
      </c>
      <c r="G223">
        <v>3085</v>
      </c>
      <c r="I223">
        <v>4126</v>
      </c>
      <c r="J223" s="7">
        <v>43943</v>
      </c>
      <c r="L223">
        <v>3085</v>
      </c>
      <c r="M223">
        <v>4126</v>
      </c>
      <c r="O223" t="s">
        <v>2530</v>
      </c>
      <c r="P223" s="7">
        <v>43927</v>
      </c>
      <c r="R223">
        <v>30</v>
      </c>
      <c r="S223" s="7">
        <v>43684</v>
      </c>
      <c r="T223" t="s">
        <v>2342</v>
      </c>
      <c r="U223">
        <v>9315</v>
      </c>
      <c r="V223" s="7">
        <v>42822</v>
      </c>
      <c r="W223" t="s">
        <v>2342</v>
      </c>
      <c r="X223">
        <v>4126</v>
      </c>
      <c r="Y223">
        <v>4127</v>
      </c>
      <c r="Z223" s="7">
        <v>43979</v>
      </c>
      <c r="AA223">
        <v>4126</v>
      </c>
      <c r="AB223">
        <v>4126</v>
      </c>
      <c r="AC223" t="s">
        <v>2530</v>
      </c>
      <c r="AD223" s="7">
        <v>43984</v>
      </c>
      <c r="AE223" s="14" t="s">
        <v>2595</v>
      </c>
      <c r="AF223">
        <v>714</v>
      </c>
      <c r="AG223" s="7">
        <v>43984</v>
      </c>
      <c r="AH223">
        <v>30</v>
      </c>
      <c r="AI223" s="7">
        <v>43684</v>
      </c>
      <c r="AJ223" s="15" t="s">
        <v>2342</v>
      </c>
      <c r="AK223">
        <v>4500</v>
      </c>
      <c r="AL223" s="7">
        <v>43992</v>
      </c>
      <c r="AM223">
        <v>3039</v>
      </c>
      <c r="AN223">
        <v>4500</v>
      </c>
      <c r="AO223" s="7">
        <v>43992</v>
      </c>
      <c r="AP223">
        <v>4500</v>
      </c>
      <c r="AQ223" s="7">
        <v>43992</v>
      </c>
      <c r="AR223">
        <v>4500</v>
      </c>
      <c r="AS223" s="27">
        <v>44020</v>
      </c>
      <c r="AT223">
        <v>4500</v>
      </c>
      <c r="AU223" s="27">
        <v>44020</v>
      </c>
      <c r="AV223">
        <v>4500</v>
      </c>
      <c r="AW223" s="27">
        <v>44020</v>
      </c>
      <c r="AX223">
        <v>4500</v>
      </c>
      <c r="AY223" s="27">
        <v>44048</v>
      </c>
      <c r="AZ223">
        <v>4495</v>
      </c>
      <c r="BA223" s="27">
        <v>44050</v>
      </c>
      <c r="BB223">
        <v>4495</v>
      </c>
      <c r="BC223" s="27">
        <v>44050</v>
      </c>
      <c r="BD223">
        <v>4495</v>
      </c>
      <c r="BE223" s="27">
        <v>44083</v>
      </c>
      <c r="BF223">
        <v>4495</v>
      </c>
      <c r="BG223" s="27">
        <v>44083</v>
      </c>
      <c r="BJ223">
        <v>4495</v>
      </c>
      <c r="BK223" s="27">
        <v>44083</v>
      </c>
      <c r="BL223">
        <v>4495</v>
      </c>
      <c r="BM223" s="27">
        <v>44083</v>
      </c>
      <c r="BN223" t="s">
        <v>2531</v>
      </c>
      <c r="BO223" s="27">
        <v>44083</v>
      </c>
      <c r="BP223" t="s">
        <v>2531</v>
      </c>
      <c r="BQ223" s="7">
        <v>44083</v>
      </c>
      <c r="BR223">
        <v>4140</v>
      </c>
      <c r="BS223" s="27">
        <v>44167</v>
      </c>
      <c r="BT223" t="s">
        <v>2531</v>
      </c>
      <c r="BU223" s="27">
        <v>44167</v>
      </c>
      <c r="BV223" t="s">
        <v>2531</v>
      </c>
      <c r="BW223" s="7">
        <v>44167</v>
      </c>
      <c r="BX223">
        <v>4140</v>
      </c>
      <c r="BY223" s="27">
        <v>44167</v>
      </c>
      <c r="BZ223" t="s">
        <v>2530</v>
      </c>
      <c r="CA223" s="27">
        <v>44167</v>
      </c>
      <c r="CB223">
        <v>4495</v>
      </c>
      <c r="CC223" s="27">
        <v>44221</v>
      </c>
      <c r="CD223">
        <v>2545</v>
      </c>
      <c r="CE223" s="27">
        <v>44217</v>
      </c>
      <c r="CF223">
        <v>4495</v>
      </c>
      <c r="CG223" s="27">
        <v>44221</v>
      </c>
      <c r="CH223">
        <v>4341</v>
      </c>
      <c r="CI223" s="27">
        <v>44222</v>
      </c>
      <c r="CJ223">
        <v>2448</v>
      </c>
      <c r="CK223" s="27">
        <v>44217</v>
      </c>
      <c r="CL223">
        <v>4341</v>
      </c>
      <c r="CM223" s="27">
        <v>44248</v>
      </c>
      <c r="CN223">
        <v>4340</v>
      </c>
      <c r="CO223" s="27">
        <v>44248</v>
      </c>
      <c r="CP223">
        <v>4340</v>
      </c>
      <c r="CQ223" s="7">
        <v>44248</v>
      </c>
      <c r="CT223" t="s">
        <v>407</v>
      </c>
      <c r="CU223" s="7">
        <v>44091</v>
      </c>
      <c r="CV223">
        <v>4495</v>
      </c>
      <c r="CW223" s="27">
        <v>44263</v>
      </c>
      <c r="CX223">
        <v>4495</v>
      </c>
      <c r="CY223" s="27">
        <v>44298</v>
      </c>
      <c r="CZ223">
        <v>4495</v>
      </c>
      <c r="DA223" s="27">
        <v>44298</v>
      </c>
      <c r="DB223">
        <v>4495</v>
      </c>
      <c r="DC223" s="27">
        <v>44298</v>
      </c>
      <c r="DD223">
        <v>4352</v>
      </c>
      <c r="DE223" s="27">
        <v>44298</v>
      </c>
      <c r="DF223">
        <v>4352</v>
      </c>
      <c r="DG223" s="27">
        <v>44298</v>
      </c>
      <c r="DH223">
        <v>4352</v>
      </c>
      <c r="DI223" s="27">
        <v>44343</v>
      </c>
      <c r="DJ223" t="s">
        <v>181</v>
      </c>
      <c r="DK223" s="7">
        <v>44257</v>
      </c>
      <c r="DL223" t="s">
        <v>395</v>
      </c>
      <c r="DM223" s="27">
        <v>44365</v>
      </c>
      <c r="DN223" t="s">
        <v>395</v>
      </c>
      <c r="DO223" s="27">
        <v>44365</v>
      </c>
      <c r="DP223" t="s">
        <v>387</v>
      </c>
      <c r="DQ223" s="27">
        <v>44365</v>
      </c>
      <c r="DR223" t="s">
        <v>389</v>
      </c>
      <c r="DS223" s="27">
        <v>44365</v>
      </c>
      <c r="DT223" t="s">
        <v>387</v>
      </c>
      <c r="DU223" s="27">
        <v>44365</v>
      </c>
      <c r="DV223" t="s">
        <v>384</v>
      </c>
      <c r="DW223" s="27">
        <v>44365</v>
      </c>
      <c r="DX223" t="s">
        <v>381</v>
      </c>
      <c r="DY223" s="7">
        <v>44365</v>
      </c>
      <c r="DZ223" t="s">
        <v>381</v>
      </c>
      <c r="EA223">
        <v>44365</v>
      </c>
      <c r="EB223" t="s">
        <v>381</v>
      </c>
      <c r="EC223" s="27">
        <v>44365</v>
      </c>
      <c r="ED223" t="s">
        <v>381</v>
      </c>
      <c r="EE223" s="27">
        <v>44365</v>
      </c>
      <c r="EF223" t="s">
        <v>381</v>
      </c>
      <c r="EG223" s="7">
        <v>44365</v>
      </c>
      <c r="EH223" t="s">
        <v>381</v>
      </c>
      <c r="EI223" s="27">
        <v>44365</v>
      </c>
      <c r="EJ223" t="s">
        <v>377</v>
      </c>
      <c r="EK223" s="27">
        <v>44365</v>
      </c>
      <c r="EL223" t="s">
        <v>377</v>
      </c>
      <c r="EM223" s="27">
        <v>44365</v>
      </c>
      <c r="EN223" t="s">
        <v>377</v>
      </c>
      <c r="EO223" s="27">
        <v>44365</v>
      </c>
      <c r="EP223" t="s">
        <v>377</v>
      </c>
      <c r="EQ223" s="27">
        <v>44365</v>
      </c>
      <c r="ER223" t="s">
        <v>372</v>
      </c>
      <c r="ES223" s="27">
        <v>44365</v>
      </c>
      <c r="ET223" t="s">
        <v>370</v>
      </c>
      <c r="EU223" s="27">
        <v>44420</v>
      </c>
      <c r="EV223" t="s">
        <v>368</v>
      </c>
      <c r="EW223" s="27">
        <v>44420</v>
      </c>
      <c r="EX223" t="s">
        <v>368</v>
      </c>
      <c r="EY223" s="27">
        <v>44420</v>
      </c>
      <c r="EZ223" t="s">
        <v>368</v>
      </c>
      <c r="FA223">
        <v>44433</v>
      </c>
      <c r="FB223" t="s">
        <v>368</v>
      </c>
      <c r="FC223" s="27">
        <v>44433</v>
      </c>
      <c r="FF223" t="s">
        <v>368</v>
      </c>
      <c r="FG223" s="27">
        <v>44433</v>
      </c>
      <c r="FH223" t="s">
        <v>367</v>
      </c>
      <c r="FI223" s="7">
        <v>44433</v>
      </c>
      <c r="FJ223" t="s">
        <v>367</v>
      </c>
      <c r="FK223" s="27">
        <v>44433</v>
      </c>
      <c r="FL223" t="s">
        <v>367</v>
      </c>
      <c r="FM223" s="27">
        <v>44433</v>
      </c>
      <c r="FN223" t="s">
        <v>366</v>
      </c>
      <c r="FO223" s="27">
        <v>44453</v>
      </c>
      <c r="FP223" t="s">
        <v>366</v>
      </c>
      <c r="FQ223" s="27">
        <v>44453</v>
      </c>
      <c r="FR223" t="s">
        <v>366</v>
      </c>
      <c r="FS223" s="27">
        <v>44453</v>
      </c>
      <c r="FT223" t="s">
        <v>366</v>
      </c>
      <c r="FU223" s="7">
        <v>44453</v>
      </c>
      <c r="FV223" t="s">
        <v>366</v>
      </c>
      <c r="FW223" s="27">
        <v>44453</v>
      </c>
      <c r="FX223" t="s">
        <v>366</v>
      </c>
      <c r="FY223" s="27">
        <v>44453</v>
      </c>
      <c r="FZ223" t="s">
        <v>366</v>
      </c>
      <c r="GA223" s="27">
        <v>44453</v>
      </c>
      <c r="GB223" t="s">
        <v>366</v>
      </c>
      <c r="GC223" s="27">
        <v>44453</v>
      </c>
      <c r="GD223" t="s">
        <v>366</v>
      </c>
      <c r="GE223" s="27">
        <v>44453</v>
      </c>
      <c r="GF223" t="s">
        <v>366</v>
      </c>
      <c r="GG223" s="27">
        <v>44453</v>
      </c>
      <c r="GH223" t="s">
        <v>366</v>
      </c>
      <c r="GI223" s="27">
        <v>44481</v>
      </c>
      <c r="GJ223" t="s">
        <v>366</v>
      </c>
      <c r="GK223" s="27">
        <v>44481</v>
      </c>
      <c r="GL223" t="s">
        <v>366</v>
      </c>
      <c r="GM223" s="27">
        <v>44481</v>
      </c>
      <c r="GN223" t="s">
        <v>366</v>
      </c>
      <c r="GO223" s="27">
        <v>44481</v>
      </c>
      <c r="GP223" t="s">
        <v>366</v>
      </c>
      <c r="GQ223" s="27">
        <v>44481</v>
      </c>
      <c r="GR223" t="s">
        <v>366</v>
      </c>
      <c r="GS223" s="27">
        <v>44481</v>
      </c>
      <c r="GT223" t="s">
        <v>366</v>
      </c>
      <c r="GU223" s="27">
        <v>44509</v>
      </c>
      <c r="GV223" t="s">
        <v>366</v>
      </c>
      <c r="GW223" s="27">
        <v>44509</v>
      </c>
      <c r="GX223" t="s">
        <v>366</v>
      </c>
      <c r="GY223" s="27">
        <v>44509</v>
      </c>
      <c r="GZ223" t="s">
        <v>18</v>
      </c>
      <c r="HA223" s="27">
        <v>44509</v>
      </c>
      <c r="HB223" t="s">
        <v>18</v>
      </c>
      <c r="HC223" s="27">
        <v>44509</v>
      </c>
      <c r="HD223" t="s">
        <v>18</v>
      </c>
      <c r="HE223" s="27">
        <v>44509</v>
      </c>
      <c r="HF223" t="s">
        <v>18</v>
      </c>
      <c r="HG223">
        <v>44539</v>
      </c>
      <c r="HH223" t="s">
        <v>18</v>
      </c>
      <c r="HI223">
        <v>44539</v>
      </c>
      <c r="HJ223" t="s">
        <v>18</v>
      </c>
      <c r="HK223">
        <v>44539</v>
      </c>
      <c r="HL223" t="s">
        <v>18</v>
      </c>
      <c r="HM223" s="27">
        <v>44546</v>
      </c>
      <c r="HN223" t="s">
        <v>417</v>
      </c>
      <c r="HO223" s="27">
        <v>44510</v>
      </c>
      <c r="HP223" t="s">
        <v>2592</v>
      </c>
      <c r="HQ223" s="27">
        <v>44510</v>
      </c>
      <c r="HR223" s="470" t="s">
        <v>2592</v>
      </c>
      <c r="HS223" s="471">
        <v>44510</v>
      </c>
      <c r="HT223" t="s">
        <v>2592</v>
      </c>
      <c r="HU223" s="27">
        <v>44510</v>
      </c>
      <c r="HV223" t="s">
        <v>2592</v>
      </c>
      <c r="HW223" s="27">
        <v>44510</v>
      </c>
      <c r="HX223" t="s">
        <v>2592</v>
      </c>
      <c r="HY223" s="27">
        <v>44586</v>
      </c>
      <c r="HZ223" t="s">
        <v>416</v>
      </c>
      <c r="IA223" s="27">
        <v>44586</v>
      </c>
      <c r="IB223" t="s">
        <v>416</v>
      </c>
      <c r="IC223" s="27">
        <v>44586</v>
      </c>
      <c r="ID223" t="s">
        <v>416</v>
      </c>
      <c r="IE223" s="27">
        <v>44586</v>
      </c>
      <c r="IF223" t="s">
        <v>415</v>
      </c>
      <c r="IG223" s="27">
        <v>44586</v>
      </c>
      <c r="IH223" t="s">
        <v>418</v>
      </c>
      <c r="II223" s="27">
        <v>44586</v>
      </c>
      <c r="IJ223" t="s">
        <v>418</v>
      </c>
      <c r="IK223" s="27">
        <v>44586</v>
      </c>
      <c r="IL223" t="s">
        <v>418</v>
      </c>
      <c r="IM223" s="27">
        <v>44609</v>
      </c>
      <c r="IN223" t="s">
        <v>418</v>
      </c>
      <c r="IO223" s="27">
        <v>44609</v>
      </c>
      <c r="IP223" t="s">
        <v>419</v>
      </c>
      <c r="IQ223" s="27">
        <v>44609</v>
      </c>
      <c r="IR223" t="s">
        <v>419</v>
      </c>
      <c r="IS223">
        <v>44609</v>
      </c>
      <c r="IT223" t="s">
        <v>419</v>
      </c>
      <c r="IU223" s="27">
        <v>44609</v>
      </c>
      <c r="IV223" t="s">
        <v>419</v>
      </c>
      <c r="IW223" s="27">
        <v>44609</v>
      </c>
      <c r="IX223" t="s">
        <v>419</v>
      </c>
      <c r="IY223" s="27">
        <v>44609</v>
      </c>
      <c r="IZ223" t="s">
        <v>419</v>
      </c>
      <c r="JA223" s="27">
        <v>44645</v>
      </c>
      <c r="JB223" t="s">
        <v>419</v>
      </c>
      <c r="JC223" s="27">
        <v>44645</v>
      </c>
      <c r="JD223" t="s">
        <v>419</v>
      </c>
      <c r="JE223" s="27">
        <v>44645</v>
      </c>
      <c r="JF223" t="s">
        <v>18</v>
      </c>
      <c r="JG223">
        <v>44664</v>
      </c>
      <c r="JH223" t="s">
        <v>417</v>
      </c>
      <c r="JI223" s="27">
        <v>44664</v>
      </c>
      <c r="JJ223" t="s">
        <v>417</v>
      </c>
      <c r="JK223">
        <v>44664</v>
      </c>
      <c r="JL223" t="s">
        <v>417</v>
      </c>
      <c r="JM223" s="27">
        <v>44664</v>
      </c>
      <c r="JN223" t="s">
        <v>417</v>
      </c>
      <c r="JO223" s="7">
        <v>44664</v>
      </c>
      <c r="JP223" t="s">
        <v>417</v>
      </c>
      <c r="JQ223" s="27">
        <v>44664</v>
      </c>
      <c r="JR223" t="s">
        <v>417</v>
      </c>
      <c r="JS223" s="27">
        <v>44664</v>
      </c>
      <c r="JT223" t="s">
        <v>417</v>
      </c>
      <c r="JU223">
        <v>44664</v>
      </c>
      <c r="JV223" t="s">
        <v>417</v>
      </c>
      <c r="JW223">
        <v>44727</v>
      </c>
      <c r="JX223" t="s">
        <v>417</v>
      </c>
      <c r="JY223" s="27">
        <v>44727</v>
      </c>
      <c r="JZ223" t="s">
        <v>417</v>
      </c>
      <c r="KA223" s="27">
        <v>44761</v>
      </c>
      <c r="KB223" t="s">
        <v>417</v>
      </c>
      <c r="KC223" s="27">
        <v>44761</v>
      </c>
      <c r="KD223" t="s">
        <v>417</v>
      </c>
      <c r="KE223" s="27">
        <v>44761</v>
      </c>
    </row>
    <row r="224" spans="1:291" x14ac:dyDescent="0.25">
      <c r="A224">
        <v>4126</v>
      </c>
      <c r="B224" s="7">
        <v>43943</v>
      </c>
      <c r="D224">
        <v>4126</v>
      </c>
      <c r="E224" s="7">
        <v>43923</v>
      </c>
      <c r="G224" t="s">
        <v>2532</v>
      </c>
      <c r="I224">
        <v>4127</v>
      </c>
      <c r="J224" s="7">
        <v>43943</v>
      </c>
      <c r="L224" t="s">
        <v>2532</v>
      </c>
      <c r="M224">
        <v>4127</v>
      </c>
      <c r="O224" t="s">
        <v>2531</v>
      </c>
      <c r="P224" s="7">
        <v>43927</v>
      </c>
      <c r="R224">
        <v>7246</v>
      </c>
      <c r="S224" s="7">
        <v>43941</v>
      </c>
      <c r="T224" t="s">
        <v>2342</v>
      </c>
      <c r="U224">
        <v>4714</v>
      </c>
      <c r="V224" s="7">
        <v>43790</v>
      </c>
      <c r="W224" t="s">
        <v>2342</v>
      </c>
      <c r="X224">
        <v>4127</v>
      </c>
      <c r="Y224">
        <v>4104</v>
      </c>
      <c r="Z224" s="7">
        <v>43353</v>
      </c>
      <c r="AA224">
        <v>4127</v>
      </c>
      <c r="AB224">
        <v>4127</v>
      </c>
      <c r="AC224" t="s">
        <v>2531</v>
      </c>
      <c r="AD224" s="7">
        <v>43984</v>
      </c>
      <c r="AE224" s="14">
        <v>4104</v>
      </c>
      <c r="AF224" t="s">
        <v>2530</v>
      </c>
      <c r="AG224" s="7">
        <v>43984</v>
      </c>
      <c r="AH224">
        <v>9302</v>
      </c>
      <c r="AI224" s="7">
        <v>43643</v>
      </c>
      <c r="AJ224" s="15" t="s">
        <v>2342</v>
      </c>
      <c r="AK224">
        <v>4140</v>
      </c>
      <c r="AL224" s="7">
        <v>43927</v>
      </c>
      <c r="AM224">
        <v>3050</v>
      </c>
      <c r="AN224">
        <v>4140</v>
      </c>
      <c r="AO224" s="7">
        <v>43927</v>
      </c>
      <c r="AP224">
        <v>4140</v>
      </c>
      <c r="AQ224" s="7">
        <v>43927</v>
      </c>
      <c r="AR224">
        <v>4140</v>
      </c>
      <c r="AS224" s="27">
        <v>44020</v>
      </c>
      <c r="AT224">
        <v>4140</v>
      </c>
      <c r="AU224" s="27">
        <v>44020</v>
      </c>
      <c r="AV224">
        <v>4140</v>
      </c>
      <c r="AW224" s="27">
        <v>44020</v>
      </c>
      <c r="AX224">
        <v>4140</v>
      </c>
      <c r="AY224" s="27">
        <v>44048</v>
      </c>
      <c r="AZ224">
        <v>4500</v>
      </c>
      <c r="BA224" s="27">
        <v>44048</v>
      </c>
      <c r="BB224">
        <v>4500</v>
      </c>
      <c r="BC224" s="27">
        <v>44048</v>
      </c>
      <c r="BD224">
        <v>4500</v>
      </c>
      <c r="BE224" s="27">
        <v>44083</v>
      </c>
      <c r="BF224">
        <v>4500</v>
      </c>
      <c r="BG224" s="27">
        <v>44083</v>
      </c>
      <c r="BJ224">
        <v>4500</v>
      </c>
      <c r="BK224" s="27">
        <v>44083</v>
      </c>
      <c r="BL224">
        <v>4500</v>
      </c>
      <c r="BM224" s="27">
        <v>44083</v>
      </c>
      <c r="BN224">
        <v>4352</v>
      </c>
      <c r="BO224" s="27">
        <v>44091</v>
      </c>
      <c r="BP224">
        <v>4352</v>
      </c>
      <c r="BQ224" s="7">
        <v>44091</v>
      </c>
      <c r="BR224">
        <v>4380</v>
      </c>
      <c r="BS224" s="27">
        <v>44167</v>
      </c>
      <c r="BT224">
        <v>4352</v>
      </c>
      <c r="BU224" s="27">
        <v>44167</v>
      </c>
      <c r="BV224">
        <v>4352</v>
      </c>
      <c r="BW224" s="7">
        <v>44167</v>
      </c>
      <c r="BX224">
        <v>4380</v>
      </c>
      <c r="BY224" s="27">
        <v>44167</v>
      </c>
      <c r="BZ224" t="s">
        <v>2531</v>
      </c>
      <c r="CA224" s="27">
        <v>44167</v>
      </c>
      <c r="CB224">
        <v>4500</v>
      </c>
      <c r="CC224" s="27">
        <v>44221</v>
      </c>
      <c r="CD224">
        <v>2431</v>
      </c>
      <c r="CE224" s="27">
        <v>44217</v>
      </c>
      <c r="CF224">
        <v>4500</v>
      </c>
      <c r="CG224" s="27">
        <v>44221</v>
      </c>
      <c r="CH224">
        <v>4557</v>
      </c>
      <c r="CI224" s="27">
        <v>44167</v>
      </c>
      <c r="CJ224">
        <v>2545</v>
      </c>
      <c r="CK224" s="27">
        <v>44217</v>
      </c>
      <c r="CL224">
        <v>4557</v>
      </c>
      <c r="CM224" s="27">
        <v>44248</v>
      </c>
      <c r="CN224">
        <v>4341</v>
      </c>
      <c r="CO224" s="27">
        <v>44248</v>
      </c>
      <c r="CP224">
        <v>4341</v>
      </c>
      <c r="CQ224" s="7">
        <v>44248</v>
      </c>
      <c r="CT224">
        <v>1103</v>
      </c>
      <c r="CU224" s="7">
        <v>44263</v>
      </c>
      <c r="CV224">
        <v>4500</v>
      </c>
      <c r="CW224" s="27">
        <v>44263</v>
      </c>
      <c r="CX224">
        <v>4500</v>
      </c>
      <c r="CY224" s="27">
        <v>44298</v>
      </c>
      <c r="CZ224">
        <v>4500</v>
      </c>
      <c r="DA224" s="27">
        <v>44298</v>
      </c>
      <c r="DB224">
        <v>4500</v>
      </c>
      <c r="DC224" s="27">
        <v>44298</v>
      </c>
      <c r="DD224">
        <v>4495</v>
      </c>
      <c r="DE224" s="27">
        <v>44298</v>
      </c>
      <c r="DF224">
        <v>4495</v>
      </c>
      <c r="DG224" s="27">
        <v>44298</v>
      </c>
      <c r="DH224">
        <v>4495</v>
      </c>
      <c r="DI224" s="27">
        <v>44343</v>
      </c>
      <c r="DJ224" t="s">
        <v>183</v>
      </c>
      <c r="DK224" s="7">
        <v>44257</v>
      </c>
      <c r="DL224" t="s">
        <v>396</v>
      </c>
      <c r="DM224" s="27">
        <v>44365</v>
      </c>
      <c r="DN224" t="s">
        <v>396</v>
      </c>
      <c r="DO224" s="27">
        <v>44365</v>
      </c>
      <c r="DP224" t="s">
        <v>389</v>
      </c>
      <c r="DQ224" s="27">
        <v>44365</v>
      </c>
      <c r="DR224" t="s">
        <v>390</v>
      </c>
      <c r="DS224" s="27">
        <v>44365</v>
      </c>
      <c r="DT224" t="s">
        <v>389</v>
      </c>
      <c r="DU224" s="27">
        <v>44365</v>
      </c>
      <c r="DV224" t="s">
        <v>385</v>
      </c>
      <c r="DW224" s="27">
        <v>44365</v>
      </c>
      <c r="DX224" t="s">
        <v>382</v>
      </c>
      <c r="DY224" s="7">
        <v>44365</v>
      </c>
      <c r="DZ224" t="s">
        <v>382</v>
      </c>
      <c r="EA224">
        <v>44365</v>
      </c>
      <c r="EB224" t="s">
        <v>382</v>
      </c>
      <c r="EC224" s="27">
        <v>44365</v>
      </c>
      <c r="ED224" t="s">
        <v>382</v>
      </c>
      <c r="EE224" s="27">
        <v>44365</v>
      </c>
      <c r="EF224" t="s">
        <v>382</v>
      </c>
      <c r="EG224" s="7">
        <v>44365</v>
      </c>
      <c r="EH224" t="s">
        <v>382</v>
      </c>
      <c r="EI224" s="27">
        <v>44365</v>
      </c>
      <c r="EJ224" t="s">
        <v>378</v>
      </c>
      <c r="EK224" s="27">
        <v>44365</v>
      </c>
      <c r="EL224" t="s">
        <v>378</v>
      </c>
      <c r="EM224" s="27">
        <v>44365</v>
      </c>
      <c r="EN224" t="s">
        <v>378</v>
      </c>
      <c r="EO224" s="27">
        <v>44365</v>
      </c>
      <c r="EP224" t="s">
        <v>378</v>
      </c>
      <c r="EQ224" s="27">
        <v>44365</v>
      </c>
      <c r="ER224" t="s">
        <v>374</v>
      </c>
      <c r="ES224" s="27">
        <v>44365</v>
      </c>
      <c r="ET224" t="s">
        <v>372</v>
      </c>
      <c r="EU224" s="27">
        <v>44365</v>
      </c>
      <c r="EV224" t="s">
        <v>370</v>
      </c>
      <c r="EW224" s="27">
        <v>44420</v>
      </c>
      <c r="EX224" t="s">
        <v>370</v>
      </c>
      <c r="EY224" s="27">
        <v>44420</v>
      </c>
      <c r="EZ224" t="s">
        <v>370</v>
      </c>
      <c r="FA224">
        <v>44433</v>
      </c>
      <c r="FB224" t="s">
        <v>370</v>
      </c>
      <c r="FC224" s="27">
        <v>44433</v>
      </c>
      <c r="FF224" t="s">
        <v>370</v>
      </c>
      <c r="FG224" s="27">
        <v>44433</v>
      </c>
      <c r="FH224" t="s">
        <v>368</v>
      </c>
      <c r="FI224" s="7">
        <v>44433</v>
      </c>
      <c r="FJ224" t="s">
        <v>368</v>
      </c>
      <c r="FK224" s="27">
        <v>44433</v>
      </c>
      <c r="FL224" t="s">
        <v>368</v>
      </c>
      <c r="FM224" s="27">
        <v>44433</v>
      </c>
      <c r="FN224" t="s">
        <v>367</v>
      </c>
      <c r="FO224" s="27">
        <v>44453</v>
      </c>
      <c r="FP224" t="s">
        <v>367</v>
      </c>
      <c r="FQ224" s="27">
        <v>44453</v>
      </c>
      <c r="FR224" t="s">
        <v>367</v>
      </c>
      <c r="FS224" s="27">
        <v>44453</v>
      </c>
      <c r="FT224" t="s">
        <v>367</v>
      </c>
      <c r="FU224" s="7">
        <v>44453</v>
      </c>
      <c r="FV224" t="s">
        <v>367</v>
      </c>
      <c r="FW224" s="27">
        <v>44453</v>
      </c>
      <c r="FX224" t="s">
        <v>367</v>
      </c>
      <c r="FY224" s="27">
        <v>44453</v>
      </c>
      <c r="FZ224" t="s">
        <v>367</v>
      </c>
      <c r="GA224" s="27">
        <v>44453</v>
      </c>
      <c r="GB224" t="s">
        <v>367</v>
      </c>
      <c r="GC224" s="27">
        <v>44453</v>
      </c>
      <c r="GD224" t="s">
        <v>367</v>
      </c>
      <c r="GE224" s="27">
        <v>44453</v>
      </c>
      <c r="GF224" t="s">
        <v>367</v>
      </c>
      <c r="GG224" s="27">
        <v>44453</v>
      </c>
      <c r="GH224" t="s">
        <v>367</v>
      </c>
      <c r="GI224" s="27">
        <v>44481</v>
      </c>
      <c r="GJ224" t="s">
        <v>367</v>
      </c>
      <c r="GK224" s="27">
        <v>44481</v>
      </c>
      <c r="GL224" t="s">
        <v>367</v>
      </c>
      <c r="GM224" s="27">
        <v>44481</v>
      </c>
      <c r="GN224" t="s">
        <v>367</v>
      </c>
      <c r="GO224" s="27">
        <v>44481</v>
      </c>
      <c r="GP224" t="s">
        <v>367</v>
      </c>
      <c r="GQ224" s="27">
        <v>44481</v>
      </c>
      <c r="GR224" t="s">
        <v>367</v>
      </c>
      <c r="GS224" s="27">
        <v>44481</v>
      </c>
      <c r="GT224" t="s">
        <v>367</v>
      </c>
      <c r="GU224" s="27">
        <v>44509</v>
      </c>
      <c r="GV224" t="s">
        <v>367</v>
      </c>
      <c r="GW224" s="27">
        <v>44509</v>
      </c>
      <c r="GX224" t="s">
        <v>367</v>
      </c>
      <c r="GY224" s="27">
        <v>44509</v>
      </c>
      <c r="GZ224" t="s">
        <v>366</v>
      </c>
      <c r="HA224" s="27">
        <v>44509</v>
      </c>
      <c r="HB224" t="s">
        <v>366</v>
      </c>
      <c r="HC224" s="27">
        <v>44509</v>
      </c>
      <c r="HD224" t="s">
        <v>366</v>
      </c>
      <c r="HE224" s="27">
        <v>44509</v>
      </c>
      <c r="HF224" t="s">
        <v>366</v>
      </c>
      <c r="HG224">
        <v>44509</v>
      </c>
      <c r="HH224" t="s">
        <v>366</v>
      </c>
      <c r="HI224">
        <v>44509</v>
      </c>
      <c r="HJ224" t="s">
        <v>366</v>
      </c>
      <c r="HK224">
        <v>44509</v>
      </c>
      <c r="HL224" t="s">
        <v>366</v>
      </c>
      <c r="HM224" s="27">
        <v>44545</v>
      </c>
      <c r="HN224" t="s">
        <v>418</v>
      </c>
      <c r="HO224" s="27">
        <v>44538</v>
      </c>
      <c r="HP224" t="s">
        <v>18</v>
      </c>
      <c r="HQ224" s="27">
        <v>44546</v>
      </c>
      <c r="HR224" s="470" t="s">
        <v>18</v>
      </c>
      <c r="HS224" s="471">
        <v>44546</v>
      </c>
      <c r="HT224" t="s">
        <v>18</v>
      </c>
      <c r="HU224" s="27">
        <v>44546</v>
      </c>
      <c r="HV224" t="s">
        <v>18</v>
      </c>
      <c r="HW224" s="27">
        <v>44546</v>
      </c>
      <c r="HX224" t="s">
        <v>18</v>
      </c>
      <c r="HY224" s="27">
        <v>44546</v>
      </c>
      <c r="HZ224" t="s">
        <v>417</v>
      </c>
      <c r="IA224" s="27">
        <v>44586</v>
      </c>
      <c r="IB224" t="s">
        <v>417</v>
      </c>
      <c r="IC224" s="27">
        <v>44586</v>
      </c>
      <c r="ID224" t="s">
        <v>417</v>
      </c>
      <c r="IE224" s="27">
        <v>44586</v>
      </c>
      <c r="IF224" t="s">
        <v>416</v>
      </c>
      <c r="IG224" s="27">
        <v>44586</v>
      </c>
      <c r="IH224" t="s">
        <v>2592</v>
      </c>
      <c r="II224" s="27">
        <v>44586</v>
      </c>
      <c r="IJ224" t="s">
        <v>2592</v>
      </c>
      <c r="IK224" s="27">
        <v>44586</v>
      </c>
      <c r="IL224" t="s">
        <v>2592</v>
      </c>
      <c r="IM224" s="27">
        <v>44609</v>
      </c>
      <c r="IN224" t="s">
        <v>2592</v>
      </c>
      <c r="IO224" s="27">
        <v>44609</v>
      </c>
      <c r="IP224" t="s">
        <v>18</v>
      </c>
      <c r="IQ224" s="27">
        <v>44609</v>
      </c>
      <c r="IR224" t="s">
        <v>18</v>
      </c>
      <c r="IS224">
        <v>44609</v>
      </c>
      <c r="IT224" t="s">
        <v>18</v>
      </c>
      <c r="IU224" s="27">
        <v>44609</v>
      </c>
      <c r="IV224" t="s">
        <v>18</v>
      </c>
      <c r="IW224" s="27">
        <v>44609</v>
      </c>
      <c r="IX224" t="s">
        <v>18</v>
      </c>
      <c r="IY224" s="27">
        <v>44609</v>
      </c>
      <c r="IZ224" t="s">
        <v>18</v>
      </c>
      <c r="JA224" s="27">
        <v>44645</v>
      </c>
      <c r="JB224" t="s">
        <v>18</v>
      </c>
      <c r="JC224" s="27">
        <v>44645</v>
      </c>
      <c r="JD224" t="s">
        <v>18</v>
      </c>
      <c r="JE224" s="27">
        <v>44645</v>
      </c>
      <c r="JF224" t="s">
        <v>366</v>
      </c>
      <c r="JG224">
        <v>44645</v>
      </c>
      <c r="JH224" t="s">
        <v>418</v>
      </c>
      <c r="JI224" s="27">
        <v>44664</v>
      </c>
      <c r="JJ224" t="s">
        <v>418</v>
      </c>
      <c r="JK224">
        <v>44664</v>
      </c>
      <c r="JL224" t="s">
        <v>418</v>
      </c>
      <c r="JM224" s="27">
        <v>44664</v>
      </c>
      <c r="JN224" t="s">
        <v>418</v>
      </c>
      <c r="JO224" s="7">
        <v>44664</v>
      </c>
      <c r="JP224" t="s">
        <v>418</v>
      </c>
      <c r="JQ224" s="27">
        <v>44664</v>
      </c>
      <c r="JR224" t="s">
        <v>418</v>
      </c>
      <c r="JS224" s="27">
        <v>44664</v>
      </c>
      <c r="JT224" t="s">
        <v>418</v>
      </c>
      <c r="JU224">
        <v>44664</v>
      </c>
      <c r="JV224" t="s">
        <v>418</v>
      </c>
      <c r="JW224">
        <v>44727</v>
      </c>
      <c r="JX224" t="s">
        <v>418</v>
      </c>
      <c r="JY224" s="27">
        <v>44727</v>
      </c>
      <c r="JZ224" t="s">
        <v>418</v>
      </c>
      <c r="KA224" s="27">
        <v>44761</v>
      </c>
      <c r="KB224" t="s">
        <v>418</v>
      </c>
      <c r="KC224" s="27">
        <v>44761</v>
      </c>
      <c r="KD224" t="s">
        <v>418</v>
      </c>
      <c r="KE224" s="27">
        <v>44761</v>
      </c>
    </row>
    <row r="225" spans="1:291" x14ac:dyDescent="0.25">
      <c r="A225">
        <v>4127</v>
      </c>
      <c r="B225" s="7">
        <v>43943</v>
      </c>
      <c r="D225">
        <v>4127</v>
      </c>
      <c r="E225" s="7">
        <v>43923</v>
      </c>
      <c r="G225" t="s">
        <v>2534</v>
      </c>
      <c r="I225">
        <v>4104</v>
      </c>
      <c r="J225" s="7">
        <v>43353</v>
      </c>
      <c r="L225" t="s">
        <v>2534</v>
      </c>
      <c r="M225">
        <v>4103</v>
      </c>
      <c r="O225">
        <v>4352</v>
      </c>
      <c r="P225" s="7">
        <v>43895</v>
      </c>
      <c r="R225">
        <v>9302</v>
      </c>
      <c r="S225" s="7">
        <v>43643</v>
      </c>
      <c r="T225" t="s">
        <v>2342</v>
      </c>
      <c r="U225" t="s">
        <v>2584</v>
      </c>
      <c r="V225" s="7">
        <v>42328</v>
      </c>
      <c r="W225" t="s">
        <v>2510</v>
      </c>
      <c r="X225">
        <v>4103</v>
      </c>
      <c r="Y225">
        <v>-4114</v>
      </c>
      <c r="Z225" s="7">
        <v>43353</v>
      </c>
      <c r="AA225">
        <v>4103</v>
      </c>
      <c r="AB225">
        <v>4103</v>
      </c>
      <c r="AC225">
        <v>4352</v>
      </c>
      <c r="AD225" s="7">
        <v>43984</v>
      </c>
      <c r="AE225" s="14" t="s">
        <v>2596</v>
      </c>
      <c r="AF225" t="s">
        <v>2531</v>
      </c>
      <c r="AG225" s="7">
        <v>43984</v>
      </c>
      <c r="AH225">
        <v>9301</v>
      </c>
      <c r="AI225" s="7">
        <v>43643</v>
      </c>
      <c r="AJ225" s="15" t="s">
        <v>2342</v>
      </c>
      <c r="AK225">
        <v>4380</v>
      </c>
      <c r="AL225" s="7">
        <v>43977</v>
      </c>
      <c r="AM225">
        <v>3085</v>
      </c>
      <c r="AN225">
        <v>4380</v>
      </c>
      <c r="AO225" s="7">
        <v>43977</v>
      </c>
      <c r="AP225">
        <v>4380</v>
      </c>
      <c r="AQ225" s="7">
        <v>43977</v>
      </c>
      <c r="AR225">
        <v>4380</v>
      </c>
      <c r="AS225" s="27">
        <v>44020</v>
      </c>
      <c r="AT225">
        <v>4380</v>
      </c>
      <c r="AU225" s="27">
        <v>44020</v>
      </c>
      <c r="AV225">
        <v>4380</v>
      </c>
      <c r="AW225" s="27">
        <v>44020</v>
      </c>
      <c r="AX225">
        <v>4380</v>
      </c>
      <c r="AY225" s="27">
        <v>44020</v>
      </c>
      <c r="AZ225">
        <v>4140</v>
      </c>
      <c r="BA225" s="27">
        <v>44048</v>
      </c>
      <c r="BB225">
        <v>4140</v>
      </c>
      <c r="BC225" s="27">
        <v>44048</v>
      </c>
      <c r="BD225">
        <v>4140</v>
      </c>
      <c r="BE225" s="27">
        <v>44083</v>
      </c>
      <c r="BF225">
        <v>4140</v>
      </c>
      <c r="BG225" s="27">
        <v>44083</v>
      </c>
      <c r="BJ225">
        <v>4140</v>
      </c>
      <c r="BK225" s="27">
        <v>44083</v>
      </c>
      <c r="BL225">
        <v>4140</v>
      </c>
      <c r="BM225" s="27">
        <v>44083</v>
      </c>
      <c r="BN225">
        <v>4495</v>
      </c>
      <c r="BO225" s="27">
        <v>44083</v>
      </c>
      <c r="BP225">
        <v>4495</v>
      </c>
      <c r="BQ225" s="7">
        <v>44083</v>
      </c>
      <c r="BR225">
        <v>4381</v>
      </c>
      <c r="BS225" s="27">
        <v>44167</v>
      </c>
      <c r="BT225">
        <v>4495</v>
      </c>
      <c r="BU225" s="27">
        <v>44167</v>
      </c>
      <c r="BV225">
        <v>4495</v>
      </c>
      <c r="BW225" s="7">
        <v>44167</v>
      </c>
      <c r="BX225">
        <v>4381</v>
      </c>
      <c r="BY225" s="27">
        <v>44167</v>
      </c>
      <c r="BZ225">
        <v>4352</v>
      </c>
      <c r="CA225" s="27">
        <v>44167</v>
      </c>
      <c r="CB225">
        <v>4140</v>
      </c>
      <c r="CC225" s="27">
        <v>44221</v>
      </c>
      <c r="CD225">
        <v>2680</v>
      </c>
      <c r="CE225" s="27">
        <v>44217</v>
      </c>
      <c r="CF225">
        <v>1103</v>
      </c>
      <c r="CG225" s="27">
        <v>44222</v>
      </c>
      <c r="CH225" t="s">
        <v>2542</v>
      </c>
      <c r="CI225" s="27">
        <v>44221</v>
      </c>
      <c r="CJ225">
        <v>2431</v>
      </c>
      <c r="CK225" s="27">
        <v>44217</v>
      </c>
      <c r="CL225" t="s">
        <v>2542</v>
      </c>
      <c r="CM225" s="27">
        <v>44248</v>
      </c>
      <c r="CN225">
        <v>4557</v>
      </c>
      <c r="CO225" s="27">
        <v>44248</v>
      </c>
      <c r="CP225">
        <v>4557</v>
      </c>
      <c r="CQ225" s="7">
        <v>44248</v>
      </c>
      <c r="CT225">
        <v>1138</v>
      </c>
      <c r="CU225" s="7">
        <v>44263</v>
      </c>
      <c r="CV225">
        <v>4140</v>
      </c>
      <c r="CW225" s="27">
        <v>44264</v>
      </c>
      <c r="CX225">
        <v>4140</v>
      </c>
      <c r="CY225" s="27">
        <v>44298</v>
      </c>
      <c r="CZ225">
        <v>4140</v>
      </c>
      <c r="DA225" s="27">
        <v>44298</v>
      </c>
      <c r="DB225">
        <v>4140</v>
      </c>
      <c r="DC225" s="27">
        <v>44298</v>
      </c>
      <c r="DD225">
        <v>4500</v>
      </c>
      <c r="DE225" s="27">
        <v>44298</v>
      </c>
      <c r="DF225">
        <v>4500</v>
      </c>
      <c r="DG225" s="27">
        <v>44298</v>
      </c>
      <c r="DH225">
        <v>4500</v>
      </c>
      <c r="DI225" s="27">
        <v>44343</v>
      </c>
      <c r="DJ225" t="s">
        <v>139</v>
      </c>
      <c r="DK225" s="7">
        <v>44257</v>
      </c>
      <c r="DL225" t="s">
        <v>397</v>
      </c>
      <c r="DM225" s="27">
        <v>44365</v>
      </c>
      <c r="DN225" t="s">
        <v>397</v>
      </c>
      <c r="DO225" s="27">
        <v>44365</v>
      </c>
      <c r="DP225" t="s">
        <v>390</v>
      </c>
      <c r="DQ225" s="27">
        <v>44365</v>
      </c>
      <c r="DR225" t="s">
        <v>391</v>
      </c>
      <c r="DS225" s="27">
        <v>44365</v>
      </c>
      <c r="DT225" t="s">
        <v>390</v>
      </c>
      <c r="DU225" s="27">
        <v>44365</v>
      </c>
      <c r="DV225" t="s">
        <v>387</v>
      </c>
      <c r="DW225" s="27">
        <v>44365</v>
      </c>
      <c r="DX225" t="s">
        <v>384</v>
      </c>
      <c r="DY225" s="7">
        <v>44365</v>
      </c>
      <c r="DZ225" t="s">
        <v>384</v>
      </c>
      <c r="EA225">
        <v>44365</v>
      </c>
      <c r="EB225" t="s">
        <v>384</v>
      </c>
      <c r="EC225" s="27">
        <v>44365</v>
      </c>
      <c r="ED225" t="s">
        <v>384</v>
      </c>
      <c r="EE225" s="27">
        <v>44365</v>
      </c>
      <c r="EF225" t="s">
        <v>384</v>
      </c>
      <c r="EG225" s="7">
        <v>44365</v>
      </c>
      <c r="EH225" t="s">
        <v>384</v>
      </c>
      <c r="EI225" s="27">
        <v>44365</v>
      </c>
      <c r="EJ225" t="s">
        <v>380</v>
      </c>
      <c r="EK225" s="27">
        <v>44365</v>
      </c>
      <c r="EL225" t="s">
        <v>380</v>
      </c>
      <c r="EM225" s="27">
        <v>44365</v>
      </c>
      <c r="EN225" t="s">
        <v>380</v>
      </c>
      <c r="EO225" s="27">
        <v>44365</v>
      </c>
      <c r="EP225" t="s">
        <v>380</v>
      </c>
      <c r="EQ225" s="27">
        <v>44365</v>
      </c>
      <c r="ER225" t="s">
        <v>375</v>
      </c>
      <c r="ES225" s="27">
        <v>44420</v>
      </c>
      <c r="ET225" t="s">
        <v>374</v>
      </c>
      <c r="EU225" s="27">
        <v>44365</v>
      </c>
      <c r="EV225" t="s">
        <v>372</v>
      </c>
      <c r="EW225" s="27">
        <v>44365</v>
      </c>
      <c r="EX225" t="s">
        <v>372</v>
      </c>
      <c r="EY225" s="27">
        <v>44365</v>
      </c>
      <c r="EZ225" t="s">
        <v>372</v>
      </c>
      <c r="FA225">
        <v>44365</v>
      </c>
      <c r="FB225" t="s">
        <v>372</v>
      </c>
      <c r="FC225" s="27">
        <v>44365</v>
      </c>
      <c r="FF225" t="s">
        <v>372</v>
      </c>
      <c r="FG225" s="27">
        <v>44365</v>
      </c>
      <c r="FH225" t="s">
        <v>370</v>
      </c>
      <c r="FI225" s="7">
        <v>44433</v>
      </c>
      <c r="FJ225" t="s">
        <v>370</v>
      </c>
      <c r="FK225" s="27">
        <v>44433</v>
      </c>
      <c r="FL225" t="s">
        <v>370</v>
      </c>
      <c r="FM225" s="27">
        <v>44433</v>
      </c>
      <c r="FN225" t="s">
        <v>368</v>
      </c>
      <c r="FO225" s="27">
        <v>44433</v>
      </c>
      <c r="FP225" t="s">
        <v>368</v>
      </c>
      <c r="FQ225" s="27">
        <v>44433</v>
      </c>
      <c r="FR225" t="s">
        <v>368</v>
      </c>
      <c r="FS225" s="27">
        <v>44454</v>
      </c>
      <c r="FT225" t="s">
        <v>368</v>
      </c>
      <c r="FU225" s="7">
        <v>44454</v>
      </c>
      <c r="FV225" t="s">
        <v>368</v>
      </c>
      <c r="FW225" s="27">
        <v>44454</v>
      </c>
      <c r="FX225" t="s">
        <v>368</v>
      </c>
      <c r="FY225" s="27">
        <v>44454</v>
      </c>
      <c r="FZ225" t="s">
        <v>368</v>
      </c>
      <c r="GA225" s="27">
        <v>44454</v>
      </c>
      <c r="GB225" t="s">
        <v>368</v>
      </c>
      <c r="GC225" s="27">
        <v>44454</v>
      </c>
      <c r="GD225" t="s">
        <v>368</v>
      </c>
      <c r="GE225" s="27">
        <v>44454</v>
      </c>
      <c r="GF225" t="s">
        <v>368</v>
      </c>
      <c r="GG225" s="27">
        <v>44454</v>
      </c>
      <c r="GH225" t="s">
        <v>368</v>
      </c>
      <c r="GI225" s="27">
        <v>44481</v>
      </c>
      <c r="GJ225" t="s">
        <v>368</v>
      </c>
      <c r="GK225" s="27">
        <v>44481</v>
      </c>
      <c r="GL225" t="s">
        <v>368</v>
      </c>
      <c r="GM225" s="27">
        <v>44481</v>
      </c>
      <c r="GN225" t="s">
        <v>368</v>
      </c>
      <c r="GO225" s="27">
        <v>44481</v>
      </c>
      <c r="GP225" t="s">
        <v>368</v>
      </c>
      <c r="GQ225" s="27">
        <v>44481</v>
      </c>
      <c r="GR225" t="s">
        <v>368</v>
      </c>
      <c r="GS225" s="27">
        <v>44481</v>
      </c>
      <c r="GT225" t="s">
        <v>368</v>
      </c>
      <c r="GU225" s="27">
        <v>44509</v>
      </c>
      <c r="GV225" t="s">
        <v>368</v>
      </c>
      <c r="GW225" s="27">
        <v>44509</v>
      </c>
      <c r="GX225" t="s">
        <v>368</v>
      </c>
      <c r="GY225" s="27">
        <v>44509</v>
      </c>
      <c r="GZ225" t="s">
        <v>367</v>
      </c>
      <c r="HA225" s="27">
        <v>44509</v>
      </c>
      <c r="HB225" t="s">
        <v>367</v>
      </c>
      <c r="HC225" s="27">
        <v>44509</v>
      </c>
      <c r="HD225" t="s">
        <v>367</v>
      </c>
      <c r="HE225" s="27">
        <v>44509</v>
      </c>
      <c r="HF225" t="s">
        <v>367</v>
      </c>
      <c r="HG225">
        <v>44509</v>
      </c>
      <c r="HH225" t="s">
        <v>367</v>
      </c>
      <c r="HI225">
        <v>44509</v>
      </c>
      <c r="HJ225" t="s">
        <v>367</v>
      </c>
      <c r="HK225">
        <v>44509</v>
      </c>
      <c r="HL225" t="s">
        <v>367</v>
      </c>
      <c r="HM225" s="27">
        <v>44546</v>
      </c>
      <c r="HN225" t="s">
        <v>2592</v>
      </c>
      <c r="HO225" s="27">
        <v>44510</v>
      </c>
      <c r="HP225" t="s">
        <v>366</v>
      </c>
      <c r="HQ225" s="27">
        <v>44545</v>
      </c>
      <c r="HR225" s="470" t="s">
        <v>366</v>
      </c>
      <c r="HS225" s="471">
        <v>44545</v>
      </c>
      <c r="HT225" t="s">
        <v>366</v>
      </c>
      <c r="HU225" s="27">
        <v>44545</v>
      </c>
      <c r="HV225" t="s">
        <v>366</v>
      </c>
      <c r="HW225" s="27">
        <v>44545</v>
      </c>
      <c r="HX225" t="s">
        <v>366</v>
      </c>
      <c r="HY225" s="27">
        <v>44545</v>
      </c>
      <c r="HZ225" t="s">
        <v>418</v>
      </c>
      <c r="IA225" s="27">
        <v>44586</v>
      </c>
      <c r="IB225" t="s">
        <v>418</v>
      </c>
      <c r="IC225" s="27">
        <v>44586</v>
      </c>
      <c r="ID225" t="s">
        <v>418</v>
      </c>
      <c r="IE225" s="27">
        <v>44586</v>
      </c>
      <c r="IF225" t="s">
        <v>417</v>
      </c>
      <c r="IG225" s="27">
        <v>44586</v>
      </c>
      <c r="IH225" t="s">
        <v>18</v>
      </c>
      <c r="II225" s="27">
        <v>44588</v>
      </c>
      <c r="IJ225" t="s">
        <v>18</v>
      </c>
      <c r="IK225" s="27">
        <v>44588</v>
      </c>
      <c r="IL225" t="s">
        <v>18</v>
      </c>
      <c r="IM225" s="27">
        <v>44609</v>
      </c>
      <c r="IN225" t="s">
        <v>18</v>
      </c>
      <c r="IO225" s="27">
        <v>44609</v>
      </c>
      <c r="IP225" t="s">
        <v>366</v>
      </c>
      <c r="IQ225" s="27">
        <v>44609</v>
      </c>
      <c r="IR225" t="s">
        <v>366</v>
      </c>
      <c r="IS225">
        <v>44609</v>
      </c>
      <c r="IT225" t="s">
        <v>366</v>
      </c>
      <c r="IU225" s="27">
        <v>44609</v>
      </c>
      <c r="IV225" t="s">
        <v>366</v>
      </c>
      <c r="IW225" s="27">
        <v>44609</v>
      </c>
      <c r="IX225" t="s">
        <v>366</v>
      </c>
      <c r="IY225" s="27">
        <v>44609</v>
      </c>
      <c r="IZ225" t="s">
        <v>366</v>
      </c>
      <c r="JA225" s="27">
        <v>44645</v>
      </c>
      <c r="JB225" t="s">
        <v>366</v>
      </c>
      <c r="JC225" s="27">
        <v>44645</v>
      </c>
      <c r="JD225" t="s">
        <v>366</v>
      </c>
      <c r="JE225" s="27">
        <v>44645</v>
      </c>
      <c r="JF225" t="s">
        <v>367</v>
      </c>
      <c r="JG225">
        <v>44645</v>
      </c>
      <c r="JH225" t="s">
        <v>419</v>
      </c>
      <c r="JI225" s="27">
        <v>44664</v>
      </c>
      <c r="JJ225" t="s">
        <v>419</v>
      </c>
      <c r="JK225">
        <v>44664</v>
      </c>
      <c r="JL225" t="s">
        <v>419</v>
      </c>
      <c r="JM225" s="27">
        <v>44664</v>
      </c>
      <c r="JN225" t="s">
        <v>419</v>
      </c>
      <c r="JO225" s="7">
        <v>44664</v>
      </c>
      <c r="JP225" t="s">
        <v>419</v>
      </c>
      <c r="JQ225" s="27">
        <v>44697</v>
      </c>
      <c r="JR225" t="s">
        <v>419</v>
      </c>
      <c r="JS225" s="27">
        <v>44697</v>
      </c>
      <c r="JT225" t="s">
        <v>419</v>
      </c>
      <c r="JU225">
        <v>44697</v>
      </c>
      <c r="JV225" t="s">
        <v>419</v>
      </c>
      <c r="JW225">
        <v>44727</v>
      </c>
      <c r="JX225" t="s">
        <v>419</v>
      </c>
      <c r="JY225" s="27">
        <v>44727</v>
      </c>
      <c r="JZ225" t="s">
        <v>419</v>
      </c>
      <c r="KA225" s="27">
        <v>44761</v>
      </c>
      <c r="KB225" t="s">
        <v>419</v>
      </c>
      <c r="KC225" s="27">
        <v>44761</v>
      </c>
      <c r="KD225" t="s">
        <v>419</v>
      </c>
      <c r="KE225" s="27">
        <v>44761</v>
      </c>
    </row>
    <row r="226" spans="1:291" x14ac:dyDescent="0.25">
      <c r="A226">
        <v>4104</v>
      </c>
      <c r="B226" s="7">
        <v>43353</v>
      </c>
      <c r="D226">
        <v>4104</v>
      </c>
      <c r="E226" s="7">
        <v>43353</v>
      </c>
      <c r="G226" t="s">
        <v>2566</v>
      </c>
      <c r="I226">
        <v>-4114</v>
      </c>
      <c r="J226" s="7">
        <v>43353</v>
      </c>
      <c r="L226" t="s">
        <v>2566</v>
      </c>
      <c r="M226" t="s">
        <v>2595</v>
      </c>
      <c r="O226">
        <v>4495</v>
      </c>
      <c r="P226" s="7">
        <v>43927</v>
      </c>
      <c r="R226">
        <v>9301</v>
      </c>
      <c r="S226" s="7">
        <v>43643</v>
      </c>
      <c r="T226" t="s">
        <v>2342</v>
      </c>
      <c r="U226">
        <v>9307</v>
      </c>
      <c r="V226" s="7">
        <v>43893</v>
      </c>
      <c r="W226" t="s">
        <v>2342</v>
      </c>
      <c r="X226" t="s">
        <v>2595</v>
      </c>
      <c r="Y226" t="s">
        <v>2580</v>
      </c>
      <c r="Z226" s="7">
        <v>43353</v>
      </c>
      <c r="AA226" t="s">
        <v>2595</v>
      </c>
      <c r="AB226" t="s">
        <v>2595</v>
      </c>
      <c r="AC226">
        <v>4495</v>
      </c>
      <c r="AD226" s="7">
        <v>43984</v>
      </c>
      <c r="AE226" s="14">
        <f>-10-4104</f>
        <v>-4114</v>
      </c>
      <c r="AF226">
        <v>4352</v>
      </c>
      <c r="AG226" s="7">
        <v>43984</v>
      </c>
      <c r="AH226">
        <v>9303</v>
      </c>
      <c r="AI226" s="7">
        <v>43979</v>
      </c>
      <c r="AJ226" s="15" t="s">
        <v>2503</v>
      </c>
      <c r="AK226">
        <v>4381</v>
      </c>
      <c r="AL226" s="7">
        <v>43977</v>
      </c>
      <c r="AM226">
        <v>3087</v>
      </c>
      <c r="AN226">
        <v>4381</v>
      </c>
      <c r="AO226" s="7">
        <v>43977</v>
      </c>
      <c r="AP226">
        <v>4381</v>
      </c>
      <c r="AQ226" s="7">
        <v>43977</v>
      </c>
      <c r="AR226">
        <v>4381</v>
      </c>
      <c r="AS226" s="27">
        <v>44020</v>
      </c>
      <c r="AT226">
        <v>4381</v>
      </c>
      <c r="AU226" s="27">
        <v>44020</v>
      </c>
      <c r="AV226">
        <v>4381</v>
      </c>
      <c r="AW226" s="27">
        <v>44020</v>
      </c>
      <c r="AX226">
        <v>4381</v>
      </c>
      <c r="AY226" s="27">
        <v>44048</v>
      </c>
      <c r="AZ226">
        <v>4380</v>
      </c>
      <c r="BA226" s="27">
        <v>44020</v>
      </c>
      <c r="BB226">
        <v>4380</v>
      </c>
      <c r="BC226" s="27">
        <v>44020</v>
      </c>
      <c r="BD226">
        <v>4380</v>
      </c>
      <c r="BE226" s="27">
        <v>44083</v>
      </c>
      <c r="BF226">
        <v>4380</v>
      </c>
      <c r="BG226" s="27">
        <v>44083</v>
      </c>
      <c r="BJ226">
        <v>4380</v>
      </c>
      <c r="BK226" s="27">
        <v>44083</v>
      </c>
      <c r="BL226">
        <v>4380</v>
      </c>
      <c r="BM226" s="27">
        <v>44083</v>
      </c>
      <c r="BN226">
        <v>4500</v>
      </c>
      <c r="BO226" s="27">
        <v>44083</v>
      </c>
      <c r="BP226">
        <v>4500</v>
      </c>
      <c r="BQ226" s="7">
        <v>44083</v>
      </c>
      <c r="BR226">
        <v>4340</v>
      </c>
      <c r="BS226" s="27">
        <v>44167</v>
      </c>
      <c r="BT226">
        <v>4500</v>
      </c>
      <c r="BU226" s="27">
        <v>44167</v>
      </c>
      <c r="BV226">
        <v>4500</v>
      </c>
      <c r="BW226" s="7">
        <v>44167</v>
      </c>
      <c r="BX226">
        <v>4340</v>
      </c>
      <c r="BY226" s="27">
        <v>44167</v>
      </c>
      <c r="BZ226">
        <v>4495</v>
      </c>
      <c r="CA226" s="27">
        <v>44167</v>
      </c>
      <c r="CB226">
        <v>4380</v>
      </c>
      <c r="CC226" s="27">
        <v>44221</v>
      </c>
      <c r="CD226">
        <v>2531</v>
      </c>
      <c r="CE226" s="27">
        <v>44217</v>
      </c>
      <c r="CF226">
        <v>1138</v>
      </c>
      <c r="CG226" s="27">
        <v>44222</v>
      </c>
      <c r="CH226" t="s">
        <v>2544</v>
      </c>
      <c r="CI226" s="27">
        <v>44222</v>
      </c>
      <c r="CJ226">
        <v>2680</v>
      </c>
      <c r="CK226" s="27">
        <v>44217</v>
      </c>
      <c r="CL226" t="s">
        <v>2544</v>
      </c>
      <c r="CM226" s="27">
        <v>44222</v>
      </c>
      <c r="CN226" t="s">
        <v>2542</v>
      </c>
      <c r="CO226" s="27">
        <v>44248</v>
      </c>
      <c r="CP226" t="s">
        <v>2542</v>
      </c>
      <c r="CQ226" s="7">
        <v>44248</v>
      </c>
      <c r="CT226">
        <v>1003</v>
      </c>
      <c r="CU226" s="7">
        <v>44264</v>
      </c>
      <c r="CV226">
        <v>4380</v>
      </c>
      <c r="CW226" s="27">
        <v>44263</v>
      </c>
      <c r="CX226">
        <v>4380</v>
      </c>
      <c r="CY226" s="27">
        <v>44298</v>
      </c>
      <c r="CZ226">
        <v>4380</v>
      </c>
      <c r="DA226" s="27">
        <v>44298</v>
      </c>
      <c r="DB226">
        <v>4380</v>
      </c>
      <c r="DC226" s="27">
        <v>44298</v>
      </c>
      <c r="DD226">
        <v>4140</v>
      </c>
      <c r="DE226" s="27">
        <v>44298</v>
      </c>
      <c r="DF226">
        <v>4140</v>
      </c>
      <c r="DG226" s="27">
        <v>44298</v>
      </c>
      <c r="DH226">
        <v>4140</v>
      </c>
      <c r="DI226" s="27">
        <v>44343</v>
      </c>
      <c r="DJ226" t="s">
        <v>188</v>
      </c>
      <c r="DK226" s="7">
        <v>44259</v>
      </c>
      <c r="DL226" t="s">
        <v>398</v>
      </c>
      <c r="DM226" s="27">
        <v>44365</v>
      </c>
      <c r="DN226" t="s">
        <v>398</v>
      </c>
      <c r="DO226" s="27">
        <v>44365</v>
      </c>
      <c r="DP226" t="s">
        <v>391</v>
      </c>
      <c r="DQ226" s="27">
        <v>44365</v>
      </c>
      <c r="DR226" t="s">
        <v>392</v>
      </c>
      <c r="DS226" s="27">
        <v>44365</v>
      </c>
      <c r="DT226" t="s">
        <v>391</v>
      </c>
      <c r="DU226" s="27">
        <v>44365</v>
      </c>
      <c r="DV226" t="s">
        <v>389</v>
      </c>
      <c r="DW226" s="27">
        <v>44365</v>
      </c>
      <c r="DX226" t="s">
        <v>385</v>
      </c>
      <c r="DY226" s="7">
        <v>44365</v>
      </c>
      <c r="DZ226" t="s">
        <v>385</v>
      </c>
      <c r="EA226">
        <v>44365</v>
      </c>
      <c r="EB226" t="s">
        <v>385</v>
      </c>
      <c r="EC226" s="27">
        <v>44365</v>
      </c>
      <c r="ED226" t="s">
        <v>385</v>
      </c>
      <c r="EE226" s="27">
        <v>44365</v>
      </c>
      <c r="EF226" t="s">
        <v>385</v>
      </c>
      <c r="EG226" s="7">
        <v>44365</v>
      </c>
      <c r="EH226" t="s">
        <v>385</v>
      </c>
      <c r="EI226" s="27">
        <v>44365</v>
      </c>
      <c r="EJ226" t="s">
        <v>381</v>
      </c>
      <c r="EK226" s="27">
        <v>44365</v>
      </c>
      <c r="EL226" t="s">
        <v>381</v>
      </c>
      <c r="EM226" s="27">
        <v>44365</v>
      </c>
      <c r="EN226" t="s">
        <v>381</v>
      </c>
      <c r="EO226" s="27">
        <v>44365</v>
      </c>
      <c r="EP226" t="s">
        <v>381</v>
      </c>
      <c r="EQ226" s="27">
        <v>44365</v>
      </c>
      <c r="ER226" t="s">
        <v>376</v>
      </c>
      <c r="ES226" s="27">
        <v>44420</v>
      </c>
      <c r="ET226" t="s">
        <v>375</v>
      </c>
      <c r="EU226" s="27">
        <v>44420</v>
      </c>
      <c r="EV226" t="s">
        <v>374</v>
      </c>
      <c r="EW226" s="27">
        <v>44365</v>
      </c>
      <c r="EX226" t="s">
        <v>374</v>
      </c>
      <c r="EY226" s="27">
        <v>44365</v>
      </c>
      <c r="EZ226" t="s">
        <v>374</v>
      </c>
      <c r="FA226">
        <v>44365</v>
      </c>
      <c r="FB226" t="s">
        <v>374</v>
      </c>
      <c r="FC226" s="27">
        <v>44365</v>
      </c>
      <c r="FF226" t="s">
        <v>374</v>
      </c>
      <c r="FG226" s="27">
        <v>44365</v>
      </c>
      <c r="FH226" t="s">
        <v>372</v>
      </c>
      <c r="FI226" s="7">
        <v>44365</v>
      </c>
      <c r="FJ226" t="s">
        <v>372</v>
      </c>
      <c r="FK226" s="27">
        <v>44365</v>
      </c>
      <c r="FL226" t="s">
        <v>372</v>
      </c>
      <c r="FM226" s="27">
        <v>44365</v>
      </c>
      <c r="FN226" t="s">
        <v>370</v>
      </c>
      <c r="FO226" s="27">
        <v>44433</v>
      </c>
      <c r="FP226" t="s">
        <v>370</v>
      </c>
      <c r="FQ226" s="27">
        <v>44433</v>
      </c>
      <c r="FR226" t="s">
        <v>370</v>
      </c>
      <c r="FS226" s="27">
        <v>44454</v>
      </c>
      <c r="FT226" t="s">
        <v>370</v>
      </c>
      <c r="FU226" s="7">
        <v>44454</v>
      </c>
      <c r="FV226" t="s">
        <v>370</v>
      </c>
      <c r="FW226" s="27">
        <v>44454</v>
      </c>
      <c r="FX226" t="s">
        <v>370</v>
      </c>
      <c r="FY226" s="27">
        <v>44454</v>
      </c>
      <c r="FZ226" t="s">
        <v>370</v>
      </c>
      <c r="GA226" s="27">
        <v>44454</v>
      </c>
      <c r="GB226" t="s">
        <v>370</v>
      </c>
      <c r="GC226" s="27">
        <v>44454</v>
      </c>
      <c r="GD226" t="s">
        <v>370</v>
      </c>
      <c r="GE226" s="27">
        <v>44454</v>
      </c>
      <c r="GF226" t="s">
        <v>370</v>
      </c>
      <c r="GG226" s="27">
        <v>44454</v>
      </c>
      <c r="GH226" t="s">
        <v>370</v>
      </c>
      <c r="GI226" s="27">
        <v>44481</v>
      </c>
      <c r="GJ226" t="s">
        <v>370</v>
      </c>
      <c r="GK226" s="27">
        <v>44481</v>
      </c>
      <c r="GL226" t="s">
        <v>370</v>
      </c>
      <c r="GM226" s="27">
        <v>44481</v>
      </c>
      <c r="GN226" t="s">
        <v>370</v>
      </c>
      <c r="GO226" s="27">
        <v>44481</v>
      </c>
      <c r="GP226" t="s">
        <v>370</v>
      </c>
      <c r="GQ226" s="27">
        <v>44481</v>
      </c>
      <c r="GR226" t="s">
        <v>370</v>
      </c>
      <c r="GS226" s="27">
        <v>44481</v>
      </c>
      <c r="GT226" t="s">
        <v>370</v>
      </c>
      <c r="GU226" s="27">
        <v>44509</v>
      </c>
      <c r="GV226" t="s">
        <v>370</v>
      </c>
      <c r="GW226" s="27">
        <v>44509</v>
      </c>
      <c r="GX226" t="s">
        <v>370</v>
      </c>
      <c r="GY226" s="27">
        <v>44509</v>
      </c>
      <c r="GZ226" t="s">
        <v>368</v>
      </c>
      <c r="HA226" s="27">
        <v>44509</v>
      </c>
      <c r="HB226" t="s">
        <v>368</v>
      </c>
      <c r="HC226" s="27">
        <v>44509</v>
      </c>
      <c r="HD226" t="s">
        <v>368</v>
      </c>
      <c r="HE226" s="27">
        <v>44509</v>
      </c>
      <c r="HF226" t="s">
        <v>368</v>
      </c>
      <c r="HG226">
        <v>44509</v>
      </c>
      <c r="HH226" t="s">
        <v>368</v>
      </c>
      <c r="HI226">
        <v>44509</v>
      </c>
      <c r="HJ226" t="s">
        <v>368</v>
      </c>
      <c r="HK226">
        <v>44509</v>
      </c>
      <c r="HL226" t="s">
        <v>368</v>
      </c>
      <c r="HM226" s="27">
        <v>44546</v>
      </c>
      <c r="HN226" t="s">
        <v>18</v>
      </c>
      <c r="HO226" s="27">
        <v>44546</v>
      </c>
      <c r="HP226" t="s">
        <v>367</v>
      </c>
      <c r="HQ226" s="27">
        <v>44546</v>
      </c>
      <c r="HR226" s="470" t="s">
        <v>367</v>
      </c>
      <c r="HS226" s="471">
        <v>44546</v>
      </c>
      <c r="HT226" t="s">
        <v>367</v>
      </c>
      <c r="HU226" s="27">
        <v>44546</v>
      </c>
      <c r="HV226" t="s">
        <v>367</v>
      </c>
      <c r="HW226" s="27">
        <v>44546</v>
      </c>
      <c r="HX226" t="s">
        <v>367</v>
      </c>
      <c r="HY226" s="27">
        <v>44546</v>
      </c>
      <c r="HZ226" t="s">
        <v>2592</v>
      </c>
      <c r="IA226" s="27">
        <v>44586</v>
      </c>
      <c r="IB226" t="s">
        <v>2592</v>
      </c>
      <c r="IC226" s="27">
        <v>44586</v>
      </c>
      <c r="ID226" t="s">
        <v>2592</v>
      </c>
      <c r="IE226" s="27">
        <v>44586</v>
      </c>
      <c r="IF226" t="s">
        <v>418</v>
      </c>
      <c r="IG226" s="27">
        <v>44586</v>
      </c>
      <c r="IH226" t="s">
        <v>366</v>
      </c>
      <c r="II226" s="27">
        <v>44588</v>
      </c>
      <c r="IJ226" t="s">
        <v>366</v>
      </c>
      <c r="IK226" s="27">
        <v>44588</v>
      </c>
      <c r="IL226" t="s">
        <v>366</v>
      </c>
      <c r="IM226" s="27">
        <v>44609</v>
      </c>
      <c r="IN226" t="s">
        <v>366</v>
      </c>
      <c r="IO226" s="27">
        <v>44609</v>
      </c>
      <c r="IP226" t="s">
        <v>367</v>
      </c>
      <c r="IQ226" s="27">
        <v>44609</v>
      </c>
      <c r="IR226" t="s">
        <v>367</v>
      </c>
      <c r="IS226">
        <v>44609</v>
      </c>
      <c r="IT226" t="s">
        <v>367</v>
      </c>
      <c r="IU226" s="27">
        <v>44609</v>
      </c>
      <c r="IV226" t="s">
        <v>367</v>
      </c>
      <c r="IW226" s="27">
        <v>44609</v>
      </c>
      <c r="IX226" t="s">
        <v>367</v>
      </c>
      <c r="IY226" s="27">
        <v>44609</v>
      </c>
      <c r="IZ226" t="s">
        <v>367</v>
      </c>
      <c r="JA226" s="27">
        <v>44645</v>
      </c>
      <c r="JB226" t="s">
        <v>367</v>
      </c>
      <c r="JC226" s="27">
        <v>44645</v>
      </c>
      <c r="JD226" t="s">
        <v>367</v>
      </c>
      <c r="JE226" s="27">
        <v>44645</v>
      </c>
      <c r="JF226" t="s">
        <v>368</v>
      </c>
      <c r="JG226">
        <v>44645</v>
      </c>
      <c r="JH226" t="s">
        <v>18</v>
      </c>
      <c r="JI226" s="27">
        <v>44664</v>
      </c>
      <c r="JJ226" t="s">
        <v>18</v>
      </c>
      <c r="JK226">
        <v>44664</v>
      </c>
      <c r="JL226" t="s">
        <v>18</v>
      </c>
      <c r="JM226" s="27">
        <v>44664</v>
      </c>
      <c r="JN226" t="s">
        <v>18</v>
      </c>
      <c r="JO226" s="7">
        <v>44664</v>
      </c>
      <c r="JP226" t="s">
        <v>18</v>
      </c>
      <c r="JQ226" s="27">
        <v>44698</v>
      </c>
      <c r="JR226" t="s">
        <v>18</v>
      </c>
      <c r="JS226" s="27">
        <v>44698</v>
      </c>
      <c r="JT226" t="s">
        <v>18</v>
      </c>
      <c r="JU226">
        <v>44698</v>
      </c>
      <c r="JV226" t="s">
        <v>18</v>
      </c>
      <c r="JW226">
        <v>44728</v>
      </c>
      <c r="JX226" t="s">
        <v>18</v>
      </c>
      <c r="JY226" s="27">
        <v>44728</v>
      </c>
      <c r="JZ226" t="s">
        <v>18</v>
      </c>
      <c r="KA226" s="27">
        <v>44728</v>
      </c>
      <c r="KB226" t="s">
        <v>18</v>
      </c>
      <c r="KC226" s="27">
        <v>44763</v>
      </c>
      <c r="KD226" t="s">
        <v>18</v>
      </c>
      <c r="KE226" s="27">
        <v>44763</v>
      </c>
    </row>
    <row r="227" spans="1:291" x14ac:dyDescent="0.25">
      <c r="A227">
        <v>-4114</v>
      </c>
      <c r="B227" s="7">
        <v>43353</v>
      </c>
      <c r="D227">
        <v>-4114</v>
      </c>
      <c r="E227" s="7">
        <v>43353</v>
      </c>
      <c r="G227" t="s">
        <v>2535</v>
      </c>
      <c r="I227" t="s">
        <v>2580</v>
      </c>
      <c r="J227" s="7">
        <v>43353</v>
      </c>
      <c r="L227" t="s">
        <v>2535</v>
      </c>
      <c r="M227">
        <v>4104</v>
      </c>
      <c r="O227">
        <v>4500</v>
      </c>
      <c r="P227" s="7">
        <v>43927</v>
      </c>
      <c r="R227">
        <v>9303</v>
      </c>
      <c r="S227" s="7">
        <v>43726</v>
      </c>
      <c r="T227" t="s">
        <v>2503</v>
      </c>
      <c r="U227">
        <v>9306</v>
      </c>
      <c r="V227" s="7">
        <v>43979</v>
      </c>
      <c r="W227" t="s">
        <v>2342</v>
      </c>
      <c r="X227">
        <v>4104</v>
      </c>
      <c r="Y227">
        <v>4159</v>
      </c>
      <c r="AA227">
        <v>4104</v>
      </c>
      <c r="AB227">
        <v>4104</v>
      </c>
      <c r="AC227">
        <v>4500</v>
      </c>
      <c r="AD227" s="7">
        <v>43991</v>
      </c>
      <c r="AE227" s="14" t="s">
        <v>2580</v>
      </c>
      <c r="AF227">
        <v>4495</v>
      </c>
      <c r="AG227" s="7">
        <v>43984</v>
      </c>
      <c r="AH227">
        <v>9308</v>
      </c>
      <c r="AI227" s="7">
        <v>42991</v>
      </c>
      <c r="AJ227" s="15" t="s">
        <v>2342</v>
      </c>
      <c r="AK227">
        <v>4340</v>
      </c>
      <c r="AL227" s="7">
        <v>43984</v>
      </c>
      <c r="AM227">
        <v>3090</v>
      </c>
      <c r="AN227">
        <v>4340</v>
      </c>
      <c r="AO227" s="7">
        <v>43984</v>
      </c>
      <c r="AP227">
        <v>4340</v>
      </c>
      <c r="AQ227" s="7">
        <v>43984</v>
      </c>
      <c r="AR227">
        <v>4340</v>
      </c>
      <c r="AS227" s="27">
        <v>44020</v>
      </c>
      <c r="AT227">
        <v>4340</v>
      </c>
      <c r="AU227" s="27">
        <v>44020</v>
      </c>
      <c r="AV227">
        <v>4340</v>
      </c>
      <c r="AW227" s="27">
        <v>44020</v>
      </c>
      <c r="AX227">
        <v>4340</v>
      </c>
      <c r="AY227" s="27">
        <v>44050</v>
      </c>
      <c r="AZ227">
        <v>4381</v>
      </c>
      <c r="BA227" s="27">
        <v>44048</v>
      </c>
      <c r="BB227">
        <v>4381</v>
      </c>
      <c r="BC227" s="27">
        <v>44048</v>
      </c>
      <c r="BD227">
        <v>4381</v>
      </c>
      <c r="BE227" s="27">
        <v>44083</v>
      </c>
      <c r="BF227">
        <v>4381</v>
      </c>
      <c r="BG227" s="27">
        <v>44083</v>
      </c>
      <c r="BJ227">
        <v>4381</v>
      </c>
      <c r="BK227" s="27">
        <v>44083</v>
      </c>
      <c r="BL227">
        <v>4381</v>
      </c>
      <c r="BM227" s="27">
        <v>44083</v>
      </c>
      <c r="BN227">
        <v>4140</v>
      </c>
      <c r="BO227" s="27">
        <v>44083</v>
      </c>
      <c r="BP227">
        <v>4140</v>
      </c>
      <c r="BQ227" s="7">
        <v>44083</v>
      </c>
      <c r="BR227">
        <v>4341</v>
      </c>
      <c r="BS227" s="27">
        <v>44167</v>
      </c>
      <c r="BT227">
        <v>4140</v>
      </c>
      <c r="BU227" s="27">
        <v>44167</v>
      </c>
      <c r="BV227">
        <v>4140</v>
      </c>
      <c r="BW227" s="7">
        <v>44167</v>
      </c>
      <c r="BX227">
        <v>4341</v>
      </c>
      <c r="BY227" s="27">
        <v>44167</v>
      </c>
      <c r="BZ227">
        <v>4500</v>
      </c>
      <c r="CA227" s="27">
        <v>44167</v>
      </c>
      <c r="CB227">
        <v>4381</v>
      </c>
      <c r="CC227" s="27">
        <v>44221</v>
      </c>
      <c r="CD227">
        <v>2558</v>
      </c>
      <c r="CE227" s="27">
        <v>44222</v>
      </c>
      <c r="CF227">
        <v>1003</v>
      </c>
      <c r="CG227" s="27">
        <v>44222</v>
      </c>
      <c r="CH227">
        <v>4330</v>
      </c>
      <c r="CI227" s="27">
        <v>44222</v>
      </c>
      <c r="CJ227">
        <v>2531</v>
      </c>
      <c r="CK227" s="27">
        <v>44237</v>
      </c>
      <c r="CL227">
        <v>4330</v>
      </c>
      <c r="CM227" s="27">
        <v>44248</v>
      </c>
      <c r="CN227" t="s">
        <v>2544</v>
      </c>
      <c r="CO227" s="27">
        <v>44222</v>
      </c>
      <c r="CP227" t="s">
        <v>2544</v>
      </c>
      <c r="CQ227" s="7">
        <v>44222</v>
      </c>
      <c r="CT227">
        <v>1035</v>
      </c>
      <c r="CU227" s="7">
        <v>44264</v>
      </c>
      <c r="CV227">
        <v>4381</v>
      </c>
      <c r="CW227" s="27">
        <v>44263</v>
      </c>
      <c r="CX227">
        <v>4381</v>
      </c>
      <c r="CY227" s="27">
        <v>44298</v>
      </c>
      <c r="CZ227">
        <v>4381</v>
      </c>
      <c r="DA227" s="27">
        <v>44298</v>
      </c>
      <c r="DB227">
        <v>4381</v>
      </c>
      <c r="DC227" s="27">
        <v>44298</v>
      </c>
      <c r="DD227">
        <v>4380</v>
      </c>
      <c r="DE227" s="27">
        <v>44298</v>
      </c>
      <c r="DF227">
        <v>4380</v>
      </c>
      <c r="DG227" s="27">
        <v>44298</v>
      </c>
      <c r="DH227">
        <v>4380</v>
      </c>
      <c r="DI227" s="27">
        <v>44343</v>
      </c>
      <c r="DJ227" t="s">
        <v>190</v>
      </c>
      <c r="DK227" s="7">
        <v>44210</v>
      </c>
      <c r="DL227" t="s">
        <v>402</v>
      </c>
      <c r="DM227" s="27">
        <v>44365</v>
      </c>
      <c r="DN227" t="s">
        <v>402</v>
      </c>
      <c r="DO227" s="27">
        <v>44365</v>
      </c>
      <c r="DP227" t="s">
        <v>392</v>
      </c>
      <c r="DQ227" s="27">
        <v>44365</v>
      </c>
      <c r="DR227" t="s">
        <v>393</v>
      </c>
      <c r="DS227" s="27">
        <v>44365</v>
      </c>
      <c r="DT227" t="s">
        <v>392</v>
      </c>
      <c r="DU227" s="27">
        <v>44365</v>
      </c>
      <c r="DV227" t="s">
        <v>390</v>
      </c>
      <c r="DW227" s="27">
        <v>44365</v>
      </c>
      <c r="DX227" t="s">
        <v>387</v>
      </c>
      <c r="DY227" s="7">
        <v>44365</v>
      </c>
      <c r="DZ227" t="s">
        <v>387</v>
      </c>
      <c r="EA227">
        <v>44365</v>
      </c>
      <c r="EB227" t="s">
        <v>387</v>
      </c>
      <c r="EC227" s="27">
        <v>44365</v>
      </c>
      <c r="ED227" t="s">
        <v>387</v>
      </c>
      <c r="EE227" s="27">
        <v>44365</v>
      </c>
      <c r="EF227" t="s">
        <v>387</v>
      </c>
      <c r="EG227" s="7">
        <v>44365</v>
      </c>
      <c r="EH227" t="s">
        <v>387</v>
      </c>
      <c r="EI227" s="27">
        <v>44365</v>
      </c>
      <c r="EJ227" t="s">
        <v>382</v>
      </c>
      <c r="EK227" s="27">
        <v>44365</v>
      </c>
      <c r="EL227" t="s">
        <v>382</v>
      </c>
      <c r="EM227" s="27">
        <v>44365</v>
      </c>
      <c r="EN227" t="s">
        <v>382</v>
      </c>
      <c r="EO227" s="27">
        <v>44365</v>
      </c>
      <c r="EP227" t="s">
        <v>382</v>
      </c>
      <c r="EQ227" s="27">
        <v>44365</v>
      </c>
      <c r="ER227" t="s">
        <v>377</v>
      </c>
      <c r="ES227" s="27">
        <v>44365</v>
      </c>
      <c r="ET227" t="s">
        <v>376</v>
      </c>
      <c r="EU227" s="27">
        <v>44420</v>
      </c>
      <c r="EV227" t="s">
        <v>375</v>
      </c>
      <c r="EW227" s="27">
        <v>44420</v>
      </c>
      <c r="EX227" t="s">
        <v>375</v>
      </c>
      <c r="EY227" s="27">
        <v>44420</v>
      </c>
      <c r="EZ227" t="s">
        <v>375</v>
      </c>
      <c r="FA227">
        <v>44433</v>
      </c>
      <c r="FB227" t="s">
        <v>375</v>
      </c>
      <c r="FC227" s="27">
        <v>44433</v>
      </c>
      <c r="FF227" t="s">
        <v>375</v>
      </c>
      <c r="FG227" s="27">
        <v>44433</v>
      </c>
      <c r="FH227" t="s">
        <v>374</v>
      </c>
      <c r="FI227" s="7">
        <v>44365</v>
      </c>
      <c r="FJ227" t="s">
        <v>374</v>
      </c>
      <c r="FK227" s="27">
        <v>44365</v>
      </c>
      <c r="FL227" t="s">
        <v>374</v>
      </c>
      <c r="FM227" s="27">
        <v>44365</v>
      </c>
      <c r="FN227" t="s">
        <v>372</v>
      </c>
      <c r="FO227" s="27">
        <v>44365</v>
      </c>
      <c r="FP227" t="s">
        <v>372</v>
      </c>
      <c r="FQ227" s="27">
        <v>44365</v>
      </c>
      <c r="FR227" t="s">
        <v>372</v>
      </c>
      <c r="FS227" s="27">
        <v>44365</v>
      </c>
      <c r="FT227" t="s">
        <v>372</v>
      </c>
      <c r="FU227" s="7">
        <v>44365</v>
      </c>
      <c r="FV227" t="s">
        <v>372</v>
      </c>
      <c r="FW227" s="27">
        <v>44365</v>
      </c>
      <c r="FX227" t="s">
        <v>372</v>
      </c>
      <c r="FY227" s="27">
        <v>44365</v>
      </c>
      <c r="FZ227" t="s">
        <v>372</v>
      </c>
      <c r="GA227" s="27">
        <v>44365</v>
      </c>
      <c r="GB227" t="s">
        <v>372</v>
      </c>
      <c r="GC227" s="27">
        <v>44365</v>
      </c>
      <c r="GD227" t="s">
        <v>372</v>
      </c>
      <c r="GE227" s="27">
        <v>44365</v>
      </c>
      <c r="GF227" t="s">
        <v>372</v>
      </c>
      <c r="GG227" s="27">
        <v>44365</v>
      </c>
      <c r="GH227" t="s">
        <v>372</v>
      </c>
      <c r="GI227" s="27">
        <v>44481</v>
      </c>
      <c r="GJ227" t="s">
        <v>372</v>
      </c>
      <c r="GK227" s="27">
        <v>44481</v>
      </c>
      <c r="GL227" t="s">
        <v>372</v>
      </c>
      <c r="GM227" s="27">
        <v>44481</v>
      </c>
      <c r="GN227" t="s">
        <v>372</v>
      </c>
      <c r="GO227" s="27">
        <v>44481</v>
      </c>
      <c r="GP227" t="s">
        <v>372</v>
      </c>
      <c r="GQ227" s="27">
        <v>44481</v>
      </c>
      <c r="GR227" t="s">
        <v>372</v>
      </c>
      <c r="GS227" s="27">
        <v>44481</v>
      </c>
      <c r="GT227" t="s">
        <v>372</v>
      </c>
      <c r="GU227" s="27">
        <v>44509</v>
      </c>
      <c r="GV227" t="s">
        <v>372</v>
      </c>
      <c r="GW227" s="27">
        <v>44509</v>
      </c>
      <c r="GX227" t="s">
        <v>372</v>
      </c>
      <c r="GY227" s="27">
        <v>44509</v>
      </c>
      <c r="GZ227" t="s">
        <v>370</v>
      </c>
      <c r="HA227" s="27">
        <v>44509</v>
      </c>
      <c r="HB227" t="s">
        <v>370</v>
      </c>
      <c r="HC227" s="27">
        <v>44509</v>
      </c>
      <c r="HD227" t="s">
        <v>370</v>
      </c>
      <c r="HE227" s="27">
        <v>44509</v>
      </c>
      <c r="HF227" t="s">
        <v>370</v>
      </c>
      <c r="HG227">
        <v>44509</v>
      </c>
      <c r="HH227" t="s">
        <v>370</v>
      </c>
      <c r="HI227">
        <v>44509</v>
      </c>
      <c r="HJ227" t="s">
        <v>370</v>
      </c>
      <c r="HK227">
        <v>44509</v>
      </c>
      <c r="HL227" t="s">
        <v>370</v>
      </c>
      <c r="HM227" s="27">
        <v>44546</v>
      </c>
      <c r="HN227" t="s">
        <v>366</v>
      </c>
      <c r="HO227" s="27">
        <v>44545</v>
      </c>
      <c r="HP227" t="s">
        <v>368</v>
      </c>
      <c r="HQ227" s="27">
        <v>44546</v>
      </c>
      <c r="HR227" s="470" t="s">
        <v>368</v>
      </c>
      <c r="HS227" s="471">
        <v>44546</v>
      </c>
      <c r="HT227" t="s">
        <v>368</v>
      </c>
      <c r="HU227" s="27">
        <v>44546</v>
      </c>
      <c r="HV227" t="s">
        <v>368</v>
      </c>
      <c r="HW227" s="27">
        <v>44546</v>
      </c>
      <c r="HX227" t="s">
        <v>368</v>
      </c>
      <c r="HY227" s="27">
        <v>44546</v>
      </c>
      <c r="HZ227" t="s">
        <v>18</v>
      </c>
      <c r="IA227" s="27">
        <v>44588</v>
      </c>
      <c r="IB227" t="s">
        <v>18</v>
      </c>
      <c r="IC227" s="27">
        <v>44588</v>
      </c>
      <c r="ID227" t="s">
        <v>18</v>
      </c>
      <c r="IE227" s="27">
        <v>44588</v>
      </c>
      <c r="IF227" t="s">
        <v>2592</v>
      </c>
      <c r="IG227" s="27">
        <v>44586</v>
      </c>
      <c r="IH227" t="s">
        <v>367</v>
      </c>
      <c r="II227" s="27">
        <v>44588</v>
      </c>
      <c r="IJ227" t="s">
        <v>367</v>
      </c>
      <c r="IK227" s="27">
        <v>44588</v>
      </c>
      <c r="IL227" t="s">
        <v>367</v>
      </c>
      <c r="IM227" s="27">
        <v>44609</v>
      </c>
      <c r="IN227" t="s">
        <v>367</v>
      </c>
      <c r="IO227" s="27">
        <v>44609</v>
      </c>
      <c r="IP227" t="s">
        <v>368</v>
      </c>
      <c r="IQ227" s="27">
        <v>44609</v>
      </c>
      <c r="IR227" t="s">
        <v>368</v>
      </c>
      <c r="IS227">
        <v>44609</v>
      </c>
      <c r="IT227" t="s">
        <v>368</v>
      </c>
      <c r="IU227" s="27">
        <v>44609</v>
      </c>
      <c r="IV227" t="s">
        <v>368</v>
      </c>
      <c r="IW227" s="27">
        <v>44609</v>
      </c>
      <c r="IX227" t="s">
        <v>368</v>
      </c>
      <c r="IY227" s="27">
        <v>44609</v>
      </c>
      <c r="IZ227" t="s">
        <v>368</v>
      </c>
      <c r="JA227" s="27">
        <v>44645</v>
      </c>
      <c r="JB227" t="s">
        <v>368</v>
      </c>
      <c r="JC227" s="27">
        <v>44645</v>
      </c>
      <c r="JD227" t="s">
        <v>368</v>
      </c>
      <c r="JE227" s="27">
        <v>44645</v>
      </c>
      <c r="JF227" t="s">
        <v>370</v>
      </c>
      <c r="JG227">
        <v>44645</v>
      </c>
      <c r="JH227" t="s">
        <v>366</v>
      </c>
      <c r="JI227" s="27">
        <v>44645</v>
      </c>
      <c r="JJ227" t="s">
        <v>366</v>
      </c>
      <c r="JK227">
        <v>44645</v>
      </c>
      <c r="JL227" t="s">
        <v>366</v>
      </c>
      <c r="JM227" s="27">
        <v>44645</v>
      </c>
      <c r="JN227" t="s">
        <v>366</v>
      </c>
      <c r="JO227" s="7">
        <v>44645</v>
      </c>
      <c r="JP227" t="s">
        <v>366</v>
      </c>
      <c r="JQ227" s="27">
        <v>44698</v>
      </c>
      <c r="JR227" t="s">
        <v>366</v>
      </c>
      <c r="JS227" s="27">
        <v>44698</v>
      </c>
      <c r="JT227" t="s">
        <v>366</v>
      </c>
      <c r="JU227">
        <v>44698</v>
      </c>
      <c r="JV227" t="s">
        <v>366</v>
      </c>
      <c r="JW227">
        <v>44698</v>
      </c>
      <c r="JX227" t="s">
        <v>366</v>
      </c>
      <c r="JY227" s="27">
        <v>44732</v>
      </c>
      <c r="JZ227" t="s">
        <v>366</v>
      </c>
      <c r="KA227" s="27">
        <v>44732</v>
      </c>
      <c r="KB227" t="s">
        <v>366</v>
      </c>
      <c r="KC227" s="27">
        <v>44763</v>
      </c>
      <c r="KD227" t="s">
        <v>366</v>
      </c>
      <c r="KE227" s="27">
        <v>44763</v>
      </c>
    </row>
    <row r="228" spans="1:291" x14ac:dyDescent="0.25">
      <c r="A228" t="s">
        <v>2580</v>
      </c>
      <c r="B228" s="7">
        <v>43353</v>
      </c>
      <c r="D228" t="s">
        <v>2580</v>
      </c>
      <c r="E228" s="7">
        <v>43353</v>
      </c>
      <c r="G228" t="s">
        <v>2536</v>
      </c>
      <c r="I228">
        <v>3039</v>
      </c>
      <c r="J228" s="7">
        <v>43972</v>
      </c>
      <c r="L228" t="s">
        <v>2536</v>
      </c>
      <c r="M228" t="s">
        <v>2596</v>
      </c>
      <c r="O228">
        <v>4140</v>
      </c>
      <c r="P228" s="7">
        <v>43927</v>
      </c>
      <c r="R228">
        <v>9308</v>
      </c>
      <c r="S228" s="7">
        <v>42991</v>
      </c>
      <c r="T228" t="s">
        <v>2342</v>
      </c>
      <c r="U228">
        <v>9305</v>
      </c>
      <c r="V228" s="7">
        <v>43644</v>
      </c>
      <c r="W228" t="s">
        <v>2546</v>
      </c>
      <c r="X228" t="s">
        <v>2596</v>
      </c>
      <c r="Y228">
        <v>4103</v>
      </c>
      <c r="AA228" t="s">
        <v>2596</v>
      </c>
      <c r="AB228" t="s">
        <v>2596</v>
      </c>
      <c r="AC228">
        <v>4140</v>
      </c>
      <c r="AD228" s="7">
        <v>43927</v>
      </c>
      <c r="AE228" s="14">
        <v>3039</v>
      </c>
      <c r="AF228">
        <v>4500</v>
      </c>
      <c r="AG228" s="7">
        <v>43992</v>
      </c>
      <c r="AH228">
        <v>9309</v>
      </c>
      <c r="AI228" s="7">
        <v>43125</v>
      </c>
      <c r="AJ228" s="15" t="s">
        <v>2510</v>
      </c>
      <c r="AK228">
        <v>4341</v>
      </c>
      <c r="AL228" s="7">
        <v>43984</v>
      </c>
      <c r="AM228">
        <v>715</v>
      </c>
      <c r="AN228">
        <v>4341</v>
      </c>
      <c r="AO228" s="7">
        <v>43984</v>
      </c>
      <c r="AP228">
        <v>4341</v>
      </c>
      <c r="AQ228" s="7">
        <v>43984</v>
      </c>
      <c r="AR228">
        <v>4341</v>
      </c>
      <c r="AS228" s="27">
        <v>44020</v>
      </c>
      <c r="AT228">
        <v>4341</v>
      </c>
      <c r="AU228" s="27">
        <v>44020</v>
      </c>
      <c r="AV228">
        <v>4341</v>
      </c>
      <c r="AW228" s="27">
        <v>44020</v>
      </c>
      <c r="AX228">
        <v>4341</v>
      </c>
      <c r="AY228" s="27">
        <v>44050</v>
      </c>
      <c r="AZ228">
        <v>4340</v>
      </c>
      <c r="BA228" s="27">
        <v>44050</v>
      </c>
      <c r="BB228">
        <v>4340</v>
      </c>
      <c r="BC228" s="27">
        <v>44050</v>
      </c>
      <c r="BD228">
        <v>4340</v>
      </c>
      <c r="BE228" s="27">
        <v>44091</v>
      </c>
      <c r="BF228">
        <v>4340</v>
      </c>
      <c r="BG228" s="27">
        <v>44091</v>
      </c>
      <c r="BJ228">
        <v>4340</v>
      </c>
      <c r="BK228" s="27">
        <v>44091</v>
      </c>
      <c r="BL228">
        <v>4340</v>
      </c>
      <c r="BM228" s="27">
        <v>44091</v>
      </c>
      <c r="BN228">
        <v>4380</v>
      </c>
      <c r="BO228" s="27">
        <v>44083</v>
      </c>
      <c r="BP228">
        <v>4380</v>
      </c>
      <c r="BQ228" s="7">
        <v>44083</v>
      </c>
      <c r="BR228">
        <v>4557</v>
      </c>
      <c r="BS228" s="27">
        <v>44167</v>
      </c>
      <c r="BT228">
        <v>4380</v>
      </c>
      <c r="BU228" s="27">
        <v>44167</v>
      </c>
      <c r="BV228">
        <v>4380</v>
      </c>
      <c r="BW228" s="7">
        <v>44167</v>
      </c>
      <c r="BX228">
        <v>4557</v>
      </c>
      <c r="BY228" s="27">
        <v>44167</v>
      </c>
      <c r="BZ228">
        <v>4140</v>
      </c>
      <c r="CA228" s="27">
        <v>44167</v>
      </c>
      <c r="CB228">
        <v>4340</v>
      </c>
      <c r="CC228" s="27">
        <v>44222</v>
      </c>
      <c r="CD228">
        <v>2524</v>
      </c>
      <c r="CE228" s="27">
        <v>44217</v>
      </c>
      <c r="CF228">
        <v>1035</v>
      </c>
      <c r="CG228" s="27">
        <v>44222</v>
      </c>
      <c r="CH228">
        <v>4280</v>
      </c>
      <c r="CI228" s="27">
        <v>44222</v>
      </c>
      <c r="CJ228">
        <v>2558</v>
      </c>
      <c r="CK228" s="27">
        <v>44222</v>
      </c>
      <c r="CL228">
        <v>4280</v>
      </c>
      <c r="CM228" s="27">
        <v>44248</v>
      </c>
      <c r="CN228">
        <v>4330</v>
      </c>
      <c r="CO228" s="27">
        <v>44248</v>
      </c>
      <c r="CP228">
        <v>4330</v>
      </c>
      <c r="CQ228" s="7">
        <v>44248</v>
      </c>
      <c r="CT228">
        <v>1021</v>
      </c>
      <c r="CU228" s="7">
        <v>44264</v>
      </c>
      <c r="CV228">
        <v>4340</v>
      </c>
      <c r="CW228" s="27">
        <v>44263</v>
      </c>
      <c r="CX228">
        <v>4340</v>
      </c>
      <c r="CY228" s="27">
        <v>44298</v>
      </c>
      <c r="CZ228">
        <v>4340</v>
      </c>
      <c r="DA228" s="27">
        <v>44298</v>
      </c>
      <c r="DB228">
        <v>4340</v>
      </c>
      <c r="DC228" s="27">
        <v>44298</v>
      </c>
      <c r="DD228">
        <v>4381</v>
      </c>
      <c r="DE228" s="27">
        <v>44298</v>
      </c>
      <c r="DF228">
        <v>4381</v>
      </c>
      <c r="DG228" s="27">
        <v>44298</v>
      </c>
      <c r="DH228">
        <v>4381</v>
      </c>
      <c r="DI228" s="27">
        <v>44343</v>
      </c>
      <c r="DJ228" t="s">
        <v>191</v>
      </c>
      <c r="DK228" s="7">
        <v>44210</v>
      </c>
      <c r="DL228" t="s">
        <v>403</v>
      </c>
      <c r="DM228" s="27">
        <v>44365</v>
      </c>
      <c r="DN228" t="s">
        <v>403</v>
      </c>
      <c r="DO228" s="27">
        <v>44365</v>
      </c>
      <c r="DP228" t="s">
        <v>393</v>
      </c>
      <c r="DQ228" s="27">
        <v>44365</v>
      </c>
      <c r="DR228" t="s">
        <v>394</v>
      </c>
      <c r="DS228" s="27">
        <v>44365</v>
      </c>
      <c r="DT228" t="s">
        <v>393</v>
      </c>
      <c r="DU228" s="27">
        <v>44365</v>
      </c>
      <c r="DV228" t="s">
        <v>391</v>
      </c>
      <c r="DW228" s="27">
        <v>44365</v>
      </c>
      <c r="DX228" t="s">
        <v>389</v>
      </c>
      <c r="DY228" s="7">
        <v>44365</v>
      </c>
      <c r="DZ228" t="s">
        <v>389</v>
      </c>
      <c r="EA228">
        <v>44397</v>
      </c>
      <c r="EB228" t="s">
        <v>389</v>
      </c>
      <c r="EC228" s="27">
        <v>44397</v>
      </c>
      <c r="ED228" t="s">
        <v>389</v>
      </c>
      <c r="EE228" s="27">
        <v>44397</v>
      </c>
      <c r="EF228" t="s">
        <v>389</v>
      </c>
      <c r="EG228" s="7">
        <v>44397</v>
      </c>
      <c r="EH228" t="s">
        <v>389</v>
      </c>
      <c r="EI228" s="27">
        <v>44397</v>
      </c>
      <c r="EJ228" t="s">
        <v>384</v>
      </c>
      <c r="EK228" s="27">
        <v>44365</v>
      </c>
      <c r="EL228" t="s">
        <v>384</v>
      </c>
      <c r="EM228" s="27">
        <v>44365</v>
      </c>
      <c r="EN228" t="s">
        <v>384</v>
      </c>
      <c r="EO228" s="27">
        <v>44365</v>
      </c>
      <c r="EP228" t="s">
        <v>384</v>
      </c>
      <c r="EQ228" s="27">
        <v>44365</v>
      </c>
      <c r="ER228" t="s">
        <v>378</v>
      </c>
      <c r="ES228" s="27">
        <v>44420</v>
      </c>
      <c r="ET228" t="s">
        <v>377</v>
      </c>
      <c r="EU228" s="27">
        <v>44365</v>
      </c>
      <c r="EV228" t="s">
        <v>376</v>
      </c>
      <c r="EW228" s="27">
        <v>44420</v>
      </c>
      <c r="EX228" t="s">
        <v>376</v>
      </c>
      <c r="EY228" s="27">
        <v>44420</v>
      </c>
      <c r="EZ228" t="s">
        <v>376</v>
      </c>
      <c r="FA228">
        <v>44433</v>
      </c>
      <c r="FB228" t="s">
        <v>376</v>
      </c>
      <c r="FC228" s="27">
        <v>44433</v>
      </c>
      <c r="FF228" t="s">
        <v>376</v>
      </c>
      <c r="FG228" s="27">
        <v>44433</v>
      </c>
      <c r="FH228" t="s">
        <v>375</v>
      </c>
      <c r="FI228" s="7">
        <v>44433</v>
      </c>
      <c r="FJ228" t="s">
        <v>375</v>
      </c>
      <c r="FK228" s="27">
        <v>44433</v>
      </c>
      <c r="FL228" t="s">
        <v>375</v>
      </c>
      <c r="FM228" s="27">
        <v>44433</v>
      </c>
      <c r="FN228" t="s">
        <v>374</v>
      </c>
      <c r="FO228" s="27">
        <v>44365</v>
      </c>
      <c r="FP228" t="s">
        <v>374</v>
      </c>
      <c r="FQ228" s="27">
        <v>44365</v>
      </c>
      <c r="FR228" t="s">
        <v>374</v>
      </c>
      <c r="FS228" s="27">
        <v>44365</v>
      </c>
      <c r="FT228" t="s">
        <v>374</v>
      </c>
      <c r="FU228" s="7">
        <v>44365</v>
      </c>
      <c r="FV228" t="s">
        <v>374</v>
      </c>
      <c r="FW228" s="27">
        <v>44365</v>
      </c>
      <c r="FX228" t="s">
        <v>374</v>
      </c>
      <c r="FY228" s="27">
        <v>44365</v>
      </c>
      <c r="FZ228" t="s">
        <v>374</v>
      </c>
      <c r="GA228" s="27">
        <v>44365</v>
      </c>
      <c r="GB228" t="s">
        <v>374</v>
      </c>
      <c r="GC228" s="27">
        <v>44365</v>
      </c>
      <c r="GD228" t="s">
        <v>374</v>
      </c>
      <c r="GE228" s="27">
        <v>44365</v>
      </c>
      <c r="GF228" t="s">
        <v>374</v>
      </c>
      <c r="GG228" s="27">
        <v>44365</v>
      </c>
      <c r="GH228" t="s">
        <v>374</v>
      </c>
      <c r="GI228" s="27">
        <v>44481</v>
      </c>
      <c r="GJ228" t="s">
        <v>374</v>
      </c>
      <c r="GK228" s="27">
        <v>44481</v>
      </c>
      <c r="GL228" t="s">
        <v>374</v>
      </c>
      <c r="GM228" s="27">
        <v>44481</v>
      </c>
      <c r="GN228" t="s">
        <v>374</v>
      </c>
      <c r="GO228" s="27">
        <v>44481</v>
      </c>
      <c r="GP228" t="s">
        <v>374</v>
      </c>
      <c r="GQ228" s="27">
        <v>44481</v>
      </c>
      <c r="GR228" t="s">
        <v>374</v>
      </c>
      <c r="GS228" s="27">
        <v>44481</v>
      </c>
      <c r="GT228" t="s">
        <v>374</v>
      </c>
      <c r="GU228" s="27">
        <v>44509</v>
      </c>
      <c r="GV228" t="s">
        <v>374</v>
      </c>
      <c r="GW228" s="27">
        <v>44509</v>
      </c>
      <c r="GX228" t="s">
        <v>374</v>
      </c>
      <c r="GY228" s="27">
        <v>44509</v>
      </c>
      <c r="GZ228" t="s">
        <v>372</v>
      </c>
      <c r="HA228" s="27">
        <v>44509</v>
      </c>
      <c r="HB228" t="s">
        <v>372</v>
      </c>
      <c r="HC228" s="27">
        <v>44509</v>
      </c>
      <c r="HD228" t="s">
        <v>372</v>
      </c>
      <c r="HE228" s="27">
        <v>44509</v>
      </c>
      <c r="HF228" t="s">
        <v>372</v>
      </c>
      <c r="HG228">
        <v>44509</v>
      </c>
      <c r="HH228" t="s">
        <v>372</v>
      </c>
      <c r="HI228">
        <v>44509</v>
      </c>
      <c r="HJ228" t="s">
        <v>372</v>
      </c>
      <c r="HK228">
        <v>44509</v>
      </c>
      <c r="HL228" t="s">
        <v>372</v>
      </c>
      <c r="HM228" s="27">
        <v>44546</v>
      </c>
      <c r="HN228" t="s">
        <v>367</v>
      </c>
      <c r="HO228" s="27">
        <v>44546</v>
      </c>
      <c r="HP228" t="s">
        <v>370</v>
      </c>
      <c r="HQ228" s="27">
        <v>44546</v>
      </c>
      <c r="HR228" s="470" t="s">
        <v>370</v>
      </c>
      <c r="HS228" s="471">
        <v>44546</v>
      </c>
      <c r="HT228" t="s">
        <v>370</v>
      </c>
      <c r="HU228" s="27">
        <v>44546</v>
      </c>
      <c r="HV228" t="s">
        <v>370</v>
      </c>
      <c r="HW228" s="27">
        <v>44546</v>
      </c>
      <c r="HX228" t="s">
        <v>370</v>
      </c>
      <c r="HY228" s="27">
        <v>44546</v>
      </c>
      <c r="HZ228" t="s">
        <v>366</v>
      </c>
      <c r="IA228" s="27">
        <v>44588</v>
      </c>
      <c r="IB228" t="s">
        <v>366</v>
      </c>
      <c r="IC228" s="27">
        <v>44588</v>
      </c>
      <c r="ID228" t="s">
        <v>366</v>
      </c>
      <c r="IE228" s="27">
        <v>44588</v>
      </c>
      <c r="IF228" t="s">
        <v>18</v>
      </c>
      <c r="IG228" s="27">
        <v>44588</v>
      </c>
      <c r="IH228" t="s">
        <v>368</v>
      </c>
      <c r="II228" s="27">
        <v>44588</v>
      </c>
      <c r="IJ228" t="s">
        <v>368</v>
      </c>
      <c r="IK228" s="27">
        <v>44588</v>
      </c>
      <c r="IL228" t="s">
        <v>368</v>
      </c>
      <c r="IM228" s="27">
        <v>44609</v>
      </c>
      <c r="IN228" t="s">
        <v>368</v>
      </c>
      <c r="IO228" s="27">
        <v>44609</v>
      </c>
      <c r="IP228" t="s">
        <v>370</v>
      </c>
      <c r="IQ228" s="27">
        <v>44609</v>
      </c>
      <c r="IR228" t="s">
        <v>370</v>
      </c>
      <c r="IS228">
        <v>44609</v>
      </c>
      <c r="IT228" t="s">
        <v>370</v>
      </c>
      <c r="IU228" s="27">
        <v>44609</v>
      </c>
      <c r="IV228" t="s">
        <v>370</v>
      </c>
      <c r="IW228" s="27">
        <v>44609</v>
      </c>
      <c r="IX228" t="s">
        <v>370</v>
      </c>
      <c r="IY228" s="27">
        <v>44609</v>
      </c>
      <c r="IZ228" t="s">
        <v>370</v>
      </c>
      <c r="JA228" s="27">
        <v>44645</v>
      </c>
      <c r="JB228" t="s">
        <v>370</v>
      </c>
      <c r="JC228" s="27">
        <v>44645</v>
      </c>
      <c r="JD228" t="s">
        <v>370</v>
      </c>
      <c r="JE228" s="27">
        <v>44645</v>
      </c>
      <c r="JF228" t="s">
        <v>372</v>
      </c>
      <c r="JG228">
        <v>44664</v>
      </c>
      <c r="JH228" t="s">
        <v>367</v>
      </c>
      <c r="JI228" s="27">
        <v>44645</v>
      </c>
      <c r="JJ228" t="s">
        <v>367</v>
      </c>
      <c r="JK228">
        <v>44645</v>
      </c>
      <c r="JL228" t="s">
        <v>367</v>
      </c>
      <c r="JM228" s="27">
        <v>44645</v>
      </c>
      <c r="JN228" t="s">
        <v>367</v>
      </c>
      <c r="JO228" s="7">
        <v>44645</v>
      </c>
      <c r="JP228" t="s">
        <v>367</v>
      </c>
      <c r="JQ228" s="27">
        <v>44698</v>
      </c>
      <c r="JR228" t="s">
        <v>367</v>
      </c>
      <c r="JS228" s="27">
        <v>44698</v>
      </c>
      <c r="JT228" t="s">
        <v>367</v>
      </c>
      <c r="JU228">
        <v>44698</v>
      </c>
      <c r="JV228" t="s">
        <v>367</v>
      </c>
      <c r="JW228">
        <v>44698</v>
      </c>
      <c r="JX228" t="s">
        <v>367</v>
      </c>
      <c r="JY228" s="27">
        <v>44732</v>
      </c>
      <c r="JZ228" t="s">
        <v>367</v>
      </c>
      <c r="KA228" s="27">
        <v>44732</v>
      </c>
      <c r="KB228" t="s">
        <v>367</v>
      </c>
      <c r="KC228" s="27">
        <v>44763</v>
      </c>
      <c r="KD228" t="s">
        <v>367</v>
      </c>
      <c r="KE228" s="27">
        <v>44763</v>
      </c>
    </row>
    <row r="229" spans="1:291" x14ac:dyDescent="0.25">
      <c r="A229">
        <v>3039</v>
      </c>
      <c r="B229" s="7">
        <v>43850</v>
      </c>
      <c r="D229">
        <v>3039</v>
      </c>
      <c r="E229" s="7">
        <v>43972</v>
      </c>
      <c r="G229" t="s">
        <v>2572</v>
      </c>
      <c r="I229">
        <v>3050</v>
      </c>
      <c r="J229" s="7">
        <v>43972</v>
      </c>
      <c r="L229" t="s">
        <v>2572</v>
      </c>
      <c r="M229">
        <v>-4114</v>
      </c>
      <c r="O229">
        <v>4380</v>
      </c>
      <c r="P229" s="7">
        <v>43927</v>
      </c>
      <c r="R229">
        <v>9309</v>
      </c>
      <c r="S229" s="7">
        <v>43125</v>
      </c>
      <c r="T229" t="s">
        <v>2510</v>
      </c>
      <c r="U229">
        <v>7917</v>
      </c>
      <c r="V229" s="7">
        <v>43970</v>
      </c>
      <c r="W229" t="s">
        <v>2503</v>
      </c>
      <c r="X229">
        <v>-4114</v>
      </c>
      <c r="Y229" t="s">
        <v>2595</v>
      </c>
      <c r="AA229">
        <v>-4114</v>
      </c>
      <c r="AB229">
        <v>-4114</v>
      </c>
      <c r="AC229">
        <v>4380</v>
      </c>
      <c r="AD229" s="7">
        <v>43977</v>
      </c>
      <c r="AE229" s="14">
        <v>3050</v>
      </c>
      <c r="AF229">
        <v>4140</v>
      </c>
      <c r="AG229" s="7">
        <v>43927</v>
      </c>
      <c r="AH229">
        <v>9314</v>
      </c>
      <c r="AI229" s="7">
        <v>43060</v>
      </c>
      <c r="AJ229" s="15" t="s">
        <v>2549</v>
      </c>
      <c r="AK229">
        <v>4557</v>
      </c>
      <c r="AL229" s="7">
        <v>43979</v>
      </c>
      <c r="AM229">
        <v>714</v>
      </c>
      <c r="AN229">
        <v>4557</v>
      </c>
      <c r="AO229" s="7">
        <v>43979</v>
      </c>
      <c r="AP229">
        <v>4557</v>
      </c>
      <c r="AQ229" s="7">
        <v>43979</v>
      </c>
      <c r="AR229">
        <v>4557</v>
      </c>
      <c r="AS229" s="27">
        <v>44020</v>
      </c>
      <c r="AT229">
        <v>4557</v>
      </c>
      <c r="AU229" s="27">
        <v>44020</v>
      </c>
      <c r="AV229">
        <v>4557</v>
      </c>
      <c r="AW229" s="27">
        <v>44020</v>
      </c>
      <c r="AX229">
        <v>4557</v>
      </c>
      <c r="AY229" s="27">
        <v>44048</v>
      </c>
      <c r="AZ229">
        <v>4341</v>
      </c>
      <c r="BA229" s="27">
        <v>44050</v>
      </c>
      <c r="BB229">
        <v>4341</v>
      </c>
      <c r="BC229" s="27">
        <v>44050</v>
      </c>
      <c r="BD229">
        <v>4341</v>
      </c>
      <c r="BE229" s="27">
        <v>44083</v>
      </c>
      <c r="BF229">
        <v>4341</v>
      </c>
      <c r="BG229" s="27">
        <v>44083</v>
      </c>
      <c r="BJ229">
        <v>4341</v>
      </c>
      <c r="BK229" s="27">
        <v>44083</v>
      </c>
      <c r="BL229">
        <v>4341</v>
      </c>
      <c r="BM229" s="27">
        <v>44083</v>
      </c>
      <c r="BN229">
        <v>4381</v>
      </c>
      <c r="BO229" s="27">
        <v>44083</v>
      </c>
      <c r="BP229">
        <v>4381</v>
      </c>
      <c r="BQ229" s="7">
        <v>44083</v>
      </c>
      <c r="BR229" t="s">
        <v>2542</v>
      </c>
      <c r="BS229" s="27">
        <v>44167</v>
      </c>
      <c r="BT229">
        <v>4381</v>
      </c>
      <c r="BU229" s="27">
        <v>44167</v>
      </c>
      <c r="BV229">
        <v>4381</v>
      </c>
      <c r="BW229" s="7">
        <v>44167</v>
      </c>
      <c r="BX229" t="s">
        <v>2542</v>
      </c>
      <c r="BY229" s="27">
        <v>44167</v>
      </c>
      <c r="BZ229">
        <v>4380</v>
      </c>
      <c r="CA229" s="27">
        <v>44167</v>
      </c>
      <c r="CB229">
        <v>4341</v>
      </c>
      <c r="CC229" s="27">
        <v>44222</v>
      </c>
      <c r="CD229">
        <v>2535</v>
      </c>
      <c r="CE229" s="27">
        <v>44217</v>
      </c>
      <c r="CF229">
        <v>1021</v>
      </c>
      <c r="CG229" s="27">
        <v>44222</v>
      </c>
      <c r="CH229">
        <v>4265</v>
      </c>
      <c r="CI229" s="27">
        <v>44221</v>
      </c>
      <c r="CJ229">
        <v>2524</v>
      </c>
      <c r="CK229" s="27">
        <v>44217</v>
      </c>
      <c r="CL229">
        <v>4265</v>
      </c>
      <c r="CM229" s="27">
        <v>44248</v>
      </c>
      <c r="CN229">
        <v>4280</v>
      </c>
      <c r="CO229" s="27">
        <v>44248</v>
      </c>
      <c r="CP229">
        <v>4280</v>
      </c>
      <c r="CQ229" s="7">
        <v>44248</v>
      </c>
      <c r="CT229">
        <v>1041</v>
      </c>
      <c r="CU229" s="7">
        <v>44264</v>
      </c>
      <c r="CV229">
        <v>4341</v>
      </c>
      <c r="CW229" s="27">
        <v>44263</v>
      </c>
      <c r="CX229">
        <v>4341</v>
      </c>
      <c r="CY229" s="27">
        <v>44298</v>
      </c>
      <c r="CZ229">
        <v>4341</v>
      </c>
      <c r="DA229" s="27">
        <v>44298</v>
      </c>
      <c r="DB229">
        <v>4341</v>
      </c>
      <c r="DC229" s="27">
        <v>44298</v>
      </c>
      <c r="DD229">
        <v>4340</v>
      </c>
      <c r="DE229" s="27">
        <v>44298</v>
      </c>
      <c r="DF229">
        <v>4340</v>
      </c>
      <c r="DG229" s="27">
        <v>44298</v>
      </c>
      <c r="DH229">
        <v>4340</v>
      </c>
      <c r="DI229" s="27">
        <v>44343</v>
      </c>
      <c r="DJ229" t="s">
        <v>192</v>
      </c>
      <c r="DK229" s="7">
        <v>44210</v>
      </c>
      <c r="DL229" t="s">
        <v>404</v>
      </c>
      <c r="DM229" s="27">
        <v>44365</v>
      </c>
      <c r="DN229" t="s">
        <v>404</v>
      </c>
      <c r="DO229" s="27">
        <v>44365</v>
      </c>
      <c r="DP229" t="s">
        <v>394</v>
      </c>
      <c r="DQ229" s="27">
        <v>44365</v>
      </c>
      <c r="DR229" t="s">
        <v>395</v>
      </c>
      <c r="DS229" s="27">
        <v>44365</v>
      </c>
      <c r="DT229" t="s">
        <v>394</v>
      </c>
      <c r="DU229" s="27">
        <v>44365</v>
      </c>
      <c r="DV229" t="s">
        <v>392</v>
      </c>
      <c r="DW229" s="27">
        <v>44365</v>
      </c>
      <c r="DX229" t="s">
        <v>390</v>
      </c>
      <c r="DY229" s="7">
        <v>44365</v>
      </c>
      <c r="DZ229" t="s">
        <v>390</v>
      </c>
      <c r="EA229">
        <v>44365</v>
      </c>
      <c r="EB229" t="s">
        <v>390</v>
      </c>
      <c r="EC229" s="27">
        <v>44365</v>
      </c>
      <c r="ED229" t="s">
        <v>390</v>
      </c>
      <c r="EE229" s="27">
        <v>44365</v>
      </c>
      <c r="EF229" t="s">
        <v>390</v>
      </c>
      <c r="EG229" s="7">
        <v>44365</v>
      </c>
      <c r="EH229" t="s">
        <v>390</v>
      </c>
      <c r="EI229" s="27">
        <v>44365</v>
      </c>
      <c r="EJ229" t="s">
        <v>385</v>
      </c>
      <c r="EK229" s="27">
        <v>44365</v>
      </c>
      <c r="EL229" t="s">
        <v>385</v>
      </c>
      <c r="EM229" s="27">
        <v>44365</v>
      </c>
      <c r="EN229" t="s">
        <v>385</v>
      </c>
      <c r="EO229" s="27">
        <v>44365</v>
      </c>
      <c r="EP229" t="s">
        <v>385</v>
      </c>
      <c r="EQ229" s="27">
        <v>44365</v>
      </c>
      <c r="ER229" t="s">
        <v>380</v>
      </c>
      <c r="ES229" s="27">
        <v>44420</v>
      </c>
      <c r="ET229" t="s">
        <v>378</v>
      </c>
      <c r="EU229" s="27">
        <v>44420</v>
      </c>
      <c r="EV229" t="s">
        <v>377</v>
      </c>
      <c r="EW229" s="27">
        <v>44365</v>
      </c>
      <c r="EX229" t="s">
        <v>377</v>
      </c>
      <c r="EY229" s="27">
        <v>44365</v>
      </c>
      <c r="EZ229" t="s">
        <v>377</v>
      </c>
      <c r="FA229">
        <v>44365</v>
      </c>
      <c r="FB229" t="s">
        <v>377</v>
      </c>
      <c r="FC229" s="27">
        <v>44365</v>
      </c>
      <c r="FF229" t="s">
        <v>377</v>
      </c>
      <c r="FG229" s="27">
        <v>44365</v>
      </c>
      <c r="FH229" t="s">
        <v>376</v>
      </c>
      <c r="FI229" s="7">
        <v>44433</v>
      </c>
      <c r="FJ229" t="s">
        <v>376</v>
      </c>
      <c r="FK229" s="27">
        <v>44433</v>
      </c>
      <c r="FL229" t="s">
        <v>376</v>
      </c>
      <c r="FM229" s="27">
        <v>44433</v>
      </c>
      <c r="FN229" t="s">
        <v>375</v>
      </c>
      <c r="FO229" s="27">
        <v>44433</v>
      </c>
      <c r="FP229" t="s">
        <v>375</v>
      </c>
      <c r="FQ229" s="27">
        <v>44433</v>
      </c>
      <c r="FR229" t="s">
        <v>375</v>
      </c>
      <c r="FS229" s="27">
        <v>44454</v>
      </c>
      <c r="FT229" t="s">
        <v>375</v>
      </c>
      <c r="FU229" s="7">
        <v>44454</v>
      </c>
      <c r="FV229" t="s">
        <v>375</v>
      </c>
      <c r="FW229" s="27">
        <v>44454</v>
      </c>
      <c r="FX229" t="s">
        <v>375</v>
      </c>
      <c r="FY229" s="27">
        <v>44454</v>
      </c>
      <c r="FZ229" t="s">
        <v>375</v>
      </c>
      <c r="GA229" s="27">
        <v>44454</v>
      </c>
      <c r="GB229" t="s">
        <v>375</v>
      </c>
      <c r="GC229" s="27">
        <v>44454</v>
      </c>
      <c r="GD229" t="s">
        <v>375</v>
      </c>
      <c r="GE229" s="27">
        <v>44454</v>
      </c>
      <c r="GF229" t="s">
        <v>375</v>
      </c>
      <c r="GG229" s="27">
        <v>44454</v>
      </c>
      <c r="GH229" t="s">
        <v>375</v>
      </c>
      <c r="GI229" s="27">
        <v>44481</v>
      </c>
      <c r="GJ229" t="s">
        <v>375</v>
      </c>
      <c r="GK229" s="27">
        <v>44481</v>
      </c>
      <c r="GL229" t="s">
        <v>375</v>
      </c>
      <c r="GM229" s="27">
        <v>44481</v>
      </c>
      <c r="GN229" t="s">
        <v>375</v>
      </c>
      <c r="GO229" s="27">
        <v>44481</v>
      </c>
      <c r="GP229" t="s">
        <v>375</v>
      </c>
      <c r="GQ229" s="27">
        <v>44481</v>
      </c>
      <c r="GR229" t="s">
        <v>375</v>
      </c>
      <c r="GS229" s="27">
        <v>44481</v>
      </c>
      <c r="GT229" t="s">
        <v>375</v>
      </c>
      <c r="GU229" s="27">
        <v>44509</v>
      </c>
      <c r="GV229" t="s">
        <v>375</v>
      </c>
      <c r="GW229" s="27">
        <v>44509</v>
      </c>
      <c r="GX229" t="s">
        <v>375</v>
      </c>
      <c r="GY229" s="27">
        <v>44509</v>
      </c>
      <c r="GZ229" t="s">
        <v>374</v>
      </c>
      <c r="HA229" s="27">
        <v>44509</v>
      </c>
      <c r="HB229" t="s">
        <v>374</v>
      </c>
      <c r="HC229" s="27">
        <v>44509</v>
      </c>
      <c r="HD229" t="s">
        <v>374</v>
      </c>
      <c r="HE229" s="27">
        <v>44509</v>
      </c>
      <c r="HF229" t="s">
        <v>374</v>
      </c>
      <c r="HG229">
        <v>44509</v>
      </c>
      <c r="HH229" t="s">
        <v>374</v>
      </c>
      <c r="HI229">
        <v>44509</v>
      </c>
      <c r="HJ229" t="s">
        <v>374</v>
      </c>
      <c r="HK229">
        <v>44509</v>
      </c>
      <c r="HL229" t="s">
        <v>374</v>
      </c>
      <c r="HM229" s="27">
        <v>44546</v>
      </c>
      <c r="HN229" t="s">
        <v>368</v>
      </c>
      <c r="HO229" s="27">
        <v>44546</v>
      </c>
      <c r="HP229" t="s">
        <v>372</v>
      </c>
      <c r="HQ229" s="27">
        <v>44546</v>
      </c>
      <c r="HR229" s="470" t="s">
        <v>372</v>
      </c>
      <c r="HS229" s="471">
        <v>44546</v>
      </c>
      <c r="HT229" t="s">
        <v>372</v>
      </c>
      <c r="HU229" s="27">
        <v>44546</v>
      </c>
      <c r="HV229" t="s">
        <v>372</v>
      </c>
      <c r="HW229" s="27">
        <v>44546</v>
      </c>
      <c r="HX229" t="s">
        <v>372</v>
      </c>
      <c r="HY229" s="27">
        <v>44546</v>
      </c>
      <c r="HZ229" t="s">
        <v>367</v>
      </c>
      <c r="IA229" s="27">
        <v>44588</v>
      </c>
      <c r="IB229" t="s">
        <v>367</v>
      </c>
      <c r="IC229" s="27">
        <v>44588</v>
      </c>
      <c r="ID229" t="s">
        <v>367</v>
      </c>
      <c r="IE229" s="27">
        <v>44588</v>
      </c>
      <c r="IF229" t="s">
        <v>366</v>
      </c>
      <c r="IG229" s="27">
        <v>44588</v>
      </c>
      <c r="IH229" t="s">
        <v>370</v>
      </c>
      <c r="II229" s="27">
        <v>44588</v>
      </c>
      <c r="IJ229" t="s">
        <v>370</v>
      </c>
      <c r="IK229" s="27">
        <v>44588</v>
      </c>
      <c r="IL229" t="s">
        <v>370</v>
      </c>
      <c r="IM229" s="27">
        <v>44609</v>
      </c>
      <c r="IN229" t="s">
        <v>370</v>
      </c>
      <c r="IO229" s="27">
        <v>44609</v>
      </c>
      <c r="IP229" t="s">
        <v>372</v>
      </c>
      <c r="IQ229" s="27">
        <v>44546</v>
      </c>
      <c r="IR229" t="s">
        <v>372</v>
      </c>
      <c r="IS229">
        <v>44546</v>
      </c>
      <c r="IT229" t="s">
        <v>372</v>
      </c>
      <c r="IU229" s="27">
        <v>44546</v>
      </c>
      <c r="IV229" t="s">
        <v>372</v>
      </c>
      <c r="IW229" s="27">
        <v>44546</v>
      </c>
      <c r="IX229" t="s">
        <v>372</v>
      </c>
      <c r="IY229" s="27">
        <v>44546</v>
      </c>
      <c r="IZ229" t="s">
        <v>372</v>
      </c>
      <c r="JA229" s="27">
        <v>44546</v>
      </c>
      <c r="JB229" t="s">
        <v>372</v>
      </c>
      <c r="JC229" s="27">
        <v>44546</v>
      </c>
      <c r="JD229" t="s">
        <v>372</v>
      </c>
      <c r="JE229" s="27">
        <v>44546</v>
      </c>
      <c r="JF229" t="s">
        <v>374</v>
      </c>
      <c r="JG229">
        <v>44664</v>
      </c>
      <c r="JH229" t="s">
        <v>368</v>
      </c>
      <c r="JI229" s="27">
        <v>44645</v>
      </c>
      <c r="JJ229" t="s">
        <v>368</v>
      </c>
      <c r="JK229">
        <v>44645</v>
      </c>
      <c r="JL229" t="s">
        <v>368</v>
      </c>
      <c r="JM229" s="27">
        <v>44645</v>
      </c>
      <c r="JN229" t="s">
        <v>368</v>
      </c>
      <c r="JO229" s="7">
        <v>44645</v>
      </c>
      <c r="JP229" t="s">
        <v>368</v>
      </c>
      <c r="JQ229" s="27">
        <v>44698</v>
      </c>
      <c r="JR229" t="s">
        <v>368</v>
      </c>
      <c r="JS229" s="27">
        <v>44698</v>
      </c>
      <c r="JT229" t="s">
        <v>368</v>
      </c>
      <c r="JU229">
        <v>44698</v>
      </c>
      <c r="JV229" t="s">
        <v>368</v>
      </c>
      <c r="JW229">
        <v>44698</v>
      </c>
      <c r="JX229" t="s">
        <v>368</v>
      </c>
      <c r="JY229" s="27">
        <v>44732</v>
      </c>
      <c r="JZ229" t="s">
        <v>368</v>
      </c>
      <c r="KA229" s="27">
        <v>44732</v>
      </c>
      <c r="KB229" t="s">
        <v>368</v>
      </c>
      <c r="KC229" s="27">
        <v>44763</v>
      </c>
      <c r="KD229" t="s">
        <v>368</v>
      </c>
      <c r="KE229" s="27">
        <v>44763</v>
      </c>
    </row>
    <row r="230" spans="1:291" x14ac:dyDescent="0.25">
      <c r="A230">
        <v>3050</v>
      </c>
      <c r="B230" s="7">
        <v>43850</v>
      </c>
      <c r="D230">
        <v>3050</v>
      </c>
      <c r="E230" s="7">
        <v>43972</v>
      </c>
      <c r="G230" t="s">
        <v>2537</v>
      </c>
      <c r="I230">
        <v>3085</v>
      </c>
      <c r="J230" s="7">
        <v>43972</v>
      </c>
      <c r="L230" t="s">
        <v>2537</v>
      </c>
      <c r="M230" t="s">
        <v>2580</v>
      </c>
      <c r="O230">
        <v>4381</v>
      </c>
      <c r="P230" s="7">
        <v>43927</v>
      </c>
      <c r="R230">
        <v>9314</v>
      </c>
      <c r="S230" s="7">
        <v>43060</v>
      </c>
      <c r="T230" t="s">
        <v>2549</v>
      </c>
      <c r="U230">
        <v>6430</v>
      </c>
      <c r="V230" s="7">
        <v>43852</v>
      </c>
      <c r="W230" t="s">
        <v>2342</v>
      </c>
      <c r="X230" t="s">
        <v>2580</v>
      </c>
      <c r="Y230" t="s">
        <v>2596</v>
      </c>
      <c r="AA230" t="s">
        <v>2580</v>
      </c>
      <c r="AB230" t="s">
        <v>2580</v>
      </c>
      <c r="AC230">
        <v>4381</v>
      </c>
      <c r="AD230" s="7">
        <v>43977</v>
      </c>
      <c r="AE230" s="14">
        <v>3085</v>
      </c>
      <c r="AF230">
        <v>4380</v>
      </c>
      <c r="AG230" s="7">
        <v>43977</v>
      </c>
      <c r="AH230">
        <v>9315</v>
      </c>
      <c r="AI230" s="7">
        <v>42822</v>
      </c>
      <c r="AJ230" s="15" t="s">
        <v>2342</v>
      </c>
      <c r="AK230" t="s">
        <v>2542</v>
      </c>
      <c r="AL230" s="7">
        <v>43984</v>
      </c>
      <c r="AM230" t="s">
        <v>2530</v>
      </c>
      <c r="AN230" t="s">
        <v>2542</v>
      </c>
      <c r="AO230" s="7">
        <v>43984</v>
      </c>
      <c r="AP230" t="s">
        <v>2542</v>
      </c>
      <c r="AQ230" s="7">
        <v>43984</v>
      </c>
      <c r="AR230" t="s">
        <v>2542</v>
      </c>
      <c r="AS230" s="27">
        <v>44020</v>
      </c>
      <c r="AT230" t="s">
        <v>2542</v>
      </c>
      <c r="AU230" s="27">
        <v>44020</v>
      </c>
      <c r="AV230" t="s">
        <v>2542</v>
      </c>
      <c r="AW230" s="27">
        <v>44020</v>
      </c>
      <c r="AX230" t="s">
        <v>2542</v>
      </c>
      <c r="AY230" s="27">
        <v>44050</v>
      </c>
      <c r="AZ230">
        <v>4557</v>
      </c>
      <c r="BA230" s="27">
        <v>44048</v>
      </c>
      <c r="BB230">
        <v>4557</v>
      </c>
      <c r="BC230" s="27">
        <v>44048</v>
      </c>
      <c r="BD230">
        <v>4557</v>
      </c>
      <c r="BE230" s="27">
        <v>44083</v>
      </c>
      <c r="BF230">
        <v>4557</v>
      </c>
      <c r="BG230" s="27">
        <v>44083</v>
      </c>
      <c r="BJ230">
        <v>4557</v>
      </c>
      <c r="BK230" s="27">
        <v>44083</v>
      </c>
      <c r="BL230">
        <v>4557</v>
      </c>
      <c r="BM230" s="27">
        <v>44083</v>
      </c>
      <c r="BN230">
        <v>4340</v>
      </c>
      <c r="BO230" s="27">
        <v>44091</v>
      </c>
      <c r="BP230">
        <v>4340</v>
      </c>
      <c r="BQ230" s="7">
        <v>44091</v>
      </c>
      <c r="BR230" t="s">
        <v>2544</v>
      </c>
      <c r="BS230" s="27">
        <v>44167</v>
      </c>
      <c r="BT230">
        <v>4340</v>
      </c>
      <c r="BU230" s="27">
        <v>44167</v>
      </c>
      <c r="BV230">
        <v>4340</v>
      </c>
      <c r="BW230" s="7">
        <v>44167</v>
      </c>
      <c r="BX230" t="s">
        <v>2544</v>
      </c>
      <c r="BY230" s="27">
        <v>44167</v>
      </c>
      <c r="BZ230">
        <v>4381</v>
      </c>
      <c r="CA230" s="27">
        <v>44167</v>
      </c>
      <c r="CB230">
        <v>4557</v>
      </c>
      <c r="CC230" s="27">
        <v>44167</v>
      </c>
      <c r="CD230">
        <v>6660</v>
      </c>
      <c r="CE230" s="27">
        <v>44182</v>
      </c>
      <c r="CF230">
        <v>1041</v>
      </c>
      <c r="CG230" s="27">
        <v>44222</v>
      </c>
      <c r="CH230">
        <v>4170</v>
      </c>
      <c r="CI230" s="27">
        <v>44222</v>
      </c>
      <c r="CJ230">
        <v>2535</v>
      </c>
      <c r="CK230" s="27">
        <v>44217</v>
      </c>
      <c r="CL230">
        <v>4170</v>
      </c>
      <c r="CM230" s="27">
        <v>44248</v>
      </c>
      <c r="CN230">
        <v>4265</v>
      </c>
      <c r="CO230" s="27">
        <v>44248</v>
      </c>
      <c r="CP230">
        <v>4265</v>
      </c>
      <c r="CQ230" s="7">
        <v>44248</v>
      </c>
      <c r="CT230">
        <v>1075</v>
      </c>
      <c r="CU230" s="7">
        <v>44264</v>
      </c>
      <c r="CV230">
        <v>4557</v>
      </c>
      <c r="CW230" s="27">
        <v>44263</v>
      </c>
      <c r="CX230">
        <v>4557</v>
      </c>
      <c r="CY230" s="27">
        <v>44298</v>
      </c>
      <c r="CZ230">
        <v>4557</v>
      </c>
      <c r="DA230" s="27">
        <v>44298</v>
      </c>
      <c r="DB230">
        <v>4557</v>
      </c>
      <c r="DC230" s="27">
        <v>44298</v>
      </c>
      <c r="DD230">
        <v>4341</v>
      </c>
      <c r="DE230" s="27">
        <v>44298</v>
      </c>
      <c r="DF230">
        <v>4341</v>
      </c>
      <c r="DG230" s="27">
        <v>44298</v>
      </c>
      <c r="DH230">
        <v>4341</v>
      </c>
      <c r="DI230" s="27">
        <v>44343</v>
      </c>
      <c r="DJ230" t="s">
        <v>193</v>
      </c>
      <c r="DK230" s="7">
        <v>44210</v>
      </c>
      <c r="DL230" t="s">
        <v>405</v>
      </c>
      <c r="DM230" s="27">
        <v>44365</v>
      </c>
      <c r="DN230" t="s">
        <v>405</v>
      </c>
      <c r="DO230" s="27">
        <v>44365</v>
      </c>
      <c r="DP230" t="s">
        <v>395</v>
      </c>
      <c r="DQ230" s="27">
        <v>44365</v>
      </c>
      <c r="DR230" t="s">
        <v>396</v>
      </c>
      <c r="DS230" s="27">
        <v>44365</v>
      </c>
      <c r="DT230" t="s">
        <v>395</v>
      </c>
      <c r="DU230" s="27">
        <v>44365</v>
      </c>
      <c r="DV230" t="s">
        <v>393</v>
      </c>
      <c r="DW230" s="27">
        <v>44365</v>
      </c>
      <c r="DX230" t="s">
        <v>391</v>
      </c>
      <c r="DY230" s="7">
        <v>44365</v>
      </c>
      <c r="DZ230" t="s">
        <v>391</v>
      </c>
      <c r="EA230">
        <v>44397</v>
      </c>
      <c r="EB230" t="s">
        <v>391</v>
      </c>
      <c r="EC230" s="27">
        <v>44397</v>
      </c>
      <c r="ED230" t="s">
        <v>391</v>
      </c>
      <c r="EE230" s="27">
        <v>44397</v>
      </c>
      <c r="EF230" t="s">
        <v>391</v>
      </c>
      <c r="EG230" s="7">
        <v>44397</v>
      </c>
      <c r="EH230" t="s">
        <v>391</v>
      </c>
      <c r="EI230" s="27">
        <v>44397</v>
      </c>
      <c r="EJ230" t="s">
        <v>387</v>
      </c>
      <c r="EK230" s="27">
        <v>44365</v>
      </c>
      <c r="EL230" t="s">
        <v>387</v>
      </c>
      <c r="EM230" s="27">
        <v>44365</v>
      </c>
      <c r="EN230" t="s">
        <v>387</v>
      </c>
      <c r="EO230" s="27">
        <v>44365</v>
      </c>
      <c r="EP230" t="s">
        <v>387</v>
      </c>
      <c r="EQ230" s="27">
        <v>44365</v>
      </c>
      <c r="ER230" t="s">
        <v>381</v>
      </c>
      <c r="ES230" s="27">
        <v>44365</v>
      </c>
      <c r="ET230" t="s">
        <v>380</v>
      </c>
      <c r="EU230" s="27">
        <v>44420</v>
      </c>
      <c r="EV230" t="s">
        <v>378</v>
      </c>
      <c r="EW230" s="27">
        <v>44420</v>
      </c>
      <c r="EX230" t="s">
        <v>378</v>
      </c>
      <c r="EY230" s="27">
        <v>44420</v>
      </c>
      <c r="EZ230" t="s">
        <v>378</v>
      </c>
      <c r="FA230">
        <v>44433</v>
      </c>
      <c r="FB230" t="s">
        <v>378</v>
      </c>
      <c r="FC230" s="27">
        <v>44433</v>
      </c>
      <c r="FF230" t="s">
        <v>378</v>
      </c>
      <c r="FG230" s="27">
        <v>44433</v>
      </c>
      <c r="FH230" t="s">
        <v>377</v>
      </c>
      <c r="FI230" s="7">
        <v>44365</v>
      </c>
      <c r="FJ230" t="s">
        <v>377</v>
      </c>
      <c r="FK230" s="27">
        <v>44365</v>
      </c>
      <c r="FL230" t="s">
        <v>377</v>
      </c>
      <c r="FM230" s="27">
        <v>44365</v>
      </c>
      <c r="FN230" t="s">
        <v>376</v>
      </c>
      <c r="FO230" s="27">
        <v>44433</v>
      </c>
      <c r="FP230" t="s">
        <v>376</v>
      </c>
      <c r="FQ230" s="27">
        <v>44433</v>
      </c>
      <c r="FR230" t="s">
        <v>376</v>
      </c>
      <c r="FS230" s="27">
        <v>44454</v>
      </c>
      <c r="FT230" t="s">
        <v>376</v>
      </c>
      <c r="FU230" s="7">
        <v>44454</v>
      </c>
      <c r="FV230" t="s">
        <v>376</v>
      </c>
      <c r="FW230" s="27">
        <v>44454</v>
      </c>
      <c r="FX230" t="s">
        <v>376</v>
      </c>
      <c r="FY230" s="27">
        <v>44454</v>
      </c>
      <c r="FZ230" t="s">
        <v>376</v>
      </c>
      <c r="GA230" s="27">
        <v>44454</v>
      </c>
      <c r="GB230" t="s">
        <v>376</v>
      </c>
      <c r="GC230" s="27">
        <v>44454</v>
      </c>
      <c r="GD230" t="s">
        <v>376</v>
      </c>
      <c r="GE230" s="27">
        <v>44454</v>
      </c>
      <c r="GF230" t="s">
        <v>376</v>
      </c>
      <c r="GG230" s="27">
        <v>44454</v>
      </c>
      <c r="GH230" t="s">
        <v>376</v>
      </c>
      <c r="GI230" s="27">
        <v>44481</v>
      </c>
      <c r="GJ230" t="s">
        <v>376</v>
      </c>
      <c r="GK230" s="27">
        <v>44481</v>
      </c>
      <c r="GL230" t="s">
        <v>376</v>
      </c>
      <c r="GM230" s="27">
        <v>44481</v>
      </c>
      <c r="GN230" t="s">
        <v>376</v>
      </c>
      <c r="GO230" s="27">
        <v>44481</v>
      </c>
      <c r="GP230" t="s">
        <v>376</v>
      </c>
      <c r="GQ230" s="27">
        <v>44481</v>
      </c>
      <c r="GR230" t="s">
        <v>376</v>
      </c>
      <c r="GS230" s="27">
        <v>44481</v>
      </c>
      <c r="GT230" t="s">
        <v>376</v>
      </c>
      <c r="GU230" s="27">
        <v>44509</v>
      </c>
      <c r="GV230" t="s">
        <v>376</v>
      </c>
      <c r="GW230" s="27">
        <v>44509</v>
      </c>
      <c r="GX230" t="s">
        <v>376</v>
      </c>
      <c r="GY230" s="27">
        <v>44509</v>
      </c>
      <c r="GZ230" t="s">
        <v>375</v>
      </c>
      <c r="HA230" s="27">
        <v>44509</v>
      </c>
      <c r="HB230" t="s">
        <v>375</v>
      </c>
      <c r="HC230" s="27">
        <v>44509</v>
      </c>
      <c r="HD230" t="s">
        <v>375</v>
      </c>
      <c r="HE230" s="27">
        <v>44509</v>
      </c>
      <c r="HF230" t="s">
        <v>375</v>
      </c>
      <c r="HG230">
        <v>44509</v>
      </c>
      <c r="HH230" t="s">
        <v>375</v>
      </c>
      <c r="HI230">
        <v>44509</v>
      </c>
      <c r="HJ230" t="s">
        <v>375</v>
      </c>
      <c r="HK230">
        <v>44509</v>
      </c>
      <c r="HL230" t="s">
        <v>375</v>
      </c>
      <c r="HM230" s="27">
        <v>44546</v>
      </c>
      <c r="HN230" t="s">
        <v>370</v>
      </c>
      <c r="HO230" s="27">
        <v>44546</v>
      </c>
      <c r="HP230" t="s">
        <v>374</v>
      </c>
      <c r="HQ230" s="27">
        <v>44546</v>
      </c>
      <c r="HR230" s="470" t="s">
        <v>374</v>
      </c>
      <c r="HS230" s="471">
        <v>44546</v>
      </c>
      <c r="HT230" t="s">
        <v>374</v>
      </c>
      <c r="HU230" s="27">
        <v>44546</v>
      </c>
      <c r="HV230" t="s">
        <v>374</v>
      </c>
      <c r="HW230" s="27">
        <v>44546</v>
      </c>
      <c r="HX230" t="s">
        <v>374</v>
      </c>
      <c r="HY230" s="27">
        <v>44546</v>
      </c>
      <c r="HZ230" t="s">
        <v>368</v>
      </c>
      <c r="IA230" s="27">
        <v>44588</v>
      </c>
      <c r="IB230" t="s">
        <v>368</v>
      </c>
      <c r="IC230" s="27">
        <v>44588</v>
      </c>
      <c r="ID230" t="s">
        <v>368</v>
      </c>
      <c r="IE230" s="27">
        <v>44588</v>
      </c>
      <c r="IF230" t="s">
        <v>367</v>
      </c>
      <c r="IG230" s="27">
        <v>44588</v>
      </c>
      <c r="IH230" t="s">
        <v>372</v>
      </c>
      <c r="II230" s="27">
        <v>44546</v>
      </c>
      <c r="IJ230" t="s">
        <v>372</v>
      </c>
      <c r="IK230" s="27">
        <v>44546</v>
      </c>
      <c r="IL230" t="s">
        <v>372</v>
      </c>
      <c r="IM230" s="27">
        <v>44546</v>
      </c>
      <c r="IN230" t="s">
        <v>372</v>
      </c>
      <c r="IO230" s="27">
        <v>44546</v>
      </c>
      <c r="IP230" t="s">
        <v>374</v>
      </c>
      <c r="IQ230" s="27">
        <v>44546</v>
      </c>
      <c r="IR230" t="s">
        <v>374</v>
      </c>
      <c r="IS230">
        <v>44546</v>
      </c>
      <c r="IT230" t="s">
        <v>374</v>
      </c>
      <c r="IU230" s="27">
        <v>44546</v>
      </c>
      <c r="IV230" t="s">
        <v>374</v>
      </c>
      <c r="IW230" s="27">
        <v>44546</v>
      </c>
      <c r="IX230" t="s">
        <v>374</v>
      </c>
      <c r="IY230" s="27">
        <v>44546</v>
      </c>
      <c r="IZ230" t="s">
        <v>374</v>
      </c>
      <c r="JA230" s="27">
        <v>44546</v>
      </c>
      <c r="JB230" t="s">
        <v>374</v>
      </c>
      <c r="JC230" s="27">
        <v>44546</v>
      </c>
      <c r="JD230" t="s">
        <v>374</v>
      </c>
      <c r="JE230" s="27">
        <v>44546</v>
      </c>
      <c r="JF230" t="s">
        <v>375</v>
      </c>
      <c r="JG230">
        <v>44664</v>
      </c>
      <c r="JH230" t="s">
        <v>370</v>
      </c>
      <c r="JI230" s="27">
        <v>44645</v>
      </c>
      <c r="JJ230" t="s">
        <v>370</v>
      </c>
      <c r="JK230">
        <v>44645</v>
      </c>
      <c r="JL230" t="s">
        <v>370</v>
      </c>
      <c r="JM230" s="27">
        <v>44645</v>
      </c>
      <c r="JN230" t="s">
        <v>370</v>
      </c>
      <c r="JO230" s="7">
        <v>44645</v>
      </c>
      <c r="JP230" t="s">
        <v>370</v>
      </c>
      <c r="JQ230" s="27">
        <v>44698</v>
      </c>
      <c r="JR230" t="s">
        <v>370</v>
      </c>
      <c r="JS230" s="27">
        <v>44698</v>
      </c>
      <c r="JT230" t="s">
        <v>370</v>
      </c>
      <c r="JU230">
        <v>44698</v>
      </c>
      <c r="JV230" t="s">
        <v>370</v>
      </c>
      <c r="JW230">
        <v>44698</v>
      </c>
      <c r="JX230" t="s">
        <v>370</v>
      </c>
      <c r="JY230" s="27">
        <v>44732</v>
      </c>
      <c r="JZ230" t="s">
        <v>370</v>
      </c>
      <c r="KA230" s="27">
        <v>44732</v>
      </c>
      <c r="KB230" t="s">
        <v>370</v>
      </c>
      <c r="KC230" s="27">
        <v>44763</v>
      </c>
      <c r="KD230" t="s">
        <v>370</v>
      </c>
      <c r="KE230" s="27">
        <v>44763</v>
      </c>
    </row>
    <row r="231" spans="1:291" x14ac:dyDescent="0.25">
      <c r="A231">
        <v>3085</v>
      </c>
      <c r="B231" s="7">
        <v>43850</v>
      </c>
      <c r="D231">
        <v>3085</v>
      </c>
      <c r="E231" s="7">
        <v>43972</v>
      </c>
      <c r="G231" t="s">
        <v>2539</v>
      </c>
      <c r="I231">
        <v>3087</v>
      </c>
      <c r="J231" s="7">
        <v>43972</v>
      </c>
      <c r="L231" t="s">
        <v>2539</v>
      </c>
      <c r="M231">
        <v>3039</v>
      </c>
      <c r="O231">
        <v>4340</v>
      </c>
      <c r="P231" s="7">
        <v>43927</v>
      </c>
      <c r="R231">
        <v>9315</v>
      </c>
      <c r="S231" s="7">
        <v>42822</v>
      </c>
      <c r="T231" t="s">
        <v>2342</v>
      </c>
      <c r="U231">
        <v>6431</v>
      </c>
      <c r="V231" s="7">
        <v>43972</v>
      </c>
      <c r="W231" t="s">
        <v>2342</v>
      </c>
      <c r="X231">
        <v>3039</v>
      </c>
      <c r="Y231">
        <v>3039</v>
      </c>
      <c r="Z231" s="7">
        <v>43972</v>
      </c>
      <c r="AA231">
        <v>3039</v>
      </c>
      <c r="AB231">
        <v>3039</v>
      </c>
      <c r="AC231">
        <v>4340</v>
      </c>
      <c r="AD231" s="7">
        <v>43984</v>
      </c>
      <c r="AE231" s="14">
        <v>3038</v>
      </c>
      <c r="AF231">
        <v>4381</v>
      </c>
      <c r="AG231" s="7">
        <v>43977</v>
      </c>
      <c r="AH231">
        <v>4714</v>
      </c>
      <c r="AI231" s="7">
        <v>43790</v>
      </c>
      <c r="AJ231" s="15" t="s">
        <v>2342</v>
      </c>
      <c r="AK231" t="s">
        <v>2544</v>
      </c>
      <c r="AL231" s="7">
        <v>43984</v>
      </c>
      <c r="AM231" t="s">
        <v>2531</v>
      </c>
      <c r="AN231" t="s">
        <v>2544</v>
      </c>
      <c r="AO231" s="7">
        <v>43984</v>
      </c>
      <c r="AP231" t="s">
        <v>2544</v>
      </c>
      <c r="AQ231" s="7">
        <v>43984</v>
      </c>
      <c r="AR231" t="s">
        <v>2544</v>
      </c>
      <c r="AS231" s="27">
        <v>44020</v>
      </c>
      <c r="AT231" t="s">
        <v>2544</v>
      </c>
      <c r="AU231" s="27">
        <v>44020</v>
      </c>
      <c r="AV231" t="s">
        <v>2544</v>
      </c>
      <c r="AW231" s="27">
        <v>44020</v>
      </c>
      <c r="AX231" t="s">
        <v>2544</v>
      </c>
      <c r="AY231" s="27">
        <v>44050</v>
      </c>
      <c r="AZ231" t="s">
        <v>2542</v>
      </c>
      <c r="BA231" s="27">
        <v>44050</v>
      </c>
      <c r="BB231" t="s">
        <v>2542</v>
      </c>
      <c r="BC231" s="27">
        <v>44050</v>
      </c>
      <c r="BD231" t="s">
        <v>2542</v>
      </c>
      <c r="BE231" s="27">
        <v>44083</v>
      </c>
      <c r="BF231" t="s">
        <v>2542</v>
      </c>
      <c r="BG231" s="27">
        <v>44083</v>
      </c>
      <c r="BJ231" t="s">
        <v>2542</v>
      </c>
      <c r="BK231" s="27">
        <v>44083</v>
      </c>
      <c r="BL231" t="s">
        <v>2542</v>
      </c>
      <c r="BM231" s="27">
        <v>44083</v>
      </c>
      <c r="BN231">
        <v>4341</v>
      </c>
      <c r="BO231" s="27">
        <v>44083</v>
      </c>
      <c r="BP231">
        <v>4341</v>
      </c>
      <c r="BQ231" s="7">
        <v>44083</v>
      </c>
      <c r="BR231">
        <v>4330</v>
      </c>
      <c r="BS231" s="27">
        <v>44167</v>
      </c>
      <c r="BT231">
        <v>4341</v>
      </c>
      <c r="BU231" s="27">
        <v>44167</v>
      </c>
      <c r="BV231">
        <v>4341</v>
      </c>
      <c r="BW231" s="7">
        <v>44167</v>
      </c>
      <c r="BX231">
        <v>4330</v>
      </c>
      <c r="BY231" s="27">
        <v>44167</v>
      </c>
      <c r="BZ231">
        <v>4340</v>
      </c>
      <c r="CA231" s="27">
        <v>44167</v>
      </c>
      <c r="CB231" t="s">
        <v>2542</v>
      </c>
      <c r="CC231" s="27">
        <v>44221</v>
      </c>
      <c r="CD231">
        <v>6326</v>
      </c>
      <c r="CE231" s="27">
        <v>44222</v>
      </c>
      <c r="CF231">
        <v>1075</v>
      </c>
      <c r="CG231" s="27">
        <v>44222</v>
      </c>
      <c r="CH231">
        <v>4555</v>
      </c>
      <c r="CI231" s="27">
        <v>44222</v>
      </c>
      <c r="CJ231">
        <v>6660</v>
      </c>
      <c r="CK231" s="27">
        <v>44182</v>
      </c>
      <c r="CL231">
        <v>4555</v>
      </c>
      <c r="CM231" s="27">
        <v>44248</v>
      </c>
      <c r="CN231">
        <v>4170</v>
      </c>
      <c r="CO231" s="27">
        <v>44248</v>
      </c>
      <c r="CP231">
        <v>4170</v>
      </c>
      <c r="CQ231" s="7">
        <v>44248</v>
      </c>
      <c r="CT231">
        <v>1061</v>
      </c>
      <c r="CU231" s="7">
        <v>44264</v>
      </c>
      <c r="CV231" t="s">
        <v>2542</v>
      </c>
      <c r="CW231" s="27">
        <v>44263</v>
      </c>
      <c r="CX231" t="s">
        <v>2542</v>
      </c>
      <c r="CY231" s="27">
        <v>44298</v>
      </c>
      <c r="CZ231" t="s">
        <v>2542</v>
      </c>
      <c r="DA231" s="27">
        <v>44298</v>
      </c>
      <c r="DB231" t="s">
        <v>2542</v>
      </c>
      <c r="DC231" s="27">
        <v>44298</v>
      </c>
      <c r="DD231">
        <v>4557</v>
      </c>
      <c r="DE231" s="27">
        <v>44298</v>
      </c>
      <c r="DF231">
        <v>4557</v>
      </c>
      <c r="DG231" s="27">
        <v>44298</v>
      </c>
      <c r="DH231">
        <v>4557</v>
      </c>
      <c r="DI231" s="27">
        <v>44343</v>
      </c>
      <c r="DJ231" t="s">
        <v>116</v>
      </c>
      <c r="DK231" s="7">
        <v>44259</v>
      </c>
      <c r="DL231" t="s">
        <v>407</v>
      </c>
      <c r="DM231" s="27">
        <v>44091</v>
      </c>
      <c r="DN231" t="s">
        <v>407</v>
      </c>
      <c r="DO231" s="27">
        <v>44091</v>
      </c>
      <c r="DP231" t="s">
        <v>396</v>
      </c>
      <c r="DQ231" s="27">
        <v>44365</v>
      </c>
      <c r="DR231" t="s">
        <v>397</v>
      </c>
      <c r="DS231" s="27">
        <v>44365</v>
      </c>
      <c r="DT231" t="s">
        <v>396</v>
      </c>
      <c r="DU231" s="27">
        <v>44365</v>
      </c>
      <c r="DV231" t="s">
        <v>394</v>
      </c>
      <c r="DW231" s="27">
        <v>44365</v>
      </c>
      <c r="DX231" t="s">
        <v>392</v>
      </c>
      <c r="DY231" s="7">
        <v>44365</v>
      </c>
      <c r="DZ231" t="s">
        <v>392</v>
      </c>
      <c r="EA231">
        <v>44365</v>
      </c>
      <c r="EB231" t="s">
        <v>392</v>
      </c>
      <c r="EC231" s="27">
        <v>44365</v>
      </c>
      <c r="ED231" t="s">
        <v>392</v>
      </c>
      <c r="EE231" s="27">
        <v>44365</v>
      </c>
      <c r="EF231" t="s">
        <v>392</v>
      </c>
      <c r="EG231" s="7">
        <v>44365</v>
      </c>
      <c r="EH231" t="s">
        <v>392</v>
      </c>
      <c r="EI231" s="27">
        <v>44365</v>
      </c>
      <c r="EJ231" t="s">
        <v>389</v>
      </c>
      <c r="EK231" s="27">
        <v>44397</v>
      </c>
      <c r="EL231" t="s">
        <v>389</v>
      </c>
      <c r="EM231" s="27">
        <v>44397</v>
      </c>
      <c r="EN231" t="s">
        <v>389</v>
      </c>
      <c r="EO231" s="27">
        <v>44397</v>
      </c>
      <c r="EP231" t="s">
        <v>389</v>
      </c>
      <c r="EQ231" s="27">
        <v>44397</v>
      </c>
      <c r="ER231" t="s">
        <v>382</v>
      </c>
      <c r="ES231" s="27">
        <v>44420</v>
      </c>
      <c r="ET231" t="s">
        <v>381</v>
      </c>
      <c r="EU231" s="27">
        <v>44365</v>
      </c>
      <c r="EV231" t="s">
        <v>380</v>
      </c>
      <c r="EW231" s="27">
        <v>44420</v>
      </c>
      <c r="EX231" t="s">
        <v>380</v>
      </c>
      <c r="EY231" s="27">
        <v>44420</v>
      </c>
      <c r="EZ231" t="s">
        <v>380</v>
      </c>
      <c r="FA231">
        <v>44433</v>
      </c>
      <c r="FB231" t="s">
        <v>380</v>
      </c>
      <c r="FC231" s="27">
        <v>44433</v>
      </c>
      <c r="FF231" t="s">
        <v>380</v>
      </c>
      <c r="FG231" s="27">
        <v>44433</v>
      </c>
      <c r="FH231" t="s">
        <v>378</v>
      </c>
      <c r="FI231" s="7">
        <v>44433</v>
      </c>
      <c r="FJ231" t="s">
        <v>378</v>
      </c>
      <c r="FK231" s="27">
        <v>44433</v>
      </c>
      <c r="FL231" t="s">
        <v>378</v>
      </c>
      <c r="FM231" s="27">
        <v>44433</v>
      </c>
      <c r="FN231" t="s">
        <v>377</v>
      </c>
      <c r="FO231" s="27">
        <v>44365</v>
      </c>
      <c r="FP231" t="s">
        <v>377</v>
      </c>
      <c r="FQ231" s="27">
        <v>44365</v>
      </c>
      <c r="FR231" t="s">
        <v>377</v>
      </c>
      <c r="FS231" s="27">
        <v>44365</v>
      </c>
      <c r="FT231" t="s">
        <v>377</v>
      </c>
      <c r="FU231" s="7">
        <v>44365</v>
      </c>
      <c r="FV231" t="s">
        <v>377</v>
      </c>
      <c r="FW231" s="27">
        <v>44365</v>
      </c>
      <c r="FX231" t="s">
        <v>377</v>
      </c>
      <c r="FY231" s="27">
        <v>44365</v>
      </c>
      <c r="FZ231" t="s">
        <v>377</v>
      </c>
      <c r="GA231" s="27">
        <v>44365</v>
      </c>
      <c r="GB231" t="s">
        <v>377</v>
      </c>
      <c r="GC231" s="27">
        <v>44469</v>
      </c>
      <c r="GD231" t="s">
        <v>377</v>
      </c>
      <c r="GE231" s="27">
        <v>44469</v>
      </c>
      <c r="GF231" t="s">
        <v>377</v>
      </c>
      <c r="GG231" s="27">
        <v>44469</v>
      </c>
      <c r="GH231" t="s">
        <v>377</v>
      </c>
      <c r="GI231" s="27">
        <v>44481</v>
      </c>
      <c r="GJ231" t="s">
        <v>377</v>
      </c>
      <c r="GK231" s="27">
        <v>44481</v>
      </c>
      <c r="GL231" t="s">
        <v>377</v>
      </c>
      <c r="GM231" s="27">
        <v>44481</v>
      </c>
      <c r="GN231" t="s">
        <v>377</v>
      </c>
      <c r="GO231" s="27">
        <v>44481</v>
      </c>
      <c r="GP231" t="s">
        <v>377</v>
      </c>
      <c r="GQ231" s="27">
        <v>44481</v>
      </c>
      <c r="GR231" t="s">
        <v>377</v>
      </c>
      <c r="GS231" s="27">
        <v>44481</v>
      </c>
      <c r="GT231" t="s">
        <v>377</v>
      </c>
      <c r="GU231" s="27">
        <v>44509</v>
      </c>
      <c r="GV231" t="s">
        <v>377</v>
      </c>
      <c r="GW231" s="27">
        <v>44509</v>
      </c>
      <c r="GX231" t="s">
        <v>377</v>
      </c>
      <c r="GY231" s="27">
        <v>44509</v>
      </c>
      <c r="GZ231" t="s">
        <v>376</v>
      </c>
      <c r="HA231" s="27">
        <v>44509</v>
      </c>
      <c r="HB231" t="s">
        <v>376</v>
      </c>
      <c r="HC231" s="27">
        <v>44509</v>
      </c>
      <c r="HD231" t="s">
        <v>376</v>
      </c>
      <c r="HE231" s="27">
        <v>44509</v>
      </c>
      <c r="HF231" t="s">
        <v>376</v>
      </c>
      <c r="HG231">
        <v>44509</v>
      </c>
      <c r="HH231" t="s">
        <v>376</v>
      </c>
      <c r="HI231">
        <v>44509</v>
      </c>
      <c r="HJ231" t="s">
        <v>376</v>
      </c>
      <c r="HK231">
        <v>44509</v>
      </c>
      <c r="HL231" t="s">
        <v>376</v>
      </c>
      <c r="HM231" s="27">
        <v>44546</v>
      </c>
      <c r="HN231" t="s">
        <v>372</v>
      </c>
      <c r="HO231" s="27">
        <v>44546</v>
      </c>
      <c r="HP231" t="s">
        <v>375</v>
      </c>
      <c r="HQ231" s="27">
        <v>44546</v>
      </c>
      <c r="HR231" s="470" t="s">
        <v>375</v>
      </c>
      <c r="HS231" s="471">
        <v>44546</v>
      </c>
      <c r="HT231" t="s">
        <v>375</v>
      </c>
      <c r="HU231" s="27">
        <v>44546</v>
      </c>
      <c r="HV231" t="s">
        <v>375</v>
      </c>
      <c r="HW231" s="27">
        <v>44546</v>
      </c>
      <c r="HX231" t="s">
        <v>375</v>
      </c>
      <c r="HY231" s="27">
        <v>44546</v>
      </c>
      <c r="HZ231" t="s">
        <v>370</v>
      </c>
      <c r="IA231" s="27">
        <v>44588</v>
      </c>
      <c r="IB231" t="s">
        <v>370</v>
      </c>
      <c r="IC231" s="27">
        <v>44588</v>
      </c>
      <c r="ID231" t="s">
        <v>370</v>
      </c>
      <c r="IE231" s="27">
        <v>44588</v>
      </c>
      <c r="IF231" t="s">
        <v>368</v>
      </c>
      <c r="IG231" s="27">
        <v>44588</v>
      </c>
      <c r="IH231" t="s">
        <v>374</v>
      </c>
      <c r="II231" s="27">
        <v>44546</v>
      </c>
      <c r="IJ231" t="s">
        <v>374</v>
      </c>
      <c r="IK231" s="27">
        <v>44546</v>
      </c>
      <c r="IL231" t="s">
        <v>374</v>
      </c>
      <c r="IM231" s="27">
        <v>44546</v>
      </c>
      <c r="IN231" t="s">
        <v>374</v>
      </c>
      <c r="IO231" s="27">
        <v>44546</v>
      </c>
      <c r="IP231" t="s">
        <v>375</v>
      </c>
      <c r="IQ231" s="27">
        <v>44609</v>
      </c>
      <c r="IR231" t="s">
        <v>375</v>
      </c>
      <c r="IS231">
        <v>44609</v>
      </c>
      <c r="IT231" t="s">
        <v>375</v>
      </c>
      <c r="IU231" s="27">
        <v>44609</v>
      </c>
      <c r="IV231" t="s">
        <v>375</v>
      </c>
      <c r="IW231" s="27">
        <v>44643</v>
      </c>
      <c r="IX231" t="s">
        <v>375</v>
      </c>
      <c r="IY231" s="27">
        <v>44643</v>
      </c>
      <c r="IZ231" t="s">
        <v>375</v>
      </c>
      <c r="JA231" s="27">
        <v>44643</v>
      </c>
      <c r="JB231" t="s">
        <v>375</v>
      </c>
      <c r="JC231" s="27">
        <v>44643</v>
      </c>
      <c r="JD231" t="s">
        <v>375</v>
      </c>
      <c r="JE231" s="27">
        <v>44643</v>
      </c>
      <c r="JF231" t="s">
        <v>376</v>
      </c>
      <c r="JG231">
        <v>44664</v>
      </c>
      <c r="JH231" t="s">
        <v>372</v>
      </c>
      <c r="JI231" s="27">
        <v>44664</v>
      </c>
      <c r="JJ231" t="s">
        <v>372</v>
      </c>
      <c r="JK231">
        <v>44664</v>
      </c>
      <c r="JL231" t="s">
        <v>372</v>
      </c>
      <c r="JM231" s="27">
        <v>44664</v>
      </c>
      <c r="JN231" t="s">
        <v>372</v>
      </c>
      <c r="JO231" s="7">
        <v>44664</v>
      </c>
      <c r="JP231" t="s">
        <v>372</v>
      </c>
      <c r="JQ231" s="27">
        <v>44698</v>
      </c>
      <c r="JR231" t="s">
        <v>372</v>
      </c>
      <c r="JS231" s="27">
        <v>44698</v>
      </c>
      <c r="JT231" t="s">
        <v>372</v>
      </c>
      <c r="JU231">
        <v>44698</v>
      </c>
      <c r="JV231" t="s">
        <v>372</v>
      </c>
      <c r="JW231">
        <v>44698</v>
      </c>
      <c r="JX231" t="s">
        <v>372</v>
      </c>
      <c r="JY231" s="27">
        <v>44732</v>
      </c>
      <c r="JZ231" t="s">
        <v>372</v>
      </c>
      <c r="KA231" s="27">
        <v>44732</v>
      </c>
      <c r="KB231" t="s">
        <v>372</v>
      </c>
      <c r="KC231" s="27">
        <v>44768</v>
      </c>
      <c r="KD231" t="s">
        <v>372</v>
      </c>
      <c r="KE231" s="27">
        <v>44768</v>
      </c>
    </row>
    <row r="232" spans="1:291" x14ac:dyDescent="0.25">
      <c r="A232">
        <v>3087</v>
      </c>
      <c r="B232" s="7">
        <v>43850</v>
      </c>
      <c r="D232">
        <v>3087</v>
      </c>
      <c r="E232" s="7">
        <v>43972</v>
      </c>
      <c r="G232" t="s">
        <v>2540</v>
      </c>
      <c r="I232">
        <v>3090</v>
      </c>
      <c r="J232" s="7">
        <v>43972</v>
      </c>
      <c r="L232" t="s">
        <v>2540</v>
      </c>
      <c r="M232">
        <v>3050</v>
      </c>
      <c r="O232">
        <v>4341</v>
      </c>
      <c r="P232" s="7">
        <v>43927</v>
      </c>
      <c r="R232">
        <v>4714</v>
      </c>
      <c r="S232" s="7">
        <v>43790</v>
      </c>
      <c r="T232" t="s">
        <v>2342</v>
      </c>
      <c r="U232">
        <v>6382</v>
      </c>
      <c r="V232" s="7">
        <v>43935</v>
      </c>
      <c r="W232" t="s">
        <v>2342</v>
      </c>
      <c r="X232">
        <v>3050</v>
      </c>
      <c r="Y232">
        <v>3050</v>
      </c>
      <c r="Z232" s="7">
        <v>43972</v>
      </c>
      <c r="AA232">
        <v>3050</v>
      </c>
      <c r="AB232">
        <v>3050</v>
      </c>
      <c r="AC232">
        <v>4341</v>
      </c>
      <c r="AD232" s="7">
        <v>43984</v>
      </c>
      <c r="AE232" s="14">
        <v>3087</v>
      </c>
      <c r="AF232">
        <v>4340</v>
      </c>
      <c r="AG232" s="7">
        <v>43984</v>
      </c>
      <c r="AH232" t="s">
        <v>2584</v>
      </c>
      <c r="AI232" s="7">
        <v>42328</v>
      </c>
      <c r="AJ232" s="15" t="s">
        <v>2510</v>
      </c>
      <c r="AK232">
        <v>4330</v>
      </c>
      <c r="AL232" s="7">
        <v>43979</v>
      </c>
      <c r="AM232">
        <v>4352</v>
      </c>
      <c r="AN232">
        <v>4330</v>
      </c>
      <c r="AO232" s="7">
        <v>43979</v>
      </c>
      <c r="AP232">
        <v>4330</v>
      </c>
      <c r="AQ232" s="7">
        <v>43979</v>
      </c>
      <c r="AR232">
        <v>4330</v>
      </c>
      <c r="AS232" s="27">
        <v>44020</v>
      </c>
      <c r="AT232">
        <v>4330</v>
      </c>
      <c r="AU232" s="27">
        <v>44020</v>
      </c>
      <c r="AV232">
        <v>4330</v>
      </c>
      <c r="AW232" s="27">
        <v>44020</v>
      </c>
      <c r="AX232">
        <v>4330</v>
      </c>
      <c r="AY232" s="27">
        <v>44048</v>
      </c>
      <c r="AZ232" t="s">
        <v>2544</v>
      </c>
      <c r="BA232" s="27">
        <v>44050</v>
      </c>
      <c r="BB232" t="s">
        <v>2544</v>
      </c>
      <c r="BC232" s="27">
        <v>44050</v>
      </c>
      <c r="BD232" t="s">
        <v>2544</v>
      </c>
      <c r="BE232" s="27">
        <v>44091</v>
      </c>
      <c r="BF232" t="s">
        <v>2544</v>
      </c>
      <c r="BG232" s="27">
        <v>44091</v>
      </c>
      <c r="BJ232" t="s">
        <v>2544</v>
      </c>
      <c r="BK232" s="27">
        <v>44091</v>
      </c>
      <c r="BL232" t="s">
        <v>2544</v>
      </c>
      <c r="BM232" s="27">
        <v>44091</v>
      </c>
      <c r="BN232">
        <v>4557</v>
      </c>
      <c r="BO232" s="27">
        <v>44083</v>
      </c>
      <c r="BP232">
        <v>4557</v>
      </c>
      <c r="BQ232" s="7">
        <v>44083</v>
      </c>
      <c r="BR232">
        <v>4280</v>
      </c>
      <c r="BS232" s="27">
        <v>44091</v>
      </c>
      <c r="BT232">
        <v>4557</v>
      </c>
      <c r="BU232" s="27">
        <v>44167</v>
      </c>
      <c r="BV232">
        <v>4557</v>
      </c>
      <c r="BW232" s="7">
        <v>44167</v>
      </c>
      <c r="BX232">
        <v>4280</v>
      </c>
      <c r="BY232" s="27">
        <v>44091</v>
      </c>
      <c r="BZ232">
        <v>4341</v>
      </c>
      <c r="CA232" s="27">
        <v>44167</v>
      </c>
      <c r="CB232" t="s">
        <v>2544</v>
      </c>
      <c r="CC232" s="27">
        <v>44222</v>
      </c>
      <c r="CD232">
        <v>6327</v>
      </c>
      <c r="CE232" s="27">
        <v>44222</v>
      </c>
      <c r="CF232">
        <v>1061</v>
      </c>
      <c r="CG232" s="27">
        <v>44222</v>
      </c>
      <c r="CH232">
        <v>4435</v>
      </c>
      <c r="CI232" s="27">
        <v>44222</v>
      </c>
      <c r="CJ232">
        <v>4352</v>
      </c>
      <c r="CK232" s="27">
        <v>44222</v>
      </c>
      <c r="CL232">
        <v>4435</v>
      </c>
      <c r="CM232" s="27">
        <v>44248</v>
      </c>
      <c r="CN232">
        <v>4555</v>
      </c>
      <c r="CO232" s="27">
        <v>44248</v>
      </c>
      <c r="CP232">
        <v>4555</v>
      </c>
      <c r="CQ232" s="7">
        <v>44248</v>
      </c>
      <c r="CT232">
        <v>1081</v>
      </c>
      <c r="CU232" s="7">
        <v>44264</v>
      </c>
      <c r="CV232" t="s">
        <v>2544</v>
      </c>
      <c r="CW232" s="27">
        <v>44263</v>
      </c>
      <c r="CX232" t="s">
        <v>2544</v>
      </c>
      <c r="CY232" s="27">
        <v>44298</v>
      </c>
      <c r="CZ232" t="s">
        <v>2544</v>
      </c>
      <c r="DA232" s="27">
        <v>44298</v>
      </c>
      <c r="DB232" t="s">
        <v>2544</v>
      </c>
      <c r="DC232" s="27">
        <v>44298</v>
      </c>
      <c r="DD232" t="s">
        <v>2542</v>
      </c>
      <c r="DE232" s="27">
        <v>44298</v>
      </c>
      <c r="DF232" t="s">
        <v>2542</v>
      </c>
      <c r="DG232" s="27">
        <v>44298</v>
      </c>
      <c r="DH232" t="s">
        <v>2542</v>
      </c>
      <c r="DI232" s="27">
        <v>44343</v>
      </c>
      <c r="DJ232" t="s">
        <v>118</v>
      </c>
      <c r="DK232" s="7">
        <v>44259</v>
      </c>
      <c r="DL232" t="s">
        <v>426</v>
      </c>
      <c r="DM232" s="27">
        <v>44362</v>
      </c>
      <c r="DN232" t="s">
        <v>426</v>
      </c>
      <c r="DO232" s="27">
        <v>44362</v>
      </c>
      <c r="DP232" t="s">
        <v>397</v>
      </c>
      <c r="DQ232" s="27">
        <v>44365</v>
      </c>
      <c r="DR232" t="s">
        <v>398</v>
      </c>
      <c r="DS232" s="27">
        <v>44365</v>
      </c>
      <c r="DT232" t="s">
        <v>397</v>
      </c>
      <c r="DU232" s="27">
        <v>44365</v>
      </c>
      <c r="DV232" t="s">
        <v>395</v>
      </c>
      <c r="DW232" s="27">
        <v>44365</v>
      </c>
      <c r="DX232" t="s">
        <v>393</v>
      </c>
      <c r="DY232" s="7">
        <v>44365</v>
      </c>
      <c r="DZ232" t="s">
        <v>393</v>
      </c>
      <c r="EA232">
        <v>44365</v>
      </c>
      <c r="EB232" t="s">
        <v>393</v>
      </c>
      <c r="EC232" s="27">
        <v>44365</v>
      </c>
      <c r="ED232" t="s">
        <v>393</v>
      </c>
      <c r="EE232" s="27">
        <v>44365</v>
      </c>
      <c r="EF232" t="s">
        <v>393</v>
      </c>
      <c r="EG232" s="7">
        <v>44365</v>
      </c>
      <c r="EH232" t="s">
        <v>393</v>
      </c>
      <c r="EI232" s="27">
        <v>44365</v>
      </c>
      <c r="EJ232" t="s">
        <v>390</v>
      </c>
      <c r="EK232" s="27">
        <v>44365</v>
      </c>
      <c r="EL232" t="s">
        <v>390</v>
      </c>
      <c r="EM232" s="27">
        <v>44365</v>
      </c>
      <c r="EN232" t="s">
        <v>390</v>
      </c>
      <c r="EO232" s="27">
        <v>44365</v>
      </c>
      <c r="EP232" t="s">
        <v>390</v>
      </c>
      <c r="EQ232" s="27">
        <v>44365</v>
      </c>
      <c r="ER232" t="s">
        <v>384</v>
      </c>
      <c r="ES232" s="27">
        <v>44420</v>
      </c>
      <c r="ET232" t="s">
        <v>382</v>
      </c>
      <c r="EU232" s="27">
        <v>44420</v>
      </c>
      <c r="EV232" t="s">
        <v>381</v>
      </c>
      <c r="EW232" s="27">
        <v>44365</v>
      </c>
      <c r="EX232" t="s">
        <v>381</v>
      </c>
      <c r="EY232" s="27">
        <v>44365</v>
      </c>
      <c r="EZ232" t="s">
        <v>381</v>
      </c>
      <c r="FA232">
        <v>44365</v>
      </c>
      <c r="FB232" t="s">
        <v>381</v>
      </c>
      <c r="FC232" s="27">
        <v>44365</v>
      </c>
      <c r="FF232" t="s">
        <v>381</v>
      </c>
      <c r="FG232" s="27">
        <v>44365</v>
      </c>
      <c r="FH232" t="s">
        <v>380</v>
      </c>
      <c r="FI232" s="7">
        <v>44433</v>
      </c>
      <c r="FJ232" t="s">
        <v>380</v>
      </c>
      <c r="FK232" s="27">
        <v>44433</v>
      </c>
      <c r="FL232" t="s">
        <v>380</v>
      </c>
      <c r="FM232" s="27">
        <v>44433</v>
      </c>
      <c r="FN232" t="s">
        <v>378</v>
      </c>
      <c r="FO232" s="27">
        <v>44433</v>
      </c>
      <c r="FP232" t="s">
        <v>378</v>
      </c>
      <c r="FQ232" s="27">
        <v>44433</v>
      </c>
      <c r="FR232" t="s">
        <v>378</v>
      </c>
      <c r="FS232" s="27">
        <v>44454</v>
      </c>
      <c r="FT232" t="s">
        <v>378</v>
      </c>
      <c r="FU232" s="7">
        <v>44454</v>
      </c>
      <c r="FV232" t="s">
        <v>378</v>
      </c>
      <c r="FW232" s="27">
        <v>44454</v>
      </c>
      <c r="FX232" t="s">
        <v>378</v>
      </c>
      <c r="FY232" s="27">
        <v>44454</v>
      </c>
      <c r="FZ232" t="s">
        <v>378</v>
      </c>
      <c r="GA232" s="27">
        <v>44454</v>
      </c>
      <c r="GB232" t="s">
        <v>378</v>
      </c>
      <c r="GC232" s="27">
        <v>44454</v>
      </c>
      <c r="GD232" t="s">
        <v>378</v>
      </c>
      <c r="GE232" s="27">
        <v>44454</v>
      </c>
      <c r="GF232" t="s">
        <v>378</v>
      </c>
      <c r="GG232" s="27">
        <v>44454</v>
      </c>
      <c r="GH232" t="s">
        <v>378</v>
      </c>
      <c r="GI232" s="27">
        <v>44481</v>
      </c>
      <c r="GJ232" t="s">
        <v>378</v>
      </c>
      <c r="GK232" s="27">
        <v>44481</v>
      </c>
      <c r="GL232" t="s">
        <v>378</v>
      </c>
      <c r="GM232" s="27">
        <v>44481</v>
      </c>
      <c r="GN232" t="s">
        <v>378</v>
      </c>
      <c r="GO232" s="27">
        <v>44481</v>
      </c>
      <c r="GP232" t="s">
        <v>378</v>
      </c>
      <c r="GQ232" s="27">
        <v>44481</v>
      </c>
      <c r="GR232" t="s">
        <v>378</v>
      </c>
      <c r="GS232" s="27">
        <v>44481</v>
      </c>
      <c r="GT232" t="s">
        <v>378</v>
      </c>
      <c r="GU232" s="27">
        <v>44509</v>
      </c>
      <c r="GV232" t="s">
        <v>378</v>
      </c>
      <c r="GW232" s="27">
        <v>44509</v>
      </c>
      <c r="GX232" t="s">
        <v>378</v>
      </c>
      <c r="GY232" s="27">
        <v>44509</v>
      </c>
      <c r="GZ232" t="s">
        <v>377</v>
      </c>
      <c r="HA232" s="27">
        <v>44509</v>
      </c>
      <c r="HB232" t="s">
        <v>377</v>
      </c>
      <c r="HC232" s="27">
        <v>44509</v>
      </c>
      <c r="HD232" t="s">
        <v>377</v>
      </c>
      <c r="HE232" s="27">
        <v>44509</v>
      </c>
      <c r="HF232" t="s">
        <v>377</v>
      </c>
      <c r="HG232">
        <v>44509</v>
      </c>
      <c r="HH232" t="s">
        <v>377</v>
      </c>
      <c r="HI232">
        <v>44509</v>
      </c>
      <c r="HJ232" t="s">
        <v>377</v>
      </c>
      <c r="HK232">
        <v>44509</v>
      </c>
      <c r="HL232" t="s">
        <v>377</v>
      </c>
      <c r="HM232" s="27">
        <v>44546</v>
      </c>
      <c r="HN232" t="s">
        <v>374</v>
      </c>
      <c r="HO232" s="27">
        <v>44546</v>
      </c>
      <c r="HP232" t="s">
        <v>376</v>
      </c>
      <c r="HQ232" s="27">
        <v>44546</v>
      </c>
      <c r="HR232" s="470" t="s">
        <v>376</v>
      </c>
      <c r="HS232" s="471">
        <v>44546</v>
      </c>
      <c r="HT232" t="s">
        <v>376</v>
      </c>
      <c r="HU232" s="27">
        <v>44546</v>
      </c>
      <c r="HV232" t="s">
        <v>376</v>
      </c>
      <c r="HW232" s="27">
        <v>44546</v>
      </c>
      <c r="HX232" t="s">
        <v>376</v>
      </c>
      <c r="HY232" s="27">
        <v>44546</v>
      </c>
      <c r="HZ232" t="s">
        <v>372</v>
      </c>
      <c r="IA232" s="27">
        <v>44546</v>
      </c>
      <c r="IB232" t="s">
        <v>372</v>
      </c>
      <c r="IC232" s="27">
        <v>44546</v>
      </c>
      <c r="ID232" t="s">
        <v>372</v>
      </c>
      <c r="IE232" s="27">
        <v>44546</v>
      </c>
      <c r="IF232" t="s">
        <v>370</v>
      </c>
      <c r="IG232" s="27">
        <v>44588</v>
      </c>
      <c r="IH232" t="s">
        <v>375</v>
      </c>
      <c r="II232" s="27">
        <v>44588</v>
      </c>
      <c r="IJ232" t="s">
        <v>375</v>
      </c>
      <c r="IK232" s="27">
        <v>44588</v>
      </c>
      <c r="IL232" t="s">
        <v>375</v>
      </c>
      <c r="IM232" s="27">
        <v>44609</v>
      </c>
      <c r="IN232" t="s">
        <v>375</v>
      </c>
      <c r="IO232" s="27">
        <v>44609</v>
      </c>
      <c r="IP232" t="s">
        <v>376</v>
      </c>
      <c r="IQ232" s="27">
        <v>44609</v>
      </c>
      <c r="IR232" t="s">
        <v>376</v>
      </c>
      <c r="IS232">
        <v>44609</v>
      </c>
      <c r="IT232" t="s">
        <v>376</v>
      </c>
      <c r="IU232" s="27">
        <v>44609</v>
      </c>
      <c r="IV232" t="s">
        <v>376</v>
      </c>
      <c r="IW232" s="27">
        <v>44643</v>
      </c>
      <c r="IX232" t="s">
        <v>376</v>
      </c>
      <c r="IY232" s="27">
        <v>44643</v>
      </c>
      <c r="IZ232" t="s">
        <v>376</v>
      </c>
      <c r="JA232" s="27">
        <v>44643</v>
      </c>
      <c r="JB232" t="s">
        <v>376</v>
      </c>
      <c r="JC232" s="27">
        <v>44643</v>
      </c>
      <c r="JD232" t="s">
        <v>376</v>
      </c>
      <c r="JE232" s="27">
        <v>44643</v>
      </c>
      <c r="JF232" t="s">
        <v>377</v>
      </c>
      <c r="JG232">
        <v>44645</v>
      </c>
      <c r="JH232" t="s">
        <v>374</v>
      </c>
      <c r="JI232" s="27">
        <v>44664</v>
      </c>
      <c r="JJ232" t="s">
        <v>374</v>
      </c>
      <c r="JK232">
        <v>44664</v>
      </c>
      <c r="JL232" t="s">
        <v>374</v>
      </c>
      <c r="JM232" s="27">
        <v>44664</v>
      </c>
      <c r="JN232" t="s">
        <v>374</v>
      </c>
      <c r="JO232" s="7">
        <v>44664</v>
      </c>
      <c r="JP232" t="s">
        <v>374</v>
      </c>
      <c r="JQ232" s="27">
        <v>44698</v>
      </c>
      <c r="JR232" t="s">
        <v>374</v>
      </c>
      <c r="JS232" s="27">
        <v>44698</v>
      </c>
      <c r="JT232" t="s">
        <v>374</v>
      </c>
      <c r="JU232">
        <v>44698</v>
      </c>
      <c r="JV232" t="s">
        <v>374</v>
      </c>
      <c r="JW232">
        <v>44698</v>
      </c>
      <c r="JX232" t="s">
        <v>374</v>
      </c>
      <c r="JY232" s="27">
        <v>44732</v>
      </c>
      <c r="JZ232" t="s">
        <v>374</v>
      </c>
      <c r="KA232" s="27">
        <v>44732</v>
      </c>
      <c r="KB232" t="s">
        <v>374</v>
      </c>
      <c r="KC232" s="27">
        <v>44763</v>
      </c>
      <c r="KD232" t="s">
        <v>374</v>
      </c>
      <c r="KE232" s="27">
        <v>44763</v>
      </c>
    </row>
    <row r="233" spans="1:291" x14ac:dyDescent="0.25">
      <c r="A233">
        <v>3090</v>
      </c>
      <c r="B233" s="7">
        <v>43850</v>
      </c>
      <c r="D233">
        <v>3090</v>
      </c>
      <c r="E233" s="7">
        <v>43972</v>
      </c>
      <c r="G233">
        <v>4162</v>
      </c>
      <c r="I233">
        <v>715</v>
      </c>
      <c r="J233" s="7">
        <v>43927</v>
      </c>
      <c r="L233">
        <v>4162</v>
      </c>
      <c r="M233">
        <v>3085</v>
      </c>
      <c r="O233">
        <v>4557</v>
      </c>
      <c r="P233" s="7">
        <v>43927</v>
      </c>
      <c r="R233" t="s">
        <v>2584</v>
      </c>
      <c r="S233" s="7">
        <v>42328</v>
      </c>
      <c r="T233" t="s">
        <v>2510</v>
      </c>
      <c r="U233">
        <v>7907</v>
      </c>
      <c r="V233" s="7">
        <v>43970</v>
      </c>
      <c r="W233" t="s">
        <v>2559</v>
      </c>
      <c r="X233">
        <v>3085</v>
      </c>
      <c r="Y233">
        <v>3085</v>
      </c>
      <c r="Z233" s="7">
        <v>43972</v>
      </c>
      <c r="AA233">
        <v>3085</v>
      </c>
      <c r="AB233">
        <v>3085</v>
      </c>
      <c r="AC233">
        <v>4557</v>
      </c>
      <c r="AD233" s="7">
        <v>43979</v>
      </c>
      <c r="AE233" s="14">
        <v>3090</v>
      </c>
      <c r="AF233">
        <v>4341</v>
      </c>
      <c r="AG233" s="7">
        <v>43984</v>
      </c>
      <c r="AI233" s="7">
        <v>42328</v>
      </c>
      <c r="AJ233" s="15" t="s">
        <v>2597</v>
      </c>
      <c r="AK233">
        <v>4280</v>
      </c>
      <c r="AL233" s="7">
        <v>43979</v>
      </c>
      <c r="AM233">
        <v>4495</v>
      </c>
      <c r="AN233">
        <v>4280</v>
      </c>
      <c r="AO233" s="7">
        <v>43979</v>
      </c>
      <c r="AP233">
        <v>4280</v>
      </c>
      <c r="AQ233" s="7">
        <v>43979</v>
      </c>
      <c r="AR233">
        <v>4280</v>
      </c>
      <c r="AS233" s="27">
        <v>44020</v>
      </c>
      <c r="AT233">
        <v>4280</v>
      </c>
      <c r="AU233" s="27">
        <v>44020</v>
      </c>
      <c r="AV233">
        <v>4280</v>
      </c>
      <c r="AW233" s="27">
        <v>44020</v>
      </c>
      <c r="AX233">
        <v>4280</v>
      </c>
      <c r="AY233" s="27">
        <v>44048</v>
      </c>
      <c r="AZ233">
        <v>4330</v>
      </c>
      <c r="BA233" s="27">
        <v>44048</v>
      </c>
      <c r="BB233">
        <v>4330</v>
      </c>
      <c r="BC233" s="27">
        <v>44048</v>
      </c>
      <c r="BD233">
        <v>4330</v>
      </c>
      <c r="BE233" s="27">
        <v>44091</v>
      </c>
      <c r="BF233">
        <v>4330</v>
      </c>
      <c r="BG233" s="27">
        <v>44091</v>
      </c>
      <c r="BJ233">
        <v>4330</v>
      </c>
      <c r="BK233" s="27">
        <v>44091</v>
      </c>
      <c r="BL233">
        <v>4330</v>
      </c>
      <c r="BM233" s="27">
        <v>44091</v>
      </c>
      <c r="BN233" t="s">
        <v>2542</v>
      </c>
      <c r="BO233" s="27">
        <v>44083</v>
      </c>
      <c r="BP233" t="s">
        <v>2542</v>
      </c>
      <c r="BQ233" s="7">
        <v>44083</v>
      </c>
      <c r="BR233">
        <v>4265</v>
      </c>
      <c r="BS233" s="27">
        <v>44167</v>
      </c>
      <c r="BT233" t="s">
        <v>2542</v>
      </c>
      <c r="BU233" s="27">
        <v>44167</v>
      </c>
      <c r="BV233" t="s">
        <v>2542</v>
      </c>
      <c r="BW233" s="7">
        <v>44167</v>
      </c>
      <c r="BX233">
        <v>4265</v>
      </c>
      <c r="BY233" s="27">
        <v>44167</v>
      </c>
      <c r="BZ233">
        <v>4557</v>
      </c>
      <c r="CA233" s="27">
        <v>44167</v>
      </c>
      <c r="CB233">
        <v>4330</v>
      </c>
      <c r="CC233" s="27">
        <v>44222</v>
      </c>
      <c r="CD233">
        <v>6124</v>
      </c>
      <c r="CE233" s="27">
        <v>44222</v>
      </c>
      <c r="CF233">
        <v>1081</v>
      </c>
      <c r="CG233" s="27">
        <v>44222</v>
      </c>
      <c r="CH233">
        <v>4351</v>
      </c>
      <c r="CI233" s="27">
        <v>44222</v>
      </c>
      <c r="CJ233">
        <v>4495</v>
      </c>
      <c r="CK233" s="27">
        <v>44221</v>
      </c>
      <c r="CL233">
        <v>4351</v>
      </c>
      <c r="CM233" s="27">
        <v>44248</v>
      </c>
      <c r="CN233">
        <v>4435</v>
      </c>
      <c r="CO233" s="27">
        <v>44248</v>
      </c>
      <c r="CP233">
        <v>4435</v>
      </c>
      <c r="CQ233" s="7">
        <v>44248</v>
      </c>
      <c r="CT233">
        <v>341</v>
      </c>
      <c r="CU233" s="7">
        <v>44263</v>
      </c>
      <c r="CV233">
        <v>4330</v>
      </c>
      <c r="CW233" s="27">
        <v>44264</v>
      </c>
      <c r="CX233">
        <v>4330</v>
      </c>
      <c r="CY233" s="27">
        <v>44298</v>
      </c>
      <c r="CZ233">
        <v>4330</v>
      </c>
      <c r="DA233" s="27">
        <v>44298</v>
      </c>
      <c r="DB233">
        <v>4330</v>
      </c>
      <c r="DC233" s="27">
        <v>44298</v>
      </c>
      <c r="DD233" t="s">
        <v>2544</v>
      </c>
      <c r="DE233" s="27">
        <v>44298</v>
      </c>
      <c r="DF233" t="s">
        <v>2544</v>
      </c>
      <c r="DG233" s="27">
        <v>44298</v>
      </c>
      <c r="DH233" t="s">
        <v>2544</v>
      </c>
      <c r="DI233" s="27">
        <v>44343</v>
      </c>
      <c r="DJ233" t="s">
        <v>198</v>
      </c>
      <c r="DK233" s="7">
        <v>44259</v>
      </c>
      <c r="DL233" t="s">
        <v>427</v>
      </c>
      <c r="DM233" s="27">
        <v>44362</v>
      </c>
      <c r="DN233" t="s">
        <v>427</v>
      </c>
      <c r="DO233" s="27">
        <v>44362</v>
      </c>
      <c r="DP233" t="s">
        <v>398</v>
      </c>
      <c r="DQ233" s="27">
        <v>44365</v>
      </c>
      <c r="DR233" t="s">
        <v>402</v>
      </c>
      <c r="DS233" s="27">
        <v>44365</v>
      </c>
      <c r="DT233" t="s">
        <v>398</v>
      </c>
      <c r="DU233" s="27">
        <v>44365</v>
      </c>
      <c r="DV233" t="s">
        <v>396</v>
      </c>
      <c r="DW233" s="27">
        <v>44365</v>
      </c>
      <c r="DX233" t="s">
        <v>394</v>
      </c>
      <c r="DY233" s="7">
        <v>44365</v>
      </c>
      <c r="DZ233" t="s">
        <v>394</v>
      </c>
      <c r="EA233">
        <v>44365</v>
      </c>
      <c r="EB233" t="s">
        <v>394</v>
      </c>
      <c r="EC233" s="27">
        <v>44365</v>
      </c>
      <c r="ED233" t="s">
        <v>394</v>
      </c>
      <c r="EE233" s="27">
        <v>44365</v>
      </c>
      <c r="EF233" t="s">
        <v>394</v>
      </c>
      <c r="EG233" s="7">
        <v>44365</v>
      </c>
      <c r="EH233" t="s">
        <v>394</v>
      </c>
      <c r="EI233" s="27">
        <v>44365</v>
      </c>
      <c r="EJ233" t="s">
        <v>391</v>
      </c>
      <c r="EK233" s="27">
        <v>44397</v>
      </c>
      <c r="EL233" t="s">
        <v>391</v>
      </c>
      <c r="EM233" s="27">
        <v>44397</v>
      </c>
      <c r="EN233" t="s">
        <v>391</v>
      </c>
      <c r="EO233" s="27">
        <v>44397</v>
      </c>
      <c r="EP233" t="s">
        <v>391</v>
      </c>
      <c r="EQ233" s="27">
        <v>44397</v>
      </c>
      <c r="ER233" t="s">
        <v>385</v>
      </c>
      <c r="ES233" s="27">
        <v>44420</v>
      </c>
      <c r="ET233" t="s">
        <v>384</v>
      </c>
      <c r="EU233" s="27">
        <v>44420</v>
      </c>
      <c r="EV233" t="s">
        <v>382</v>
      </c>
      <c r="EW233" s="27">
        <v>44420</v>
      </c>
      <c r="EX233" t="s">
        <v>382</v>
      </c>
      <c r="EY233" s="27">
        <v>44420</v>
      </c>
      <c r="EZ233" t="s">
        <v>382</v>
      </c>
      <c r="FA233">
        <v>44433</v>
      </c>
      <c r="FB233" t="s">
        <v>382</v>
      </c>
      <c r="FC233" s="27">
        <v>44433</v>
      </c>
      <c r="FF233" t="s">
        <v>382</v>
      </c>
      <c r="FG233" s="27">
        <v>44433</v>
      </c>
      <c r="FH233" t="s">
        <v>381</v>
      </c>
      <c r="FI233" s="7">
        <v>44365</v>
      </c>
      <c r="FJ233" t="s">
        <v>381</v>
      </c>
      <c r="FK233" s="27">
        <v>44365</v>
      </c>
      <c r="FL233" t="s">
        <v>381</v>
      </c>
      <c r="FM233" s="27">
        <v>44365</v>
      </c>
      <c r="FN233" t="s">
        <v>380</v>
      </c>
      <c r="FO233" s="27">
        <v>44433</v>
      </c>
      <c r="FP233" t="s">
        <v>380</v>
      </c>
      <c r="FQ233" s="27">
        <v>44433</v>
      </c>
      <c r="FR233" t="s">
        <v>380</v>
      </c>
      <c r="FS233" s="27">
        <v>44454</v>
      </c>
      <c r="FT233" t="s">
        <v>380</v>
      </c>
      <c r="FU233" s="7">
        <v>44454</v>
      </c>
      <c r="FV233" t="s">
        <v>380</v>
      </c>
      <c r="FW233" s="27">
        <v>44454</v>
      </c>
      <c r="FX233" t="s">
        <v>380</v>
      </c>
      <c r="FY233" s="27">
        <v>44454</v>
      </c>
      <c r="FZ233" t="s">
        <v>380</v>
      </c>
      <c r="GA233" s="27">
        <v>44454</v>
      </c>
      <c r="GB233" t="s">
        <v>380</v>
      </c>
      <c r="GC233" s="27">
        <v>44454</v>
      </c>
      <c r="GD233" t="s">
        <v>380</v>
      </c>
      <c r="GE233" s="27">
        <v>44454</v>
      </c>
      <c r="GF233" t="s">
        <v>380</v>
      </c>
      <c r="GG233" s="27">
        <v>44454</v>
      </c>
      <c r="GH233" t="s">
        <v>380</v>
      </c>
      <c r="GI233" s="27">
        <v>44481</v>
      </c>
      <c r="GJ233" t="s">
        <v>380</v>
      </c>
      <c r="GK233" s="27">
        <v>44481</v>
      </c>
      <c r="GL233" t="s">
        <v>380</v>
      </c>
      <c r="GM233" s="27">
        <v>44481</v>
      </c>
      <c r="GN233" t="s">
        <v>380</v>
      </c>
      <c r="GO233" s="27">
        <v>44481</v>
      </c>
      <c r="GP233" t="s">
        <v>380</v>
      </c>
      <c r="GQ233" s="27">
        <v>44481</v>
      </c>
      <c r="GR233" t="s">
        <v>380</v>
      </c>
      <c r="GS233" s="27">
        <v>44481</v>
      </c>
      <c r="GT233" t="s">
        <v>380</v>
      </c>
      <c r="GU233" s="27">
        <v>44509</v>
      </c>
      <c r="GV233" t="s">
        <v>380</v>
      </c>
      <c r="GW233" s="27">
        <v>44509</v>
      </c>
      <c r="GX233" t="s">
        <v>380</v>
      </c>
      <c r="GY233" s="27">
        <v>44509</v>
      </c>
      <c r="GZ233" t="s">
        <v>378</v>
      </c>
      <c r="HA233" s="27">
        <v>44509</v>
      </c>
      <c r="HB233" t="s">
        <v>378</v>
      </c>
      <c r="HC233" s="27">
        <v>44509</v>
      </c>
      <c r="HD233" t="s">
        <v>378</v>
      </c>
      <c r="HE233" s="27">
        <v>44509</v>
      </c>
      <c r="HF233" t="s">
        <v>378</v>
      </c>
      <c r="HG233">
        <v>44509</v>
      </c>
      <c r="HH233" t="s">
        <v>378</v>
      </c>
      <c r="HI233">
        <v>44509</v>
      </c>
      <c r="HJ233" t="s">
        <v>378</v>
      </c>
      <c r="HK233">
        <v>44509</v>
      </c>
      <c r="HL233" t="s">
        <v>378</v>
      </c>
      <c r="HM233" s="27">
        <v>44546</v>
      </c>
      <c r="HN233" t="s">
        <v>375</v>
      </c>
      <c r="HO233" s="27">
        <v>44546</v>
      </c>
      <c r="HP233" t="s">
        <v>377</v>
      </c>
      <c r="HQ233" s="27">
        <v>44546</v>
      </c>
      <c r="HR233" s="470" t="s">
        <v>377</v>
      </c>
      <c r="HS233" s="471">
        <v>44546</v>
      </c>
      <c r="HT233" t="s">
        <v>377</v>
      </c>
      <c r="HU233" s="27">
        <v>44546</v>
      </c>
      <c r="HV233" t="s">
        <v>377</v>
      </c>
      <c r="HW233" s="27">
        <v>44546</v>
      </c>
      <c r="HX233" t="s">
        <v>377</v>
      </c>
      <c r="HY233" s="27">
        <v>44546</v>
      </c>
      <c r="HZ233" t="s">
        <v>374</v>
      </c>
      <c r="IA233" s="27">
        <v>44546</v>
      </c>
      <c r="IB233" t="s">
        <v>374</v>
      </c>
      <c r="IC233" s="27">
        <v>44546</v>
      </c>
      <c r="ID233" t="s">
        <v>374</v>
      </c>
      <c r="IE233" s="27">
        <v>44546</v>
      </c>
      <c r="IF233" t="s">
        <v>372</v>
      </c>
      <c r="IG233" s="27">
        <v>44546</v>
      </c>
      <c r="IH233" t="s">
        <v>376</v>
      </c>
      <c r="II233" s="27">
        <v>44588</v>
      </c>
      <c r="IJ233" t="s">
        <v>376</v>
      </c>
      <c r="IK233" s="27">
        <v>44588</v>
      </c>
      <c r="IL233" t="s">
        <v>376</v>
      </c>
      <c r="IM233" s="27">
        <v>44609</v>
      </c>
      <c r="IN233" t="s">
        <v>376</v>
      </c>
      <c r="IO233" s="27">
        <v>44609</v>
      </c>
      <c r="IP233" t="s">
        <v>377</v>
      </c>
      <c r="IQ233" s="27">
        <v>44546</v>
      </c>
      <c r="IR233" t="s">
        <v>377</v>
      </c>
      <c r="IS233">
        <v>44546</v>
      </c>
      <c r="IT233" t="s">
        <v>377</v>
      </c>
      <c r="IU233" s="27">
        <v>44546</v>
      </c>
      <c r="IV233" t="s">
        <v>377</v>
      </c>
      <c r="IW233" s="27">
        <v>44546</v>
      </c>
      <c r="IX233" t="s">
        <v>377</v>
      </c>
      <c r="IY233" s="27">
        <v>44546</v>
      </c>
      <c r="IZ233" t="s">
        <v>377</v>
      </c>
      <c r="JA233" s="27">
        <v>44645</v>
      </c>
      <c r="JB233" t="s">
        <v>377</v>
      </c>
      <c r="JC233" s="27">
        <v>44645</v>
      </c>
      <c r="JD233" t="s">
        <v>377</v>
      </c>
      <c r="JE233" s="27">
        <v>44645</v>
      </c>
      <c r="JF233" t="s">
        <v>378</v>
      </c>
      <c r="JG233">
        <v>44609</v>
      </c>
      <c r="JH233" t="s">
        <v>375</v>
      </c>
      <c r="JI233" s="27">
        <v>44664</v>
      </c>
      <c r="JJ233" t="s">
        <v>375</v>
      </c>
      <c r="JK233">
        <v>44664</v>
      </c>
      <c r="JL233" t="s">
        <v>375</v>
      </c>
      <c r="JM233" s="27">
        <v>44664</v>
      </c>
      <c r="JN233" t="s">
        <v>375</v>
      </c>
      <c r="JO233" s="7">
        <v>44664</v>
      </c>
      <c r="JP233" t="s">
        <v>375</v>
      </c>
      <c r="JQ233" s="27">
        <v>44698</v>
      </c>
      <c r="JR233" t="s">
        <v>375</v>
      </c>
      <c r="JS233" s="27">
        <v>44698</v>
      </c>
      <c r="JT233" t="s">
        <v>375</v>
      </c>
      <c r="JU233">
        <v>44698</v>
      </c>
      <c r="JV233" t="s">
        <v>375</v>
      </c>
      <c r="JW233">
        <v>44698</v>
      </c>
      <c r="JX233" t="s">
        <v>375</v>
      </c>
      <c r="JY233" s="27">
        <v>44732</v>
      </c>
      <c r="JZ233" t="s">
        <v>375</v>
      </c>
      <c r="KA233" s="27">
        <v>44732</v>
      </c>
      <c r="KB233" t="s">
        <v>375</v>
      </c>
      <c r="KC233" s="27">
        <v>44768</v>
      </c>
      <c r="KD233" t="s">
        <v>375</v>
      </c>
      <c r="KE233" s="27">
        <v>44768</v>
      </c>
    </row>
    <row r="234" spans="1:291" x14ac:dyDescent="0.25">
      <c r="A234">
        <v>715</v>
      </c>
      <c r="B234" s="7">
        <v>43927</v>
      </c>
      <c r="D234">
        <v>715</v>
      </c>
      <c r="E234" s="7">
        <v>43927</v>
      </c>
      <c r="G234">
        <v>4161</v>
      </c>
      <c r="I234">
        <v>714</v>
      </c>
      <c r="J234" s="7">
        <v>43927</v>
      </c>
      <c r="L234">
        <v>4161</v>
      </c>
      <c r="M234">
        <v>3038</v>
      </c>
      <c r="O234">
        <v>4510</v>
      </c>
      <c r="P234" s="7">
        <v>43895</v>
      </c>
      <c r="S234" s="7">
        <v>42328</v>
      </c>
      <c r="T234" t="s">
        <v>2597</v>
      </c>
      <c r="U234">
        <v>2100</v>
      </c>
      <c r="V234" s="7">
        <v>43977</v>
      </c>
      <c r="W234" t="s">
        <v>2342</v>
      </c>
      <c r="X234">
        <v>3038</v>
      </c>
      <c r="Y234">
        <v>3087</v>
      </c>
      <c r="Z234" s="7">
        <v>43972</v>
      </c>
      <c r="AA234">
        <v>3038</v>
      </c>
      <c r="AB234">
        <v>3038</v>
      </c>
      <c r="AC234">
        <v>4510</v>
      </c>
      <c r="AD234" s="7">
        <v>43895</v>
      </c>
      <c r="AE234" s="14">
        <v>715</v>
      </c>
      <c r="AF234">
        <v>4557</v>
      </c>
      <c r="AG234" s="7">
        <v>43979</v>
      </c>
      <c r="AH234">
        <v>9307</v>
      </c>
      <c r="AI234" s="7">
        <v>43893</v>
      </c>
      <c r="AJ234" s="15" t="s">
        <v>2342</v>
      </c>
      <c r="AK234">
        <v>4265</v>
      </c>
      <c r="AL234" s="7">
        <v>43977</v>
      </c>
      <c r="AM234">
        <v>4500</v>
      </c>
      <c r="AN234">
        <v>4265</v>
      </c>
      <c r="AO234" s="7">
        <v>43977</v>
      </c>
      <c r="AP234">
        <v>4265</v>
      </c>
      <c r="AQ234" s="7">
        <v>43977</v>
      </c>
      <c r="AR234">
        <v>4265</v>
      </c>
      <c r="AS234" s="27">
        <v>44020</v>
      </c>
      <c r="AT234">
        <v>4265</v>
      </c>
      <c r="AU234" s="27">
        <v>44020</v>
      </c>
      <c r="AV234">
        <v>4265</v>
      </c>
      <c r="AW234" s="27">
        <v>44020</v>
      </c>
      <c r="AX234">
        <v>4265</v>
      </c>
      <c r="AY234" s="27">
        <v>44050</v>
      </c>
      <c r="AZ234">
        <v>4280</v>
      </c>
      <c r="BA234" s="27">
        <v>44048</v>
      </c>
      <c r="BB234">
        <v>4280</v>
      </c>
      <c r="BC234" s="27">
        <v>44048</v>
      </c>
      <c r="BD234">
        <v>4280</v>
      </c>
      <c r="BE234" s="27">
        <v>44091</v>
      </c>
      <c r="BF234">
        <v>4280</v>
      </c>
      <c r="BG234" s="27">
        <v>44091</v>
      </c>
      <c r="BJ234">
        <v>4280</v>
      </c>
      <c r="BK234" s="27">
        <v>44091</v>
      </c>
      <c r="BL234">
        <v>4280</v>
      </c>
      <c r="BM234" s="27">
        <v>44091</v>
      </c>
      <c r="BN234" t="s">
        <v>2544</v>
      </c>
      <c r="BO234" s="27">
        <v>44091</v>
      </c>
      <c r="BP234" t="s">
        <v>2544</v>
      </c>
      <c r="BQ234" s="7">
        <v>44091</v>
      </c>
      <c r="BR234">
        <v>4170</v>
      </c>
      <c r="BS234" s="27">
        <v>44083</v>
      </c>
      <c r="BT234" t="s">
        <v>2544</v>
      </c>
      <c r="BU234" s="27">
        <v>44167</v>
      </c>
      <c r="BV234" t="s">
        <v>2544</v>
      </c>
      <c r="BW234" s="7">
        <v>44167</v>
      </c>
      <c r="BX234">
        <v>4170</v>
      </c>
      <c r="BY234" s="27">
        <v>44083</v>
      </c>
      <c r="BZ234" t="s">
        <v>2542</v>
      </c>
      <c r="CA234" s="27">
        <v>44167</v>
      </c>
      <c r="CB234">
        <v>4280</v>
      </c>
      <c r="CC234" s="27">
        <v>44222</v>
      </c>
      <c r="CD234">
        <v>6293</v>
      </c>
      <c r="CE234" s="27">
        <v>44123</v>
      </c>
      <c r="CF234">
        <v>4380</v>
      </c>
      <c r="CG234" s="27">
        <v>44221</v>
      </c>
      <c r="CH234">
        <v>4535</v>
      </c>
      <c r="CI234" s="27">
        <v>43927</v>
      </c>
      <c r="CJ234">
        <v>4500</v>
      </c>
      <c r="CK234" s="27">
        <v>44221</v>
      </c>
      <c r="CL234">
        <v>4535</v>
      </c>
      <c r="CM234" s="27">
        <v>44248</v>
      </c>
      <c r="CN234">
        <v>4351</v>
      </c>
      <c r="CO234" s="27">
        <v>44248</v>
      </c>
      <c r="CP234">
        <v>4351</v>
      </c>
      <c r="CQ234" s="7">
        <v>44248</v>
      </c>
      <c r="CT234">
        <v>342</v>
      </c>
      <c r="CU234" s="7">
        <v>44183</v>
      </c>
      <c r="CV234">
        <v>4280</v>
      </c>
      <c r="CW234" s="27">
        <v>44264</v>
      </c>
      <c r="CX234">
        <v>4280</v>
      </c>
      <c r="CY234" s="27">
        <v>44264</v>
      </c>
      <c r="CZ234">
        <v>4280</v>
      </c>
      <c r="DA234" s="27">
        <v>44264</v>
      </c>
      <c r="DB234">
        <v>4280</v>
      </c>
      <c r="DC234" s="27">
        <v>44264</v>
      </c>
      <c r="DD234">
        <v>4330</v>
      </c>
      <c r="DE234" s="27">
        <v>44298</v>
      </c>
      <c r="DF234">
        <v>4330</v>
      </c>
      <c r="DG234" s="27">
        <v>44298</v>
      </c>
      <c r="DH234">
        <v>4330</v>
      </c>
      <c r="DI234" s="27">
        <v>44343</v>
      </c>
      <c r="DJ234" t="s">
        <v>200</v>
      </c>
      <c r="DK234" s="7">
        <v>44259</v>
      </c>
      <c r="DL234" t="s">
        <v>428</v>
      </c>
      <c r="DM234" s="27">
        <v>44263</v>
      </c>
      <c r="DN234" t="s">
        <v>428</v>
      </c>
      <c r="DO234" s="27">
        <v>44263</v>
      </c>
      <c r="DP234" t="s">
        <v>402</v>
      </c>
      <c r="DQ234" s="27">
        <v>44365</v>
      </c>
      <c r="DR234" t="s">
        <v>403</v>
      </c>
      <c r="DS234" s="27">
        <v>44365</v>
      </c>
      <c r="DT234" t="s">
        <v>402</v>
      </c>
      <c r="DU234" s="27">
        <v>44365</v>
      </c>
      <c r="DV234" t="s">
        <v>397</v>
      </c>
      <c r="DW234" s="27">
        <v>44365</v>
      </c>
      <c r="DX234" t="s">
        <v>395</v>
      </c>
      <c r="DY234" s="7">
        <v>44365</v>
      </c>
      <c r="DZ234" t="s">
        <v>395</v>
      </c>
      <c r="EA234">
        <v>44365</v>
      </c>
      <c r="EB234" t="s">
        <v>395</v>
      </c>
      <c r="EC234" s="27">
        <v>44365</v>
      </c>
      <c r="ED234" t="s">
        <v>395</v>
      </c>
      <c r="EE234" s="27">
        <v>44365</v>
      </c>
      <c r="EF234" t="s">
        <v>395</v>
      </c>
      <c r="EG234" s="7">
        <v>44365</v>
      </c>
      <c r="EH234" t="s">
        <v>395</v>
      </c>
      <c r="EI234" s="27">
        <v>44365</v>
      </c>
      <c r="EJ234" t="s">
        <v>392</v>
      </c>
      <c r="EK234" s="27">
        <v>44365</v>
      </c>
      <c r="EL234" t="s">
        <v>392</v>
      </c>
      <c r="EM234" s="27">
        <v>44365</v>
      </c>
      <c r="EN234" t="s">
        <v>392</v>
      </c>
      <c r="EO234" s="27">
        <v>44365</v>
      </c>
      <c r="EP234" t="s">
        <v>392</v>
      </c>
      <c r="EQ234" s="27">
        <v>44365</v>
      </c>
      <c r="ER234" t="s">
        <v>387</v>
      </c>
      <c r="ES234" s="27">
        <v>44420</v>
      </c>
      <c r="ET234" t="s">
        <v>385</v>
      </c>
      <c r="EU234" s="27">
        <v>44420</v>
      </c>
      <c r="EV234" t="s">
        <v>384</v>
      </c>
      <c r="EW234" s="27">
        <v>44420</v>
      </c>
      <c r="EX234" t="s">
        <v>384</v>
      </c>
      <c r="EY234" s="27">
        <v>44420</v>
      </c>
      <c r="EZ234" t="s">
        <v>384</v>
      </c>
      <c r="FA234">
        <v>44433</v>
      </c>
      <c r="FB234" t="s">
        <v>384</v>
      </c>
      <c r="FC234" s="27">
        <v>44433</v>
      </c>
      <c r="FF234" t="s">
        <v>384</v>
      </c>
      <c r="FG234" s="27">
        <v>44433</v>
      </c>
      <c r="FH234" t="s">
        <v>382</v>
      </c>
      <c r="FI234" s="7">
        <v>44433</v>
      </c>
      <c r="FJ234" t="s">
        <v>382</v>
      </c>
      <c r="FK234" s="27">
        <v>44433</v>
      </c>
      <c r="FL234" t="s">
        <v>382</v>
      </c>
      <c r="FM234" s="27">
        <v>44433</v>
      </c>
      <c r="FN234" t="s">
        <v>381</v>
      </c>
      <c r="FO234" s="27">
        <v>44365</v>
      </c>
      <c r="FP234" t="s">
        <v>381</v>
      </c>
      <c r="FQ234" s="27">
        <v>44365</v>
      </c>
      <c r="FR234" t="s">
        <v>381</v>
      </c>
      <c r="FS234" s="27">
        <v>44365</v>
      </c>
      <c r="FT234" t="s">
        <v>381</v>
      </c>
      <c r="FU234" s="7">
        <v>44365</v>
      </c>
      <c r="FV234" t="s">
        <v>381</v>
      </c>
      <c r="FW234" s="27">
        <v>44365</v>
      </c>
      <c r="FX234" t="s">
        <v>381</v>
      </c>
      <c r="FY234" s="27">
        <v>44365</v>
      </c>
      <c r="FZ234" t="s">
        <v>381</v>
      </c>
      <c r="GA234" s="27">
        <v>44365</v>
      </c>
      <c r="GB234" t="s">
        <v>381</v>
      </c>
      <c r="GC234" s="27">
        <v>44469</v>
      </c>
      <c r="GD234" t="s">
        <v>381</v>
      </c>
      <c r="GE234" s="27">
        <v>44469</v>
      </c>
      <c r="GF234" t="s">
        <v>381</v>
      </c>
      <c r="GG234" s="27">
        <v>44469</v>
      </c>
      <c r="GH234" t="s">
        <v>381</v>
      </c>
      <c r="GI234" s="27">
        <v>44469</v>
      </c>
      <c r="GJ234" t="s">
        <v>381</v>
      </c>
      <c r="GK234" s="27">
        <v>44469</v>
      </c>
      <c r="GL234" t="s">
        <v>381</v>
      </c>
      <c r="GM234" s="27">
        <v>44469</v>
      </c>
      <c r="GN234" t="s">
        <v>381</v>
      </c>
      <c r="GO234" s="27">
        <v>44469</v>
      </c>
      <c r="GP234" t="s">
        <v>381</v>
      </c>
      <c r="GQ234" s="27">
        <v>44469</v>
      </c>
      <c r="GR234" t="s">
        <v>381</v>
      </c>
      <c r="GS234" s="27">
        <v>44469</v>
      </c>
      <c r="GT234" t="s">
        <v>381</v>
      </c>
      <c r="GU234" s="27">
        <v>44469</v>
      </c>
      <c r="GV234" t="s">
        <v>381</v>
      </c>
      <c r="GW234" s="27">
        <v>44469</v>
      </c>
      <c r="GX234" t="s">
        <v>381</v>
      </c>
      <c r="GY234" s="27">
        <v>44469</v>
      </c>
      <c r="GZ234" t="s">
        <v>380</v>
      </c>
      <c r="HA234" s="27">
        <v>44509</v>
      </c>
      <c r="HB234" t="s">
        <v>380</v>
      </c>
      <c r="HC234" s="27">
        <v>44509</v>
      </c>
      <c r="HD234" t="s">
        <v>380</v>
      </c>
      <c r="HE234" s="27">
        <v>44509</v>
      </c>
      <c r="HF234" t="s">
        <v>380</v>
      </c>
      <c r="HG234">
        <v>44509</v>
      </c>
      <c r="HH234" t="s">
        <v>380</v>
      </c>
      <c r="HI234">
        <v>44509</v>
      </c>
      <c r="HJ234" t="s">
        <v>380</v>
      </c>
      <c r="HK234">
        <v>44509</v>
      </c>
      <c r="HL234" t="s">
        <v>380</v>
      </c>
      <c r="HM234" s="27">
        <v>44546</v>
      </c>
      <c r="HN234" t="s">
        <v>376</v>
      </c>
      <c r="HO234" s="27">
        <v>44546</v>
      </c>
      <c r="HP234" t="s">
        <v>378</v>
      </c>
      <c r="HQ234" s="27">
        <v>44546</v>
      </c>
      <c r="HR234" s="470" t="s">
        <v>378</v>
      </c>
      <c r="HS234" s="471">
        <v>44546</v>
      </c>
      <c r="HT234" t="s">
        <v>378</v>
      </c>
      <c r="HU234" s="27">
        <v>44546</v>
      </c>
      <c r="HV234" t="s">
        <v>378</v>
      </c>
      <c r="HW234" s="27">
        <v>44546</v>
      </c>
      <c r="HX234" t="s">
        <v>378</v>
      </c>
      <c r="HY234" s="27">
        <v>44546</v>
      </c>
      <c r="HZ234" t="s">
        <v>375</v>
      </c>
      <c r="IA234" s="27">
        <v>44588</v>
      </c>
      <c r="IB234" t="s">
        <v>375</v>
      </c>
      <c r="IC234" s="27">
        <v>44588</v>
      </c>
      <c r="ID234" t="s">
        <v>375</v>
      </c>
      <c r="IE234" s="27">
        <v>44588</v>
      </c>
      <c r="IF234" t="s">
        <v>374</v>
      </c>
      <c r="IG234" s="27">
        <v>44546</v>
      </c>
      <c r="IH234" t="s">
        <v>377</v>
      </c>
      <c r="II234" s="27">
        <v>44546</v>
      </c>
      <c r="IJ234" t="s">
        <v>377</v>
      </c>
      <c r="IK234" s="27">
        <v>44546</v>
      </c>
      <c r="IL234" t="s">
        <v>377</v>
      </c>
      <c r="IM234" s="27">
        <v>44546</v>
      </c>
      <c r="IN234" t="s">
        <v>377</v>
      </c>
      <c r="IO234" s="27">
        <v>44546</v>
      </c>
      <c r="IP234" t="s">
        <v>378</v>
      </c>
      <c r="IQ234" s="27">
        <v>44609</v>
      </c>
      <c r="IR234" t="s">
        <v>378</v>
      </c>
      <c r="IS234">
        <v>44609</v>
      </c>
      <c r="IT234" t="s">
        <v>378</v>
      </c>
      <c r="IU234" s="27">
        <v>44609</v>
      </c>
      <c r="IV234" t="s">
        <v>378</v>
      </c>
      <c r="IW234" s="27">
        <v>44609</v>
      </c>
      <c r="IX234" t="s">
        <v>378</v>
      </c>
      <c r="IY234" s="27">
        <v>44609</v>
      </c>
      <c r="IZ234" t="s">
        <v>378</v>
      </c>
      <c r="JA234" s="27">
        <v>44609</v>
      </c>
      <c r="JB234" t="s">
        <v>378</v>
      </c>
      <c r="JC234" s="27">
        <v>44609</v>
      </c>
      <c r="JD234" t="s">
        <v>378</v>
      </c>
      <c r="JE234" s="27">
        <v>44609</v>
      </c>
      <c r="JF234" t="s">
        <v>380</v>
      </c>
      <c r="JG234">
        <v>44664</v>
      </c>
      <c r="JH234" t="s">
        <v>376</v>
      </c>
      <c r="JI234" s="27">
        <v>44664</v>
      </c>
      <c r="JJ234" t="s">
        <v>376</v>
      </c>
      <c r="JK234">
        <v>44664</v>
      </c>
      <c r="JL234" t="s">
        <v>376</v>
      </c>
      <c r="JM234" s="27">
        <v>44664</v>
      </c>
      <c r="JN234" t="s">
        <v>376</v>
      </c>
      <c r="JO234" s="7">
        <v>44664</v>
      </c>
      <c r="JP234" t="s">
        <v>376</v>
      </c>
      <c r="JQ234" s="27">
        <v>44698</v>
      </c>
      <c r="JR234" t="s">
        <v>376</v>
      </c>
      <c r="JS234" s="27">
        <v>44698</v>
      </c>
      <c r="JT234" t="s">
        <v>376</v>
      </c>
      <c r="JU234">
        <v>44698</v>
      </c>
      <c r="JV234" t="s">
        <v>376</v>
      </c>
      <c r="JW234">
        <v>44698</v>
      </c>
      <c r="JX234" t="s">
        <v>376</v>
      </c>
      <c r="JY234" s="27">
        <v>44732</v>
      </c>
      <c r="JZ234" t="s">
        <v>376</v>
      </c>
      <c r="KA234" s="27">
        <v>44732</v>
      </c>
      <c r="KB234" t="s">
        <v>376</v>
      </c>
      <c r="KC234" s="27">
        <v>44763</v>
      </c>
      <c r="KD234" t="s">
        <v>376</v>
      </c>
      <c r="KE234" s="27">
        <v>44763</v>
      </c>
    </row>
    <row r="235" spans="1:291" x14ac:dyDescent="0.25">
      <c r="A235">
        <v>714</v>
      </c>
      <c r="B235" s="7">
        <v>43927</v>
      </c>
      <c r="D235">
        <v>714</v>
      </c>
      <c r="E235" s="7">
        <v>43927</v>
      </c>
      <c r="G235">
        <v>4160</v>
      </c>
      <c r="I235" t="s">
        <v>2530</v>
      </c>
      <c r="J235" s="7">
        <v>43927</v>
      </c>
      <c r="L235">
        <v>4160</v>
      </c>
      <c r="M235">
        <v>3087</v>
      </c>
      <c r="O235">
        <v>4511</v>
      </c>
      <c r="P235" s="7">
        <v>43895</v>
      </c>
      <c r="R235">
        <v>9307</v>
      </c>
      <c r="S235" s="7">
        <v>43893</v>
      </c>
      <c r="T235" t="s">
        <v>2342</v>
      </c>
      <c r="U235">
        <v>820</v>
      </c>
      <c r="V235" s="7">
        <v>43633</v>
      </c>
      <c r="W235" t="s">
        <v>2503</v>
      </c>
      <c r="X235">
        <v>3087</v>
      </c>
      <c r="Y235">
        <v>3090</v>
      </c>
      <c r="Z235" s="7">
        <v>43972</v>
      </c>
      <c r="AA235">
        <v>3087</v>
      </c>
      <c r="AB235">
        <v>3087</v>
      </c>
      <c r="AC235">
        <v>4511</v>
      </c>
      <c r="AD235" s="7">
        <v>43895</v>
      </c>
      <c r="AE235" s="14">
        <v>714</v>
      </c>
      <c r="AF235" t="s">
        <v>2542</v>
      </c>
      <c r="AG235" s="7">
        <v>43984</v>
      </c>
      <c r="AH235">
        <v>9306</v>
      </c>
      <c r="AI235" s="7">
        <v>43985</v>
      </c>
      <c r="AJ235" s="15" t="s">
        <v>2342</v>
      </c>
      <c r="AK235">
        <v>4170</v>
      </c>
      <c r="AL235" s="7">
        <v>43977</v>
      </c>
      <c r="AM235">
        <v>4140</v>
      </c>
      <c r="AN235">
        <v>4170</v>
      </c>
      <c r="AO235" s="7">
        <v>43977</v>
      </c>
      <c r="AP235">
        <v>4170</v>
      </c>
      <c r="AQ235" s="7">
        <v>43977</v>
      </c>
      <c r="AR235">
        <v>4170</v>
      </c>
      <c r="AS235" s="27">
        <v>44020</v>
      </c>
      <c r="AT235">
        <v>4170</v>
      </c>
      <c r="AU235" s="27">
        <v>44020</v>
      </c>
      <c r="AV235">
        <v>4170</v>
      </c>
      <c r="AW235" s="27">
        <v>44020</v>
      </c>
      <c r="AX235">
        <v>4170</v>
      </c>
      <c r="AY235" s="27">
        <v>44048</v>
      </c>
      <c r="AZ235">
        <v>4265</v>
      </c>
      <c r="BA235" s="27">
        <v>44050</v>
      </c>
      <c r="BB235">
        <v>4265</v>
      </c>
      <c r="BC235" s="27">
        <v>44050</v>
      </c>
      <c r="BD235">
        <v>4265</v>
      </c>
      <c r="BE235" s="27">
        <v>44091</v>
      </c>
      <c r="BF235">
        <v>4265</v>
      </c>
      <c r="BG235" s="27">
        <v>44091</v>
      </c>
      <c r="BJ235">
        <v>4265</v>
      </c>
      <c r="BK235" s="27">
        <v>44091</v>
      </c>
      <c r="BL235">
        <v>4265</v>
      </c>
      <c r="BM235" s="27">
        <v>44091</v>
      </c>
      <c r="BN235">
        <v>4330</v>
      </c>
      <c r="BO235" s="27">
        <v>44091</v>
      </c>
      <c r="BP235">
        <v>4330</v>
      </c>
      <c r="BQ235" s="7">
        <v>44091</v>
      </c>
      <c r="BR235">
        <v>4555</v>
      </c>
      <c r="BS235" s="27">
        <v>44167</v>
      </c>
      <c r="BT235">
        <v>4330</v>
      </c>
      <c r="BU235" s="27">
        <v>44167</v>
      </c>
      <c r="BV235">
        <v>4330</v>
      </c>
      <c r="BW235" s="7">
        <v>44167</v>
      </c>
      <c r="BX235">
        <v>4555</v>
      </c>
      <c r="BY235" s="27">
        <v>44167</v>
      </c>
      <c r="BZ235" t="s">
        <v>2544</v>
      </c>
      <c r="CA235" s="27">
        <v>44167</v>
      </c>
      <c r="CB235">
        <v>4265</v>
      </c>
      <c r="CC235" s="27">
        <v>44221</v>
      </c>
      <c r="CD235">
        <v>6102</v>
      </c>
      <c r="CE235" s="27">
        <v>44168</v>
      </c>
      <c r="CF235">
        <v>4381</v>
      </c>
      <c r="CG235" s="27">
        <v>44221</v>
      </c>
      <c r="CH235">
        <v>4350</v>
      </c>
      <c r="CI235" s="27">
        <v>44167</v>
      </c>
      <c r="CJ235">
        <v>4140</v>
      </c>
      <c r="CK235" s="27">
        <v>44221</v>
      </c>
      <c r="CL235">
        <v>4350</v>
      </c>
      <c r="CM235" s="27">
        <v>44248</v>
      </c>
      <c r="CN235">
        <v>4535</v>
      </c>
      <c r="CO235" s="27">
        <v>44248</v>
      </c>
      <c r="CP235">
        <v>4535</v>
      </c>
      <c r="CQ235" s="7">
        <v>44248</v>
      </c>
      <c r="CT235">
        <v>4890</v>
      </c>
      <c r="CU235" s="7">
        <v>44264</v>
      </c>
      <c r="CV235">
        <v>4265</v>
      </c>
      <c r="CW235" s="27">
        <v>44264</v>
      </c>
      <c r="CX235">
        <v>4265</v>
      </c>
      <c r="CY235" s="27">
        <v>44298</v>
      </c>
      <c r="CZ235">
        <v>4265</v>
      </c>
      <c r="DA235" s="27">
        <v>44298</v>
      </c>
      <c r="DB235">
        <v>4265</v>
      </c>
      <c r="DC235" s="27">
        <v>44298</v>
      </c>
      <c r="DD235">
        <v>4280</v>
      </c>
      <c r="DE235" s="27">
        <v>44264</v>
      </c>
      <c r="DF235">
        <v>4280</v>
      </c>
      <c r="DG235" s="27">
        <v>44264</v>
      </c>
      <c r="DH235">
        <v>4280</v>
      </c>
      <c r="DI235" s="27">
        <v>44343</v>
      </c>
      <c r="DJ235" t="s">
        <v>2582</v>
      </c>
      <c r="DK235" s="7">
        <v>44259</v>
      </c>
      <c r="DL235" t="s">
        <v>26</v>
      </c>
      <c r="DM235" s="27">
        <v>44363</v>
      </c>
      <c r="DN235" t="s">
        <v>26</v>
      </c>
      <c r="DO235" s="27">
        <v>44363</v>
      </c>
      <c r="DP235" t="s">
        <v>403</v>
      </c>
      <c r="DQ235" s="27">
        <v>44365</v>
      </c>
      <c r="DR235" t="s">
        <v>404</v>
      </c>
      <c r="DS235" s="27">
        <v>44365</v>
      </c>
      <c r="DT235" t="s">
        <v>403</v>
      </c>
      <c r="DU235" s="27">
        <v>44365</v>
      </c>
      <c r="DV235" t="s">
        <v>398</v>
      </c>
      <c r="DW235" s="27">
        <v>44365</v>
      </c>
      <c r="DX235" t="s">
        <v>396</v>
      </c>
      <c r="DY235" s="7">
        <v>44365</v>
      </c>
      <c r="DZ235" t="s">
        <v>396</v>
      </c>
      <c r="EA235">
        <v>44365</v>
      </c>
      <c r="EB235" t="s">
        <v>396</v>
      </c>
      <c r="EC235" s="27">
        <v>44365</v>
      </c>
      <c r="ED235" t="s">
        <v>396</v>
      </c>
      <c r="EE235" s="27">
        <v>44365</v>
      </c>
      <c r="EF235" t="s">
        <v>396</v>
      </c>
      <c r="EG235" s="7">
        <v>44365</v>
      </c>
      <c r="EH235" t="s">
        <v>396</v>
      </c>
      <c r="EI235" s="27">
        <v>44365</v>
      </c>
      <c r="EJ235" t="s">
        <v>393</v>
      </c>
      <c r="EK235" s="27">
        <v>44365</v>
      </c>
      <c r="EL235" t="s">
        <v>393</v>
      </c>
      <c r="EM235" s="27">
        <v>44365</v>
      </c>
      <c r="EN235" t="s">
        <v>393</v>
      </c>
      <c r="EO235" s="27">
        <v>44365</v>
      </c>
      <c r="EP235" t="s">
        <v>393</v>
      </c>
      <c r="EQ235" s="27">
        <v>44365</v>
      </c>
      <c r="ER235" t="s">
        <v>389</v>
      </c>
      <c r="ES235" s="27">
        <v>44420</v>
      </c>
      <c r="ET235" t="s">
        <v>387</v>
      </c>
      <c r="EU235" s="27">
        <v>44420</v>
      </c>
      <c r="EV235" t="s">
        <v>385</v>
      </c>
      <c r="EW235" s="27">
        <v>44420</v>
      </c>
      <c r="EX235" t="s">
        <v>385</v>
      </c>
      <c r="EY235" s="27">
        <v>44420</v>
      </c>
      <c r="EZ235" t="s">
        <v>385</v>
      </c>
      <c r="FA235">
        <v>44433</v>
      </c>
      <c r="FB235" t="s">
        <v>385</v>
      </c>
      <c r="FC235" s="27">
        <v>44433</v>
      </c>
      <c r="FF235" t="s">
        <v>385</v>
      </c>
      <c r="FG235" s="27">
        <v>44433</v>
      </c>
      <c r="FH235" t="s">
        <v>384</v>
      </c>
      <c r="FI235" s="7">
        <v>44433</v>
      </c>
      <c r="FJ235" t="s">
        <v>384</v>
      </c>
      <c r="FK235" s="27">
        <v>44433</v>
      </c>
      <c r="FL235" t="s">
        <v>384</v>
      </c>
      <c r="FM235" s="27">
        <v>44433</v>
      </c>
      <c r="FN235" t="s">
        <v>382</v>
      </c>
      <c r="FO235" s="27">
        <v>44453</v>
      </c>
      <c r="FP235" t="s">
        <v>382</v>
      </c>
      <c r="FQ235" s="27">
        <v>44453</v>
      </c>
      <c r="FR235" t="s">
        <v>382</v>
      </c>
      <c r="FS235" s="27">
        <v>44453</v>
      </c>
      <c r="FT235" t="s">
        <v>382</v>
      </c>
      <c r="FU235" s="7">
        <v>44453</v>
      </c>
      <c r="FV235" t="s">
        <v>382</v>
      </c>
      <c r="FW235" s="27">
        <v>44453</v>
      </c>
      <c r="FX235" t="s">
        <v>382</v>
      </c>
      <c r="FY235" s="27">
        <v>44453</v>
      </c>
      <c r="FZ235" t="s">
        <v>382</v>
      </c>
      <c r="GA235" s="27">
        <v>44453</v>
      </c>
      <c r="GB235" t="s">
        <v>382</v>
      </c>
      <c r="GC235" s="27">
        <v>44453</v>
      </c>
      <c r="GD235" t="s">
        <v>382</v>
      </c>
      <c r="GE235" s="27">
        <v>44453</v>
      </c>
      <c r="GF235" t="s">
        <v>382</v>
      </c>
      <c r="GG235" s="27">
        <v>44453</v>
      </c>
      <c r="GH235" t="s">
        <v>382</v>
      </c>
      <c r="GI235" s="27">
        <v>44453</v>
      </c>
      <c r="GJ235" t="s">
        <v>382</v>
      </c>
      <c r="GK235" s="27">
        <v>44453</v>
      </c>
      <c r="GL235" t="s">
        <v>382</v>
      </c>
      <c r="GM235" s="27">
        <v>44453</v>
      </c>
      <c r="GN235" t="s">
        <v>382</v>
      </c>
      <c r="GO235" s="27">
        <v>44453</v>
      </c>
      <c r="GP235" t="s">
        <v>382</v>
      </c>
      <c r="GQ235" s="27">
        <v>44453</v>
      </c>
      <c r="GR235" t="s">
        <v>382</v>
      </c>
      <c r="GS235" s="27">
        <v>44453</v>
      </c>
      <c r="GT235" t="s">
        <v>382</v>
      </c>
      <c r="GU235" s="27">
        <v>44509</v>
      </c>
      <c r="GV235" t="s">
        <v>382</v>
      </c>
      <c r="GW235" s="27">
        <v>44509</v>
      </c>
      <c r="GX235" t="s">
        <v>382</v>
      </c>
      <c r="GY235" s="27">
        <v>44509</v>
      </c>
      <c r="GZ235" t="s">
        <v>381</v>
      </c>
      <c r="HA235" s="27">
        <v>44469</v>
      </c>
      <c r="HB235" t="s">
        <v>381</v>
      </c>
      <c r="HC235" s="27">
        <v>44469</v>
      </c>
      <c r="HD235" t="s">
        <v>381</v>
      </c>
      <c r="HE235" s="27">
        <v>44469</v>
      </c>
      <c r="HF235" t="s">
        <v>381</v>
      </c>
      <c r="HG235">
        <v>44469</v>
      </c>
      <c r="HH235" t="s">
        <v>381</v>
      </c>
      <c r="HI235">
        <v>44469</v>
      </c>
      <c r="HJ235" t="s">
        <v>381</v>
      </c>
      <c r="HK235">
        <v>44469</v>
      </c>
      <c r="HL235" t="s">
        <v>381</v>
      </c>
      <c r="HM235" s="27">
        <v>44469</v>
      </c>
      <c r="HN235" t="s">
        <v>377</v>
      </c>
      <c r="HO235" s="27">
        <v>44546</v>
      </c>
      <c r="HP235" t="s">
        <v>380</v>
      </c>
      <c r="HQ235" s="27">
        <v>44546</v>
      </c>
      <c r="HR235" s="470" t="s">
        <v>380</v>
      </c>
      <c r="HS235" s="471">
        <v>44546</v>
      </c>
      <c r="HT235" t="s">
        <v>380</v>
      </c>
      <c r="HU235" s="27">
        <v>44546</v>
      </c>
      <c r="HV235" t="s">
        <v>380</v>
      </c>
      <c r="HW235" s="27">
        <v>44546</v>
      </c>
      <c r="HX235" t="s">
        <v>380</v>
      </c>
      <c r="HY235" s="27">
        <v>44546</v>
      </c>
      <c r="HZ235" t="s">
        <v>376</v>
      </c>
      <c r="IA235" s="27">
        <v>44588</v>
      </c>
      <c r="IB235" t="s">
        <v>376</v>
      </c>
      <c r="IC235" s="27">
        <v>44588</v>
      </c>
      <c r="ID235" t="s">
        <v>376</v>
      </c>
      <c r="IE235" s="27">
        <v>44588</v>
      </c>
      <c r="IF235" t="s">
        <v>375</v>
      </c>
      <c r="IG235" s="27">
        <v>44588</v>
      </c>
      <c r="IH235" t="s">
        <v>378</v>
      </c>
      <c r="II235" s="27">
        <v>44588</v>
      </c>
      <c r="IJ235" t="s">
        <v>378</v>
      </c>
      <c r="IK235" s="27">
        <v>44588</v>
      </c>
      <c r="IL235" t="s">
        <v>378</v>
      </c>
      <c r="IM235" s="27">
        <v>44609</v>
      </c>
      <c r="IN235" t="s">
        <v>378</v>
      </c>
      <c r="IO235" s="27">
        <v>44609</v>
      </c>
      <c r="IP235" t="s">
        <v>380</v>
      </c>
      <c r="IQ235" s="27">
        <v>44609</v>
      </c>
      <c r="IR235" t="s">
        <v>380</v>
      </c>
      <c r="IS235">
        <v>44609</v>
      </c>
      <c r="IT235" t="s">
        <v>380</v>
      </c>
      <c r="IU235" s="27">
        <v>44609</v>
      </c>
      <c r="IV235" t="s">
        <v>380</v>
      </c>
      <c r="IW235" s="27">
        <v>44609</v>
      </c>
      <c r="IX235" t="s">
        <v>380</v>
      </c>
      <c r="IY235" s="27">
        <v>44609</v>
      </c>
      <c r="IZ235" t="s">
        <v>380</v>
      </c>
      <c r="JA235" s="27">
        <v>44609</v>
      </c>
      <c r="JB235" t="s">
        <v>380</v>
      </c>
      <c r="JC235" s="27">
        <v>44609</v>
      </c>
      <c r="JD235" t="s">
        <v>380</v>
      </c>
      <c r="JE235" s="27">
        <v>44609</v>
      </c>
      <c r="JF235" t="s">
        <v>381</v>
      </c>
      <c r="JG235">
        <v>44610</v>
      </c>
      <c r="JH235" t="s">
        <v>377</v>
      </c>
      <c r="JI235" s="27">
        <v>44645</v>
      </c>
      <c r="JJ235" t="s">
        <v>377</v>
      </c>
      <c r="JK235">
        <v>44645</v>
      </c>
      <c r="JL235" t="s">
        <v>377</v>
      </c>
      <c r="JM235" s="27">
        <v>44645</v>
      </c>
      <c r="JN235" t="s">
        <v>377</v>
      </c>
      <c r="JO235" s="7">
        <v>44645</v>
      </c>
      <c r="JP235" t="s">
        <v>377</v>
      </c>
      <c r="JQ235" s="27">
        <v>44698</v>
      </c>
      <c r="JR235" t="s">
        <v>377</v>
      </c>
      <c r="JS235" s="27">
        <v>44698</v>
      </c>
      <c r="JT235" t="s">
        <v>377</v>
      </c>
      <c r="JU235">
        <v>44698</v>
      </c>
      <c r="JV235" t="s">
        <v>377</v>
      </c>
      <c r="JW235">
        <v>44698</v>
      </c>
      <c r="JX235" t="s">
        <v>377</v>
      </c>
      <c r="JY235" s="27">
        <v>44732</v>
      </c>
      <c r="JZ235" t="s">
        <v>377</v>
      </c>
      <c r="KA235" s="27">
        <v>44732</v>
      </c>
      <c r="KB235" t="s">
        <v>377</v>
      </c>
      <c r="KC235" s="27">
        <v>44763</v>
      </c>
      <c r="KD235" t="s">
        <v>377</v>
      </c>
      <c r="KE235" s="27">
        <v>44763</v>
      </c>
    </row>
    <row r="236" spans="1:291" x14ac:dyDescent="0.25">
      <c r="A236" t="s">
        <v>2530</v>
      </c>
      <c r="B236" s="7">
        <v>43927</v>
      </c>
      <c r="D236" t="s">
        <v>2530</v>
      </c>
      <c r="E236" s="7">
        <v>43927</v>
      </c>
      <c r="G236">
        <v>4159</v>
      </c>
      <c r="I236" t="s">
        <v>2531</v>
      </c>
      <c r="J236" s="7">
        <v>43927</v>
      </c>
      <c r="L236">
        <v>4159</v>
      </c>
      <c r="M236">
        <v>3090</v>
      </c>
      <c r="O236" t="s">
        <v>2542</v>
      </c>
      <c r="P236" s="7">
        <v>43927</v>
      </c>
      <c r="R236">
        <v>9306</v>
      </c>
      <c r="S236" s="7">
        <v>43977</v>
      </c>
      <c r="T236" t="s">
        <v>2342</v>
      </c>
      <c r="U236">
        <v>890</v>
      </c>
      <c r="V236" s="7">
        <v>43633</v>
      </c>
      <c r="W236" t="s">
        <v>2503</v>
      </c>
      <c r="X236">
        <v>3090</v>
      </c>
      <c r="Y236">
        <v>715</v>
      </c>
      <c r="Z236" s="7">
        <v>43927</v>
      </c>
      <c r="AA236">
        <v>3090</v>
      </c>
      <c r="AB236">
        <v>3090</v>
      </c>
      <c r="AC236" t="s">
        <v>2542</v>
      </c>
      <c r="AD236" s="7">
        <v>43984</v>
      </c>
      <c r="AE236" s="14" t="s">
        <v>2530</v>
      </c>
      <c r="AF236" t="s">
        <v>2544</v>
      </c>
      <c r="AG236" s="7">
        <v>43984</v>
      </c>
      <c r="AH236">
        <v>9305</v>
      </c>
      <c r="AI236" s="7">
        <v>43644</v>
      </c>
      <c r="AJ236" s="15" t="s">
        <v>2428</v>
      </c>
      <c r="AK236">
        <v>4555</v>
      </c>
      <c r="AL236" s="7">
        <v>43979</v>
      </c>
      <c r="AM236">
        <v>4380</v>
      </c>
      <c r="AN236">
        <v>4555</v>
      </c>
      <c r="AO236" s="7">
        <v>43979</v>
      </c>
      <c r="AP236">
        <v>4555</v>
      </c>
      <c r="AQ236" s="7">
        <v>43979</v>
      </c>
      <c r="AR236">
        <v>4555</v>
      </c>
      <c r="AS236" s="27">
        <v>44020</v>
      </c>
      <c r="AT236">
        <v>4555</v>
      </c>
      <c r="AU236" s="27">
        <v>44020</v>
      </c>
      <c r="AV236">
        <v>4555</v>
      </c>
      <c r="AW236" s="27">
        <v>44020</v>
      </c>
      <c r="AX236">
        <v>4555</v>
      </c>
      <c r="AY236" s="27">
        <v>44048</v>
      </c>
      <c r="AZ236">
        <v>4170</v>
      </c>
      <c r="BA236" s="27">
        <v>44048</v>
      </c>
      <c r="BB236">
        <v>4170</v>
      </c>
      <c r="BC236" s="27">
        <v>44048</v>
      </c>
      <c r="BD236">
        <v>4170</v>
      </c>
      <c r="BE236" s="27">
        <v>44083</v>
      </c>
      <c r="BF236">
        <v>4170</v>
      </c>
      <c r="BG236" s="27">
        <v>44083</v>
      </c>
      <c r="BJ236">
        <v>4170</v>
      </c>
      <c r="BK236" s="27">
        <v>44083</v>
      </c>
      <c r="BL236">
        <v>4170</v>
      </c>
      <c r="BM236" s="27">
        <v>44083</v>
      </c>
      <c r="BN236">
        <v>4280</v>
      </c>
      <c r="BO236" s="27">
        <v>44091</v>
      </c>
      <c r="BP236">
        <v>4280</v>
      </c>
      <c r="BQ236" s="7">
        <v>44091</v>
      </c>
      <c r="BR236">
        <v>4435</v>
      </c>
      <c r="BS236" s="27">
        <v>44167</v>
      </c>
      <c r="BT236">
        <v>4280</v>
      </c>
      <c r="BU236" s="27">
        <v>44091</v>
      </c>
      <c r="BV236">
        <v>4280</v>
      </c>
      <c r="BW236">
        <v>44091</v>
      </c>
      <c r="BX236">
        <v>4435</v>
      </c>
      <c r="BY236" s="27">
        <v>44167</v>
      </c>
      <c r="BZ236">
        <v>4330</v>
      </c>
      <c r="CA236" s="27">
        <v>44167</v>
      </c>
      <c r="CB236">
        <v>4170</v>
      </c>
      <c r="CC236" s="27">
        <v>44222</v>
      </c>
      <c r="CD236">
        <v>6266</v>
      </c>
      <c r="CE236" s="27">
        <v>44123</v>
      </c>
      <c r="CF236">
        <v>4340</v>
      </c>
      <c r="CG236" s="27">
        <v>44222</v>
      </c>
      <c r="CH236">
        <v>9322</v>
      </c>
      <c r="CI236" s="27">
        <v>44221</v>
      </c>
      <c r="CJ236">
        <v>4380</v>
      </c>
      <c r="CK236" s="27">
        <v>44221</v>
      </c>
      <c r="CL236">
        <v>9322</v>
      </c>
      <c r="CM236" s="27">
        <v>44248</v>
      </c>
      <c r="CN236">
        <v>4350</v>
      </c>
      <c r="CO236" s="27">
        <v>44248</v>
      </c>
      <c r="CP236">
        <v>4350</v>
      </c>
      <c r="CQ236" s="7">
        <v>44248</v>
      </c>
      <c r="CT236">
        <v>4880</v>
      </c>
      <c r="CU236" s="7">
        <v>44263</v>
      </c>
      <c r="CV236">
        <v>4170</v>
      </c>
      <c r="CW236" s="27">
        <v>44264</v>
      </c>
      <c r="CX236">
        <v>4170</v>
      </c>
      <c r="CY236" s="27">
        <v>44298</v>
      </c>
      <c r="CZ236">
        <v>4170</v>
      </c>
      <c r="DA236" s="27">
        <v>44298</v>
      </c>
      <c r="DB236">
        <v>4170</v>
      </c>
      <c r="DC236" s="27">
        <v>44298</v>
      </c>
      <c r="DD236">
        <v>4265</v>
      </c>
      <c r="DE236" s="27">
        <v>44298</v>
      </c>
      <c r="DF236">
        <v>4265</v>
      </c>
      <c r="DG236" s="27">
        <v>44298</v>
      </c>
      <c r="DH236">
        <v>4265</v>
      </c>
      <c r="DI236" s="27">
        <v>44343</v>
      </c>
      <c r="DJ236" t="s">
        <v>140</v>
      </c>
      <c r="DK236" s="7">
        <v>44257</v>
      </c>
      <c r="DL236" t="s">
        <v>27</v>
      </c>
      <c r="DM236" s="27">
        <v>44363</v>
      </c>
      <c r="DN236" t="s">
        <v>27</v>
      </c>
      <c r="DO236" s="27">
        <v>44363</v>
      </c>
      <c r="DP236" t="s">
        <v>404</v>
      </c>
      <c r="DQ236" s="27">
        <v>44365</v>
      </c>
      <c r="DR236" t="s">
        <v>405</v>
      </c>
      <c r="DS236" s="27">
        <v>44365</v>
      </c>
      <c r="DT236" t="s">
        <v>404</v>
      </c>
      <c r="DU236" s="27">
        <v>44365</v>
      </c>
      <c r="DV236" t="s">
        <v>402</v>
      </c>
      <c r="DW236" s="27">
        <v>44365</v>
      </c>
      <c r="DX236" t="s">
        <v>397</v>
      </c>
      <c r="DY236" s="7">
        <v>44365</v>
      </c>
      <c r="DZ236" t="s">
        <v>397</v>
      </c>
      <c r="EA236">
        <v>44365</v>
      </c>
      <c r="EB236" t="s">
        <v>397</v>
      </c>
      <c r="EC236" s="27">
        <v>44365</v>
      </c>
      <c r="ED236" t="s">
        <v>397</v>
      </c>
      <c r="EE236" s="27">
        <v>44365</v>
      </c>
      <c r="EF236" t="s">
        <v>397</v>
      </c>
      <c r="EG236" s="7">
        <v>44365</v>
      </c>
      <c r="EH236" t="s">
        <v>397</v>
      </c>
      <c r="EI236" s="27">
        <v>44365</v>
      </c>
      <c r="EJ236" t="s">
        <v>394</v>
      </c>
      <c r="EK236" s="27">
        <v>44365</v>
      </c>
      <c r="EL236" t="s">
        <v>394</v>
      </c>
      <c r="EM236" s="27">
        <v>44365</v>
      </c>
      <c r="EN236" t="s">
        <v>394</v>
      </c>
      <c r="EO236" s="27">
        <v>44365</v>
      </c>
      <c r="EP236" t="s">
        <v>394</v>
      </c>
      <c r="EQ236" s="27">
        <v>44365</v>
      </c>
      <c r="ER236" t="s">
        <v>390</v>
      </c>
      <c r="ES236" s="27">
        <v>44420</v>
      </c>
      <c r="ET236" t="s">
        <v>389</v>
      </c>
      <c r="EU236" s="27">
        <v>44420</v>
      </c>
      <c r="EV236" t="s">
        <v>387</v>
      </c>
      <c r="EW236" s="27">
        <v>44420</v>
      </c>
      <c r="EX236" t="s">
        <v>387</v>
      </c>
      <c r="EY236" s="27">
        <v>44420</v>
      </c>
      <c r="EZ236" t="s">
        <v>387</v>
      </c>
      <c r="FA236">
        <v>44433</v>
      </c>
      <c r="FB236" t="s">
        <v>387</v>
      </c>
      <c r="FC236" s="27">
        <v>44433</v>
      </c>
      <c r="FF236" t="s">
        <v>387</v>
      </c>
      <c r="FG236" s="27">
        <v>44433</v>
      </c>
      <c r="FH236" t="s">
        <v>385</v>
      </c>
      <c r="FI236" s="7">
        <v>44433</v>
      </c>
      <c r="FJ236" t="s">
        <v>385</v>
      </c>
      <c r="FK236" s="27">
        <v>44433</v>
      </c>
      <c r="FL236" t="s">
        <v>385</v>
      </c>
      <c r="FM236" s="27">
        <v>44433</v>
      </c>
      <c r="FN236" t="s">
        <v>384</v>
      </c>
      <c r="FO236" s="27">
        <v>44453</v>
      </c>
      <c r="FP236" t="s">
        <v>384</v>
      </c>
      <c r="FQ236" s="27">
        <v>44453</v>
      </c>
      <c r="FR236" t="s">
        <v>384</v>
      </c>
      <c r="FS236" s="27">
        <v>44453</v>
      </c>
      <c r="FT236" t="s">
        <v>384</v>
      </c>
      <c r="FU236" s="7">
        <v>44453</v>
      </c>
      <c r="FV236" t="s">
        <v>384</v>
      </c>
      <c r="FW236" s="27">
        <v>44453</v>
      </c>
      <c r="FX236" t="s">
        <v>384</v>
      </c>
      <c r="FY236" s="27">
        <v>44453</v>
      </c>
      <c r="FZ236" t="s">
        <v>384</v>
      </c>
      <c r="GA236" s="27">
        <v>44453</v>
      </c>
      <c r="GB236" t="s">
        <v>384</v>
      </c>
      <c r="GC236" s="27">
        <v>44453</v>
      </c>
      <c r="GD236" t="s">
        <v>384</v>
      </c>
      <c r="GE236" s="27">
        <v>44453</v>
      </c>
      <c r="GF236" t="s">
        <v>384</v>
      </c>
      <c r="GG236" s="27">
        <v>44453</v>
      </c>
      <c r="GH236" t="s">
        <v>384</v>
      </c>
      <c r="GI236" s="27">
        <v>44481</v>
      </c>
      <c r="GJ236" t="s">
        <v>384</v>
      </c>
      <c r="GK236" s="27">
        <v>44481</v>
      </c>
      <c r="GL236" t="s">
        <v>384</v>
      </c>
      <c r="GM236" s="27">
        <v>44481</v>
      </c>
      <c r="GN236" t="s">
        <v>384</v>
      </c>
      <c r="GO236" s="27">
        <v>44481</v>
      </c>
      <c r="GP236" t="s">
        <v>384</v>
      </c>
      <c r="GQ236" s="27">
        <v>44481</v>
      </c>
      <c r="GR236" t="s">
        <v>384</v>
      </c>
      <c r="GS236" s="27">
        <v>44481</v>
      </c>
      <c r="GT236" t="s">
        <v>384</v>
      </c>
      <c r="GU236" s="27">
        <v>44509</v>
      </c>
      <c r="GV236" t="s">
        <v>384</v>
      </c>
      <c r="GW236" s="27">
        <v>44509</v>
      </c>
      <c r="GX236" t="s">
        <v>384</v>
      </c>
      <c r="GY236" s="27">
        <v>44509</v>
      </c>
      <c r="GZ236" t="s">
        <v>382</v>
      </c>
      <c r="HA236" s="27">
        <v>44509</v>
      </c>
      <c r="HB236" t="s">
        <v>382</v>
      </c>
      <c r="HC236" s="27">
        <v>44509</v>
      </c>
      <c r="HD236" t="s">
        <v>382</v>
      </c>
      <c r="HE236" s="27">
        <v>44509</v>
      </c>
      <c r="HF236" t="s">
        <v>382</v>
      </c>
      <c r="HG236">
        <v>44509</v>
      </c>
      <c r="HH236" t="s">
        <v>382</v>
      </c>
      <c r="HI236">
        <v>44509</v>
      </c>
      <c r="HJ236" t="s">
        <v>382</v>
      </c>
      <c r="HK236">
        <v>44509</v>
      </c>
      <c r="HL236" t="s">
        <v>382</v>
      </c>
      <c r="HM236" s="27">
        <v>44546</v>
      </c>
      <c r="HN236" t="s">
        <v>378</v>
      </c>
      <c r="HO236" s="27">
        <v>44546</v>
      </c>
      <c r="HP236" t="s">
        <v>381</v>
      </c>
      <c r="HQ236" s="27">
        <v>44469</v>
      </c>
      <c r="HR236" s="470" t="s">
        <v>381</v>
      </c>
      <c r="HS236" s="471">
        <v>44469</v>
      </c>
      <c r="HT236" t="s">
        <v>381</v>
      </c>
      <c r="HU236" s="27">
        <v>44469</v>
      </c>
      <c r="HV236" t="s">
        <v>381</v>
      </c>
      <c r="HW236" s="27">
        <v>44469</v>
      </c>
      <c r="HX236" t="s">
        <v>381</v>
      </c>
      <c r="HY236" s="27">
        <v>44469</v>
      </c>
      <c r="HZ236" t="s">
        <v>377</v>
      </c>
      <c r="IA236" s="27">
        <v>44546</v>
      </c>
      <c r="IB236" t="s">
        <v>377</v>
      </c>
      <c r="IC236" s="27">
        <v>44546</v>
      </c>
      <c r="ID236" t="s">
        <v>377</v>
      </c>
      <c r="IE236" s="27">
        <v>44546</v>
      </c>
      <c r="IF236" t="s">
        <v>376</v>
      </c>
      <c r="IG236" s="27">
        <v>44588</v>
      </c>
      <c r="IH236" t="s">
        <v>380</v>
      </c>
      <c r="II236" s="27">
        <v>44588</v>
      </c>
      <c r="IJ236" t="s">
        <v>380</v>
      </c>
      <c r="IK236" s="27">
        <v>44588</v>
      </c>
      <c r="IL236" t="s">
        <v>380</v>
      </c>
      <c r="IM236" s="27">
        <v>44609</v>
      </c>
      <c r="IN236" t="s">
        <v>380</v>
      </c>
      <c r="IO236" s="27">
        <v>44609</v>
      </c>
      <c r="IP236" t="s">
        <v>381</v>
      </c>
      <c r="IQ236" s="27">
        <v>44610</v>
      </c>
      <c r="IR236" t="s">
        <v>381</v>
      </c>
      <c r="IS236">
        <v>44610</v>
      </c>
      <c r="IT236" t="s">
        <v>381</v>
      </c>
      <c r="IU236" s="27">
        <v>44610</v>
      </c>
      <c r="IV236" t="s">
        <v>381</v>
      </c>
      <c r="IW236" s="27">
        <v>44610</v>
      </c>
      <c r="IX236" t="s">
        <v>381</v>
      </c>
      <c r="IY236" s="27">
        <v>44610</v>
      </c>
      <c r="IZ236" t="s">
        <v>381</v>
      </c>
      <c r="JA236" s="27">
        <v>44610</v>
      </c>
      <c r="JB236" t="s">
        <v>381</v>
      </c>
      <c r="JC236" s="27">
        <v>44610</v>
      </c>
      <c r="JD236" t="s">
        <v>381</v>
      </c>
      <c r="JE236" s="27">
        <v>44610</v>
      </c>
      <c r="JF236" t="s">
        <v>382</v>
      </c>
      <c r="JG236">
        <v>44664</v>
      </c>
      <c r="JH236" t="s">
        <v>378</v>
      </c>
      <c r="JI236" s="27">
        <v>44609</v>
      </c>
      <c r="JJ236" t="s">
        <v>378</v>
      </c>
      <c r="JK236">
        <v>44609</v>
      </c>
      <c r="JL236" t="s">
        <v>378</v>
      </c>
      <c r="JM236" s="27">
        <v>44680</v>
      </c>
      <c r="JN236" t="s">
        <v>378</v>
      </c>
      <c r="JO236" s="7">
        <v>44680</v>
      </c>
      <c r="JP236" t="s">
        <v>378</v>
      </c>
      <c r="JQ236" s="27">
        <v>44698</v>
      </c>
      <c r="JR236" t="s">
        <v>378</v>
      </c>
      <c r="JS236" s="27">
        <v>44698</v>
      </c>
      <c r="JT236" t="s">
        <v>378</v>
      </c>
      <c r="JU236">
        <v>44698</v>
      </c>
      <c r="JV236" t="s">
        <v>378</v>
      </c>
      <c r="JW236">
        <v>44698</v>
      </c>
      <c r="JX236" t="s">
        <v>378</v>
      </c>
      <c r="JY236" s="27">
        <v>44732</v>
      </c>
      <c r="JZ236" t="s">
        <v>378</v>
      </c>
      <c r="KA236" s="27">
        <v>44732</v>
      </c>
      <c r="KB236" t="s">
        <v>378</v>
      </c>
      <c r="KC236" s="27">
        <v>44763</v>
      </c>
      <c r="KD236" t="s">
        <v>378</v>
      </c>
      <c r="KE236" s="27">
        <v>44763</v>
      </c>
    </row>
    <row r="237" spans="1:291" x14ac:dyDescent="0.25">
      <c r="A237" t="s">
        <v>2531</v>
      </c>
      <c r="B237" s="7">
        <v>43927</v>
      </c>
      <c r="D237" t="s">
        <v>2531</v>
      </c>
      <c r="E237" s="7">
        <v>43927</v>
      </c>
      <c r="G237">
        <v>4111</v>
      </c>
      <c r="I237">
        <v>4352</v>
      </c>
      <c r="J237" s="7">
        <v>43895</v>
      </c>
      <c r="L237">
        <v>4111</v>
      </c>
      <c r="M237">
        <v>715</v>
      </c>
      <c r="O237" t="s">
        <v>2544</v>
      </c>
      <c r="P237" s="7">
        <v>43927</v>
      </c>
      <c r="R237">
        <v>9305</v>
      </c>
      <c r="S237" s="7">
        <v>43644</v>
      </c>
      <c r="T237" t="s">
        <v>2428</v>
      </c>
      <c r="U237">
        <v>891</v>
      </c>
      <c r="V237" s="7">
        <v>43790</v>
      </c>
      <c r="W237" t="s">
        <v>2342</v>
      </c>
      <c r="X237">
        <v>715</v>
      </c>
      <c r="Y237">
        <v>714</v>
      </c>
      <c r="Z237" s="7">
        <v>43927</v>
      </c>
      <c r="AA237">
        <v>715</v>
      </c>
      <c r="AB237">
        <v>715</v>
      </c>
      <c r="AC237" t="s">
        <v>2544</v>
      </c>
      <c r="AD237" s="7">
        <v>43984</v>
      </c>
      <c r="AE237" s="14" t="s">
        <v>2531</v>
      </c>
      <c r="AF237">
        <v>4330</v>
      </c>
      <c r="AG237" s="7">
        <v>43979</v>
      </c>
      <c r="AH237">
        <v>7917</v>
      </c>
      <c r="AI237" s="7">
        <v>43970</v>
      </c>
      <c r="AJ237" s="15" t="s">
        <v>2503</v>
      </c>
      <c r="AK237">
        <v>4435</v>
      </c>
      <c r="AL237" s="7">
        <v>43979</v>
      </c>
      <c r="AM237">
        <v>4381</v>
      </c>
      <c r="AN237">
        <v>4435</v>
      </c>
      <c r="AO237" s="7">
        <v>43979</v>
      </c>
      <c r="AP237">
        <v>4435</v>
      </c>
      <c r="AQ237" s="7">
        <v>43979</v>
      </c>
      <c r="AR237">
        <v>4435</v>
      </c>
      <c r="AS237" s="27">
        <v>44020</v>
      </c>
      <c r="AT237">
        <v>4435</v>
      </c>
      <c r="AU237" s="27">
        <v>44020</v>
      </c>
      <c r="AV237">
        <v>4435</v>
      </c>
      <c r="AW237" s="27">
        <v>44020</v>
      </c>
      <c r="AX237">
        <v>4435</v>
      </c>
      <c r="AY237" s="27">
        <v>44050</v>
      </c>
      <c r="AZ237">
        <v>4555</v>
      </c>
      <c r="BA237" s="27">
        <v>44048</v>
      </c>
      <c r="BB237">
        <v>4555</v>
      </c>
      <c r="BC237" s="27">
        <v>44048</v>
      </c>
      <c r="BD237">
        <v>4555</v>
      </c>
      <c r="BE237" s="27">
        <v>44083</v>
      </c>
      <c r="BF237">
        <v>4555</v>
      </c>
      <c r="BG237" s="27">
        <v>44083</v>
      </c>
      <c r="BJ237">
        <v>4555</v>
      </c>
      <c r="BK237" s="27">
        <v>44083</v>
      </c>
      <c r="BL237">
        <v>4555</v>
      </c>
      <c r="BM237" s="27">
        <v>44083</v>
      </c>
      <c r="BN237">
        <v>4265</v>
      </c>
      <c r="BO237" s="27">
        <v>44091</v>
      </c>
      <c r="BP237">
        <v>4265</v>
      </c>
      <c r="BQ237" s="7">
        <v>44091</v>
      </c>
      <c r="BR237">
        <v>4351</v>
      </c>
      <c r="BS237" s="27">
        <v>44167</v>
      </c>
      <c r="BT237">
        <v>4265</v>
      </c>
      <c r="BU237" s="27">
        <v>44167</v>
      </c>
      <c r="BV237">
        <v>4265</v>
      </c>
      <c r="BW237" s="7">
        <v>44167</v>
      </c>
      <c r="BX237">
        <v>4351</v>
      </c>
      <c r="BY237" s="27">
        <v>44167</v>
      </c>
      <c r="BZ237">
        <v>4280</v>
      </c>
      <c r="CA237" s="27">
        <v>44091</v>
      </c>
      <c r="CB237">
        <v>4555</v>
      </c>
      <c r="CC237" s="27">
        <v>44222</v>
      </c>
      <c r="CD237">
        <v>6251</v>
      </c>
      <c r="CE237" s="27">
        <v>44222</v>
      </c>
      <c r="CF237">
        <v>4341</v>
      </c>
      <c r="CG237" s="27">
        <v>44222</v>
      </c>
      <c r="CH237">
        <v>9320</v>
      </c>
      <c r="CI237" s="27">
        <v>44221</v>
      </c>
      <c r="CJ237">
        <v>4381</v>
      </c>
      <c r="CK237" s="27">
        <v>44221</v>
      </c>
      <c r="CL237">
        <v>9320</v>
      </c>
      <c r="CM237" s="27">
        <v>44248</v>
      </c>
      <c r="CN237">
        <v>9322</v>
      </c>
      <c r="CO237" s="27">
        <v>44248</v>
      </c>
      <c r="CP237">
        <v>9322</v>
      </c>
      <c r="CQ237" s="7">
        <v>44248</v>
      </c>
      <c r="CT237">
        <v>4845</v>
      </c>
      <c r="CU237" s="7">
        <v>44263</v>
      </c>
      <c r="CV237">
        <v>4555</v>
      </c>
      <c r="CW237" s="27">
        <v>44263</v>
      </c>
      <c r="CX237">
        <v>4555</v>
      </c>
      <c r="CY237" s="27">
        <v>44298</v>
      </c>
      <c r="CZ237">
        <v>4555</v>
      </c>
      <c r="DA237" s="27">
        <v>44298</v>
      </c>
      <c r="DB237">
        <v>4555</v>
      </c>
      <c r="DC237" s="27">
        <v>44298</v>
      </c>
      <c r="DD237">
        <v>4170</v>
      </c>
      <c r="DE237" s="27">
        <v>44298</v>
      </c>
      <c r="DF237">
        <v>4170</v>
      </c>
      <c r="DG237" s="27">
        <v>44298</v>
      </c>
      <c r="DH237">
        <v>4170</v>
      </c>
      <c r="DI237" s="27">
        <v>44343</v>
      </c>
      <c r="DJ237" t="s">
        <v>141</v>
      </c>
      <c r="DK237" s="7">
        <v>44257</v>
      </c>
      <c r="DL237" t="s">
        <v>29</v>
      </c>
      <c r="DM237" s="27">
        <v>44363</v>
      </c>
      <c r="DN237" t="s">
        <v>29</v>
      </c>
      <c r="DO237" s="27">
        <v>44363</v>
      </c>
      <c r="DP237" t="s">
        <v>405</v>
      </c>
      <c r="DQ237" s="27">
        <v>44365</v>
      </c>
      <c r="DR237" t="s">
        <v>407</v>
      </c>
      <c r="DS237" s="27">
        <v>44091</v>
      </c>
      <c r="DT237" t="s">
        <v>405</v>
      </c>
      <c r="DU237" s="27">
        <v>44365</v>
      </c>
      <c r="DV237" t="s">
        <v>403</v>
      </c>
      <c r="DW237" s="27">
        <v>44365</v>
      </c>
      <c r="DX237" t="s">
        <v>398</v>
      </c>
      <c r="DY237" s="7">
        <v>44365</v>
      </c>
      <c r="DZ237" t="s">
        <v>398</v>
      </c>
      <c r="EA237">
        <v>44365</v>
      </c>
      <c r="EB237" t="s">
        <v>398</v>
      </c>
      <c r="EC237" s="27">
        <v>44365</v>
      </c>
      <c r="ED237" t="s">
        <v>398</v>
      </c>
      <c r="EE237" s="27">
        <v>44365</v>
      </c>
      <c r="EF237" t="s">
        <v>398</v>
      </c>
      <c r="EG237" s="7">
        <v>44365</v>
      </c>
      <c r="EH237" t="s">
        <v>398</v>
      </c>
      <c r="EI237" s="27">
        <v>44365</v>
      </c>
      <c r="EJ237" t="s">
        <v>395</v>
      </c>
      <c r="EK237" s="27">
        <v>44365</v>
      </c>
      <c r="EL237" t="s">
        <v>395</v>
      </c>
      <c r="EM237" s="27">
        <v>44365</v>
      </c>
      <c r="EN237" t="s">
        <v>395</v>
      </c>
      <c r="EO237" s="27">
        <v>44365</v>
      </c>
      <c r="EP237" t="s">
        <v>395</v>
      </c>
      <c r="EQ237" s="27">
        <v>44365</v>
      </c>
      <c r="ER237" t="s">
        <v>391</v>
      </c>
      <c r="ES237" s="27">
        <v>44420</v>
      </c>
      <c r="ET237" t="s">
        <v>390</v>
      </c>
      <c r="EU237" s="27">
        <v>44420</v>
      </c>
      <c r="EV237" t="s">
        <v>389</v>
      </c>
      <c r="EW237" s="27">
        <v>44420</v>
      </c>
      <c r="EX237" t="s">
        <v>389</v>
      </c>
      <c r="EY237" s="27">
        <v>44420</v>
      </c>
      <c r="EZ237" t="s">
        <v>389</v>
      </c>
      <c r="FA237">
        <v>44433</v>
      </c>
      <c r="FB237" t="s">
        <v>389</v>
      </c>
      <c r="FC237" s="27">
        <v>44433</v>
      </c>
      <c r="FF237" t="s">
        <v>389</v>
      </c>
      <c r="FG237" s="27">
        <v>44433</v>
      </c>
      <c r="FH237" t="s">
        <v>387</v>
      </c>
      <c r="FI237" s="7">
        <v>44433</v>
      </c>
      <c r="FJ237" t="s">
        <v>387</v>
      </c>
      <c r="FK237" s="27">
        <v>44433</v>
      </c>
      <c r="FL237" t="s">
        <v>387</v>
      </c>
      <c r="FM237" s="27">
        <v>44433</v>
      </c>
      <c r="FN237" t="s">
        <v>385</v>
      </c>
      <c r="FO237" s="27">
        <v>44453</v>
      </c>
      <c r="FP237" t="s">
        <v>385</v>
      </c>
      <c r="FQ237" s="27">
        <v>44453</v>
      </c>
      <c r="FR237" t="s">
        <v>385</v>
      </c>
      <c r="FS237" s="27">
        <v>44453</v>
      </c>
      <c r="FT237" t="s">
        <v>385</v>
      </c>
      <c r="FU237" s="7">
        <v>44453</v>
      </c>
      <c r="FV237" t="s">
        <v>385</v>
      </c>
      <c r="FW237" s="27">
        <v>44453</v>
      </c>
      <c r="FX237" t="s">
        <v>385</v>
      </c>
      <c r="FY237" s="27">
        <v>44453</v>
      </c>
      <c r="FZ237" t="s">
        <v>385</v>
      </c>
      <c r="GA237" s="27">
        <v>44453</v>
      </c>
      <c r="GB237" t="s">
        <v>385</v>
      </c>
      <c r="GC237" s="27">
        <v>44453</v>
      </c>
      <c r="GD237" t="s">
        <v>385</v>
      </c>
      <c r="GE237" s="27">
        <v>44453</v>
      </c>
      <c r="GF237" t="s">
        <v>385</v>
      </c>
      <c r="GG237" s="27">
        <v>44453</v>
      </c>
      <c r="GH237" t="s">
        <v>385</v>
      </c>
      <c r="GI237" s="27">
        <v>44481</v>
      </c>
      <c r="GJ237" t="s">
        <v>385</v>
      </c>
      <c r="GK237" s="27">
        <v>44481</v>
      </c>
      <c r="GL237" t="s">
        <v>385</v>
      </c>
      <c r="GM237" s="27">
        <v>44481</v>
      </c>
      <c r="GN237" t="s">
        <v>385</v>
      </c>
      <c r="GO237" s="27">
        <v>44481</v>
      </c>
      <c r="GP237" t="s">
        <v>385</v>
      </c>
      <c r="GQ237" s="27">
        <v>44481</v>
      </c>
      <c r="GR237" t="s">
        <v>385</v>
      </c>
      <c r="GS237" s="27">
        <v>44481</v>
      </c>
      <c r="GT237" t="s">
        <v>385</v>
      </c>
      <c r="GU237" s="27">
        <v>44509</v>
      </c>
      <c r="GV237" t="s">
        <v>385</v>
      </c>
      <c r="GW237" s="27">
        <v>44509</v>
      </c>
      <c r="GX237" t="s">
        <v>385</v>
      </c>
      <c r="GY237" s="27">
        <v>44509</v>
      </c>
      <c r="GZ237" t="s">
        <v>384</v>
      </c>
      <c r="HA237" s="27">
        <v>44509</v>
      </c>
      <c r="HB237" t="s">
        <v>384</v>
      </c>
      <c r="HC237" s="27">
        <v>44509</v>
      </c>
      <c r="HD237" t="s">
        <v>384</v>
      </c>
      <c r="HE237" s="27">
        <v>44509</v>
      </c>
      <c r="HF237" t="s">
        <v>384</v>
      </c>
      <c r="HG237">
        <v>44509</v>
      </c>
      <c r="HH237" t="s">
        <v>384</v>
      </c>
      <c r="HI237">
        <v>44509</v>
      </c>
      <c r="HJ237" t="s">
        <v>384</v>
      </c>
      <c r="HK237">
        <v>44509</v>
      </c>
      <c r="HL237" t="s">
        <v>384</v>
      </c>
      <c r="HM237" s="27">
        <v>44546</v>
      </c>
      <c r="HN237" t="s">
        <v>380</v>
      </c>
      <c r="HO237" s="27">
        <v>44546</v>
      </c>
      <c r="HP237" t="s">
        <v>382</v>
      </c>
      <c r="HQ237" s="27">
        <v>44546</v>
      </c>
      <c r="HR237" s="470" t="s">
        <v>382</v>
      </c>
      <c r="HS237" s="471">
        <v>44546</v>
      </c>
      <c r="HT237" t="s">
        <v>382</v>
      </c>
      <c r="HU237" s="27">
        <v>44546</v>
      </c>
      <c r="HV237" t="s">
        <v>382</v>
      </c>
      <c r="HW237" s="27">
        <v>44546</v>
      </c>
      <c r="HX237" t="s">
        <v>382</v>
      </c>
      <c r="HY237" s="27">
        <v>44546</v>
      </c>
      <c r="HZ237" t="s">
        <v>378</v>
      </c>
      <c r="IA237" s="27">
        <v>44588</v>
      </c>
      <c r="IB237" t="s">
        <v>378</v>
      </c>
      <c r="IC237" s="27">
        <v>44588</v>
      </c>
      <c r="ID237" t="s">
        <v>378</v>
      </c>
      <c r="IE237" s="27">
        <v>44588</v>
      </c>
      <c r="IF237" t="s">
        <v>377</v>
      </c>
      <c r="IG237" s="27">
        <v>44546</v>
      </c>
      <c r="IH237" t="s">
        <v>381</v>
      </c>
      <c r="II237" s="27">
        <v>44469</v>
      </c>
      <c r="IJ237" t="s">
        <v>381</v>
      </c>
      <c r="IK237" s="27">
        <v>44469</v>
      </c>
      <c r="IL237" t="s">
        <v>381</v>
      </c>
      <c r="IM237" s="27">
        <v>44469</v>
      </c>
      <c r="IN237" t="s">
        <v>381</v>
      </c>
      <c r="IO237" s="27">
        <v>44610</v>
      </c>
      <c r="IP237" t="s">
        <v>382</v>
      </c>
      <c r="IQ237" s="27">
        <v>44609</v>
      </c>
      <c r="IR237" t="s">
        <v>382</v>
      </c>
      <c r="IS237">
        <v>44609</v>
      </c>
      <c r="IT237" t="s">
        <v>382</v>
      </c>
      <c r="IU237" s="27">
        <v>44609</v>
      </c>
      <c r="IV237" t="s">
        <v>382</v>
      </c>
      <c r="IW237" s="27">
        <v>44643</v>
      </c>
      <c r="IX237" t="s">
        <v>382</v>
      </c>
      <c r="IY237" s="27">
        <v>44643</v>
      </c>
      <c r="IZ237" t="s">
        <v>382</v>
      </c>
      <c r="JA237" s="27">
        <v>44643</v>
      </c>
      <c r="JB237" t="s">
        <v>382</v>
      </c>
      <c r="JC237" s="27">
        <v>44643</v>
      </c>
      <c r="JD237" t="s">
        <v>382</v>
      </c>
      <c r="JE237" s="27">
        <v>44643</v>
      </c>
      <c r="JF237" t="s">
        <v>384</v>
      </c>
      <c r="JG237">
        <v>44664</v>
      </c>
      <c r="JH237" t="s">
        <v>380</v>
      </c>
      <c r="JI237" s="27">
        <v>44664</v>
      </c>
      <c r="JJ237" t="s">
        <v>380</v>
      </c>
      <c r="JK237">
        <v>44664</v>
      </c>
      <c r="JL237" t="s">
        <v>380</v>
      </c>
      <c r="JM237" s="27">
        <v>44664</v>
      </c>
      <c r="JN237" t="s">
        <v>380</v>
      </c>
      <c r="JO237" s="7">
        <v>44664</v>
      </c>
      <c r="JP237" t="s">
        <v>380</v>
      </c>
      <c r="JQ237" s="27">
        <v>44698</v>
      </c>
      <c r="JR237" t="s">
        <v>380</v>
      </c>
      <c r="JS237" s="27">
        <v>44698</v>
      </c>
      <c r="JT237" t="s">
        <v>380</v>
      </c>
      <c r="JU237">
        <v>44698</v>
      </c>
      <c r="JV237" t="s">
        <v>380</v>
      </c>
      <c r="JW237">
        <v>44728</v>
      </c>
      <c r="JX237" t="s">
        <v>380</v>
      </c>
      <c r="JY237" s="27">
        <v>44728</v>
      </c>
      <c r="JZ237" t="s">
        <v>380</v>
      </c>
      <c r="KA237" s="27">
        <v>44728</v>
      </c>
      <c r="KB237" t="s">
        <v>380</v>
      </c>
      <c r="KC237" s="27">
        <v>44763</v>
      </c>
      <c r="KD237" t="s">
        <v>380</v>
      </c>
      <c r="KE237" s="27">
        <v>44763</v>
      </c>
    </row>
    <row r="238" spans="1:291" x14ac:dyDescent="0.25">
      <c r="A238">
        <v>4352</v>
      </c>
      <c r="B238" s="7">
        <v>43895</v>
      </c>
      <c r="D238">
        <v>4352</v>
      </c>
      <c r="E238" s="7">
        <v>43895</v>
      </c>
      <c r="G238">
        <v>4113</v>
      </c>
      <c r="I238">
        <v>4495</v>
      </c>
      <c r="J238" s="7">
        <v>43927</v>
      </c>
      <c r="L238">
        <v>4113</v>
      </c>
      <c r="M238">
        <v>714</v>
      </c>
      <c r="O238">
        <v>4330</v>
      </c>
      <c r="P238" s="7">
        <v>43927</v>
      </c>
      <c r="R238">
        <v>7917</v>
      </c>
      <c r="S238" s="7">
        <v>43970</v>
      </c>
      <c r="T238" t="s">
        <v>2503</v>
      </c>
      <c r="U238">
        <v>1401</v>
      </c>
      <c r="V238" s="7">
        <v>43633</v>
      </c>
      <c r="W238" t="s">
        <v>2503</v>
      </c>
      <c r="X238">
        <v>714</v>
      </c>
      <c r="Y238" t="s">
        <v>2530</v>
      </c>
      <c r="Z238" s="7">
        <v>43927</v>
      </c>
      <c r="AA238">
        <v>714</v>
      </c>
      <c r="AB238">
        <v>714</v>
      </c>
      <c r="AC238">
        <v>4330</v>
      </c>
      <c r="AD238" s="7">
        <v>43979</v>
      </c>
      <c r="AE238" s="14">
        <v>4352</v>
      </c>
      <c r="AF238">
        <v>4280</v>
      </c>
      <c r="AG238" s="7">
        <v>43979</v>
      </c>
      <c r="AH238">
        <v>6430</v>
      </c>
      <c r="AI238" s="7">
        <v>43852</v>
      </c>
      <c r="AJ238" s="15" t="s">
        <v>2342</v>
      </c>
      <c r="AK238">
        <v>4351</v>
      </c>
      <c r="AL238" s="7">
        <v>43984</v>
      </c>
      <c r="AM238">
        <v>4340</v>
      </c>
      <c r="AN238">
        <v>4351</v>
      </c>
      <c r="AO238" s="7">
        <v>43984</v>
      </c>
      <c r="AP238">
        <v>4351</v>
      </c>
      <c r="AQ238" s="7">
        <v>43984</v>
      </c>
      <c r="AR238">
        <v>4351</v>
      </c>
      <c r="AS238" s="27">
        <v>44020</v>
      </c>
      <c r="AT238">
        <v>4351</v>
      </c>
      <c r="AU238" s="27">
        <v>44020</v>
      </c>
      <c r="AV238">
        <v>4351</v>
      </c>
      <c r="AW238" s="27">
        <v>44020</v>
      </c>
      <c r="AX238">
        <v>4351</v>
      </c>
      <c r="AY238" s="27">
        <v>44048</v>
      </c>
      <c r="AZ238">
        <v>4435</v>
      </c>
      <c r="BA238" s="27">
        <v>44050</v>
      </c>
      <c r="BB238">
        <v>4435</v>
      </c>
      <c r="BC238" s="27">
        <v>44050</v>
      </c>
      <c r="BD238">
        <v>4435</v>
      </c>
      <c r="BE238" s="27">
        <v>44050</v>
      </c>
      <c r="BF238">
        <v>4435</v>
      </c>
      <c r="BG238" s="27">
        <v>44050</v>
      </c>
      <c r="BJ238">
        <v>4435</v>
      </c>
      <c r="BK238" s="27">
        <v>44050</v>
      </c>
      <c r="BL238">
        <v>4435</v>
      </c>
      <c r="BM238" s="27">
        <v>44050</v>
      </c>
      <c r="BN238">
        <v>4170</v>
      </c>
      <c r="BO238" s="27">
        <v>44083</v>
      </c>
      <c r="BP238">
        <v>4170</v>
      </c>
      <c r="BQ238" s="7">
        <v>44083</v>
      </c>
      <c r="BR238">
        <v>4535</v>
      </c>
      <c r="BS238" s="27">
        <v>43927</v>
      </c>
      <c r="BT238">
        <v>4170</v>
      </c>
      <c r="BU238" s="27">
        <v>44083</v>
      </c>
      <c r="BV238">
        <v>4170</v>
      </c>
      <c r="BW238">
        <v>44083</v>
      </c>
      <c r="BX238">
        <v>4535</v>
      </c>
      <c r="BY238" s="27">
        <v>43927</v>
      </c>
      <c r="BZ238">
        <v>4265</v>
      </c>
      <c r="CA238" s="27">
        <v>44167</v>
      </c>
      <c r="CB238">
        <v>4435</v>
      </c>
      <c r="CC238" s="27">
        <v>44222</v>
      </c>
      <c r="CD238">
        <v>6243</v>
      </c>
      <c r="CE238" s="27">
        <v>44123</v>
      </c>
      <c r="CF238">
        <v>4557</v>
      </c>
      <c r="CG238" s="27">
        <v>44167</v>
      </c>
      <c r="CH238">
        <v>9321</v>
      </c>
      <c r="CI238" s="27">
        <v>44222</v>
      </c>
      <c r="CJ238">
        <v>4340</v>
      </c>
      <c r="CK238" s="27">
        <v>44222</v>
      </c>
      <c r="CL238">
        <v>9321</v>
      </c>
      <c r="CM238" s="27">
        <v>44248</v>
      </c>
      <c r="CN238">
        <v>9320</v>
      </c>
      <c r="CO238" s="27">
        <v>44248</v>
      </c>
      <c r="CP238">
        <v>9320</v>
      </c>
      <c r="CQ238" s="7">
        <v>44248</v>
      </c>
      <c r="CT238">
        <v>4695</v>
      </c>
      <c r="CU238" s="7">
        <v>44263</v>
      </c>
      <c r="CV238">
        <v>4435</v>
      </c>
      <c r="CW238" s="27">
        <v>44263</v>
      </c>
      <c r="CX238">
        <v>4435</v>
      </c>
      <c r="CY238" s="27">
        <v>44298</v>
      </c>
      <c r="CZ238">
        <v>4435</v>
      </c>
      <c r="DA238" s="27">
        <v>44298</v>
      </c>
      <c r="DB238">
        <v>4435</v>
      </c>
      <c r="DC238" s="27">
        <v>44298</v>
      </c>
      <c r="DD238">
        <v>4555</v>
      </c>
      <c r="DE238" s="27">
        <v>44298</v>
      </c>
      <c r="DF238">
        <v>4555</v>
      </c>
      <c r="DG238" s="27">
        <v>44298</v>
      </c>
      <c r="DH238">
        <v>4555</v>
      </c>
      <c r="DI238" s="27">
        <v>44343</v>
      </c>
      <c r="DJ238" t="s">
        <v>143</v>
      </c>
      <c r="DK238" s="7">
        <v>44257</v>
      </c>
      <c r="DL238" t="s">
        <v>429</v>
      </c>
      <c r="DM238" s="27">
        <v>44362</v>
      </c>
      <c r="DN238" t="s">
        <v>429</v>
      </c>
      <c r="DO238" s="27">
        <v>44362</v>
      </c>
      <c r="DP238" t="s">
        <v>407</v>
      </c>
      <c r="DQ238" s="27">
        <v>44091</v>
      </c>
      <c r="DT238" t="s">
        <v>407</v>
      </c>
      <c r="DU238" s="27">
        <v>44091</v>
      </c>
      <c r="DV238" t="s">
        <v>404</v>
      </c>
      <c r="DW238" s="27">
        <v>44365</v>
      </c>
      <c r="DX238" t="s">
        <v>402</v>
      </c>
      <c r="DY238" s="7">
        <v>44365</v>
      </c>
      <c r="DZ238" t="s">
        <v>402</v>
      </c>
      <c r="EA238">
        <v>44365</v>
      </c>
      <c r="EB238" t="s">
        <v>402</v>
      </c>
      <c r="EC238" s="27">
        <v>44365</v>
      </c>
      <c r="ED238" t="s">
        <v>402</v>
      </c>
      <c r="EE238" s="27">
        <v>44365</v>
      </c>
      <c r="EF238" t="s">
        <v>402</v>
      </c>
      <c r="EG238" s="7">
        <v>44365</v>
      </c>
      <c r="EH238" t="s">
        <v>402</v>
      </c>
      <c r="EI238" s="27">
        <v>44365</v>
      </c>
      <c r="EJ238" t="s">
        <v>396</v>
      </c>
      <c r="EK238" s="27">
        <v>44365</v>
      </c>
      <c r="EL238" t="s">
        <v>396</v>
      </c>
      <c r="EM238" s="27">
        <v>44365</v>
      </c>
      <c r="EN238" t="s">
        <v>396</v>
      </c>
      <c r="EO238" s="27">
        <v>44365</v>
      </c>
      <c r="EP238" t="s">
        <v>396</v>
      </c>
      <c r="EQ238" s="27">
        <v>44365</v>
      </c>
      <c r="ER238" t="s">
        <v>392</v>
      </c>
      <c r="ES238" s="27">
        <v>44420</v>
      </c>
      <c r="ET238" t="s">
        <v>391</v>
      </c>
      <c r="EU238" s="27">
        <v>44420</v>
      </c>
      <c r="EV238" t="s">
        <v>390</v>
      </c>
      <c r="EW238" s="27">
        <v>44420</v>
      </c>
      <c r="EX238" t="s">
        <v>390</v>
      </c>
      <c r="EY238" s="27">
        <v>44420</v>
      </c>
      <c r="EZ238" t="s">
        <v>390</v>
      </c>
      <c r="FA238">
        <v>44433</v>
      </c>
      <c r="FB238" t="s">
        <v>390</v>
      </c>
      <c r="FC238" s="27">
        <v>44433</v>
      </c>
      <c r="FF238" t="s">
        <v>390</v>
      </c>
      <c r="FG238" s="27">
        <v>44433</v>
      </c>
      <c r="FH238" t="s">
        <v>389</v>
      </c>
      <c r="FI238" s="7">
        <v>44433</v>
      </c>
      <c r="FJ238" t="s">
        <v>389</v>
      </c>
      <c r="FK238" s="27">
        <v>44433</v>
      </c>
      <c r="FL238" t="s">
        <v>389</v>
      </c>
      <c r="FM238" s="27">
        <v>44433</v>
      </c>
      <c r="FN238" t="s">
        <v>387</v>
      </c>
      <c r="FO238" s="27">
        <v>44433</v>
      </c>
      <c r="FP238" t="s">
        <v>387</v>
      </c>
      <c r="FQ238" s="27">
        <v>44433</v>
      </c>
      <c r="FR238" t="s">
        <v>387</v>
      </c>
      <c r="FS238" s="27">
        <v>44454</v>
      </c>
      <c r="FT238" t="s">
        <v>387</v>
      </c>
      <c r="FU238" s="7">
        <v>44454</v>
      </c>
      <c r="FV238" t="s">
        <v>387</v>
      </c>
      <c r="FW238" s="27">
        <v>44454</v>
      </c>
      <c r="FX238" t="s">
        <v>387</v>
      </c>
      <c r="FY238" s="27">
        <v>44454</v>
      </c>
      <c r="FZ238" t="s">
        <v>387</v>
      </c>
      <c r="GA238" s="27">
        <v>44454</v>
      </c>
      <c r="GB238" t="s">
        <v>387</v>
      </c>
      <c r="GC238" s="27">
        <v>44454</v>
      </c>
      <c r="GD238" t="s">
        <v>387</v>
      </c>
      <c r="GE238" s="27">
        <v>44454</v>
      </c>
      <c r="GF238" t="s">
        <v>387</v>
      </c>
      <c r="GG238" s="27">
        <v>44454</v>
      </c>
      <c r="GH238" t="s">
        <v>387</v>
      </c>
      <c r="GI238" s="27">
        <v>44481</v>
      </c>
      <c r="GJ238" t="s">
        <v>387</v>
      </c>
      <c r="GK238" s="27">
        <v>44481</v>
      </c>
      <c r="GL238" t="s">
        <v>387</v>
      </c>
      <c r="GM238" s="27">
        <v>44481</v>
      </c>
      <c r="GN238" t="s">
        <v>387</v>
      </c>
      <c r="GO238" s="27">
        <v>44481</v>
      </c>
      <c r="GP238" t="s">
        <v>387</v>
      </c>
      <c r="GQ238" s="27">
        <v>44481</v>
      </c>
      <c r="GR238" t="s">
        <v>387</v>
      </c>
      <c r="GS238" s="27">
        <v>44481</v>
      </c>
      <c r="GT238" t="s">
        <v>387</v>
      </c>
      <c r="GU238" s="27">
        <v>44509</v>
      </c>
      <c r="GV238" t="s">
        <v>387</v>
      </c>
      <c r="GW238" s="27">
        <v>44509</v>
      </c>
      <c r="GX238" t="s">
        <v>387</v>
      </c>
      <c r="GY238" s="27">
        <v>44509</v>
      </c>
      <c r="GZ238" t="s">
        <v>385</v>
      </c>
      <c r="HA238" s="27">
        <v>44509</v>
      </c>
      <c r="HB238" t="s">
        <v>385</v>
      </c>
      <c r="HC238" s="27">
        <v>44509</v>
      </c>
      <c r="HD238" t="s">
        <v>385</v>
      </c>
      <c r="HE238" s="27">
        <v>44509</v>
      </c>
      <c r="HF238" t="s">
        <v>385</v>
      </c>
      <c r="HG238">
        <v>44509</v>
      </c>
      <c r="HH238" t="s">
        <v>385</v>
      </c>
      <c r="HI238">
        <v>44509</v>
      </c>
      <c r="HJ238" t="s">
        <v>385</v>
      </c>
      <c r="HK238">
        <v>44509</v>
      </c>
      <c r="HL238" t="s">
        <v>385</v>
      </c>
      <c r="HM238" s="27">
        <v>44546</v>
      </c>
      <c r="HN238" t="s">
        <v>381</v>
      </c>
      <c r="HO238" s="27">
        <v>44469</v>
      </c>
      <c r="HP238" t="s">
        <v>384</v>
      </c>
      <c r="HQ238" s="27">
        <v>44546</v>
      </c>
      <c r="HR238" s="470" t="s">
        <v>384</v>
      </c>
      <c r="HS238" s="471">
        <v>44546</v>
      </c>
      <c r="HT238" t="s">
        <v>384</v>
      </c>
      <c r="HU238" s="27">
        <v>44546</v>
      </c>
      <c r="HV238" t="s">
        <v>384</v>
      </c>
      <c r="HW238" s="27">
        <v>44546</v>
      </c>
      <c r="HX238" t="s">
        <v>384</v>
      </c>
      <c r="HY238" s="27">
        <v>44546</v>
      </c>
      <c r="HZ238" t="s">
        <v>380</v>
      </c>
      <c r="IA238" s="27">
        <v>44588</v>
      </c>
      <c r="IB238" t="s">
        <v>380</v>
      </c>
      <c r="IC238" s="27">
        <v>44588</v>
      </c>
      <c r="ID238" t="s">
        <v>380</v>
      </c>
      <c r="IE238" s="27">
        <v>44588</v>
      </c>
      <c r="IF238" t="s">
        <v>378</v>
      </c>
      <c r="IG238" s="27">
        <v>44588</v>
      </c>
      <c r="IH238" t="s">
        <v>382</v>
      </c>
      <c r="II238" s="27">
        <v>44588</v>
      </c>
      <c r="IJ238" t="s">
        <v>382</v>
      </c>
      <c r="IK238" s="27">
        <v>44588</v>
      </c>
      <c r="IL238" t="s">
        <v>382</v>
      </c>
      <c r="IM238" s="27">
        <v>44609</v>
      </c>
      <c r="IN238" t="s">
        <v>382</v>
      </c>
      <c r="IO238" s="27">
        <v>44609</v>
      </c>
      <c r="IP238" t="s">
        <v>384</v>
      </c>
      <c r="IQ238" s="27">
        <v>44609</v>
      </c>
      <c r="IR238" t="s">
        <v>384</v>
      </c>
      <c r="IS238">
        <v>44609</v>
      </c>
      <c r="IT238" t="s">
        <v>384</v>
      </c>
      <c r="IU238" s="27">
        <v>44609</v>
      </c>
      <c r="IV238" t="s">
        <v>384</v>
      </c>
      <c r="IW238" s="27">
        <v>44643</v>
      </c>
      <c r="IX238" t="s">
        <v>384</v>
      </c>
      <c r="IY238" s="27">
        <v>44643</v>
      </c>
      <c r="IZ238" t="s">
        <v>384</v>
      </c>
      <c r="JA238" s="27">
        <v>44643</v>
      </c>
      <c r="JB238" t="s">
        <v>384</v>
      </c>
      <c r="JC238" s="27">
        <v>44643</v>
      </c>
      <c r="JD238" t="s">
        <v>384</v>
      </c>
      <c r="JE238" s="27">
        <v>44643</v>
      </c>
      <c r="JF238" t="s">
        <v>385</v>
      </c>
      <c r="JG238">
        <v>44664</v>
      </c>
      <c r="JH238" t="s">
        <v>381</v>
      </c>
      <c r="JI238" s="27">
        <v>44610</v>
      </c>
      <c r="JJ238" t="s">
        <v>381</v>
      </c>
      <c r="JK238">
        <v>44610</v>
      </c>
      <c r="JL238" t="s">
        <v>381</v>
      </c>
      <c r="JM238" s="27">
        <v>44610</v>
      </c>
      <c r="JN238" t="s">
        <v>381</v>
      </c>
      <c r="JO238" s="7">
        <v>44610</v>
      </c>
      <c r="JP238" t="s">
        <v>381</v>
      </c>
      <c r="JQ238" s="27">
        <v>44610</v>
      </c>
      <c r="JR238" t="s">
        <v>381</v>
      </c>
      <c r="JS238" s="27">
        <v>44610</v>
      </c>
      <c r="JT238" t="s">
        <v>381</v>
      </c>
      <c r="JU238">
        <v>44610</v>
      </c>
      <c r="JV238" t="s">
        <v>382</v>
      </c>
      <c r="JW238">
        <v>44728</v>
      </c>
      <c r="JX238" t="s">
        <v>382</v>
      </c>
      <c r="JY238" s="27">
        <v>44728</v>
      </c>
      <c r="JZ238" t="s">
        <v>382</v>
      </c>
      <c r="KA238" s="27">
        <v>44728</v>
      </c>
      <c r="KB238" t="s">
        <v>382</v>
      </c>
      <c r="KC238" s="27">
        <v>44763</v>
      </c>
      <c r="KD238" t="s">
        <v>382</v>
      </c>
      <c r="KE238" s="27">
        <v>44763</v>
      </c>
    </row>
    <row r="239" spans="1:291" x14ac:dyDescent="0.25">
      <c r="A239">
        <v>4495</v>
      </c>
      <c r="B239" s="7">
        <v>43927</v>
      </c>
      <c r="D239">
        <v>4495</v>
      </c>
      <c r="E239" s="7">
        <v>43927</v>
      </c>
      <c r="G239">
        <v>4114</v>
      </c>
      <c r="I239">
        <v>4500</v>
      </c>
      <c r="J239" s="7">
        <v>43927</v>
      </c>
      <c r="L239">
        <v>4114</v>
      </c>
      <c r="M239" t="s">
        <v>2530</v>
      </c>
      <c r="O239">
        <v>4280</v>
      </c>
      <c r="P239" s="7">
        <v>43927</v>
      </c>
      <c r="R239">
        <v>6430</v>
      </c>
      <c r="S239" s="7">
        <v>43852</v>
      </c>
      <c r="T239" t="s">
        <v>2342</v>
      </c>
      <c r="U239" t="s">
        <v>2588</v>
      </c>
      <c r="V239" s="7">
        <v>43846</v>
      </c>
      <c r="W239" t="s">
        <v>2503</v>
      </c>
      <c r="X239" t="s">
        <v>2530</v>
      </c>
      <c r="Y239" t="s">
        <v>2531</v>
      </c>
      <c r="Z239" s="7">
        <v>43927</v>
      </c>
      <c r="AA239" t="s">
        <v>2530</v>
      </c>
      <c r="AB239" t="s">
        <v>2530</v>
      </c>
      <c r="AC239">
        <v>4280</v>
      </c>
      <c r="AD239" s="7">
        <v>43979</v>
      </c>
      <c r="AE239" s="14">
        <v>4495</v>
      </c>
      <c r="AF239">
        <v>4265</v>
      </c>
      <c r="AG239" s="7">
        <v>43977</v>
      </c>
      <c r="AH239">
        <v>6431</v>
      </c>
      <c r="AI239" s="7">
        <v>43972</v>
      </c>
      <c r="AJ239" s="15" t="s">
        <v>2342</v>
      </c>
      <c r="AK239">
        <v>4535</v>
      </c>
      <c r="AL239" s="7">
        <v>43927</v>
      </c>
      <c r="AM239">
        <v>4341</v>
      </c>
      <c r="AN239">
        <v>4535</v>
      </c>
      <c r="AO239" s="7">
        <v>43927</v>
      </c>
      <c r="AP239">
        <v>4535</v>
      </c>
      <c r="AQ239" s="7">
        <v>43927</v>
      </c>
      <c r="AR239">
        <v>4535</v>
      </c>
      <c r="AS239" s="27">
        <v>43927</v>
      </c>
      <c r="AT239">
        <v>4535</v>
      </c>
      <c r="AU239" s="27">
        <v>43927</v>
      </c>
      <c r="AV239">
        <v>4535</v>
      </c>
      <c r="AW239" s="27">
        <v>43927</v>
      </c>
      <c r="AX239">
        <v>4535</v>
      </c>
      <c r="AY239" s="27">
        <v>43927</v>
      </c>
      <c r="AZ239">
        <v>4351</v>
      </c>
      <c r="BA239" s="27">
        <v>44048</v>
      </c>
      <c r="BB239">
        <v>4351</v>
      </c>
      <c r="BC239" s="27">
        <v>44048</v>
      </c>
      <c r="BD239">
        <v>4351</v>
      </c>
      <c r="BE239" s="27">
        <v>44083</v>
      </c>
      <c r="BF239">
        <v>4351</v>
      </c>
      <c r="BG239" s="27">
        <v>44083</v>
      </c>
      <c r="BJ239">
        <v>4351</v>
      </c>
      <c r="BK239" s="27">
        <v>44083</v>
      </c>
      <c r="BL239">
        <v>4351</v>
      </c>
      <c r="BM239" s="27">
        <v>44083</v>
      </c>
      <c r="BN239">
        <v>4555</v>
      </c>
      <c r="BO239" s="27">
        <v>44083</v>
      </c>
      <c r="BP239">
        <v>4555</v>
      </c>
      <c r="BQ239" s="7">
        <v>44083</v>
      </c>
      <c r="BR239">
        <v>4350</v>
      </c>
      <c r="BS239" s="27">
        <v>44167</v>
      </c>
      <c r="BT239">
        <v>4555</v>
      </c>
      <c r="BU239" s="27">
        <v>44167</v>
      </c>
      <c r="BV239">
        <v>4555</v>
      </c>
      <c r="BW239" s="7">
        <v>44167</v>
      </c>
      <c r="BX239">
        <v>4350</v>
      </c>
      <c r="BY239" s="27">
        <v>44167</v>
      </c>
      <c r="BZ239">
        <v>4170</v>
      </c>
      <c r="CA239" s="27">
        <v>44083</v>
      </c>
      <c r="CB239">
        <v>4351</v>
      </c>
      <c r="CC239" s="27">
        <v>44222</v>
      </c>
      <c r="CD239">
        <v>6244</v>
      </c>
      <c r="CE239" s="27">
        <v>44123</v>
      </c>
      <c r="CF239" t="s">
        <v>2542</v>
      </c>
      <c r="CG239" s="27">
        <v>44221</v>
      </c>
      <c r="CH239">
        <v>9319</v>
      </c>
      <c r="CI239" s="27">
        <v>44222</v>
      </c>
      <c r="CJ239">
        <v>4341</v>
      </c>
      <c r="CK239" s="27">
        <v>44222</v>
      </c>
      <c r="CL239">
        <v>9319</v>
      </c>
      <c r="CM239" s="27">
        <v>44248</v>
      </c>
      <c r="CN239">
        <v>9321</v>
      </c>
      <c r="CO239" s="27">
        <v>44248</v>
      </c>
      <c r="CP239">
        <v>9321</v>
      </c>
      <c r="CQ239" s="7">
        <v>44248</v>
      </c>
      <c r="CT239">
        <v>3026</v>
      </c>
      <c r="CU239" s="7">
        <v>44264</v>
      </c>
      <c r="CV239">
        <v>4351</v>
      </c>
      <c r="CW239" s="27">
        <v>44264</v>
      </c>
      <c r="CX239">
        <v>4351</v>
      </c>
      <c r="CY239" s="27">
        <v>44298</v>
      </c>
      <c r="CZ239">
        <v>4351</v>
      </c>
      <c r="DA239" s="27">
        <v>44298</v>
      </c>
      <c r="DB239">
        <v>4351</v>
      </c>
      <c r="DC239" s="27">
        <v>44298</v>
      </c>
      <c r="DD239">
        <v>4435</v>
      </c>
      <c r="DE239" s="27">
        <v>44298</v>
      </c>
      <c r="DF239">
        <v>4435</v>
      </c>
      <c r="DG239" s="27">
        <v>44298</v>
      </c>
      <c r="DH239">
        <v>4435</v>
      </c>
      <c r="DI239" s="27">
        <v>44343</v>
      </c>
      <c r="DJ239" t="s">
        <v>145</v>
      </c>
      <c r="DK239" s="7">
        <v>44257</v>
      </c>
      <c r="DL239" t="s">
        <v>430</v>
      </c>
      <c r="DM239" s="27">
        <v>44362</v>
      </c>
      <c r="DN239" t="s">
        <v>430</v>
      </c>
      <c r="DO239" s="27">
        <v>44362</v>
      </c>
      <c r="DP239" t="s">
        <v>426</v>
      </c>
      <c r="DQ239" s="27">
        <v>44362</v>
      </c>
      <c r="DT239" t="s">
        <v>426</v>
      </c>
      <c r="DU239" s="27">
        <v>44362</v>
      </c>
      <c r="DV239" t="s">
        <v>405</v>
      </c>
      <c r="DW239" s="27">
        <v>44365</v>
      </c>
      <c r="DX239" t="s">
        <v>403</v>
      </c>
      <c r="DY239" s="7">
        <v>44365</v>
      </c>
      <c r="DZ239" t="s">
        <v>403</v>
      </c>
      <c r="EA239">
        <v>44365</v>
      </c>
      <c r="EB239" t="s">
        <v>403</v>
      </c>
      <c r="EC239" s="27">
        <v>44365</v>
      </c>
      <c r="ED239" t="s">
        <v>403</v>
      </c>
      <c r="EE239" s="27">
        <v>44365</v>
      </c>
      <c r="EF239" t="s">
        <v>403</v>
      </c>
      <c r="EG239" s="7">
        <v>44365</v>
      </c>
      <c r="EH239" t="s">
        <v>403</v>
      </c>
      <c r="EI239" s="27">
        <v>44365</v>
      </c>
      <c r="EJ239" t="s">
        <v>397</v>
      </c>
      <c r="EK239" s="27">
        <v>44365</v>
      </c>
      <c r="EL239" t="s">
        <v>397</v>
      </c>
      <c r="EM239" s="27">
        <v>44365</v>
      </c>
      <c r="EN239" t="s">
        <v>397</v>
      </c>
      <c r="EO239" s="27">
        <v>44365</v>
      </c>
      <c r="EP239" t="s">
        <v>397</v>
      </c>
      <c r="EQ239" s="27">
        <v>44365</v>
      </c>
      <c r="ER239" t="s">
        <v>393</v>
      </c>
      <c r="ES239" s="27">
        <v>44365</v>
      </c>
      <c r="ET239" t="s">
        <v>392</v>
      </c>
      <c r="EU239" s="27">
        <v>44420</v>
      </c>
      <c r="EV239" t="s">
        <v>391</v>
      </c>
      <c r="EW239" s="27">
        <v>44420</v>
      </c>
      <c r="EX239" t="s">
        <v>391</v>
      </c>
      <c r="EY239" s="27">
        <v>44420</v>
      </c>
      <c r="EZ239" t="s">
        <v>391</v>
      </c>
      <c r="FA239">
        <v>44433</v>
      </c>
      <c r="FB239" t="s">
        <v>391</v>
      </c>
      <c r="FC239" s="27">
        <v>44433</v>
      </c>
      <c r="FF239" t="s">
        <v>391</v>
      </c>
      <c r="FG239" s="27">
        <v>44433</v>
      </c>
      <c r="FH239" t="s">
        <v>390</v>
      </c>
      <c r="FI239" s="7">
        <v>44433</v>
      </c>
      <c r="FJ239" t="s">
        <v>390</v>
      </c>
      <c r="FK239" s="27">
        <v>44433</v>
      </c>
      <c r="FL239" t="s">
        <v>390</v>
      </c>
      <c r="FM239" s="27">
        <v>44433</v>
      </c>
      <c r="FN239" t="s">
        <v>389</v>
      </c>
      <c r="FO239" s="27">
        <v>44433</v>
      </c>
      <c r="FP239" t="s">
        <v>389</v>
      </c>
      <c r="FQ239" s="27">
        <v>44433</v>
      </c>
      <c r="FR239" t="s">
        <v>389</v>
      </c>
      <c r="FS239" s="27">
        <v>44454</v>
      </c>
      <c r="FT239" t="s">
        <v>389</v>
      </c>
      <c r="FU239" s="7">
        <v>44454</v>
      </c>
      <c r="FV239" t="s">
        <v>389</v>
      </c>
      <c r="FW239" s="27">
        <v>44454</v>
      </c>
      <c r="FX239" t="s">
        <v>389</v>
      </c>
      <c r="FY239" s="27">
        <v>44454</v>
      </c>
      <c r="FZ239" t="s">
        <v>389</v>
      </c>
      <c r="GA239" s="27">
        <v>44454</v>
      </c>
      <c r="GB239" t="s">
        <v>389</v>
      </c>
      <c r="GC239" s="27">
        <v>44454</v>
      </c>
      <c r="GD239" t="s">
        <v>389</v>
      </c>
      <c r="GE239" s="27">
        <v>44454</v>
      </c>
      <c r="GF239" t="s">
        <v>389</v>
      </c>
      <c r="GG239" s="27">
        <v>44454</v>
      </c>
      <c r="GH239" t="s">
        <v>389</v>
      </c>
      <c r="GI239" s="27">
        <v>44481</v>
      </c>
      <c r="GJ239" t="s">
        <v>389</v>
      </c>
      <c r="GK239" s="27">
        <v>44481</v>
      </c>
      <c r="GL239" t="s">
        <v>389</v>
      </c>
      <c r="GM239" s="27">
        <v>44481</v>
      </c>
      <c r="GN239" t="s">
        <v>389</v>
      </c>
      <c r="GO239" s="27">
        <v>44481</v>
      </c>
      <c r="GP239" t="s">
        <v>389</v>
      </c>
      <c r="GQ239" s="27">
        <v>44481</v>
      </c>
      <c r="GR239" t="s">
        <v>389</v>
      </c>
      <c r="GS239" s="27">
        <v>44481</v>
      </c>
      <c r="GT239" t="s">
        <v>389</v>
      </c>
      <c r="GU239" s="27">
        <v>44509</v>
      </c>
      <c r="GV239" t="s">
        <v>389</v>
      </c>
      <c r="GW239" s="27">
        <v>44509</v>
      </c>
      <c r="GX239" t="s">
        <v>389</v>
      </c>
      <c r="GY239" s="27">
        <v>44509</v>
      </c>
      <c r="GZ239" t="s">
        <v>387</v>
      </c>
      <c r="HA239" s="27">
        <v>44509</v>
      </c>
      <c r="HB239" t="s">
        <v>387</v>
      </c>
      <c r="HC239" s="27">
        <v>44509</v>
      </c>
      <c r="HD239" t="s">
        <v>387</v>
      </c>
      <c r="HE239" s="27">
        <v>44509</v>
      </c>
      <c r="HF239" t="s">
        <v>387</v>
      </c>
      <c r="HG239">
        <v>44509</v>
      </c>
      <c r="HH239" t="s">
        <v>387</v>
      </c>
      <c r="HI239">
        <v>44509</v>
      </c>
      <c r="HJ239" t="s">
        <v>387</v>
      </c>
      <c r="HK239">
        <v>44509</v>
      </c>
      <c r="HL239" t="s">
        <v>387</v>
      </c>
      <c r="HM239" s="27">
        <v>44546</v>
      </c>
      <c r="HN239" t="s">
        <v>382</v>
      </c>
      <c r="HO239" s="27">
        <v>44546</v>
      </c>
      <c r="HP239" t="s">
        <v>385</v>
      </c>
      <c r="HQ239" s="27">
        <v>44546</v>
      </c>
      <c r="HR239" s="470" t="s">
        <v>385</v>
      </c>
      <c r="HS239" s="471">
        <v>44546</v>
      </c>
      <c r="HT239" t="s">
        <v>385</v>
      </c>
      <c r="HU239" s="27">
        <v>44546</v>
      </c>
      <c r="HV239" t="s">
        <v>385</v>
      </c>
      <c r="HW239" s="27">
        <v>44546</v>
      </c>
      <c r="HX239" t="s">
        <v>385</v>
      </c>
      <c r="HY239" s="27">
        <v>44546</v>
      </c>
      <c r="HZ239" t="s">
        <v>381</v>
      </c>
      <c r="IA239" s="27">
        <v>44469</v>
      </c>
      <c r="IB239" t="s">
        <v>381</v>
      </c>
      <c r="IC239" s="27">
        <v>44469</v>
      </c>
      <c r="ID239" t="s">
        <v>381</v>
      </c>
      <c r="IE239" s="27">
        <v>44469</v>
      </c>
      <c r="IF239" t="s">
        <v>380</v>
      </c>
      <c r="IG239" s="27">
        <v>44588</v>
      </c>
      <c r="IH239" t="s">
        <v>384</v>
      </c>
      <c r="II239" s="27">
        <v>44588</v>
      </c>
      <c r="IJ239" t="s">
        <v>384</v>
      </c>
      <c r="IK239" s="27">
        <v>44588</v>
      </c>
      <c r="IL239" t="s">
        <v>384</v>
      </c>
      <c r="IM239" s="27">
        <v>44609</v>
      </c>
      <c r="IN239" t="s">
        <v>384</v>
      </c>
      <c r="IO239" s="27">
        <v>44609</v>
      </c>
      <c r="IP239" t="s">
        <v>385</v>
      </c>
      <c r="IQ239" s="27">
        <v>44609</v>
      </c>
      <c r="IR239" t="s">
        <v>385</v>
      </c>
      <c r="IS239">
        <v>44609</v>
      </c>
      <c r="IT239" t="s">
        <v>385</v>
      </c>
      <c r="IU239" s="27">
        <v>44609</v>
      </c>
      <c r="IV239" t="s">
        <v>385</v>
      </c>
      <c r="IW239" s="27">
        <v>44643</v>
      </c>
      <c r="IX239" t="s">
        <v>385</v>
      </c>
      <c r="IY239" s="27">
        <v>44643</v>
      </c>
      <c r="IZ239" t="s">
        <v>385</v>
      </c>
      <c r="JA239" s="27">
        <v>44643</v>
      </c>
      <c r="JB239" t="s">
        <v>385</v>
      </c>
      <c r="JC239" s="27">
        <v>44643</v>
      </c>
      <c r="JD239" t="s">
        <v>385</v>
      </c>
      <c r="JE239" s="27">
        <v>44643</v>
      </c>
      <c r="JF239" t="s">
        <v>387</v>
      </c>
      <c r="JG239">
        <v>44664</v>
      </c>
      <c r="JH239" t="s">
        <v>382</v>
      </c>
      <c r="JI239" s="27">
        <v>44664</v>
      </c>
      <c r="JJ239" t="s">
        <v>382</v>
      </c>
      <c r="JK239">
        <v>44664</v>
      </c>
      <c r="JL239" t="s">
        <v>382</v>
      </c>
      <c r="JM239" s="27">
        <v>44680</v>
      </c>
      <c r="JN239" t="s">
        <v>382</v>
      </c>
      <c r="JO239" s="7">
        <v>44680</v>
      </c>
      <c r="JP239" t="s">
        <v>382</v>
      </c>
      <c r="JQ239" s="27">
        <v>44698</v>
      </c>
      <c r="JR239" t="s">
        <v>382</v>
      </c>
      <c r="JS239" s="27">
        <v>44698</v>
      </c>
      <c r="JT239" t="s">
        <v>382</v>
      </c>
      <c r="JU239">
        <v>44698</v>
      </c>
      <c r="JV239" t="s">
        <v>384</v>
      </c>
      <c r="JW239">
        <v>44728</v>
      </c>
      <c r="JX239" t="s">
        <v>384</v>
      </c>
      <c r="JY239" s="27">
        <v>44728</v>
      </c>
      <c r="JZ239" t="s">
        <v>384</v>
      </c>
      <c r="KA239" s="27">
        <v>44728</v>
      </c>
      <c r="KB239" t="s">
        <v>384</v>
      </c>
      <c r="KC239" s="27">
        <v>44763</v>
      </c>
      <c r="KD239" t="s">
        <v>384</v>
      </c>
      <c r="KE239" s="27">
        <v>44763</v>
      </c>
    </row>
    <row r="240" spans="1:291" x14ac:dyDescent="0.25">
      <c r="A240">
        <v>4500</v>
      </c>
      <c r="B240" s="7">
        <v>43927</v>
      </c>
      <c r="D240">
        <v>4500</v>
      </c>
      <c r="E240" s="7">
        <v>43927</v>
      </c>
      <c r="G240">
        <v>4126</v>
      </c>
      <c r="I240">
        <v>4140</v>
      </c>
      <c r="J240" s="7">
        <v>43927</v>
      </c>
      <c r="L240">
        <v>4126</v>
      </c>
      <c r="M240" t="s">
        <v>2531</v>
      </c>
      <c r="O240">
        <v>4265</v>
      </c>
      <c r="P240" s="7">
        <v>43927</v>
      </c>
      <c r="R240">
        <v>6431</v>
      </c>
      <c r="S240" s="7">
        <v>43972</v>
      </c>
      <c r="T240" t="s">
        <v>2342</v>
      </c>
      <c r="U240">
        <v>2496</v>
      </c>
      <c r="V240" s="7">
        <v>43972</v>
      </c>
      <c r="W240" t="s">
        <v>2342</v>
      </c>
      <c r="X240" t="s">
        <v>2531</v>
      </c>
      <c r="Y240">
        <v>4352</v>
      </c>
      <c r="Z240" s="7">
        <v>43895</v>
      </c>
      <c r="AA240" t="s">
        <v>2531</v>
      </c>
      <c r="AB240" t="s">
        <v>2531</v>
      </c>
      <c r="AC240">
        <v>4265</v>
      </c>
      <c r="AD240" s="7">
        <v>43977</v>
      </c>
      <c r="AE240" s="14">
        <v>4500</v>
      </c>
      <c r="AF240">
        <v>4170</v>
      </c>
      <c r="AG240" s="7">
        <v>43977</v>
      </c>
      <c r="AH240">
        <v>6382</v>
      </c>
      <c r="AI240" s="7">
        <v>43935</v>
      </c>
      <c r="AJ240" s="15" t="s">
        <v>2342</v>
      </c>
      <c r="AK240">
        <v>4350</v>
      </c>
      <c r="AL240" s="7">
        <v>43977</v>
      </c>
      <c r="AM240">
        <v>4557</v>
      </c>
      <c r="AN240">
        <v>4350</v>
      </c>
      <c r="AO240" s="7">
        <v>43977</v>
      </c>
      <c r="AP240">
        <v>4350</v>
      </c>
      <c r="AQ240" s="7">
        <v>43977</v>
      </c>
      <c r="AR240">
        <v>4350</v>
      </c>
      <c r="AS240" s="27">
        <v>44020</v>
      </c>
      <c r="AT240">
        <v>4350</v>
      </c>
      <c r="AU240" s="27">
        <v>44020</v>
      </c>
      <c r="AV240">
        <v>4350</v>
      </c>
      <c r="AW240" s="27">
        <v>44020</v>
      </c>
      <c r="AX240">
        <v>4350</v>
      </c>
      <c r="AY240" s="27">
        <v>44048</v>
      </c>
      <c r="AZ240">
        <v>4535</v>
      </c>
      <c r="BA240" s="27">
        <v>43927</v>
      </c>
      <c r="BB240">
        <v>4535</v>
      </c>
      <c r="BC240" s="27">
        <v>43927</v>
      </c>
      <c r="BD240">
        <v>4535</v>
      </c>
      <c r="BE240" s="27">
        <v>43927</v>
      </c>
      <c r="BF240">
        <v>4535</v>
      </c>
      <c r="BG240" s="27">
        <v>43927</v>
      </c>
      <c r="BJ240">
        <v>4535</v>
      </c>
      <c r="BK240" s="27">
        <v>43927</v>
      </c>
      <c r="BL240">
        <v>4535</v>
      </c>
      <c r="BM240" s="27">
        <v>43927</v>
      </c>
      <c r="BN240">
        <v>4435</v>
      </c>
      <c r="BO240" s="27">
        <v>44050</v>
      </c>
      <c r="BP240">
        <v>4435</v>
      </c>
      <c r="BQ240" s="7">
        <v>44050</v>
      </c>
      <c r="BR240">
        <v>9322</v>
      </c>
      <c r="BS240" s="27">
        <v>44167</v>
      </c>
      <c r="BT240">
        <v>4435</v>
      </c>
      <c r="BU240" s="27">
        <v>44167</v>
      </c>
      <c r="BV240">
        <v>4435</v>
      </c>
      <c r="BW240" s="7">
        <v>44167</v>
      </c>
      <c r="BX240">
        <v>9322</v>
      </c>
      <c r="BY240" s="27">
        <v>44167</v>
      </c>
      <c r="BZ240">
        <v>4555</v>
      </c>
      <c r="CA240" s="27">
        <v>44167</v>
      </c>
      <c r="CB240">
        <v>4535</v>
      </c>
      <c r="CC240" s="27">
        <v>43927</v>
      </c>
      <c r="CD240">
        <v>6286</v>
      </c>
      <c r="CE240" s="27">
        <v>44222</v>
      </c>
      <c r="CF240" t="s">
        <v>2544</v>
      </c>
      <c r="CG240" s="27">
        <v>44222</v>
      </c>
      <c r="CH240" t="s">
        <v>407</v>
      </c>
      <c r="CI240" s="27">
        <v>44091</v>
      </c>
      <c r="CJ240">
        <v>4557</v>
      </c>
      <c r="CK240" s="27">
        <v>44167</v>
      </c>
      <c r="CL240" t="s">
        <v>407</v>
      </c>
      <c r="CM240" s="27">
        <v>44091</v>
      </c>
      <c r="CN240">
        <v>9319</v>
      </c>
      <c r="CO240" s="27">
        <v>44248</v>
      </c>
      <c r="CP240">
        <v>9319</v>
      </c>
      <c r="CQ240" s="7">
        <v>44248</v>
      </c>
      <c r="CT240">
        <v>3418</v>
      </c>
      <c r="CU240" s="7">
        <v>44264</v>
      </c>
      <c r="CV240">
        <v>4535</v>
      </c>
      <c r="CW240" s="27">
        <v>44263</v>
      </c>
      <c r="CX240">
        <v>4535</v>
      </c>
      <c r="CY240" s="27">
        <v>44298</v>
      </c>
      <c r="CZ240">
        <v>4535</v>
      </c>
      <c r="DA240" s="27">
        <v>44298</v>
      </c>
      <c r="DB240">
        <v>4535</v>
      </c>
      <c r="DC240" s="27">
        <v>44298</v>
      </c>
      <c r="DD240">
        <v>4351</v>
      </c>
      <c r="DE240" s="27">
        <v>44298</v>
      </c>
      <c r="DF240">
        <v>4351</v>
      </c>
      <c r="DG240" s="27">
        <v>44298</v>
      </c>
      <c r="DH240">
        <v>4351</v>
      </c>
      <c r="DI240" s="27">
        <v>44343</v>
      </c>
      <c r="DJ240" t="s">
        <v>146</v>
      </c>
      <c r="DK240" s="7">
        <v>44257</v>
      </c>
      <c r="DL240" t="s">
        <v>431</v>
      </c>
      <c r="DM240" s="27">
        <v>44362</v>
      </c>
      <c r="DN240" t="s">
        <v>431</v>
      </c>
      <c r="DO240" s="27">
        <v>44362</v>
      </c>
      <c r="DP240" t="s">
        <v>427</v>
      </c>
      <c r="DQ240" s="27">
        <v>44362</v>
      </c>
      <c r="DT240" t="s">
        <v>427</v>
      </c>
      <c r="DU240" s="27">
        <v>44362</v>
      </c>
      <c r="DV240" t="s">
        <v>407</v>
      </c>
      <c r="DW240" s="27">
        <v>44091</v>
      </c>
      <c r="DX240" t="s">
        <v>404</v>
      </c>
      <c r="DY240" s="7">
        <v>44365</v>
      </c>
      <c r="DZ240" t="s">
        <v>404</v>
      </c>
      <c r="EA240">
        <v>44365</v>
      </c>
      <c r="EB240" t="s">
        <v>404</v>
      </c>
      <c r="EC240" s="27">
        <v>44365</v>
      </c>
      <c r="ED240" t="s">
        <v>404</v>
      </c>
      <c r="EE240" s="27">
        <v>44365</v>
      </c>
      <c r="EF240" t="s">
        <v>404</v>
      </c>
      <c r="EG240" s="7">
        <v>44365</v>
      </c>
      <c r="EH240" t="s">
        <v>404</v>
      </c>
      <c r="EI240" s="27">
        <v>44365</v>
      </c>
      <c r="EJ240" t="s">
        <v>398</v>
      </c>
      <c r="EK240" s="27">
        <v>44365</v>
      </c>
      <c r="EL240" t="s">
        <v>398</v>
      </c>
      <c r="EM240" s="27">
        <v>44365</v>
      </c>
      <c r="EN240" t="s">
        <v>398</v>
      </c>
      <c r="EO240" s="27">
        <v>44365</v>
      </c>
      <c r="EP240" t="s">
        <v>398</v>
      </c>
      <c r="EQ240" s="27">
        <v>44365</v>
      </c>
      <c r="ER240" t="s">
        <v>394</v>
      </c>
      <c r="ES240" s="27">
        <v>44365</v>
      </c>
      <c r="ET240" t="s">
        <v>393</v>
      </c>
      <c r="EU240" s="27">
        <v>44365</v>
      </c>
      <c r="EV240" t="s">
        <v>392</v>
      </c>
      <c r="EW240" s="27">
        <v>44420</v>
      </c>
      <c r="EX240" t="s">
        <v>392</v>
      </c>
      <c r="EY240" s="27">
        <v>44420</v>
      </c>
      <c r="EZ240" t="s">
        <v>392</v>
      </c>
      <c r="FA240">
        <v>44433</v>
      </c>
      <c r="FB240" t="s">
        <v>392</v>
      </c>
      <c r="FC240" s="27">
        <v>44433</v>
      </c>
      <c r="FF240" t="s">
        <v>392</v>
      </c>
      <c r="FG240" s="27">
        <v>44433</v>
      </c>
      <c r="FH240" t="s">
        <v>391</v>
      </c>
      <c r="FI240" s="7">
        <v>44433</v>
      </c>
      <c r="FJ240" t="s">
        <v>391</v>
      </c>
      <c r="FK240" s="27">
        <v>44433</v>
      </c>
      <c r="FL240" t="s">
        <v>391</v>
      </c>
      <c r="FM240" s="27">
        <v>44433</v>
      </c>
      <c r="FN240" t="s">
        <v>390</v>
      </c>
      <c r="FO240" s="27">
        <v>44433</v>
      </c>
      <c r="FP240" t="s">
        <v>390</v>
      </c>
      <c r="FQ240" s="27">
        <v>44433</v>
      </c>
      <c r="FR240" t="s">
        <v>390</v>
      </c>
      <c r="FS240" s="27">
        <v>44454</v>
      </c>
      <c r="FT240" t="s">
        <v>390</v>
      </c>
      <c r="FU240" s="7">
        <v>44454</v>
      </c>
      <c r="FV240" t="s">
        <v>390</v>
      </c>
      <c r="FW240" s="27">
        <v>44454</v>
      </c>
      <c r="FX240" t="s">
        <v>390</v>
      </c>
      <c r="FY240" s="27">
        <v>44454</v>
      </c>
      <c r="FZ240" t="s">
        <v>390</v>
      </c>
      <c r="GA240" s="27">
        <v>44454</v>
      </c>
      <c r="GB240" t="s">
        <v>390</v>
      </c>
      <c r="GC240" s="27">
        <v>44454</v>
      </c>
      <c r="GD240" t="s">
        <v>390</v>
      </c>
      <c r="GE240" s="27">
        <v>44454</v>
      </c>
      <c r="GF240" t="s">
        <v>390</v>
      </c>
      <c r="GG240" s="27">
        <v>44454</v>
      </c>
      <c r="GH240" t="s">
        <v>390</v>
      </c>
      <c r="GI240" s="27">
        <v>44481</v>
      </c>
      <c r="GJ240" t="s">
        <v>390</v>
      </c>
      <c r="GK240" s="27">
        <v>44481</v>
      </c>
      <c r="GL240" t="s">
        <v>390</v>
      </c>
      <c r="GM240" s="27">
        <v>44481</v>
      </c>
      <c r="GN240" t="s">
        <v>390</v>
      </c>
      <c r="GO240" s="27">
        <v>44481</v>
      </c>
      <c r="GP240" t="s">
        <v>390</v>
      </c>
      <c r="GQ240" s="27">
        <v>44481</v>
      </c>
      <c r="GR240" t="s">
        <v>390</v>
      </c>
      <c r="GS240" s="27">
        <v>44481</v>
      </c>
      <c r="GT240" t="s">
        <v>390</v>
      </c>
      <c r="GU240" s="27">
        <v>44509</v>
      </c>
      <c r="GV240" t="s">
        <v>390</v>
      </c>
      <c r="GW240" s="27">
        <v>44509</v>
      </c>
      <c r="GX240" t="s">
        <v>390</v>
      </c>
      <c r="GY240" s="27">
        <v>44509</v>
      </c>
      <c r="GZ240" t="s">
        <v>389</v>
      </c>
      <c r="HA240" s="27">
        <v>44509</v>
      </c>
      <c r="HB240" t="s">
        <v>389</v>
      </c>
      <c r="HC240" s="27">
        <v>44509</v>
      </c>
      <c r="HD240" t="s">
        <v>389</v>
      </c>
      <c r="HE240" s="27">
        <v>44509</v>
      </c>
      <c r="HF240" t="s">
        <v>389</v>
      </c>
      <c r="HG240">
        <v>44509</v>
      </c>
      <c r="HH240" t="s">
        <v>389</v>
      </c>
      <c r="HI240">
        <v>44509</v>
      </c>
      <c r="HJ240" t="s">
        <v>389</v>
      </c>
      <c r="HK240">
        <v>44509</v>
      </c>
      <c r="HL240" t="s">
        <v>389</v>
      </c>
      <c r="HM240" s="27">
        <v>44546</v>
      </c>
      <c r="HN240" t="s">
        <v>384</v>
      </c>
      <c r="HO240" s="27">
        <v>44546</v>
      </c>
      <c r="HP240" t="s">
        <v>387</v>
      </c>
      <c r="HQ240" s="27">
        <v>44546</v>
      </c>
      <c r="HR240" s="470" t="s">
        <v>387</v>
      </c>
      <c r="HS240" s="471">
        <v>44546</v>
      </c>
      <c r="HT240" t="s">
        <v>387</v>
      </c>
      <c r="HU240" s="27">
        <v>44546</v>
      </c>
      <c r="HV240" t="s">
        <v>387</v>
      </c>
      <c r="HW240" s="27">
        <v>44546</v>
      </c>
      <c r="HX240" t="s">
        <v>387</v>
      </c>
      <c r="HY240" s="27">
        <v>44546</v>
      </c>
      <c r="HZ240" t="s">
        <v>382</v>
      </c>
      <c r="IA240" s="27">
        <v>44588</v>
      </c>
      <c r="IB240" t="s">
        <v>382</v>
      </c>
      <c r="IC240" s="27">
        <v>44588</v>
      </c>
      <c r="ID240" t="s">
        <v>382</v>
      </c>
      <c r="IE240" s="27">
        <v>44588</v>
      </c>
      <c r="IF240" t="s">
        <v>381</v>
      </c>
      <c r="IG240" s="27">
        <v>44469</v>
      </c>
      <c r="IH240" t="s">
        <v>385</v>
      </c>
      <c r="II240" s="27">
        <v>44588</v>
      </c>
      <c r="IJ240" t="s">
        <v>385</v>
      </c>
      <c r="IK240" s="27">
        <v>44588</v>
      </c>
      <c r="IL240" t="s">
        <v>385</v>
      </c>
      <c r="IM240" s="27">
        <v>44609</v>
      </c>
      <c r="IN240" t="s">
        <v>385</v>
      </c>
      <c r="IO240" s="27">
        <v>44609</v>
      </c>
      <c r="IP240" t="s">
        <v>387</v>
      </c>
      <c r="IQ240" s="27">
        <v>44609</v>
      </c>
      <c r="IR240" t="s">
        <v>387</v>
      </c>
      <c r="IS240">
        <v>44609</v>
      </c>
      <c r="IT240" t="s">
        <v>387</v>
      </c>
      <c r="IU240" s="27">
        <v>44609</v>
      </c>
      <c r="IV240" t="s">
        <v>387</v>
      </c>
      <c r="IW240" s="27">
        <v>44643</v>
      </c>
      <c r="IX240" t="s">
        <v>387</v>
      </c>
      <c r="IY240" s="27">
        <v>44643</v>
      </c>
      <c r="IZ240" t="s">
        <v>387</v>
      </c>
      <c r="JA240" s="27">
        <v>44643</v>
      </c>
      <c r="JB240" t="s">
        <v>387</v>
      </c>
      <c r="JC240" s="27">
        <v>44643</v>
      </c>
      <c r="JD240" t="s">
        <v>387</v>
      </c>
      <c r="JE240" s="27">
        <v>44643</v>
      </c>
      <c r="JF240" t="s">
        <v>389</v>
      </c>
      <c r="JG240">
        <v>44664</v>
      </c>
      <c r="JH240" t="s">
        <v>384</v>
      </c>
      <c r="JI240" s="27">
        <v>44664</v>
      </c>
      <c r="JJ240" t="s">
        <v>384</v>
      </c>
      <c r="JK240">
        <v>44664</v>
      </c>
      <c r="JL240" t="s">
        <v>384</v>
      </c>
      <c r="JM240" s="27">
        <v>44680</v>
      </c>
      <c r="JN240" t="s">
        <v>384</v>
      </c>
      <c r="JO240" s="7">
        <v>44680</v>
      </c>
      <c r="JP240" t="s">
        <v>384</v>
      </c>
      <c r="JQ240" s="27">
        <v>44698</v>
      </c>
      <c r="JR240" t="s">
        <v>384</v>
      </c>
      <c r="JS240" s="27">
        <v>44698</v>
      </c>
      <c r="JT240" t="s">
        <v>384</v>
      </c>
      <c r="JU240">
        <v>44698</v>
      </c>
      <c r="JV240" t="s">
        <v>385</v>
      </c>
      <c r="JW240">
        <v>44728</v>
      </c>
      <c r="JX240" t="s">
        <v>385</v>
      </c>
      <c r="JY240" s="27">
        <v>44728</v>
      </c>
      <c r="JZ240" t="s">
        <v>385</v>
      </c>
      <c r="KA240" s="27">
        <v>44728</v>
      </c>
      <c r="KB240" t="s">
        <v>385</v>
      </c>
      <c r="KC240" s="27">
        <v>44763</v>
      </c>
      <c r="KD240" t="s">
        <v>385</v>
      </c>
      <c r="KE240" s="27">
        <v>44763</v>
      </c>
    </row>
    <row r="241" spans="1:291" x14ac:dyDescent="0.25">
      <c r="A241">
        <v>4140</v>
      </c>
      <c r="B241" s="7">
        <v>43927</v>
      </c>
      <c r="D241">
        <v>4140</v>
      </c>
      <c r="E241" s="7">
        <v>43927</v>
      </c>
      <c r="G241">
        <v>4127</v>
      </c>
      <c r="I241">
        <v>4380</v>
      </c>
      <c r="J241" s="7">
        <v>43927</v>
      </c>
      <c r="L241">
        <v>4127</v>
      </c>
      <c r="M241">
        <v>4352</v>
      </c>
      <c r="O241">
        <v>4170</v>
      </c>
      <c r="P241" s="7">
        <v>43927</v>
      </c>
      <c r="R241">
        <v>6382</v>
      </c>
      <c r="S241" s="7">
        <v>43935</v>
      </c>
      <c r="T241" t="s">
        <v>2342</v>
      </c>
      <c r="U241">
        <v>2499</v>
      </c>
      <c r="V241" s="7">
        <v>42616</v>
      </c>
      <c r="W241" t="s">
        <v>2503</v>
      </c>
      <c r="X241">
        <v>4352</v>
      </c>
      <c r="Y241">
        <v>4495</v>
      </c>
      <c r="Z241" s="7">
        <v>43927</v>
      </c>
      <c r="AA241">
        <v>4352</v>
      </c>
      <c r="AB241">
        <v>4352</v>
      </c>
      <c r="AC241">
        <v>4170</v>
      </c>
      <c r="AD241" s="7">
        <v>43977</v>
      </c>
      <c r="AE241" s="14">
        <v>4140</v>
      </c>
      <c r="AF241">
        <v>4555</v>
      </c>
      <c r="AG241" s="7">
        <v>43979</v>
      </c>
      <c r="AH241">
        <v>7907</v>
      </c>
      <c r="AI241" s="7">
        <v>43970</v>
      </c>
      <c r="AJ241" s="15" t="s">
        <v>2560</v>
      </c>
      <c r="AK241">
        <v>9322</v>
      </c>
      <c r="AL241" s="7">
        <v>43984</v>
      </c>
      <c r="AM241" t="s">
        <v>2542</v>
      </c>
      <c r="AN241">
        <v>9322</v>
      </c>
      <c r="AO241" s="7">
        <v>43984</v>
      </c>
      <c r="AP241">
        <v>9322</v>
      </c>
      <c r="AQ241" s="7">
        <v>43984</v>
      </c>
      <c r="AR241">
        <v>9322</v>
      </c>
      <c r="AS241" s="27">
        <v>44020</v>
      </c>
      <c r="AT241">
        <v>9322</v>
      </c>
      <c r="AU241" s="27">
        <v>44020</v>
      </c>
      <c r="AV241">
        <v>9322</v>
      </c>
      <c r="AW241" s="27">
        <v>44020</v>
      </c>
      <c r="AX241">
        <v>9322</v>
      </c>
      <c r="AY241" s="27">
        <v>44048</v>
      </c>
      <c r="AZ241">
        <v>4350</v>
      </c>
      <c r="BA241" s="27">
        <v>44048</v>
      </c>
      <c r="BB241">
        <v>4350</v>
      </c>
      <c r="BC241" s="27">
        <v>44048</v>
      </c>
      <c r="BD241">
        <v>4350</v>
      </c>
      <c r="BE241" s="27">
        <v>44091</v>
      </c>
      <c r="BF241">
        <v>4350</v>
      </c>
      <c r="BG241" s="27">
        <v>44091</v>
      </c>
      <c r="BJ241">
        <v>4350</v>
      </c>
      <c r="BK241" s="27">
        <v>44091</v>
      </c>
      <c r="BL241">
        <v>4350</v>
      </c>
      <c r="BM241" s="27">
        <v>44091</v>
      </c>
      <c r="BN241">
        <v>4351</v>
      </c>
      <c r="BO241" s="27">
        <v>44083</v>
      </c>
      <c r="BP241">
        <v>4351</v>
      </c>
      <c r="BQ241" s="7">
        <v>44083</v>
      </c>
      <c r="BR241">
        <v>9320</v>
      </c>
      <c r="BS241" s="27">
        <v>44167</v>
      </c>
      <c r="BT241">
        <v>4351</v>
      </c>
      <c r="BU241" s="27">
        <v>44167</v>
      </c>
      <c r="BV241">
        <v>4351</v>
      </c>
      <c r="BW241" s="7">
        <v>44167</v>
      </c>
      <c r="BX241">
        <v>9320</v>
      </c>
      <c r="BY241" s="27">
        <v>44167</v>
      </c>
      <c r="BZ241">
        <v>4435</v>
      </c>
      <c r="CA241" s="27">
        <v>44167</v>
      </c>
      <c r="CB241">
        <v>4350</v>
      </c>
      <c r="CC241" s="27">
        <v>44167</v>
      </c>
      <c r="CD241">
        <v>6115</v>
      </c>
      <c r="CE241" s="27">
        <v>44222</v>
      </c>
      <c r="CF241">
        <v>4330</v>
      </c>
      <c r="CG241" s="27">
        <v>44222</v>
      </c>
      <c r="CH241">
        <v>1103</v>
      </c>
      <c r="CI241" s="27">
        <v>44222</v>
      </c>
      <c r="CJ241" t="s">
        <v>2542</v>
      </c>
      <c r="CK241" s="27">
        <v>44221</v>
      </c>
      <c r="CL241">
        <v>1103</v>
      </c>
      <c r="CM241" s="27">
        <v>44247</v>
      </c>
      <c r="CN241" t="s">
        <v>407</v>
      </c>
      <c r="CO241" s="27">
        <v>44091</v>
      </c>
      <c r="CP241" t="s">
        <v>407</v>
      </c>
      <c r="CQ241" s="7">
        <v>44091</v>
      </c>
      <c r="CT241">
        <v>3409</v>
      </c>
      <c r="CU241" s="7">
        <v>44264</v>
      </c>
      <c r="CV241">
        <v>4350</v>
      </c>
      <c r="CW241" s="27">
        <v>44264</v>
      </c>
      <c r="CX241">
        <v>4350</v>
      </c>
      <c r="CY241" s="27">
        <v>44298</v>
      </c>
      <c r="CZ241">
        <v>4350</v>
      </c>
      <c r="DA241" s="27">
        <v>44298</v>
      </c>
      <c r="DB241">
        <v>4350</v>
      </c>
      <c r="DC241" s="27">
        <v>44298</v>
      </c>
      <c r="DD241">
        <v>4535</v>
      </c>
      <c r="DE241" s="27">
        <v>44298</v>
      </c>
      <c r="DF241">
        <v>4535</v>
      </c>
      <c r="DG241" s="27">
        <v>44298</v>
      </c>
      <c r="DH241">
        <v>4535</v>
      </c>
      <c r="DI241" s="27">
        <v>44343</v>
      </c>
      <c r="DJ241" t="s">
        <v>148</v>
      </c>
      <c r="DK241" s="7">
        <v>44257</v>
      </c>
      <c r="DL241" t="s">
        <v>432</v>
      </c>
      <c r="DM241" s="27">
        <v>44263</v>
      </c>
      <c r="DN241" t="s">
        <v>432</v>
      </c>
      <c r="DO241" s="27">
        <v>44263</v>
      </c>
      <c r="DP241" t="s">
        <v>428</v>
      </c>
      <c r="DQ241" s="27">
        <v>44263</v>
      </c>
      <c r="DT241" t="s">
        <v>428</v>
      </c>
      <c r="DU241" s="27">
        <v>44263</v>
      </c>
      <c r="DV241" t="s">
        <v>426</v>
      </c>
      <c r="DW241" s="27">
        <v>44362</v>
      </c>
      <c r="DX241" t="s">
        <v>405</v>
      </c>
      <c r="DY241" s="7">
        <v>44365</v>
      </c>
      <c r="DZ241" t="s">
        <v>405</v>
      </c>
      <c r="EA241">
        <v>44365</v>
      </c>
      <c r="EB241" t="s">
        <v>405</v>
      </c>
      <c r="EC241" s="27">
        <v>44365</v>
      </c>
      <c r="ED241" t="s">
        <v>405</v>
      </c>
      <c r="EE241" s="27">
        <v>44365</v>
      </c>
      <c r="EF241" t="s">
        <v>405</v>
      </c>
      <c r="EG241" s="7">
        <v>44365</v>
      </c>
      <c r="EH241" t="s">
        <v>405</v>
      </c>
      <c r="EI241" s="27">
        <v>44365</v>
      </c>
      <c r="EJ241" t="s">
        <v>402</v>
      </c>
      <c r="EK241" s="27">
        <v>44365</v>
      </c>
      <c r="EL241" t="s">
        <v>402</v>
      </c>
      <c r="EM241" s="27">
        <v>44365</v>
      </c>
      <c r="EN241" t="s">
        <v>402</v>
      </c>
      <c r="EO241" s="27">
        <v>44365</v>
      </c>
      <c r="EP241" t="s">
        <v>402</v>
      </c>
      <c r="EQ241" s="27">
        <v>44365</v>
      </c>
      <c r="ER241" t="s">
        <v>395</v>
      </c>
      <c r="ES241" s="27">
        <v>44420</v>
      </c>
      <c r="ET241" t="s">
        <v>394</v>
      </c>
      <c r="EU241" s="27">
        <v>44365</v>
      </c>
      <c r="EV241" t="s">
        <v>393</v>
      </c>
      <c r="EW241" s="27">
        <v>44365</v>
      </c>
      <c r="EX241" t="s">
        <v>393</v>
      </c>
      <c r="EY241" s="27">
        <v>44365</v>
      </c>
      <c r="EZ241" t="s">
        <v>393</v>
      </c>
      <c r="FA241">
        <v>44433</v>
      </c>
      <c r="FB241" t="s">
        <v>393</v>
      </c>
      <c r="FC241" s="27">
        <v>44433</v>
      </c>
      <c r="FF241" t="s">
        <v>393</v>
      </c>
      <c r="FG241" s="27">
        <v>44433</v>
      </c>
      <c r="FH241" t="s">
        <v>392</v>
      </c>
      <c r="FI241" s="7">
        <v>44433</v>
      </c>
      <c r="FJ241" t="s">
        <v>392</v>
      </c>
      <c r="FK241" s="27">
        <v>44433</v>
      </c>
      <c r="FL241" t="s">
        <v>392</v>
      </c>
      <c r="FM241" s="27">
        <v>44433</v>
      </c>
      <c r="FN241" t="s">
        <v>391</v>
      </c>
      <c r="FO241" s="27">
        <v>44433</v>
      </c>
      <c r="FP241" t="s">
        <v>391</v>
      </c>
      <c r="FQ241" s="27">
        <v>44433</v>
      </c>
      <c r="FR241" t="s">
        <v>391</v>
      </c>
      <c r="FS241" s="27">
        <v>44454</v>
      </c>
      <c r="FT241" t="s">
        <v>391</v>
      </c>
      <c r="FU241" s="7">
        <v>44454</v>
      </c>
      <c r="FV241" t="s">
        <v>391</v>
      </c>
      <c r="FW241" s="27">
        <v>44454</v>
      </c>
      <c r="FX241" t="s">
        <v>391</v>
      </c>
      <c r="FY241" s="27">
        <v>44454</v>
      </c>
      <c r="FZ241" t="s">
        <v>391</v>
      </c>
      <c r="GA241" s="27">
        <v>44454</v>
      </c>
      <c r="GB241" t="s">
        <v>391</v>
      </c>
      <c r="GC241" s="27">
        <v>44454</v>
      </c>
      <c r="GD241" t="s">
        <v>391</v>
      </c>
      <c r="GE241" s="27">
        <v>44454</v>
      </c>
      <c r="GF241" t="s">
        <v>391</v>
      </c>
      <c r="GG241" s="27">
        <v>44454</v>
      </c>
      <c r="GH241" t="s">
        <v>391</v>
      </c>
      <c r="GI241" s="27">
        <v>44481</v>
      </c>
      <c r="GJ241" t="s">
        <v>391</v>
      </c>
      <c r="GK241" s="27">
        <v>44481</v>
      </c>
      <c r="GL241" t="s">
        <v>391</v>
      </c>
      <c r="GM241" s="27">
        <v>44481</v>
      </c>
      <c r="GN241" t="s">
        <v>391</v>
      </c>
      <c r="GO241" s="27">
        <v>44481</v>
      </c>
      <c r="GP241" t="s">
        <v>391</v>
      </c>
      <c r="GQ241" s="27">
        <v>44481</v>
      </c>
      <c r="GR241" t="s">
        <v>391</v>
      </c>
      <c r="GS241" s="27">
        <v>44481</v>
      </c>
      <c r="GT241" t="s">
        <v>391</v>
      </c>
      <c r="GU241" s="27">
        <v>44509</v>
      </c>
      <c r="GV241" t="s">
        <v>391</v>
      </c>
      <c r="GW241" s="27">
        <v>44509</v>
      </c>
      <c r="GX241" t="s">
        <v>391</v>
      </c>
      <c r="GY241" s="27">
        <v>44509</v>
      </c>
      <c r="GZ241" t="s">
        <v>390</v>
      </c>
      <c r="HA241" s="27">
        <v>44509</v>
      </c>
      <c r="HB241" t="s">
        <v>390</v>
      </c>
      <c r="HC241" s="27">
        <v>44509</v>
      </c>
      <c r="HD241" t="s">
        <v>390</v>
      </c>
      <c r="HE241" s="27">
        <v>44509</v>
      </c>
      <c r="HF241" t="s">
        <v>390</v>
      </c>
      <c r="HG241">
        <v>44509</v>
      </c>
      <c r="HH241" t="s">
        <v>390</v>
      </c>
      <c r="HI241">
        <v>44509</v>
      </c>
      <c r="HJ241" t="s">
        <v>390</v>
      </c>
      <c r="HK241">
        <v>44509</v>
      </c>
      <c r="HL241" t="s">
        <v>390</v>
      </c>
      <c r="HM241" s="27">
        <v>44546</v>
      </c>
      <c r="HN241" t="s">
        <v>385</v>
      </c>
      <c r="HO241" s="27">
        <v>44546</v>
      </c>
      <c r="HP241" t="s">
        <v>389</v>
      </c>
      <c r="HQ241" s="27">
        <v>44546</v>
      </c>
      <c r="HR241" s="470" t="s">
        <v>389</v>
      </c>
      <c r="HS241" s="471">
        <v>44546</v>
      </c>
      <c r="HT241" t="s">
        <v>389</v>
      </c>
      <c r="HU241" s="27">
        <v>44546</v>
      </c>
      <c r="HV241" t="s">
        <v>389</v>
      </c>
      <c r="HW241" s="27">
        <v>44546</v>
      </c>
      <c r="HX241" t="s">
        <v>389</v>
      </c>
      <c r="HY241" s="27">
        <v>44546</v>
      </c>
      <c r="HZ241" t="s">
        <v>384</v>
      </c>
      <c r="IA241" s="27">
        <v>44588</v>
      </c>
      <c r="IB241" t="s">
        <v>384</v>
      </c>
      <c r="IC241" s="27">
        <v>44588</v>
      </c>
      <c r="ID241" t="s">
        <v>384</v>
      </c>
      <c r="IE241" s="27">
        <v>44588</v>
      </c>
      <c r="IF241" t="s">
        <v>382</v>
      </c>
      <c r="IG241" s="27">
        <v>44588</v>
      </c>
      <c r="IH241" t="s">
        <v>387</v>
      </c>
      <c r="II241" s="27">
        <v>44588</v>
      </c>
      <c r="IJ241" t="s">
        <v>387</v>
      </c>
      <c r="IK241" s="27">
        <v>44588</v>
      </c>
      <c r="IL241" t="s">
        <v>387</v>
      </c>
      <c r="IM241" s="27">
        <v>44609</v>
      </c>
      <c r="IN241" t="s">
        <v>387</v>
      </c>
      <c r="IO241" s="27">
        <v>44609</v>
      </c>
      <c r="IP241" t="s">
        <v>389</v>
      </c>
      <c r="IQ241" s="27">
        <v>44609</v>
      </c>
      <c r="IR241" t="s">
        <v>389</v>
      </c>
      <c r="IS241">
        <v>44609</v>
      </c>
      <c r="IT241" t="s">
        <v>389</v>
      </c>
      <c r="IU241" s="27">
        <v>44609</v>
      </c>
      <c r="IV241" t="s">
        <v>389</v>
      </c>
      <c r="IW241" s="27">
        <v>44643</v>
      </c>
      <c r="IX241" t="s">
        <v>389</v>
      </c>
      <c r="IY241" s="27">
        <v>44643</v>
      </c>
      <c r="IZ241" t="s">
        <v>389</v>
      </c>
      <c r="JA241" s="27">
        <v>44643</v>
      </c>
      <c r="JB241" t="s">
        <v>389</v>
      </c>
      <c r="JC241" s="27">
        <v>44643</v>
      </c>
      <c r="JD241" t="s">
        <v>389</v>
      </c>
      <c r="JE241" s="27">
        <v>44643</v>
      </c>
      <c r="JF241" t="s">
        <v>390</v>
      </c>
      <c r="JG241">
        <v>44664</v>
      </c>
      <c r="JH241" t="s">
        <v>385</v>
      </c>
      <c r="JI241" s="27">
        <v>44664</v>
      </c>
      <c r="JJ241" t="s">
        <v>385</v>
      </c>
      <c r="JK241">
        <v>44664</v>
      </c>
      <c r="JL241" t="s">
        <v>385</v>
      </c>
      <c r="JM241" s="27">
        <v>44664</v>
      </c>
      <c r="JN241" t="s">
        <v>385</v>
      </c>
      <c r="JO241" s="7">
        <v>44664</v>
      </c>
      <c r="JP241" t="s">
        <v>385</v>
      </c>
      <c r="JQ241" s="27">
        <v>44698</v>
      </c>
      <c r="JR241" t="s">
        <v>385</v>
      </c>
      <c r="JS241" s="27">
        <v>44698</v>
      </c>
      <c r="JT241" t="s">
        <v>385</v>
      </c>
      <c r="JU241">
        <v>44698</v>
      </c>
      <c r="JV241" t="s">
        <v>387</v>
      </c>
      <c r="JW241">
        <v>44728</v>
      </c>
      <c r="JX241" t="s">
        <v>387</v>
      </c>
      <c r="JY241" s="27">
        <v>44728</v>
      </c>
      <c r="JZ241" t="s">
        <v>387</v>
      </c>
      <c r="KA241" s="27">
        <v>44728</v>
      </c>
      <c r="KB241" t="s">
        <v>387</v>
      </c>
      <c r="KC241" s="27">
        <v>44768</v>
      </c>
      <c r="KD241" t="s">
        <v>387</v>
      </c>
      <c r="KE241" s="27">
        <v>44768</v>
      </c>
    </row>
    <row r="242" spans="1:291" x14ac:dyDescent="0.25">
      <c r="A242">
        <v>4380</v>
      </c>
      <c r="B242" s="7">
        <v>43927</v>
      </c>
      <c r="D242">
        <v>4380</v>
      </c>
      <c r="E242" s="7">
        <v>43927</v>
      </c>
      <c r="G242">
        <v>4103</v>
      </c>
      <c r="I242">
        <v>4381</v>
      </c>
      <c r="J242" s="7">
        <v>43927</v>
      </c>
      <c r="L242">
        <v>4103</v>
      </c>
      <c r="M242">
        <v>4495</v>
      </c>
      <c r="O242">
        <v>4555</v>
      </c>
      <c r="P242" s="7">
        <v>43927</v>
      </c>
      <c r="R242">
        <v>7907</v>
      </c>
      <c r="S242" s="7">
        <v>43970</v>
      </c>
      <c r="T242" t="s">
        <v>2560</v>
      </c>
      <c r="U242">
        <v>4278</v>
      </c>
      <c r="V242" s="7">
        <v>43790</v>
      </c>
      <c r="W242" t="s">
        <v>2342</v>
      </c>
      <c r="X242">
        <v>4495</v>
      </c>
      <c r="Y242">
        <v>4500</v>
      </c>
      <c r="Z242" s="7">
        <v>43927</v>
      </c>
      <c r="AA242">
        <v>4495</v>
      </c>
      <c r="AB242">
        <v>4495</v>
      </c>
      <c r="AC242">
        <v>4555</v>
      </c>
      <c r="AD242" s="7">
        <v>43979</v>
      </c>
      <c r="AE242" s="14">
        <v>4380</v>
      </c>
      <c r="AF242">
        <v>4435</v>
      </c>
      <c r="AG242" s="7">
        <v>43979</v>
      </c>
      <c r="AH242">
        <v>2100</v>
      </c>
      <c r="AI242" s="7">
        <v>43977</v>
      </c>
      <c r="AJ242" s="15" t="s">
        <v>2342</v>
      </c>
      <c r="AK242">
        <v>9320</v>
      </c>
      <c r="AL242" s="7">
        <v>43927</v>
      </c>
      <c r="AM242" t="s">
        <v>2544</v>
      </c>
      <c r="AN242">
        <v>9320</v>
      </c>
      <c r="AO242" s="7">
        <v>43927</v>
      </c>
      <c r="AP242">
        <v>9320</v>
      </c>
      <c r="AQ242" s="7">
        <v>43927</v>
      </c>
      <c r="AR242">
        <v>9320</v>
      </c>
      <c r="AS242" s="27">
        <v>44020</v>
      </c>
      <c r="AT242">
        <v>9320</v>
      </c>
      <c r="AU242" s="27">
        <v>44020</v>
      </c>
      <c r="AV242">
        <v>9320</v>
      </c>
      <c r="AW242" s="27">
        <v>44020</v>
      </c>
      <c r="AX242">
        <v>9320</v>
      </c>
      <c r="AY242" s="27">
        <v>44048</v>
      </c>
      <c r="AZ242">
        <v>9322</v>
      </c>
      <c r="BA242" s="27">
        <v>44048</v>
      </c>
      <c r="BB242">
        <v>9322</v>
      </c>
      <c r="BC242" s="27">
        <v>44048</v>
      </c>
      <c r="BD242">
        <v>9322</v>
      </c>
      <c r="BE242" s="27">
        <v>44083</v>
      </c>
      <c r="BF242">
        <v>9322</v>
      </c>
      <c r="BG242" s="27">
        <v>44083</v>
      </c>
      <c r="BJ242">
        <v>9322</v>
      </c>
      <c r="BK242" s="27">
        <v>44083</v>
      </c>
      <c r="BL242">
        <v>9322</v>
      </c>
      <c r="BM242" s="27">
        <v>44083</v>
      </c>
      <c r="BN242">
        <v>4535</v>
      </c>
      <c r="BO242" s="27">
        <v>43927</v>
      </c>
      <c r="BP242">
        <v>4535</v>
      </c>
      <c r="BQ242" s="7">
        <v>43927</v>
      </c>
      <c r="BR242">
        <v>9321</v>
      </c>
      <c r="BS242" s="27">
        <v>44167</v>
      </c>
      <c r="BT242">
        <v>4535</v>
      </c>
      <c r="BU242" s="27">
        <v>43927</v>
      </c>
      <c r="BV242">
        <v>4535</v>
      </c>
      <c r="BW242">
        <v>43927</v>
      </c>
      <c r="BX242">
        <v>9321</v>
      </c>
      <c r="BY242" s="27">
        <v>44167</v>
      </c>
      <c r="BZ242">
        <v>4351</v>
      </c>
      <c r="CA242" s="27">
        <v>44167</v>
      </c>
      <c r="CB242">
        <v>9322</v>
      </c>
      <c r="CC242" s="27">
        <v>44221</v>
      </c>
      <c r="CD242">
        <v>1451</v>
      </c>
      <c r="CE242" s="27">
        <v>43985</v>
      </c>
      <c r="CF242">
        <v>4280</v>
      </c>
      <c r="CG242" s="27">
        <v>44222</v>
      </c>
      <c r="CH242">
        <v>1138</v>
      </c>
      <c r="CI242" s="27">
        <v>44222</v>
      </c>
      <c r="CJ242" t="s">
        <v>2544</v>
      </c>
      <c r="CK242" s="27">
        <v>44222</v>
      </c>
      <c r="CL242">
        <v>1138</v>
      </c>
      <c r="CM242" s="27">
        <v>44247</v>
      </c>
      <c r="CN242">
        <v>1103</v>
      </c>
      <c r="CO242" s="27">
        <v>44247</v>
      </c>
      <c r="CP242">
        <v>1103</v>
      </c>
      <c r="CQ242" s="7">
        <v>44247</v>
      </c>
      <c r="CT242">
        <v>3399</v>
      </c>
      <c r="CU242" s="7">
        <v>44264</v>
      </c>
      <c r="CV242">
        <v>9322</v>
      </c>
      <c r="CW242" s="27">
        <v>44264</v>
      </c>
      <c r="CX242">
        <v>9322</v>
      </c>
      <c r="CY242" s="27">
        <v>44298</v>
      </c>
      <c r="CZ242">
        <v>9322</v>
      </c>
      <c r="DA242" s="27">
        <v>44298</v>
      </c>
      <c r="DB242">
        <v>9322</v>
      </c>
      <c r="DC242" s="27">
        <v>44298</v>
      </c>
      <c r="DD242">
        <v>4350</v>
      </c>
      <c r="DE242" s="27">
        <v>44298</v>
      </c>
      <c r="DF242">
        <v>4350</v>
      </c>
      <c r="DG242" s="27">
        <v>44298</v>
      </c>
      <c r="DH242">
        <v>4350</v>
      </c>
      <c r="DI242" s="27">
        <v>44343</v>
      </c>
      <c r="DJ242" t="s">
        <v>150</v>
      </c>
      <c r="DK242" s="7">
        <v>44257</v>
      </c>
      <c r="DL242" t="s">
        <v>434</v>
      </c>
      <c r="DM242" s="27">
        <v>44362</v>
      </c>
      <c r="DN242" t="s">
        <v>434</v>
      </c>
      <c r="DO242" s="27">
        <v>44362</v>
      </c>
      <c r="DP242" t="s">
        <v>26</v>
      </c>
      <c r="DQ242" s="27">
        <v>44363</v>
      </c>
      <c r="DT242" t="s">
        <v>26</v>
      </c>
      <c r="DU242" s="27">
        <v>44363</v>
      </c>
      <c r="DV242" t="s">
        <v>427</v>
      </c>
      <c r="DW242" s="27">
        <v>44362</v>
      </c>
      <c r="DX242" t="s">
        <v>407</v>
      </c>
      <c r="DY242" s="7">
        <v>44091</v>
      </c>
      <c r="DZ242" t="s">
        <v>407</v>
      </c>
      <c r="EA242">
        <v>44397</v>
      </c>
      <c r="EB242" t="s">
        <v>407</v>
      </c>
      <c r="EC242" s="27">
        <v>44397</v>
      </c>
      <c r="ED242" t="s">
        <v>407</v>
      </c>
      <c r="EE242" s="27">
        <v>44397</v>
      </c>
      <c r="EF242" t="s">
        <v>407</v>
      </c>
      <c r="EG242" s="7">
        <v>44397</v>
      </c>
      <c r="EH242" t="s">
        <v>407</v>
      </c>
      <c r="EI242" s="27">
        <v>44397</v>
      </c>
      <c r="EJ242" t="s">
        <v>403</v>
      </c>
      <c r="EK242" s="27">
        <v>44365</v>
      </c>
      <c r="EL242" t="s">
        <v>403</v>
      </c>
      <c r="EM242" s="27">
        <v>44365</v>
      </c>
      <c r="EN242" t="s">
        <v>403</v>
      </c>
      <c r="EO242" s="27">
        <v>44365</v>
      </c>
      <c r="EP242" t="s">
        <v>403</v>
      </c>
      <c r="EQ242" s="27">
        <v>44365</v>
      </c>
      <c r="ER242" t="s">
        <v>396</v>
      </c>
      <c r="ES242" s="27">
        <v>44420</v>
      </c>
      <c r="ET242" t="s">
        <v>395</v>
      </c>
      <c r="EU242" s="27">
        <v>44420</v>
      </c>
      <c r="EV242" t="s">
        <v>394</v>
      </c>
      <c r="EW242" s="27">
        <v>44365</v>
      </c>
      <c r="EX242" t="s">
        <v>394</v>
      </c>
      <c r="EY242" s="27">
        <v>44365</v>
      </c>
      <c r="EZ242" t="s">
        <v>394</v>
      </c>
      <c r="FA242">
        <v>44433</v>
      </c>
      <c r="FB242" t="s">
        <v>394</v>
      </c>
      <c r="FC242" s="27">
        <v>44433</v>
      </c>
      <c r="FF242" t="s">
        <v>394</v>
      </c>
      <c r="FG242" s="27">
        <v>44433</v>
      </c>
      <c r="FH242" t="s">
        <v>393</v>
      </c>
      <c r="FI242" s="7">
        <v>44433</v>
      </c>
      <c r="FJ242" t="s">
        <v>393</v>
      </c>
      <c r="FK242" s="27">
        <v>44433</v>
      </c>
      <c r="FL242" t="s">
        <v>393</v>
      </c>
      <c r="FM242" s="27">
        <v>44433</v>
      </c>
      <c r="FN242" t="s">
        <v>392</v>
      </c>
      <c r="FO242" s="27">
        <v>44433</v>
      </c>
      <c r="FP242" t="s">
        <v>392</v>
      </c>
      <c r="FQ242" s="27">
        <v>44433</v>
      </c>
      <c r="FR242" t="s">
        <v>392</v>
      </c>
      <c r="FS242" s="27">
        <v>44454</v>
      </c>
      <c r="FT242" t="s">
        <v>392</v>
      </c>
      <c r="FU242" s="7">
        <v>44454</v>
      </c>
      <c r="FV242" t="s">
        <v>392</v>
      </c>
      <c r="FW242" s="27">
        <v>44454</v>
      </c>
      <c r="FX242" t="s">
        <v>392</v>
      </c>
      <c r="FY242" s="27">
        <v>44454</v>
      </c>
      <c r="FZ242" t="s">
        <v>392</v>
      </c>
      <c r="GA242" s="27">
        <v>44454</v>
      </c>
      <c r="GB242" t="s">
        <v>392</v>
      </c>
      <c r="GC242" s="27">
        <v>44454</v>
      </c>
      <c r="GD242" t="s">
        <v>392</v>
      </c>
      <c r="GE242" s="27">
        <v>44454</v>
      </c>
      <c r="GF242" t="s">
        <v>392</v>
      </c>
      <c r="GG242" s="27">
        <v>44454</v>
      </c>
      <c r="GH242" t="s">
        <v>392</v>
      </c>
      <c r="GI242" s="27">
        <v>44481</v>
      </c>
      <c r="GJ242" t="s">
        <v>392</v>
      </c>
      <c r="GK242" s="27">
        <v>44481</v>
      </c>
      <c r="GL242" t="s">
        <v>392</v>
      </c>
      <c r="GM242" s="27">
        <v>44481</v>
      </c>
      <c r="GN242" t="s">
        <v>392</v>
      </c>
      <c r="GO242" s="27">
        <v>44481</v>
      </c>
      <c r="GP242" t="s">
        <v>392</v>
      </c>
      <c r="GQ242" s="27">
        <v>44481</v>
      </c>
      <c r="GR242" t="s">
        <v>392</v>
      </c>
      <c r="GS242" s="27">
        <v>44481</v>
      </c>
      <c r="GT242" t="s">
        <v>392</v>
      </c>
      <c r="GU242" s="27">
        <v>44509</v>
      </c>
      <c r="GV242" t="s">
        <v>392</v>
      </c>
      <c r="GW242" s="27">
        <v>44509</v>
      </c>
      <c r="GX242" t="s">
        <v>392</v>
      </c>
      <c r="GY242" s="27">
        <v>44509</v>
      </c>
      <c r="GZ242" t="s">
        <v>391</v>
      </c>
      <c r="HA242" s="27">
        <v>44509</v>
      </c>
      <c r="HB242" t="s">
        <v>391</v>
      </c>
      <c r="HC242" s="27">
        <v>44509</v>
      </c>
      <c r="HD242" t="s">
        <v>391</v>
      </c>
      <c r="HE242" s="27">
        <v>44509</v>
      </c>
      <c r="HF242" t="s">
        <v>391</v>
      </c>
      <c r="HG242">
        <v>44509</v>
      </c>
      <c r="HH242" t="s">
        <v>391</v>
      </c>
      <c r="HI242">
        <v>44509</v>
      </c>
      <c r="HJ242" t="s">
        <v>391</v>
      </c>
      <c r="HK242">
        <v>44509</v>
      </c>
      <c r="HL242" t="s">
        <v>391</v>
      </c>
      <c r="HM242" s="27">
        <v>44546</v>
      </c>
      <c r="HN242" t="s">
        <v>387</v>
      </c>
      <c r="HO242" s="27">
        <v>44546</v>
      </c>
      <c r="HP242" t="s">
        <v>390</v>
      </c>
      <c r="HQ242" s="27">
        <v>44546</v>
      </c>
      <c r="HR242" s="470" t="s">
        <v>390</v>
      </c>
      <c r="HS242" s="471">
        <v>44546</v>
      </c>
      <c r="HT242" t="s">
        <v>390</v>
      </c>
      <c r="HU242" s="27">
        <v>44546</v>
      </c>
      <c r="HV242" t="s">
        <v>390</v>
      </c>
      <c r="HW242" s="27">
        <v>44546</v>
      </c>
      <c r="HX242" t="s">
        <v>390</v>
      </c>
      <c r="HY242" s="27">
        <v>44546</v>
      </c>
      <c r="HZ242" t="s">
        <v>385</v>
      </c>
      <c r="IA242" s="27">
        <v>44588</v>
      </c>
      <c r="IB242" t="s">
        <v>385</v>
      </c>
      <c r="IC242" s="27">
        <v>44588</v>
      </c>
      <c r="ID242" t="s">
        <v>385</v>
      </c>
      <c r="IE242" s="27">
        <v>44588</v>
      </c>
      <c r="IF242" t="s">
        <v>384</v>
      </c>
      <c r="IG242" s="27">
        <v>44588</v>
      </c>
      <c r="IH242" t="s">
        <v>389</v>
      </c>
      <c r="II242" s="27">
        <v>44588</v>
      </c>
      <c r="IJ242" t="s">
        <v>389</v>
      </c>
      <c r="IK242" s="27">
        <v>44588</v>
      </c>
      <c r="IL242" t="s">
        <v>389</v>
      </c>
      <c r="IM242" s="27">
        <v>44609</v>
      </c>
      <c r="IN242" t="s">
        <v>389</v>
      </c>
      <c r="IO242" s="27">
        <v>44609</v>
      </c>
      <c r="IP242" t="s">
        <v>390</v>
      </c>
      <c r="IQ242" s="27">
        <v>44609</v>
      </c>
      <c r="IR242" t="s">
        <v>390</v>
      </c>
      <c r="IS242">
        <v>44609</v>
      </c>
      <c r="IT242" t="s">
        <v>390</v>
      </c>
      <c r="IU242" s="27">
        <v>44609</v>
      </c>
      <c r="IV242" t="s">
        <v>390</v>
      </c>
      <c r="IW242" s="27">
        <v>44643</v>
      </c>
      <c r="IX242" t="s">
        <v>390</v>
      </c>
      <c r="IY242" s="27">
        <v>44643</v>
      </c>
      <c r="IZ242" t="s">
        <v>390</v>
      </c>
      <c r="JA242" s="27">
        <v>44643</v>
      </c>
      <c r="JB242" t="s">
        <v>390</v>
      </c>
      <c r="JC242" s="27">
        <v>44643</v>
      </c>
      <c r="JD242" t="s">
        <v>390</v>
      </c>
      <c r="JE242" s="27">
        <v>44643</v>
      </c>
      <c r="JF242" t="s">
        <v>391</v>
      </c>
      <c r="JG242">
        <v>44664</v>
      </c>
      <c r="JH242" t="s">
        <v>387</v>
      </c>
      <c r="JI242" s="27">
        <v>44664</v>
      </c>
      <c r="JJ242" t="s">
        <v>387</v>
      </c>
      <c r="JK242">
        <v>44664</v>
      </c>
      <c r="JL242" t="s">
        <v>387</v>
      </c>
      <c r="JM242" s="27">
        <v>44664</v>
      </c>
      <c r="JN242" t="s">
        <v>387</v>
      </c>
      <c r="JO242" s="7">
        <v>44664</v>
      </c>
      <c r="JP242" t="s">
        <v>387</v>
      </c>
      <c r="JQ242" s="27">
        <v>44698</v>
      </c>
      <c r="JR242" t="s">
        <v>387</v>
      </c>
      <c r="JS242" s="27">
        <v>44698</v>
      </c>
      <c r="JT242" t="s">
        <v>387</v>
      </c>
      <c r="JU242">
        <v>44698</v>
      </c>
      <c r="JV242" t="s">
        <v>389</v>
      </c>
      <c r="JW242">
        <v>44728</v>
      </c>
      <c r="JX242" t="s">
        <v>389</v>
      </c>
      <c r="JY242" s="27">
        <v>44728</v>
      </c>
      <c r="JZ242" t="s">
        <v>389</v>
      </c>
      <c r="KA242" s="27">
        <v>44728</v>
      </c>
      <c r="KB242" t="s">
        <v>389</v>
      </c>
      <c r="KC242" s="27">
        <v>44763</v>
      </c>
      <c r="KD242" t="s">
        <v>389</v>
      </c>
      <c r="KE242" s="27">
        <v>44763</v>
      </c>
    </row>
    <row r="243" spans="1:291" x14ac:dyDescent="0.25">
      <c r="A243">
        <v>4381</v>
      </c>
      <c r="B243" s="7">
        <v>43927</v>
      </c>
      <c r="D243">
        <v>4381</v>
      </c>
      <c r="E243" s="7">
        <v>43927</v>
      </c>
      <c r="G243" t="s">
        <v>2595</v>
      </c>
      <c r="I243">
        <v>4340</v>
      </c>
      <c r="J243" s="7">
        <v>43927</v>
      </c>
      <c r="L243" t="s">
        <v>2595</v>
      </c>
      <c r="M243">
        <v>4500</v>
      </c>
      <c r="O243">
        <v>4435</v>
      </c>
      <c r="P243" s="7">
        <v>43927</v>
      </c>
      <c r="R243">
        <v>2100</v>
      </c>
      <c r="S243" s="7">
        <v>43977</v>
      </c>
      <c r="T243" t="s">
        <v>2342</v>
      </c>
      <c r="U243">
        <v>4280</v>
      </c>
      <c r="V243" s="7">
        <v>43972</v>
      </c>
      <c r="W243" t="s">
        <v>2342</v>
      </c>
      <c r="X243">
        <v>4500</v>
      </c>
      <c r="Y243">
        <v>4140</v>
      </c>
      <c r="Z243" s="7">
        <v>43927</v>
      </c>
      <c r="AA243">
        <v>4500</v>
      </c>
      <c r="AB243">
        <v>4500</v>
      </c>
      <c r="AC243">
        <v>4435</v>
      </c>
      <c r="AD243" s="7">
        <v>43979</v>
      </c>
      <c r="AE243" s="14">
        <v>4381</v>
      </c>
      <c r="AF243">
        <v>4351</v>
      </c>
      <c r="AG243" s="7">
        <v>43984</v>
      </c>
      <c r="AI243" s="7">
        <v>43977</v>
      </c>
      <c r="AJ243" s="15" t="s">
        <v>2342</v>
      </c>
      <c r="AK243">
        <v>9321</v>
      </c>
      <c r="AL243" s="7">
        <v>43984</v>
      </c>
      <c r="AM243">
        <v>4330</v>
      </c>
      <c r="AN243">
        <v>9321</v>
      </c>
      <c r="AO243" s="7">
        <v>43984</v>
      </c>
      <c r="AP243">
        <v>9321</v>
      </c>
      <c r="AQ243" s="7">
        <v>43984</v>
      </c>
      <c r="AR243">
        <v>9321</v>
      </c>
      <c r="AS243" s="27">
        <v>44020</v>
      </c>
      <c r="AT243">
        <v>9321</v>
      </c>
      <c r="AU243" s="27">
        <v>44020</v>
      </c>
      <c r="AV243">
        <v>9321</v>
      </c>
      <c r="AW243" s="27">
        <v>44020</v>
      </c>
      <c r="AX243">
        <v>9321</v>
      </c>
      <c r="AY243" s="27">
        <v>44048</v>
      </c>
      <c r="AZ243">
        <v>9320</v>
      </c>
      <c r="BA243" s="27">
        <v>44048</v>
      </c>
      <c r="BB243">
        <v>9320</v>
      </c>
      <c r="BC243" s="27">
        <v>44048</v>
      </c>
      <c r="BD243">
        <v>9320</v>
      </c>
      <c r="BE243" s="27">
        <v>44091</v>
      </c>
      <c r="BF243">
        <v>9320</v>
      </c>
      <c r="BG243" s="27">
        <v>44091</v>
      </c>
      <c r="BJ243">
        <v>9320</v>
      </c>
      <c r="BK243" s="27">
        <v>44091</v>
      </c>
      <c r="BL243">
        <v>9320</v>
      </c>
      <c r="BM243" s="27">
        <v>44091</v>
      </c>
      <c r="BN243">
        <v>4350</v>
      </c>
      <c r="BO243" s="27">
        <v>44091</v>
      </c>
      <c r="BP243">
        <v>4350</v>
      </c>
      <c r="BQ243" s="7">
        <v>44091</v>
      </c>
      <c r="BR243">
        <v>9319</v>
      </c>
      <c r="BS243" s="27">
        <v>44167</v>
      </c>
      <c r="BT243">
        <v>4350</v>
      </c>
      <c r="BU243" s="27">
        <v>44167</v>
      </c>
      <c r="BV243">
        <v>4350</v>
      </c>
      <c r="BW243" s="7">
        <v>44167</v>
      </c>
      <c r="BX243">
        <v>9319</v>
      </c>
      <c r="BY243" s="27">
        <v>44167</v>
      </c>
      <c r="BZ243">
        <v>4535</v>
      </c>
      <c r="CA243" s="27">
        <v>43927</v>
      </c>
      <c r="CB243">
        <v>9320</v>
      </c>
      <c r="CC243" s="27">
        <v>44221</v>
      </c>
      <c r="CD243">
        <v>2188</v>
      </c>
      <c r="CE243" s="27">
        <v>44019</v>
      </c>
      <c r="CF243">
        <v>4265</v>
      </c>
      <c r="CG243" s="27">
        <v>44221</v>
      </c>
      <c r="CH243">
        <v>1003</v>
      </c>
      <c r="CI243" s="27">
        <v>44222</v>
      </c>
      <c r="CJ243">
        <v>4330</v>
      </c>
      <c r="CK243" s="27">
        <v>44222</v>
      </c>
      <c r="CL243">
        <v>1003</v>
      </c>
      <c r="CM243" s="27">
        <v>44247</v>
      </c>
      <c r="CN243">
        <v>1138</v>
      </c>
      <c r="CO243" s="27">
        <v>44247</v>
      </c>
      <c r="CP243">
        <v>1138</v>
      </c>
      <c r="CQ243" s="7">
        <v>44247</v>
      </c>
      <c r="CT243">
        <v>3045</v>
      </c>
      <c r="CU243" s="7">
        <v>44264</v>
      </c>
      <c r="CV243">
        <v>9320</v>
      </c>
      <c r="CW243" s="27">
        <v>44264</v>
      </c>
      <c r="CX243">
        <v>9320</v>
      </c>
      <c r="CY243" s="27">
        <v>44298</v>
      </c>
      <c r="CZ243">
        <v>9320</v>
      </c>
      <c r="DA243" s="27">
        <v>44298</v>
      </c>
      <c r="DB243">
        <v>9320</v>
      </c>
      <c r="DC243" s="27">
        <v>44298</v>
      </c>
      <c r="DD243">
        <v>9322</v>
      </c>
      <c r="DE243" s="27">
        <v>44298</v>
      </c>
      <c r="DF243">
        <v>9322</v>
      </c>
      <c r="DG243" s="27">
        <v>44298</v>
      </c>
      <c r="DH243">
        <v>9322</v>
      </c>
      <c r="DI243" s="27">
        <v>44343</v>
      </c>
      <c r="DJ243" t="s">
        <v>152</v>
      </c>
      <c r="DK243" s="7">
        <v>44257</v>
      </c>
      <c r="DL243" t="s">
        <v>435</v>
      </c>
      <c r="DM243" s="27">
        <v>44362</v>
      </c>
      <c r="DN243" t="s">
        <v>435</v>
      </c>
      <c r="DO243" s="27">
        <v>44362</v>
      </c>
      <c r="DP243" t="s">
        <v>27</v>
      </c>
      <c r="DQ243" s="27">
        <v>44363</v>
      </c>
      <c r="DT243" t="s">
        <v>27</v>
      </c>
      <c r="DU243" s="27">
        <v>44363</v>
      </c>
      <c r="DV243" t="s">
        <v>428</v>
      </c>
      <c r="DW243" s="27">
        <v>44263</v>
      </c>
      <c r="DX243" t="s">
        <v>426</v>
      </c>
      <c r="DY243" s="7">
        <v>44362</v>
      </c>
      <c r="DZ243" t="s">
        <v>426</v>
      </c>
      <c r="EA243">
        <v>44362</v>
      </c>
      <c r="EB243" t="s">
        <v>426</v>
      </c>
      <c r="EC243" s="27">
        <v>44362</v>
      </c>
      <c r="ED243" t="s">
        <v>426</v>
      </c>
      <c r="EE243" s="27">
        <v>44362</v>
      </c>
      <c r="EF243" t="s">
        <v>426</v>
      </c>
      <c r="EG243" s="7">
        <v>44362</v>
      </c>
      <c r="EH243" t="s">
        <v>426</v>
      </c>
      <c r="EI243" s="27">
        <v>44362</v>
      </c>
      <c r="EJ243" t="s">
        <v>404</v>
      </c>
      <c r="EK243" s="27">
        <v>44365</v>
      </c>
      <c r="EL243" t="s">
        <v>404</v>
      </c>
      <c r="EM243" s="27">
        <v>44365</v>
      </c>
      <c r="EN243" t="s">
        <v>404</v>
      </c>
      <c r="EO243" s="27">
        <v>44365</v>
      </c>
      <c r="EP243" t="s">
        <v>404</v>
      </c>
      <c r="EQ243" s="27">
        <v>44365</v>
      </c>
      <c r="ER243" t="s">
        <v>397</v>
      </c>
      <c r="ES243" s="27">
        <v>44420</v>
      </c>
      <c r="ET243" t="s">
        <v>396</v>
      </c>
      <c r="EU243" s="27">
        <v>44420</v>
      </c>
      <c r="EV243" t="s">
        <v>395</v>
      </c>
      <c r="EW243" s="27">
        <v>44420</v>
      </c>
      <c r="EX243" t="s">
        <v>395</v>
      </c>
      <c r="EY243" s="27">
        <v>44420</v>
      </c>
      <c r="EZ243" t="s">
        <v>395</v>
      </c>
      <c r="FA243">
        <v>44433</v>
      </c>
      <c r="FB243" t="s">
        <v>395</v>
      </c>
      <c r="FC243" s="27">
        <v>44433</v>
      </c>
      <c r="FF243" t="s">
        <v>395</v>
      </c>
      <c r="FG243" s="27">
        <v>44433</v>
      </c>
      <c r="FH243" t="s">
        <v>394</v>
      </c>
      <c r="FI243" s="7">
        <v>44433</v>
      </c>
      <c r="FJ243" t="s">
        <v>394</v>
      </c>
      <c r="FK243" s="27">
        <v>44433</v>
      </c>
      <c r="FL243" t="s">
        <v>394</v>
      </c>
      <c r="FM243" s="27">
        <v>44433</v>
      </c>
      <c r="FN243" t="s">
        <v>393</v>
      </c>
      <c r="FO243" s="27">
        <v>44433</v>
      </c>
      <c r="FP243" t="s">
        <v>393</v>
      </c>
      <c r="FQ243" s="27">
        <v>44433</v>
      </c>
      <c r="FR243" t="s">
        <v>393</v>
      </c>
      <c r="FS243" s="27">
        <v>44433</v>
      </c>
      <c r="FT243" t="s">
        <v>393</v>
      </c>
      <c r="FU243" s="7">
        <v>44433</v>
      </c>
      <c r="FV243" t="s">
        <v>393</v>
      </c>
      <c r="FW243" s="27">
        <v>44433</v>
      </c>
      <c r="FX243" t="s">
        <v>393</v>
      </c>
      <c r="FY243" s="27">
        <v>44433</v>
      </c>
      <c r="FZ243" t="s">
        <v>393</v>
      </c>
      <c r="GA243" s="27">
        <v>44433</v>
      </c>
      <c r="GB243" t="s">
        <v>393</v>
      </c>
      <c r="GC243" s="27">
        <v>44433</v>
      </c>
      <c r="GD243" t="s">
        <v>393</v>
      </c>
      <c r="GE243" s="27">
        <v>44433</v>
      </c>
      <c r="GF243" t="s">
        <v>393</v>
      </c>
      <c r="GG243" s="27">
        <v>44433</v>
      </c>
      <c r="GH243" t="s">
        <v>393</v>
      </c>
      <c r="GI243" s="27">
        <v>44481</v>
      </c>
      <c r="GJ243" t="s">
        <v>393</v>
      </c>
      <c r="GK243" s="27">
        <v>44481</v>
      </c>
      <c r="GL243" t="s">
        <v>393</v>
      </c>
      <c r="GM243" s="27">
        <v>44481</v>
      </c>
      <c r="GN243" t="s">
        <v>393</v>
      </c>
      <c r="GO243" s="27">
        <v>44481</v>
      </c>
      <c r="GP243" t="s">
        <v>393</v>
      </c>
      <c r="GQ243" s="27">
        <v>44481</v>
      </c>
      <c r="GR243" t="s">
        <v>393</v>
      </c>
      <c r="GS243" s="27">
        <v>44481</v>
      </c>
      <c r="GT243" t="s">
        <v>393</v>
      </c>
      <c r="GU243" s="27">
        <v>44481</v>
      </c>
      <c r="GV243" t="s">
        <v>393</v>
      </c>
      <c r="GW243" s="27">
        <v>44481</v>
      </c>
      <c r="GX243" t="s">
        <v>393</v>
      </c>
      <c r="GY243" s="27">
        <v>44481</v>
      </c>
      <c r="GZ243" t="s">
        <v>392</v>
      </c>
      <c r="HA243" s="27">
        <v>44509</v>
      </c>
      <c r="HB243" t="s">
        <v>392</v>
      </c>
      <c r="HC243" s="27">
        <v>44509</v>
      </c>
      <c r="HD243" t="s">
        <v>392</v>
      </c>
      <c r="HE243" s="27">
        <v>44509</v>
      </c>
      <c r="HF243" t="s">
        <v>392</v>
      </c>
      <c r="HG243">
        <v>44509</v>
      </c>
      <c r="HH243" t="s">
        <v>392</v>
      </c>
      <c r="HI243">
        <v>44509</v>
      </c>
      <c r="HJ243" t="s">
        <v>392</v>
      </c>
      <c r="HK243">
        <v>44509</v>
      </c>
      <c r="HL243" t="s">
        <v>392</v>
      </c>
      <c r="HM243" s="27">
        <v>44546</v>
      </c>
      <c r="HN243" t="s">
        <v>389</v>
      </c>
      <c r="HO243" s="27">
        <v>44546</v>
      </c>
      <c r="HP243" t="s">
        <v>391</v>
      </c>
      <c r="HQ243" s="27">
        <v>44546</v>
      </c>
      <c r="HR243" s="470" t="s">
        <v>391</v>
      </c>
      <c r="HS243" s="471">
        <v>44546</v>
      </c>
      <c r="HT243" t="s">
        <v>391</v>
      </c>
      <c r="HU243" s="27">
        <v>44546</v>
      </c>
      <c r="HV243" t="s">
        <v>391</v>
      </c>
      <c r="HW243" s="27">
        <v>44546</v>
      </c>
      <c r="HX243" t="s">
        <v>391</v>
      </c>
      <c r="HY243" s="27">
        <v>44546</v>
      </c>
      <c r="HZ243" t="s">
        <v>387</v>
      </c>
      <c r="IA243" s="27">
        <v>44588</v>
      </c>
      <c r="IB243" t="s">
        <v>387</v>
      </c>
      <c r="IC243" s="27">
        <v>44588</v>
      </c>
      <c r="ID243" t="s">
        <v>387</v>
      </c>
      <c r="IE243" s="27">
        <v>44588</v>
      </c>
      <c r="IF243" t="s">
        <v>385</v>
      </c>
      <c r="IG243" s="27">
        <v>44588</v>
      </c>
      <c r="IH243" t="s">
        <v>390</v>
      </c>
      <c r="II243" s="27">
        <v>44588</v>
      </c>
      <c r="IJ243" t="s">
        <v>390</v>
      </c>
      <c r="IK243" s="27">
        <v>44588</v>
      </c>
      <c r="IL243" t="s">
        <v>390</v>
      </c>
      <c r="IM243" s="27">
        <v>44609</v>
      </c>
      <c r="IN243" t="s">
        <v>390</v>
      </c>
      <c r="IO243" s="27">
        <v>44609</v>
      </c>
      <c r="IP243" t="s">
        <v>391</v>
      </c>
      <c r="IQ243" s="27">
        <v>44609</v>
      </c>
      <c r="IR243" t="s">
        <v>391</v>
      </c>
      <c r="IS243">
        <v>44609</v>
      </c>
      <c r="IT243" t="s">
        <v>391</v>
      </c>
      <c r="IU243" s="27">
        <v>44609</v>
      </c>
      <c r="IV243" t="s">
        <v>391</v>
      </c>
      <c r="IW243" s="27">
        <v>44643</v>
      </c>
      <c r="IX243" t="s">
        <v>391</v>
      </c>
      <c r="IY243" s="27">
        <v>44643</v>
      </c>
      <c r="IZ243" t="s">
        <v>391</v>
      </c>
      <c r="JA243" s="27">
        <v>44643</v>
      </c>
      <c r="JB243" t="s">
        <v>391</v>
      </c>
      <c r="JC243" s="27">
        <v>44643</v>
      </c>
      <c r="JD243" t="s">
        <v>391</v>
      </c>
      <c r="JE243" s="27">
        <v>44643</v>
      </c>
      <c r="JF243" t="s">
        <v>392</v>
      </c>
      <c r="JG243">
        <v>44664</v>
      </c>
      <c r="JH243" t="s">
        <v>389</v>
      </c>
      <c r="JI243" s="27">
        <v>44664</v>
      </c>
      <c r="JJ243" t="s">
        <v>389</v>
      </c>
      <c r="JK243">
        <v>44664</v>
      </c>
      <c r="JL243" t="s">
        <v>389</v>
      </c>
      <c r="JM243" s="27">
        <v>44664</v>
      </c>
      <c r="JN243" t="s">
        <v>389</v>
      </c>
      <c r="JO243" s="7">
        <v>44664</v>
      </c>
      <c r="JP243" t="s">
        <v>389</v>
      </c>
      <c r="JQ243" s="27">
        <v>44698</v>
      </c>
      <c r="JR243" t="s">
        <v>389</v>
      </c>
      <c r="JS243" s="27">
        <v>44698</v>
      </c>
      <c r="JT243" t="s">
        <v>389</v>
      </c>
      <c r="JU243">
        <v>44698</v>
      </c>
      <c r="JV243" t="s">
        <v>390</v>
      </c>
      <c r="JW243">
        <v>44698</v>
      </c>
      <c r="JX243" t="s">
        <v>390</v>
      </c>
      <c r="JY243" s="27">
        <v>44732</v>
      </c>
      <c r="JZ243" t="s">
        <v>390</v>
      </c>
      <c r="KA243" s="27">
        <v>44732</v>
      </c>
      <c r="KB243" t="s">
        <v>390</v>
      </c>
      <c r="KC243" s="27">
        <v>44768</v>
      </c>
      <c r="KD243" t="s">
        <v>390</v>
      </c>
      <c r="KE243" s="27">
        <v>44768</v>
      </c>
    </row>
    <row r="244" spans="1:291" x14ac:dyDescent="0.25">
      <c r="A244">
        <v>4340</v>
      </c>
      <c r="B244" s="7">
        <v>43927</v>
      </c>
      <c r="D244">
        <v>4340</v>
      </c>
      <c r="E244" s="7">
        <v>43927</v>
      </c>
      <c r="G244">
        <v>4104</v>
      </c>
      <c r="I244">
        <v>4341</v>
      </c>
      <c r="J244" s="7">
        <v>43927</v>
      </c>
      <c r="L244">
        <v>4104</v>
      </c>
      <c r="M244">
        <v>4140</v>
      </c>
      <c r="O244">
        <v>4351</v>
      </c>
      <c r="P244" s="7">
        <v>43927</v>
      </c>
      <c r="S244" s="7">
        <v>43977</v>
      </c>
      <c r="T244" t="s">
        <v>2342</v>
      </c>
      <c r="U244">
        <v>8525</v>
      </c>
      <c r="V244" s="7">
        <v>43480</v>
      </c>
      <c r="W244" t="s">
        <v>2342</v>
      </c>
      <c r="X244">
        <v>4140</v>
      </c>
      <c r="Y244">
        <v>4380</v>
      </c>
      <c r="Z244" s="7">
        <v>43977</v>
      </c>
      <c r="AA244">
        <v>4140</v>
      </c>
      <c r="AB244">
        <v>4140</v>
      </c>
      <c r="AC244">
        <v>4351</v>
      </c>
      <c r="AD244" s="7">
        <v>43984</v>
      </c>
      <c r="AE244" s="14">
        <v>4340</v>
      </c>
      <c r="AF244">
        <v>4535</v>
      </c>
      <c r="AG244" s="7">
        <v>43927</v>
      </c>
      <c r="AH244">
        <v>820</v>
      </c>
      <c r="AI244" s="7">
        <v>43633</v>
      </c>
      <c r="AJ244" s="15" t="s">
        <v>2503</v>
      </c>
      <c r="AK244">
        <v>9319</v>
      </c>
      <c r="AL244" s="7">
        <v>43979</v>
      </c>
      <c r="AM244">
        <v>4280</v>
      </c>
      <c r="AN244">
        <v>9319</v>
      </c>
      <c r="AO244" s="7">
        <v>43979</v>
      </c>
      <c r="AP244">
        <v>9319</v>
      </c>
      <c r="AQ244" s="7">
        <v>43979</v>
      </c>
      <c r="AR244">
        <v>9319</v>
      </c>
      <c r="AS244" s="27">
        <v>44020</v>
      </c>
      <c r="AT244">
        <v>9319</v>
      </c>
      <c r="AU244" s="27">
        <v>44020</v>
      </c>
      <c r="AV244">
        <v>9319</v>
      </c>
      <c r="AW244" s="27">
        <v>44020</v>
      </c>
      <c r="AX244">
        <v>9319</v>
      </c>
      <c r="AY244" s="27">
        <v>44048</v>
      </c>
      <c r="AZ244">
        <v>9321</v>
      </c>
      <c r="BA244" s="27">
        <v>44048</v>
      </c>
      <c r="BB244">
        <v>9321</v>
      </c>
      <c r="BC244" s="27">
        <v>44048</v>
      </c>
      <c r="BD244">
        <v>9321</v>
      </c>
      <c r="BE244" s="27">
        <v>44083</v>
      </c>
      <c r="BF244">
        <v>9321</v>
      </c>
      <c r="BG244" s="27">
        <v>44083</v>
      </c>
      <c r="BJ244">
        <v>9321</v>
      </c>
      <c r="BK244" s="27">
        <v>44083</v>
      </c>
      <c r="BL244">
        <v>9321</v>
      </c>
      <c r="BM244" s="27">
        <v>44083</v>
      </c>
      <c r="BN244">
        <v>9322</v>
      </c>
      <c r="BO244" s="27">
        <v>44083</v>
      </c>
      <c r="BP244">
        <v>9322</v>
      </c>
      <c r="BQ244" s="7">
        <v>44083</v>
      </c>
      <c r="BR244" t="s">
        <v>407</v>
      </c>
      <c r="BS244" s="27">
        <v>44091</v>
      </c>
      <c r="BT244">
        <v>9322</v>
      </c>
      <c r="BU244" s="27">
        <v>44167</v>
      </c>
      <c r="BV244">
        <v>9322</v>
      </c>
      <c r="BW244" s="7">
        <v>44167</v>
      </c>
      <c r="BX244" t="s">
        <v>407</v>
      </c>
      <c r="BY244" s="27">
        <v>44091</v>
      </c>
      <c r="BZ244">
        <v>4350</v>
      </c>
      <c r="CA244" s="27">
        <v>44167</v>
      </c>
      <c r="CB244">
        <v>9321</v>
      </c>
      <c r="CC244" s="27">
        <v>44222</v>
      </c>
      <c r="CD244">
        <v>2181</v>
      </c>
      <c r="CE244" s="27">
        <v>44168</v>
      </c>
      <c r="CF244">
        <v>4170</v>
      </c>
      <c r="CG244" s="27">
        <v>44222</v>
      </c>
      <c r="CH244">
        <v>1035</v>
      </c>
      <c r="CI244" s="27">
        <v>44222</v>
      </c>
      <c r="CJ244">
        <v>4280</v>
      </c>
      <c r="CK244" s="27">
        <v>44222</v>
      </c>
      <c r="CL244">
        <v>1035</v>
      </c>
      <c r="CM244" s="27">
        <v>44247</v>
      </c>
      <c r="CN244">
        <v>1003</v>
      </c>
      <c r="CO244" s="27">
        <v>44247</v>
      </c>
      <c r="CP244">
        <v>1003</v>
      </c>
      <c r="CQ244" s="7">
        <v>44247</v>
      </c>
      <c r="CT244">
        <v>6650</v>
      </c>
      <c r="CU244" s="7">
        <v>44264</v>
      </c>
      <c r="CV244">
        <v>9321</v>
      </c>
      <c r="CW244" s="27">
        <v>44263</v>
      </c>
      <c r="CX244">
        <v>9321</v>
      </c>
      <c r="CY244" s="27">
        <v>44298</v>
      </c>
      <c r="CZ244">
        <v>9321</v>
      </c>
      <c r="DA244" s="27">
        <v>44298</v>
      </c>
      <c r="DB244">
        <v>9321</v>
      </c>
      <c r="DC244" s="27">
        <v>44298</v>
      </c>
      <c r="DD244">
        <v>9320</v>
      </c>
      <c r="DE244" s="27">
        <v>44298</v>
      </c>
      <c r="DF244">
        <v>9320</v>
      </c>
      <c r="DG244" s="27">
        <v>44298</v>
      </c>
      <c r="DH244">
        <v>9320</v>
      </c>
      <c r="DI244" s="27">
        <v>44343</v>
      </c>
      <c r="DJ244" t="s">
        <v>154</v>
      </c>
      <c r="DK244" s="7">
        <v>44257</v>
      </c>
      <c r="DL244" t="s">
        <v>436</v>
      </c>
      <c r="DM244" s="27">
        <v>44362</v>
      </c>
      <c r="DN244" t="s">
        <v>436</v>
      </c>
      <c r="DO244" s="27">
        <v>44362</v>
      </c>
      <c r="DP244" t="s">
        <v>29</v>
      </c>
      <c r="DQ244" s="27">
        <v>44363</v>
      </c>
      <c r="DT244" t="s">
        <v>29</v>
      </c>
      <c r="DU244" s="27">
        <v>44363</v>
      </c>
      <c r="DV244" t="s">
        <v>26</v>
      </c>
      <c r="DW244" s="27">
        <v>44363</v>
      </c>
      <c r="DX244" t="s">
        <v>427</v>
      </c>
      <c r="DY244" s="7">
        <v>44362</v>
      </c>
      <c r="DZ244" t="s">
        <v>427</v>
      </c>
      <c r="EA244">
        <v>44362</v>
      </c>
      <c r="EB244" t="s">
        <v>427</v>
      </c>
      <c r="EC244" s="27">
        <v>44362</v>
      </c>
      <c r="ED244" t="s">
        <v>427</v>
      </c>
      <c r="EE244" s="27">
        <v>44362</v>
      </c>
      <c r="EF244" t="s">
        <v>427</v>
      </c>
      <c r="EG244" s="7">
        <v>44362</v>
      </c>
      <c r="EH244" t="s">
        <v>427</v>
      </c>
      <c r="EI244" s="27">
        <v>44362</v>
      </c>
      <c r="EJ244" t="s">
        <v>405</v>
      </c>
      <c r="EK244" s="27">
        <v>44365</v>
      </c>
      <c r="EL244" t="s">
        <v>405</v>
      </c>
      <c r="EM244" s="27">
        <v>44365</v>
      </c>
      <c r="EN244" t="s">
        <v>405</v>
      </c>
      <c r="EO244" s="27">
        <v>44365</v>
      </c>
      <c r="EP244" t="s">
        <v>405</v>
      </c>
      <c r="EQ244" s="27">
        <v>44365</v>
      </c>
      <c r="ER244" t="s">
        <v>398</v>
      </c>
      <c r="ES244" s="27">
        <v>44420</v>
      </c>
      <c r="ET244" t="s">
        <v>397</v>
      </c>
      <c r="EU244" s="27">
        <v>44420</v>
      </c>
      <c r="EV244" t="s">
        <v>396</v>
      </c>
      <c r="EW244" s="27">
        <v>44420</v>
      </c>
      <c r="EX244" t="s">
        <v>396</v>
      </c>
      <c r="EY244" s="27">
        <v>44420</v>
      </c>
      <c r="EZ244" t="s">
        <v>396</v>
      </c>
      <c r="FA244">
        <v>44433</v>
      </c>
      <c r="FB244" t="s">
        <v>396</v>
      </c>
      <c r="FC244" s="27">
        <v>44433</v>
      </c>
      <c r="FF244" t="s">
        <v>396</v>
      </c>
      <c r="FG244" s="27">
        <v>44433</v>
      </c>
      <c r="FH244" t="s">
        <v>395</v>
      </c>
      <c r="FI244" s="7">
        <v>44433</v>
      </c>
      <c r="FJ244" t="s">
        <v>395</v>
      </c>
      <c r="FK244" s="27">
        <v>44433</v>
      </c>
      <c r="FL244" t="s">
        <v>395</v>
      </c>
      <c r="FM244" s="27">
        <v>44433</v>
      </c>
      <c r="FN244" t="s">
        <v>394</v>
      </c>
      <c r="FO244" s="27">
        <v>44433</v>
      </c>
      <c r="FP244" t="s">
        <v>394</v>
      </c>
      <c r="FQ244" s="27">
        <v>44433</v>
      </c>
      <c r="FR244" t="s">
        <v>394</v>
      </c>
      <c r="FS244" s="27">
        <v>44433</v>
      </c>
      <c r="FT244" t="s">
        <v>394</v>
      </c>
      <c r="FU244" s="7">
        <v>44433</v>
      </c>
      <c r="FV244" t="s">
        <v>394</v>
      </c>
      <c r="FW244" s="27">
        <v>44433</v>
      </c>
      <c r="FX244" t="s">
        <v>394</v>
      </c>
      <c r="FY244" s="27">
        <v>44433</v>
      </c>
      <c r="FZ244" t="s">
        <v>394</v>
      </c>
      <c r="GA244" s="27">
        <v>44433</v>
      </c>
      <c r="GB244" t="s">
        <v>394</v>
      </c>
      <c r="GC244" s="27">
        <v>44433</v>
      </c>
      <c r="GD244" t="s">
        <v>394</v>
      </c>
      <c r="GE244" s="27">
        <v>44433</v>
      </c>
      <c r="GF244" t="s">
        <v>394</v>
      </c>
      <c r="GG244" s="27">
        <v>44433</v>
      </c>
      <c r="GH244" t="s">
        <v>394</v>
      </c>
      <c r="GI244" s="27">
        <v>44433</v>
      </c>
      <c r="GJ244" t="s">
        <v>394</v>
      </c>
      <c r="GK244" s="27">
        <v>44433</v>
      </c>
      <c r="GL244" t="s">
        <v>394</v>
      </c>
      <c r="GM244" s="27">
        <v>44433</v>
      </c>
      <c r="GN244" t="s">
        <v>394</v>
      </c>
      <c r="GO244" s="27">
        <v>44433</v>
      </c>
      <c r="GP244" t="s">
        <v>394</v>
      </c>
      <c r="GQ244" s="27">
        <v>44433</v>
      </c>
      <c r="GR244" t="s">
        <v>394</v>
      </c>
      <c r="GS244" s="27">
        <v>44433</v>
      </c>
      <c r="GT244" t="s">
        <v>394</v>
      </c>
      <c r="GU244" s="27">
        <v>44509</v>
      </c>
      <c r="GV244" t="s">
        <v>394</v>
      </c>
      <c r="GW244" s="27">
        <v>44509</v>
      </c>
      <c r="GX244" t="s">
        <v>394</v>
      </c>
      <c r="GY244" s="27">
        <v>44509</v>
      </c>
      <c r="GZ244" t="s">
        <v>393</v>
      </c>
      <c r="HA244" s="27">
        <v>44481</v>
      </c>
      <c r="HB244" t="s">
        <v>393</v>
      </c>
      <c r="HC244" s="27">
        <v>44481</v>
      </c>
      <c r="HD244" t="s">
        <v>393</v>
      </c>
      <c r="HE244" s="27">
        <v>44481</v>
      </c>
      <c r="HF244" t="s">
        <v>393</v>
      </c>
      <c r="HG244">
        <v>44481</v>
      </c>
      <c r="HH244" t="s">
        <v>393</v>
      </c>
      <c r="HI244">
        <v>44481</v>
      </c>
      <c r="HJ244" t="s">
        <v>393</v>
      </c>
      <c r="HK244">
        <v>44481</v>
      </c>
      <c r="HL244" t="s">
        <v>393</v>
      </c>
      <c r="HM244" s="27">
        <v>44481</v>
      </c>
      <c r="HN244" t="s">
        <v>390</v>
      </c>
      <c r="HO244" s="27">
        <v>44546</v>
      </c>
      <c r="HP244" t="s">
        <v>392</v>
      </c>
      <c r="HQ244" s="27">
        <v>44546</v>
      </c>
      <c r="HR244" s="470" t="s">
        <v>392</v>
      </c>
      <c r="HS244" s="471">
        <v>44546</v>
      </c>
      <c r="HT244" t="s">
        <v>392</v>
      </c>
      <c r="HU244" s="27">
        <v>44546</v>
      </c>
      <c r="HV244" t="s">
        <v>392</v>
      </c>
      <c r="HW244" s="27">
        <v>44546</v>
      </c>
      <c r="HX244" t="s">
        <v>392</v>
      </c>
      <c r="HY244" s="27">
        <v>44546</v>
      </c>
      <c r="HZ244" t="s">
        <v>389</v>
      </c>
      <c r="IA244" s="27">
        <v>44588</v>
      </c>
      <c r="IB244" t="s">
        <v>389</v>
      </c>
      <c r="IC244" s="27">
        <v>44588</v>
      </c>
      <c r="ID244" t="s">
        <v>389</v>
      </c>
      <c r="IE244" s="27">
        <v>44588</v>
      </c>
      <c r="IF244" t="s">
        <v>387</v>
      </c>
      <c r="IG244" s="27">
        <v>44588</v>
      </c>
      <c r="IH244" t="s">
        <v>391</v>
      </c>
      <c r="II244" s="27">
        <v>44588</v>
      </c>
      <c r="IJ244" t="s">
        <v>391</v>
      </c>
      <c r="IK244" s="27">
        <v>44588</v>
      </c>
      <c r="IL244" t="s">
        <v>391</v>
      </c>
      <c r="IM244" s="27">
        <v>44609</v>
      </c>
      <c r="IN244" t="s">
        <v>391</v>
      </c>
      <c r="IO244" s="27">
        <v>44609</v>
      </c>
      <c r="IP244" t="s">
        <v>392</v>
      </c>
      <c r="IQ244" s="27">
        <v>44609</v>
      </c>
      <c r="IR244" t="s">
        <v>392</v>
      </c>
      <c r="IS244">
        <v>44609</v>
      </c>
      <c r="IT244" t="s">
        <v>392</v>
      </c>
      <c r="IU244" s="27">
        <v>44609</v>
      </c>
      <c r="IV244" t="s">
        <v>392</v>
      </c>
      <c r="IW244" s="27">
        <v>44643</v>
      </c>
      <c r="IX244" t="s">
        <v>392</v>
      </c>
      <c r="IY244" s="27">
        <v>44643</v>
      </c>
      <c r="IZ244" t="s">
        <v>392</v>
      </c>
      <c r="JA244" s="27">
        <v>44643</v>
      </c>
      <c r="JB244" t="s">
        <v>392</v>
      </c>
      <c r="JC244" s="27">
        <v>44643</v>
      </c>
      <c r="JD244" t="s">
        <v>392</v>
      </c>
      <c r="JE244" s="27">
        <v>44643</v>
      </c>
      <c r="JF244" t="s">
        <v>393</v>
      </c>
      <c r="JG244">
        <v>44481</v>
      </c>
      <c r="JH244" t="s">
        <v>390</v>
      </c>
      <c r="JI244" s="27">
        <v>44664</v>
      </c>
      <c r="JJ244" t="s">
        <v>390</v>
      </c>
      <c r="JK244">
        <v>44664</v>
      </c>
      <c r="JL244" t="s">
        <v>390</v>
      </c>
      <c r="JM244" s="27">
        <v>44664</v>
      </c>
      <c r="JN244" t="s">
        <v>390</v>
      </c>
      <c r="JO244" s="7">
        <v>44664</v>
      </c>
      <c r="JP244" t="s">
        <v>390</v>
      </c>
      <c r="JQ244" s="27">
        <v>44698</v>
      </c>
      <c r="JR244" t="s">
        <v>390</v>
      </c>
      <c r="JS244" s="27">
        <v>44698</v>
      </c>
      <c r="JT244" t="s">
        <v>390</v>
      </c>
      <c r="JU244">
        <v>44698</v>
      </c>
      <c r="JV244" t="s">
        <v>391</v>
      </c>
      <c r="JW244">
        <v>44698</v>
      </c>
      <c r="JX244" t="s">
        <v>391</v>
      </c>
      <c r="JY244" s="27">
        <v>44732</v>
      </c>
      <c r="JZ244" t="s">
        <v>391</v>
      </c>
      <c r="KA244" s="27">
        <v>44732</v>
      </c>
      <c r="KB244" t="s">
        <v>391</v>
      </c>
      <c r="KC244" s="27">
        <v>44763</v>
      </c>
      <c r="KD244" t="s">
        <v>391</v>
      </c>
      <c r="KE244" s="27">
        <v>44763</v>
      </c>
    </row>
    <row r="245" spans="1:291" x14ac:dyDescent="0.25">
      <c r="A245">
        <v>4341</v>
      </c>
      <c r="B245" s="7">
        <v>43927</v>
      </c>
      <c r="D245">
        <v>4341</v>
      </c>
      <c r="E245" s="7">
        <v>43927</v>
      </c>
      <c r="G245" t="s">
        <v>2596</v>
      </c>
      <c r="I245">
        <v>4557</v>
      </c>
      <c r="J245" s="7">
        <v>43927</v>
      </c>
      <c r="L245" t="s">
        <v>2596</v>
      </c>
      <c r="M245">
        <v>4380</v>
      </c>
      <c r="O245">
        <v>4535</v>
      </c>
      <c r="P245" s="7">
        <v>43927</v>
      </c>
      <c r="R245">
        <v>820</v>
      </c>
      <c r="S245" s="7">
        <v>43633</v>
      </c>
      <c r="T245" t="s">
        <v>2503</v>
      </c>
      <c r="U245">
        <v>8530</v>
      </c>
      <c r="V245" s="7">
        <v>42843</v>
      </c>
      <c r="W245" t="s">
        <v>2342</v>
      </c>
      <c r="X245">
        <v>4380</v>
      </c>
      <c r="Y245">
        <v>4381</v>
      </c>
      <c r="Z245" s="7">
        <v>43977</v>
      </c>
      <c r="AA245">
        <v>4380</v>
      </c>
      <c r="AB245">
        <v>4380</v>
      </c>
      <c r="AC245">
        <v>4535</v>
      </c>
      <c r="AD245" s="7">
        <v>43927</v>
      </c>
      <c r="AE245" s="14">
        <v>4341</v>
      </c>
      <c r="AF245">
        <v>4350</v>
      </c>
      <c r="AG245" s="7">
        <v>43977</v>
      </c>
      <c r="AH245">
        <v>890</v>
      </c>
      <c r="AI245" s="7">
        <v>43633</v>
      </c>
      <c r="AJ245" s="15" t="s">
        <v>2503</v>
      </c>
      <c r="AK245">
        <v>1103</v>
      </c>
      <c r="AL245" s="7">
        <v>43997</v>
      </c>
      <c r="AM245">
        <v>4265</v>
      </c>
      <c r="AN245">
        <v>1103</v>
      </c>
      <c r="AO245" s="7">
        <v>43997</v>
      </c>
      <c r="AP245">
        <v>1103</v>
      </c>
      <c r="AQ245" s="7">
        <v>43997</v>
      </c>
      <c r="AR245">
        <v>1103</v>
      </c>
      <c r="AS245" s="27">
        <v>44020</v>
      </c>
      <c r="AT245">
        <v>1103</v>
      </c>
      <c r="AU245" s="27">
        <v>44020</v>
      </c>
      <c r="AV245">
        <v>1103</v>
      </c>
      <c r="AW245" s="27">
        <v>44020</v>
      </c>
      <c r="AX245">
        <v>1103</v>
      </c>
      <c r="AY245" s="27">
        <v>44053</v>
      </c>
      <c r="AZ245">
        <v>9319</v>
      </c>
      <c r="BA245" s="27">
        <v>44048</v>
      </c>
      <c r="BB245">
        <v>9319</v>
      </c>
      <c r="BC245" s="27">
        <v>44048</v>
      </c>
      <c r="BD245">
        <v>9319</v>
      </c>
      <c r="BE245" s="27">
        <v>44091</v>
      </c>
      <c r="BF245">
        <v>9319</v>
      </c>
      <c r="BG245" s="27">
        <v>44091</v>
      </c>
      <c r="BJ245">
        <v>9319</v>
      </c>
      <c r="BK245" s="27">
        <v>44091</v>
      </c>
      <c r="BL245">
        <v>9319</v>
      </c>
      <c r="BM245" s="27">
        <v>44091</v>
      </c>
      <c r="BN245">
        <v>9320</v>
      </c>
      <c r="BO245" s="27">
        <v>44091</v>
      </c>
      <c r="BP245">
        <v>9320</v>
      </c>
      <c r="BQ245" s="7">
        <v>44091</v>
      </c>
      <c r="BR245">
        <v>1103</v>
      </c>
      <c r="BS245" s="27">
        <v>44168</v>
      </c>
      <c r="BT245">
        <v>9320</v>
      </c>
      <c r="BU245" s="27">
        <v>44167</v>
      </c>
      <c r="BV245">
        <v>9320</v>
      </c>
      <c r="BW245" s="7">
        <v>44167</v>
      </c>
      <c r="BX245">
        <v>1103</v>
      </c>
      <c r="BY245" s="27">
        <v>44181</v>
      </c>
      <c r="BZ245">
        <v>9322</v>
      </c>
      <c r="CA245" s="27">
        <v>44167</v>
      </c>
      <c r="CB245">
        <v>9319</v>
      </c>
      <c r="CC245" s="27">
        <v>44222</v>
      </c>
      <c r="CD245">
        <v>2208</v>
      </c>
      <c r="CE245" s="27">
        <v>44019</v>
      </c>
      <c r="CF245">
        <v>4555</v>
      </c>
      <c r="CG245" s="27">
        <v>44222</v>
      </c>
      <c r="CH245">
        <v>1021</v>
      </c>
      <c r="CI245" s="27">
        <v>44222</v>
      </c>
      <c r="CJ245">
        <v>4265</v>
      </c>
      <c r="CK245" s="27">
        <v>44221</v>
      </c>
      <c r="CL245">
        <v>1021</v>
      </c>
      <c r="CM245" s="27">
        <v>44247</v>
      </c>
      <c r="CN245">
        <v>1035</v>
      </c>
      <c r="CO245" s="27">
        <v>44247</v>
      </c>
      <c r="CP245">
        <v>1035</v>
      </c>
      <c r="CQ245" s="7">
        <v>44247</v>
      </c>
      <c r="CT245">
        <v>6640</v>
      </c>
      <c r="CU245" s="7">
        <v>44263</v>
      </c>
      <c r="CV245">
        <v>9319</v>
      </c>
      <c r="CW245" s="27">
        <v>44264</v>
      </c>
      <c r="CX245">
        <v>9319</v>
      </c>
      <c r="CY245" s="27">
        <v>44298</v>
      </c>
      <c r="CZ245">
        <v>9319</v>
      </c>
      <c r="DA245" s="27">
        <v>44298</v>
      </c>
      <c r="DB245">
        <v>9319</v>
      </c>
      <c r="DC245" s="27">
        <v>44298</v>
      </c>
      <c r="DD245">
        <v>9321</v>
      </c>
      <c r="DE245" s="27">
        <v>44298</v>
      </c>
      <c r="DF245">
        <v>9321</v>
      </c>
      <c r="DG245" s="27">
        <v>44298</v>
      </c>
      <c r="DH245">
        <v>9321</v>
      </c>
      <c r="DI245" s="27">
        <v>44343</v>
      </c>
      <c r="DJ245" t="s">
        <v>155</v>
      </c>
      <c r="DK245" s="7">
        <v>44257</v>
      </c>
      <c r="DL245" t="s">
        <v>437</v>
      </c>
      <c r="DM245" s="27">
        <v>44362</v>
      </c>
      <c r="DN245" t="s">
        <v>437</v>
      </c>
      <c r="DO245" s="27">
        <v>44362</v>
      </c>
      <c r="DP245" t="s">
        <v>429</v>
      </c>
      <c r="DQ245" s="27">
        <v>44362</v>
      </c>
      <c r="DT245" t="s">
        <v>429</v>
      </c>
      <c r="DU245" s="27">
        <v>44362</v>
      </c>
      <c r="DV245" t="s">
        <v>27</v>
      </c>
      <c r="DW245" s="27">
        <v>44363</v>
      </c>
      <c r="DX245" t="s">
        <v>428</v>
      </c>
      <c r="DY245" s="7">
        <v>44263</v>
      </c>
      <c r="DZ245" t="s">
        <v>428</v>
      </c>
      <c r="EA245">
        <v>44263</v>
      </c>
      <c r="EB245" t="s">
        <v>428</v>
      </c>
      <c r="EC245" s="27">
        <v>44263</v>
      </c>
      <c r="ED245" t="s">
        <v>428</v>
      </c>
      <c r="EE245" s="27">
        <v>44263</v>
      </c>
      <c r="EF245" t="s">
        <v>428</v>
      </c>
      <c r="EG245" s="7">
        <v>44263</v>
      </c>
      <c r="EH245" t="s">
        <v>428</v>
      </c>
      <c r="EI245" s="27">
        <v>44263</v>
      </c>
      <c r="EJ245" t="s">
        <v>407</v>
      </c>
      <c r="EK245" s="27">
        <v>44397</v>
      </c>
      <c r="EL245" t="s">
        <v>407</v>
      </c>
      <c r="EM245" s="27">
        <v>44397</v>
      </c>
      <c r="EN245" t="s">
        <v>407</v>
      </c>
      <c r="EO245" s="27">
        <v>44397</v>
      </c>
      <c r="EP245" t="s">
        <v>407</v>
      </c>
      <c r="EQ245" s="27">
        <v>44397</v>
      </c>
      <c r="ER245" t="s">
        <v>402</v>
      </c>
      <c r="ES245" s="27">
        <v>44365</v>
      </c>
      <c r="ET245" t="s">
        <v>398</v>
      </c>
      <c r="EU245" s="27">
        <v>44420</v>
      </c>
      <c r="EV245" t="s">
        <v>397</v>
      </c>
      <c r="EW245" s="27">
        <v>44420</v>
      </c>
      <c r="EX245" t="s">
        <v>397</v>
      </c>
      <c r="EY245" s="27">
        <v>44420</v>
      </c>
      <c r="EZ245" t="s">
        <v>397</v>
      </c>
      <c r="FA245">
        <v>44433</v>
      </c>
      <c r="FB245" t="s">
        <v>397</v>
      </c>
      <c r="FC245" s="27">
        <v>44433</v>
      </c>
      <c r="FF245" t="s">
        <v>397</v>
      </c>
      <c r="FG245" s="27">
        <v>44433</v>
      </c>
      <c r="FH245" t="s">
        <v>396</v>
      </c>
      <c r="FI245" s="7">
        <v>44433</v>
      </c>
      <c r="FJ245" t="s">
        <v>396</v>
      </c>
      <c r="FK245" s="27">
        <v>44433</v>
      </c>
      <c r="FL245" t="s">
        <v>396</v>
      </c>
      <c r="FM245" s="27">
        <v>44433</v>
      </c>
      <c r="FN245" t="s">
        <v>395</v>
      </c>
      <c r="FO245" s="27">
        <v>44433</v>
      </c>
      <c r="FP245" t="s">
        <v>395</v>
      </c>
      <c r="FQ245" s="27">
        <v>44433</v>
      </c>
      <c r="FR245" t="s">
        <v>395</v>
      </c>
      <c r="FS245" s="27">
        <v>44454</v>
      </c>
      <c r="FT245" t="s">
        <v>395</v>
      </c>
      <c r="FU245" s="7">
        <v>44454</v>
      </c>
      <c r="FV245" t="s">
        <v>395</v>
      </c>
      <c r="FW245" s="27">
        <v>44454</v>
      </c>
      <c r="FX245" t="s">
        <v>395</v>
      </c>
      <c r="FY245" s="27">
        <v>44454</v>
      </c>
      <c r="FZ245" t="s">
        <v>395</v>
      </c>
      <c r="GA245" s="27">
        <v>44454</v>
      </c>
      <c r="GB245" t="s">
        <v>395</v>
      </c>
      <c r="GC245" s="27">
        <v>44454</v>
      </c>
      <c r="GD245" t="s">
        <v>395</v>
      </c>
      <c r="GE245" s="27">
        <v>44454</v>
      </c>
      <c r="GF245" t="s">
        <v>395</v>
      </c>
      <c r="GG245" s="27">
        <v>44454</v>
      </c>
      <c r="GH245" t="s">
        <v>395</v>
      </c>
      <c r="GI245" s="27">
        <v>44454</v>
      </c>
      <c r="GJ245" t="s">
        <v>395</v>
      </c>
      <c r="GK245" s="27">
        <v>44454</v>
      </c>
      <c r="GL245" t="s">
        <v>395</v>
      </c>
      <c r="GM245" s="27">
        <v>44454</v>
      </c>
      <c r="GN245" t="s">
        <v>395</v>
      </c>
      <c r="GO245" s="27">
        <v>44454</v>
      </c>
      <c r="GP245" t="s">
        <v>395</v>
      </c>
      <c r="GQ245" s="27">
        <v>44454</v>
      </c>
      <c r="GR245" t="s">
        <v>395</v>
      </c>
      <c r="GS245" s="27">
        <v>44454</v>
      </c>
      <c r="GT245" t="s">
        <v>395</v>
      </c>
      <c r="GU245" s="27">
        <v>44509</v>
      </c>
      <c r="GV245" t="s">
        <v>395</v>
      </c>
      <c r="GW245" s="27">
        <v>44509</v>
      </c>
      <c r="GX245" t="s">
        <v>395</v>
      </c>
      <c r="GY245" s="27">
        <v>44509</v>
      </c>
      <c r="GZ245" t="s">
        <v>394</v>
      </c>
      <c r="HA245" s="27">
        <v>44509</v>
      </c>
      <c r="HB245" t="s">
        <v>394</v>
      </c>
      <c r="HC245" s="27">
        <v>44509</v>
      </c>
      <c r="HD245" t="s">
        <v>394</v>
      </c>
      <c r="HE245" s="27">
        <v>44509</v>
      </c>
      <c r="HF245" t="s">
        <v>394</v>
      </c>
      <c r="HG245">
        <v>44509</v>
      </c>
      <c r="HH245" t="s">
        <v>394</v>
      </c>
      <c r="HI245">
        <v>44509</v>
      </c>
      <c r="HJ245" t="s">
        <v>394</v>
      </c>
      <c r="HK245">
        <v>44509</v>
      </c>
      <c r="HL245" t="s">
        <v>394</v>
      </c>
      <c r="HM245" s="27">
        <v>44546</v>
      </c>
      <c r="HN245" t="s">
        <v>391</v>
      </c>
      <c r="HO245" s="27">
        <v>44546</v>
      </c>
      <c r="HP245" t="s">
        <v>393</v>
      </c>
      <c r="HQ245" s="27">
        <v>44481</v>
      </c>
      <c r="HR245" s="470" t="s">
        <v>393</v>
      </c>
      <c r="HS245" s="471">
        <v>44481</v>
      </c>
      <c r="HT245" t="s">
        <v>393</v>
      </c>
      <c r="HU245" s="27">
        <v>44481</v>
      </c>
      <c r="HV245" t="s">
        <v>393</v>
      </c>
      <c r="HW245" s="27">
        <v>44481</v>
      </c>
      <c r="HX245" t="s">
        <v>393</v>
      </c>
      <c r="HY245" s="27">
        <v>44481</v>
      </c>
      <c r="HZ245" t="s">
        <v>390</v>
      </c>
      <c r="IA245" s="27">
        <v>44588</v>
      </c>
      <c r="IB245" t="s">
        <v>390</v>
      </c>
      <c r="IC245" s="27">
        <v>44588</v>
      </c>
      <c r="ID245" t="s">
        <v>390</v>
      </c>
      <c r="IE245" s="27">
        <v>44588</v>
      </c>
      <c r="IF245" t="s">
        <v>389</v>
      </c>
      <c r="IG245" s="27">
        <v>44588</v>
      </c>
      <c r="IH245" t="s">
        <v>392</v>
      </c>
      <c r="II245" s="27">
        <v>44588</v>
      </c>
      <c r="IJ245" t="s">
        <v>392</v>
      </c>
      <c r="IK245" s="27">
        <v>44588</v>
      </c>
      <c r="IL245" t="s">
        <v>392</v>
      </c>
      <c r="IM245" s="27">
        <v>44609</v>
      </c>
      <c r="IN245" t="s">
        <v>392</v>
      </c>
      <c r="IO245" s="27">
        <v>44609</v>
      </c>
      <c r="IP245" t="s">
        <v>393</v>
      </c>
      <c r="IQ245" s="27">
        <v>44481</v>
      </c>
      <c r="IR245" t="s">
        <v>393</v>
      </c>
      <c r="IS245">
        <v>44481</v>
      </c>
      <c r="IT245" t="s">
        <v>393</v>
      </c>
      <c r="IU245" s="27">
        <v>44481</v>
      </c>
      <c r="IV245" t="s">
        <v>393</v>
      </c>
      <c r="IW245" s="27">
        <v>44481</v>
      </c>
      <c r="IX245" t="s">
        <v>393</v>
      </c>
      <c r="IY245" s="27">
        <v>44481</v>
      </c>
      <c r="IZ245" t="s">
        <v>393</v>
      </c>
      <c r="JA245" s="27">
        <v>44481</v>
      </c>
      <c r="JB245" t="s">
        <v>393</v>
      </c>
      <c r="JC245" s="27">
        <v>44481</v>
      </c>
      <c r="JD245" t="s">
        <v>393</v>
      </c>
      <c r="JE245" s="27">
        <v>44481</v>
      </c>
      <c r="JF245" t="s">
        <v>394</v>
      </c>
      <c r="JG245">
        <v>44546</v>
      </c>
      <c r="JH245" t="s">
        <v>391</v>
      </c>
      <c r="JI245" s="27">
        <v>44664</v>
      </c>
      <c r="JJ245" t="s">
        <v>391</v>
      </c>
      <c r="JK245">
        <v>44664</v>
      </c>
      <c r="JL245" t="s">
        <v>391</v>
      </c>
      <c r="JM245" s="27">
        <v>44664</v>
      </c>
      <c r="JN245" t="s">
        <v>391</v>
      </c>
      <c r="JO245" s="7">
        <v>44664</v>
      </c>
      <c r="JP245" t="s">
        <v>391</v>
      </c>
      <c r="JQ245" s="27">
        <v>44698</v>
      </c>
      <c r="JR245" t="s">
        <v>391</v>
      </c>
      <c r="JS245" s="27">
        <v>44698</v>
      </c>
      <c r="JT245" t="s">
        <v>391</v>
      </c>
      <c r="JU245">
        <v>44698</v>
      </c>
      <c r="JV245" t="s">
        <v>392</v>
      </c>
      <c r="JW245">
        <v>44728</v>
      </c>
      <c r="JX245" t="s">
        <v>392</v>
      </c>
      <c r="JY245" s="27">
        <v>44728</v>
      </c>
      <c r="JZ245" t="s">
        <v>392</v>
      </c>
      <c r="KA245" s="27">
        <v>44728</v>
      </c>
      <c r="KB245" t="s">
        <v>392</v>
      </c>
      <c r="KC245" s="27">
        <v>44763</v>
      </c>
      <c r="KD245" t="s">
        <v>392</v>
      </c>
      <c r="KE245" s="27">
        <v>44770</v>
      </c>
    </row>
    <row r="246" spans="1:291" x14ac:dyDescent="0.25">
      <c r="A246">
        <v>4557</v>
      </c>
      <c r="B246" s="7">
        <v>43927</v>
      </c>
      <c r="D246">
        <v>4557</v>
      </c>
      <c r="E246" s="7">
        <v>43927</v>
      </c>
      <c r="G246">
        <v>-4114</v>
      </c>
      <c r="I246">
        <v>4510</v>
      </c>
      <c r="J246" s="7">
        <v>43895</v>
      </c>
      <c r="L246">
        <v>-4114</v>
      </c>
      <c r="M246">
        <v>4381</v>
      </c>
      <c r="O246">
        <v>4565</v>
      </c>
      <c r="P246" s="7">
        <v>43927</v>
      </c>
      <c r="R246">
        <v>890</v>
      </c>
      <c r="S246" s="7">
        <v>43633</v>
      </c>
      <c r="T246" t="s">
        <v>2503</v>
      </c>
      <c r="U246">
        <v>8505</v>
      </c>
      <c r="V246" s="7">
        <v>43846</v>
      </c>
      <c r="W246" t="s">
        <v>2342</v>
      </c>
      <c r="X246">
        <v>4381</v>
      </c>
      <c r="Y246">
        <v>4340</v>
      </c>
      <c r="Z246" s="7">
        <v>43927</v>
      </c>
      <c r="AA246">
        <v>4381</v>
      </c>
      <c r="AB246">
        <v>4381</v>
      </c>
      <c r="AC246">
        <v>4565</v>
      </c>
      <c r="AD246" s="7">
        <v>43927</v>
      </c>
      <c r="AE246" s="14">
        <v>4557</v>
      </c>
      <c r="AF246">
        <v>9322</v>
      </c>
      <c r="AG246" s="7">
        <v>43984</v>
      </c>
      <c r="AH246">
        <v>891</v>
      </c>
      <c r="AI246" s="7">
        <v>43790</v>
      </c>
      <c r="AJ246" s="15" t="s">
        <v>2342</v>
      </c>
      <c r="AK246">
        <v>1138</v>
      </c>
      <c r="AL246" s="7">
        <v>43997</v>
      </c>
      <c r="AM246">
        <v>4170</v>
      </c>
      <c r="AN246">
        <v>1138</v>
      </c>
      <c r="AO246" s="7">
        <v>43997</v>
      </c>
      <c r="AP246">
        <v>1138</v>
      </c>
      <c r="AQ246" s="7">
        <v>43997</v>
      </c>
      <c r="AR246">
        <v>1138</v>
      </c>
      <c r="AS246" s="27">
        <v>44020</v>
      </c>
      <c r="AT246">
        <v>1138</v>
      </c>
      <c r="AU246" s="27">
        <v>44020</v>
      </c>
      <c r="AV246">
        <v>1138</v>
      </c>
      <c r="AW246" s="27">
        <v>44020</v>
      </c>
      <c r="AX246">
        <v>1138</v>
      </c>
      <c r="AY246" s="27">
        <v>44053</v>
      </c>
      <c r="AZ246">
        <v>1103</v>
      </c>
      <c r="BA246" s="27">
        <v>44053</v>
      </c>
      <c r="BB246">
        <v>1103</v>
      </c>
      <c r="BC246" s="27">
        <v>44053</v>
      </c>
      <c r="BD246" t="s">
        <v>407</v>
      </c>
      <c r="BE246" s="27">
        <v>44091</v>
      </c>
      <c r="BF246" t="s">
        <v>407</v>
      </c>
      <c r="BG246" s="27">
        <v>44091</v>
      </c>
      <c r="BJ246" t="s">
        <v>407</v>
      </c>
      <c r="BK246" s="27">
        <v>44091</v>
      </c>
      <c r="BL246" t="s">
        <v>407</v>
      </c>
      <c r="BM246" s="27">
        <v>44091</v>
      </c>
      <c r="BN246">
        <v>9321</v>
      </c>
      <c r="BO246" s="27">
        <v>44083</v>
      </c>
      <c r="BP246">
        <v>9321</v>
      </c>
      <c r="BQ246" s="7">
        <v>44083</v>
      </c>
      <c r="BR246">
        <v>1138</v>
      </c>
      <c r="BS246" s="27">
        <v>44168</v>
      </c>
      <c r="BT246">
        <v>9321</v>
      </c>
      <c r="BU246" s="27">
        <v>44167</v>
      </c>
      <c r="BV246">
        <v>9321</v>
      </c>
      <c r="BW246" s="7">
        <v>44167</v>
      </c>
      <c r="BX246">
        <v>1138</v>
      </c>
      <c r="BY246" s="27">
        <v>44181</v>
      </c>
      <c r="BZ246">
        <v>9320</v>
      </c>
      <c r="CA246" s="27">
        <v>44167</v>
      </c>
      <c r="CB246" t="s">
        <v>407</v>
      </c>
      <c r="CC246" s="27">
        <v>44091</v>
      </c>
      <c r="CD246">
        <v>2279</v>
      </c>
      <c r="CE246" s="27">
        <v>44019</v>
      </c>
      <c r="CF246">
        <v>4435</v>
      </c>
      <c r="CG246" s="27">
        <v>44222</v>
      </c>
      <c r="CH246">
        <v>1041</v>
      </c>
      <c r="CI246" s="27">
        <v>44222</v>
      </c>
      <c r="CJ246">
        <v>4170</v>
      </c>
      <c r="CK246" s="27">
        <v>44222</v>
      </c>
      <c r="CL246">
        <v>1041</v>
      </c>
      <c r="CM246" s="27">
        <v>44247</v>
      </c>
      <c r="CN246">
        <v>1021</v>
      </c>
      <c r="CO246" s="27">
        <v>44247</v>
      </c>
      <c r="CP246">
        <v>1021</v>
      </c>
      <c r="CQ246" s="7">
        <v>44247</v>
      </c>
      <c r="CT246">
        <v>2448</v>
      </c>
      <c r="CU246" s="7">
        <v>44263</v>
      </c>
      <c r="CV246" t="s">
        <v>407</v>
      </c>
      <c r="CW246" s="27">
        <v>44091</v>
      </c>
      <c r="CX246" t="s">
        <v>407</v>
      </c>
      <c r="CY246" s="27">
        <v>44298</v>
      </c>
      <c r="CZ246" t="s">
        <v>407</v>
      </c>
      <c r="DA246" s="27">
        <v>44298</v>
      </c>
      <c r="DB246" t="s">
        <v>407</v>
      </c>
      <c r="DC246" s="27">
        <v>44298</v>
      </c>
      <c r="DD246">
        <v>9319</v>
      </c>
      <c r="DE246" s="27">
        <v>44298</v>
      </c>
      <c r="DF246">
        <v>9319</v>
      </c>
      <c r="DG246" s="27">
        <v>44298</v>
      </c>
      <c r="DH246">
        <v>9319</v>
      </c>
      <c r="DI246" s="27">
        <v>44343</v>
      </c>
      <c r="DJ246" t="s">
        <v>156</v>
      </c>
      <c r="DK246" s="7">
        <v>44257</v>
      </c>
      <c r="DL246" t="s">
        <v>439</v>
      </c>
      <c r="DM246" s="27">
        <v>44362</v>
      </c>
      <c r="DN246" t="s">
        <v>439</v>
      </c>
      <c r="DO246" s="27">
        <v>44362</v>
      </c>
      <c r="DP246" t="s">
        <v>430</v>
      </c>
      <c r="DQ246" s="27">
        <v>44362</v>
      </c>
      <c r="DT246" t="s">
        <v>430</v>
      </c>
      <c r="DU246" s="27">
        <v>44362</v>
      </c>
      <c r="DV246" t="s">
        <v>29</v>
      </c>
      <c r="DW246" s="27">
        <v>44363</v>
      </c>
      <c r="DX246" t="s">
        <v>26</v>
      </c>
      <c r="DY246" s="7">
        <v>44363</v>
      </c>
      <c r="DZ246" t="s">
        <v>26</v>
      </c>
      <c r="EA246">
        <v>44363</v>
      </c>
      <c r="EB246" t="s">
        <v>26</v>
      </c>
      <c r="EC246" s="27">
        <v>44363</v>
      </c>
      <c r="ED246" t="s">
        <v>26</v>
      </c>
      <c r="EE246" s="27">
        <v>44363</v>
      </c>
      <c r="EF246" t="s">
        <v>26</v>
      </c>
      <c r="EG246" s="7">
        <v>44363</v>
      </c>
      <c r="EH246" t="s">
        <v>26</v>
      </c>
      <c r="EI246" s="27">
        <v>44363</v>
      </c>
      <c r="EJ246" t="s">
        <v>426</v>
      </c>
      <c r="EK246" s="27">
        <v>44362</v>
      </c>
      <c r="EL246" t="s">
        <v>426</v>
      </c>
      <c r="EM246" s="27">
        <v>44362</v>
      </c>
      <c r="EN246" t="s">
        <v>426</v>
      </c>
      <c r="EO246" s="27">
        <v>44362</v>
      </c>
      <c r="EP246" t="s">
        <v>426</v>
      </c>
      <c r="EQ246" s="27">
        <v>44362</v>
      </c>
      <c r="ER246" t="s">
        <v>403</v>
      </c>
      <c r="ES246" s="27">
        <v>44420</v>
      </c>
      <c r="ET246" t="s">
        <v>402</v>
      </c>
      <c r="EU246" s="27">
        <v>44365</v>
      </c>
      <c r="EV246" t="s">
        <v>398</v>
      </c>
      <c r="EW246" s="27">
        <v>44420</v>
      </c>
      <c r="EX246" t="s">
        <v>398</v>
      </c>
      <c r="EY246" s="27">
        <v>44420</v>
      </c>
      <c r="EZ246" t="s">
        <v>398</v>
      </c>
      <c r="FA246">
        <v>44433</v>
      </c>
      <c r="FB246" t="s">
        <v>398</v>
      </c>
      <c r="FC246" s="27">
        <v>44433</v>
      </c>
      <c r="FF246" t="s">
        <v>398</v>
      </c>
      <c r="FG246" s="27">
        <v>44433</v>
      </c>
      <c r="FH246" t="s">
        <v>397</v>
      </c>
      <c r="FI246" s="7">
        <v>44433</v>
      </c>
      <c r="FJ246" t="s">
        <v>397</v>
      </c>
      <c r="FK246" s="27">
        <v>44433</v>
      </c>
      <c r="FL246" t="s">
        <v>397</v>
      </c>
      <c r="FM246" s="27">
        <v>44433</v>
      </c>
      <c r="FN246" t="s">
        <v>396</v>
      </c>
      <c r="FO246" s="27">
        <v>44449</v>
      </c>
      <c r="FP246" t="s">
        <v>396</v>
      </c>
      <c r="FQ246" s="27">
        <v>44449</v>
      </c>
      <c r="FR246" t="s">
        <v>396</v>
      </c>
      <c r="FS246" s="27">
        <v>44454</v>
      </c>
      <c r="FT246" t="s">
        <v>396</v>
      </c>
      <c r="FU246" s="7">
        <v>44454</v>
      </c>
      <c r="FV246" t="s">
        <v>396</v>
      </c>
      <c r="FW246" s="27">
        <v>44454</v>
      </c>
      <c r="FX246" t="s">
        <v>396</v>
      </c>
      <c r="FY246" s="27">
        <v>44454</v>
      </c>
      <c r="FZ246" t="s">
        <v>396</v>
      </c>
      <c r="GA246" s="27">
        <v>44454</v>
      </c>
      <c r="GB246" t="s">
        <v>396</v>
      </c>
      <c r="GC246" s="27">
        <v>44454</v>
      </c>
      <c r="GD246" t="s">
        <v>396</v>
      </c>
      <c r="GE246" s="27">
        <v>44454</v>
      </c>
      <c r="GF246" t="s">
        <v>396</v>
      </c>
      <c r="GG246" s="27">
        <v>44454</v>
      </c>
      <c r="GH246" t="s">
        <v>396</v>
      </c>
      <c r="GI246" s="27">
        <v>44454</v>
      </c>
      <c r="GJ246" t="s">
        <v>396</v>
      </c>
      <c r="GK246" s="27">
        <v>44454</v>
      </c>
      <c r="GL246" t="s">
        <v>396</v>
      </c>
      <c r="GM246" s="27">
        <v>44454</v>
      </c>
      <c r="GN246" t="s">
        <v>396</v>
      </c>
      <c r="GO246" s="27">
        <v>44454</v>
      </c>
      <c r="GP246" t="s">
        <v>396</v>
      </c>
      <c r="GQ246" s="27">
        <v>44454</v>
      </c>
      <c r="GR246" t="s">
        <v>396</v>
      </c>
      <c r="GS246" s="27">
        <v>44454</v>
      </c>
      <c r="GT246" t="s">
        <v>396</v>
      </c>
      <c r="GU246" s="27">
        <v>44509</v>
      </c>
      <c r="GV246" t="s">
        <v>396</v>
      </c>
      <c r="GW246" s="27">
        <v>44509</v>
      </c>
      <c r="GX246" t="s">
        <v>396</v>
      </c>
      <c r="GY246" s="27">
        <v>44509</v>
      </c>
      <c r="GZ246" t="s">
        <v>395</v>
      </c>
      <c r="HA246" s="27">
        <v>44509</v>
      </c>
      <c r="HB246" t="s">
        <v>395</v>
      </c>
      <c r="HC246" s="27">
        <v>44509</v>
      </c>
      <c r="HD246" t="s">
        <v>395</v>
      </c>
      <c r="HE246" s="27">
        <v>44509</v>
      </c>
      <c r="HF246" t="s">
        <v>395</v>
      </c>
      <c r="HG246">
        <v>44509</v>
      </c>
      <c r="HH246" t="s">
        <v>395</v>
      </c>
      <c r="HI246">
        <v>44509</v>
      </c>
      <c r="HJ246" t="s">
        <v>395</v>
      </c>
      <c r="HK246">
        <v>44509</v>
      </c>
      <c r="HL246" t="s">
        <v>395</v>
      </c>
      <c r="HM246" s="27">
        <v>44509</v>
      </c>
      <c r="HN246" t="s">
        <v>392</v>
      </c>
      <c r="HO246" s="27">
        <v>44546</v>
      </c>
      <c r="HP246" t="s">
        <v>394</v>
      </c>
      <c r="HQ246" s="27">
        <v>44546</v>
      </c>
      <c r="HR246" s="470" t="s">
        <v>394</v>
      </c>
      <c r="HS246" s="471">
        <v>44546</v>
      </c>
      <c r="HT246" t="s">
        <v>394</v>
      </c>
      <c r="HU246" s="27">
        <v>44546</v>
      </c>
      <c r="HV246" t="s">
        <v>394</v>
      </c>
      <c r="HW246" s="27">
        <v>44546</v>
      </c>
      <c r="HX246" t="s">
        <v>394</v>
      </c>
      <c r="HY246" s="27">
        <v>44546</v>
      </c>
      <c r="HZ246" t="s">
        <v>391</v>
      </c>
      <c r="IA246" s="27">
        <v>44588</v>
      </c>
      <c r="IB246" t="s">
        <v>391</v>
      </c>
      <c r="IC246" s="27">
        <v>44588</v>
      </c>
      <c r="ID246" t="s">
        <v>391</v>
      </c>
      <c r="IE246" s="27">
        <v>44588</v>
      </c>
      <c r="IF246" t="s">
        <v>390</v>
      </c>
      <c r="IG246" s="27">
        <v>44588</v>
      </c>
      <c r="IH246" t="s">
        <v>393</v>
      </c>
      <c r="II246" s="27">
        <v>44481</v>
      </c>
      <c r="IJ246" t="s">
        <v>393</v>
      </c>
      <c r="IK246" s="27">
        <v>44481</v>
      </c>
      <c r="IL246" t="s">
        <v>393</v>
      </c>
      <c r="IM246" s="27">
        <v>44481</v>
      </c>
      <c r="IN246" t="s">
        <v>393</v>
      </c>
      <c r="IO246" s="27">
        <v>44481</v>
      </c>
      <c r="IP246" t="s">
        <v>394</v>
      </c>
      <c r="IQ246" s="27">
        <v>44546</v>
      </c>
      <c r="IR246" t="s">
        <v>394</v>
      </c>
      <c r="IS246">
        <v>44546</v>
      </c>
      <c r="IT246" t="s">
        <v>394</v>
      </c>
      <c r="IU246" s="27">
        <v>44546</v>
      </c>
      <c r="IV246" t="s">
        <v>394</v>
      </c>
      <c r="IW246" s="27">
        <v>44546</v>
      </c>
      <c r="IX246" t="s">
        <v>394</v>
      </c>
      <c r="IY246" s="27">
        <v>44546</v>
      </c>
      <c r="IZ246" t="s">
        <v>394</v>
      </c>
      <c r="JA246" s="27">
        <v>44546</v>
      </c>
      <c r="JB246" t="s">
        <v>394</v>
      </c>
      <c r="JC246" s="27">
        <v>44546</v>
      </c>
      <c r="JD246" t="s">
        <v>394</v>
      </c>
      <c r="JE246" s="27">
        <v>44546</v>
      </c>
      <c r="JF246" t="s">
        <v>395</v>
      </c>
      <c r="JG246">
        <v>44664</v>
      </c>
      <c r="JH246" t="s">
        <v>392</v>
      </c>
      <c r="JI246" s="27">
        <v>44664</v>
      </c>
      <c r="JJ246" t="s">
        <v>392</v>
      </c>
      <c r="JK246">
        <v>44664</v>
      </c>
      <c r="JL246" t="s">
        <v>392</v>
      </c>
      <c r="JM246" s="27">
        <v>44664</v>
      </c>
      <c r="JN246" t="s">
        <v>392</v>
      </c>
      <c r="JO246" s="7">
        <v>44664</v>
      </c>
      <c r="JP246" t="s">
        <v>392</v>
      </c>
      <c r="JQ246" s="27">
        <v>44698</v>
      </c>
      <c r="JR246" t="s">
        <v>392</v>
      </c>
      <c r="JS246" s="27">
        <v>44698</v>
      </c>
      <c r="JT246" t="s">
        <v>392</v>
      </c>
      <c r="JU246">
        <v>44698</v>
      </c>
      <c r="JV246" t="s">
        <v>393</v>
      </c>
      <c r="JW246">
        <v>44714</v>
      </c>
      <c r="JX246" t="s">
        <v>393</v>
      </c>
      <c r="JY246" s="27">
        <v>44714</v>
      </c>
      <c r="JZ246" t="s">
        <v>393</v>
      </c>
      <c r="KA246" s="27">
        <v>44714</v>
      </c>
      <c r="KB246" t="s">
        <v>393</v>
      </c>
      <c r="KC246" s="27">
        <v>44714</v>
      </c>
      <c r="KD246" t="s">
        <v>393</v>
      </c>
      <c r="KE246" s="27">
        <v>44770</v>
      </c>
    </row>
    <row r="247" spans="1:291" x14ac:dyDescent="0.25">
      <c r="A247">
        <v>4510</v>
      </c>
      <c r="B247" s="7">
        <v>43895</v>
      </c>
      <c r="D247">
        <v>4510</v>
      </c>
      <c r="E247" s="7">
        <v>43895</v>
      </c>
      <c r="G247" t="s">
        <v>2580</v>
      </c>
      <c r="I247">
        <v>4511</v>
      </c>
      <c r="J247" s="7">
        <v>43895</v>
      </c>
      <c r="L247" t="s">
        <v>2580</v>
      </c>
      <c r="M247">
        <v>4340</v>
      </c>
      <c r="O247">
        <v>4350</v>
      </c>
      <c r="P247" s="7">
        <v>43927</v>
      </c>
      <c r="R247">
        <v>891</v>
      </c>
      <c r="S247" s="7">
        <v>43790</v>
      </c>
      <c r="T247" t="s">
        <v>2342</v>
      </c>
      <c r="U247">
        <v>8506</v>
      </c>
      <c r="V247" s="7">
        <v>43899</v>
      </c>
      <c r="W247" t="s">
        <v>2342</v>
      </c>
      <c r="X247">
        <v>4340</v>
      </c>
      <c r="Y247">
        <v>4341</v>
      </c>
      <c r="Z247" s="7">
        <v>43927</v>
      </c>
      <c r="AA247">
        <v>4340</v>
      </c>
      <c r="AB247">
        <v>4340</v>
      </c>
      <c r="AC247">
        <v>4350</v>
      </c>
      <c r="AD247" s="7">
        <v>43977</v>
      </c>
      <c r="AE247" s="14">
        <v>4510</v>
      </c>
      <c r="AF247">
        <v>9320</v>
      </c>
      <c r="AG247" s="7">
        <v>43927</v>
      </c>
      <c r="AH247">
        <v>1401</v>
      </c>
      <c r="AI247" s="7">
        <v>43633</v>
      </c>
      <c r="AJ247" s="15" t="s">
        <v>2503</v>
      </c>
      <c r="AK247">
        <v>1003</v>
      </c>
      <c r="AL247" s="7">
        <v>43997</v>
      </c>
      <c r="AM247">
        <v>4555</v>
      </c>
      <c r="AN247">
        <v>1003</v>
      </c>
      <c r="AO247" s="7">
        <v>43997</v>
      </c>
      <c r="AP247">
        <v>1003</v>
      </c>
      <c r="AQ247" s="7">
        <v>43997</v>
      </c>
      <c r="AR247">
        <v>1003</v>
      </c>
      <c r="AS247" s="27">
        <v>44020</v>
      </c>
      <c r="AT247">
        <v>1003</v>
      </c>
      <c r="AU247" s="27">
        <v>44020</v>
      </c>
      <c r="AV247">
        <v>1003</v>
      </c>
      <c r="AW247" s="27">
        <v>44020</v>
      </c>
      <c r="AX247">
        <v>1003</v>
      </c>
      <c r="AY247" s="27">
        <v>44053</v>
      </c>
      <c r="AZ247">
        <v>1138</v>
      </c>
      <c r="BA247" s="27">
        <v>44053</v>
      </c>
      <c r="BB247">
        <v>1138</v>
      </c>
      <c r="BC247" s="27">
        <v>44053</v>
      </c>
      <c r="BD247">
        <v>1103</v>
      </c>
      <c r="BE247" s="27">
        <v>44053</v>
      </c>
      <c r="BF247">
        <v>1103</v>
      </c>
      <c r="BG247" s="27">
        <v>44097</v>
      </c>
      <c r="BJ247">
        <v>1103</v>
      </c>
      <c r="BK247" s="27">
        <v>44097</v>
      </c>
      <c r="BL247">
        <v>1103</v>
      </c>
      <c r="BM247" s="27">
        <v>44097</v>
      </c>
      <c r="BN247">
        <v>9319</v>
      </c>
      <c r="BO247" s="27">
        <v>44091</v>
      </c>
      <c r="BP247">
        <v>9319</v>
      </c>
      <c r="BQ247" s="7">
        <v>44091</v>
      </c>
      <c r="BR247">
        <v>1003</v>
      </c>
      <c r="BS247" s="27">
        <v>44168</v>
      </c>
      <c r="BT247">
        <v>9319</v>
      </c>
      <c r="BU247" s="27">
        <v>44167</v>
      </c>
      <c r="BV247">
        <v>9319</v>
      </c>
      <c r="BW247" s="7">
        <v>44167</v>
      </c>
      <c r="BX247">
        <v>1003</v>
      </c>
      <c r="BY247" s="27">
        <v>44181</v>
      </c>
      <c r="BZ247">
        <v>9321</v>
      </c>
      <c r="CA247" s="27">
        <v>44167</v>
      </c>
      <c r="CB247">
        <v>1103</v>
      </c>
      <c r="CC247" s="27">
        <v>44222</v>
      </c>
      <c r="CD247">
        <v>2198</v>
      </c>
      <c r="CE247" s="27">
        <v>44053</v>
      </c>
      <c r="CF247">
        <v>4351</v>
      </c>
      <c r="CG247" s="27">
        <v>44222</v>
      </c>
      <c r="CH247">
        <v>1075</v>
      </c>
      <c r="CI247" s="27">
        <v>44222</v>
      </c>
      <c r="CJ247">
        <v>4555</v>
      </c>
      <c r="CK247" s="27">
        <v>44222</v>
      </c>
      <c r="CL247">
        <v>1075</v>
      </c>
      <c r="CM247" s="27">
        <v>44247</v>
      </c>
      <c r="CN247">
        <v>1041</v>
      </c>
      <c r="CO247" s="27">
        <v>44247</v>
      </c>
      <c r="CP247">
        <v>1041</v>
      </c>
      <c r="CQ247" s="7">
        <v>44247</v>
      </c>
      <c r="CT247">
        <v>2545</v>
      </c>
      <c r="CU247" s="7">
        <v>44263</v>
      </c>
      <c r="CV247">
        <v>1103</v>
      </c>
      <c r="CW247" s="27">
        <v>44263</v>
      </c>
      <c r="CX247">
        <v>1103</v>
      </c>
      <c r="CY247" s="27">
        <v>44263</v>
      </c>
      <c r="CZ247">
        <v>1103</v>
      </c>
      <c r="DA247" s="27">
        <v>44299</v>
      </c>
      <c r="DB247">
        <v>1103</v>
      </c>
      <c r="DC247" s="27">
        <v>44299</v>
      </c>
      <c r="DD247" t="s">
        <v>407</v>
      </c>
      <c r="DE247" s="27">
        <v>44298</v>
      </c>
      <c r="DF247" t="s">
        <v>407</v>
      </c>
      <c r="DG247" s="27">
        <v>44298</v>
      </c>
      <c r="DH247" t="s">
        <v>407</v>
      </c>
      <c r="DI247" s="27">
        <v>44298</v>
      </c>
      <c r="DJ247" t="s">
        <v>157</v>
      </c>
      <c r="DK247" s="7">
        <v>44257</v>
      </c>
      <c r="DL247" t="s">
        <v>440</v>
      </c>
      <c r="DM247" s="27">
        <v>44362</v>
      </c>
      <c r="DN247" t="s">
        <v>440</v>
      </c>
      <c r="DO247" s="27">
        <v>44362</v>
      </c>
      <c r="DP247" t="s">
        <v>431</v>
      </c>
      <c r="DQ247" s="27">
        <v>44362</v>
      </c>
      <c r="DT247" t="s">
        <v>431</v>
      </c>
      <c r="DU247" s="27">
        <v>44362</v>
      </c>
      <c r="DV247" t="s">
        <v>429</v>
      </c>
      <c r="DW247" s="27">
        <v>44362</v>
      </c>
      <c r="DX247" t="s">
        <v>27</v>
      </c>
      <c r="DY247" s="7">
        <v>44363</v>
      </c>
      <c r="DZ247" t="s">
        <v>27</v>
      </c>
      <c r="EA247">
        <v>44363</v>
      </c>
      <c r="EB247" t="s">
        <v>27</v>
      </c>
      <c r="EC247" s="27">
        <v>44363</v>
      </c>
      <c r="ED247" t="s">
        <v>27</v>
      </c>
      <c r="EE247" s="27">
        <v>44363</v>
      </c>
      <c r="EF247" t="s">
        <v>27</v>
      </c>
      <c r="EG247" s="7">
        <v>44363</v>
      </c>
      <c r="EH247" t="s">
        <v>27</v>
      </c>
      <c r="EI247" s="27">
        <v>44363</v>
      </c>
      <c r="EJ247" t="s">
        <v>427</v>
      </c>
      <c r="EK247" s="27">
        <v>44362</v>
      </c>
      <c r="EL247" t="s">
        <v>427</v>
      </c>
      <c r="EM247" s="27">
        <v>44362</v>
      </c>
      <c r="EN247" t="s">
        <v>427</v>
      </c>
      <c r="EO247" s="27">
        <v>44362</v>
      </c>
      <c r="EP247" t="s">
        <v>427</v>
      </c>
      <c r="EQ247" s="27">
        <v>44362</v>
      </c>
      <c r="ER247" t="s">
        <v>404</v>
      </c>
      <c r="ES247" s="27">
        <v>44420</v>
      </c>
      <c r="ET247" t="s">
        <v>403</v>
      </c>
      <c r="EU247" s="27">
        <v>44420</v>
      </c>
      <c r="EV247" t="s">
        <v>402</v>
      </c>
      <c r="EW247" s="27">
        <v>44365</v>
      </c>
      <c r="EX247" t="s">
        <v>402</v>
      </c>
      <c r="EY247" s="27">
        <v>44365</v>
      </c>
      <c r="EZ247" t="s">
        <v>402</v>
      </c>
      <c r="FA247">
        <v>44433</v>
      </c>
      <c r="FB247" t="s">
        <v>402</v>
      </c>
      <c r="FC247" s="27">
        <v>44433</v>
      </c>
      <c r="FF247" t="s">
        <v>402</v>
      </c>
      <c r="FG247" s="27">
        <v>44433</v>
      </c>
      <c r="FH247" t="s">
        <v>398</v>
      </c>
      <c r="FI247" s="7">
        <v>44433</v>
      </c>
      <c r="FJ247" t="s">
        <v>398</v>
      </c>
      <c r="FK247" s="27">
        <v>44433</v>
      </c>
      <c r="FL247" t="s">
        <v>398</v>
      </c>
      <c r="FM247" s="27">
        <v>44433</v>
      </c>
      <c r="FN247" t="s">
        <v>397</v>
      </c>
      <c r="FO247" s="27">
        <v>44433</v>
      </c>
      <c r="FP247" t="s">
        <v>397</v>
      </c>
      <c r="FQ247" s="27">
        <v>44433</v>
      </c>
      <c r="FR247" t="s">
        <v>397</v>
      </c>
      <c r="FS247" s="27">
        <v>44454</v>
      </c>
      <c r="FT247" t="s">
        <v>397</v>
      </c>
      <c r="FU247" s="7">
        <v>44454</v>
      </c>
      <c r="FV247" t="s">
        <v>397</v>
      </c>
      <c r="FW247" s="27">
        <v>44454</v>
      </c>
      <c r="FX247" t="s">
        <v>397</v>
      </c>
      <c r="FY247" s="27">
        <v>44454</v>
      </c>
      <c r="FZ247" t="s">
        <v>397</v>
      </c>
      <c r="GA247" s="27">
        <v>44454</v>
      </c>
      <c r="GB247" t="s">
        <v>397</v>
      </c>
      <c r="GC247" s="27">
        <v>44454</v>
      </c>
      <c r="GD247" t="s">
        <v>397</v>
      </c>
      <c r="GE247" s="27">
        <v>44454</v>
      </c>
      <c r="GF247" t="s">
        <v>397</v>
      </c>
      <c r="GG247" s="27">
        <v>44454</v>
      </c>
      <c r="GH247" t="s">
        <v>397</v>
      </c>
      <c r="GI247" s="27">
        <v>44454</v>
      </c>
      <c r="GJ247" t="s">
        <v>397</v>
      </c>
      <c r="GK247" s="27">
        <v>44454</v>
      </c>
      <c r="GL247" t="s">
        <v>397</v>
      </c>
      <c r="GM247" s="27">
        <v>44454</v>
      </c>
      <c r="GN247" t="s">
        <v>397</v>
      </c>
      <c r="GO247" s="27">
        <v>44454</v>
      </c>
      <c r="GP247" t="s">
        <v>397</v>
      </c>
      <c r="GQ247" s="27">
        <v>44454</v>
      </c>
      <c r="GR247" t="s">
        <v>397</v>
      </c>
      <c r="GS247" s="27">
        <v>44454</v>
      </c>
      <c r="GT247" t="s">
        <v>397</v>
      </c>
      <c r="GU247" s="27">
        <v>44509</v>
      </c>
      <c r="GV247" t="s">
        <v>397</v>
      </c>
      <c r="GW247" s="27">
        <v>44509</v>
      </c>
      <c r="GX247" t="s">
        <v>397</v>
      </c>
      <c r="GY247" s="27">
        <v>44509</v>
      </c>
      <c r="GZ247" t="s">
        <v>396</v>
      </c>
      <c r="HA247" s="27">
        <v>44509</v>
      </c>
      <c r="HB247" t="s">
        <v>396</v>
      </c>
      <c r="HC247" s="27">
        <v>44509</v>
      </c>
      <c r="HD247" t="s">
        <v>396</v>
      </c>
      <c r="HE247" s="27">
        <v>44509</v>
      </c>
      <c r="HF247" t="s">
        <v>396</v>
      </c>
      <c r="HG247">
        <v>44509</v>
      </c>
      <c r="HH247" t="s">
        <v>396</v>
      </c>
      <c r="HI247">
        <v>44509</v>
      </c>
      <c r="HJ247" t="s">
        <v>396</v>
      </c>
      <c r="HK247">
        <v>44509</v>
      </c>
      <c r="HL247" t="s">
        <v>396</v>
      </c>
      <c r="HM247" s="27">
        <v>44509</v>
      </c>
      <c r="HN247" t="s">
        <v>393</v>
      </c>
      <c r="HO247" s="27">
        <v>44481</v>
      </c>
      <c r="HP247" t="s">
        <v>395</v>
      </c>
      <c r="HQ247" s="27">
        <v>44509</v>
      </c>
      <c r="HR247" s="470" t="s">
        <v>395</v>
      </c>
      <c r="HS247" s="471">
        <v>44509</v>
      </c>
      <c r="HT247" t="s">
        <v>395</v>
      </c>
      <c r="HU247" s="27">
        <v>44509</v>
      </c>
      <c r="HV247" t="s">
        <v>395</v>
      </c>
      <c r="HW247" s="27">
        <v>44509</v>
      </c>
      <c r="HX247" t="s">
        <v>395</v>
      </c>
      <c r="HY247" s="27">
        <v>44509</v>
      </c>
      <c r="HZ247" t="s">
        <v>392</v>
      </c>
      <c r="IA247" s="27">
        <v>44588</v>
      </c>
      <c r="IB247" t="s">
        <v>392</v>
      </c>
      <c r="IC247" s="27">
        <v>44588</v>
      </c>
      <c r="ID247" t="s">
        <v>392</v>
      </c>
      <c r="IE247" s="27">
        <v>44588</v>
      </c>
      <c r="IF247" t="s">
        <v>391</v>
      </c>
      <c r="IG247" s="27">
        <v>44588</v>
      </c>
      <c r="IH247" t="s">
        <v>394</v>
      </c>
      <c r="II247" s="27">
        <v>44546</v>
      </c>
      <c r="IJ247" t="s">
        <v>394</v>
      </c>
      <c r="IK247" s="27">
        <v>44546</v>
      </c>
      <c r="IL247" t="s">
        <v>394</v>
      </c>
      <c r="IM247" s="27">
        <v>44546</v>
      </c>
      <c r="IN247" t="s">
        <v>394</v>
      </c>
      <c r="IO247" s="27">
        <v>44546</v>
      </c>
      <c r="IP247" t="s">
        <v>395</v>
      </c>
      <c r="IQ247" s="27">
        <v>44609</v>
      </c>
      <c r="IR247" t="s">
        <v>395</v>
      </c>
      <c r="IS247">
        <v>44609</v>
      </c>
      <c r="IT247" t="s">
        <v>395</v>
      </c>
      <c r="IU247" s="27">
        <v>44609</v>
      </c>
      <c r="IV247" t="s">
        <v>395</v>
      </c>
      <c r="IW247" s="27">
        <v>44643</v>
      </c>
      <c r="IX247" t="s">
        <v>395</v>
      </c>
      <c r="IY247" s="27">
        <v>44643</v>
      </c>
      <c r="IZ247" t="s">
        <v>395</v>
      </c>
      <c r="JA247" s="27">
        <v>44643</v>
      </c>
      <c r="JB247" t="s">
        <v>395</v>
      </c>
      <c r="JC247" s="27">
        <v>44643</v>
      </c>
      <c r="JD247" t="s">
        <v>395</v>
      </c>
      <c r="JE247" s="27">
        <v>44643</v>
      </c>
      <c r="JF247" t="s">
        <v>396</v>
      </c>
      <c r="JG247">
        <v>44664</v>
      </c>
      <c r="JH247" t="s">
        <v>393</v>
      </c>
      <c r="JI247" s="27">
        <v>44481</v>
      </c>
      <c r="JJ247" t="s">
        <v>393</v>
      </c>
      <c r="JK247">
        <v>44481</v>
      </c>
      <c r="JL247" t="s">
        <v>393</v>
      </c>
      <c r="JM247" s="27">
        <v>44481</v>
      </c>
      <c r="JN247" t="s">
        <v>393</v>
      </c>
      <c r="JO247" s="7">
        <v>44481</v>
      </c>
      <c r="JP247" t="s">
        <v>393</v>
      </c>
      <c r="JQ247" s="27">
        <v>44481</v>
      </c>
      <c r="JR247" t="s">
        <v>393</v>
      </c>
      <c r="JS247" s="27">
        <v>44481</v>
      </c>
      <c r="JT247" t="s">
        <v>393</v>
      </c>
      <c r="JU247">
        <v>44481</v>
      </c>
      <c r="JV247" t="s">
        <v>394</v>
      </c>
      <c r="JW247">
        <v>44546</v>
      </c>
      <c r="JX247" t="s">
        <v>394</v>
      </c>
      <c r="JY247" s="27">
        <v>44546</v>
      </c>
      <c r="JZ247" t="s">
        <v>394</v>
      </c>
      <c r="KA247" s="27">
        <v>44546</v>
      </c>
      <c r="KB247" t="s">
        <v>394</v>
      </c>
      <c r="KC247" s="27">
        <v>44763</v>
      </c>
      <c r="KD247" t="s">
        <v>394</v>
      </c>
      <c r="KE247" s="27">
        <v>44763</v>
      </c>
    </row>
    <row r="248" spans="1:291" x14ac:dyDescent="0.25">
      <c r="A248">
        <v>4511</v>
      </c>
      <c r="B248" s="7">
        <v>43895</v>
      </c>
      <c r="D248">
        <v>4511</v>
      </c>
      <c r="E248" s="7">
        <v>43895</v>
      </c>
      <c r="G248">
        <v>3039</v>
      </c>
      <c r="I248" t="s">
        <v>2542</v>
      </c>
      <c r="J248" s="7">
        <v>43927</v>
      </c>
      <c r="L248">
        <v>3039</v>
      </c>
      <c r="M248">
        <v>4341</v>
      </c>
      <c r="O248">
        <v>9322</v>
      </c>
      <c r="P248" s="7">
        <v>43927</v>
      </c>
      <c r="R248">
        <v>1401</v>
      </c>
      <c r="S248" s="7">
        <v>43633</v>
      </c>
      <c r="T248" t="s">
        <v>2503</v>
      </c>
      <c r="U248">
        <v>5650</v>
      </c>
      <c r="V248" s="7">
        <v>43382</v>
      </c>
      <c r="W248" t="s">
        <v>2342</v>
      </c>
      <c r="X248">
        <v>4341</v>
      </c>
      <c r="Y248">
        <v>4557</v>
      </c>
      <c r="Z248" s="7">
        <v>43979</v>
      </c>
      <c r="AA248">
        <v>4341</v>
      </c>
      <c r="AB248">
        <v>4341</v>
      </c>
      <c r="AC248">
        <v>9322</v>
      </c>
      <c r="AD248" s="7">
        <v>43984</v>
      </c>
      <c r="AE248" s="14">
        <v>4511</v>
      </c>
      <c r="AF248">
        <v>9321</v>
      </c>
      <c r="AG248" s="7">
        <v>43984</v>
      </c>
      <c r="AH248" t="s">
        <v>2588</v>
      </c>
      <c r="AI248" s="7">
        <v>43846</v>
      </c>
      <c r="AJ248" s="15" t="s">
        <v>2503</v>
      </c>
      <c r="AK248">
        <v>1035</v>
      </c>
      <c r="AL248" s="7">
        <v>43997</v>
      </c>
      <c r="AM248">
        <v>4435</v>
      </c>
      <c r="AN248">
        <v>1035</v>
      </c>
      <c r="AO248" s="7">
        <v>43997</v>
      </c>
      <c r="AP248">
        <v>1035</v>
      </c>
      <c r="AQ248" s="7">
        <v>43997</v>
      </c>
      <c r="AR248">
        <v>1035</v>
      </c>
      <c r="AS248" s="27">
        <v>44020</v>
      </c>
      <c r="AT248">
        <v>1035</v>
      </c>
      <c r="AU248" s="27">
        <v>44020</v>
      </c>
      <c r="AV248">
        <v>1035</v>
      </c>
      <c r="AW248" s="27">
        <v>44020</v>
      </c>
      <c r="AX248">
        <v>1035</v>
      </c>
      <c r="AY248" s="27">
        <v>44053</v>
      </c>
      <c r="AZ248">
        <v>1003</v>
      </c>
      <c r="BA248" s="27">
        <v>44053</v>
      </c>
      <c r="BB248">
        <v>1003</v>
      </c>
      <c r="BC248" s="27">
        <v>44053</v>
      </c>
      <c r="BD248">
        <v>1138</v>
      </c>
      <c r="BE248" s="27">
        <v>44053</v>
      </c>
      <c r="BF248">
        <v>1138</v>
      </c>
      <c r="BG248" s="27">
        <v>44097</v>
      </c>
      <c r="BJ248">
        <v>1138</v>
      </c>
      <c r="BK248" s="27">
        <v>44097</v>
      </c>
      <c r="BL248">
        <v>1138</v>
      </c>
      <c r="BM248" s="27">
        <v>44097</v>
      </c>
      <c r="BN248" t="s">
        <v>407</v>
      </c>
      <c r="BO248" s="27">
        <v>44091</v>
      </c>
      <c r="BP248" t="s">
        <v>407</v>
      </c>
      <c r="BQ248" s="7">
        <v>44091</v>
      </c>
      <c r="BR248">
        <v>1035</v>
      </c>
      <c r="BS248" s="27">
        <v>44168</v>
      </c>
      <c r="BT248" t="s">
        <v>407</v>
      </c>
      <c r="BU248" s="27">
        <v>44091</v>
      </c>
      <c r="BV248" t="s">
        <v>407</v>
      </c>
      <c r="BW248">
        <v>44091</v>
      </c>
      <c r="BX248">
        <v>1035</v>
      </c>
      <c r="BY248" s="27">
        <v>44181</v>
      </c>
      <c r="BZ248">
        <v>9319</v>
      </c>
      <c r="CA248" s="27">
        <v>44167</v>
      </c>
      <c r="CB248">
        <v>1138</v>
      </c>
      <c r="CC248" s="27">
        <v>44222</v>
      </c>
      <c r="CD248">
        <v>2262</v>
      </c>
      <c r="CE248" s="27">
        <v>44019</v>
      </c>
      <c r="CF248">
        <v>4535</v>
      </c>
      <c r="CG248" s="27">
        <v>43927</v>
      </c>
      <c r="CH248">
        <v>1061</v>
      </c>
      <c r="CI248" s="27">
        <v>44222</v>
      </c>
      <c r="CJ248">
        <v>4435</v>
      </c>
      <c r="CK248" s="27">
        <v>44222</v>
      </c>
      <c r="CL248">
        <v>1061</v>
      </c>
      <c r="CM248" s="27">
        <v>44247</v>
      </c>
      <c r="CN248">
        <v>1075</v>
      </c>
      <c r="CO248" s="27">
        <v>44247</v>
      </c>
      <c r="CP248">
        <v>1075</v>
      </c>
      <c r="CQ248" s="7">
        <v>44247</v>
      </c>
      <c r="CT248">
        <v>2431</v>
      </c>
      <c r="CU248" s="7">
        <v>44263</v>
      </c>
      <c r="CV248">
        <v>1138</v>
      </c>
      <c r="CW248" s="27">
        <v>44263</v>
      </c>
      <c r="CX248">
        <v>1138</v>
      </c>
      <c r="CY248" s="27">
        <v>44286</v>
      </c>
      <c r="CZ248">
        <v>1138</v>
      </c>
      <c r="DA248" s="27">
        <v>44299</v>
      </c>
      <c r="DB248">
        <v>1138</v>
      </c>
      <c r="DC248" s="27">
        <v>44299</v>
      </c>
      <c r="DD248">
        <v>1103</v>
      </c>
      <c r="DE248" s="27">
        <v>44299</v>
      </c>
      <c r="DF248">
        <v>1103</v>
      </c>
      <c r="DG248" s="27">
        <v>44299</v>
      </c>
      <c r="DH248">
        <v>1103</v>
      </c>
      <c r="DI248" s="27">
        <v>44343</v>
      </c>
      <c r="DJ248" t="s">
        <v>158</v>
      </c>
      <c r="DK248" s="7">
        <v>44257</v>
      </c>
      <c r="DL248" t="s">
        <v>442</v>
      </c>
      <c r="DM248" s="27">
        <v>44362</v>
      </c>
      <c r="DN248" t="s">
        <v>442</v>
      </c>
      <c r="DO248" s="27">
        <v>44362</v>
      </c>
      <c r="DP248" t="s">
        <v>432</v>
      </c>
      <c r="DQ248" s="27">
        <v>44263</v>
      </c>
      <c r="DT248" t="s">
        <v>432</v>
      </c>
      <c r="DU248" s="27">
        <v>44263</v>
      </c>
      <c r="DV248" t="s">
        <v>430</v>
      </c>
      <c r="DW248" s="27">
        <v>44362</v>
      </c>
      <c r="DX248" t="s">
        <v>29</v>
      </c>
      <c r="DY248" s="7">
        <v>44363</v>
      </c>
      <c r="DZ248" t="s">
        <v>29</v>
      </c>
      <c r="EA248">
        <v>44363</v>
      </c>
      <c r="EB248" t="s">
        <v>29</v>
      </c>
      <c r="EC248" s="27">
        <v>44363</v>
      </c>
      <c r="ED248" t="s">
        <v>29</v>
      </c>
      <c r="EE248" s="27">
        <v>44363</v>
      </c>
      <c r="EF248" t="s">
        <v>29</v>
      </c>
      <c r="EG248" s="7">
        <v>44363</v>
      </c>
      <c r="EH248" t="s">
        <v>29</v>
      </c>
      <c r="EI248" s="27">
        <v>44363</v>
      </c>
      <c r="EJ248" t="s">
        <v>428</v>
      </c>
      <c r="EK248" s="27">
        <v>44263</v>
      </c>
      <c r="EL248" t="s">
        <v>428</v>
      </c>
      <c r="EM248" s="27">
        <v>44263</v>
      </c>
      <c r="EN248" t="s">
        <v>428</v>
      </c>
      <c r="EO248" s="27">
        <v>44263</v>
      </c>
      <c r="EP248" t="s">
        <v>428</v>
      </c>
      <c r="EQ248" s="27">
        <v>44263</v>
      </c>
      <c r="ER248" t="s">
        <v>405</v>
      </c>
      <c r="ES248" s="27">
        <v>44420</v>
      </c>
      <c r="ET248" t="s">
        <v>404</v>
      </c>
      <c r="EU248" s="27">
        <v>44420</v>
      </c>
      <c r="EV248" t="s">
        <v>403</v>
      </c>
      <c r="EW248" s="27">
        <v>44420</v>
      </c>
      <c r="EX248" t="s">
        <v>403</v>
      </c>
      <c r="EY248" s="27">
        <v>44420</v>
      </c>
      <c r="EZ248" t="s">
        <v>403</v>
      </c>
      <c r="FA248">
        <v>44433</v>
      </c>
      <c r="FB248" t="s">
        <v>403</v>
      </c>
      <c r="FC248" s="27">
        <v>44433</v>
      </c>
      <c r="FF248" t="s">
        <v>403</v>
      </c>
      <c r="FG248" s="27">
        <v>44433</v>
      </c>
      <c r="FH248" t="s">
        <v>402</v>
      </c>
      <c r="FI248" s="7">
        <v>44433</v>
      </c>
      <c r="FJ248" t="s">
        <v>402</v>
      </c>
      <c r="FK248" s="27">
        <v>44433</v>
      </c>
      <c r="FL248" t="s">
        <v>402</v>
      </c>
      <c r="FM248" s="27">
        <v>44433</v>
      </c>
      <c r="FN248" t="s">
        <v>398</v>
      </c>
      <c r="FO248" s="27">
        <v>44433</v>
      </c>
      <c r="FP248" t="s">
        <v>398</v>
      </c>
      <c r="FQ248" s="27">
        <v>44433</v>
      </c>
      <c r="FR248" t="s">
        <v>398</v>
      </c>
      <c r="FS248" s="27">
        <v>44454</v>
      </c>
      <c r="FT248" t="s">
        <v>398</v>
      </c>
      <c r="FU248" s="7">
        <v>44454</v>
      </c>
      <c r="FV248" t="s">
        <v>398</v>
      </c>
      <c r="FW248" s="27">
        <v>44454</v>
      </c>
      <c r="FX248" t="s">
        <v>398</v>
      </c>
      <c r="FY248" s="27">
        <v>44454</v>
      </c>
      <c r="FZ248" t="s">
        <v>398</v>
      </c>
      <c r="GA248" s="27">
        <v>44454</v>
      </c>
      <c r="GB248" t="s">
        <v>398</v>
      </c>
      <c r="GC248" s="27">
        <v>44454</v>
      </c>
      <c r="GD248" t="s">
        <v>398</v>
      </c>
      <c r="GE248" s="27">
        <v>44454</v>
      </c>
      <c r="GF248" t="s">
        <v>398</v>
      </c>
      <c r="GG248" s="27">
        <v>44454</v>
      </c>
      <c r="GH248" t="s">
        <v>398</v>
      </c>
      <c r="GI248" s="27">
        <v>44454</v>
      </c>
      <c r="GJ248" t="s">
        <v>398</v>
      </c>
      <c r="GK248" s="27">
        <v>44454</v>
      </c>
      <c r="GL248" t="s">
        <v>398</v>
      </c>
      <c r="GM248" s="27">
        <v>44454</v>
      </c>
      <c r="GN248" t="s">
        <v>398</v>
      </c>
      <c r="GO248" s="27">
        <v>44454</v>
      </c>
      <c r="GP248" t="s">
        <v>398</v>
      </c>
      <c r="GQ248" s="27">
        <v>44454</v>
      </c>
      <c r="GR248" t="s">
        <v>398</v>
      </c>
      <c r="GS248" s="27">
        <v>44454</v>
      </c>
      <c r="GT248" t="s">
        <v>398</v>
      </c>
      <c r="GU248" s="27">
        <v>44509</v>
      </c>
      <c r="GV248" t="s">
        <v>398</v>
      </c>
      <c r="GW248" s="27">
        <v>44509</v>
      </c>
      <c r="GX248" t="s">
        <v>398</v>
      </c>
      <c r="GY248" s="27">
        <v>44509</v>
      </c>
      <c r="GZ248" t="s">
        <v>397</v>
      </c>
      <c r="HA248" s="27">
        <v>44509</v>
      </c>
      <c r="HB248" t="s">
        <v>397</v>
      </c>
      <c r="HC248" s="27">
        <v>44509</v>
      </c>
      <c r="HD248" t="s">
        <v>397</v>
      </c>
      <c r="HE248" s="27">
        <v>44509</v>
      </c>
      <c r="HF248" t="s">
        <v>397</v>
      </c>
      <c r="HG248">
        <v>44509</v>
      </c>
      <c r="HH248" t="s">
        <v>397</v>
      </c>
      <c r="HI248">
        <v>44509</v>
      </c>
      <c r="HJ248" t="s">
        <v>397</v>
      </c>
      <c r="HK248">
        <v>44509</v>
      </c>
      <c r="HL248" t="s">
        <v>397</v>
      </c>
      <c r="HM248" s="27">
        <v>44509</v>
      </c>
      <c r="HN248" t="s">
        <v>394</v>
      </c>
      <c r="HO248" s="27">
        <v>44546</v>
      </c>
      <c r="HP248" t="s">
        <v>396</v>
      </c>
      <c r="HQ248" s="27">
        <v>44509</v>
      </c>
      <c r="HR248" s="470" t="s">
        <v>396</v>
      </c>
      <c r="HS248" s="471">
        <v>44509</v>
      </c>
      <c r="HT248" t="s">
        <v>396</v>
      </c>
      <c r="HU248" s="27">
        <v>44509</v>
      </c>
      <c r="HV248" t="s">
        <v>396</v>
      </c>
      <c r="HW248" s="27">
        <v>44509</v>
      </c>
      <c r="HX248" t="s">
        <v>396</v>
      </c>
      <c r="HY248" s="27">
        <v>44509</v>
      </c>
      <c r="HZ248" t="s">
        <v>393</v>
      </c>
      <c r="IA248" s="27">
        <v>44481</v>
      </c>
      <c r="IB248" t="s">
        <v>393</v>
      </c>
      <c r="IC248" s="27">
        <v>44481</v>
      </c>
      <c r="ID248" t="s">
        <v>393</v>
      </c>
      <c r="IE248" s="27">
        <v>44481</v>
      </c>
      <c r="IF248" t="s">
        <v>392</v>
      </c>
      <c r="IG248" s="27">
        <v>44588</v>
      </c>
      <c r="IH248" t="s">
        <v>395</v>
      </c>
      <c r="II248" s="27">
        <v>44588</v>
      </c>
      <c r="IJ248" t="s">
        <v>395</v>
      </c>
      <c r="IK248" s="27">
        <v>44588</v>
      </c>
      <c r="IL248" t="s">
        <v>395</v>
      </c>
      <c r="IM248" s="27">
        <v>44609</v>
      </c>
      <c r="IN248" t="s">
        <v>395</v>
      </c>
      <c r="IO248" s="27">
        <v>44609</v>
      </c>
      <c r="IP248" t="s">
        <v>396</v>
      </c>
      <c r="IQ248" s="27">
        <v>44609</v>
      </c>
      <c r="IR248" t="s">
        <v>396</v>
      </c>
      <c r="IS248">
        <v>44609</v>
      </c>
      <c r="IT248" t="s">
        <v>396</v>
      </c>
      <c r="IU248" s="27">
        <v>44609</v>
      </c>
      <c r="IV248" t="s">
        <v>396</v>
      </c>
      <c r="IW248" s="27">
        <v>44643</v>
      </c>
      <c r="IX248" t="s">
        <v>396</v>
      </c>
      <c r="IY248" s="27">
        <v>44643</v>
      </c>
      <c r="IZ248" t="s">
        <v>396</v>
      </c>
      <c r="JA248" s="27">
        <v>44643</v>
      </c>
      <c r="JB248" t="s">
        <v>396</v>
      </c>
      <c r="JC248" s="27">
        <v>44643</v>
      </c>
      <c r="JD248" t="s">
        <v>396</v>
      </c>
      <c r="JE248" s="27">
        <v>44643</v>
      </c>
      <c r="JF248" t="s">
        <v>397</v>
      </c>
      <c r="JG248">
        <v>44664</v>
      </c>
      <c r="JH248" t="s">
        <v>394</v>
      </c>
      <c r="JI248" s="27">
        <v>44546</v>
      </c>
      <c r="JJ248" t="s">
        <v>394</v>
      </c>
      <c r="JK248">
        <v>44546</v>
      </c>
      <c r="JL248" t="s">
        <v>394</v>
      </c>
      <c r="JM248" s="27">
        <v>44546</v>
      </c>
      <c r="JN248" t="s">
        <v>394</v>
      </c>
      <c r="JO248" s="7">
        <v>44546</v>
      </c>
      <c r="JP248" t="s">
        <v>394</v>
      </c>
      <c r="JQ248" s="27">
        <v>44546</v>
      </c>
      <c r="JR248" t="s">
        <v>394</v>
      </c>
      <c r="JS248" s="27">
        <v>44546</v>
      </c>
      <c r="JT248" t="s">
        <v>394</v>
      </c>
      <c r="JU248">
        <v>44546</v>
      </c>
      <c r="JV248" t="s">
        <v>395</v>
      </c>
      <c r="JW248">
        <v>44698</v>
      </c>
      <c r="JX248" t="s">
        <v>395</v>
      </c>
      <c r="JY248" s="27">
        <v>44732</v>
      </c>
      <c r="JZ248" t="s">
        <v>395</v>
      </c>
      <c r="KA248" s="27">
        <v>44732</v>
      </c>
      <c r="KB248" t="s">
        <v>395</v>
      </c>
      <c r="KC248" s="27">
        <v>44763</v>
      </c>
      <c r="KD248" t="s">
        <v>395</v>
      </c>
      <c r="KE248" s="27">
        <v>44770</v>
      </c>
    </row>
    <row r="249" spans="1:291" x14ac:dyDescent="0.25">
      <c r="A249" t="s">
        <v>2542</v>
      </c>
      <c r="B249" s="7">
        <v>43927</v>
      </c>
      <c r="D249" t="s">
        <v>2542</v>
      </c>
      <c r="E249" s="7">
        <v>43927</v>
      </c>
      <c r="G249">
        <v>3050</v>
      </c>
      <c r="I249" t="s">
        <v>2544</v>
      </c>
      <c r="J249" s="7">
        <v>43927</v>
      </c>
      <c r="L249">
        <v>3050</v>
      </c>
      <c r="M249">
        <v>4557</v>
      </c>
      <c r="O249">
        <v>9320</v>
      </c>
      <c r="P249" s="7">
        <v>43927</v>
      </c>
      <c r="R249" t="s">
        <v>2588</v>
      </c>
      <c r="S249" s="7">
        <v>43846</v>
      </c>
      <c r="T249" t="s">
        <v>2503</v>
      </c>
      <c r="U249">
        <v>5651</v>
      </c>
      <c r="V249" s="7">
        <v>43846</v>
      </c>
      <c r="W249" t="s">
        <v>2342</v>
      </c>
      <c r="X249">
        <v>4557</v>
      </c>
      <c r="Y249">
        <v>4510</v>
      </c>
      <c r="Z249" s="7">
        <v>43895</v>
      </c>
      <c r="AA249">
        <v>4557</v>
      </c>
      <c r="AB249">
        <v>4557</v>
      </c>
      <c r="AC249">
        <v>9320</v>
      </c>
      <c r="AD249" s="7">
        <v>43927</v>
      </c>
      <c r="AE249" s="14" t="s">
        <v>2542</v>
      </c>
      <c r="AF249">
        <v>9319</v>
      </c>
      <c r="AG249" s="7">
        <v>43979</v>
      </c>
      <c r="AH249">
        <v>2496</v>
      </c>
      <c r="AI249" s="7">
        <v>43972</v>
      </c>
      <c r="AJ249" s="15" t="s">
        <v>2342</v>
      </c>
      <c r="AK249">
        <v>1021</v>
      </c>
      <c r="AL249" s="7">
        <v>43997</v>
      </c>
      <c r="AM249">
        <v>4351</v>
      </c>
      <c r="AN249">
        <v>1021</v>
      </c>
      <c r="AO249" s="7">
        <v>43997</v>
      </c>
      <c r="AP249">
        <v>1021</v>
      </c>
      <c r="AQ249" s="7">
        <v>43997</v>
      </c>
      <c r="AR249">
        <v>1021</v>
      </c>
      <c r="AS249" s="27">
        <v>44020</v>
      </c>
      <c r="AT249">
        <v>1021</v>
      </c>
      <c r="AU249" s="27">
        <v>44020</v>
      </c>
      <c r="AV249">
        <v>1021</v>
      </c>
      <c r="AW249" s="27">
        <v>44020</v>
      </c>
      <c r="AX249">
        <v>1021</v>
      </c>
      <c r="AY249" s="27">
        <v>44053</v>
      </c>
      <c r="AZ249">
        <v>1035</v>
      </c>
      <c r="BA249" s="27">
        <v>44053</v>
      </c>
      <c r="BB249">
        <v>1035</v>
      </c>
      <c r="BC249" s="27">
        <v>44053</v>
      </c>
      <c r="BD249">
        <v>1003</v>
      </c>
      <c r="BE249" s="27">
        <v>44053</v>
      </c>
      <c r="BF249">
        <v>1003</v>
      </c>
      <c r="BG249" s="27">
        <v>44053</v>
      </c>
      <c r="BJ249">
        <v>1003</v>
      </c>
      <c r="BK249" s="27">
        <v>44053</v>
      </c>
      <c r="BL249">
        <v>1003</v>
      </c>
      <c r="BM249" s="27">
        <v>44053</v>
      </c>
      <c r="BN249">
        <v>1103</v>
      </c>
      <c r="BO249" s="27">
        <v>44097</v>
      </c>
      <c r="BP249">
        <v>1103</v>
      </c>
      <c r="BQ249" s="7">
        <v>44157</v>
      </c>
      <c r="BR249">
        <v>1021</v>
      </c>
      <c r="BS249" s="27">
        <v>44157</v>
      </c>
      <c r="BT249">
        <v>1103</v>
      </c>
      <c r="BU249" s="27">
        <v>44181</v>
      </c>
      <c r="BV249">
        <v>1103</v>
      </c>
      <c r="BW249" s="7">
        <v>44181</v>
      </c>
      <c r="BX249">
        <v>1021</v>
      </c>
      <c r="BY249" s="27">
        <v>44181</v>
      </c>
      <c r="BZ249" t="s">
        <v>407</v>
      </c>
      <c r="CA249" s="27">
        <v>44091</v>
      </c>
      <c r="CB249">
        <v>1003</v>
      </c>
      <c r="CC249" s="27">
        <v>44222</v>
      </c>
      <c r="CD249">
        <v>2257</v>
      </c>
      <c r="CE249" s="27">
        <v>44019</v>
      </c>
      <c r="CF249">
        <v>4350</v>
      </c>
      <c r="CG249" s="27">
        <v>44167</v>
      </c>
      <c r="CH249">
        <v>1081</v>
      </c>
      <c r="CI249" s="27">
        <v>44222</v>
      </c>
      <c r="CJ249">
        <v>4351</v>
      </c>
      <c r="CK249" s="27">
        <v>44222</v>
      </c>
      <c r="CL249">
        <v>1081</v>
      </c>
      <c r="CM249" s="27">
        <v>44247</v>
      </c>
      <c r="CN249">
        <v>1061</v>
      </c>
      <c r="CO249" s="27">
        <v>44247</v>
      </c>
      <c r="CP249">
        <v>1061</v>
      </c>
      <c r="CQ249" s="7">
        <v>44247</v>
      </c>
      <c r="CT249">
        <v>2680</v>
      </c>
      <c r="CU249" s="7">
        <v>44263</v>
      </c>
      <c r="CV249">
        <v>1003</v>
      </c>
      <c r="CW249" s="27">
        <v>44264</v>
      </c>
      <c r="CX249">
        <v>1003</v>
      </c>
      <c r="CY249" s="27">
        <v>44264</v>
      </c>
      <c r="CZ249">
        <v>1003</v>
      </c>
      <c r="DA249" s="27">
        <v>44299</v>
      </c>
      <c r="DB249">
        <v>1003</v>
      </c>
      <c r="DC249" s="27">
        <v>44299</v>
      </c>
      <c r="DD249">
        <v>1138</v>
      </c>
      <c r="DE249" s="27">
        <v>44299</v>
      </c>
      <c r="DF249">
        <v>1138</v>
      </c>
      <c r="DG249" s="27">
        <v>44299</v>
      </c>
      <c r="DH249">
        <v>1138</v>
      </c>
      <c r="DI249" s="27">
        <v>44343</v>
      </c>
      <c r="DJ249" t="s">
        <v>172</v>
      </c>
      <c r="DK249" s="7">
        <v>44257</v>
      </c>
      <c r="DL249" t="s">
        <v>444</v>
      </c>
      <c r="DM249" s="27">
        <v>44362</v>
      </c>
      <c r="DN249" t="s">
        <v>444</v>
      </c>
      <c r="DO249" s="27">
        <v>44362</v>
      </c>
      <c r="DP249" t="s">
        <v>434</v>
      </c>
      <c r="DQ249" s="27">
        <v>44362</v>
      </c>
      <c r="DT249" t="s">
        <v>434</v>
      </c>
      <c r="DU249" s="27">
        <v>44362</v>
      </c>
      <c r="DV249" t="s">
        <v>431</v>
      </c>
      <c r="DW249" s="27">
        <v>44362</v>
      </c>
      <c r="DX249" t="s">
        <v>429</v>
      </c>
      <c r="DY249" s="7">
        <v>44362</v>
      </c>
      <c r="DZ249" t="s">
        <v>429</v>
      </c>
      <c r="EA249">
        <v>44362</v>
      </c>
      <c r="EB249" t="s">
        <v>429</v>
      </c>
      <c r="EC249" s="27">
        <v>44396</v>
      </c>
      <c r="ED249" t="s">
        <v>429</v>
      </c>
      <c r="EE249" s="27">
        <v>44396</v>
      </c>
      <c r="EF249" t="s">
        <v>429</v>
      </c>
      <c r="EG249" s="7">
        <v>44396</v>
      </c>
      <c r="EH249" t="s">
        <v>429</v>
      </c>
      <c r="EI249" s="27">
        <v>44396</v>
      </c>
      <c r="EJ249" t="s">
        <v>26</v>
      </c>
      <c r="EK249" s="27">
        <v>44363</v>
      </c>
      <c r="EL249" t="s">
        <v>26</v>
      </c>
      <c r="EM249" s="27">
        <v>44363</v>
      </c>
      <c r="EN249" t="s">
        <v>26</v>
      </c>
      <c r="EO249" s="27">
        <v>44363</v>
      </c>
      <c r="EP249" t="s">
        <v>26</v>
      </c>
      <c r="EQ249" s="27">
        <v>44363</v>
      </c>
      <c r="ER249" t="s">
        <v>407</v>
      </c>
      <c r="ES249" s="27">
        <v>44397</v>
      </c>
      <c r="ET249" t="s">
        <v>405</v>
      </c>
      <c r="EU249" s="27">
        <v>44420</v>
      </c>
      <c r="EV249" t="s">
        <v>404</v>
      </c>
      <c r="EW249" s="27">
        <v>44420</v>
      </c>
      <c r="EX249" t="s">
        <v>404</v>
      </c>
      <c r="EY249" s="27">
        <v>44420</v>
      </c>
      <c r="EZ249" t="s">
        <v>404</v>
      </c>
      <c r="FA249">
        <v>44433</v>
      </c>
      <c r="FB249" t="s">
        <v>404</v>
      </c>
      <c r="FC249" s="27">
        <v>44433</v>
      </c>
      <c r="FF249" t="s">
        <v>404</v>
      </c>
      <c r="FG249" s="27">
        <v>44433</v>
      </c>
      <c r="FH249" t="s">
        <v>403</v>
      </c>
      <c r="FI249" s="7">
        <v>44433</v>
      </c>
      <c r="FJ249" t="s">
        <v>403</v>
      </c>
      <c r="FK249" s="27">
        <v>44433</v>
      </c>
      <c r="FL249" t="s">
        <v>403</v>
      </c>
      <c r="FM249" s="27">
        <v>44433</v>
      </c>
      <c r="FN249" t="s">
        <v>402</v>
      </c>
      <c r="FO249" s="27">
        <v>44433</v>
      </c>
      <c r="FP249" t="s">
        <v>402</v>
      </c>
      <c r="FQ249" s="27">
        <v>44433</v>
      </c>
      <c r="FR249" t="s">
        <v>402</v>
      </c>
      <c r="FS249" s="27">
        <v>44433</v>
      </c>
      <c r="FT249" t="s">
        <v>402</v>
      </c>
      <c r="FU249" s="7">
        <v>44433</v>
      </c>
      <c r="FV249" t="s">
        <v>402</v>
      </c>
      <c r="FW249" s="27">
        <v>44433</v>
      </c>
      <c r="FX249" t="s">
        <v>402</v>
      </c>
      <c r="FY249" s="27">
        <v>44433</v>
      </c>
      <c r="FZ249" t="s">
        <v>402</v>
      </c>
      <c r="GA249" s="27">
        <v>44433</v>
      </c>
      <c r="GB249" t="s">
        <v>402</v>
      </c>
      <c r="GC249" s="27">
        <v>44433</v>
      </c>
      <c r="GD249" t="s">
        <v>402</v>
      </c>
      <c r="GE249" s="27">
        <v>44433</v>
      </c>
      <c r="GF249" t="s">
        <v>402</v>
      </c>
      <c r="GG249" s="27">
        <v>44433</v>
      </c>
      <c r="GH249" t="s">
        <v>402</v>
      </c>
      <c r="GI249" s="27">
        <v>44481</v>
      </c>
      <c r="GJ249" t="s">
        <v>402</v>
      </c>
      <c r="GK249" s="27">
        <v>44481</v>
      </c>
      <c r="GL249" t="s">
        <v>402</v>
      </c>
      <c r="GM249" s="27">
        <v>44481</v>
      </c>
      <c r="GN249" t="s">
        <v>402</v>
      </c>
      <c r="GO249" s="27">
        <v>44481</v>
      </c>
      <c r="GP249" t="s">
        <v>402</v>
      </c>
      <c r="GQ249" s="27">
        <v>44481</v>
      </c>
      <c r="GR249" t="s">
        <v>402</v>
      </c>
      <c r="GS249" s="27">
        <v>44481</v>
      </c>
      <c r="GT249" t="s">
        <v>402</v>
      </c>
      <c r="GU249" s="27">
        <v>44509</v>
      </c>
      <c r="GV249" t="s">
        <v>402</v>
      </c>
      <c r="GW249" s="27">
        <v>44509</v>
      </c>
      <c r="GX249" t="s">
        <v>402</v>
      </c>
      <c r="GY249" s="27">
        <v>44509</v>
      </c>
      <c r="GZ249" t="s">
        <v>398</v>
      </c>
      <c r="HA249" s="27">
        <v>44509</v>
      </c>
      <c r="HB249" t="s">
        <v>398</v>
      </c>
      <c r="HC249" s="27">
        <v>44509</v>
      </c>
      <c r="HD249" t="s">
        <v>398</v>
      </c>
      <c r="HE249" s="27">
        <v>44509</v>
      </c>
      <c r="HF249" t="s">
        <v>398</v>
      </c>
      <c r="HG249">
        <v>44509</v>
      </c>
      <c r="HH249" t="s">
        <v>398</v>
      </c>
      <c r="HI249">
        <v>44509</v>
      </c>
      <c r="HJ249" t="s">
        <v>398</v>
      </c>
      <c r="HK249">
        <v>44509</v>
      </c>
      <c r="HL249" t="s">
        <v>398</v>
      </c>
      <c r="HM249" s="27">
        <v>44509</v>
      </c>
      <c r="HN249" t="s">
        <v>395</v>
      </c>
      <c r="HO249" s="27">
        <v>44509</v>
      </c>
      <c r="HP249" t="s">
        <v>397</v>
      </c>
      <c r="HQ249" s="27">
        <v>44509</v>
      </c>
      <c r="HR249" s="470" t="s">
        <v>397</v>
      </c>
      <c r="HS249" s="471">
        <v>44509</v>
      </c>
      <c r="HT249" t="s">
        <v>397</v>
      </c>
      <c r="HU249" s="27">
        <v>44509</v>
      </c>
      <c r="HV249" t="s">
        <v>397</v>
      </c>
      <c r="HW249" s="27">
        <v>44509</v>
      </c>
      <c r="HX249" t="s">
        <v>397</v>
      </c>
      <c r="HY249" s="27">
        <v>44509</v>
      </c>
      <c r="HZ249" t="s">
        <v>394</v>
      </c>
      <c r="IA249" s="27">
        <v>44546</v>
      </c>
      <c r="IB249" t="s">
        <v>394</v>
      </c>
      <c r="IC249" s="27">
        <v>44546</v>
      </c>
      <c r="ID249" t="s">
        <v>394</v>
      </c>
      <c r="IE249" s="27">
        <v>44546</v>
      </c>
      <c r="IF249" t="s">
        <v>393</v>
      </c>
      <c r="IG249" s="27">
        <v>44481</v>
      </c>
      <c r="IH249" t="s">
        <v>396</v>
      </c>
      <c r="II249" s="27">
        <v>44588</v>
      </c>
      <c r="IJ249" t="s">
        <v>396</v>
      </c>
      <c r="IK249" s="27">
        <v>44588</v>
      </c>
      <c r="IL249" t="s">
        <v>396</v>
      </c>
      <c r="IM249" s="27">
        <v>44609</v>
      </c>
      <c r="IN249" t="s">
        <v>396</v>
      </c>
      <c r="IO249" s="27">
        <v>44609</v>
      </c>
      <c r="IP249" t="s">
        <v>397</v>
      </c>
      <c r="IQ249" s="27">
        <v>44609</v>
      </c>
      <c r="IR249" t="s">
        <v>397</v>
      </c>
      <c r="IS249">
        <v>44609</v>
      </c>
      <c r="IT249" t="s">
        <v>397</v>
      </c>
      <c r="IU249" s="27">
        <v>44609</v>
      </c>
      <c r="IV249" t="s">
        <v>397</v>
      </c>
      <c r="IW249" s="27">
        <v>44643</v>
      </c>
      <c r="IX249" t="s">
        <v>397</v>
      </c>
      <c r="IY249" s="27">
        <v>44643</v>
      </c>
      <c r="IZ249" t="s">
        <v>397</v>
      </c>
      <c r="JA249" s="27">
        <v>44643</v>
      </c>
      <c r="JB249" t="s">
        <v>397</v>
      </c>
      <c r="JC249" s="27">
        <v>44643</v>
      </c>
      <c r="JD249" t="s">
        <v>397</v>
      </c>
      <c r="JE249" s="27">
        <v>44643</v>
      </c>
      <c r="JF249" t="s">
        <v>398</v>
      </c>
      <c r="JG249">
        <v>44664</v>
      </c>
      <c r="JH249" t="s">
        <v>395</v>
      </c>
      <c r="JI249" s="27">
        <v>44664</v>
      </c>
      <c r="JJ249" t="s">
        <v>395</v>
      </c>
      <c r="JK249">
        <v>44664</v>
      </c>
      <c r="JL249" t="s">
        <v>395</v>
      </c>
      <c r="JM249" s="27">
        <v>44664</v>
      </c>
      <c r="JN249" t="s">
        <v>395</v>
      </c>
      <c r="JO249" s="7">
        <v>44664</v>
      </c>
      <c r="JP249" t="s">
        <v>395</v>
      </c>
      <c r="JQ249" s="27">
        <v>44698</v>
      </c>
      <c r="JR249" t="s">
        <v>395</v>
      </c>
      <c r="JS249" s="27">
        <v>44698</v>
      </c>
      <c r="JT249" t="s">
        <v>395</v>
      </c>
      <c r="JU249">
        <v>44698</v>
      </c>
      <c r="JV249" t="s">
        <v>396</v>
      </c>
      <c r="JW249">
        <v>44698</v>
      </c>
      <c r="JX249" t="s">
        <v>396</v>
      </c>
      <c r="JY249" s="27">
        <v>44732</v>
      </c>
      <c r="JZ249" t="s">
        <v>396</v>
      </c>
      <c r="KA249" s="27">
        <v>44732</v>
      </c>
      <c r="KB249" t="s">
        <v>396</v>
      </c>
      <c r="KC249" s="27">
        <v>44763</v>
      </c>
      <c r="KD249" t="s">
        <v>396</v>
      </c>
      <c r="KE249" s="27">
        <v>44770</v>
      </c>
    </row>
    <row r="250" spans="1:291" x14ac:dyDescent="0.25">
      <c r="A250" t="s">
        <v>2544</v>
      </c>
      <c r="B250" s="7">
        <v>43927</v>
      </c>
      <c r="D250" t="s">
        <v>2544</v>
      </c>
      <c r="E250" s="7">
        <v>43927</v>
      </c>
      <c r="G250">
        <v>3085</v>
      </c>
      <c r="I250">
        <v>4330</v>
      </c>
      <c r="J250" s="7">
        <v>43927</v>
      </c>
      <c r="L250">
        <v>3085</v>
      </c>
      <c r="M250">
        <v>4510</v>
      </c>
      <c r="O250">
        <v>9321</v>
      </c>
      <c r="P250" s="7">
        <v>43927</v>
      </c>
      <c r="R250">
        <v>2496</v>
      </c>
      <c r="S250" s="7">
        <v>43972</v>
      </c>
      <c r="T250" t="s">
        <v>2342</v>
      </c>
      <c r="U250">
        <v>5652</v>
      </c>
      <c r="V250" s="7">
        <v>43899</v>
      </c>
      <c r="W250" t="s">
        <v>2342</v>
      </c>
      <c r="X250">
        <v>4510</v>
      </c>
      <c r="Y250">
        <v>4511</v>
      </c>
      <c r="Z250" s="7">
        <v>43895</v>
      </c>
      <c r="AA250">
        <v>4510</v>
      </c>
      <c r="AB250">
        <v>4510</v>
      </c>
      <c r="AC250">
        <v>9321</v>
      </c>
      <c r="AD250" s="7">
        <v>43984</v>
      </c>
      <c r="AE250" s="14" t="s">
        <v>2544</v>
      </c>
      <c r="AF250">
        <v>1103</v>
      </c>
      <c r="AG250" s="7">
        <v>43997</v>
      </c>
      <c r="AH250">
        <v>2499</v>
      </c>
      <c r="AI250" s="7">
        <v>42616</v>
      </c>
      <c r="AJ250" s="15" t="s">
        <v>2503</v>
      </c>
      <c r="AK250">
        <v>1041</v>
      </c>
      <c r="AL250" s="7">
        <v>43997</v>
      </c>
      <c r="AM250">
        <v>4535</v>
      </c>
      <c r="AN250">
        <v>1041</v>
      </c>
      <c r="AO250" s="7">
        <v>43997</v>
      </c>
      <c r="AP250">
        <v>1041</v>
      </c>
      <c r="AQ250" s="7">
        <v>43997</v>
      </c>
      <c r="AR250">
        <v>1041</v>
      </c>
      <c r="AS250" s="27">
        <v>44020</v>
      </c>
      <c r="AT250">
        <v>1041</v>
      </c>
      <c r="AU250" s="27">
        <v>44020</v>
      </c>
      <c r="AV250">
        <v>1041</v>
      </c>
      <c r="AW250" s="27">
        <v>44020</v>
      </c>
      <c r="AX250">
        <v>1041</v>
      </c>
      <c r="AY250" s="27">
        <v>44053</v>
      </c>
      <c r="AZ250">
        <v>1021</v>
      </c>
      <c r="BA250" s="27">
        <v>44053</v>
      </c>
      <c r="BB250">
        <v>1021</v>
      </c>
      <c r="BC250" s="27">
        <v>44053</v>
      </c>
      <c r="BD250">
        <v>1035</v>
      </c>
      <c r="BE250" s="27">
        <v>44053</v>
      </c>
      <c r="BF250">
        <v>1035</v>
      </c>
      <c r="BG250" s="27">
        <v>44097</v>
      </c>
      <c r="BJ250">
        <v>1035</v>
      </c>
      <c r="BK250" s="27">
        <v>44097</v>
      </c>
      <c r="BL250">
        <v>1035</v>
      </c>
      <c r="BM250" s="27">
        <v>44097</v>
      </c>
      <c r="BN250">
        <v>1138</v>
      </c>
      <c r="BO250" s="27">
        <v>44097</v>
      </c>
      <c r="BP250">
        <v>1138</v>
      </c>
      <c r="BQ250" s="7">
        <v>44157</v>
      </c>
      <c r="BR250">
        <v>1041</v>
      </c>
      <c r="BS250" s="27">
        <v>44157</v>
      </c>
      <c r="BT250">
        <v>1138</v>
      </c>
      <c r="BU250" s="27">
        <v>44181</v>
      </c>
      <c r="BV250">
        <v>1138</v>
      </c>
      <c r="BW250" s="7">
        <v>44181</v>
      </c>
      <c r="BX250">
        <v>1041</v>
      </c>
      <c r="BY250" s="27">
        <v>44181</v>
      </c>
      <c r="BZ250">
        <v>1103</v>
      </c>
      <c r="CA250" s="27">
        <v>44181</v>
      </c>
      <c r="CB250">
        <v>1035</v>
      </c>
      <c r="CC250" s="27">
        <v>44222</v>
      </c>
      <c r="CD250">
        <v>2184</v>
      </c>
      <c r="CE250" s="27">
        <v>43936</v>
      </c>
      <c r="CF250">
        <v>9322</v>
      </c>
      <c r="CG250" s="27">
        <v>44221</v>
      </c>
      <c r="CH250">
        <v>341</v>
      </c>
      <c r="CI250" s="27">
        <v>44183</v>
      </c>
      <c r="CJ250">
        <v>4535</v>
      </c>
      <c r="CK250" s="27">
        <v>43927</v>
      </c>
      <c r="CL250">
        <v>341</v>
      </c>
      <c r="CM250" s="27">
        <v>44248</v>
      </c>
      <c r="CN250">
        <v>1081</v>
      </c>
      <c r="CO250" s="27">
        <v>44247</v>
      </c>
      <c r="CP250">
        <v>1081</v>
      </c>
      <c r="CQ250" s="7">
        <v>44247</v>
      </c>
      <c r="CT250">
        <v>2531</v>
      </c>
      <c r="CU250" s="7">
        <v>44263</v>
      </c>
      <c r="CV250">
        <v>1035</v>
      </c>
      <c r="CW250" s="27">
        <v>44264</v>
      </c>
      <c r="CX250">
        <v>1035</v>
      </c>
      <c r="CY250" s="27">
        <v>44264</v>
      </c>
      <c r="CZ250">
        <v>1035</v>
      </c>
      <c r="DA250" s="27">
        <v>44299</v>
      </c>
      <c r="DB250">
        <v>1035</v>
      </c>
      <c r="DC250" s="27">
        <v>44299</v>
      </c>
      <c r="DD250">
        <v>1003</v>
      </c>
      <c r="DE250" s="27">
        <v>44299</v>
      </c>
      <c r="DF250">
        <v>1003</v>
      </c>
      <c r="DG250" s="27">
        <v>44299</v>
      </c>
      <c r="DH250">
        <v>1003</v>
      </c>
      <c r="DI250" s="27">
        <v>44299</v>
      </c>
      <c r="DJ250" t="s">
        <v>10</v>
      </c>
      <c r="DK250" s="7">
        <v>44263</v>
      </c>
      <c r="DL250" t="s">
        <v>445</v>
      </c>
      <c r="DM250" s="27">
        <v>44362</v>
      </c>
      <c r="DN250" t="s">
        <v>445</v>
      </c>
      <c r="DO250" s="27">
        <v>44362</v>
      </c>
      <c r="DP250" t="s">
        <v>435</v>
      </c>
      <c r="DQ250" s="27">
        <v>44362</v>
      </c>
      <c r="DT250" t="s">
        <v>435</v>
      </c>
      <c r="DU250" s="27">
        <v>44362</v>
      </c>
      <c r="DV250" t="s">
        <v>432</v>
      </c>
      <c r="DW250" s="27">
        <v>44263</v>
      </c>
      <c r="DX250" t="s">
        <v>430</v>
      </c>
      <c r="DY250" s="7">
        <v>44362</v>
      </c>
      <c r="DZ250" t="s">
        <v>430</v>
      </c>
      <c r="EA250">
        <v>44362</v>
      </c>
      <c r="EB250" t="s">
        <v>430</v>
      </c>
      <c r="EC250" s="27">
        <v>44396</v>
      </c>
      <c r="ED250" t="s">
        <v>430</v>
      </c>
      <c r="EE250" s="27">
        <v>44396</v>
      </c>
      <c r="EF250" t="s">
        <v>430</v>
      </c>
      <c r="EG250" s="7">
        <v>44396</v>
      </c>
      <c r="EH250" t="s">
        <v>430</v>
      </c>
      <c r="EI250" s="27">
        <v>44396</v>
      </c>
      <c r="EJ250" t="s">
        <v>27</v>
      </c>
      <c r="EK250" s="27">
        <v>44363</v>
      </c>
      <c r="EL250" t="s">
        <v>27</v>
      </c>
      <c r="EM250" s="27">
        <v>44363</v>
      </c>
      <c r="EN250" t="s">
        <v>27</v>
      </c>
      <c r="EO250" s="27">
        <v>44363</v>
      </c>
      <c r="EP250" t="s">
        <v>27</v>
      </c>
      <c r="EQ250" s="27">
        <v>44363</v>
      </c>
      <c r="ER250" t="s">
        <v>426</v>
      </c>
      <c r="ES250" s="27">
        <v>44419</v>
      </c>
      <c r="ET250" t="s">
        <v>407</v>
      </c>
      <c r="EU250" s="27">
        <v>44397</v>
      </c>
      <c r="EV250" t="s">
        <v>405</v>
      </c>
      <c r="EW250" s="27">
        <v>44420</v>
      </c>
      <c r="EX250" t="s">
        <v>405</v>
      </c>
      <c r="EY250" s="27">
        <v>44420</v>
      </c>
      <c r="EZ250" t="s">
        <v>405</v>
      </c>
      <c r="FA250">
        <v>44433</v>
      </c>
      <c r="FB250" t="s">
        <v>405</v>
      </c>
      <c r="FC250" s="27">
        <v>44433</v>
      </c>
      <c r="FF250" t="s">
        <v>405</v>
      </c>
      <c r="FG250" s="27">
        <v>44433</v>
      </c>
      <c r="FH250" t="s">
        <v>404</v>
      </c>
      <c r="FI250" s="7">
        <v>44433</v>
      </c>
      <c r="FJ250" t="s">
        <v>404</v>
      </c>
      <c r="FK250" s="27">
        <v>44433</v>
      </c>
      <c r="FL250" t="s">
        <v>404</v>
      </c>
      <c r="FM250" s="27">
        <v>44433</v>
      </c>
      <c r="FN250" t="s">
        <v>403</v>
      </c>
      <c r="FO250" s="27">
        <v>44433</v>
      </c>
      <c r="FP250" t="s">
        <v>403</v>
      </c>
      <c r="FQ250" s="27">
        <v>44433</v>
      </c>
      <c r="FR250" t="s">
        <v>403</v>
      </c>
      <c r="FS250" s="27">
        <v>44454</v>
      </c>
      <c r="FT250" t="s">
        <v>403</v>
      </c>
      <c r="FU250" s="7">
        <v>44454</v>
      </c>
      <c r="FV250" t="s">
        <v>403</v>
      </c>
      <c r="FW250" s="27">
        <v>44454</v>
      </c>
      <c r="FX250" t="s">
        <v>403</v>
      </c>
      <c r="FY250" s="27">
        <v>44454</v>
      </c>
      <c r="FZ250" t="s">
        <v>403</v>
      </c>
      <c r="GA250" s="27">
        <v>44454</v>
      </c>
      <c r="GB250" t="s">
        <v>403</v>
      </c>
      <c r="GC250" s="27">
        <v>44454</v>
      </c>
      <c r="GD250" t="s">
        <v>403</v>
      </c>
      <c r="GE250" s="27">
        <v>44454</v>
      </c>
      <c r="GF250" t="s">
        <v>403</v>
      </c>
      <c r="GG250" s="27">
        <v>44454</v>
      </c>
      <c r="GH250" t="s">
        <v>403</v>
      </c>
      <c r="GI250" s="27">
        <v>44481</v>
      </c>
      <c r="GJ250" t="s">
        <v>403</v>
      </c>
      <c r="GK250" s="27">
        <v>44481</v>
      </c>
      <c r="GL250" t="s">
        <v>403</v>
      </c>
      <c r="GM250" s="27">
        <v>44481</v>
      </c>
      <c r="GN250" t="s">
        <v>403</v>
      </c>
      <c r="GO250" s="27">
        <v>44481</v>
      </c>
      <c r="GP250" t="s">
        <v>403</v>
      </c>
      <c r="GQ250" s="27">
        <v>44481</v>
      </c>
      <c r="GR250" t="s">
        <v>403</v>
      </c>
      <c r="GS250" s="27">
        <v>44481</v>
      </c>
      <c r="GT250" t="s">
        <v>403</v>
      </c>
      <c r="GU250" s="27">
        <v>44509</v>
      </c>
      <c r="GV250" t="s">
        <v>403</v>
      </c>
      <c r="GW250" s="27">
        <v>44509</v>
      </c>
      <c r="GX250" t="s">
        <v>403</v>
      </c>
      <c r="GY250" s="27">
        <v>44509</v>
      </c>
      <c r="GZ250" t="s">
        <v>402</v>
      </c>
      <c r="HA250" s="27">
        <v>44509</v>
      </c>
      <c r="HB250" t="s">
        <v>402</v>
      </c>
      <c r="HC250" s="27">
        <v>44509</v>
      </c>
      <c r="HD250" t="s">
        <v>402</v>
      </c>
      <c r="HE250" s="27">
        <v>44509</v>
      </c>
      <c r="HF250" t="s">
        <v>402</v>
      </c>
      <c r="HG250">
        <v>44509</v>
      </c>
      <c r="HH250" t="s">
        <v>402</v>
      </c>
      <c r="HI250">
        <v>44509</v>
      </c>
      <c r="HJ250" t="s">
        <v>402</v>
      </c>
      <c r="HK250">
        <v>44509</v>
      </c>
      <c r="HL250" t="s">
        <v>402</v>
      </c>
      <c r="HM250" s="27">
        <v>44509</v>
      </c>
      <c r="HN250" t="s">
        <v>396</v>
      </c>
      <c r="HO250" s="27">
        <v>44509</v>
      </c>
      <c r="HP250" t="s">
        <v>398</v>
      </c>
      <c r="HQ250" s="27">
        <v>44509</v>
      </c>
      <c r="HR250" s="470" t="s">
        <v>398</v>
      </c>
      <c r="HS250" s="471">
        <v>44509</v>
      </c>
      <c r="HT250" t="s">
        <v>398</v>
      </c>
      <c r="HU250" s="27">
        <v>44509</v>
      </c>
      <c r="HV250" t="s">
        <v>398</v>
      </c>
      <c r="HW250" s="27">
        <v>44509</v>
      </c>
      <c r="HX250" t="s">
        <v>398</v>
      </c>
      <c r="HY250" s="27">
        <v>44509</v>
      </c>
      <c r="HZ250" t="s">
        <v>395</v>
      </c>
      <c r="IA250" s="27">
        <v>44588</v>
      </c>
      <c r="IB250" t="s">
        <v>395</v>
      </c>
      <c r="IC250" s="27">
        <v>44588</v>
      </c>
      <c r="ID250" t="s">
        <v>395</v>
      </c>
      <c r="IE250" s="27">
        <v>44588</v>
      </c>
      <c r="IF250" t="s">
        <v>394</v>
      </c>
      <c r="IG250" s="27">
        <v>44546</v>
      </c>
      <c r="IH250" t="s">
        <v>397</v>
      </c>
      <c r="II250" s="27">
        <v>44588</v>
      </c>
      <c r="IJ250" t="s">
        <v>397</v>
      </c>
      <c r="IK250" s="27">
        <v>44588</v>
      </c>
      <c r="IL250" t="s">
        <v>397</v>
      </c>
      <c r="IM250" s="27">
        <v>44609</v>
      </c>
      <c r="IN250" t="s">
        <v>397</v>
      </c>
      <c r="IO250" s="27">
        <v>44609</v>
      </c>
      <c r="IP250" t="s">
        <v>398</v>
      </c>
      <c r="IQ250" s="27">
        <v>44609</v>
      </c>
      <c r="IR250" t="s">
        <v>398</v>
      </c>
      <c r="IS250">
        <v>44609</v>
      </c>
      <c r="IT250" t="s">
        <v>398</v>
      </c>
      <c r="IU250" s="27">
        <v>44609</v>
      </c>
      <c r="IV250" t="s">
        <v>398</v>
      </c>
      <c r="IW250" s="27">
        <v>44643</v>
      </c>
      <c r="IX250" t="s">
        <v>398</v>
      </c>
      <c r="IY250" s="27">
        <v>44643</v>
      </c>
      <c r="IZ250" t="s">
        <v>398</v>
      </c>
      <c r="JA250" s="27">
        <v>44643</v>
      </c>
      <c r="JB250" t="s">
        <v>398</v>
      </c>
      <c r="JC250" s="27">
        <v>44643</v>
      </c>
      <c r="JD250" t="s">
        <v>398</v>
      </c>
      <c r="JE250" s="27">
        <v>44643</v>
      </c>
      <c r="JF250" t="s">
        <v>402</v>
      </c>
      <c r="JG250">
        <v>44645</v>
      </c>
      <c r="JH250" t="s">
        <v>396</v>
      </c>
      <c r="JI250" s="27">
        <v>44664</v>
      </c>
      <c r="JJ250" t="s">
        <v>396</v>
      </c>
      <c r="JK250">
        <v>44664</v>
      </c>
      <c r="JL250" t="s">
        <v>396</v>
      </c>
      <c r="JM250" s="27">
        <v>44664</v>
      </c>
      <c r="JN250" t="s">
        <v>396</v>
      </c>
      <c r="JO250" s="7">
        <v>44664</v>
      </c>
      <c r="JP250" t="s">
        <v>396</v>
      </c>
      <c r="JQ250" s="27">
        <v>44698</v>
      </c>
      <c r="JR250" t="s">
        <v>396</v>
      </c>
      <c r="JS250" s="27">
        <v>44698</v>
      </c>
      <c r="JT250" t="s">
        <v>396</v>
      </c>
      <c r="JU250">
        <v>44698</v>
      </c>
      <c r="JV250" t="s">
        <v>397</v>
      </c>
      <c r="JW250">
        <v>44698</v>
      </c>
      <c r="JX250" t="s">
        <v>397</v>
      </c>
      <c r="JY250" s="27">
        <v>44732</v>
      </c>
      <c r="JZ250" t="s">
        <v>397</v>
      </c>
      <c r="KA250" s="27">
        <v>44732</v>
      </c>
      <c r="KB250" t="s">
        <v>397</v>
      </c>
      <c r="KC250" s="27">
        <v>44763</v>
      </c>
      <c r="KD250" t="s">
        <v>397</v>
      </c>
      <c r="KE250" s="27">
        <v>44763</v>
      </c>
    </row>
    <row r="251" spans="1:291" x14ac:dyDescent="0.25">
      <c r="A251">
        <v>4330</v>
      </c>
      <c r="B251" s="7">
        <v>43927</v>
      </c>
      <c r="D251">
        <v>4330</v>
      </c>
      <c r="E251" s="7">
        <v>43927</v>
      </c>
      <c r="G251">
        <v>3038</v>
      </c>
      <c r="I251">
        <v>4280</v>
      </c>
      <c r="J251" s="7">
        <v>43927</v>
      </c>
      <c r="L251">
        <v>3038</v>
      </c>
      <c r="M251">
        <v>4511</v>
      </c>
      <c r="O251">
        <v>9319</v>
      </c>
      <c r="P251" s="7">
        <v>43927</v>
      </c>
      <c r="R251">
        <v>2499</v>
      </c>
      <c r="S251" s="7">
        <v>42616</v>
      </c>
      <c r="T251" t="s">
        <v>2503</v>
      </c>
      <c r="U251">
        <v>5658</v>
      </c>
      <c r="V251" s="7">
        <v>43977</v>
      </c>
      <c r="W251" t="s">
        <v>2342</v>
      </c>
      <c r="X251">
        <v>4511</v>
      </c>
      <c r="Y251" t="s">
        <v>2542</v>
      </c>
      <c r="Z251" s="7">
        <v>43927</v>
      </c>
      <c r="AA251">
        <v>4511</v>
      </c>
      <c r="AB251">
        <v>4511</v>
      </c>
      <c r="AC251">
        <v>9319</v>
      </c>
      <c r="AD251" s="7">
        <v>43979</v>
      </c>
      <c r="AE251" s="14">
        <v>4330</v>
      </c>
      <c r="AF251">
        <v>1138</v>
      </c>
      <c r="AG251" s="7">
        <v>43997</v>
      </c>
      <c r="AH251">
        <v>4278</v>
      </c>
      <c r="AI251" s="7">
        <v>43790</v>
      </c>
      <c r="AJ251" s="15" t="s">
        <v>2342</v>
      </c>
      <c r="AK251">
        <v>1075</v>
      </c>
      <c r="AL251" s="7">
        <v>43997</v>
      </c>
      <c r="AM251">
        <v>4350</v>
      </c>
      <c r="AN251">
        <v>1075</v>
      </c>
      <c r="AO251" s="7">
        <v>43997</v>
      </c>
      <c r="AP251">
        <v>1075</v>
      </c>
      <c r="AQ251" s="7">
        <v>43997</v>
      </c>
      <c r="AR251">
        <v>1075</v>
      </c>
      <c r="AS251" s="27">
        <v>44020</v>
      </c>
      <c r="AT251">
        <v>1075</v>
      </c>
      <c r="AU251" s="27">
        <v>44020</v>
      </c>
      <c r="AV251">
        <v>1075</v>
      </c>
      <c r="AW251" s="27">
        <v>44020</v>
      </c>
      <c r="AX251">
        <v>1075</v>
      </c>
      <c r="AY251" s="27">
        <v>44053</v>
      </c>
      <c r="AZ251">
        <v>1041</v>
      </c>
      <c r="BA251" s="27">
        <v>44053</v>
      </c>
      <c r="BB251">
        <v>1041</v>
      </c>
      <c r="BC251" s="27">
        <v>44053</v>
      </c>
      <c r="BD251">
        <v>1021</v>
      </c>
      <c r="BE251" s="27">
        <v>44053</v>
      </c>
      <c r="BF251">
        <v>1021</v>
      </c>
      <c r="BG251" s="27">
        <v>44097</v>
      </c>
      <c r="BJ251">
        <v>1021</v>
      </c>
      <c r="BK251" s="27">
        <v>44097</v>
      </c>
      <c r="BL251">
        <v>1021</v>
      </c>
      <c r="BM251" s="27">
        <v>44097</v>
      </c>
      <c r="BN251">
        <v>1003</v>
      </c>
      <c r="BO251" s="27">
        <v>44053</v>
      </c>
      <c r="BP251">
        <v>1003</v>
      </c>
      <c r="BQ251" s="7">
        <v>44157</v>
      </c>
      <c r="BR251">
        <v>1075</v>
      </c>
      <c r="BS251" s="27">
        <v>44168</v>
      </c>
      <c r="BT251">
        <v>1003</v>
      </c>
      <c r="BU251" s="27">
        <v>44181</v>
      </c>
      <c r="BV251">
        <v>1003</v>
      </c>
      <c r="BW251" s="7">
        <v>44181</v>
      </c>
      <c r="BX251">
        <v>1075</v>
      </c>
      <c r="BY251" s="27">
        <v>44181</v>
      </c>
      <c r="BZ251">
        <v>1138</v>
      </c>
      <c r="CA251" s="27">
        <v>44181</v>
      </c>
      <c r="CB251">
        <v>1021</v>
      </c>
      <c r="CC251" s="27">
        <v>44222</v>
      </c>
      <c r="CD251">
        <v>85</v>
      </c>
      <c r="CE251" s="27">
        <v>44217</v>
      </c>
      <c r="CF251">
        <v>9320</v>
      </c>
      <c r="CG251" s="27">
        <v>44221</v>
      </c>
      <c r="CH251">
        <v>342</v>
      </c>
      <c r="CI251" s="27">
        <v>44183</v>
      </c>
      <c r="CJ251">
        <v>4350</v>
      </c>
      <c r="CK251" s="27">
        <v>44167</v>
      </c>
      <c r="CL251">
        <v>342</v>
      </c>
      <c r="CM251" s="27">
        <v>44183</v>
      </c>
      <c r="CN251">
        <v>341</v>
      </c>
      <c r="CO251" s="27">
        <v>44248</v>
      </c>
      <c r="CP251">
        <v>341</v>
      </c>
      <c r="CQ251" s="7">
        <v>44248</v>
      </c>
      <c r="CT251">
        <v>2558</v>
      </c>
      <c r="CU251" s="7">
        <v>44263</v>
      </c>
      <c r="CV251">
        <v>1021</v>
      </c>
      <c r="CW251" s="27">
        <v>44264</v>
      </c>
      <c r="CX251">
        <v>1021</v>
      </c>
      <c r="CY251" s="27">
        <v>44264</v>
      </c>
      <c r="CZ251">
        <v>1021</v>
      </c>
      <c r="DA251" s="27">
        <v>44264</v>
      </c>
      <c r="DB251">
        <v>1021</v>
      </c>
      <c r="DC251" s="27">
        <v>44264</v>
      </c>
      <c r="DD251">
        <v>1035</v>
      </c>
      <c r="DE251" s="27">
        <v>44299</v>
      </c>
      <c r="DF251">
        <v>1035</v>
      </c>
      <c r="DG251" s="27">
        <v>44299</v>
      </c>
      <c r="DH251">
        <v>1035</v>
      </c>
      <c r="DI251" s="27">
        <v>44343</v>
      </c>
      <c r="DJ251" t="s">
        <v>11</v>
      </c>
      <c r="DK251" s="7">
        <v>44365</v>
      </c>
      <c r="DL251" t="s">
        <v>446</v>
      </c>
      <c r="DM251" s="27">
        <v>44362</v>
      </c>
      <c r="DN251" t="s">
        <v>446</v>
      </c>
      <c r="DO251" s="27">
        <v>44362</v>
      </c>
      <c r="DP251" t="s">
        <v>436</v>
      </c>
      <c r="DQ251" s="27">
        <v>44362</v>
      </c>
      <c r="DT251" t="s">
        <v>436</v>
      </c>
      <c r="DU251" s="27">
        <v>44362</v>
      </c>
      <c r="DV251" t="s">
        <v>434</v>
      </c>
      <c r="DW251" s="27">
        <v>44362</v>
      </c>
      <c r="DX251" t="s">
        <v>431</v>
      </c>
      <c r="DY251" s="7">
        <v>44362</v>
      </c>
      <c r="DZ251" t="s">
        <v>431</v>
      </c>
      <c r="EA251">
        <v>44362</v>
      </c>
      <c r="EB251" t="s">
        <v>431</v>
      </c>
      <c r="EC251" s="27">
        <v>44396</v>
      </c>
      <c r="ED251" t="s">
        <v>431</v>
      </c>
      <c r="EE251" s="27">
        <v>44396</v>
      </c>
      <c r="EF251" t="s">
        <v>431</v>
      </c>
      <c r="EG251" s="7">
        <v>44396</v>
      </c>
      <c r="EH251" t="s">
        <v>431</v>
      </c>
      <c r="EI251" s="27">
        <v>44396</v>
      </c>
      <c r="EJ251" t="s">
        <v>29</v>
      </c>
      <c r="EK251" s="27">
        <v>44363</v>
      </c>
      <c r="EL251" t="s">
        <v>29</v>
      </c>
      <c r="EM251" s="27">
        <v>44363</v>
      </c>
      <c r="EN251" t="s">
        <v>29</v>
      </c>
      <c r="EO251" s="27">
        <v>44363</v>
      </c>
      <c r="EP251" t="s">
        <v>29</v>
      </c>
      <c r="EQ251" s="27">
        <v>44363</v>
      </c>
      <c r="ER251" t="s">
        <v>427</v>
      </c>
      <c r="ES251" s="27">
        <v>44419</v>
      </c>
      <c r="ET251" t="s">
        <v>426</v>
      </c>
      <c r="EU251" s="27">
        <v>44419</v>
      </c>
      <c r="EV251" t="s">
        <v>407</v>
      </c>
      <c r="EW251" s="27">
        <v>44397</v>
      </c>
      <c r="EX251" t="s">
        <v>407</v>
      </c>
      <c r="EY251" s="27">
        <v>44397</v>
      </c>
      <c r="EZ251" t="s">
        <v>407</v>
      </c>
      <c r="FA251">
        <v>44397</v>
      </c>
      <c r="FB251" t="s">
        <v>407</v>
      </c>
      <c r="FC251" s="27">
        <v>44397</v>
      </c>
      <c r="FF251" t="s">
        <v>407</v>
      </c>
      <c r="FG251" s="27">
        <v>44397</v>
      </c>
      <c r="FH251" t="s">
        <v>405</v>
      </c>
      <c r="FI251" s="7">
        <v>44433</v>
      </c>
      <c r="FJ251" t="s">
        <v>405</v>
      </c>
      <c r="FK251" s="27">
        <v>44433</v>
      </c>
      <c r="FL251" t="s">
        <v>405</v>
      </c>
      <c r="FM251" s="27">
        <v>44433</v>
      </c>
      <c r="FN251" t="s">
        <v>404</v>
      </c>
      <c r="FO251" s="27">
        <v>44433</v>
      </c>
      <c r="FP251" t="s">
        <v>404</v>
      </c>
      <c r="FQ251" s="27">
        <v>44433</v>
      </c>
      <c r="FR251" t="s">
        <v>404</v>
      </c>
      <c r="FS251" s="27">
        <v>44454</v>
      </c>
      <c r="FT251" t="s">
        <v>404</v>
      </c>
      <c r="FU251" s="7">
        <v>44454</v>
      </c>
      <c r="FV251" t="s">
        <v>404</v>
      </c>
      <c r="FW251" s="27">
        <v>44454</v>
      </c>
      <c r="FX251" t="s">
        <v>404</v>
      </c>
      <c r="FY251" s="27">
        <v>44454</v>
      </c>
      <c r="FZ251" t="s">
        <v>404</v>
      </c>
      <c r="GA251" s="27">
        <v>44454</v>
      </c>
      <c r="GB251" t="s">
        <v>404</v>
      </c>
      <c r="GC251" s="27">
        <v>44454</v>
      </c>
      <c r="GD251" t="s">
        <v>404</v>
      </c>
      <c r="GE251" s="27">
        <v>44454</v>
      </c>
      <c r="GF251" t="s">
        <v>404</v>
      </c>
      <c r="GG251" s="27">
        <v>44454</v>
      </c>
      <c r="GH251" t="s">
        <v>404</v>
      </c>
      <c r="GI251" s="27">
        <v>44481</v>
      </c>
      <c r="GJ251" t="s">
        <v>404</v>
      </c>
      <c r="GK251" s="27">
        <v>44481</v>
      </c>
      <c r="GL251" t="s">
        <v>404</v>
      </c>
      <c r="GM251" s="27">
        <v>44481</v>
      </c>
      <c r="GN251" t="s">
        <v>404</v>
      </c>
      <c r="GO251" s="27">
        <v>44481</v>
      </c>
      <c r="GP251" t="s">
        <v>404</v>
      </c>
      <c r="GQ251" s="27">
        <v>44481</v>
      </c>
      <c r="GR251" t="s">
        <v>404</v>
      </c>
      <c r="GS251" s="27">
        <v>44481</v>
      </c>
      <c r="GT251" t="s">
        <v>404</v>
      </c>
      <c r="GU251" s="27">
        <v>44481</v>
      </c>
      <c r="GV251" t="s">
        <v>404</v>
      </c>
      <c r="GW251" s="27">
        <v>44481</v>
      </c>
      <c r="GX251" t="s">
        <v>404</v>
      </c>
      <c r="GY251" s="27">
        <v>44481</v>
      </c>
      <c r="GZ251" t="s">
        <v>403</v>
      </c>
      <c r="HA251" s="27">
        <v>44509</v>
      </c>
      <c r="HB251" t="s">
        <v>403</v>
      </c>
      <c r="HC251" s="27">
        <v>44509</v>
      </c>
      <c r="HD251" t="s">
        <v>403</v>
      </c>
      <c r="HE251" s="27">
        <v>44509</v>
      </c>
      <c r="HF251" t="s">
        <v>403</v>
      </c>
      <c r="HG251">
        <v>44509</v>
      </c>
      <c r="HH251" t="s">
        <v>403</v>
      </c>
      <c r="HI251">
        <v>44509</v>
      </c>
      <c r="HJ251" t="s">
        <v>403</v>
      </c>
      <c r="HK251">
        <v>44509</v>
      </c>
      <c r="HL251" t="s">
        <v>403</v>
      </c>
      <c r="HM251" s="27">
        <v>44546</v>
      </c>
      <c r="HN251" t="s">
        <v>397</v>
      </c>
      <c r="HO251" s="27">
        <v>44509</v>
      </c>
      <c r="HP251" t="s">
        <v>402</v>
      </c>
      <c r="HQ251" s="27">
        <v>44509</v>
      </c>
      <c r="HR251" s="470" t="s">
        <v>402</v>
      </c>
      <c r="HS251" s="471">
        <v>44509</v>
      </c>
      <c r="HT251" t="s">
        <v>402</v>
      </c>
      <c r="HU251" s="27">
        <v>44509</v>
      </c>
      <c r="HV251" t="s">
        <v>402</v>
      </c>
      <c r="HW251" s="27">
        <v>44509</v>
      </c>
      <c r="HX251" t="s">
        <v>402</v>
      </c>
      <c r="HY251" s="27">
        <v>44509</v>
      </c>
      <c r="HZ251" t="s">
        <v>396</v>
      </c>
      <c r="IA251" s="27">
        <v>44588</v>
      </c>
      <c r="IB251" t="s">
        <v>396</v>
      </c>
      <c r="IC251" s="27">
        <v>44588</v>
      </c>
      <c r="ID251" t="s">
        <v>396</v>
      </c>
      <c r="IE251" s="27">
        <v>44588</v>
      </c>
      <c r="IF251" t="s">
        <v>395</v>
      </c>
      <c r="IG251" s="27">
        <v>44588</v>
      </c>
      <c r="IH251" t="s">
        <v>398</v>
      </c>
      <c r="II251" s="27">
        <v>44588</v>
      </c>
      <c r="IJ251" t="s">
        <v>398</v>
      </c>
      <c r="IK251" s="27">
        <v>44588</v>
      </c>
      <c r="IL251" t="s">
        <v>398</v>
      </c>
      <c r="IM251" s="27">
        <v>44609</v>
      </c>
      <c r="IN251" t="s">
        <v>398</v>
      </c>
      <c r="IO251" s="27">
        <v>44609</v>
      </c>
      <c r="IP251" t="s">
        <v>402</v>
      </c>
      <c r="IQ251" s="27">
        <v>44613</v>
      </c>
      <c r="IR251" t="s">
        <v>402</v>
      </c>
      <c r="IS251">
        <v>44613</v>
      </c>
      <c r="IT251" t="s">
        <v>402</v>
      </c>
      <c r="IU251" s="27">
        <v>44613</v>
      </c>
      <c r="IV251" t="s">
        <v>402</v>
      </c>
      <c r="IW251" s="27">
        <v>44613</v>
      </c>
      <c r="IX251" t="s">
        <v>402</v>
      </c>
      <c r="IY251" s="27">
        <v>44613</v>
      </c>
      <c r="IZ251" t="s">
        <v>402</v>
      </c>
      <c r="JA251" s="27">
        <v>44645</v>
      </c>
      <c r="JB251" t="s">
        <v>402</v>
      </c>
      <c r="JC251" s="27">
        <v>44645</v>
      </c>
      <c r="JD251" t="s">
        <v>402</v>
      </c>
      <c r="JE251" s="27">
        <v>44645</v>
      </c>
      <c r="JF251" t="s">
        <v>403</v>
      </c>
      <c r="JG251">
        <v>44609</v>
      </c>
      <c r="JH251" t="s">
        <v>397</v>
      </c>
      <c r="JI251" s="27">
        <v>44664</v>
      </c>
      <c r="JJ251" t="s">
        <v>397</v>
      </c>
      <c r="JK251">
        <v>44664</v>
      </c>
      <c r="JL251" t="s">
        <v>397</v>
      </c>
      <c r="JM251" s="27">
        <v>44664</v>
      </c>
      <c r="JN251" t="s">
        <v>397</v>
      </c>
      <c r="JO251" s="7">
        <v>44664</v>
      </c>
      <c r="JP251" t="s">
        <v>397</v>
      </c>
      <c r="JQ251" s="27">
        <v>44698</v>
      </c>
      <c r="JR251" t="s">
        <v>397</v>
      </c>
      <c r="JS251" s="27">
        <v>44698</v>
      </c>
      <c r="JT251" t="s">
        <v>397</v>
      </c>
      <c r="JU251">
        <v>44698</v>
      </c>
      <c r="JV251" t="s">
        <v>398</v>
      </c>
      <c r="JW251">
        <v>44698</v>
      </c>
      <c r="JX251" t="s">
        <v>398</v>
      </c>
      <c r="JY251" s="27">
        <v>44732</v>
      </c>
      <c r="JZ251" t="s">
        <v>398</v>
      </c>
      <c r="KA251" s="27">
        <v>44732</v>
      </c>
      <c r="KB251" t="s">
        <v>398</v>
      </c>
      <c r="KC251" s="27">
        <v>44763</v>
      </c>
      <c r="KD251" t="s">
        <v>398</v>
      </c>
      <c r="KE251" s="27">
        <v>44770</v>
      </c>
    </row>
    <row r="252" spans="1:291" x14ac:dyDescent="0.25">
      <c r="A252">
        <v>4280</v>
      </c>
      <c r="B252" s="7">
        <v>43927</v>
      </c>
      <c r="D252">
        <v>4280</v>
      </c>
      <c r="E252" s="7">
        <v>43927</v>
      </c>
      <c r="G252">
        <v>3087</v>
      </c>
      <c r="I252">
        <v>4265</v>
      </c>
      <c r="J252" s="7">
        <v>43927</v>
      </c>
      <c r="L252">
        <v>3087</v>
      </c>
      <c r="M252" t="s">
        <v>2542</v>
      </c>
      <c r="O252">
        <v>9323</v>
      </c>
      <c r="P252" s="7">
        <v>43895</v>
      </c>
      <c r="R252">
        <v>4278</v>
      </c>
      <c r="S252" s="7">
        <v>43790</v>
      </c>
      <c r="T252" t="s">
        <v>2342</v>
      </c>
      <c r="U252" t="s">
        <v>2594</v>
      </c>
      <c r="V252" s="7">
        <v>43634</v>
      </c>
      <c r="W252" t="s">
        <v>2342</v>
      </c>
      <c r="X252" t="s">
        <v>2542</v>
      </c>
      <c r="Y252" t="s">
        <v>2544</v>
      </c>
      <c r="Z252" s="7">
        <v>43927</v>
      </c>
      <c r="AA252" t="s">
        <v>2542</v>
      </c>
      <c r="AB252" t="s">
        <v>2542</v>
      </c>
      <c r="AC252">
        <v>9323</v>
      </c>
      <c r="AD252" s="7">
        <v>43895</v>
      </c>
      <c r="AE252" s="14">
        <v>4280</v>
      </c>
      <c r="AF252">
        <v>1003</v>
      </c>
      <c r="AG252" s="7">
        <v>43997</v>
      </c>
      <c r="AH252">
        <v>4280</v>
      </c>
      <c r="AI252" s="7">
        <v>43972</v>
      </c>
      <c r="AJ252" s="15" t="s">
        <v>2342</v>
      </c>
      <c r="AK252">
        <v>1061</v>
      </c>
      <c r="AL252" s="7">
        <v>43997</v>
      </c>
      <c r="AM252">
        <v>9322</v>
      </c>
      <c r="AN252">
        <v>1061</v>
      </c>
      <c r="AO252" s="7">
        <v>43997</v>
      </c>
      <c r="AP252">
        <v>1061</v>
      </c>
      <c r="AQ252" s="7">
        <v>43997</v>
      </c>
      <c r="AR252">
        <v>1061</v>
      </c>
      <c r="AS252" s="27">
        <v>44020</v>
      </c>
      <c r="AT252">
        <v>1061</v>
      </c>
      <c r="AU252" s="27">
        <v>44020</v>
      </c>
      <c r="AV252">
        <v>1061</v>
      </c>
      <c r="AW252" s="27">
        <v>44020</v>
      </c>
      <c r="AX252">
        <v>1061</v>
      </c>
      <c r="AY252" s="27">
        <v>44053</v>
      </c>
      <c r="AZ252">
        <v>1075</v>
      </c>
      <c r="BA252" s="27">
        <v>44053</v>
      </c>
      <c r="BB252">
        <v>1075</v>
      </c>
      <c r="BC252" s="27">
        <v>44053</v>
      </c>
      <c r="BD252">
        <v>1041</v>
      </c>
      <c r="BE252" s="27">
        <v>44053</v>
      </c>
      <c r="BF252">
        <v>1041</v>
      </c>
      <c r="BG252" s="27">
        <v>44097</v>
      </c>
      <c r="BJ252">
        <v>1041</v>
      </c>
      <c r="BK252" s="27">
        <v>44097</v>
      </c>
      <c r="BL252">
        <v>1041</v>
      </c>
      <c r="BM252" s="27">
        <v>44097</v>
      </c>
      <c r="BN252">
        <v>1035</v>
      </c>
      <c r="BO252" s="27">
        <v>44097</v>
      </c>
      <c r="BP252">
        <v>1035</v>
      </c>
      <c r="BQ252" s="7">
        <v>44157</v>
      </c>
      <c r="BR252">
        <v>1061</v>
      </c>
      <c r="BS252" s="27">
        <v>44097</v>
      </c>
      <c r="BT252">
        <v>1035</v>
      </c>
      <c r="BU252" s="27">
        <v>44181</v>
      </c>
      <c r="BV252">
        <v>1035</v>
      </c>
      <c r="BW252" s="7">
        <v>44181</v>
      </c>
      <c r="BX252">
        <v>1061</v>
      </c>
      <c r="BY252" s="27">
        <v>44181</v>
      </c>
      <c r="BZ252">
        <v>1003</v>
      </c>
      <c r="CA252" s="27">
        <v>44181</v>
      </c>
      <c r="CB252">
        <v>1041</v>
      </c>
      <c r="CC252" s="27">
        <v>44222</v>
      </c>
      <c r="CD252">
        <v>86</v>
      </c>
      <c r="CE252" s="27">
        <v>44217</v>
      </c>
      <c r="CF252">
        <v>9321</v>
      </c>
      <c r="CG252" s="27">
        <v>44222</v>
      </c>
      <c r="CH252">
        <v>4890</v>
      </c>
      <c r="CI252" s="27">
        <v>44222</v>
      </c>
      <c r="CJ252">
        <v>9322</v>
      </c>
      <c r="CK252" s="27">
        <v>44221</v>
      </c>
      <c r="CL252">
        <v>4890</v>
      </c>
      <c r="CM252" s="27">
        <v>44248</v>
      </c>
      <c r="CN252">
        <v>342</v>
      </c>
      <c r="CO252" s="27">
        <v>44183</v>
      </c>
      <c r="CP252">
        <v>342</v>
      </c>
      <c r="CQ252" s="7">
        <v>44183</v>
      </c>
      <c r="CT252">
        <v>2524</v>
      </c>
      <c r="CU252" s="7">
        <v>44263</v>
      </c>
      <c r="CV252">
        <v>1041</v>
      </c>
      <c r="CW252" s="27">
        <v>44264</v>
      </c>
      <c r="CX252">
        <v>1041</v>
      </c>
      <c r="CY252" s="27">
        <v>44264</v>
      </c>
      <c r="CZ252">
        <v>1041</v>
      </c>
      <c r="DA252" s="27">
        <v>44264</v>
      </c>
      <c r="DB252">
        <v>1041</v>
      </c>
      <c r="DC252" s="27">
        <v>44264</v>
      </c>
      <c r="DD252">
        <v>1021</v>
      </c>
      <c r="DE252" s="27">
        <v>44264</v>
      </c>
      <c r="DF252">
        <v>1021</v>
      </c>
      <c r="DG252" s="27">
        <v>44264</v>
      </c>
      <c r="DH252">
        <v>1021</v>
      </c>
      <c r="DI252" s="27">
        <v>44264</v>
      </c>
      <c r="DJ252" t="s">
        <v>13</v>
      </c>
      <c r="DK252" s="7">
        <v>44365</v>
      </c>
      <c r="DL252" t="s">
        <v>447</v>
      </c>
      <c r="DM252" s="27">
        <v>44362</v>
      </c>
      <c r="DN252" t="s">
        <v>447</v>
      </c>
      <c r="DO252" s="27">
        <v>44362</v>
      </c>
      <c r="DP252" t="s">
        <v>437</v>
      </c>
      <c r="DQ252" s="27">
        <v>44362</v>
      </c>
      <c r="DT252" t="s">
        <v>437</v>
      </c>
      <c r="DU252" s="27">
        <v>44362</v>
      </c>
      <c r="DV252" t="s">
        <v>435</v>
      </c>
      <c r="DW252" s="27">
        <v>44362</v>
      </c>
      <c r="DX252" t="s">
        <v>432</v>
      </c>
      <c r="DY252" s="7">
        <v>44263</v>
      </c>
      <c r="DZ252" t="s">
        <v>432</v>
      </c>
      <c r="EA252">
        <v>44263</v>
      </c>
      <c r="EB252" t="s">
        <v>432</v>
      </c>
      <c r="EC252" s="27">
        <v>44396</v>
      </c>
      <c r="ED252" t="s">
        <v>432</v>
      </c>
      <c r="EE252" s="27">
        <v>44396</v>
      </c>
      <c r="EF252" t="s">
        <v>432</v>
      </c>
      <c r="EG252" s="7">
        <v>44396</v>
      </c>
      <c r="EH252" t="s">
        <v>432</v>
      </c>
      <c r="EI252" s="27">
        <v>44396</v>
      </c>
      <c r="EJ252" t="s">
        <v>429</v>
      </c>
      <c r="EK252" s="27">
        <v>44396</v>
      </c>
      <c r="EL252" t="s">
        <v>429</v>
      </c>
      <c r="EM252" s="27">
        <v>44396</v>
      </c>
      <c r="EN252" t="s">
        <v>429</v>
      </c>
      <c r="EO252" s="27">
        <v>44396</v>
      </c>
      <c r="EP252" t="s">
        <v>429</v>
      </c>
      <c r="EQ252" s="27">
        <v>44396</v>
      </c>
      <c r="ER252" t="s">
        <v>428</v>
      </c>
      <c r="ES252" s="27">
        <v>44263</v>
      </c>
      <c r="ET252" t="s">
        <v>427</v>
      </c>
      <c r="EU252" s="27">
        <v>44419</v>
      </c>
      <c r="EV252" t="s">
        <v>426</v>
      </c>
      <c r="EW252" s="27">
        <v>44419</v>
      </c>
      <c r="EX252" t="s">
        <v>426</v>
      </c>
      <c r="EY252" s="27">
        <v>44419</v>
      </c>
      <c r="EZ252" t="s">
        <v>426</v>
      </c>
      <c r="FA252">
        <v>44419</v>
      </c>
      <c r="FB252" t="s">
        <v>426</v>
      </c>
      <c r="FC252" s="27">
        <v>44419</v>
      </c>
      <c r="FF252" t="s">
        <v>426</v>
      </c>
      <c r="FG252" s="27">
        <v>44419</v>
      </c>
      <c r="FH252" t="s">
        <v>407</v>
      </c>
      <c r="FI252" s="7">
        <v>44397</v>
      </c>
      <c r="FJ252" t="s">
        <v>407</v>
      </c>
      <c r="FK252" s="27">
        <v>44397</v>
      </c>
      <c r="FL252" t="s">
        <v>407</v>
      </c>
      <c r="FM252" s="27">
        <v>44397</v>
      </c>
      <c r="FN252" t="s">
        <v>405</v>
      </c>
      <c r="FO252" s="27">
        <v>44433</v>
      </c>
      <c r="FP252" t="s">
        <v>405</v>
      </c>
      <c r="FQ252" s="27">
        <v>44433</v>
      </c>
      <c r="FR252" t="s">
        <v>405</v>
      </c>
      <c r="FS252" s="27">
        <v>44454</v>
      </c>
      <c r="FT252" t="s">
        <v>405</v>
      </c>
      <c r="FU252" s="7">
        <v>44454</v>
      </c>
      <c r="FV252" t="s">
        <v>405</v>
      </c>
      <c r="FW252" s="27">
        <v>44454</v>
      </c>
      <c r="FX252" t="s">
        <v>405</v>
      </c>
      <c r="FY252" s="27">
        <v>44454</v>
      </c>
      <c r="FZ252" t="s">
        <v>405</v>
      </c>
      <c r="GA252" s="27">
        <v>44454</v>
      </c>
      <c r="GB252" t="s">
        <v>405</v>
      </c>
      <c r="GC252" s="27">
        <v>44454</v>
      </c>
      <c r="GD252" t="s">
        <v>405</v>
      </c>
      <c r="GE252" s="27">
        <v>44454</v>
      </c>
      <c r="GF252" t="s">
        <v>405</v>
      </c>
      <c r="GG252" s="27">
        <v>44454</v>
      </c>
      <c r="GH252" t="s">
        <v>405</v>
      </c>
      <c r="GI252" s="27">
        <v>44481</v>
      </c>
      <c r="GJ252" t="s">
        <v>405</v>
      </c>
      <c r="GK252" s="27">
        <v>44481</v>
      </c>
      <c r="GL252" t="s">
        <v>405</v>
      </c>
      <c r="GM252" s="27">
        <v>44481</v>
      </c>
      <c r="GN252" t="s">
        <v>405</v>
      </c>
      <c r="GO252" s="27">
        <v>44481</v>
      </c>
      <c r="GP252" t="s">
        <v>405</v>
      </c>
      <c r="GQ252" s="27">
        <v>44481</v>
      </c>
      <c r="GR252" t="s">
        <v>405</v>
      </c>
      <c r="GS252" s="27">
        <v>44481</v>
      </c>
      <c r="GT252" t="s">
        <v>405</v>
      </c>
      <c r="GU252" s="27">
        <v>44509</v>
      </c>
      <c r="GV252" t="s">
        <v>405</v>
      </c>
      <c r="GW252" s="27">
        <v>44509</v>
      </c>
      <c r="GX252" t="s">
        <v>405</v>
      </c>
      <c r="GY252" s="27">
        <v>44509</v>
      </c>
      <c r="GZ252" t="s">
        <v>404</v>
      </c>
      <c r="HA252" s="27">
        <v>44481</v>
      </c>
      <c r="HB252" t="s">
        <v>404</v>
      </c>
      <c r="HC252" s="27">
        <v>44481</v>
      </c>
      <c r="HD252" t="s">
        <v>404</v>
      </c>
      <c r="HE252" s="27">
        <v>44481</v>
      </c>
      <c r="HF252" t="s">
        <v>404</v>
      </c>
      <c r="HG252">
        <v>44481</v>
      </c>
      <c r="HH252" t="s">
        <v>404</v>
      </c>
      <c r="HI252">
        <v>44481</v>
      </c>
      <c r="HJ252" t="s">
        <v>404</v>
      </c>
      <c r="HK252">
        <v>44481</v>
      </c>
      <c r="HL252" t="s">
        <v>404</v>
      </c>
      <c r="HM252" s="27">
        <v>44546</v>
      </c>
      <c r="HN252" t="s">
        <v>398</v>
      </c>
      <c r="HO252" s="27">
        <v>44509</v>
      </c>
      <c r="HP252" t="s">
        <v>403</v>
      </c>
      <c r="HQ252" s="27">
        <v>44546</v>
      </c>
      <c r="HR252" s="470" t="s">
        <v>403</v>
      </c>
      <c r="HS252" s="471">
        <v>44546</v>
      </c>
      <c r="HT252" t="s">
        <v>403</v>
      </c>
      <c r="HU252" s="27">
        <v>44546</v>
      </c>
      <c r="HV252" t="s">
        <v>403</v>
      </c>
      <c r="HW252" s="27">
        <v>44546</v>
      </c>
      <c r="HX252" t="s">
        <v>403</v>
      </c>
      <c r="HY252" s="27">
        <v>44546</v>
      </c>
      <c r="HZ252" t="s">
        <v>397</v>
      </c>
      <c r="IA252" s="27">
        <v>44588</v>
      </c>
      <c r="IB252" t="s">
        <v>397</v>
      </c>
      <c r="IC252" s="27">
        <v>44588</v>
      </c>
      <c r="ID252" t="s">
        <v>397</v>
      </c>
      <c r="IE252" s="27">
        <v>44588</v>
      </c>
      <c r="IF252" t="s">
        <v>396</v>
      </c>
      <c r="IG252" s="27">
        <v>44588</v>
      </c>
      <c r="IH252" t="s">
        <v>402</v>
      </c>
      <c r="II252" s="27">
        <v>44509</v>
      </c>
      <c r="IJ252" t="s">
        <v>402</v>
      </c>
      <c r="IK252" s="27">
        <v>44509</v>
      </c>
      <c r="IL252" t="s">
        <v>402</v>
      </c>
      <c r="IM252" s="27">
        <v>44509</v>
      </c>
      <c r="IN252" t="s">
        <v>402</v>
      </c>
      <c r="IO252" s="27">
        <v>44613</v>
      </c>
      <c r="IP252" t="s">
        <v>403</v>
      </c>
      <c r="IQ252" s="27">
        <v>44609</v>
      </c>
      <c r="IR252" t="s">
        <v>403</v>
      </c>
      <c r="IS252">
        <v>44609</v>
      </c>
      <c r="IT252" t="s">
        <v>403</v>
      </c>
      <c r="IU252" s="27">
        <v>44609</v>
      </c>
      <c r="IV252" t="s">
        <v>403</v>
      </c>
      <c r="IW252" s="27">
        <v>44609</v>
      </c>
      <c r="IX252" t="s">
        <v>403</v>
      </c>
      <c r="IY252" s="27">
        <v>44609</v>
      </c>
      <c r="IZ252" t="s">
        <v>403</v>
      </c>
      <c r="JA252" s="27">
        <v>44609</v>
      </c>
      <c r="JB252" t="s">
        <v>403</v>
      </c>
      <c r="JC252" s="27">
        <v>44609</v>
      </c>
      <c r="JD252" t="s">
        <v>403</v>
      </c>
      <c r="JE252" s="27">
        <v>44609</v>
      </c>
      <c r="JF252" t="s">
        <v>404</v>
      </c>
      <c r="JG252">
        <v>44664</v>
      </c>
      <c r="JH252" t="s">
        <v>398</v>
      </c>
      <c r="JI252" s="27">
        <v>44664</v>
      </c>
      <c r="JJ252" t="s">
        <v>398</v>
      </c>
      <c r="JK252">
        <v>44664</v>
      </c>
      <c r="JL252" t="s">
        <v>398</v>
      </c>
      <c r="JM252" s="27">
        <v>44664</v>
      </c>
      <c r="JN252" t="s">
        <v>398</v>
      </c>
      <c r="JO252" s="7">
        <v>44664</v>
      </c>
      <c r="JP252" t="s">
        <v>398</v>
      </c>
      <c r="JQ252" s="27">
        <v>44698</v>
      </c>
      <c r="JR252" t="s">
        <v>398</v>
      </c>
      <c r="JS252" s="27">
        <v>44698</v>
      </c>
      <c r="JT252" t="s">
        <v>398</v>
      </c>
      <c r="JU252">
        <v>44698</v>
      </c>
      <c r="JV252" t="s">
        <v>402</v>
      </c>
      <c r="JW252">
        <v>44698</v>
      </c>
      <c r="JX252" t="s">
        <v>402</v>
      </c>
      <c r="JY252" s="27">
        <v>44732</v>
      </c>
      <c r="JZ252" t="s">
        <v>402</v>
      </c>
      <c r="KA252" s="27">
        <v>44732</v>
      </c>
      <c r="KB252" t="s">
        <v>402</v>
      </c>
      <c r="KC252" s="27">
        <v>44763</v>
      </c>
      <c r="KD252" t="s">
        <v>402</v>
      </c>
      <c r="KE252" s="27">
        <v>44763</v>
      </c>
    </row>
    <row r="253" spans="1:291" x14ac:dyDescent="0.25">
      <c r="A253">
        <v>4265</v>
      </c>
      <c r="B253" s="7">
        <v>43927</v>
      </c>
      <c r="D253">
        <v>4265</v>
      </c>
      <c r="E253" s="7">
        <v>43927</v>
      </c>
      <c r="G253">
        <v>3090</v>
      </c>
      <c r="I253">
        <v>4170</v>
      </c>
      <c r="J253" s="7">
        <v>43927</v>
      </c>
      <c r="L253">
        <v>3090</v>
      </c>
      <c r="M253" t="s">
        <v>2544</v>
      </c>
      <c r="O253">
        <v>1103</v>
      </c>
      <c r="P253" s="7">
        <v>43969</v>
      </c>
      <c r="R253">
        <v>4280</v>
      </c>
      <c r="S253" s="7">
        <v>43972</v>
      </c>
      <c r="T253" t="s">
        <v>2342</v>
      </c>
      <c r="U253">
        <v>5654</v>
      </c>
      <c r="V253" s="7">
        <v>42947</v>
      </c>
      <c r="W253" t="s">
        <v>2342</v>
      </c>
      <c r="X253" t="s">
        <v>2544</v>
      </c>
      <c r="Y253">
        <v>4330</v>
      </c>
      <c r="Z253" s="7">
        <v>43979</v>
      </c>
      <c r="AA253" t="s">
        <v>2544</v>
      </c>
      <c r="AB253" t="s">
        <v>2544</v>
      </c>
      <c r="AC253">
        <v>1103</v>
      </c>
      <c r="AD253" s="7">
        <v>43969</v>
      </c>
      <c r="AE253" s="14">
        <v>4265</v>
      </c>
      <c r="AF253">
        <v>1035</v>
      </c>
      <c r="AG253" s="7">
        <v>43997</v>
      </c>
      <c r="AH253">
        <v>8525</v>
      </c>
      <c r="AI253" s="7">
        <v>43480</v>
      </c>
      <c r="AJ253" s="15" t="s">
        <v>2342</v>
      </c>
      <c r="AK253">
        <v>1081</v>
      </c>
      <c r="AL253" s="7">
        <v>43997</v>
      </c>
      <c r="AM253">
        <v>9320</v>
      </c>
      <c r="AN253">
        <v>1081</v>
      </c>
      <c r="AO253" s="7">
        <v>43997</v>
      </c>
      <c r="AP253">
        <v>1081</v>
      </c>
      <c r="AQ253" s="7">
        <v>43997</v>
      </c>
      <c r="AR253">
        <v>1081</v>
      </c>
      <c r="AS253" s="27">
        <v>44020</v>
      </c>
      <c r="AT253">
        <v>1081</v>
      </c>
      <c r="AU253" s="27">
        <v>44020</v>
      </c>
      <c r="AV253">
        <v>1081</v>
      </c>
      <c r="AW253" s="27">
        <v>44020</v>
      </c>
      <c r="AX253">
        <v>1081</v>
      </c>
      <c r="AY253" s="27">
        <v>44053</v>
      </c>
      <c r="AZ253">
        <v>1061</v>
      </c>
      <c r="BA253" s="27">
        <v>44053</v>
      </c>
      <c r="BB253">
        <v>1061</v>
      </c>
      <c r="BC253" s="27">
        <v>44053</v>
      </c>
      <c r="BD253">
        <v>1075</v>
      </c>
      <c r="BE253" s="27">
        <v>44053</v>
      </c>
      <c r="BF253">
        <v>1075</v>
      </c>
      <c r="BG253" s="27">
        <v>44097</v>
      </c>
      <c r="BJ253">
        <v>1075</v>
      </c>
      <c r="BK253" s="27">
        <v>44097</v>
      </c>
      <c r="BL253">
        <v>1075</v>
      </c>
      <c r="BM253" s="27">
        <v>44097</v>
      </c>
      <c r="BN253">
        <v>1021</v>
      </c>
      <c r="BO253" s="27">
        <v>44097</v>
      </c>
      <c r="BP253">
        <v>1021</v>
      </c>
      <c r="BQ253" s="7">
        <v>44157</v>
      </c>
      <c r="BR253">
        <v>1081</v>
      </c>
      <c r="BS253" s="27">
        <v>44097</v>
      </c>
      <c r="BT253">
        <v>1021</v>
      </c>
      <c r="BU253" s="27">
        <v>44181</v>
      </c>
      <c r="BV253">
        <v>1021</v>
      </c>
      <c r="BW253" s="7">
        <v>44181</v>
      </c>
      <c r="BX253">
        <v>1081</v>
      </c>
      <c r="BY253" s="27">
        <v>44181</v>
      </c>
      <c r="BZ253">
        <v>1035</v>
      </c>
      <c r="CA253" s="27">
        <v>44181</v>
      </c>
      <c r="CB253">
        <v>1075</v>
      </c>
      <c r="CC253" s="27">
        <v>44222</v>
      </c>
      <c r="CD253">
        <v>87</v>
      </c>
      <c r="CE253" s="27">
        <v>44217</v>
      </c>
      <c r="CF253">
        <v>9319</v>
      </c>
      <c r="CG253" s="27">
        <v>44222</v>
      </c>
      <c r="CH253">
        <v>4880</v>
      </c>
      <c r="CI253" s="27">
        <v>44183</v>
      </c>
      <c r="CJ253">
        <v>9320</v>
      </c>
      <c r="CK253" s="27">
        <v>44221</v>
      </c>
      <c r="CL253">
        <v>4880</v>
      </c>
      <c r="CM253" s="27">
        <v>44248</v>
      </c>
      <c r="CN253">
        <v>4890</v>
      </c>
      <c r="CO253" s="27">
        <v>44248</v>
      </c>
      <c r="CP253">
        <v>4890</v>
      </c>
      <c r="CQ253" s="7">
        <v>44248</v>
      </c>
      <c r="CT253">
        <v>2535</v>
      </c>
      <c r="CU253" s="7">
        <v>44263</v>
      </c>
      <c r="CV253">
        <v>1075</v>
      </c>
      <c r="CW253" s="27">
        <v>44264</v>
      </c>
      <c r="CX253">
        <v>1075</v>
      </c>
      <c r="CY253" s="27">
        <v>44264</v>
      </c>
      <c r="CZ253">
        <v>1075</v>
      </c>
      <c r="DA253" s="27">
        <v>44299</v>
      </c>
      <c r="DB253">
        <v>1075</v>
      </c>
      <c r="DC253" s="27">
        <v>44299</v>
      </c>
      <c r="DD253">
        <v>1041</v>
      </c>
      <c r="DE253" s="27">
        <v>44264</v>
      </c>
      <c r="DF253">
        <v>1041</v>
      </c>
      <c r="DG253" s="27">
        <v>44264</v>
      </c>
      <c r="DH253">
        <v>1041</v>
      </c>
      <c r="DI253" s="27">
        <v>44264</v>
      </c>
      <c r="DJ253" t="s">
        <v>408</v>
      </c>
      <c r="DK253" s="7">
        <v>44365</v>
      </c>
      <c r="DL253" t="s">
        <v>449</v>
      </c>
      <c r="DM253" s="27">
        <v>44362</v>
      </c>
      <c r="DN253" t="s">
        <v>449</v>
      </c>
      <c r="DO253" s="27">
        <v>44362</v>
      </c>
      <c r="DP253" t="s">
        <v>439</v>
      </c>
      <c r="DQ253" s="27">
        <v>44362</v>
      </c>
      <c r="DT253" t="s">
        <v>439</v>
      </c>
      <c r="DU253" s="27">
        <v>44362</v>
      </c>
      <c r="DV253" t="s">
        <v>436</v>
      </c>
      <c r="DW253" s="27">
        <v>44362</v>
      </c>
      <c r="DX253" t="s">
        <v>434</v>
      </c>
      <c r="DY253" s="7">
        <v>44362</v>
      </c>
      <c r="DZ253" t="s">
        <v>434</v>
      </c>
      <c r="EA253">
        <v>44362</v>
      </c>
      <c r="EB253" t="s">
        <v>434</v>
      </c>
      <c r="EC253" s="27">
        <v>44396</v>
      </c>
      <c r="ED253" t="s">
        <v>434</v>
      </c>
      <c r="EE253" s="27">
        <v>44396</v>
      </c>
      <c r="EF253" t="s">
        <v>434</v>
      </c>
      <c r="EG253" s="7">
        <v>44396</v>
      </c>
      <c r="EH253" t="s">
        <v>434</v>
      </c>
      <c r="EI253" s="27">
        <v>44396</v>
      </c>
      <c r="EJ253" t="s">
        <v>430</v>
      </c>
      <c r="EK253" s="27">
        <v>44396</v>
      </c>
      <c r="EL253" t="s">
        <v>430</v>
      </c>
      <c r="EM253" s="27">
        <v>44396</v>
      </c>
      <c r="EN253" t="s">
        <v>430</v>
      </c>
      <c r="EO253" s="27">
        <v>44396</v>
      </c>
      <c r="EP253" t="s">
        <v>430</v>
      </c>
      <c r="EQ253" s="27">
        <v>44396</v>
      </c>
      <c r="ER253" t="s">
        <v>26</v>
      </c>
      <c r="ES253" s="27">
        <v>44363</v>
      </c>
      <c r="ET253" t="s">
        <v>428</v>
      </c>
      <c r="EU253" s="27">
        <v>44263</v>
      </c>
      <c r="EV253" t="s">
        <v>427</v>
      </c>
      <c r="EW253" s="27">
        <v>44419</v>
      </c>
      <c r="EX253" t="s">
        <v>427</v>
      </c>
      <c r="EY253" s="27">
        <v>44419</v>
      </c>
      <c r="EZ253" t="s">
        <v>427</v>
      </c>
      <c r="FA253">
        <v>44419</v>
      </c>
      <c r="FB253" t="s">
        <v>427</v>
      </c>
      <c r="FC253" s="27">
        <v>44419</v>
      </c>
      <c r="FF253" t="s">
        <v>427</v>
      </c>
      <c r="FG253" s="27">
        <v>44419</v>
      </c>
      <c r="FH253" t="s">
        <v>426</v>
      </c>
      <c r="FI253" s="7">
        <v>44419</v>
      </c>
      <c r="FJ253" t="s">
        <v>426</v>
      </c>
      <c r="FK253" s="27">
        <v>44419</v>
      </c>
      <c r="FL253" t="s">
        <v>426</v>
      </c>
      <c r="FM253" s="27">
        <v>44419</v>
      </c>
      <c r="FN253" t="s">
        <v>407</v>
      </c>
      <c r="FO253" s="27">
        <v>44397</v>
      </c>
      <c r="FP253" t="s">
        <v>407</v>
      </c>
      <c r="FQ253" s="27">
        <v>44397</v>
      </c>
      <c r="FR253" t="s">
        <v>407</v>
      </c>
      <c r="FS253" s="27">
        <v>44397</v>
      </c>
      <c r="FT253" t="s">
        <v>407</v>
      </c>
      <c r="FU253" s="7">
        <v>44397</v>
      </c>
      <c r="FV253" t="s">
        <v>407</v>
      </c>
      <c r="FW253" s="27">
        <v>44397</v>
      </c>
      <c r="FX253" t="s">
        <v>407</v>
      </c>
      <c r="FY253" s="27">
        <v>44397</v>
      </c>
      <c r="FZ253" t="s">
        <v>407</v>
      </c>
      <c r="GA253" s="27">
        <v>44397</v>
      </c>
      <c r="GB253" t="s">
        <v>407</v>
      </c>
      <c r="GC253" s="27">
        <v>44397</v>
      </c>
      <c r="GD253" t="s">
        <v>407</v>
      </c>
      <c r="GE253" s="27">
        <v>44397</v>
      </c>
      <c r="GF253" t="s">
        <v>407</v>
      </c>
      <c r="GG253" s="27">
        <v>44397</v>
      </c>
      <c r="GH253" t="s">
        <v>407</v>
      </c>
      <c r="GI253" s="27">
        <v>44481</v>
      </c>
      <c r="GJ253" t="s">
        <v>407</v>
      </c>
      <c r="GK253" s="27">
        <v>44481</v>
      </c>
      <c r="GL253" t="s">
        <v>407</v>
      </c>
      <c r="GM253" s="27">
        <v>44481</v>
      </c>
      <c r="GN253" t="s">
        <v>407</v>
      </c>
      <c r="GO253" s="27">
        <v>44481</v>
      </c>
      <c r="GP253" t="s">
        <v>407</v>
      </c>
      <c r="GQ253" s="27">
        <v>44481</v>
      </c>
      <c r="GR253" t="s">
        <v>407</v>
      </c>
      <c r="GS253" s="27">
        <v>44481</v>
      </c>
      <c r="GT253" t="s">
        <v>407</v>
      </c>
      <c r="GU253" s="27">
        <v>44509</v>
      </c>
      <c r="GV253" t="s">
        <v>407</v>
      </c>
      <c r="GW253" s="27">
        <v>44509</v>
      </c>
      <c r="GX253" t="s">
        <v>407</v>
      </c>
      <c r="GY253" s="27">
        <v>44509</v>
      </c>
      <c r="GZ253" t="s">
        <v>405</v>
      </c>
      <c r="HA253" s="27">
        <v>44509</v>
      </c>
      <c r="HB253" t="s">
        <v>405</v>
      </c>
      <c r="HC253" s="27">
        <v>44509</v>
      </c>
      <c r="HD253" t="s">
        <v>405</v>
      </c>
      <c r="HE253" s="27">
        <v>44509</v>
      </c>
      <c r="HF253" t="s">
        <v>405</v>
      </c>
      <c r="HG253">
        <v>44509</v>
      </c>
      <c r="HH253" t="s">
        <v>405</v>
      </c>
      <c r="HI253">
        <v>44509</v>
      </c>
      <c r="HJ253" t="s">
        <v>405</v>
      </c>
      <c r="HK253">
        <v>44509</v>
      </c>
      <c r="HL253" t="s">
        <v>405</v>
      </c>
      <c r="HM253" s="27">
        <v>44509</v>
      </c>
      <c r="HN253" t="s">
        <v>402</v>
      </c>
      <c r="HO253" s="27">
        <v>44509</v>
      </c>
      <c r="HP253" t="s">
        <v>404</v>
      </c>
      <c r="HQ253" s="27">
        <v>44546</v>
      </c>
      <c r="HR253" s="470" t="s">
        <v>404</v>
      </c>
      <c r="HS253" s="471">
        <v>44546</v>
      </c>
      <c r="HT253" t="s">
        <v>404</v>
      </c>
      <c r="HU253" s="27">
        <v>44546</v>
      </c>
      <c r="HV253" t="s">
        <v>404</v>
      </c>
      <c r="HW253" s="27">
        <v>44546</v>
      </c>
      <c r="HX253" t="s">
        <v>404</v>
      </c>
      <c r="HY253" s="27">
        <v>44546</v>
      </c>
      <c r="HZ253" t="s">
        <v>398</v>
      </c>
      <c r="IA253" s="27">
        <v>44588</v>
      </c>
      <c r="IB253" t="s">
        <v>398</v>
      </c>
      <c r="IC253" s="27">
        <v>44588</v>
      </c>
      <c r="ID253" t="s">
        <v>398</v>
      </c>
      <c r="IE253" s="27">
        <v>44588</v>
      </c>
      <c r="IF253" t="s">
        <v>397</v>
      </c>
      <c r="IG253" s="27">
        <v>44588</v>
      </c>
      <c r="IH253" t="s">
        <v>403</v>
      </c>
      <c r="II253" s="27">
        <v>44588</v>
      </c>
      <c r="IJ253" t="s">
        <v>403</v>
      </c>
      <c r="IK253" s="27">
        <v>44588</v>
      </c>
      <c r="IL253" t="s">
        <v>403</v>
      </c>
      <c r="IM253" s="27">
        <v>44609</v>
      </c>
      <c r="IN253" t="s">
        <v>403</v>
      </c>
      <c r="IO253" s="27">
        <v>44609</v>
      </c>
      <c r="IP253" t="s">
        <v>404</v>
      </c>
      <c r="IQ253" s="27">
        <v>44609</v>
      </c>
      <c r="IR253" t="s">
        <v>404</v>
      </c>
      <c r="IS253">
        <v>44609</v>
      </c>
      <c r="IT253" t="s">
        <v>404</v>
      </c>
      <c r="IU253" s="27">
        <v>44609</v>
      </c>
      <c r="IV253" t="s">
        <v>404</v>
      </c>
      <c r="IW253" s="27">
        <v>44609</v>
      </c>
      <c r="IX253" t="s">
        <v>404</v>
      </c>
      <c r="IY253" s="27">
        <v>44609</v>
      </c>
      <c r="IZ253" t="s">
        <v>404</v>
      </c>
      <c r="JA253" s="27">
        <v>44609</v>
      </c>
      <c r="JB253" t="s">
        <v>404</v>
      </c>
      <c r="JC253" s="27">
        <v>44609</v>
      </c>
      <c r="JD253" t="s">
        <v>404</v>
      </c>
      <c r="JE253" s="27">
        <v>44609</v>
      </c>
      <c r="JF253" t="s">
        <v>405</v>
      </c>
      <c r="JG253">
        <v>44645</v>
      </c>
      <c r="JH253" t="s">
        <v>402</v>
      </c>
      <c r="JI253" s="27">
        <v>44645</v>
      </c>
      <c r="JJ253" t="s">
        <v>402</v>
      </c>
      <c r="JK253">
        <v>44645</v>
      </c>
      <c r="JL253" t="s">
        <v>402</v>
      </c>
      <c r="JM253" s="27">
        <v>44645</v>
      </c>
      <c r="JN253" t="s">
        <v>402</v>
      </c>
      <c r="JO253" s="7">
        <v>44645</v>
      </c>
      <c r="JP253" t="s">
        <v>402</v>
      </c>
      <c r="JQ253" s="27">
        <v>44698</v>
      </c>
      <c r="JR253" t="s">
        <v>402</v>
      </c>
      <c r="JS253" s="27">
        <v>44698</v>
      </c>
      <c r="JT253" t="s">
        <v>402</v>
      </c>
      <c r="JU253">
        <v>44698</v>
      </c>
      <c r="JV253" t="s">
        <v>403</v>
      </c>
      <c r="JW253">
        <v>44698</v>
      </c>
      <c r="JX253" t="s">
        <v>403</v>
      </c>
      <c r="JY253" s="27">
        <v>44732</v>
      </c>
      <c r="JZ253" t="s">
        <v>403</v>
      </c>
      <c r="KA253" s="27">
        <v>44732</v>
      </c>
      <c r="KB253" t="s">
        <v>403</v>
      </c>
      <c r="KC253" s="27">
        <v>44763</v>
      </c>
      <c r="KD253" t="s">
        <v>403</v>
      </c>
      <c r="KE253" s="27">
        <v>44763</v>
      </c>
    </row>
    <row r="254" spans="1:291" x14ac:dyDescent="0.25">
      <c r="A254">
        <v>4170</v>
      </c>
      <c r="B254" s="7">
        <v>43927</v>
      </c>
      <c r="D254">
        <v>4170</v>
      </c>
      <c r="E254" s="7">
        <v>43927</v>
      </c>
      <c r="G254">
        <v>715</v>
      </c>
      <c r="I254">
        <v>4555</v>
      </c>
      <c r="J254" s="7">
        <v>43927</v>
      </c>
      <c r="L254">
        <v>715</v>
      </c>
      <c r="M254">
        <v>4330</v>
      </c>
      <c r="O254">
        <v>1138</v>
      </c>
      <c r="P254" s="7">
        <v>43969</v>
      </c>
      <c r="R254">
        <v>8525</v>
      </c>
      <c r="S254" s="7">
        <v>43480</v>
      </c>
      <c r="T254" t="s">
        <v>2342</v>
      </c>
      <c r="U254">
        <v>5655</v>
      </c>
      <c r="V254" s="7">
        <v>43899</v>
      </c>
      <c r="W254" t="s">
        <v>2342</v>
      </c>
      <c r="X254">
        <v>4330</v>
      </c>
      <c r="Y254">
        <v>4280</v>
      </c>
      <c r="Z254" s="7">
        <v>43979</v>
      </c>
      <c r="AA254">
        <v>4330</v>
      </c>
      <c r="AB254">
        <v>4330</v>
      </c>
      <c r="AC254">
        <v>1138</v>
      </c>
      <c r="AD254" s="7">
        <v>43969</v>
      </c>
      <c r="AE254" s="14">
        <v>4170</v>
      </c>
      <c r="AF254">
        <v>1021</v>
      </c>
      <c r="AG254" s="7">
        <v>43997</v>
      </c>
      <c r="AH254">
        <v>8530</v>
      </c>
      <c r="AI254" s="7">
        <v>42843</v>
      </c>
      <c r="AJ254" s="15" t="s">
        <v>2342</v>
      </c>
      <c r="AK254">
        <v>341</v>
      </c>
      <c r="AL254" s="7">
        <v>43937</v>
      </c>
      <c r="AM254">
        <v>9321</v>
      </c>
      <c r="AN254">
        <v>341</v>
      </c>
      <c r="AO254" s="7">
        <v>43937</v>
      </c>
      <c r="AP254">
        <v>341</v>
      </c>
      <c r="AQ254" s="7">
        <v>43937</v>
      </c>
      <c r="AR254">
        <v>341</v>
      </c>
      <c r="AS254" s="27">
        <v>44020</v>
      </c>
      <c r="AT254">
        <v>341</v>
      </c>
      <c r="AU254" s="27">
        <v>44020</v>
      </c>
      <c r="AV254">
        <v>341</v>
      </c>
      <c r="AW254" s="27">
        <v>44020</v>
      </c>
      <c r="AX254">
        <v>341</v>
      </c>
      <c r="AY254" s="27">
        <v>44053</v>
      </c>
      <c r="AZ254">
        <v>1081</v>
      </c>
      <c r="BA254" s="27">
        <v>44053</v>
      </c>
      <c r="BB254">
        <v>1081</v>
      </c>
      <c r="BC254" s="27">
        <v>44053</v>
      </c>
      <c r="BD254">
        <v>1061</v>
      </c>
      <c r="BE254" s="27">
        <v>44053</v>
      </c>
      <c r="BF254">
        <v>1061</v>
      </c>
      <c r="BG254" s="27">
        <v>44097</v>
      </c>
      <c r="BJ254">
        <v>1061</v>
      </c>
      <c r="BK254" s="27">
        <v>44097</v>
      </c>
      <c r="BL254">
        <v>1061</v>
      </c>
      <c r="BM254" s="27">
        <v>44097</v>
      </c>
      <c r="BN254">
        <v>1041</v>
      </c>
      <c r="BO254" s="27">
        <v>44097</v>
      </c>
      <c r="BP254">
        <v>1041</v>
      </c>
      <c r="BQ254" s="7">
        <v>44157</v>
      </c>
      <c r="BR254">
        <v>341</v>
      </c>
      <c r="BS254" s="27">
        <v>44168</v>
      </c>
      <c r="BT254">
        <v>1041</v>
      </c>
      <c r="BU254" s="27">
        <v>44181</v>
      </c>
      <c r="BV254">
        <v>1041</v>
      </c>
      <c r="BW254" s="7">
        <v>44181</v>
      </c>
      <c r="BX254">
        <v>341</v>
      </c>
      <c r="BY254" s="27">
        <v>44183</v>
      </c>
      <c r="BZ254">
        <v>1021</v>
      </c>
      <c r="CA254" s="27">
        <v>44181</v>
      </c>
      <c r="CB254">
        <v>1061</v>
      </c>
      <c r="CC254" s="27">
        <v>44222</v>
      </c>
      <c r="CD254">
        <v>278</v>
      </c>
      <c r="CE254" s="27">
        <v>44217</v>
      </c>
      <c r="CF254" t="s">
        <v>407</v>
      </c>
      <c r="CG254" s="27">
        <v>44091</v>
      </c>
      <c r="CH254">
        <v>4845</v>
      </c>
      <c r="CI254" s="27">
        <v>44183</v>
      </c>
      <c r="CJ254">
        <v>9321</v>
      </c>
      <c r="CK254" s="27">
        <v>44222</v>
      </c>
      <c r="CL254">
        <v>4845</v>
      </c>
      <c r="CM254" s="27">
        <v>44248</v>
      </c>
      <c r="CN254">
        <v>4880</v>
      </c>
      <c r="CO254" s="27">
        <v>44248</v>
      </c>
      <c r="CP254">
        <v>4880</v>
      </c>
      <c r="CQ254" s="7">
        <v>44248</v>
      </c>
      <c r="CT254">
        <v>6660</v>
      </c>
      <c r="CU254" s="7">
        <v>44264</v>
      </c>
      <c r="CV254">
        <v>1061</v>
      </c>
      <c r="CW254" s="27">
        <v>44264</v>
      </c>
      <c r="CX254">
        <v>1061</v>
      </c>
      <c r="CY254" s="27">
        <v>44264</v>
      </c>
      <c r="CZ254">
        <v>1061</v>
      </c>
      <c r="DA254" s="27">
        <v>44264</v>
      </c>
      <c r="DB254">
        <v>1061</v>
      </c>
      <c r="DC254" s="27">
        <v>44264</v>
      </c>
      <c r="DD254">
        <v>1075</v>
      </c>
      <c r="DE254" s="27">
        <v>44299</v>
      </c>
      <c r="DF254">
        <v>1075</v>
      </c>
      <c r="DG254" s="27">
        <v>44299</v>
      </c>
      <c r="DH254">
        <v>1075</v>
      </c>
      <c r="DI254" s="27">
        <v>44343</v>
      </c>
      <c r="DJ254" t="s">
        <v>410</v>
      </c>
      <c r="DK254" s="7">
        <v>44264</v>
      </c>
      <c r="DL254" t="s">
        <v>450</v>
      </c>
      <c r="DM254" s="27">
        <v>44362</v>
      </c>
      <c r="DN254" t="s">
        <v>450</v>
      </c>
      <c r="DO254" s="27">
        <v>44362</v>
      </c>
      <c r="DP254" t="s">
        <v>440</v>
      </c>
      <c r="DQ254" s="27">
        <v>44362</v>
      </c>
      <c r="DT254" t="s">
        <v>440</v>
      </c>
      <c r="DU254" s="27">
        <v>44362</v>
      </c>
      <c r="DV254" t="s">
        <v>437</v>
      </c>
      <c r="DW254" s="27">
        <v>44362</v>
      </c>
      <c r="DX254" t="s">
        <v>435</v>
      </c>
      <c r="DY254" s="7">
        <v>44362</v>
      </c>
      <c r="DZ254" t="s">
        <v>435</v>
      </c>
      <c r="EA254">
        <v>44362</v>
      </c>
      <c r="EB254" t="s">
        <v>435</v>
      </c>
      <c r="EC254" s="27">
        <v>44396</v>
      </c>
      <c r="ED254" t="s">
        <v>435</v>
      </c>
      <c r="EE254" s="27">
        <v>44396</v>
      </c>
      <c r="EF254" t="s">
        <v>435</v>
      </c>
      <c r="EG254" s="7">
        <v>44396</v>
      </c>
      <c r="EH254" t="s">
        <v>435</v>
      </c>
      <c r="EI254" s="27">
        <v>44396</v>
      </c>
      <c r="EJ254" t="s">
        <v>431</v>
      </c>
      <c r="EK254" s="27">
        <v>44396</v>
      </c>
      <c r="EL254" t="s">
        <v>431</v>
      </c>
      <c r="EM254" s="27">
        <v>44396</v>
      </c>
      <c r="EN254" t="s">
        <v>431</v>
      </c>
      <c r="EO254" s="27">
        <v>44396</v>
      </c>
      <c r="EP254" t="s">
        <v>431</v>
      </c>
      <c r="EQ254" s="27">
        <v>44396</v>
      </c>
      <c r="ER254" t="s">
        <v>27</v>
      </c>
      <c r="ES254" s="27">
        <v>44363</v>
      </c>
      <c r="ET254" t="s">
        <v>26</v>
      </c>
      <c r="EU254" s="27">
        <v>44421</v>
      </c>
      <c r="EV254" t="s">
        <v>428</v>
      </c>
      <c r="EW254" s="27">
        <v>44263</v>
      </c>
      <c r="EX254" t="s">
        <v>428</v>
      </c>
      <c r="EY254" s="27">
        <v>44263</v>
      </c>
      <c r="EZ254" t="s">
        <v>428</v>
      </c>
      <c r="FA254">
        <v>44263</v>
      </c>
      <c r="FB254" t="s">
        <v>428</v>
      </c>
      <c r="FC254" s="27">
        <v>44263</v>
      </c>
      <c r="FF254" t="s">
        <v>428</v>
      </c>
      <c r="FG254" s="27">
        <v>44263</v>
      </c>
      <c r="FH254" t="s">
        <v>427</v>
      </c>
      <c r="FI254" s="7">
        <v>44419</v>
      </c>
      <c r="FJ254" t="s">
        <v>427</v>
      </c>
      <c r="FK254" s="27">
        <v>44419</v>
      </c>
      <c r="FL254" t="s">
        <v>427</v>
      </c>
      <c r="FM254" s="27">
        <v>44419</v>
      </c>
      <c r="FN254" t="s">
        <v>426</v>
      </c>
      <c r="FO254" s="27">
        <v>44452</v>
      </c>
      <c r="FP254" t="s">
        <v>426</v>
      </c>
      <c r="FQ254" s="27">
        <v>44452</v>
      </c>
      <c r="FR254" t="s">
        <v>426</v>
      </c>
      <c r="FS254" s="27">
        <v>44452</v>
      </c>
      <c r="FT254" t="s">
        <v>426</v>
      </c>
      <c r="FU254" s="7">
        <v>44452</v>
      </c>
      <c r="FV254" t="s">
        <v>426</v>
      </c>
      <c r="FW254" s="27">
        <v>44452</v>
      </c>
      <c r="FX254" t="s">
        <v>426</v>
      </c>
      <c r="FY254" s="27">
        <v>44452</v>
      </c>
      <c r="FZ254" t="s">
        <v>426</v>
      </c>
      <c r="GA254" s="27">
        <v>44452</v>
      </c>
      <c r="GB254" t="s">
        <v>426</v>
      </c>
      <c r="GC254" s="27">
        <v>44452</v>
      </c>
      <c r="GD254" t="s">
        <v>426</v>
      </c>
      <c r="GE254" s="27">
        <v>44452</v>
      </c>
      <c r="GF254" t="s">
        <v>426</v>
      </c>
      <c r="GG254" s="27">
        <v>44452</v>
      </c>
      <c r="GH254" t="s">
        <v>426</v>
      </c>
      <c r="GI254" s="27">
        <v>44481</v>
      </c>
      <c r="GJ254" t="s">
        <v>426</v>
      </c>
      <c r="GK254" s="27">
        <v>44481</v>
      </c>
      <c r="GL254" t="s">
        <v>426</v>
      </c>
      <c r="GM254" s="27">
        <v>44481</v>
      </c>
      <c r="GN254" t="s">
        <v>426</v>
      </c>
      <c r="GO254" s="27">
        <v>44481</v>
      </c>
      <c r="GP254" t="s">
        <v>426</v>
      </c>
      <c r="GQ254" s="27">
        <v>44481</v>
      </c>
      <c r="GR254" t="s">
        <v>426</v>
      </c>
      <c r="GS254" s="27">
        <v>44481</v>
      </c>
      <c r="GT254" t="s">
        <v>426</v>
      </c>
      <c r="GU254" s="27">
        <v>44509</v>
      </c>
      <c r="GV254" t="s">
        <v>426</v>
      </c>
      <c r="GW254" s="27">
        <v>44509</v>
      </c>
      <c r="GX254" t="s">
        <v>426</v>
      </c>
      <c r="GY254" s="27">
        <v>44509</v>
      </c>
      <c r="GZ254" t="s">
        <v>407</v>
      </c>
      <c r="HA254" s="27">
        <v>44509</v>
      </c>
      <c r="HB254" t="s">
        <v>407</v>
      </c>
      <c r="HC254" s="27">
        <v>44509</v>
      </c>
      <c r="HD254" t="s">
        <v>407</v>
      </c>
      <c r="HE254" s="27">
        <v>44509</v>
      </c>
      <c r="HF254" t="s">
        <v>407</v>
      </c>
      <c r="HG254">
        <v>44509</v>
      </c>
      <c r="HH254" t="s">
        <v>407</v>
      </c>
      <c r="HI254">
        <v>44509</v>
      </c>
      <c r="HJ254" t="s">
        <v>407</v>
      </c>
      <c r="HK254">
        <v>44509</v>
      </c>
      <c r="HL254" t="s">
        <v>407</v>
      </c>
      <c r="HM254" s="27">
        <v>44509</v>
      </c>
      <c r="HN254" t="s">
        <v>403</v>
      </c>
      <c r="HO254" s="27">
        <v>44546</v>
      </c>
      <c r="HP254" t="s">
        <v>405</v>
      </c>
      <c r="HQ254" s="27">
        <v>44509</v>
      </c>
      <c r="HR254" s="470" t="s">
        <v>405</v>
      </c>
      <c r="HS254" s="471">
        <v>44509</v>
      </c>
      <c r="HT254" t="s">
        <v>405</v>
      </c>
      <c r="HU254" s="27">
        <v>44509</v>
      </c>
      <c r="HV254" t="s">
        <v>405</v>
      </c>
      <c r="HW254" s="27">
        <v>44509</v>
      </c>
      <c r="HX254" t="s">
        <v>405</v>
      </c>
      <c r="HY254" s="27">
        <v>44509</v>
      </c>
      <c r="HZ254" t="s">
        <v>402</v>
      </c>
      <c r="IA254" s="27">
        <v>44509</v>
      </c>
      <c r="IB254" t="s">
        <v>402</v>
      </c>
      <c r="IC254" s="27">
        <v>44509</v>
      </c>
      <c r="ID254" t="s">
        <v>402</v>
      </c>
      <c r="IE254" s="27">
        <v>44509</v>
      </c>
      <c r="IF254" t="s">
        <v>398</v>
      </c>
      <c r="IG254" s="27">
        <v>44588</v>
      </c>
      <c r="IH254" t="s">
        <v>404</v>
      </c>
      <c r="II254" s="27">
        <v>44588</v>
      </c>
      <c r="IJ254" t="s">
        <v>404</v>
      </c>
      <c r="IK254" s="27">
        <v>44588</v>
      </c>
      <c r="IL254" t="s">
        <v>404</v>
      </c>
      <c r="IM254" s="27">
        <v>44609</v>
      </c>
      <c r="IN254" t="s">
        <v>404</v>
      </c>
      <c r="IO254" s="27">
        <v>44609</v>
      </c>
      <c r="IP254" t="s">
        <v>405</v>
      </c>
      <c r="IQ254" s="27">
        <v>44609</v>
      </c>
      <c r="IR254" t="s">
        <v>405</v>
      </c>
      <c r="IS254">
        <v>44609</v>
      </c>
      <c r="IT254" t="s">
        <v>405</v>
      </c>
      <c r="IU254" s="27">
        <v>44609</v>
      </c>
      <c r="IV254" t="s">
        <v>405</v>
      </c>
      <c r="IW254" s="27">
        <v>44609</v>
      </c>
      <c r="IX254" t="s">
        <v>405</v>
      </c>
      <c r="IY254" s="27">
        <v>44609</v>
      </c>
      <c r="IZ254" t="s">
        <v>405</v>
      </c>
      <c r="JA254" s="27">
        <v>44645</v>
      </c>
      <c r="JB254" t="s">
        <v>405</v>
      </c>
      <c r="JC254" s="27">
        <v>44645</v>
      </c>
      <c r="JD254" t="s">
        <v>405</v>
      </c>
      <c r="JE254" s="27">
        <v>44645</v>
      </c>
      <c r="JF254" t="s">
        <v>407</v>
      </c>
      <c r="JG254">
        <v>44509</v>
      </c>
      <c r="JH254" t="s">
        <v>403</v>
      </c>
      <c r="JI254" s="27">
        <v>44609</v>
      </c>
      <c r="JJ254" t="s">
        <v>403</v>
      </c>
      <c r="JK254">
        <v>44609</v>
      </c>
      <c r="JL254" t="s">
        <v>403</v>
      </c>
      <c r="JM254" s="27">
        <v>44609</v>
      </c>
      <c r="JN254" t="s">
        <v>403</v>
      </c>
      <c r="JO254" s="7">
        <v>44609</v>
      </c>
      <c r="JP254" t="s">
        <v>403</v>
      </c>
      <c r="JQ254" s="27">
        <v>44698</v>
      </c>
      <c r="JR254" t="s">
        <v>403</v>
      </c>
      <c r="JS254" s="27">
        <v>44698</v>
      </c>
      <c r="JT254" t="s">
        <v>403</v>
      </c>
      <c r="JU254">
        <v>44698</v>
      </c>
      <c r="JV254" t="s">
        <v>404</v>
      </c>
      <c r="JW254">
        <v>44728</v>
      </c>
      <c r="JX254" t="s">
        <v>404</v>
      </c>
      <c r="JY254" s="27">
        <v>44728</v>
      </c>
      <c r="JZ254" t="s">
        <v>404</v>
      </c>
      <c r="KA254" s="27">
        <v>44728</v>
      </c>
      <c r="KB254" t="s">
        <v>404</v>
      </c>
      <c r="KC254" s="27">
        <v>44763</v>
      </c>
      <c r="KD254" t="s">
        <v>404</v>
      </c>
      <c r="KE254" s="27">
        <v>44763</v>
      </c>
    </row>
    <row r="255" spans="1:291" x14ac:dyDescent="0.25">
      <c r="A255">
        <v>4555</v>
      </c>
      <c r="B255" s="7">
        <v>43927</v>
      </c>
      <c r="D255">
        <v>4555</v>
      </c>
      <c r="E255" s="7">
        <v>43927</v>
      </c>
      <c r="G255">
        <v>714</v>
      </c>
      <c r="I255">
        <v>4435</v>
      </c>
      <c r="J255" s="7">
        <v>43927</v>
      </c>
      <c r="L255">
        <v>714</v>
      </c>
      <c r="M255">
        <v>4280</v>
      </c>
      <c r="O255">
        <v>1003</v>
      </c>
      <c r="P255" s="7">
        <v>43969</v>
      </c>
      <c r="R255">
        <v>8530</v>
      </c>
      <c r="S255" s="7">
        <v>42843</v>
      </c>
      <c r="T255" t="s">
        <v>2342</v>
      </c>
      <c r="X255">
        <v>4280</v>
      </c>
      <c r="Y255">
        <v>4265</v>
      </c>
      <c r="Z255" s="7">
        <v>43977</v>
      </c>
      <c r="AA255">
        <v>4280</v>
      </c>
      <c r="AB255">
        <v>4280</v>
      </c>
      <c r="AC255">
        <v>1003</v>
      </c>
      <c r="AD255" s="7">
        <v>43969</v>
      </c>
      <c r="AE255" s="14">
        <v>4555</v>
      </c>
      <c r="AF255">
        <v>1041</v>
      </c>
      <c r="AG255" s="7">
        <v>43997</v>
      </c>
      <c r="AH255">
        <v>8505</v>
      </c>
      <c r="AI255" s="7">
        <v>43846</v>
      </c>
      <c r="AJ255" s="15" t="s">
        <v>2342</v>
      </c>
      <c r="AK255">
        <v>342</v>
      </c>
      <c r="AL255" s="7">
        <v>43999</v>
      </c>
      <c r="AM255">
        <v>9319</v>
      </c>
      <c r="AN255">
        <v>342</v>
      </c>
      <c r="AO255" s="7">
        <v>43999</v>
      </c>
      <c r="AP255">
        <v>342</v>
      </c>
      <c r="AQ255" s="7">
        <v>43999</v>
      </c>
      <c r="AR255">
        <v>342</v>
      </c>
      <c r="AS255" s="27">
        <v>44020</v>
      </c>
      <c r="AT255">
        <v>342</v>
      </c>
      <c r="AU255" s="27">
        <v>44020</v>
      </c>
      <c r="AV255">
        <v>342</v>
      </c>
      <c r="AW255" s="27">
        <v>44020</v>
      </c>
      <c r="AX255">
        <v>342</v>
      </c>
      <c r="AY255" s="27">
        <v>44020</v>
      </c>
      <c r="AZ255">
        <v>341</v>
      </c>
      <c r="BA255" s="27">
        <v>44053</v>
      </c>
      <c r="BB255">
        <v>341</v>
      </c>
      <c r="BC255" s="27">
        <v>44053</v>
      </c>
      <c r="BD255">
        <v>1081</v>
      </c>
      <c r="BE255" s="27">
        <v>44053</v>
      </c>
      <c r="BF255">
        <v>1081</v>
      </c>
      <c r="BG255" s="27">
        <v>44097</v>
      </c>
      <c r="BJ255">
        <v>1081</v>
      </c>
      <c r="BK255" s="27">
        <v>44097</v>
      </c>
      <c r="BL255">
        <v>1081</v>
      </c>
      <c r="BM255" s="27">
        <v>44097</v>
      </c>
      <c r="BN255">
        <v>1075</v>
      </c>
      <c r="BO255" s="27">
        <v>44097</v>
      </c>
      <c r="BP255">
        <v>1075</v>
      </c>
      <c r="BQ255" s="7">
        <v>44157</v>
      </c>
      <c r="BR255">
        <v>342</v>
      </c>
      <c r="BS255" s="27">
        <v>44020</v>
      </c>
      <c r="BT255">
        <v>1075</v>
      </c>
      <c r="BU255" s="27">
        <v>44181</v>
      </c>
      <c r="BV255">
        <v>1075</v>
      </c>
      <c r="BW255" s="7">
        <v>44181</v>
      </c>
      <c r="BX255">
        <v>342</v>
      </c>
      <c r="BY255" s="27">
        <v>44183</v>
      </c>
      <c r="BZ255">
        <v>1041</v>
      </c>
      <c r="CA255" s="27">
        <v>44181</v>
      </c>
      <c r="CB255">
        <v>1081</v>
      </c>
      <c r="CC255" s="27">
        <v>44222</v>
      </c>
      <c r="CD255">
        <v>145</v>
      </c>
      <c r="CE255" s="27">
        <v>44217</v>
      </c>
      <c r="CF255">
        <v>341</v>
      </c>
      <c r="CG255" s="27">
        <v>44183</v>
      </c>
      <c r="CH255">
        <v>4695</v>
      </c>
      <c r="CI255" s="27">
        <v>44183</v>
      </c>
      <c r="CJ255">
        <v>9319</v>
      </c>
      <c r="CK255" s="27">
        <v>44222</v>
      </c>
      <c r="CL255">
        <v>4695</v>
      </c>
      <c r="CM255" s="27">
        <v>44248</v>
      </c>
      <c r="CN255">
        <v>4845</v>
      </c>
      <c r="CO255" s="27">
        <v>44248</v>
      </c>
      <c r="CP255">
        <v>4845</v>
      </c>
      <c r="CQ255" s="7">
        <v>44248</v>
      </c>
      <c r="CT255">
        <v>6326</v>
      </c>
      <c r="CU255" s="7">
        <v>44248</v>
      </c>
      <c r="CV255">
        <v>1081</v>
      </c>
      <c r="CW255" s="27">
        <v>44264</v>
      </c>
      <c r="CX255">
        <v>1081</v>
      </c>
      <c r="CY255" s="27">
        <v>44264</v>
      </c>
      <c r="CZ255">
        <v>1081</v>
      </c>
      <c r="DA255" s="27">
        <v>44264</v>
      </c>
      <c r="DB255">
        <v>1081</v>
      </c>
      <c r="DC255" s="27">
        <v>44264</v>
      </c>
      <c r="DD255">
        <v>1061</v>
      </c>
      <c r="DE255" s="27">
        <v>44264</v>
      </c>
      <c r="DF255">
        <v>1061</v>
      </c>
      <c r="DG255" s="27">
        <v>44264</v>
      </c>
      <c r="DH255">
        <v>1061</v>
      </c>
      <c r="DI255" s="27">
        <v>44264</v>
      </c>
      <c r="DJ255" t="s">
        <v>411</v>
      </c>
      <c r="DK255" s="7">
        <v>44365</v>
      </c>
      <c r="DL255" t="s">
        <v>451</v>
      </c>
      <c r="DM255" s="27">
        <v>44263</v>
      </c>
      <c r="DN255" t="s">
        <v>451</v>
      </c>
      <c r="DO255" s="27">
        <v>44263</v>
      </c>
      <c r="DP255" t="s">
        <v>442</v>
      </c>
      <c r="DQ255" s="27">
        <v>44362</v>
      </c>
      <c r="DT255" t="s">
        <v>442</v>
      </c>
      <c r="DU255" s="27">
        <v>44362</v>
      </c>
      <c r="DV255" t="s">
        <v>439</v>
      </c>
      <c r="DW255" s="27">
        <v>44362</v>
      </c>
      <c r="DX255" t="s">
        <v>436</v>
      </c>
      <c r="DY255" s="7">
        <v>44362</v>
      </c>
      <c r="DZ255" t="s">
        <v>436</v>
      </c>
      <c r="EA255">
        <v>44362</v>
      </c>
      <c r="EB255" t="s">
        <v>436</v>
      </c>
      <c r="EC255" s="27">
        <v>44396</v>
      </c>
      <c r="ED255" t="s">
        <v>436</v>
      </c>
      <c r="EE255" s="27">
        <v>44396</v>
      </c>
      <c r="EF255" t="s">
        <v>436</v>
      </c>
      <c r="EG255" s="7">
        <v>44396</v>
      </c>
      <c r="EH255" t="s">
        <v>436</v>
      </c>
      <c r="EI255" s="27">
        <v>44396</v>
      </c>
      <c r="EJ255" t="s">
        <v>432</v>
      </c>
      <c r="EK255" s="27">
        <v>44396</v>
      </c>
      <c r="EL255" t="s">
        <v>432</v>
      </c>
      <c r="EM255" s="27">
        <v>44396</v>
      </c>
      <c r="EN255" t="s">
        <v>432</v>
      </c>
      <c r="EO255" s="27">
        <v>44396</v>
      </c>
      <c r="EP255" t="s">
        <v>432</v>
      </c>
      <c r="EQ255" s="27">
        <v>44396</v>
      </c>
      <c r="ER255" t="s">
        <v>29</v>
      </c>
      <c r="ES255" s="27">
        <v>44363</v>
      </c>
      <c r="ET255" t="s">
        <v>27</v>
      </c>
      <c r="EU255" s="27">
        <v>44421</v>
      </c>
      <c r="EV255" t="s">
        <v>26</v>
      </c>
      <c r="EW255" s="27">
        <v>44421</v>
      </c>
      <c r="EX255" t="s">
        <v>26</v>
      </c>
      <c r="EY255" s="27">
        <v>44421</v>
      </c>
      <c r="EZ255" t="s">
        <v>26</v>
      </c>
      <c r="FA255">
        <v>44421</v>
      </c>
      <c r="FB255" t="s">
        <v>26</v>
      </c>
      <c r="FC255" s="27">
        <v>44421</v>
      </c>
      <c r="FF255" t="s">
        <v>26</v>
      </c>
      <c r="FG255" s="27">
        <v>44421</v>
      </c>
      <c r="FH255" t="s">
        <v>428</v>
      </c>
      <c r="FI255" s="7">
        <v>44263</v>
      </c>
      <c r="FJ255" t="s">
        <v>428</v>
      </c>
      <c r="FK255" s="27">
        <v>44263</v>
      </c>
      <c r="FL255" t="s">
        <v>428</v>
      </c>
      <c r="FM255" s="27">
        <v>44263</v>
      </c>
      <c r="FN255" t="s">
        <v>427</v>
      </c>
      <c r="FO255" s="27">
        <v>44452</v>
      </c>
      <c r="FP255" t="s">
        <v>427</v>
      </c>
      <c r="FQ255" s="27">
        <v>44452</v>
      </c>
      <c r="FR255" t="s">
        <v>427</v>
      </c>
      <c r="FS255" s="27">
        <v>44452</v>
      </c>
      <c r="FT255" t="s">
        <v>427</v>
      </c>
      <c r="FU255" s="7">
        <v>44452</v>
      </c>
      <c r="FV255" t="s">
        <v>427</v>
      </c>
      <c r="FW255" s="27">
        <v>44452</v>
      </c>
      <c r="FX255" t="s">
        <v>427</v>
      </c>
      <c r="FY255" s="27">
        <v>44452</v>
      </c>
      <c r="FZ255" t="s">
        <v>427</v>
      </c>
      <c r="GA255" s="27">
        <v>44452</v>
      </c>
      <c r="GB255" t="s">
        <v>427</v>
      </c>
      <c r="GC255" s="27">
        <v>44452</v>
      </c>
      <c r="GD255" t="s">
        <v>427</v>
      </c>
      <c r="GE255" s="27">
        <v>44452</v>
      </c>
      <c r="GF255" t="s">
        <v>427</v>
      </c>
      <c r="GG255" s="27">
        <v>44452</v>
      </c>
      <c r="GH255" t="s">
        <v>427</v>
      </c>
      <c r="GI255" s="27">
        <v>44481</v>
      </c>
      <c r="GJ255" t="s">
        <v>427</v>
      </c>
      <c r="GK255" s="27">
        <v>44481</v>
      </c>
      <c r="GL255" t="s">
        <v>427</v>
      </c>
      <c r="GM255" s="27">
        <v>44481</v>
      </c>
      <c r="GN255" t="s">
        <v>427</v>
      </c>
      <c r="GO255" s="27">
        <v>44481</v>
      </c>
      <c r="GP255" t="s">
        <v>427</v>
      </c>
      <c r="GQ255" s="27">
        <v>44481</v>
      </c>
      <c r="GR255" t="s">
        <v>427</v>
      </c>
      <c r="GS255" s="27">
        <v>44481</v>
      </c>
      <c r="GT255" t="s">
        <v>427</v>
      </c>
      <c r="GU255" s="27">
        <v>44509</v>
      </c>
      <c r="GV255" t="s">
        <v>427</v>
      </c>
      <c r="GW255" s="27">
        <v>44509</v>
      </c>
      <c r="GX255" t="s">
        <v>427</v>
      </c>
      <c r="GY255" s="27">
        <v>44509</v>
      </c>
      <c r="GZ255" t="s">
        <v>426</v>
      </c>
      <c r="HA255" s="27">
        <v>44509</v>
      </c>
      <c r="HB255" t="s">
        <v>426</v>
      </c>
      <c r="HC255" s="27">
        <v>44509</v>
      </c>
      <c r="HD255" t="s">
        <v>426</v>
      </c>
      <c r="HE255" s="27">
        <v>44509</v>
      </c>
      <c r="HF255" t="s">
        <v>426</v>
      </c>
      <c r="HG255">
        <v>44509</v>
      </c>
      <c r="HH255" t="s">
        <v>426</v>
      </c>
      <c r="HI255">
        <v>44509</v>
      </c>
      <c r="HJ255" t="s">
        <v>426</v>
      </c>
      <c r="HK255">
        <v>44509</v>
      </c>
      <c r="HL255" t="s">
        <v>426</v>
      </c>
      <c r="HM255" s="27">
        <v>44545</v>
      </c>
      <c r="HN255" t="s">
        <v>404</v>
      </c>
      <c r="HO255" s="27">
        <v>44546</v>
      </c>
      <c r="HP255" t="s">
        <v>407</v>
      </c>
      <c r="HQ255" s="27">
        <v>44509</v>
      </c>
      <c r="HR255" s="470" t="s">
        <v>407</v>
      </c>
      <c r="HS255" s="471">
        <v>44509</v>
      </c>
      <c r="HT255" t="s">
        <v>407</v>
      </c>
      <c r="HU255" s="27">
        <v>44509</v>
      </c>
      <c r="HV255" t="s">
        <v>407</v>
      </c>
      <c r="HW255" s="27">
        <v>44509</v>
      </c>
      <c r="HX255" t="s">
        <v>407</v>
      </c>
      <c r="HY255" s="27">
        <v>44509</v>
      </c>
      <c r="HZ255" t="s">
        <v>403</v>
      </c>
      <c r="IA255" s="27">
        <v>44588</v>
      </c>
      <c r="IB255" t="s">
        <v>403</v>
      </c>
      <c r="IC255" s="27">
        <v>44588</v>
      </c>
      <c r="ID255" t="s">
        <v>403</v>
      </c>
      <c r="IE255" s="27">
        <v>44588</v>
      </c>
      <c r="IF255" t="s">
        <v>402</v>
      </c>
      <c r="IG255" s="27">
        <v>44509</v>
      </c>
      <c r="IH255" t="s">
        <v>405</v>
      </c>
      <c r="II255" s="27">
        <v>44588</v>
      </c>
      <c r="IJ255" t="s">
        <v>405</v>
      </c>
      <c r="IK255" s="27">
        <v>44588</v>
      </c>
      <c r="IL255" t="s">
        <v>405</v>
      </c>
      <c r="IM255" s="27">
        <v>44609</v>
      </c>
      <c r="IN255" t="s">
        <v>405</v>
      </c>
      <c r="IO255" s="27">
        <v>44609</v>
      </c>
      <c r="IP255" t="s">
        <v>407</v>
      </c>
      <c r="IQ255" s="27">
        <v>44509</v>
      </c>
      <c r="IR255" t="s">
        <v>407</v>
      </c>
      <c r="IS255">
        <v>44509</v>
      </c>
      <c r="IT255" t="s">
        <v>407</v>
      </c>
      <c r="IU255" s="27">
        <v>44509</v>
      </c>
      <c r="IV255" t="s">
        <v>407</v>
      </c>
      <c r="IW255" s="27">
        <v>44509</v>
      </c>
      <c r="IX255" t="s">
        <v>407</v>
      </c>
      <c r="IY255" s="27">
        <v>44509</v>
      </c>
      <c r="IZ255" t="s">
        <v>407</v>
      </c>
      <c r="JA255" s="27">
        <v>44509</v>
      </c>
      <c r="JB255" t="s">
        <v>407</v>
      </c>
      <c r="JC255" s="27">
        <v>44509</v>
      </c>
      <c r="JD255" t="s">
        <v>407</v>
      </c>
      <c r="JE255" s="27">
        <v>44509</v>
      </c>
      <c r="JF255" t="s">
        <v>426</v>
      </c>
      <c r="JG255">
        <v>44662</v>
      </c>
      <c r="JH255" t="s">
        <v>404</v>
      </c>
      <c r="JI255" s="27">
        <v>44664</v>
      </c>
      <c r="JJ255" t="s">
        <v>404</v>
      </c>
      <c r="JK255">
        <v>44664</v>
      </c>
      <c r="JL255" t="s">
        <v>404</v>
      </c>
      <c r="JM255" s="27">
        <v>44680</v>
      </c>
      <c r="JN255" t="s">
        <v>404</v>
      </c>
      <c r="JO255" s="7">
        <v>44680</v>
      </c>
      <c r="JP255" t="s">
        <v>404</v>
      </c>
      <c r="JQ255" s="27">
        <v>44698</v>
      </c>
      <c r="JR255" t="s">
        <v>404</v>
      </c>
      <c r="JS255" s="27">
        <v>44698</v>
      </c>
      <c r="JT255" t="s">
        <v>404</v>
      </c>
      <c r="JU255">
        <v>44698</v>
      </c>
      <c r="JV255" t="s">
        <v>405</v>
      </c>
      <c r="JW255">
        <v>44698</v>
      </c>
      <c r="JX255" t="s">
        <v>405</v>
      </c>
      <c r="JY255" s="27">
        <v>44732</v>
      </c>
      <c r="JZ255" t="s">
        <v>405</v>
      </c>
      <c r="KA255" s="27">
        <v>44732</v>
      </c>
      <c r="KB255" t="s">
        <v>405</v>
      </c>
      <c r="KC255" s="27">
        <v>44763</v>
      </c>
      <c r="KD255" t="s">
        <v>405</v>
      </c>
      <c r="KE255" s="27">
        <v>44763</v>
      </c>
    </row>
    <row r="256" spans="1:291" x14ac:dyDescent="0.25">
      <c r="A256">
        <v>4435</v>
      </c>
      <c r="B256" s="7">
        <v>43927</v>
      </c>
      <c r="D256">
        <v>4435</v>
      </c>
      <c r="E256" s="7">
        <v>43927</v>
      </c>
      <c r="G256" t="s">
        <v>2530</v>
      </c>
      <c r="I256">
        <v>4351</v>
      </c>
      <c r="J256" s="7">
        <v>43927</v>
      </c>
      <c r="L256" t="s">
        <v>2530</v>
      </c>
      <c r="M256">
        <v>4265</v>
      </c>
      <c r="O256">
        <v>1035</v>
      </c>
      <c r="P256" s="7">
        <v>43969</v>
      </c>
      <c r="R256">
        <v>8505</v>
      </c>
      <c r="S256" s="7">
        <v>43846</v>
      </c>
      <c r="T256" t="s">
        <v>2342</v>
      </c>
      <c r="X256">
        <v>4265</v>
      </c>
      <c r="Y256">
        <v>4170</v>
      </c>
      <c r="Z256" s="7">
        <v>43977</v>
      </c>
      <c r="AA256">
        <v>4265</v>
      </c>
      <c r="AB256">
        <v>4265</v>
      </c>
      <c r="AC256">
        <v>1035</v>
      </c>
      <c r="AD256" s="7">
        <v>43969</v>
      </c>
      <c r="AE256" s="14">
        <v>4435</v>
      </c>
      <c r="AF256">
        <v>1075</v>
      </c>
      <c r="AG256" s="7">
        <v>43997</v>
      </c>
      <c r="AH256">
        <v>8506</v>
      </c>
      <c r="AI256" s="7">
        <v>43899</v>
      </c>
      <c r="AJ256" s="15" t="s">
        <v>2342</v>
      </c>
      <c r="AK256">
        <v>4890</v>
      </c>
      <c r="AL256" s="7">
        <v>43999</v>
      </c>
      <c r="AM256">
        <v>1103</v>
      </c>
      <c r="AN256">
        <v>4890</v>
      </c>
      <c r="AO256" s="7">
        <v>43999</v>
      </c>
      <c r="AP256">
        <v>4890</v>
      </c>
      <c r="AQ256" s="7">
        <v>43999</v>
      </c>
      <c r="AR256">
        <v>4890</v>
      </c>
      <c r="AS256" s="27">
        <v>44020</v>
      </c>
      <c r="AT256">
        <v>4890</v>
      </c>
      <c r="AU256" s="27">
        <v>44020</v>
      </c>
      <c r="AV256">
        <v>4890</v>
      </c>
      <c r="AW256" s="27">
        <v>44020</v>
      </c>
      <c r="AX256">
        <v>4890</v>
      </c>
      <c r="AY256" s="27">
        <v>44053</v>
      </c>
      <c r="AZ256">
        <v>342</v>
      </c>
      <c r="BA256" s="27">
        <v>44020</v>
      </c>
      <c r="BB256">
        <v>342</v>
      </c>
      <c r="BC256" s="27">
        <v>44020</v>
      </c>
      <c r="BD256">
        <v>341</v>
      </c>
      <c r="BE256" s="27">
        <v>44083</v>
      </c>
      <c r="BF256">
        <v>341</v>
      </c>
      <c r="BG256" s="27">
        <v>44083</v>
      </c>
      <c r="BJ256">
        <v>341</v>
      </c>
      <c r="BK256" s="27">
        <v>44083</v>
      </c>
      <c r="BL256">
        <v>341</v>
      </c>
      <c r="BM256" s="27">
        <v>44083</v>
      </c>
      <c r="BN256">
        <v>1061</v>
      </c>
      <c r="BO256" s="27">
        <v>44097</v>
      </c>
      <c r="BP256">
        <v>1061</v>
      </c>
      <c r="BQ256" s="7">
        <v>44097</v>
      </c>
      <c r="BR256">
        <v>4890</v>
      </c>
      <c r="BS256" s="27">
        <v>44168</v>
      </c>
      <c r="BT256">
        <v>1061</v>
      </c>
      <c r="BU256" s="27">
        <v>44181</v>
      </c>
      <c r="BV256">
        <v>1061</v>
      </c>
      <c r="BW256" s="7">
        <v>44181</v>
      </c>
      <c r="BX256">
        <v>4890</v>
      </c>
      <c r="BY256" s="27">
        <v>44183</v>
      </c>
      <c r="BZ256">
        <v>1075</v>
      </c>
      <c r="CA256" s="27">
        <v>44181</v>
      </c>
      <c r="CB256">
        <v>341</v>
      </c>
      <c r="CC256" s="27">
        <v>44183</v>
      </c>
      <c r="CD256">
        <v>279</v>
      </c>
      <c r="CE256" s="27">
        <v>44221</v>
      </c>
      <c r="CF256">
        <v>342</v>
      </c>
      <c r="CG256" s="27">
        <v>44183</v>
      </c>
      <c r="CH256">
        <v>3026</v>
      </c>
      <c r="CI256" s="27">
        <v>44083</v>
      </c>
      <c r="CJ256" t="s">
        <v>407</v>
      </c>
      <c r="CK256" s="27">
        <v>44091</v>
      </c>
      <c r="CL256">
        <v>3026</v>
      </c>
      <c r="CM256" s="27">
        <v>44248</v>
      </c>
      <c r="CN256">
        <v>4695</v>
      </c>
      <c r="CO256" s="27">
        <v>44248</v>
      </c>
      <c r="CP256">
        <v>4695</v>
      </c>
      <c r="CQ256" s="7">
        <v>44248</v>
      </c>
      <c r="CT256">
        <v>6327</v>
      </c>
      <c r="CU256" s="7">
        <v>44264</v>
      </c>
      <c r="CV256">
        <v>341</v>
      </c>
      <c r="CW256" s="27">
        <v>44263</v>
      </c>
      <c r="CX256">
        <v>341</v>
      </c>
      <c r="CY256" s="27">
        <v>44263</v>
      </c>
      <c r="CZ256">
        <v>341</v>
      </c>
      <c r="DA256" s="27">
        <v>44263</v>
      </c>
      <c r="DB256">
        <v>341</v>
      </c>
      <c r="DC256" s="27">
        <v>44263</v>
      </c>
      <c r="DD256">
        <v>1081</v>
      </c>
      <c r="DE256" s="27">
        <v>44264</v>
      </c>
      <c r="DF256">
        <v>1081</v>
      </c>
      <c r="DG256" s="27">
        <v>44264</v>
      </c>
      <c r="DH256">
        <v>1081</v>
      </c>
      <c r="DI256" s="27">
        <v>44264</v>
      </c>
      <c r="DJ256" t="s">
        <v>413</v>
      </c>
      <c r="DK256" s="7">
        <v>44365</v>
      </c>
      <c r="DL256" t="s">
        <v>452</v>
      </c>
      <c r="DM256" s="27">
        <v>44362</v>
      </c>
      <c r="DN256" t="s">
        <v>452</v>
      </c>
      <c r="DO256" s="27">
        <v>44362</v>
      </c>
      <c r="DP256" t="s">
        <v>444</v>
      </c>
      <c r="DQ256" s="27">
        <v>44362</v>
      </c>
      <c r="DT256" t="s">
        <v>444</v>
      </c>
      <c r="DU256" s="27">
        <v>44362</v>
      </c>
      <c r="DV256" t="s">
        <v>440</v>
      </c>
      <c r="DW256" s="27">
        <v>44362</v>
      </c>
      <c r="DX256" t="s">
        <v>437</v>
      </c>
      <c r="DY256" s="7">
        <v>44362</v>
      </c>
      <c r="DZ256" t="s">
        <v>437</v>
      </c>
      <c r="EA256">
        <v>44362</v>
      </c>
      <c r="EB256" t="s">
        <v>437</v>
      </c>
      <c r="EC256" s="27">
        <v>44396</v>
      </c>
      <c r="ED256" t="s">
        <v>437</v>
      </c>
      <c r="EE256" s="27">
        <v>44396</v>
      </c>
      <c r="EF256" t="s">
        <v>437</v>
      </c>
      <c r="EG256" s="7">
        <v>44396</v>
      </c>
      <c r="EH256" t="s">
        <v>437</v>
      </c>
      <c r="EI256" s="27">
        <v>44396</v>
      </c>
      <c r="EJ256" t="s">
        <v>434</v>
      </c>
      <c r="EK256" s="27">
        <v>44396</v>
      </c>
      <c r="EL256" t="s">
        <v>434</v>
      </c>
      <c r="EM256" s="27">
        <v>44396</v>
      </c>
      <c r="EN256" t="s">
        <v>434</v>
      </c>
      <c r="EO256" s="27">
        <v>44396</v>
      </c>
      <c r="EP256" t="s">
        <v>434</v>
      </c>
      <c r="EQ256" s="27">
        <v>44396</v>
      </c>
      <c r="ER256" t="s">
        <v>429</v>
      </c>
      <c r="ES256" s="27">
        <v>44396</v>
      </c>
      <c r="ET256" t="s">
        <v>29</v>
      </c>
      <c r="EU256" s="27">
        <v>44363</v>
      </c>
      <c r="EV256" t="s">
        <v>27</v>
      </c>
      <c r="EW256" s="27">
        <v>44421</v>
      </c>
      <c r="EX256" t="s">
        <v>27</v>
      </c>
      <c r="EY256" s="27">
        <v>44428</v>
      </c>
      <c r="EZ256" t="s">
        <v>27</v>
      </c>
      <c r="FA256">
        <v>44428</v>
      </c>
      <c r="FB256" t="s">
        <v>27</v>
      </c>
      <c r="FC256" s="27">
        <v>44428</v>
      </c>
      <c r="FF256" t="s">
        <v>27</v>
      </c>
      <c r="FG256" s="27">
        <v>44428</v>
      </c>
      <c r="FH256" t="s">
        <v>26</v>
      </c>
      <c r="FI256" s="7">
        <v>44421</v>
      </c>
      <c r="FJ256" t="s">
        <v>26</v>
      </c>
      <c r="FK256" s="27">
        <v>44421</v>
      </c>
      <c r="FL256" t="s">
        <v>26</v>
      </c>
      <c r="FM256" s="27">
        <v>44421</v>
      </c>
      <c r="FN256" t="s">
        <v>428</v>
      </c>
      <c r="FO256" s="27">
        <v>44263</v>
      </c>
      <c r="FP256" t="s">
        <v>428</v>
      </c>
      <c r="FQ256" s="27">
        <v>44263</v>
      </c>
      <c r="FR256" t="s">
        <v>428</v>
      </c>
      <c r="FS256" s="27">
        <v>44263</v>
      </c>
      <c r="FT256" t="s">
        <v>428</v>
      </c>
      <c r="FU256" s="7">
        <v>44263</v>
      </c>
      <c r="FV256" t="s">
        <v>428</v>
      </c>
      <c r="FW256" s="27">
        <v>44263</v>
      </c>
      <c r="FX256" t="s">
        <v>428</v>
      </c>
      <c r="FY256" s="27">
        <v>44263</v>
      </c>
      <c r="FZ256" t="s">
        <v>428</v>
      </c>
      <c r="GA256" s="27">
        <v>44263</v>
      </c>
      <c r="GB256" t="s">
        <v>428</v>
      </c>
      <c r="GC256" s="27">
        <v>44263</v>
      </c>
      <c r="GD256" t="s">
        <v>428</v>
      </c>
      <c r="GE256" s="27">
        <v>44263</v>
      </c>
      <c r="GF256" t="s">
        <v>428</v>
      </c>
      <c r="GG256" s="27">
        <v>44263</v>
      </c>
      <c r="GH256" t="s">
        <v>428</v>
      </c>
      <c r="GI256" s="27">
        <v>44263</v>
      </c>
      <c r="GJ256" t="s">
        <v>428</v>
      </c>
      <c r="GK256" s="27">
        <v>44263</v>
      </c>
      <c r="GL256" t="s">
        <v>428</v>
      </c>
      <c r="GM256" s="27">
        <v>44263</v>
      </c>
      <c r="GN256" t="s">
        <v>428</v>
      </c>
      <c r="GO256" s="27">
        <v>44263</v>
      </c>
      <c r="GP256" t="s">
        <v>428</v>
      </c>
      <c r="GQ256" s="27">
        <v>44263</v>
      </c>
      <c r="GR256" t="s">
        <v>428</v>
      </c>
      <c r="GS256" s="27">
        <v>44263</v>
      </c>
      <c r="GT256" t="s">
        <v>428</v>
      </c>
      <c r="GU256" s="27">
        <v>44263</v>
      </c>
      <c r="GV256" t="s">
        <v>428</v>
      </c>
      <c r="GW256" s="27">
        <v>44263</v>
      </c>
      <c r="GX256" t="s">
        <v>428</v>
      </c>
      <c r="GY256" s="27">
        <v>44263</v>
      </c>
      <c r="GZ256" t="s">
        <v>427</v>
      </c>
      <c r="HA256" s="27">
        <v>44509</v>
      </c>
      <c r="HB256" t="s">
        <v>427</v>
      </c>
      <c r="HC256" s="27">
        <v>44509</v>
      </c>
      <c r="HD256" t="s">
        <v>427</v>
      </c>
      <c r="HE256" s="27">
        <v>44509</v>
      </c>
      <c r="HF256" t="s">
        <v>427</v>
      </c>
      <c r="HG256">
        <v>44509</v>
      </c>
      <c r="HH256" t="s">
        <v>427</v>
      </c>
      <c r="HI256">
        <v>44509</v>
      </c>
      <c r="HJ256" t="s">
        <v>427</v>
      </c>
      <c r="HK256">
        <v>44509</v>
      </c>
      <c r="HL256" t="s">
        <v>427</v>
      </c>
      <c r="HM256" s="27">
        <v>44545</v>
      </c>
      <c r="HN256" t="s">
        <v>405</v>
      </c>
      <c r="HO256" s="27">
        <v>44509</v>
      </c>
      <c r="HP256" t="s">
        <v>426</v>
      </c>
      <c r="HQ256" s="27">
        <v>44545</v>
      </c>
      <c r="HR256" s="470" t="s">
        <v>426</v>
      </c>
      <c r="HS256" s="471">
        <v>44545</v>
      </c>
      <c r="HT256" t="s">
        <v>426</v>
      </c>
      <c r="HU256" s="27">
        <v>44545</v>
      </c>
      <c r="HV256" t="s">
        <v>426</v>
      </c>
      <c r="HW256" s="27">
        <v>44545</v>
      </c>
      <c r="HX256" t="s">
        <v>426</v>
      </c>
      <c r="HY256" s="27">
        <v>44545</v>
      </c>
      <c r="HZ256" t="s">
        <v>404</v>
      </c>
      <c r="IA256" s="27">
        <v>44588</v>
      </c>
      <c r="IB256" t="s">
        <v>404</v>
      </c>
      <c r="IC256" s="27">
        <v>44588</v>
      </c>
      <c r="ID256" t="s">
        <v>404</v>
      </c>
      <c r="IE256" s="27">
        <v>44588</v>
      </c>
      <c r="IF256" t="s">
        <v>403</v>
      </c>
      <c r="IG256" s="27">
        <v>44588</v>
      </c>
      <c r="IH256" t="s">
        <v>407</v>
      </c>
      <c r="II256" s="27">
        <v>44509</v>
      </c>
      <c r="IJ256" t="s">
        <v>407</v>
      </c>
      <c r="IK256" s="27">
        <v>44509</v>
      </c>
      <c r="IL256" t="s">
        <v>407</v>
      </c>
      <c r="IM256" s="27">
        <v>44509</v>
      </c>
      <c r="IN256" t="s">
        <v>407</v>
      </c>
      <c r="IO256" s="27">
        <v>44509</v>
      </c>
      <c r="IR256" t="s">
        <v>426</v>
      </c>
      <c r="IS256">
        <v>44607</v>
      </c>
      <c r="IT256" t="s">
        <v>426</v>
      </c>
      <c r="IU256" s="27">
        <v>44607</v>
      </c>
      <c r="IV256" t="s">
        <v>426</v>
      </c>
      <c r="IW256" s="27">
        <v>44642</v>
      </c>
      <c r="IX256" t="s">
        <v>426</v>
      </c>
      <c r="IY256" s="27">
        <v>44642</v>
      </c>
      <c r="IZ256" t="s">
        <v>426</v>
      </c>
      <c r="JA256" s="27">
        <v>44642</v>
      </c>
      <c r="JB256" t="s">
        <v>426</v>
      </c>
      <c r="JC256" s="27">
        <v>44642</v>
      </c>
      <c r="JD256" t="s">
        <v>426</v>
      </c>
      <c r="JE256" s="27">
        <v>44642</v>
      </c>
      <c r="JF256" t="s">
        <v>427</v>
      </c>
      <c r="JG256">
        <v>44662</v>
      </c>
      <c r="JH256" t="s">
        <v>405</v>
      </c>
      <c r="JI256" s="27">
        <v>44645</v>
      </c>
      <c r="JJ256" t="s">
        <v>405</v>
      </c>
      <c r="JK256">
        <v>44645</v>
      </c>
      <c r="JL256" t="s">
        <v>405</v>
      </c>
      <c r="JM256" s="27">
        <v>44645</v>
      </c>
      <c r="JN256" t="s">
        <v>405</v>
      </c>
      <c r="JO256" s="7">
        <v>44645</v>
      </c>
      <c r="JP256" t="s">
        <v>405</v>
      </c>
      <c r="JQ256" s="27">
        <v>44698</v>
      </c>
      <c r="JR256" t="s">
        <v>405</v>
      </c>
      <c r="JS256" s="27">
        <v>44698</v>
      </c>
      <c r="JT256" t="s">
        <v>405</v>
      </c>
      <c r="JU256">
        <v>44698</v>
      </c>
      <c r="JV256" t="s">
        <v>407</v>
      </c>
      <c r="JW256">
        <v>44509</v>
      </c>
      <c r="JX256" t="s">
        <v>407</v>
      </c>
      <c r="JY256" s="27">
        <v>44732</v>
      </c>
      <c r="JZ256" t="s">
        <v>407</v>
      </c>
      <c r="KA256" s="27">
        <v>44732</v>
      </c>
      <c r="KB256" t="s">
        <v>407</v>
      </c>
      <c r="KC256" s="27">
        <v>44732</v>
      </c>
      <c r="KD256" t="s">
        <v>407</v>
      </c>
      <c r="KE256" s="27">
        <v>44732</v>
      </c>
    </row>
    <row r="257" spans="1:291" x14ac:dyDescent="0.25">
      <c r="A257">
        <v>4351</v>
      </c>
      <c r="B257" s="7">
        <v>43927</v>
      </c>
      <c r="D257">
        <v>4351</v>
      </c>
      <c r="E257" s="7">
        <v>43927</v>
      </c>
      <c r="G257" t="s">
        <v>2531</v>
      </c>
      <c r="I257">
        <v>4535</v>
      </c>
      <c r="J257" s="7">
        <v>43927</v>
      </c>
      <c r="L257" t="s">
        <v>2531</v>
      </c>
      <c r="M257">
        <v>4170</v>
      </c>
      <c r="O257">
        <v>1021</v>
      </c>
      <c r="P257" s="7">
        <v>43969</v>
      </c>
      <c r="R257">
        <v>8506</v>
      </c>
      <c r="S257" s="7">
        <v>43899</v>
      </c>
      <c r="T257" t="s">
        <v>2342</v>
      </c>
      <c r="X257">
        <v>4170</v>
      </c>
      <c r="Y257">
        <v>4555</v>
      </c>
      <c r="Z257" s="7">
        <v>43979</v>
      </c>
      <c r="AA257">
        <v>4170</v>
      </c>
      <c r="AB257">
        <v>4170</v>
      </c>
      <c r="AC257">
        <v>1021</v>
      </c>
      <c r="AD257" s="7">
        <v>43969</v>
      </c>
      <c r="AE257" s="14">
        <v>4351</v>
      </c>
      <c r="AF257">
        <v>1061</v>
      </c>
      <c r="AG257" s="7">
        <v>43997</v>
      </c>
      <c r="AH257">
        <v>5650</v>
      </c>
      <c r="AI257" s="7">
        <v>43382</v>
      </c>
      <c r="AJ257" s="15" t="s">
        <v>2342</v>
      </c>
      <c r="AK257">
        <v>4880</v>
      </c>
      <c r="AL257" s="7">
        <v>43662</v>
      </c>
      <c r="AM257">
        <v>1138</v>
      </c>
      <c r="AN257">
        <v>4880</v>
      </c>
      <c r="AO257" s="7">
        <v>43662</v>
      </c>
      <c r="AP257">
        <v>4880</v>
      </c>
      <c r="AQ257" s="7">
        <v>43662</v>
      </c>
      <c r="AR257">
        <v>4880</v>
      </c>
      <c r="AS257" s="27">
        <v>44020</v>
      </c>
      <c r="AT257">
        <v>4880</v>
      </c>
      <c r="AU257" s="27">
        <v>44020</v>
      </c>
      <c r="AV257">
        <v>4880</v>
      </c>
      <c r="AW257" s="27">
        <v>44020</v>
      </c>
      <c r="AX257">
        <v>4880</v>
      </c>
      <c r="AY257" s="27">
        <v>44053</v>
      </c>
      <c r="AZ257">
        <v>4890</v>
      </c>
      <c r="BA257" s="27">
        <v>44053</v>
      </c>
      <c r="BB257">
        <v>4890</v>
      </c>
      <c r="BC257" s="27">
        <v>44053</v>
      </c>
      <c r="BD257">
        <v>342</v>
      </c>
      <c r="BE257" s="27">
        <v>44020</v>
      </c>
      <c r="BF257">
        <v>342</v>
      </c>
      <c r="BG257" s="27">
        <v>44020</v>
      </c>
      <c r="BJ257">
        <v>342</v>
      </c>
      <c r="BK257" s="27">
        <v>44020</v>
      </c>
      <c r="BL257">
        <v>342</v>
      </c>
      <c r="BM257" s="27">
        <v>44020</v>
      </c>
      <c r="BN257">
        <v>1081</v>
      </c>
      <c r="BO257" s="27">
        <v>44097</v>
      </c>
      <c r="BP257">
        <v>1081</v>
      </c>
      <c r="BQ257" s="7">
        <v>44097</v>
      </c>
      <c r="BR257">
        <v>4880</v>
      </c>
      <c r="BS257" s="27">
        <v>44168</v>
      </c>
      <c r="BT257">
        <v>1081</v>
      </c>
      <c r="BU257" s="27">
        <v>44181</v>
      </c>
      <c r="BV257">
        <v>1081</v>
      </c>
      <c r="BW257" s="7">
        <v>44181</v>
      </c>
      <c r="BX257">
        <v>4880</v>
      </c>
      <c r="BY257" s="27">
        <v>44183</v>
      </c>
      <c r="BZ257">
        <v>1061</v>
      </c>
      <c r="CA257" s="27">
        <v>44181</v>
      </c>
      <c r="CB257">
        <v>342</v>
      </c>
      <c r="CC257" s="27">
        <v>44183</v>
      </c>
      <c r="CD257">
        <v>280</v>
      </c>
      <c r="CE257" s="27">
        <v>44221</v>
      </c>
      <c r="CF257">
        <v>4890</v>
      </c>
      <c r="CG257" s="27">
        <v>44222</v>
      </c>
      <c r="CH257">
        <v>3418</v>
      </c>
      <c r="CI257" s="27">
        <v>44222</v>
      </c>
      <c r="CJ257">
        <v>6326</v>
      </c>
      <c r="CK257" s="27">
        <v>44222</v>
      </c>
      <c r="CL257">
        <v>3418</v>
      </c>
      <c r="CM257" s="27">
        <v>44248</v>
      </c>
      <c r="CN257">
        <v>3026</v>
      </c>
      <c r="CO257" s="27">
        <v>44248</v>
      </c>
      <c r="CP257">
        <v>3026</v>
      </c>
      <c r="CQ257" s="7">
        <v>44248</v>
      </c>
      <c r="CT257">
        <v>6124</v>
      </c>
      <c r="CU257" s="7">
        <v>44263</v>
      </c>
      <c r="CV257">
        <v>342</v>
      </c>
      <c r="CW257" s="27">
        <v>44183</v>
      </c>
      <c r="CX257">
        <v>342</v>
      </c>
      <c r="CY257" s="27">
        <v>44183</v>
      </c>
      <c r="CZ257">
        <v>342</v>
      </c>
      <c r="DA257" s="27">
        <v>44300</v>
      </c>
      <c r="DB257">
        <v>342</v>
      </c>
      <c r="DC257" s="27">
        <v>44300</v>
      </c>
      <c r="DD257">
        <v>341</v>
      </c>
      <c r="DE257" s="27">
        <v>44263</v>
      </c>
      <c r="DF257">
        <v>341</v>
      </c>
      <c r="DG257" s="27">
        <v>44263</v>
      </c>
      <c r="DH257">
        <v>341</v>
      </c>
      <c r="DI257" s="27">
        <v>44263</v>
      </c>
      <c r="DJ257" t="s">
        <v>414</v>
      </c>
      <c r="DK257" s="7">
        <v>44365</v>
      </c>
      <c r="DL257" t="s">
        <v>454</v>
      </c>
      <c r="DM257" s="27">
        <v>44263</v>
      </c>
      <c r="DN257" t="s">
        <v>454</v>
      </c>
      <c r="DO257" s="27">
        <v>44263</v>
      </c>
      <c r="DP257" t="s">
        <v>445</v>
      </c>
      <c r="DQ257" s="27">
        <v>44362</v>
      </c>
      <c r="DT257" t="s">
        <v>445</v>
      </c>
      <c r="DU257" s="27">
        <v>44362</v>
      </c>
      <c r="DV257" t="s">
        <v>442</v>
      </c>
      <c r="DW257" s="27">
        <v>44362</v>
      </c>
      <c r="DX257" t="s">
        <v>439</v>
      </c>
      <c r="DY257" s="7">
        <v>44362</v>
      </c>
      <c r="DZ257" t="s">
        <v>439</v>
      </c>
      <c r="EA257">
        <v>44362</v>
      </c>
      <c r="EB257" t="s">
        <v>439</v>
      </c>
      <c r="EC257" s="27">
        <v>44396</v>
      </c>
      <c r="ED257" t="s">
        <v>439</v>
      </c>
      <c r="EE257" s="27">
        <v>44396</v>
      </c>
      <c r="EF257" t="s">
        <v>439</v>
      </c>
      <c r="EG257" s="7">
        <v>44396</v>
      </c>
      <c r="EH257" t="s">
        <v>439</v>
      </c>
      <c r="EI257" s="27">
        <v>44396</v>
      </c>
      <c r="EJ257" t="s">
        <v>435</v>
      </c>
      <c r="EK257" s="27">
        <v>44396</v>
      </c>
      <c r="EL257" t="s">
        <v>435</v>
      </c>
      <c r="EM257" s="27">
        <v>44396</v>
      </c>
      <c r="EN257" t="s">
        <v>435</v>
      </c>
      <c r="EO257" s="27">
        <v>44396</v>
      </c>
      <c r="EP257" t="s">
        <v>435</v>
      </c>
      <c r="EQ257" s="27">
        <v>44396</v>
      </c>
      <c r="ER257" t="s">
        <v>430</v>
      </c>
      <c r="ES257" s="27">
        <v>44396</v>
      </c>
      <c r="ET257" t="s">
        <v>429</v>
      </c>
      <c r="EU257" s="27">
        <v>44421</v>
      </c>
      <c r="EV257" t="s">
        <v>29</v>
      </c>
      <c r="EW257" s="27">
        <v>44363</v>
      </c>
      <c r="EX257" t="s">
        <v>29</v>
      </c>
      <c r="EY257" s="27">
        <v>44363</v>
      </c>
      <c r="EZ257" t="s">
        <v>29</v>
      </c>
      <c r="FA257">
        <v>44363</v>
      </c>
      <c r="FB257" t="s">
        <v>29</v>
      </c>
      <c r="FC257" s="27">
        <v>44363</v>
      </c>
      <c r="FF257" t="s">
        <v>29</v>
      </c>
      <c r="FG257" s="27">
        <v>44363</v>
      </c>
      <c r="FH257" t="s">
        <v>27</v>
      </c>
      <c r="FI257" s="7">
        <v>44428</v>
      </c>
      <c r="FJ257" t="s">
        <v>27</v>
      </c>
      <c r="FK257" s="27">
        <v>44428</v>
      </c>
      <c r="FL257" t="s">
        <v>27</v>
      </c>
      <c r="FM257" s="27">
        <v>44428</v>
      </c>
      <c r="FN257" t="s">
        <v>26</v>
      </c>
      <c r="FO257" s="27">
        <v>44453</v>
      </c>
      <c r="FP257" t="s">
        <v>26</v>
      </c>
      <c r="FQ257" s="27">
        <v>44453</v>
      </c>
      <c r="FR257" t="s">
        <v>26</v>
      </c>
      <c r="FS257" s="27">
        <v>44453</v>
      </c>
      <c r="FT257" t="s">
        <v>26</v>
      </c>
      <c r="FU257" s="7">
        <v>44453</v>
      </c>
      <c r="FV257" t="s">
        <v>26</v>
      </c>
      <c r="FW257" s="27">
        <v>44453</v>
      </c>
      <c r="FX257" t="s">
        <v>26</v>
      </c>
      <c r="FY257" s="27">
        <v>44453</v>
      </c>
      <c r="FZ257" t="s">
        <v>26</v>
      </c>
      <c r="GA257" s="27">
        <v>44453</v>
      </c>
      <c r="GB257" t="s">
        <v>26</v>
      </c>
      <c r="GC257" s="27">
        <v>44453</v>
      </c>
      <c r="GD257" t="s">
        <v>26</v>
      </c>
      <c r="GE257" s="27">
        <v>44453</v>
      </c>
      <c r="GF257" t="s">
        <v>26</v>
      </c>
      <c r="GG257" s="27">
        <v>44453</v>
      </c>
      <c r="GH257" t="s">
        <v>26</v>
      </c>
      <c r="GI257" s="27">
        <v>44453</v>
      </c>
      <c r="GJ257" t="s">
        <v>26</v>
      </c>
      <c r="GK257" s="27">
        <v>44482</v>
      </c>
      <c r="GL257" t="s">
        <v>26</v>
      </c>
      <c r="GM257" s="27">
        <v>44482</v>
      </c>
      <c r="GN257" t="s">
        <v>26</v>
      </c>
      <c r="GO257" s="27">
        <v>44482</v>
      </c>
      <c r="GP257" t="s">
        <v>26</v>
      </c>
      <c r="GQ257" s="27">
        <v>44482</v>
      </c>
      <c r="GR257" t="s">
        <v>26</v>
      </c>
      <c r="GS257" s="27">
        <v>44482</v>
      </c>
      <c r="GT257" t="s">
        <v>26</v>
      </c>
      <c r="GU257" s="27">
        <v>44510</v>
      </c>
      <c r="GV257" t="s">
        <v>26</v>
      </c>
      <c r="GW257" s="27">
        <v>44510</v>
      </c>
      <c r="GX257" t="s">
        <v>26</v>
      </c>
      <c r="GY257" s="27">
        <v>44510</v>
      </c>
      <c r="GZ257" t="s">
        <v>428</v>
      </c>
      <c r="HA257" s="27">
        <v>44263</v>
      </c>
      <c r="HB257" t="s">
        <v>428</v>
      </c>
      <c r="HC257" s="27">
        <v>44263</v>
      </c>
      <c r="HD257" t="s">
        <v>428</v>
      </c>
      <c r="HE257" s="27">
        <v>44263</v>
      </c>
      <c r="HF257" t="s">
        <v>428</v>
      </c>
      <c r="HG257">
        <v>44263</v>
      </c>
      <c r="HH257" t="s">
        <v>428</v>
      </c>
      <c r="HI257">
        <v>44263</v>
      </c>
      <c r="HJ257" t="s">
        <v>428</v>
      </c>
      <c r="HK257">
        <v>44263</v>
      </c>
      <c r="HL257" t="s">
        <v>428</v>
      </c>
      <c r="HM257" s="27">
        <v>44263</v>
      </c>
      <c r="HN257" t="s">
        <v>407</v>
      </c>
      <c r="HO257" s="27">
        <v>44509</v>
      </c>
      <c r="HP257" t="s">
        <v>427</v>
      </c>
      <c r="HQ257" s="27">
        <v>44545</v>
      </c>
      <c r="HR257" s="470" t="s">
        <v>427</v>
      </c>
      <c r="HS257" s="471">
        <v>44545</v>
      </c>
      <c r="HT257" t="s">
        <v>427</v>
      </c>
      <c r="HU257" s="27">
        <v>44545</v>
      </c>
      <c r="HV257" t="s">
        <v>427</v>
      </c>
      <c r="HW257" s="27">
        <v>44545</v>
      </c>
      <c r="HX257" t="s">
        <v>427</v>
      </c>
      <c r="HY257" s="27">
        <v>44545</v>
      </c>
      <c r="HZ257" t="s">
        <v>405</v>
      </c>
      <c r="IA257" s="27">
        <v>44588</v>
      </c>
      <c r="IB257" t="s">
        <v>405</v>
      </c>
      <c r="IC257" s="27">
        <v>44588</v>
      </c>
      <c r="ID257" t="s">
        <v>405</v>
      </c>
      <c r="IE257" s="27">
        <v>44588</v>
      </c>
      <c r="IF257" t="s">
        <v>404</v>
      </c>
      <c r="IG257" s="27">
        <v>44588</v>
      </c>
      <c r="IH257" t="s">
        <v>426</v>
      </c>
      <c r="II257" s="27">
        <v>44587</v>
      </c>
      <c r="IJ257" t="s">
        <v>426</v>
      </c>
      <c r="IK257" s="27">
        <v>44607</v>
      </c>
      <c r="IL257" t="s">
        <v>426</v>
      </c>
      <c r="IM257" s="27">
        <v>44607</v>
      </c>
      <c r="IN257" t="s">
        <v>426</v>
      </c>
      <c r="IO257" s="27">
        <v>44607</v>
      </c>
      <c r="IR257" t="s">
        <v>427</v>
      </c>
      <c r="IS257">
        <v>44607</v>
      </c>
      <c r="IT257" t="s">
        <v>427</v>
      </c>
      <c r="IU257" s="27">
        <v>44607</v>
      </c>
      <c r="IV257" t="s">
        <v>427</v>
      </c>
      <c r="IW257" s="27">
        <v>44642</v>
      </c>
      <c r="IX257" t="s">
        <v>427</v>
      </c>
      <c r="IY257" s="27">
        <v>44642</v>
      </c>
      <c r="IZ257" t="s">
        <v>427</v>
      </c>
      <c r="JA257" s="27">
        <v>44642</v>
      </c>
      <c r="JB257" t="s">
        <v>427</v>
      </c>
      <c r="JC257" s="27">
        <v>44642</v>
      </c>
      <c r="JD257" t="s">
        <v>427</v>
      </c>
      <c r="JE257" s="27">
        <v>44642</v>
      </c>
      <c r="JF257" t="s">
        <v>428</v>
      </c>
      <c r="JG257">
        <v>44610</v>
      </c>
      <c r="JH257" t="s">
        <v>407</v>
      </c>
      <c r="JI257" s="27">
        <v>44509</v>
      </c>
      <c r="JJ257" t="s">
        <v>407</v>
      </c>
      <c r="JK257">
        <v>44509</v>
      </c>
      <c r="JL257" t="s">
        <v>407</v>
      </c>
      <c r="JM257" s="27">
        <v>44509</v>
      </c>
      <c r="JN257" t="s">
        <v>407</v>
      </c>
      <c r="JO257" s="7">
        <v>44509</v>
      </c>
      <c r="JP257" t="s">
        <v>407</v>
      </c>
      <c r="JQ257" s="27">
        <v>44509</v>
      </c>
      <c r="JR257" t="s">
        <v>407</v>
      </c>
      <c r="JS257" s="27">
        <v>44509</v>
      </c>
      <c r="JT257" t="s">
        <v>407</v>
      </c>
      <c r="JU257">
        <v>44509</v>
      </c>
      <c r="JV257" t="s">
        <v>426</v>
      </c>
      <c r="JW257">
        <v>44728</v>
      </c>
      <c r="JX257" t="s">
        <v>426</v>
      </c>
      <c r="JY257" s="27">
        <v>44728</v>
      </c>
      <c r="JZ257" t="s">
        <v>426</v>
      </c>
      <c r="KA257" s="27">
        <v>44728</v>
      </c>
      <c r="KB257" t="s">
        <v>426</v>
      </c>
      <c r="KC257" s="27">
        <v>44763</v>
      </c>
      <c r="KD257" t="s">
        <v>426</v>
      </c>
      <c r="KE257" s="27">
        <v>44763</v>
      </c>
    </row>
    <row r="258" spans="1:291" x14ac:dyDescent="0.25">
      <c r="A258">
        <v>4535</v>
      </c>
      <c r="B258" s="7">
        <v>43927</v>
      </c>
      <c r="D258">
        <v>4535</v>
      </c>
      <c r="E258" s="7">
        <v>43927</v>
      </c>
      <c r="G258">
        <v>4352</v>
      </c>
      <c r="I258">
        <v>4565</v>
      </c>
      <c r="J258" s="7">
        <v>43927</v>
      </c>
      <c r="L258">
        <v>4352</v>
      </c>
      <c r="M258">
        <v>4555</v>
      </c>
      <c r="O258">
        <v>1041</v>
      </c>
      <c r="P258" s="7">
        <v>43969</v>
      </c>
      <c r="R258">
        <v>5650</v>
      </c>
      <c r="S258" s="7">
        <v>43382</v>
      </c>
      <c r="T258" t="s">
        <v>2342</v>
      </c>
      <c r="X258">
        <v>4555</v>
      </c>
      <c r="Y258">
        <v>4435</v>
      </c>
      <c r="Z258" s="7">
        <v>43979</v>
      </c>
      <c r="AA258">
        <v>4555</v>
      </c>
      <c r="AB258">
        <v>4555</v>
      </c>
      <c r="AC258">
        <v>1041</v>
      </c>
      <c r="AD258" s="7">
        <v>43969</v>
      </c>
      <c r="AE258" s="14">
        <v>4535</v>
      </c>
      <c r="AF258">
        <v>1081</v>
      </c>
      <c r="AG258" s="7">
        <v>43997</v>
      </c>
      <c r="AH258">
        <v>5651</v>
      </c>
      <c r="AI258" s="7">
        <v>43846</v>
      </c>
      <c r="AJ258" s="15" t="s">
        <v>2342</v>
      </c>
      <c r="AK258">
        <v>4845</v>
      </c>
      <c r="AL258" s="7">
        <v>43999</v>
      </c>
      <c r="AM258">
        <v>1003</v>
      </c>
      <c r="AN258">
        <v>4845</v>
      </c>
      <c r="AO258" s="7">
        <v>43999</v>
      </c>
      <c r="AP258">
        <v>4845</v>
      </c>
      <c r="AQ258" s="7">
        <v>43999</v>
      </c>
      <c r="AR258">
        <v>4845</v>
      </c>
      <c r="AS258" s="27">
        <v>44020</v>
      </c>
      <c r="AT258">
        <v>4845</v>
      </c>
      <c r="AU258" s="27">
        <v>44020</v>
      </c>
      <c r="AV258">
        <v>4845</v>
      </c>
      <c r="AW258" s="27">
        <v>44020</v>
      </c>
      <c r="AX258">
        <v>4845</v>
      </c>
      <c r="AY258" s="27">
        <v>44053</v>
      </c>
      <c r="AZ258">
        <v>4880</v>
      </c>
      <c r="BA258" s="27">
        <v>44053</v>
      </c>
      <c r="BB258">
        <v>4880</v>
      </c>
      <c r="BC258" s="27">
        <v>44053</v>
      </c>
      <c r="BD258">
        <v>4890</v>
      </c>
      <c r="BE258" s="27">
        <v>44091</v>
      </c>
      <c r="BF258">
        <v>4890</v>
      </c>
      <c r="BG258" s="27">
        <v>44091</v>
      </c>
      <c r="BJ258">
        <v>4890</v>
      </c>
      <c r="BK258" s="27">
        <v>44091</v>
      </c>
      <c r="BL258">
        <v>4890</v>
      </c>
      <c r="BM258" s="27">
        <v>44091</v>
      </c>
      <c r="BN258">
        <v>341</v>
      </c>
      <c r="BO258" s="27">
        <v>44083</v>
      </c>
      <c r="BP258">
        <v>341</v>
      </c>
      <c r="BQ258" s="7">
        <v>44083</v>
      </c>
      <c r="BR258">
        <v>4845</v>
      </c>
      <c r="BS258" s="27">
        <v>44168</v>
      </c>
      <c r="BT258">
        <v>341</v>
      </c>
      <c r="BU258" s="27">
        <v>44183</v>
      </c>
      <c r="BV258">
        <v>341</v>
      </c>
      <c r="BW258" s="7">
        <v>44183</v>
      </c>
      <c r="BX258">
        <v>4845</v>
      </c>
      <c r="BY258" s="27">
        <v>44183</v>
      </c>
      <c r="BZ258">
        <v>1081</v>
      </c>
      <c r="CA258" s="27">
        <v>44181</v>
      </c>
      <c r="CB258">
        <v>4890</v>
      </c>
      <c r="CC258" s="27">
        <v>44222</v>
      </c>
      <c r="CD258">
        <v>281</v>
      </c>
      <c r="CE258" s="27">
        <v>44221</v>
      </c>
      <c r="CF258">
        <v>4880</v>
      </c>
      <c r="CG258" s="27">
        <v>44183</v>
      </c>
      <c r="CH258">
        <v>3409</v>
      </c>
      <c r="CI258" s="27">
        <v>44222</v>
      </c>
      <c r="CJ258">
        <v>6327</v>
      </c>
      <c r="CK258" s="27">
        <v>44222</v>
      </c>
      <c r="CL258">
        <v>3409</v>
      </c>
      <c r="CM258" s="27">
        <v>44248</v>
      </c>
      <c r="CN258">
        <v>3418</v>
      </c>
      <c r="CO258" s="27">
        <v>44248</v>
      </c>
      <c r="CP258">
        <v>3418</v>
      </c>
      <c r="CQ258" s="7">
        <v>44248</v>
      </c>
      <c r="CT258">
        <v>6293</v>
      </c>
      <c r="CU258" s="7">
        <v>44264</v>
      </c>
      <c r="CV258">
        <v>4890</v>
      </c>
      <c r="CW258" s="27">
        <v>44264</v>
      </c>
      <c r="CX258">
        <v>4890</v>
      </c>
      <c r="CY258" s="27">
        <v>44264</v>
      </c>
      <c r="CZ258">
        <v>4890</v>
      </c>
      <c r="DA258" s="27">
        <v>44264</v>
      </c>
      <c r="DB258">
        <v>4890</v>
      </c>
      <c r="DC258" s="27">
        <v>44264</v>
      </c>
      <c r="DD258">
        <v>342</v>
      </c>
      <c r="DE258" s="27">
        <v>44300</v>
      </c>
      <c r="DF258">
        <v>342</v>
      </c>
      <c r="DG258" s="27">
        <v>44300</v>
      </c>
      <c r="DH258">
        <v>342</v>
      </c>
      <c r="DI258" s="27">
        <v>44300</v>
      </c>
      <c r="DJ258" t="s">
        <v>415</v>
      </c>
      <c r="DK258" s="7">
        <v>44365</v>
      </c>
      <c r="DL258" t="s">
        <v>455</v>
      </c>
      <c r="DM258" s="27">
        <v>44362</v>
      </c>
      <c r="DN258" t="s">
        <v>455</v>
      </c>
      <c r="DO258" s="27">
        <v>44362</v>
      </c>
      <c r="DP258" t="s">
        <v>446</v>
      </c>
      <c r="DQ258" s="27">
        <v>44362</v>
      </c>
      <c r="DT258" t="s">
        <v>446</v>
      </c>
      <c r="DU258" s="27">
        <v>44362</v>
      </c>
      <c r="DV258" t="s">
        <v>444</v>
      </c>
      <c r="DW258" s="27">
        <v>44362</v>
      </c>
      <c r="DX258" t="s">
        <v>440</v>
      </c>
      <c r="DY258" s="7">
        <v>44362</v>
      </c>
      <c r="DZ258" t="s">
        <v>440</v>
      </c>
      <c r="EA258">
        <v>44362</v>
      </c>
      <c r="EB258" t="s">
        <v>440</v>
      </c>
      <c r="EC258" s="27">
        <v>44396</v>
      </c>
      <c r="ED258" t="s">
        <v>440</v>
      </c>
      <c r="EE258" s="27">
        <v>44396</v>
      </c>
      <c r="EF258" t="s">
        <v>440</v>
      </c>
      <c r="EG258" s="7">
        <v>44396</v>
      </c>
      <c r="EH258" t="s">
        <v>440</v>
      </c>
      <c r="EI258" s="27">
        <v>44396</v>
      </c>
      <c r="EJ258" t="s">
        <v>436</v>
      </c>
      <c r="EK258" s="27">
        <v>44396</v>
      </c>
      <c r="EL258" t="s">
        <v>436</v>
      </c>
      <c r="EM258" s="27">
        <v>44396</v>
      </c>
      <c r="EN258" t="s">
        <v>436</v>
      </c>
      <c r="EO258" s="27">
        <v>44396</v>
      </c>
      <c r="EP258" t="s">
        <v>436</v>
      </c>
      <c r="EQ258" s="27">
        <v>44396</v>
      </c>
      <c r="ER258" t="s">
        <v>431</v>
      </c>
      <c r="ES258" s="27">
        <v>44419</v>
      </c>
      <c r="ET258" t="s">
        <v>430</v>
      </c>
      <c r="EU258" s="27">
        <v>44421</v>
      </c>
      <c r="EV258" t="s">
        <v>429</v>
      </c>
      <c r="EW258" s="27">
        <v>44421</v>
      </c>
      <c r="EX258" t="s">
        <v>429</v>
      </c>
      <c r="EY258" s="27">
        <v>44421</v>
      </c>
      <c r="EZ258" t="s">
        <v>429</v>
      </c>
      <c r="FA258">
        <v>44421</v>
      </c>
      <c r="FB258" t="s">
        <v>429</v>
      </c>
      <c r="FC258" s="27">
        <v>44421</v>
      </c>
      <c r="FF258" t="s">
        <v>429</v>
      </c>
      <c r="FG258" s="27">
        <v>44421</v>
      </c>
      <c r="FH258" t="s">
        <v>29</v>
      </c>
      <c r="FI258" s="7">
        <v>44363</v>
      </c>
      <c r="FJ258" t="s">
        <v>29</v>
      </c>
      <c r="FK258" s="27">
        <v>44363</v>
      </c>
      <c r="FL258" t="s">
        <v>29</v>
      </c>
      <c r="FM258" s="27">
        <v>44363</v>
      </c>
      <c r="FN258" t="s">
        <v>27</v>
      </c>
      <c r="FO258" s="27">
        <v>44449</v>
      </c>
      <c r="FP258" t="s">
        <v>27</v>
      </c>
      <c r="FQ258" s="27">
        <v>44449</v>
      </c>
      <c r="FR258" t="s">
        <v>27</v>
      </c>
      <c r="FS258" s="27">
        <v>44449</v>
      </c>
      <c r="FT258" t="s">
        <v>27</v>
      </c>
      <c r="FU258" s="7">
        <v>44449</v>
      </c>
      <c r="FV258" t="s">
        <v>27</v>
      </c>
      <c r="FW258" s="27">
        <v>44449</v>
      </c>
      <c r="FX258" t="s">
        <v>27</v>
      </c>
      <c r="FY258" s="27">
        <v>44449</v>
      </c>
      <c r="FZ258" t="s">
        <v>27</v>
      </c>
      <c r="GA258" s="27">
        <v>44449</v>
      </c>
      <c r="GB258" t="s">
        <v>27</v>
      </c>
      <c r="GC258" s="27">
        <v>44449</v>
      </c>
      <c r="GD258" t="s">
        <v>27</v>
      </c>
      <c r="GE258" s="27">
        <v>44449</v>
      </c>
      <c r="GF258" t="s">
        <v>27</v>
      </c>
      <c r="GG258" s="27">
        <v>44449</v>
      </c>
      <c r="GH258" t="s">
        <v>27</v>
      </c>
      <c r="GI258" s="27">
        <v>44449</v>
      </c>
      <c r="GJ258" t="s">
        <v>27</v>
      </c>
      <c r="GK258" s="27">
        <v>44482</v>
      </c>
      <c r="GL258" t="s">
        <v>27</v>
      </c>
      <c r="GM258" s="27">
        <v>44482</v>
      </c>
      <c r="GN258" t="s">
        <v>27</v>
      </c>
      <c r="GO258" s="27">
        <v>44482</v>
      </c>
      <c r="GP258" t="s">
        <v>27</v>
      </c>
      <c r="GQ258" s="27">
        <v>44482</v>
      </c>
      <c r="GR258" t="s">
        <v>27</v>
      </c>
      <c r="GS258" s="27">
        <v>44482</v>
      </c>
      <c r="GT258" t="s">
        <v>27</v>
      </c>
      <c r="GU258" s="27">
        <v>44509</v>
      </c>
      <c r="GV258" t="s">
        <v>27</v>
      </c>
      <c r="GW258" s="27">
        <v>44509</v>
      </c>
      <c r="GX258" t="s">
        <v>27</v>
      </c>
      <c r="GY258" s="27">
        <v>44509</v>
      </c>
      <c r="GZ258" t="s">
        <v>26</v>
      </c>
      <c r="HA258" s="27">
        <v>44510</v>
      </c>
      <c r="HB258" t="s">
        <v>26</v>
      </c>
      <c r="HC258" s="27">
        <v>44510</v>
      </c>
      <c r="HD258" t="s">
        <v>26</v>
      </c>
      <c r="HE258" s="27">
        <v>44510</v>
      </c>
      <c r="HF258" t="s">
        <v>26</v>
      </c>
      <c r="HG258">
        <v>44510</v>
      </c>
      <c r="HH258" t="s">
        <v>26</v>
      </c>
      <c r="HI258">
        <v>44510</v>
      </c>
      <c r="HJ258" t="s">
        <v>26</v>
      </c>
      <c r="HK258">
        <v>44510</v>
      </c>
      <c r="HL258" t="s">
        <v>26</v>
      </c>
      <c r="HM258" s="27">
        <v>44545</v>
      </c>
      <c r="HN258" t="s">
        <v>426</v>
      </c>
      <c r="HO258" s="27">
        <v>44545</v>
      </c>
      <c r="HP258" t="s">
        <v>428</v>
      </c>
      <c r="HQ258" s="27">
        <v>44263</v>
      </c>
      <c r="HR258" s="470" t="s">
        <v>428</v>
      </c>
      <c r="HS258" s="471">
        <v>44263</v>
      </c>
      <c r="HT258" t="s">
        <v>428</v>
      </c>
      <c r="HU258" s="27">
        <v>44263</v>
      </c>
      <c r="HV258" t="s">
        <v>428</v>
      </c>
      <c r="HW258" s="27">
        <v>44263</v>
      </c>
      <c r="HX258" t="s">
        <v>428</v>
      </c>
      <c r="HY258" s="27">
        <v>44263</v>
      </c>
      <c r="HZ258" t="s">
        <v>407</v>
      </c>
      <c r="IA258" s="27">
        <v>44509</v>
      </c>
      <c r="IB258" t="s">
        <v>407</v>
      </c>
      <c r="IC258" s="27">
        <v>44509</v>
      </c>
      <c r="ID258" t="s">
        <v>407</v>
      </c>
      <c r="IE258" s="27">
        <v>44509</v>
      </c>
      <c r="IF258" t="s">
        <v>405</v>
      </c>
      <c r="IG258" s="27">
        <v>44588</v>
      </c>
      <c r="IH258" t="s">
        <v>427</v>
      </c>
      <c r="II258" s="27">
        <v>44587</v>
      </c>
      <c r="IJ258" t="s">
        <v>427</v>
      </c>
      <c r="IK258" s="27">
        <v>44607</v>
      </c>
      <c r="IL258" t="s">
        <v>427</v>
      </c>
      <c r="IM258" s="27">
        <v>44607</v>
      </c>
      <c r="IN258" t="s">
        <v>427</v>
      </c>
      <c r="IO258" s="27">
        <v>44607</v>
      </c>
      <c r="IR258" t="s">
        <v>428</v>
      </c>
      <c r="IS258">
        <v>44610</v>
      </c>
      <c r="IT258" t="s">
        <v>428</v>
      </c>
      <c r="IU258" s="27">
        <v>44610</v>
      </c>
      <c r="IV258" t="s">
        <v>428</v>
      </c>
      <c r="IW258" s="27">
        <v>44610</v>
      </c>
      <c r="IX258" t="s">
        <v>428</v>
      </c>
      <c r="IY258" s="27">
        <v>44610</v>
      </c>
      <c r="IZ258" t="s">
        <v>428</v>
      </c>
      <c r="JA258" s="27">
        <v>44610</v>
      </c>
      <c r="JB258" t="s">
        <v>428</v>
      </c>
      <c r="JC258" s="27">
        <v>44610</v>
      </c>
      <c r="JD258" t="s">
        <v>428</v>
      </c>
      <c r="JE258" s="27">
        <v>44610</v>
      </c>
      <c r="JF258" t="s">
        <v>26</v>
      </c>
      <c r="JG258">
        <v>44664</v>
      </c>
      <c r="JH258" t="s">
        <v>426</v>
      </c>
      <c r="JI258" s="27">
        <v>44662</v>
      </c>
      <c r="JJ258" t="s">
        <v>426</v>
      </c>
      <c r="JK258">
        <v>44662</v>
      </c>
      <c r="JL258" t="s">
        <v>426</v>
      </c>
      <c r="JM258" s="27">
        <v>44662</v>
      </c>
      <c r="JN258" t="s">
        <v>426</v>
      </c>
      <c r="JO258" s="7">
        <v>44662</v>
      </c>
      <c r="JP258" t="s">
        <v>426</v>
      </c>
      <c r="JQ258" s="27">
        <v>44697</v>
      </c>
      <c r="JR258" t="s">
        <v>426</v>
      </c>
      <c r="JS258" s="27">
        <v>44697</v>
      </c>
      <c r="JT258" t="s">
        <v>426</v>
      </c>
      <c r="JU258">
        <v>44697</v>
      </c>
      <c r="JV258" t="s">
        <v>427</v>
      </c>
      <c r="JW258">
        <v>44728</v>
      </c>
      <c r="JX258" t="s">
        <v>427</v>
      </c>
      <c r="JY258" s="27">
        <v>44728</v>
      </c>
      <c r="JZ258" t="s">
        <v>427</v>
      </c>
      <c r="KA258" s="27">
        <v>44728</v>
      </c>
      <c r="KB258" t="s">
        <v>427</v>
      </c>
      <c r="KC258" s="27">
        <v>44763</v>
      </c>
      <c r="KD258" t="s">
        <v>427</v>
      </c>
      <c r="KE258" s="27">
        <v>44763</v>
      </c>
    </row>
    <row r="259" spans="1:291" x14ac:dyDescent="0.25">
      <c r="A259">
        <v>4565</v>
      </c>
      <c r="B259" s="7">
        <v>43927</v>
      </c>
      <c r="D259">
        <v>4565</v>
      </c>
      <c r="E259" s="7">
        <v>43927</v>
      </c>
      <c r="G259">
        <v>4495</v>
      </c>
      <c r="I259">
        <v>4350</v>
      </c>
      <c r="J259" s="7">
        <v>43927</v>
      </c>
      <c r="L259">
        <v>4495</v>
      </c>
      <c r="M259">
        <v>4435</v>
      </c>
      <c r="O259">
        <v>1075</v>
      </c>
      <c r="P259" s="7">
        <v>43969</v>
      </c>
      <c r="R259">
        <v>5651</v>
      </c>
      <c r="S259" s="7">
        <v>43846</v>
      </c>
      <c r="T259" t="s">
        <v>2342</v>
      </c>
      <c r="X259">
        <v>4435</v>
      </c>
      <c r="Y259">
        <v>4351</v>
      </c>
      <c r="Z259" s="7">
        <v>43927</v>
      </c>
      <c r="AA259">
        <v>4435</v>
      </c>
      <c r="AB259">
        <v>4435</v>
      </c>
      <c r="AC259">
        <v>1075</v>
      </c>
      <c r="AD259" s="7">
        <v>43969</v>
      </c>
      <c r="AE259" s="14">
        <v>4565</v>
      </c>
      <c r="AF259">
        <v>341</v>
      </c>
      <c r="AG259" s="7">
        <v>43937</v>
      </c>
      <c r="AH259">
        <v>5652</v>
      </c>
      <c r="AI259" s="7">
        <v>43899</v>
      </c>
      <c r="AJ259" s="15" t="s">
        <v>2342</v>
      </c>
      <c r="AK259">
        <v>4695</v>
      </c>
      <c r="AL259" s="7">
        <v>43999</v>
      </c>
      <c r="AM259">
        <v>1035</v>
      </c>
      <c r="AN259">
        <v>4695</v>
      </c>
      <c r="AO259" s="7">
        <v>43999</v>
      </c>
      <c r="AP259">
        <v>4695</v>
      </c>
      <c r="AQ259" s="7">
        <v>43999</v>
      </c>
      <c r="AR259">
        <v>4695</v>
      </c>
      <c r="AS259" s="27">
        <v>44020</v>
      </c>
      <c r="AT259">
        <v>4695</v>
      </c>
      <c r="AU259" s="27">
        <v>44020</v>
      </c>
      <c r="AV259">
        <v>4695</v>
      </c>
      <c r="AW259" s="27">
        <v>44020</v>
      </c>
      <c r="AX259">
        <v>4695</v>
      </c>
      <c r="AY259" s="27">
        <v>44053</v>
      </c>
      <c r="AZ259">
        <v>4845</v>
      </c>
      <c r="BA259" s="27">
        <v>44053</v>
      </c>
      <c r="BB259">
        <v>4845</v>
      </c>
      <c r="BC259" s="27">
        <v>44053</v>
      </c>
      <c r="BD259">
        <v>4880</v>
      </c>
      <c r="BE259" s="27">
        <v>44091</v>
      </c>
      <c r="BF259">
        <v>4880</v>
      </c>
      <c r="BG259" s="27">
        <v>44091</v>
      </c>
      <c r="BJ259">
        <v>4880</v>
      </c>
      <c r="BK259" s="27">
        <v>44091</v>
      </c>
      <c r="BL259">
        <v>4880</v>
      </c>
      <c r="BM259" s="27">
        <v>44091</v>
      </c>
      <c r="BN259">
        <v>342</v>
      </c>
      <c r="BO259" s="27">
        <v>44020</v>
      </c>
      <c r="BP259">
        <v>342</v>
      </c>
      <c r="BQ259" s="7">
        <v>44020</v>
      </c>
      <c r="BR259">
        <v>4695</v>
      </c>
      <c r="BS259" s="27">
        <v>44168</v>
      </c>
      <c r="BT259">
        <v>342</v>
      </c>
      <c r="BU259" s="27">
        <v>44183</v>
      </c>
      <c r="BV259">
        <v>342</v>
      </c>
      <c r="BW259" s="7">
        <v>44183</v>
      </c>
      <c r="BX259">
        <v>4695</v>
      </c>
      <c r="BY259" s="27">
        <v>44183</v>
      </c>
      <c r="BZ259">
        <v>341</v>
      </c>
      <c r="CA259" s="27">
        <v>44183</v>
      </c>
      <c r="CB259">
        <v>4880</v>
      </c>
      <c r="CC259" s="27">
        <v>44183</v>
      </c>
      <c r="CD259">
        <v>282</v>
      </c>
      <c r="CE259" s="27">
        <v>44221</v>
      </c>
      <c r="CF259">
        <v>4845</v>
      </c>
      <c r="CG259" s="27">
        <v>44183</v>
      </c>
      <c r="CH259">
        <v>3399</v>
      </c>
      <c r="CI259" s="27">
        <v>44222</v>
      </c>
      <c r="CJ259">
        <v>2188</v>
      </c>
      <c r="CK259" s="27">
        <v>44019</v>
      </c>
      <c r="CL259">
        <v>3399</v>
      </c>
      <c r="CM259" s="27">
        <v>44248</v>
      </c>
      <c r="CN259">
        <v>3409</v>
      </c>
      <c r="CO259" s="27">
        <v>44248</v>
      </c>
      <c r="CP259">
        <v>3409</v>
      </c>
      <c r="CQ259" s="7">
        <v>44248</v>
      </c>
      <c r="CT259">
        <v>6102</v>
      </c>
      <c r="CU259" s="7">
        <v>44263</v>
      </c>
      <c r="CV259">
        <v>4880</v>
      </c>
      <c r="CW259" s="27">
        <v>44263</v>
      </c>
      <c r="CX259">
        <v>4880</v>
      </c>
      <c r="CY259" s="27">
        <v>44263</v>
      </c>
      <c r="CZ259">
        <v>4880</v>
      </c>
      <c r="DA259" s="27">
        <v>44300</v>
      </c>
      <c r="DB259">
        <v>4880</v>
      </c>
      <c r="DC259" s="27">
        <v>44300</v>
      </c>
      <c r="DD259">
        <v>4890</v>
      </c>
      <c r="DE259" s="27">
        <v>44264</v>
      </c>
      <c r="DF259">
        <v>4890</v>
      </c>
      <c r="DG259" s="27">
        <v>44264</v>
      </c>
      <c r="DH259">
        <v>4890</v>
      </c>
      <c r="DI259" s="27">
        <v>44264</v>
      </c>
      <c r="DJ259" t="s">
        <v>416</v>
      </c>
      <c r="DK259" s="7">
        <v>44365</v>
      </c>
      <c r="DL259" t="s">
        <v>457</v>
      </c>
      <c r="DM259" s="27">
        <v>44362</v>
      </c>
      <c r="DN259" t="s">
        <v>457</v>
      </c>
      <c r="DO259" s="27">
        <v>44362</v>
      </c>
      <c r="DP259" t="s">
        <v>447</v>
      </c>
      <c r="DQ259" s="27">
        <v>44362</v>
      </c>
      <c r="DT259" t="s">
        <v>447</v>
      </c>
      <c r="DU259" s="27">
        <v>44362</v>
      </c>
      <c r="DV259" t="s">
        <v>445</v>
      </c>
      <c r="DW259" s="27">
        <v>44362</v>
      </c>
      <c r="DX259" t="s">
        <v>442</v>
      </c>
      <c r="DY259" s="7">
        <v>44362</v>
      </c>
      <c r="DZ259" t="s">
        <v>442</v>
      </c>
      <c r="EA259">
        <v>44362</v>
      </c>
      <c r="EB259" t="s">
        <v>442</v>
      </c>
      <c r="EC259" s="27">
        <v>44396</v>
      </c>
      <c r="ED259" t="s">
        <v>442</v>
      </c>
      <c r="EE259" s="27">
        <v>44396</v>
      </c>
      <c r="EF259" t="s">
        <v>442</v>
      </c>
      <c r="EG259" s="7">
        <v>44396</v>
      </c>
      <c r="EH259" t="s">
        <v>442</v>
      </c>
      <c r="EI259" s="27">
        <v>44396</v>
      </c>
      <c r="EJ259" t="s">
        <v>437</v>
      </c>
      <c r="EK259" s="27">
        <v>44396</v>
      </c>
      <c r="EL259" t="s">
        <v>437</v>
      </c>
      <c r="EM259" s="27">
        <v>44396</v>
      </c>
      <c r="EN259" t="s">
        <v>437</v>
      </c>
      <c r="EO259" s="27">
        <v>44396</v>
      </c>
      <c r="EP259" t="s">
        <v>437</v>
      </c>
      <c r="EQ259" s="27">
        <v>44396</v>
      </c>
      <c r="ER259" t="s">
        <v>432</v>
      </c>
      <c r="ES259" s="27">
        <v>44419</v>
      </c>
      <c r="ET259" t="s">
        <v>431</v>
      </c>
      <c r="EU259" s="27">
        <v>44419</v>
      </c>
      <c r="EV259" t="s">
        <v>430</v>
      </c>
      <c r="EW259" s="27">
        <v>44421</v>
      </c>
      <c r="EX259" t="s">
        <v>430</v>
      </c>
      <c r="EY259" s="27">
        <v>44421</v>
      </c>
      <c r="EZ259" t="s">
        <v>430</v>
      </c>
      <c r="FA259">
        <v>44421</v>
      </c>
      <c r="FB259" t="s">
        <v>430</v>
      </c>
      <c r="FC259" s="27">
        <v>44421</v>
      </c>
      <c r="FF259" t="s">
        <v>430</v>
      </c>
      <c r="FG259" s="27">
        <v>44421</v>
      </c>
      <c r="FH259" t="s">
        <v>429</v>
      </c>
      <c r="FI259" s="7">
        <v>44421</v>
      </c>
      <c r="FJ259" t="s">
        <v>429</v>
      </c>
      <c r="FK259" s="27">
        <v>44421</v>
      </c>
      <c r="FL259" t="s">
        <v>429</v>
      </c>
      <c r="FM259" s="27">
        <v>44421</v>
      </c>
      <c r="FN259" t="s">
        <v>29</v>
      </c>
      <c r="FO259" s="27">
        <v>44453</v>
      </c>
      <c r="FP259" t="s">
        <v>29</v>
      </c>
      <c r="FQ259" s="27">
        <v>44453</v>
      </c>
      <c r="FR259" t="s">
        <v>29</v>
      </c>
      <c r="FS259" s="27">
        <v>44453</v>
      </c>
      <c r="FT259" t="s">
        <v>29</v>
      </c>
      <c r="FU259" s="7">
        <v>44453</v>
      </c>
      <c r="FV259" t="s">
        <v>29</v>
      </c>
      <c r="FW259" s="27">
        <v>44453</v>
      </c>
      <c r="FX259" t="s">
        <v>29</v>
      </c>
      <c r="FY259" s="27">
        <v>44453</v>
      </c>
      <c r="FZ259" t="s">
        <v>29</v>
      </c>
      <c r="GA259" s="27">
        <v>44453</v>
      </c>
      <c r="GB259" t="s">
        <v>29</v>
      </c>
      <c r="GC259" s="27">
        <v>44453</v>
      </c>
      <c r="GD259" t="s">
        <v>29</v>
      </c>
      <c r="GE259" s="27">
        <v>44453</v>
      </c>
      <c r="GF259" t="s">
        <v>29</v>
      </c>
      <c r="GG259" s="27">
        <v>44453</v>
      </c>
      <c r="GH259" t="s">
        <v>29</v>
      </c>
      <c r="GI259" s="27">
        <v>44453</v>
      </c>
      <c r="GJ259" t="s">
        <v>29</v>
      </c>
      <c r="GK259" s="27">
        <v>44482</v>
      </c>
      <c r="GL259" t="s">
        <v>29</v>
      </c>
      <c r="GM259" s="27">
        <v>44482</v>
      </c>
      <c r="GN259" t="s">
        <v>29</v>
      </c>
      <c r="GO259" s="27">
        <v>44482</v>
      </c>
      <c r="GP259" t="s">
        <v>29</v>
      </c>
      <c r="GQ259" s="27">
        <v>44482</v>
      </c>
      <c r="GR259" t="s">
        <v>29</v>
      </c>
      <c r="GS259" s="27">
        <v>44482</v>
      </c>
      <c r="GT259" t="s">
        <v>29</v>
      </c>
      <c r="GU259" s="27">
        <v>44510</v>
      </c>
      <c r="GV259" t="s">
        <v>29</v>
      </c>
      <c r="GW259" s="27">
        <v>44510</v>
      </c>
      <c r="GX259" t="s">
        <v>29</v>
      </c>
      <c r="GY259" s="27">
        <v>44510</v>
      </c>
      <c r="GZ259" t="s">
        <v>27</v>
      </c>
      <c r="HA259" s="27">
        <v>44509</v>
      </c>
      <c r="HB259" t="s">
        <v>27</v>
      </c>
      <c r="HC259" s="27">
        <v>44509</v>
      </c>
      <c r="HD259" t="s">
        <v>27</v>
      </c>
      <c r="HE259" s="27">
        <v>44509</v>
      </c>
      <c r="HF259" t="s">
        <v>27</v>
      </c>
      <c r="HG259">
        <v>44509</v>
      </c>
      <c r="HH259" t="s">
        <v>27</v>
      </c>
      <c r="HI259">
        <v>44509</v>
      </c>
      <c r="HJ259" t="s">
        <v>27</v>
      </c>
      <c r="HK259">
        <v>44509</v>
      </c>
      <c r="HL259" t="s">
        <v>27</v>
      </c>
      <c r="HM259" s="27">
        <v>44545</v>
      </c>
      <c r="HN259" t="s">
        <v>427</v>
      </c>
      <c r="HO259" s="27">
        <v>44545</v>
      </c>
      <c r="HP259" t="s">
        <v>26</v>
      </c>
      <c r="HQ259" s="27">
        <v>44545</v>
      </c>
      <c r="HR259" s="470" t="s">
        <v>26</v>
      </c>
      <c r="HS259" s="471">
        <v>44545</v>
      </c>
      <c r="HT259" t="s">
        <v>26</v>
      </c>
      <c r="HU259" s="27">
        <v>44545</v>
      </c>
      <c r="HV259" t="s">
        <v>26</v>
      </c>
      <c r="HW259" s="27">
        <v>44545</v>
      </c>
      <c r="HX259" t="s">
        <v>26</v>
      </c>
      <c r="HY259" s="27">
        <v>44586</v>
      </c>
      <c r="HZ259" t="s">
        <v>426</v>
      </c>
      <c r="IA259" s="27">
        <v>44587</v>
      </c>
      <c r="IB259" t="s">
        <v>426</v>
      </c>
      <c r="IC259" s="27">
        <v>44587</v>
      </c>
      <c r="ID259" t="s">
        <v>426</v>
      </c>
      <c r="IE259" s="27">
        <v>44587</v>
      </c>
      <c r="IF259" t="s">
        <v>407</v>
      </c>
      <c r="IG259" s="27">
        <v>44509</v>
      </c>
      <c r="IH259" t="s">
        <v>428</v>
      </c>
      <c r="II259" s="27">
        <v>44263</v>
      </c>
      <c r="IJ259" t="s">
        <v>428</v>
      </c>
      <c r="IK259" s="27">
        <v>44263</v>
      </c>
      <c r="IL259" t="s">
        <v>428</v>
      </c>
      <c r="IM259" s="27">
        <v>44263</v>
      </c>
      <c r="IN259" t="s">
        <v>428</v>
      </c>
      <c r="IO259" s="27">
        <v>44610</v>
      </c>
      <c r="IR259" t="s">
        <v>26</v>
      </c>
      <c r="IS259">
        <v>44606</v>
      </c>
      <c r="IT259" t="s">
        <v>26</v>
      </c>
      <c r="IU259" s="27">
        <v>44606</v>
      </c>
      <c r="IV259" t="s">
        <v>26</v>
      </c>
      <c r="IW259" s="27">
        <v>44642</v>
      </c>
      <c r="IX259" t="s">
        <v>26</v>
      </c>
      <c r="IY259" s="27">
        <v>44642</v>
      </c>
      <c r="IZ259" t="s">
        <v>26</v>
      </c>
      <c r="JA259" s="27">
        <v>44642</v>
      </c>
      <c r="JB259" t="s">
        <v>26</v>
      </c>
      <c r="JC259" s="27">
        <v>44642</v>
      </c>
      <c r="JD259" t="s">
        <v>26</v>
      </c>
      <c r="JE259" s="27">
        <v>44642</v>
      </c>
      <c r="JF259" t="s">
        <v>27</v>
      </c>
      <c r="JG259">
        <v>44664</v>
      </c>
      <c r="JH259" t="s">
        <v>427</v>
      </c>
      <c r="JI259" s="27">
        <v>44662</v>
      </c>
      <c r="JJ259" t="s">
        <v>427</v>
      </c>
      <c r="JK259">
        <v>44662</v>
      </c>
      <c r="JL259" t="s">
        <v>427</v>
      </c>
      <c r="JM259" s="27">
        <v>44662</v>
      </c>
      <c r="JN259" t="s">
        <v>427</v>
      </c>
      <c r="JO259" s="7">
        <v>44662</v>
      </c>
      <c r="JP259" t="s">
        <v>427</v>
      </c>
      <c r="JQ259" s="27">
        <v>44697</v>
      </c>
      <c r="JR259" t="s">
        <v>427</v>
      </c>
      <c r="JS259" s="27">
        <v>44697</v>
      </c>
      <c r="JT259" t="s">
        <v>427</v>
      </c>
      <c r="JU259">
        <v>44697</v>
      </c>
      <c r="JV259" t="s">
        <v>428</v>
      </c>
      <c r="JW259">
        <v>44610</v>
      </c>
      <c r="JX259" t="s">
        <v>428</v>
      </c>
      <c r="JY259" s="27">
        <v>44610</v>
      </c>
      <c r="JZ259" t="s">
        <v>428</v>
      </c>
      <c r="KA259" s="27">
        <v>44610</v>
      </c>
      <c r="KB259" t="s">
        <v>428</v>
      </c>
      <c r="KC259" s="27">
        <v>44610</v>
      </c>
      <c r="KD259" t="s">
        <v>428</v>
      </c>
      <c r="KE259" s="27">
        <v>44610</v>
      </c>
    </row>
    <row r="260" spans="1:291" x14ac:dyDescent="0.25">
      <c r="A260">
        <v>4350</v>
      </c>
      <c r="B260" s="7">
        <v>43927</v>
      </c>
      <c r="D260">
        <v>4350</v>
      </c>
      <c r="E260" s="7">
        <v>43927</v>
      </c>
      <c r="G260">
        <v>4500</v>
      </c>
      <c r="I260">
        <v>9322</v>
      </c>
      <c r="J260" s="7">
        <v>43927</v>
      </c>
      <c r="L260">
        <v>4500</v>
      </c>
      <c r="M260">
        <v>4351</v>
      </c>
      <c r="O260">
        <v>1061</v>
      </c>
      <c r="P260" s="7">
        <v>43969</v>
      </c>
      <c r="R260">
        <v>5652</v>
      </c>
      <c r="S260" s="7">
        <v>43899</v>
      </c>
      <c r="T260" t="s">
        <v>2342</v>
      </c>
      <c r="X260">
        <v>4351</v>
      </c>
      <c r="Y260">
        <v>4535</v>
      </c>
      <c r="Z260" s="7">
        <v>43927</v>
      </c>
      <c r="AA260">
        <v>4351</v>
      </c>
      <c r="AB260">
        <v>4351</v>
      </c>
      <c r="AC260">
        <v>1061</v>
      </c>
      <c r="AD260" s="7">
        <v>43969</v>
      </c>
      <c r="AE260" s="14">
        <v>4350</v>
      </c>
      <c r="AF260">
        <v>342</v>
      </c>
      <c r="AG260" s="7">
        <v>43971</v>
      </c>
      <c r="AH260">
        <v>5658</v>
      </c>
      <c r="AI260" s="7">
        <v>43977</v>
      </c>
      <c r="AJ260" s="15" t="s">
        <v>2342</v>
      </c>
      <c r="AK260">
        <v>3026</v>
      </c>
      <c r="AL260" s="7">
        <v>43997</v>
      </c>
      <c r="AM260">
        <v>1021</v>
      </c>
      <c r="AN260">
        <v>3026</v>
      </c>
      <c r="AO260" s="7">
        <v>43997</v>
      </c>
      <c r="AP260">
        <v>3026</v>
      </c>
      <c r="AQ260" s="7">
        <v>43997</v>
      </c>
      <c r="AR260">
        <v>3026</v>
      </c>
      <c r="AS260" s="27">
        <v>44019</v>
      </c>
      <c r="AT260">
        <v>3026</v>
      </c>
      <c r="AU260" s="27">
        <v>44019</v>
      </c>
      <c r="AV260">
        <v>3026</v>
      </c>
      <c r="AW260" s="27">
        <v>44019</v>
      </c>
      <c r="AX260">
        <v>3026</v>
      </c>
      <c r="AY260" s="27">
        <v>44053</v>
      </c>
      <c r="AZ260">
        <v>4695</v>
      </c>
      <c r="BA260" s="27">
        <v>44053</v>
      </c>
      <c r="BB260">
        <v>4695</v>
      </c>
      <c r="BC260" s="27">
        <v>44053</v>
      </c>
      <c r="BD260">
        <v>4845</v>
      </c>
      <c r="BE260" s="27">
        <v>44091</v>
      </c>
      <c r="BF260">
        <v>4845</v>
      </c>
      <c r="BG260" s="27">
        <v>44091</v>
      </c>
      <c r="BJ260">
        <v>4845</v>
      </c>
      <c r="BK260" s="27">
        <v>44091</v>
      </c>
      <c r="BL260">
        <v>4845</v>
      </c>
      <c r="BM260" s="27">
        <v>44091</v>
      </c>
      <c r="BN260">
        <v>4890</v>
      </c>
      <c r="BO260" s="27">
        <v>44091</v>
      </c>
      <c r="BP260">
        <v>4890</v>
      </c>
      <c r="BQ260" s="7">
        <v>44091</v>
      </c>
      <c r="BR260">
        <v>3026</v>
      </c>
      <c r="BS260" s="27">
        <v>44083</v>
      </c>
      <c r="BT260">
        <v>4890</v>
      </c>
      <c r="BU260" s="27">
        <v>44183</v>
      </c>
      <c r="BV260">
        <v>4890</v>
      </c>
      <c r="BW260" s="7">
        <v>44183</v>
      </c>
      <c r="BX260">
        <v>3026</v>
      </c>
      <c r="BY260" s="27">
        <v>44083</v>
      </c>
      <c r="BZ260">
        <v>342</v>
      </c>
      <c r="CA260" s="27">
        <v>44183</v>
      </c>
      <c r="CB260">
        <v>4845</v>
      </c>
      <c r="CC260" s="27">
        <v>44183</v>
      </c>
      <c r="CD260">
        <v>283</v>
      </c>
      <c r="CE260" s="27">
        <v>44221</v>
      </c>
      <c r="CF260">
        <v>4695</v>
      </c>
      <c r="CG260" s="27">
        <v>44183</v>
      </c>
      <c r="CH260">
        <v>3045</v>
      </c>
      <c r="CI260" s="27">
        <v>44222</v>
      </c>
      <c r="CJ260">
        <v>2181</v>
      </c>
      <c r="CK260" s="27">
        <v>44168</v>
      </c>
      <c r="CL260">
        <v>3045</v>
      </c>
      <c r="CM260" s="27">
        <v>44248</v>
      </c>
      <c r="CN260">
        <v>3399</v>
      </c>
      <c r="CO260" s="27">
        <v>44248</v>
      </c>
      <c r="CP260">
        <v>3399</v>
      </c>
      <c r="CQ260" s="7">
        <v>44248</v>
      </c>
      <c r="CT260">
        <v>6266</v>
      </c>
      <c r="CU260" s="7">
        <v>44264</v>
      </c>
      <c r="CV260">
        <v>4845</v>
      </c>
      <c r="CW260" s="27">
        <v>44263</v>
      </c>
      <c r="CX260">
        <v>4845</v>
      </c>
      <c r="CY260" s="27">
        <v>44263</v>
      </c>
      <c r="CZ260">
        <v>4845</v>
      </c>
      <c r="DA260" s="27">
        <v>44300</v>
      </c>
      <c r="DB260">
        <v>4845</v>
      </c>
      <c r="DC260" s="27">
        <v>44300</v>
      </c>
      <c r="DD260">
        <v>4880</v>
      </c>
      <c r="DE260" s="27">
        <v>44300</v>
      </c>
      <c r="DF260">
        <v>4880</v>
      </c>
      <c r="DG260" s="27">
        <v>44300</v>
      </c>
      <c r="DH260">
        <v>4880</v>
      </c>
      <c r="DI260" s="27">
        <v>44300</v>
      </c>
      <c r="DJ260" t="s">
        <v>418</v>
      </c>
      <c r="DK260" s="7">
        <v>44365</v>
      </c>
      <c r="DL260" t="s">
        <v>459</v>
      </c>
      <c r="DM260" s="27">
        <v>44362</v>
      </c>
      <c r="DN260" t="s">
        <v>459</v>
      </c>
      <c r="DO260" s="27">
        <v>44362</v>
      </c>
      <c r="DP260" t="s">
        <v>449</v>
      </c>
      <c r="DQ260" s="27">
        <v>44362</v>
      </c>
      <c r="DT260" t="s">
        <v>449</v>
      </c>
      <c r="DU260" s="27">
        <v>44362</v>
      </c>
      <c r="DV260" t="s">
        <v>446</v>
      </c>
      <c r="DW260" s="27">
        <v>44362</v>
      </c>
      <c r="DX260" t="s">
        <v>444</v>
      </c>
      <c r="DY260" s="7">
        <v>44362</v>
      </c>
      <c r="DZ260" t="s">
        <v>444</v>
      </c>
      <c r="EA260">
        <v>44362</v>
      </c>
      <c r="EB260" t="s">
        <v>444</v>
      </c>
      <c r="EC260" s="27">
        <v>44396</v>
      </c>
      <c r="ED260" t="s">
        <v>444</v>
      </c>
      <c r="EE260" s="27">
        <v>44396</v>
      </c>
      <c r="EF260" t="s">
        <v>444</v>
      </c>
      <c r="EG260" s="7">
        <v>44396</v>
      </c>
      <c r="EH260" t="s">
        <v>444</v>
      </c>
      <c r="EI260" s="27">
        <v>44396</v>
      </c>
      <c r="EJ260" t="s">
        <v>439</v>
      </c>
      <c r="EK260" s="27">
        <v>44396</v>
      </c>
      <c r="EL260" t="s">
        <v>439</v>
      </c>
      <c r="EM260" s="27">
        <v>44396</v>
      </c>
      <c r="EN260" t="s">
        <v>439</v>
      </c>
      <c r="EO260" s="27">
        <v>44396</v>
      </c>
      <c r="EP260" t="s">
        <v>439</v>
      </c>
      <c r="EQ260" s="27">
        <v>44396</v>
      </c>
      <c r="ER260" t="s">
        <v>434</v>
      </c>
      <c r="ES260" s="27">
        <v>44419</v>
      </c>
      <c r="ET260" t="s">
        <v>432</v>
      </c>
      <c r="EU260" s="27">
        <v>44419</v>
      </c>
      <c r="EV260" t="s">
        <v>431</v>
      </c>
      <c r="EW260" s="27">
        <v>44419</v>
      </c>
      <c r="EX260" t="s">
        <v>431</v>
      </c>
      <c r="EY260" s="27">
        <v>44419</v>
      </c>
      <c r="EZ260" t="s">
        <v>431</v>
      </c>
      <c r="FA260">
        <v>44419</v>
      </c>
      <c r="FB260" t="s">
        <v>431</v>
      </c>
      <c r="FC260" s="27">
        <v>44419</v>
      </c>
      <c r="FF260" t="s">
        <v>431</v>
      </c>
      <c r="FG260" s="27">
        <v>44419</v>
      </c>
      <c r="FH260" t="s">
        <v>430</v>
      </c>
      <c r="FI260" s="7">
        <v>44421</v>
      </c>
      <c r="FJ260" t="s">
        <v>430</v>
      </c>
      <c r="FK260" s="27">
        <v>44421</v>
      </c>
      <c r="FL260" t="s">
        <v>430</v>
      </c>
      <c r="FM260" s="27">
        <v>44421</v>
      </c>
      <c r="FN260" t="s">
        <v>429</v>
      </c>
      <c r="FO260" s="27">
        <v>44452</v>
      </c>
      <c r="FP260" t="s">
        <v>429</v>
      </c>
      <c r="FQ260" s="27">
        <v>44452</v>
      </c>
      <c r="FR260" t="s">
        <v>25</v>
      </c>
      <c r="FS260" s="27">
        <v>44454</v>
      </c>
      <c r="FT260" t="s">
        <v>25</v>
      </c>
      <c r="FU260" s="7">
        <v>44454</v>
      </c>
      <c r="FV260" t="s">
        <v>25</v>
      </c>
      <c r="FW260" s="27">
        <v>44454</v>
      </c>
      <c r="FX260" t="s">
        <v>25</v>
      </c>
      <c r="FY260" s="27">
        <v>44454</v>
      </c>
      <c r="FZ260" t="s">
        <v>25</v>
      </c>
      <c r="GA260" s="27">
        <v>44454</v>
      </c>
      <c r="GB260" t="s">
        <v>25</v>
      </c>
      <c r="GC260" s="27">
        <v>44454</v>
      </c>
      <c r="GD260" t="s">
        <v>25</v>
      </c>
      <c r="GE260" s="27">
        <v>44454</v>
      </c>
      <c r="GF260" t="s">
        <v>25</v>
      </c>
      <c r="GG260" s="27">
        <v>44454</v>
      </c>
      <c r="GH260" t="s">
        <v>25</v>
      </c>
      <c r="GI260" s="27">
        <v>44454</v>
      </c>
      <c r="GJ260" t="s">
        <v>25</v>
      </c>
      <c r="GK260" s="27">
        <v>44454</v>
      </c>
      <c r="GL260" t="s">
        <v>25</v>
      </c>
      <c r="GM260" s="27">
        <v>44454</v>
      </c>
      <c r="GN260" t="s">
        <v>25</v>
      </c>
      <c r="GO260" s="27">
        <v>44454</v>
      </c>
      <c r="GP260" t="s">
        <v>25</v>
      </c>
      <c r="GQ260" s="27">
        <v>44454</v>
      </c>
      <c r="GR260" t="s">
        <v>25</v>
      </c>
      <c r="GS260" s="27">
        <v>44454</v>
      </c>
      <c r="GT260" t="s">
        <v>25</v>
      </c>
      <c r="GU260" s="27">
        <v>44454</v>
      </c>
      <c r="GV260" t="s">
        <v>25</v>
      </c>
      <c r="GW260" s="27">
        <v>44454</v>
      </c>
      <c r="GX260" t="s">
        <v>25</v>
      </c>
      <c r="GY260" s="27">
        <v>44454</v>
      </c>
      <c r="GZ260" t="s">
        <v>29</v>
      </c>
      <c r="HA260" s="27">
        <v>44510</v>
      </c>
      <c r="HB260" t="s">
        <v>29</v>
      </c>
      <c r="HC260" s="27">
        <v>44510</v>
      </c>
      <c r="HD260" t="s">
        <v>29</v>
      </c>
      <c r="HE260" s="27">
        <v>44510</v>
      </c>
      <c r="HF260" t="s">
        <v>29</v>
      </c>
      <c r="HG260">
        <v>44510</v>
      </c>
      <c r="HH260" t="s">
        <v>29</v>
      </c>
      <c r="HI260">
        <v>44510</v>
      </c>
      <c r="HJ260" t="s">
        <v>29</v>
      </c>
      <c r="HK260">
        <v>44510</v>
      </c>
      <c r="HL260" t="s">
        <v>29</v>
      </c>
      <c r="HM260" s="27">
        <v>44545</v>
      </c>
      <c r="HN260" t="s">
        <v>428</v>
      </c>
      <c r="HO260" s="27">
        <v>44263</v>
      </c>
      <c r="HP260" t="s">
        <v>27</v>
      </c>
      <c r="HQ260" s="27">
        <v>44545</v>
      </c>
      <c r="HR260" s="470" t="s">
        <v>27</v>
      </c>
      <c r="HS260" s="471">
        <v>44545</v>
      </c>
      <c r="HT260" t="s">
        <v>27</v>
      </c>
      <c r="HU260" s="27">
        <v>44545</v>
      </c>
      <c r="HV260" t="s">
        <v>27</v>
      </c>
      <c r="HW260" s="27">
        <v>44545</v>
      </c>
      <c r="HX260" t="s">
        <v>27</v>
      </c>
      <c r="HY260" s="27">
        <v>44586</v>
      </c>
      <c r="HZ260" t="s">
        <v>427</v>
      </c>
      <c r="IA260" s="27">
        <v>44587</v>
      </c>
      <c r="IB260" t="s">
        <v>427</v>
      </c>
      <c r="IC260" s="27">
        <v>44587</v>
      </c>
      <c r="ID260" t="s">
        <v>427</v>
      </c>
      <c r="IE260" s="27">
        <v>44587</v>
      </c>
      <c r="IF260" t="s">
        <v>426</v>
      </c>
      <c r="IG260" s="27">
        <v>44587</v>
      </c>
      <c r="IH260" t="s">
        <v>26</v>
      </c>
      <c r="II260" s="27">
        <v>44586</v>
      </c>
      <c r="IJ260" t="s">
        <v>26</v>
      </c>
      <c r="IK260" s="27">
        <v>44606</v>
      </c>
      <c r="IL260" t="s">
        <v>26</v>
      </c>
      <c r="IM260" s="27">
        <v>44606</v>
      </c>
      <c r="IN260" t="s">
        <v>26</v>
      </c>
      <c r="IO260" s="27">
        <v>44606</v>
      </c>
      <c r="IR260" t="s">
        <v>27</v>
      </c>
      <c r="IS260">
        <v>44606</v>
      </c>
      <c r="IT260" t="s">
        <v>27</v>
      </c>
      <c r="IU260" s="27">
        <v>44606</v>
      </c>
      <c r="IV260" t="s">
        <v>27</v>
      </c>
      <c r="IW260" s="27">
        <v>44643</v>
      </c>
      <c r="IX260" t="s">
        <v>27</v>
      </c>
      <c r="IY260" s="27">
        <v>44643</v>
      </c>
      <c r="IZ260" t="s">
        <v>27</v>
      </c>
      <c r="JA260" s="27">
        <v>44643</v>
      </c>
      <c r="JB260" t="s">
        <v>27</v>
      </c>
      <c r="JC260" s="27">
        <v>44643</v>
      </c>
      <c r="JD260" t="s">
        <v>27</v>
      </c>
      <c r="JE260" s="27">
        <v>44643</v>
      </c>
      <c r="JF260" t="s">
        <v>29</v>
      </c>
      <c r="JG260">
        <v>44664</v>
      </c>
      <c r="JH260" t="s">
        <v>428</v>
      </c>
      <c r="JI260" s="27">
        <v>44610</v>
      </c>
      <c r="JJ260" t="s">
        <v>428</v>
      </c>
      <c r="JK260">
        <v>44610</v>
      </c>
      <c r="JL260" t="s">
        <v>428</v>
      </c>
      <c r="JM260" s="27">
        <v>44610</v>
      </c>
      <c r="JN260" t="s">
        <v>428</v>
      </c>
      <c r="JO260" s="7">
        <v>44610</v>
      </c>
      <c r="JP260" t="s">
        <v>428</v>
      </c>
      <c r="JQ260" s="27">
        <v>44610</v>
      </c>
      <c r="JR260" t="s">
        <v>428</v>
      </c>
      <c r="JS260" s="27">
        <v>44610</v>
      </c>
      <c r="JT260" t="s">
        <v>428</v>
      </c>
      <c r="JU260">
        <v>44610</v>
      </c>
      <c r="JV260" t="s">
        <v>26</v>
      </c>
      <c r="JW260">
        <v>44727</v>
      </c>
      <c r="JX260" t="s">
        <v>26</v>
      </c>
      <c r="JY260" s="27">
        <v>44727</v>
      </c>
      <c r="JZ260" t="s">
        <v>26</v>
      </c>
      <c r="KA260" s="27">
        <v>44761</v>
      </c>
      <c r="KB260" t="s">
        <v>26</v>
      </c>
      <c r="KC260" s="27">
        <v>44761</v>
      </c>
      <c r="KD260" t="s">
        <v>26</v>
      </c>
      <c r="KE260" s="27">
        <v>44761</v>
      </c>
    </row>
    <row r="261" spans="1:291" x14ac:dyDescent="0.25">
      <c r="A261">
        <v>9322</v>
      </c>
      <c r="B261" s="7">
        <v>43927</v>
      </c>
      <c r="D261">
        <v>9322</v>
      </c>
      <c r="E261" s="7">
        <v>43927</v>
      </c>
      <c r="G261">
        <v>4140</v>
      </c>
      <c r="I261">
        <v>9320</v>
      </c>
      <c r="J261" s="7">
        <v>43927</v>
      </c>
      <c r="L261">
        <v>4140</v>
      </c>
      <c r="M261">
        <v>4535</v>
      </c>
      <c r="O261">
        <v>1081</v>
      </c>
      <c r="P261" s="7">
        <v>43969</v>
      </c>
      <c r="R261">
        <v>5658</v>
      </c>
      <c r="S261" s="7">
        <v>43977</v>
      </c>
      <c r="T261" t="s">
        <v>2342</v>
      </c>
      <c r="X261">
        <v>4535</v>
      </c>
      <c r="Y261">
        <v>4565</v>
      </c>
      <c r="Z261" s="7">
        <v>43927</v>
      </c>
      <c r="AA261">
        <v>4535</v>
      </c>
      <c r="AB261">
        <v>4535</v>
      </c>
      <c r="AC261">
        <v>1081</v>
      </c>
      <c r="AD261" s="7">
        <v>43969</v>
      </c>
      <c r="AE261" s="14">
        <v>9322</v>
      </c>
      <c r="AF261">
        <v>4890</v>
      </c>
      <c r="AG261" s="7">
        <v>43971</v>
      </c>
      <c r="AI261" s="7">
        <v>43977</v>
      </c>
      <c r="AJ261" s="15" t="s">
        <v>2342</v>
      </c>
      <c r="AK261">
        <v>3418</v>
      </c>
      <c r="AL261" s="7">
        <v>43997</v>
      </c>
      <c r="AM261">
        <v>1041</v>
      </c>
      <c r="AN261">
        <v>3418</v>
      </c>
      <c r="AO261" s="7">
        <v>43997</v>
      </c>
      <c r="AP261">
        <v>3418</v>
      </c>
      <c r="AQ261" s="7">
        <v>43997</v>
      </c>
      <c r="AR261">
        <v>3418</v>
      </c>
      <c r="AS261" s="27">
        <v>44019</v>
      </c>
      <c r="AT261">
        <v>3418</v>
      </c>
      <c r="AU261" s="27">
        <v>44019</v>
      </c>
      <c r="AV261">
        <v>3418</v>
      </c>
      <c r="AW261" s="27">
        <v>44019</v>
      </c>
      <c r="AX261">
        <v>3418</v>
      </c>
      <c r="AY261" s="27">
        <v>44053</v>
      </c>
      <c r="AZ261">
        <v>3026</v>
      </c>
      <c r="BA261" s="27">
        <v>44053</v>
      </c>
      <c r="BB261">
        <v>3026</v>
      </c>
      <c r="BC261" s="27">
        <v>44053</v>
      </c>
      <c r="BD261">
        <v>4695</v>
      </c>
      <c r="BE261" s="27">
        <v>44091</v>
      </c>
      <c r="BF261">
        <v>4695</v>
      </c>
      <c r="BG261" s="27">
        <v>44091</v>
      </c>
      <c r="BJ261">
        <v>4695</v>
      </c>
      <c r="BK261" s="27">
        <v>44091</v>
      </c>
      <c r="BL261">
        <v>4695</v>
      </c>
      <c r="BM261" s="27">
        <v>44091</v>
      </c>
      <c r="BN261">
        <v>4880</v>
      </c>
      <c r="BO261" s="27">
        <v>44091</v>
      </c>
      <c r="BP261">
        <v>4880</v>
      </c>
      <c r="BQ261" s="7">
        <v>44091</v>
      </c>
      <c r="BR261">
        <v>3418</v>
      </c>
      <c r="BS261" s="27">
        <v>44083</v>
      </c>
      <c r="BT261">
        <v>4880</v>
      </c>
      <c r="BU261" s="27">
        <v>44183</v>
      </c>
      <c r="BV261">
        <v>4880</v>
      </c>
      <c r="BW261" s="7">
        <v>44183</v>
      </c>
      <c r="BX261">
        <v>3418</v>
      </c>
      <c r="BY261" s="27">
        <v>44083</v>
      </c>
      <c r="BZ261">
        <v>4890</v>
      </c>
      <c r="CA261" s="27">
        <v>44183</v>
      </c>
      <c r="CB261">
        <v>4695</v>
      </c>
      <c r="CC261" s="27">
        <v>44183</v>
      </c>
      <c r="CD261">
        <v>284</v>
      </c>
      <c r="CE261" s="27">
        <v>44168</v>
      </c>
      <c r="CF261">
        <v>3026</v>
      </c>
      <c r="CG261" s="27">
        <v>44083</v>
      </c>
      <c r="CH261">
        <v>6650</v>
      </c>
      <c r="CI261" s="27">
        <v>44217</v>
      </c>
      <c r="CJ261">
        <v>2208</v>
      </c>
      <c r="CK261" s="27">
        <v>44019</v>
      </c>
      <c r="CL261">
        <v>6650</v>
      </c>
      <c r="CM261" s="27">
        <v>44247</v>
      </c>
      <c r="CN261">
        <v>3045</v>
      </c>
      <c r="CO261" s="27">
        <v>44248</v>
      </c>
      <c r="CP261">
        <v>3045</v>
      </c>
      <c r="CQ261" s="7">
        <v>44248</v>
      </c>
      <c r="CT261">
        <v>6251</v>
      </c>
      <c r="CU261" s="7">
        <v>44263</v>
      </c>
      <c r="CV261">
        <v>4695</v>
      </c>
      <c r="CW261" s="27">
        <v>44263</v>
      </c>
      <c r="CX261">
        <v>4695</v>
      </c>
      <c r="CY261" s="27">
        <v>44263</v>
      </c>
      <c r="CZ261">
        <v>4695</v>
      </c>
      <c r="DA261" s="27">
        <v>44300</v>
      </c>
      <c r="DB261">
        <v>4695</v>
      </c>
      <c r="DC261" s="27">
        <v>44300</v>
      </c>
      <c r="DD261">
        <v>4845</v>
      </c>
      <c r="DE261" s="27">
        <v>44300</v>
      </c>
      <c r="DF261">
        <v>4845</v>
      </c>
      <c r="DG261" s="27">
        <v>44300</v>
      </c>
      <c r="DH261">
        <v>4845</v>
      </c>
      <c r="DI261" s="27">
        <v>44300</v>
      </c>
      <c r="DJ261" t="s">
        <v>2592</v>
      </c>
      <c r="DK261" s="7">
        <v>44365</v>
      </c>
      <c r="DL261" t="s">
        <v>460</v>
      </c>
      <c r="DM261" s="27">
        <v>44362</v>
      </c>
      <c r="DN261" t="s">
        <v>460</v>
      </c>
      <c r="DO261" s="27">
        <v>44362</v>
      </c>
      <c r="DP261" t="s">
        <v>450</v>
      </c>
      <c r="DQ261" s="27">
        <v>44362</v>
      </c>
      <c r="DT261" t="s">
        <v>450</v>
      </c>
      <c r="DU261" s="27">
        <v>44362</v>
      </c>
      <c r="DV261" t="s">
        <v>447</v>
      </c>
      <c r="DW261" s="27">
        <v>44362</v>
      </c>
      <c r="DX261" t="s">
        <v>445</v>
      </c>
      <c r="DY261" s="7">
        <v>44362</v>
      </c>
      <c r="DZ261" t="s">
        <v>445</v>
      </c>
      <c r="EA261">
        <v>44362</v>
      </c>
      <c r="EB261" t="s">
        <v>445</v>
      </c>
      <c r="EC261" s="27">
        <v>44396</v>
      </c>
      <c r="ED261" t="s">
        <v>445</v>
      </c>
      <c r="EE261" s="27">
        <v>44396</v>
      </c>
      <c r="EF261" t="s">
        <v>445</v>
      </c>
      <c r="EG261" s="7">
        <v>44396</v>
      </c>
      <c r="EH261" t="s">
        <v>445</v>
      </c>
      <c r="EI261" s="27">
        <v>44396</v>
      </c>
      <c r="EJ261" t="s">
        <v>440</v>
      </c>
      <c r="EK261" s="27">
        <v>44396</v>
      </c>
      <c r="EL261" t="s">
        <v>440</v>
      </c>
      <c r="EM261" s="27">
        <v>44396</v>
      </c>
      <c r="EN261" t="s">
        <v>440</v>
      </c>
      <c r="EO261" s="27">
        <v>44396</v>
      </c>
      <c r="EP261" t="s">
        <v>440</v>
      </c>
      <c r="EQ261" s="27">
        <v>44396</v>
      </c>
      <c r="ER261" t="s">
        <v>435</v>
      </c>
      <c r="ES261" s="27">
        <v>44419</v>
      </c>
      <c r="ET261" t="s">
        <v>434</v>
      </c>
      <c r="EU261" s="27">
        <v>44419</v>
      </c>
      <c r="EV261" t="s">
        <v>432</v>
      </c>
      <c r="EW261" s="27">
        <v>44419</v>
      </c>
      <c r="EX261" t="s">
        <v>432</v>
      </c>
      <c r="EY261" s="27">
        <v>44419</v>
      </c>
      <c r="EZ261" t="s">
        <v>432</v>
      </c>
      <c r="FA261">
        <v>44419</v>
      </c>
      <c r="FB261" t="s">
        <v>432</v>
      </c>
      <c r="FC261" s="27">
        <v>44419</v>
      </c>
      <c r="FF261" t="s">
        <v>432</v>
      </c>
      <c r="FG261" s="27">
        <v>44419</v>
      </c>
      <c r="FH261" t="s">
        <v>431</v>
      </c>
      <c r="FI261" s="7">
        <v>44419</v>
      </c>
      <c r="FJ261" t="s">
        <v>431</v>
      </c>
      <c r="FK261" s="27">
        <v>44419</v>
      </c>
      <c r="FL261" t="s">
        <v>431</v>
      </c>
      <c r="FM261" s="27">
        <v>44419</v>
      </c>
      <c r="FN261" t="s">
        <v>430</v>
      </c>
      <c r="FO261" s="27">
        <v>44452</v>
      </c>
      <c r="FP261" t="s">
        <v>430</v>
      </c>
      <c r="FQ261" s="27">
        <v>44452</v>
      </c>
      <c r="FR261" t="s">
        <v>429</v>
      </c>
      <c r="FS261" s="27">
        <v>44452</v>
      </c>
      <c r="FT261" t="s">
        <v>429</v>
      </c>
      <c r="FU261" s="7">
        <v>44452</v>
      </c>
      <c r="FV261" t="s">
        <v>429</v>
      </c>
      <c r="FW261" s="27">
        <v>44452</v>
      </c>
      <c r="FX261" t="s">
        <v>429</v>
      </c>
      <c r="FY261" s="27">
        <v>44452</v>
      </c>
      <c r="FZ261" t="s">
        <v>429</v>
      </c>
      <c r="GA261" s="27">
        <v>44452</v>
      </c>
      <c r="GB261" t="s">
        <v>429</v>
      </c>
      <c r="GC261" s="27">
        <v>44452</v>
      </c>
      <c r="GD261" t="s">
        <v>429</v>
      </c>
      <c r="GE261" s="27">
        <v>44452</v>
      </c>
      <c r="GF261" t="s">
        <v>429</v>
      </c>
      <c r="GG261" s="27">
        <v>44452</v>
      </c>
      <c r="GH261" t="s">
        <v>429</v>
      </c>
      <c r="GI261" s="27">
        <v>44481</v>
      </c>
      <c r="GJ261" t="s">
        <v>429</v>
      </c>
      <c r="GK261" s="27">
        <v>44481</v>
      </c>
      <c r="GL261" t="s">
        <v>429</v>
      </c>
      <c r="GM261" s="27">
        <v>44481</v>
      </c>
      <c r="GN261" t="s">
        <v>429</v>
      </c>
      <c r="GO261" s="27">
        <v>44481</v>
      </c>
      <c r="GP261" t="s">
        <v>429</v>
      </c>
      <c r="GQ261" s="27">
        <v>44481</v>
      </c>
      <c r="GR261" t="s">
        <v>429</v>
      </c>
      <c r="GS261" s="27">
        <v>44481</v>
      </c>
      <c r="GT261" t="s">
        <v>429</v>
      </c>
      <c r="GU261" s="27">
        <v>44509</v>
      </c>
      <c r="GV261" t="s">
        <v>429</v>
      </c>
      <c r="GW261" s="27">
        <v>44509</v>
      </c>
      <c r="GX261" t="s">
        <v>429</v>
      </c>
      <c r="GY261" s="27">
        <v>44509</v>
      </c>
      <c r="GZ261" t="s">
        <v>25</v>
      </c>
      <c r="HA261" s="27">
        <v>44454</v>
      </c>
      <c r="HB261" t="s">
        <v>25</v>
      </c>
      <c r="HC261" s="27">
        <v>44454</v>
      </c>
      <c r="HD261" t="s">
        <v>25</v>
      </c>
      <c r="HE261" s="27">
        <v>44454</v>
      </c>
      <c r="HF261" t="s">
        <v>25</v>
      </c>
      <c r="HG261">
        <v>44454</v>
      </c>
      <c r="HH261" t="s">
        <v>25</v>
      </c>
      <c r="HI261">
        <v>44454</v>
      </c>
      <c r="HJ261" t="s">
        <v>25</v>
      </c>
      <c r="HK261">
        <v>44454</v>
      </c>
      <c r="HL261" t="s">
        <v>25</v>
      </c>
      <c r="HM261" s="27">
        <v>44545</v>
      </c>
      <c r="HN261" t="s">
        <v>26</v>
      </c>
      <c r="HO261" s="27">
        <v>44545</v>
      </c>
      <c r="HP261" t="s">
        <v>29</v>
      </c>
      <c r="HQ261" s="27">
        <v>44545</v>
      </c>
      <c r="HR261" s="470" t="s">
        <v>29</v>
      </c>
      <c r="HS261" s="471">
        <v>44545</v>
      </c>
      <c r="HT261" t="s">
        <v>29</v>
      </c>
      <c r="HU261" s="27">
        <v>44545</v>
      </c>
      <c r="HV261" t="s">
        <v>29</v>
      </c>
      <c r="HW261" s="27">
        <v>44545</v>
      </c>
      <c r="HX261" t="s">
        <v>29</v>
      </c>
      <c r="HY261" s="27">
        <v>44586</v>
      </c>
      <c r="HZ261" t="s">
        <v>428</v>
      </c>
      <c r="IA261" s="27">
        <v>44263</v>
      </c>
      <c r="IB261" t="s">
        <v>428</v>
      </c>
      <c r="IC261" s="27">
        <v>44263</v>
      </c>
      <c r="ID261" t="s">
        <v>428</v>
      </c>
      <c r="IE261" s="27">
        <v>44263</v>
      </c>
      <c r="IF261" t="s">
        <v>427</v>
      </c>
      <c r="IG261" s="27">
        <v>44587</v>
      </c>
      <c r="IH261" t="s">
        <v>27</v>
      </c>
      <c r="II261" s="27">
        <v>44586</v>
      </c>
      <c r="IJ261" t="s">
        <v>27</v>
      </c>
      <c r="IK261" s="27">
        <v>44606</v>
      </c>
      <c r="IL261" t="s">
        <v>27</v>
      </c>
      <c r="IM261" s="27">
        <v>44606</v>
      </c>
      <c r="IN261" t="s">
        <v>27</v>
      </c>
      <c r="IO261" s="27">
        <v>44606</v>
      </c>
      <c r="IR261" t="s">
        <v>29</v>
      </c>
      <c r="IS261">
        <v>44586</v>
      </c>
      <c r="IT261" t="s">
        <v>29</v>
      </c>
      <c r="IU261" s="27">
        <v>44586</v>
      </c>
      <c r="IV261" t="s">
        <v>29</v>
      </c>
      <c r="IW261" s="27">
        <v>44642</v>
      </c>
      <c r="IX261" t="s">
        <v>29</v>
      </c>
      <c r="IY261" s="27">
        <v>44642</v>
      </c>
      <c r="IZ261" t="s">
        <v>29</v>
      </c>
      <c r="JA261" s="27">
        <v>44642</v>
      </c>
      <c r="JB261" t="s">
        <v>29</v>
      </c>
      <c r="JC261" s="27">
        <v>44642</v>
      </c>
      <c r="JD261" t="s">
        <v>29</v>
      </c>
      <c r="JE261" s="27">
        <v>44642</v>
      </c>
      <c r="JF261" t="s">
        <v>25</v>
      </c>
      <c r="JG261">
        <v>44545</v>
      </c>
      <c r="JH261" t="s">
        <v>26</v>
      </c>
      <c r="JI261" s="27">
        <v>44664</v>
      </c>
      <c r="JJ261" t="s">
        <v>26</v>
      </c>
      <c r="JK261">
        <v>44664</v>
      </c>
      <c r="JL261" t="s">
        <v>26</v>
      </c>
      <c r="JM261" s="27">
        <v>44664</v>
      </c>
      <c r="JN261" t="s">
        <v>26</v>
      </c>
      <c r="JO261" s="7">
        <v>44664</v>
      </c>
      <c r="JP261" t="s">
        <v>26</v>
      </c>
      <c r="JQ261" s="27">
        <v>44664</v>
      </c>
      <c r="JR261" t="s">
        <v>26</v>
      </c>
      <c r="JS261" s="27">
        <v>44664</v>
      </c>
      <c r="JT261" t="s">
        <v>26</v>
      </c>
      <c r="JU261">
        <v>44664</v>
      </c>
      <c r="JV261" t="s">
        <v>27</v>
      </c>
      <c r="JW261">
        <v>44728</v>
      </c>
      <c r="JX261" t="s">
        <v>27</v>
      </c>
      <c r="JY261" s="27">
        <v>44728</v>
      </c>
      <c r="JZ261" t="s">
        <v>27</v>
      </c>
      <c r="KA261" s="27">
        <v>44761</v>
      </c>
      <c r="KB261" t="s">
        <v>27</v>
      </c>
      <c r="KC261" s="27">
        <v>44761</v>
      </c>
      <c r="KD261" t="s">
        <v>27</v>
      </c>
      <c r="KE261" s="27">
        <v>44761</v>
      </c>
    </row>
    <row r="262" spans="1:291" x14ac:dyDescent="0.25">
      <c r="A262">
        <v>9320</v>
      </c>
      <c r="B262" s="7">
        <v>43927</v>
      </c>
      <c r="D262">
        <v>9320</v>
      </c>
      <c r="E262" s="7">
        <v>43927</v>
      </c>
      <c r="G262">
        <v>4380</v>
      </c>
      <c r="I262">
        <v>9321</v>
      </c>
      <c r="J262" s="7">
        <v>43927</v>
      </c>
      <c r="L262">
        <v>4380</v>
      </c>
      <c r="M262">
        <v>4565</v>
      </c>
      <c r="O262">
        <v>341</v>
      </c>
      <c r="P262" s="7">
        <v>43937</v>
      </c>
      <c r="S262" s="7">
        <v>43977</v>
      </c>
      <c r="T262" t="s">
        <v>2342</v>
      </c>
      <c r="X262">
        <v>4565</v>
      </c>
      <c r="Y262">
        <v>4350</v>
      </c>
      <c r="Z262" s="7">
        <v>43977</v>
      </c>
      <c r="AA262">
        <v>4565</v>
      </c>
      <c r="AB262">
        <v>4565</v>
      </c>
      <c r="AC262">
        <v>341</v>
      </c>
      <c r="AD262" s="7">
        <v>43937</v>
      </c>
      <c r="AE262" s="14">
        <v>9320</v>
      </c>
      <c r="AF262">
        <v>4880</v>
      </c>
      <c r="AG262" s="7">
        <v>43662</v>
      </c>
      <c r="AH262" t="s">
        <v>2594</v>
      </c>
      <c r="AI262" s="7">
        <v>43634</v>
      </c>
      <c r="AJ262" s="15" t="s">
        <v>2342</v>
      </c>
      <c r="AK262">
        <v>3409</v>
      </c>
      <c r="AL262" s="7">
        <v>43997</v>
      </c>
      <c r="AM262">
        <v>1075</v>
      </c>
      <c r="AN262">
        <v>3409</v>
      </c>
      <c r="AO262" s="7">
        <v>43997</v>
      </c>
      <c r="AP262">
        <v>3409</v>
      </c>
      <c r="AQ262" s="7">
        <v>43997</v>
      </c>
      <c r="AR262">
        <v>3409</v>
      </c>
      <c r="AS262" s="27">
        <v>44019</v>
      </c>
      <c r="AT262">
        <v>3409</v>
      </c>
      <c r="AU262" s="27">
        <v>44019</v>
      </c>
      <c r="AV262">
        <v>3409</v>
      </c>
      <c r="AW262" s="27">
        <v>44019</v>
      </c>
      <c r="AX262">
        <v>3409</v>
      </c>
      <c r="AY262" s="27">
        <v>44053</v>
      </c>
      <c r="AZ262">
        <v>3418</v>
      </c>
      <c r="BA262" s="27">
        <v>44053</v>
      </c>
      <c r="BB262">
        <v>3418</v>
      </c>
      <c r="BC262" s="27">
        <v>44053</v>
      </c>
      <c r="BD262">
        <v>3026</v>
      </c>
      <c r="BE262" s="27">
        <v>44083</v>
      </c>
      <c r="BF262">
        <v>3026</v>
      </c>
      <c r="BG262" s="27">
        <v>44083</v>
      </c>
      <c r="BJ262">
        <v>3026</v>
      </c>
      <c r="BK262" s="27">
        <v>44083</v>
      </c>
      <c r="BL262">
        <v>3026</v>
      </c>
      <c r="BM262" s="27">
        <v>44083</v>
      </c>
      <c r="BN262">
        <v>4845</v>
      </c>
      <c r="BO262" s="27">
        <v>44091</v>
      </c>
      <c r="BP262">
        <v>4845</v>
      </c>
      <c r="BQ262" s="7">
        <v>44091</v>
      </c>
      <c r="BR262">
        <v>3409</v>
      </c>
      <c r="BS262" s="27">
        <v>44083</v>
      </c>
      <c r="BT262">
        <v>4845</v>
      </c>
      <c r="BU262" s="27">
        <v>44183</v>
      </c>
      <c r="BV262">
        <v>4845</v>
      </c>
      <c r="BW262" s="7">
        <v>44183</v>
      </c>
      <c r="BX262">
        <v>3409</v>
      </c>
      <c r="BY262" s="27">
        <v>44083</v>
      </c>
      <c r="BZ262">
        <v>4880</v>
      </c>
      <c r="CA262" s="27">
        <v>44183</v>
      </c>
      <c r="CB262">
        <v>3026</v>
      </c>
      <c r="CC262" s="27">
        <v>44083</v>
      </c>
      <c r="CD262">
        <v>300</v>
      </c>
      <c r="CE262" s="27">
        <v>44217</v>
      </c>
      <c r="CF262">
        <v>3418</v>
      </c>
      <c r="CG262" s="27">
        <v>44222</v>
      </c>
      <c r="CH262">
        <v>6640</v>
      </c>
      <c r="CI262" s="27">
        <v>44182</v>
      </c>
      <c r="CJ262">
        <v>2279</v>
      </c>
      <c r="CK262" s="27">
        <v>44019</v>
      </c>
      <c r="CL262">
        <v>6640</v>
      </c>
      <c r="CM262" s="27">
        <v>44247</v>
      </c>
      <c r="CN262">
        <v>6650</v>
      </c>
      <c r="CO262" s="27">
        <v>44247</v>
      </c>
      <c r="CP262">
        <v>6650</v>
      </c>
      <c r="CQ262" s="7">
        <v>44247</v>
      </c>
      <c r="CT262">
        <v>6243</v>
      </c>
      <c r="CU262" s="7">
        <v>44263</v>
      </c>
      <c r="CV262">
        <v>3026</v>
      </c>
      <c r="CW262" s="27">
        <v>44272</v>
      </c>
      <c r="CX262">
        <v>3026</v>
      </c>
      <c r="CY262" s="27">
        <v>44272</v>
      </c>
      <c r="CZ262">
        <v>3026</v>
      </c>
      <c r="DA262" s="27">
        <v>44299</v>
      </c>
      <c r="DB262">
        <v>3026</v>
      </c>
      <c r="DC262" s="27">
        <v>44299</v>
      </c>
      <c r="DD262">
        <v>4695</v>
      </c>
      <c r="DE262" s="27">
        <v>44300</v>
      </c>
      <c r="DF262">
        <v>4695</v>
      </c>
      <c r="DG262" s="27">
        <v>44300</v>
      </c>
      <c r="DH262">
        <v>4695</v>
      </c>
      <c r="DI262" s="27">
        <v>44300</v>
      </c>
      <c r="DJ262" t="s">
        <v>374</v>
      </c>
      <c r="DK262" s="7">
        <v>44365</v>
      </c>
      <c r="DL262" t="s">
        <v>461</v>
      </c>
      <c r="DM262" s="27">
        <v>44362</v>
      </c>
      <c r="DN262" t="s">
        <v>461</v>
      </c>
      <c r="DO262" s="27">
        <v>44362</v>
      </c>
      <c r="DP262" t="s">
        <v>451</v>
      </c>
      <c r="DQ262" s="27">
        <v>44263</v>
      </c>
      <c r="DT262" t="s">
        <v>451</v>
      </c>
      <c r="DU262" s="27">
        <v>44263</v>
      </c>
      <c r="DV262" t="s">
        <v>449</v>
      </c>
      <c r="DW262" s="27">
        <v>44362</v>
      </c>
      <c r="DX262" t="s">
        <v>446</v>
      </c>
      <c r="DY262" s="7">
        <v>44362</v>
      </c>
      <c r="DZ262" t="s">
        <v>446</v>
      </c>
      <c r="EA262">
        <v>44362</v>
      </c>
      <c r="EB262" t="s">
        <v>446</v>
      </c>
      <c r="EC262" s="27">
        <v>44396</v>
      </c>
      <c r="ED262" t="s">
        <v>446</v>
      </c>
      <c r="EE262" s="27">
        <v>44396</v>
      </c>
      <c r="EF262" t="s">
        <v>446</v>
      </c>
      <c r="EG262" s="7">
        <v>44396</v>
      </c>
      <c r="EH262" t="s">
        <v>446</v>
      </c>
      <c r="EI262" s="27">
        <v>44396</v>
      </c>
      <c r="EJ262" t="s">
        <v>442</v>
      </c>
      <c r="EK262" s="27">
        <v>44396</v>
      </c>
      <c r="EL262" t="s">
        <v>442</v>
      </c>
      <c r="EM262" s="27">
        <v>44396</v>
      </c>
      <c r="EN262" t="s">
        <v>442</v>
      </c>
      <c r="EO262" s="27">
        <v>44396</v>
      </c>
      <c r="EP262" t="s">
        <v>442</v>
      </c>
      <c r="EQ262" s="27">
        <v>44396</v>
      </c>
      <c r="ER262" t="s">
        <v>436</v>
      </c>
      <c r="ES262" s="27">
        <v>44419</v>
      </c>
      <c r="ET262" t="s">
        <v>435</v>
      </c>
      <c r="EU262" s="27">
        <v>44419</v>
      </c>
      <c r="EV262" t="s">
        <v>434</v>
      </c>
      <c r="EW262" s="27">
        <v>44419</v>
      </c>
      <c r="EX262" t="s">
        <v>434</v>
      </c>
      <c r="EY262" s="27">
        <v>44419</v>
      </c>
      <c r="EZ262" t="s">
        <v>434</v>
      </c>
      <c r="FA262">
        <v>44419</v>
      </c>
      <c r="FB262" t="s">
        <v>434</v>
      </c>
      <c r="FC262" s="27">
        <v>44419</v>
      </c>
      <c r="FF262" t="s">
        <v>434</v>
      </c>
      <c r="FG262" s="27">
        <v>44419</v>
      </c>
      <c r="FH262" t="s">
        <v>432</v>
      </c>
      <c r="FI262" s="7">
        <v>44419</v>
      </c>
      <c r="FJ262" t="s">
        <v>432</v>
      </c>
      <c r="FK262" s="27">
        <v>44419</v>
      </c>
      <c r="FL262" t="s">
        <v>432</v>
      </c>
      <c r="FM262" s="27">
        <v>44419</v>
      </c>
      <c r="FN262" t="s">
        <v>431</v>
      </c>
      <c r="FO262" s="27">
        <v>44452</v>
      </c>
      <c r="FP262" t="s">
        <v>431</v>
      </c>
      <c r="FQ262" s="27">
        <v>44452</v>
      </c>
      <c r="FR262" t="s">
        <v>430</v>
      </c>
      <c r="FS262" s="27">
        <v>44452</v>
      </c>
      <c r="FT262" t="s">
        <v>430</v>
      </c>
      <c r="FU262" s="7">
        <v>44452</v>
      </c>
      <c r="FV262" t="s">
        <v>430</v>
      </c>
      <c r="FW262" s="27">
        <v>44452</v>
      </c>
      <c r="FX262" t="s">
        <v>430</v>
      </c>
      <c r="FY262" s="27">
        <v>44452</v>
      </c>
      <c r="FZ262" t="s">
        <v>430</v>
      </c>
      <c r="GA262" s="27">
        <v>44452</v>
      </c>
      <c r="GB262" t="s">
        <v>430</v>
      </c>
      <c r="GC262" s="27">
        <v>44452</v>
      </c>
      <c r="GD262" t="s">
        <v>430</v>
      </c>
      <c r="GE262" s="27">
        <v>44452</v>
      </c>
      <c r="GF262" t="s">
        <v>430</v>
      </c>
      <c r="GG262" s="27">
        <v>44452</v>
      </c>
      <c r="GH262" t="s">
        <v>430</v>
      </c>
      <c r="GI262" s="27">
        <v>44481</v>
      </c>
      <c r="GJ262" t="s">
        <v>430</v>
      </c>
      <c r="GK262" s="27">
        <v>44481</v>
      </c>
      <c r="GL262" t="s">
        <v>430</v>
      </c>
      <c r="GM262" s="27">
        <v>44481</v>
      </c>
      <c r="GN262" t="s">
        <v>430</v>
      </c>
      <c r="GO262" s="27">
        <v>44481</v>
      </c>
      <c r="GP262" t="s">
        <v>430</v>
      </c>
      <c r="GQ262" s="27">
        <v>44481</v>
      </c>
      <c r="GR262" t="s">
        <v>430</v>
      </c>
      <c r="GS262" s="27">
        <v>44481</v>
      </c>
      <c r="GT262" t="s">
        <v>430</v>
      </c>
      <c r="GU262" s="27">
        <v>44509</v>
      </c>
      <c r="GV262" t="s">
        <v>430</v>
      </c>
      <c r="GW262" s="27">
        <v>44509</v>
      </c>
      <c r="GX262" t="s">
        <v>430</v>
      </c>
      <c r="GY262" s="27">
        <v>44509</v>
      </c>
      <c r="GZ262" t="s">
        <v>429</v>
      </c>
      <c r="HA262" s="27">
        <v>44509</v>
      </c>
      <c r="HB262" t="s">
        <v>429</v>
      </c>
      <c r="HC262" s="27">
        <v>44509</v>
      </c>
      <c r="HD262" t="s">
        <v>429</v>
      </c>
      <c r="HE262" s="27">
        <v>44509</v>
      </c>
      <c r="HF262" t="s">
        <v>429</v>
      </c>
      <c r="HG262">
        <v>44509</v>
      </c>
      <c r="HH262" t="s">
        <v>429</v>
      </c>
      <c r="HI262">
        <v>44509</v>
      </c>
      <c r="HJ262" t="s">
        <v>429</v>
      </c>
      <c r="HK262">
        <v>44509</v>
      </c>
      <c r="HL262" t="s">
        <v>429</v>
      </c>
      <c r="HM262" s="27">
        <v>44545</v>
      </c>
      <c r="HN262" t="s">
        <v>27</v>
      </c>
      <c r="HO262" s="27">
        <v>44545</v>
      </c>
      <c r="HP262" t="s">
        <v>25</v>
      </c>
      <c r="HQ262" s="27">
        <v>44545</v>
      </c>
      <c r="HR262" s="470" t="s">
        <v>25</v>
      </c>
      <c r="HS262" s="471">
        <v>44545</v>
      </c>
      <c r="HT262" t="s">
        <v>25</v>
      </c>
      <c r="HU262" s="27">
        <v>44545</v>
      </c>
      <c r="HV262" t="s">
        <v>25</v>
      </c>
      <c r="HW262" s="27">
        <v>44545</v>
      </c>
      <c r="HX262" t="s">
        <v>25</v>
      </c>
      <c r="HY262" s="27">
        <v>44545</v>
      </c>
      <c r="HZ262" t="s">
        <v>26</v>
      </c>
      <c r="IA262" s="27">
        <v>44586</v>
      </c>
      <c r="IB262" t="s">
        <v>26</v>
      </c>
      <c r="IC262" s="27">
        <v>44586</v>
      </c>
      <c r="ID262" t="s">
        <v>26</v>
      </c>
      <c r="IE262" s="27">
        <v>44586</v>
      </c>
      <c r="IF262" t="s">
        <v>428</v>
      </c>
      <c r="IG262" s="27">
        <v>44263</v>
      </c>
      <c r="IH262" t="s">
        <v>29</v>
      </c>
      <c r="II262" s="27">
        <v>44586</v>
      </c>
      <c r="IJ262" t="s">
        <v>29</v>
      </c>
      <c r="IK262" s="27">
        <v>44586</v>
      </c>
      <c r="IL262" t="s">
        <v>29</v>
      </c>
      <c r="IM262" s="27">
        <v>44586</v>
      </c>
      <c r="IN262" t="s">
        <v>29</v>
      </c>
      <c r="IO262" s="27">
        <v>44586</v>
      </c>
      <c r="IR262" t="s">
        <v>25</v>
      </c>
      <c r="IS262">
        <v>44545</v>
      </c>
      <c r="IT262" t="s">
        <v>25</v>
      </c>
      <c r="IU262" s="27">
        <v>44545</v>
      </c>
      <c r="IV262" t="s">
        <v>25</v>
      </c>
      <c r="IW262" s="27">
        <v>44545</v>
      </c>
      <c r="IX262" t="s">
        <v>25</v>
      </c>
      <c r="IY262" s="27">
        <v>44545</v>
      </c>
      <c r="IZ262" t="s">
        <v>25</v>
      </c>
      <c r="JA262" s="27">
        <v>44545</v>
      </c>
      <c r="JB262" t="s">
        <v>25</v>
      </c>
      <c r="JC262" s="27">
        <v>44545</v>
      </c>
      <c r="JD262" t="s">
        <v>25</v>
      </c>
      <c r="JE262" s="27">
        <v>44545</v>
      </c>
      <c r="JF262" t="s">
        <v>429</v>
      </c>
      <c r="JG262">
        <v>44662</v>
      </c>
      <c r="JH262" t="s">
        <v>27</v>
      </c>
      <c r="JI262" s="27">
        <v>44664</v>
      </c>
      <c r="JJ262" t="s">
        <v>27</v>
      </c>
      <c r="JK262">
        <v>44664</v>
      </c>
      <c r="JL262" t="s">
        <v>27</v>
      </c>
      <c r="JM262" s="27">
        <v>44664</v>
      </c>
      <c r="JN262" t="s">
        <v>27</v>
      </c>
      <c r="JO262" s="7">
        <v>44664</v>
      </c>
      <c r="JP262" t="s">
        <v>27</v>
      </c>
      <c r="JQ262" s="27">
        <v>44694</v>
      </c>
      <c r="JR262" t="s">
        <v>27</v>
      </c>
      <c r="JS262" s="27">
        <v>44694</v>
      </c>
      <c r="JT262" t="s">
        <v>27</v>
      </c>
      <c r="JU262">
        <v>44694</v>
      </c>
      <c r="JV262" t="s">
        <v>29</v>
      </c>
      <c r="JW262">
        <v>44727</v>
      </c>
      <c r="JX262" t="s">
        <v>29</v>
      </c>
      <c r="JY262" s="27">
        <v>44727</v>
      </c>
      <c r="JZ262" t="s">
        <v>29</v>
      </c>
      <c r="KA262" s="27">
        <v>44761</v>
      </c>
      <c r="KB262" t="s">
        <v>29</v>
      </c>
      <c r="KC262" s="27">
        <v>44761</v>
      </c>
      <c r="KD262" t="s">
        <v>29</v>
      </c>
      <c r="KE262" s="27">
        <v>44761</v>
      </c>
    </row>
    <row r="263" spans="1:291" x14ac:dyDescent="0.25">
      <c r="A263">
        <v>9321</v>
      </c>
      <c r="B263" s="7">
        <v>43927</v>
      </c>
      <c r="D263">
        <v>9321</v>
      </c>
      <c r="E263" s="7">
        <v>43927</v>
      </c>
      <c r="G263">
        <v>4381</v>
      </c>
      <c r="I263">
        <v>9319</v>
      </c>
      <c r="J263" s="7">
        <v>43927</v>
      </c>
      <c r="L263">
        <v>4381</v>
      </c>
      <c r="M263">
        <v>4350</v>
      </c>
      <c r="O263">
        <v>342</v>
      </c>
      <c r="P263" s="7">
        <v>43971</v>
      </c>
      <c r="R263" t="s">
        <v>2594</v>
      </c>
      <c r="S263" s="7">
        <v>43634</v>
      </c>
      <c r="T263" t="s">
        <v>2342</v>
      </c>
      <c r="X263">
        <v>4350</v>
      </c>
      <c r="Y263">
        <v>9322</v>
      </c>
      <c r="Z263" s="7">
        <v>43927</v>
      </c>
      <c r="AA263">
        <v>4350</v>
      </c>
      <c r="AB263">
        <v>4350</v>
      </c>
      <c r="AC263">
        <v>342</v>
      </c>
      <c r="AD263" s="7">
        <v>43971</v>
      </c>
      <c r="AE263" s="14">
        <v>9321</v>
      </c>
      <c r="AF263">
        <v>4845</v>
      </c>
      <c r="AG263" s="7">
        <v>43971</v>
      </c>
      <c r="AI263" s="7">
        <v>43634</v>
      </c>
      <c r="AJ263" s="15" t="s">
        <v>2342</v>
      </c>
      <c r="AK263">
        <v>3399</v>
      </c>
      <c r="AL263" s="7">
        <v>43997</v>
      </c>
      <c r="AM263">
        <v>1061</v>
      </c>
      <c r="AN263">
        <v>3399</v>
      </c>
      <c r="AO263" s="7">
        <v>43997</v>
      </c>
      <c r="AP263">
        <v>3399</v>
      </c>
      <c r="AQ263" s="7">
        <v>43997</v>
      </c>
      <c r="AR263">
        <v>3399</v>
      </c>
      <c r="AS263" s="27">
        <v>44019</v>
      </c>
      <c r="AT263">
        <v>3399</v>
      </c>
      <c r="AU263" s="27">
        <v>44019</v>
      </c>
      <c r="AV263">
        <v>3399</v>
      </c>
      <c r="AW263" s="27">
        <v>44019</v>
      </c>
      <c r="AX263">
        <v>3399</v>
      </c>
      <c r="AY263" s="27">
        <v>44053</v>
      </c>
      <c r="AZ263">
        <v>3409</v>
      </c>
      <c r="BA263" s="27">
        <v>44053</v>
      </c>
      <c r="BB263">
        <v>3409</v>
      </c>
      <c r="BC263" s="27">
        <v>44053</v>
      </c>
      <c r="BD263">
        <v>3418</v>
      </c>
      <c r="BE263" s="27">
        <v>44083</v>
      </c>
      <c r="BF263">
        <v>3418</v>
      </c>
      <c r="BG263" s="27">
        <v>44083</v>
      </c>
      <c r="BJ263">
        <v>3418</v>
      </c>
      <c r="BK263" s="27">
        <v>44083</v>
      </c>
      <c r="BL263">
        <v>3418</v>
      </c>
      <c r="BM263" s="27">
        <v>44083</v>
      </c>
      <c r="BN263">
        <v>4695</v>
      </c>
      <c r="BO263" s="27">
        <v>44091</v>
      </c>
      <c r="BP263">
        <v>4695</v>
      </c>
      <c r="BQ263" s="7">
        <v>44091</v>
      </c>
      <c r="BR263">
        <v>3399</v>
      </c>
      <c r="BS263" s="27">
        <v>44083</v>
      </c>
      <c r="BT263">
        <v>4695</v>
      </c>
      <c r="BU263" s="27">
        <v>44183</v>
      </c>
      <c r="BV263">
        <v>4695</v>
      </c>
      <c r="BW263" s="7">
        <v>44183</v>
      </c>
      <c r="BX263">
        <v>3399</v>
      </c>
      <c r="BY263" s="27">
        <v>44183</v>
      </c>
      <c r="BZ263">
        <v>4845</v>
      </c>
      <c r="CA263" s="27">
        <v>44183</v>
      </c>
      <c r="CB263">
        <v>3418</v>
      </c>
      <c r="CC263" s="27">
        <v>44222</v>
      </c>
      <c r="CD263">
        <v>299</v>
      </c>
      <c r="CE263" s="27">
        <v>44217</v>
      </c>
      <c r="CF263">
        <v>3409</v>
      </c>
      <c r="CG263" s="27">
        <v>44222</v>
      </c>
      <c r="CH263">
        <v>2448</v>
      </c>
      <c r="CI263" s="27">
        <v>44217</v>
      </c>
      <c r="CJ263">
        <v>2198</v>
      </c>
      <c r="CK263" s="27">
        <v>44053</v>
      </c>
      <c r="CL263">
        <v>2448</v>
      </c>
      <c r="CM263" s="27">
        <v>44247</v>
      </c>
      <c r="CN263">
        <v>6640</v>
      </c>
      <c r="CO263" s="27">
        <v>44247</v>
      </c>
      <c r="CP263">
        <v>6640</v>
      </c>
      <c r="CQ263" s="7">
        <v>44247</v>
      </c>
      <c r="CT263">
        <v>6244</v>
      </c>
      <c r="CU263" s="7">
        <v>44263</v>
      </c>
      <c r="CV263">
        <v>3418</v>
      </c>
      <c r="CW263" s="27">
        <v>44264</v>
      </c>
      <c r="CX263">
        <v>3418</v>
      </c>
      <c r="CY263" s="27">
        <v>44264</v>
      </c>
      <c r="CZ263">
        <v>3418</v>
      </c>
      <c r="DA263" s="27">
        <v>44299</v>
      </c>
      <c r="DB263">
        <v>3418</v>
      </c>
      <c r="DC263" s="27">
        <v>44299</v>
      </c>
      <c r="DD263">
        <v>3026</v>
      </c>
      <c r="DE263" s="27">
        <v>44299</v>
      </c>
      <c r="DF263">
        <v>3026</v>
      </c>
      <c r="DG263" s="27">
        <v>44299</v>
      </c>
      <c r="DH263">
        <v>3026</v>
      </c>
      <c r="DI263" s="27">
        <v>44343</v>
      </c>
      <c r="DJ263" t="s">
        <v>376</v>
      </c>
      <c r="DK263" s="7">
        <v>44365</v>
      </c>
      <c r="DL263" t="s">
        <v>463</v>
      </c>
      <c r="DM263" s="27">
        <v>44362</v>
      </c>
      <c r="DN263" t="s">
        <v>463</v>
      </c>
      <c r="DO263" s="27">
        <v>44362</v>
      </c>
      <c r="DP263" t="s">
        <v>452</v>
      </c>
      <c r="DQ263" s="27">
        <v>44362</v>
      </c>
      <c r="DT263" t="s">
        <v>452</v>
      </c>
      <c r="DU263" s="27">
        <v>44362</v>
      </c>
      <c r="DV263" t="s">
        <v>450</v>
      </c>
      <c r="DW263" s="27">
        <v>44362</v>
      </c>
      <c r="DX263" t="s">
        <v>447</v>
      </c>
      <c r="DY263" s="7">
        <v>44362</v>
      </c>
      <c r="DZ263" t="s">
        <v>447</v>
      </c>
      <c r="EA263">
        <v>44362</v>
      </c>
      <c r="EB263" t="s">
        <v>447</v>
      </c>
      <c r="EC263" s="27">
        <v>44396</v>
      </c>
      <c r="ED263" t="s">
        <v>447</v>
      </c>
      <c r="EE263" s="27">
        <v>44396</v>
      </c>
      <c r="EF263" t="s">
        <v>447</v>
      </c>
      <c r="EG263" s="7">
        <v>44396</v>
      </c>
      <c r="EH263" t="s">
        <v>447</v>
      </c>
      <c r="EI263" s="27">
        <v>44396</v>
      </c>
      <c r="EJ263" t="s">
        <v>444</v>
      </c>
      <c r="EK263" s="27">
        <v>44396</v>
      </c>
      <c r="EL263" t="s">
        <v>444</v>
      </c>
      <c r="EM263" s="27">
        <v>44396</v>
      </c>
      <c r="EN263" t="s">
        <v>444</v>
      </c>
      <c r="EO263" s="27">
        <v>44396</v>
      </c>
      <c r="EP263" t="s">
        <v>444</v>
      </c>
      <c r="EQ263" s="27">
        <v>44396</v>
      </c>
      <c r="ER263" t="s">
        <v>437</v>
      </c>
      <c r="ES263" s="27">
        <v>44419</v>
      </c>
      <c r="ET263" t="s">
        <v>436</v>
      </c>
      <c r="EU263" s="27">
        <v>44419</v>
      </c>
      <c r="EV263" t="s">
        <v>435</v>
      </c>
      <c r="EW263" s="27">
        <v>44419</v>
      </c>
      <c r="EX263" t="s">
        <v>435</v>
      </c>
      <c r="EY263" s="27">
        <v>44419</v>
      </c>
      <c r="EZ263" t="s">
        <v>435</v>
      </c>
      <c r="FA263">
        <v>44419</v>
      </c>
      <c r="FB263" t="s">
        <v>435</v>
      </c>
      <c r="FC263" s="27">
        <v>44419</v>
      </c>
      <c r="FF263" t="s">
        <v>435</v>
      </c>
      <c r="FG263" s="27">
        <v>44419</v>
      </c>
      <c r="FH263" t="s">
        <v>434</v>
      </c>
      <c r="FI263" s="7">
        <v>44419</v>
      </c>
      <c r="FJ263" t="s">
        <v>434</v>
      </c>
      <c r="FK263" s="27">
        <v>44419</v>
      </c>
      <c r="FL263" t="s">
        <v>434</v>
      </c>
      <c r="FM263" s="27">
        <v>44419</v>
      </c>
      <c r="FN263" t="s">
        <v>432</v>
      </c>
      <c r="FO263" s="27">
        <v>44452</v>
      </c>
      <c r="FP263" t="s">
        <v>432</v>
      </c>
      <c r="FQ263" s="27">
        <v>44452</v>
      </c>
      <c r="FR263" t="s">
        <v>431</v>
      </c>
      <c r="FS263" s="27">
        <v>44452</v>
      </c>
      <c r="FT263" t="s">
        <v>431</v>
      </c>
      <c r="FU263" s="7">
        <v>44452</v>
      </c>
      <c r="FV263" t="s">
        <v>431</v>
      </c>
      <c r="FW263" s="27">
        <v>44452</v>
      </c>
      <c r="FX263" t="s">
        <v>431</v>
      </c>
      <c r="FY263" s="27">
        <v>44452</v>
      </c>
      <c r="FZ263" t="s">
        <v>431</v>
      </c>
      <c r="GA263" s="27">
        <v>44452</v>
      </c>
      <c r="GB263" t="s">
        <v>431</v>
      </c>
      <c r="GC263" s="27">
        <v>44452</v>
      </c>
      <c r="GD263" t="s">
        <v>431</v>
      </c>
      <c r="GE263" s="27">
        <v>44452</v>
      </c>
      <c r="GF263" t="s">
        <v>431</v>
      </c>
      <c r="GG263" s="27">
        <v>44452</v>
      </c>
      <c r="GH263" t="s">
        <v>431</v>
      </c>
      <c r="GI263" s="27">
        <v>44481</v>
      </c>
      <c r="GJ263" t="s">
        <v>431</v>
      </c>
      <c r="GK263" s="27">
        <v>44481</v>
      </c>
      <c r="GL263" t="s">
        <v>431</v>
      </c>
      <c r="GM263" s="27">
        <v>44481</v>
      </c>
      <c r="GN263" t="s">
        <v>431</v>
      </c>
      <c r="GO263" s="27">
        <v>44481</v>
      </c>
      <c r="GP263" t="s">
        <v>431</v>
      </c>
      <c r="GQ263" s="27">
        <v>44481</v>
      </c>
      <c r="GR263" t="s">
        <v>431</v>
      </c>
      <c r="GS263" s="27">
        <v>44481</v>
      </c>
      <c r="GT263" t="s">
        <v>431</v>
      </c>
      <c r="GU263" s="27">
        <v>44509</v>
      </c>
      <c r="GV263" t="s">
        <v>431</v>
      </c>
      <c r="GW263" s="27">
        <v>44509</v>
      </c>
      <c r="GX263" t="s">
        <v>431</v>
      </c>
      <c r="GY263" s="27">
        <v>44509</v>
      </c>
      <c r="GZ263" t="s">
        <v>430</v>
      </c>
      <c r="HA263" s="27">
        <v>44509</v>
      </c>
      <c r="HB263" t="s">
        <v>430</v>
      </c>
      <c r="HC263" s="27">
        <v>44509</v>
      </c>
      <c r="HD263" t="s">
        <v>430</v>
      </c>
      <c r="HE263" s="27">
        <v>44509</v>
      </c>
      <c r="HF263" t="s">
        <v>430</v>
      </c>
      <c r="HG263">
        <v>44509</v>
      </c>
      <c r="HH263" t="s">
        <v>430</v>
      </c>
      <c r="HI263">
        <v>44509</v>
      </c>
      <c r="HJ263" t="s">
        <v>430</v>
      </c>
      <c r="HK263">
        <v>44509</v>
      </c>
      <c r="HL263" t="s">
        <v>430</v>
      </c>
      <c r="HM263" s="27">
        <v>44545</v>
      </c>
      <c r="HN263" t="s">
        <v>29</v>
      </c>
      <c r="HO263" s="27">
        <v>44545</v>
      </c>
      <c r="HP263" t="s">
        <v>429</v>
      </c>
      <c r="HQ263" s="27">
        <v>44545</v>
      </c>
      <c r="HR263" s="470" t="s">
        <v>429</v>
      </c>
      <c r="HS263" s="471">
        <v>44545</v>
      </c>
      <c r="HT263" t="s">
        <v>429</v>
      </c>
      <c r="HU263" s="27">
        <v>44575</v>
      </c>
      <c r="HV263" t="s">
        <v>429</v>
      </c>
      <c r="HW263" s="27">
        <v>44575</v>
      </c>
      <c r="HX263" t="s">
        <v>429</v>
      </c>
      <c r="HY263" s="27">
        <v>44575</v>
      </c>
      <c r="HZ263" t="s">
        <v>27</v>
      </c>
      <c r="IA263" s="27">
        <v>44586</v>
      </c>
      <c r="IB263" t="s">
        <v>27</v>
      </c>
      <c r="IC263" s="27">
        <v>44586</v>
      </c>
      <c r="ID263" t="s">
        <v>27</v>
      </c>
      <c r="IE263" s="27">
        <v>44586</v>
      </c>
      <c r="IF263" t="s">
        <v>26</v>
      </c>
      <c r="IG263" s="27">
        <v>44586</v>
      </c>
      <c r="IH263" t="s">
        <v>25</v>
      </c>
      <c r="II263" s="27">
        <v>44545</v>
      </c>
      <c r="IJ263" t="s">
        <v>25</v>
      </c>
      <c r="IK263" s="27">
        <v>44545</v>
      </c>
      <c r="IL263" t="s">
        <v>25</v>
      </c>
      <c r="IM263" s="27">
        <v>44545</v>
      </c>
      <c r="IN263" t="s">
        <v>25</v>
      </c>
      <c r="IO263" s="27">
        <v>44545</v>
      </c>
      <c r="IR263" t="s">
        <v>429</v>
      </c>
      <c r="IS263">
        <v>44607</v>
      </c>
      <c r="IT263" t="s">
        <v>429</v>
      </c>
      <c r="IU263" s="27">
        <v>44607</v>
      </c>
      <c r="IV263" t="s">
        <v>429</v>
      </c>
      <c r="IW263" s="27">
        <v>44642</v>
      </c>
      <c r="IX263" t="s">
        <v>429</v>
      </c>
      <c r="IY263" s="27">
        <v>44642</v>
      </c>
      <c r="IZ263" t="s">
        <v>429</v>
      </c>
      <c r="JA263" s="27">
        <v>44642</v>
      </c>
      <c r="JB263" t="s">
        <v>429</v>
      </c>
      <c r="JC263" s="27">
        <v>44642</v>
      </c>
      <c r="JD263" t="s">
        <v>429</v>
      </c>
      <c r="JE263" s="27">
        <v>44642</v>
      </c>
      <c r="JF263" t="s">
        <v>430</v>
      </c>
      <c r="JG263">
        <v>44662</v>
      </c>
      <c r="JH263" t="s">
        <v>29</v>
      </c>
      <c r="JI263" s="27">
        <v>44664</v>
      </c>
      <c r="JJ263" t="s">
        <v>29</v>
      </c>
      <c r="JK263">
        <v>44664</v>
      </c>
      <c r="JL263" t="s">
        <v>29</v>
      </c>
      <c r="JM263" s="27">
        <v>44681</v>
      </c>
      <c r="JN263" t="s">
        <v>29</v>
      </c>
      <c r="JO263" s="7">
        <v>44681</v>
      </c>
      <c r="JP263" t="s">
        <v>29</v>
      </c>
      <c r="JQ263" s="27">
        <v>44694</v>
      </c>
      <c r="JR263" t="s">
        <v>29</v>
      </c>
      <c r="JS263" s="27">
        <v>44694</v>
      </c>
      <c r="JT263" t="s">
        <v>29</v>
      </c>
      <c r="JU263">
        <v>44694</v>
      </c>
      <c r="JV263" t="s">
        <v>25</v>
      </c>
      <c r="JW263">
        <v>44545</v>
      </c>
      <c r="JX263" t="s">
        <v>25</v>
      </c>
      <c r="JY263" s="27">
        <v>44545</v>
      </c>
      <c r="JZ263" t="s">
        <v>25</v>
      </c>
      <c r="KA263" s="27">
        <v>44545</v>
      </c>
      <c r="KB263" t="s">
        <v>25</v>
      </c>
      <c r="KC263" s="27">
        <v>44545</v>
      </c>
      <c r="KD263" t="s">
        <v>25</v>
      </c>
      <c r="KE263" s="27">
        <v>44545</v>
      </c>
    </row>
    <row r="264" spans="1:291" x14ac:dyDescent="0.25">
      <c r="A264">
        <v>9319</v>
      </c>
      <c r="B264" s="7">
        <v>43927</v>
      </c>
      <c r="D264">
        <v>9319</v>
      </c>
      <c r="E264" s="7">
        <v>43927</v>
      </c>
      <c r="G264">
        <v>4340</v>
      </c>
      <c r="I264">
        <v>9323</v>
      </c>
      <c r="J264" s="7">
        <v>43895</v>
      </c>
      <c r="L264">
        <v>4340</v>
      </c>
      <c r="M264">
        <v>9322</v>
      </c>
      <c r="O264">
        <v>4777</v>
      </c>
      <c r="P264" s="7">
        <v>43971</v>
      </c>
      <c r="S264" s="7">
        <v>43634</v>
      </c>
      <c r="T264" t="s">
        <v>2342</v>
      </c>
      <c r="X264">
        <v>9322</v>
      </c>
      <c r="Y264">
        <v>9320</v>
      </c>
      <c r="Z264" s="7">
        <v>43927</v>
      </c>
      <c r="AA264">
        <v>9322</v>
      </c>
      <c r="AB264">
        <v>9322</v>
      </c>
      <c r="AC264">
        <v>4777</v>
      </c>
      <c r="AD264" s="7">
        <v>43971</v>
      </c>
      <c r="AE264" s="14">
        <v>9319</v>
      </c>
      <c r="AF264">
        <v>4695</v>
      </c>
      <c r="AG264" s="7">
        <v>43971</v>
      </c>
      <c r="AH264">
        <v>5654</v>
      </c>
      <c r="AI264" s="7">
        <v>42947</v>
      </c>
      <c r="AJ264" s="15" t="s">
        <v>2342</v>
      </c>
      <c r="AK264">
        <v>3045</v>
      </c>
      <c r="AL264" s="7">
        <v>43997</v>
      </c>
      <c r="AM264">
        <v>1081</v>
      </c>
      <c r="AN264">
        <v>3045</v>
      </c>
      <c r="AO264" s="7">
        <v>43997</v>
      </c>
      <c r="AP264">
        <v>3045</v>
      </c>
      <c r="AQ264" s="7">
        <v>43997</v>
      </c>
      <c r="AR264">
        <v>3045</v>
      </c>
      <c r="AS264" s="27">
        <v>44019</v>
      </c>
      <c r="AT264">
        <v>3045</v>
      </c>
      <c r="AU264" s="27">
        <v>44019</v>
      </c>
      <c r="AV264">
        <v>3045</v>
      </c>
      <c r="AW264" s="27">
        <v>44019</v>
      </c>
      <c r="AX264">
        <v>3045</v>
      </c>
      <c r="AY264" s="27">
        <v>44053</v>
      </c>
      <c r="AZ264">
        <v>3399</v>
      </c>
      <c r="BA264" s="27">
        <v>44053</v>
      </c>
      <c r="BB264">
        <v>3399</v>
      </c>
      <c r="BC264" s="27">
        <v>44053</v>
      </c>
      <c r="BD264">
        <v>3409</v>
      </c>
      <c r="BE264" s="27">
        <v>44083</v>
      </c>
      <c r="BF264">
        <v>3409</v>
      </c>
      <c r="BG264" s="27">
        <v>44083</v>
      </c>
      <c r="BJ264">
        <v>3409</v>
      </c>
      <c r="BK264" s="27">
        <v>44083</v>
      </c>
      <c r="BL264">
        <v>3409</v>
      </c>
      <c r="BM264" s="27">
        <v>44083</v>
      </c>
      <c r="BN264">
        <v>3026</v>
      </c>
      <c r="BO264" s="27">
        <v>44083</v>
      </c>
      <c r="BP264">
        <v>3026</v>
      </c>
      <c r="BQ264" s="7">
        <v>44083</v>
      </c>
      <c r="BR264">
        <v>3045</v>
      </c>
      <c r="BS264" s="27">
        <v>44083</v>
      </c>
      <c r="BT264">
        <v>3026</v>
      </c>
      <c r="BU264" s="27">
        <v>44083</v>
      </c>
      <c r="BV264">
        <v>3026</v>
      </c>
      <c r="BW264">
        <v>44083</v>
      </c>
      <c r="BX264">
        <v>3045</v>
      </c>
      <c r="BY264" s="27">
        <v>44083</v>
      </c>
      <c r="BZ264">
        <v>4695</v>
      </c>
      <c r="CA264" s="27">
        <v>44183</v>
      </c>
      <c r="CB264">
        <v>3409</v>
      </c>
      <c r="CC264" s="27">
        <v>44222</v>
      </c>
      <c r="CD264">
        <v>620</v>
      </c>
      <c r="CE264" s="27">
        <v>44217</v>
      </c>
      <c r="CF264">
        <v>3399</v>
      </c>
      <c r="CG264" s="27">
        <v>44222</v>
      </c>
      <c r="CH264">
        <v>2545</v>
      </c>
      <c r="CI264" s="27">
        <v>44217</v>
      </c>
      <c r="CJ264">
        <v>2262</v>
      </c>
      <c r="CK264" s="27">
        <v>44019</v>
      </c>
      <c r="CL264">
        <v>2545</v>
      </c>
      <c r="CM264" s="27">
        <v>44247</v>
      </c>
      <c r="CN264">
        <v>2448</v>
      </c>
      <c r="CO264" s="27">
        <v>44247</v>
      </c>
      <c r="CP264">
        <v>2448</v>
      </c>
      <c r="CQ264" s="7">
        <v>44247</v>
      </c>
      <c r="CT264">
        <v>6286</v>
      </c>
      <c r="CU264" s="7">
        <v>44263</v>
      </c>
      <c r="CV264">
        <v>3409</v>
      </c>
      <c r="CW264" s="27">
        <v>44264</v>
      </c>
      <c r="CX264">
        <v>3409</v>
      </c>
      <c r="CY264" s="27">
        <v>44264</v>
      </c>
      <c r="CZ264">
        <v>3409</v>
      </c>
      <c r="DA264" s="27">
        <v>44299</v>
      </c>
      <c r="DB264">
        <v>3409</v>
      </c>
      <c r="DC264" s="27">
        <v>44299</v>
      </c>
      <c r="DD264">
        <v>3418</v>
      </c>
      <c r="DE264" s="27">
        <v>44299</v>
      </c>
      <c r="DF264">
        <v>3418</v>
      </c>
      <c r="DG264" s="27">
        <v>44299</v>
      </c>
      <c r="DH264">
        <v>3418</v>
      </c>
      <c r="DI264" s="27">
        <v>44343</v>
      </c>
      <c r="DJ264" t="s">
        <v>389</v>
      </c>
      <c r="DK264" s="7">
        <v>44365</v>
      </c>
      <c r="DL264" t="s">
        <v>464</v>
      </c>
      <c r="DM264" s="27">
        <v>44362</v>
      </c>
      <c r="DN264" t="s">
        <v>464</v>
      </c>
      <c r="DO264" s="27">
        <v>44362</v>
      </c>
      <c r="DP264" t="s">
        <v>454</v>
      </c>
      <c r="DQ264" s="27">
        <v>44263</v>
      </c>
      <c r="DT264" t="s">
        <v>454</v>
      </c>
      <c r="DU264" s="27">
        <v>44263</v>
      </c>
      <c r="DV264" t="s">
        <v>451</v>
      </c>
      <c r="DW264" s="27">
        <v>44263</v>
      </c>
      <c r="DX264" t="s">
        <v>449</v>
      </c>
      <c r="DY264" s="7">
        <v>44362</v>
      </c>
      <c r="DZ264" t="s">
        <v>449</v>
      </c>
      <c r="EA264">
        <v>44362</v>
      </c>
      <c r="EB264" t="s">
        <v>449</v>
      </c>
      <c r="EC264" s="27">
        <v>44396</v>
      </c>
      <c r="ED264" t="s">
        <v>449</v>
      </c>
      <c r="EE264" s="27">
        <v>44396</v>
      </c>
      <c r="EF264" t="s">
        <v>449</v>
      </c>
      <c r="EG264" s="7">
        <v>44396</v>
      </c>
      <c r="EH264" t="s">
        <v>449</v>
      </c>
      <c r="EI264" s="27">
        <v>44396</v>
      </c>
      <c r="EJ264" t="s">
        <v>445</v>
      </c>
      <c r="EK264" s="27">
        <v>44396</v>
      </c>
      <c r="EL264" t="s">
        <v>445</v>
      </c>
      <c r="EM264" s="27">
        <v>44396</v>
      </c>
      <c r="EN264" t="s">
        <v>445</v>
      </c>
      <c r="EO264" s="27">
        <v>44396</v>
      </c>
      <c r="EP264" t="s">
        <v>445</v>
      </c>
      <c r="EQ264" s="27">
        <v>44396</v>
      </c>
      <c r="ER264" t="s">
        <v>439</v>
      </c>
      <c r="ES264" s="27">
        <v>44419</v>
      </c>
      <c r="ET264" t="s">
        <v>437</v>
      </c>
      <c r="EU264" s="27">
        <v>44419</v>
      </c>
      <c r="EV264" t="s">
        <v>436</v>
      </c>
      <c r="EW264" s="27">
        <v>44419</v>
      </c>
      <c r="EX264" t="s">
        <v>436</v>
      </c>
      <c r="EY264" s="27">
        <v>44419</v>
      </c>
      <c r="EZ264" t="s">
        <v>436</v>
      </c>
      <c r="FA264">
        <v>44419</v>
      </c>
      <c r="FB264" t="s">
        <v>436</v>
      </c>
      <c r="FC264" s="27">
        <v>44419</v>
      </c>
      <c r="FF264" t="s">
        <v>436</v>
      </c>
      <c r="FG264" s="27">
        <v>44419</v>
      </c>
      <c r="FH264" t="s">
        <v>435</v>
      </c>
      <c r="FI264" s="7">
        <v>44419</v>
      </c>
      <c r="FJ264" t="s">
        <v>435</v>
      </c>
      <c r="FK264" s="27">
        <v>44419</v>
      </c>
      <c r="FL264" t="s">
        <v>435</v>
      </c>
      <c r="FM264" s="27">
        <v>44419</v>
      </c>
      <c r="FN264" t="s">
        <v>434</v>
      </c>
      <c r="FO264" s="27">
        <v>44452</v>
      </c>
      <c r="FP264" t="s">
        <v>434</v>
      </c>
      <c r="FQ264" s="27">
        <v>44452</v>
      </c>
      <c r="FR264" t="s">
        <v>432</v>
      </c>
      <c r="FS264" s="27">
        <v>44452</v>
      </c>
      <c r="FT264" t="s">
        <v>432</v>
      </c>
      <c r="FU264" s="7">
        <v>44452</v>
      </c>
      <c r="FV264" t="s">
        <v>432</v>
      </c>
      <c r="FW264" s="27">
        <v>44452</v>
      </c>
      <c r="FX264" t="s">
        <v>432</v>
      </c>
      <c r="FY264" s="27">
        <v>44452</v>
      </c>
      <c r="FZ264" t="s">
        <v>432</v>
      </c>
      <c r="GA264" s="27">
        <v>44452</v>
      </c>
      <c r="GB264" t="s">
        <v>432</v>
      </c>
      <c r="GC264" s="27">
        <v>44452</v>
      </c>
      <c r="GD264" t="s">
        <v>432</v>
      </c>
      <c r="GE264" s="27">
        <v>44452</v>
      </c>
      <c r="GF264" t="s">
        <v>432</v>
      </c>
      <c r="GG264" s="27">
        <v>44452</v>
      </c>
      <c r="GH264" t="s">
        <v>432</v>
      </c>
      <c r="GI264" s="27">
        <v>44481</v>
      </c>
      <c r="GJ264" t="s">
        <v>432</v>
      </c>
      <c r="GK264" s="27">
        <v>44481</v>
      </c>
      <c r="GL264" t="s">
        <v>432</v>
      </c>
      <c r="GM264" s="27">
        <v>44481</v>
      </c>
      <c r="GN264" t="s">
        <v>432</v>
      </c>
      <c r="GO264" s="27">
        <v>44481</v>
      </c>
      <c r="GP264" t="s">
        <v>432</v>
      </c>
      <c r="GQ264" s="27">
        <v>44481</v>
      </c>
      <c r="GR264" t="s">
        <v>432</v>
      </c>
      <c r="GS264" s="27">
        <v>44481</v>
      </c>
      <c r="GT264" t="s">
        <v>432</v>
      </c>
      <c r="GU264" s="27">
        <v>44509</v>
      </c>
      <c r="GV264" t="s">
        <v>432</v>
      </c>
      <c r="GW264" s="27">
        <v>44511</v>
      </c>
      <c r="GX264" t="s">
        <v>432</v>
      </c>
      <c r="GY264" s="27">
        <v>44511</v>
      </c>
      <c r="GZ264" t="s">
        <v>431</v>
      </c>
      <c r="HA264" s="27">
        <v>44509</v>
      </c>
      <c r="HB264" t="s">
        <v>431</v>
      </c>
      <c r="HC264" s="27">
        <v>44509</v>
      </c>
      <c r="HD264" t="s">
        <v>431</v>
      </c>
      <c r="HE264" s="27">
        <v>44532</v>
      </c>
      <c r="HF264" t="s">
        <v>431</v>
      </c>
      <c r="HG264">
        <v>44532</v>
      </c>
      <c r="HH264" t="s">
        <v>431</v>
      </c>
      <c r="HI264">
        <v>44532</v>
      </c>
      <c r="HJ264" t="s">
        <v>431</v>
      </c>
      <c r="HK264">
        <v>44532</v>
      </c>
      <c r="HL264" t="s">
        <v>431</v>
      </c>
      <c r="HM264" s="27">
        <v>44545</v>
      </c>
      <c r="HN264" t="s">
        <v>25</v>
      </c>
      <c r="HO264" s="27">
        <v>44545</v>
      </c>
      <c r="HP264" t="s">
        <v>430</v>
      </c>
      <c r="HQ264" s="27">
        <v>44545</v>
      </c>
      <c r="HR264" s="470" t="s">
        <v>430</v>
      </c>
      <c r="HS264" s="471">
        <v>44545</v>
      </c>
      <c r="HT264" t="s">
        <v>430</v>
      </c>
      <c r="HU264" s="27">
        <v>44545</v>
      </c>
      <c r="HV264" t="s">
        <v>430</v>
      </c>
      <c r="HW264" s="27">
        <v>44545</v>
      </c>
      <c r="HX264" t="s">
        <v>430</v>
      </c>
      <c r="HY264" s="27">
        <v>44545</v>
      </c>
      <c r="HZ264" t="s">
        <v>29</v>
      </c>
      <c r="IA264" s="27">
        <v>44586</v>
      </c>
      <c r="IB264" t="s">
        <v>29</v>
      </c>
      <c r="IC264" s="27">
        <v>44586</v>
      </c>
      <c r="ID264" t="s">
        <v>29</v>
      </c>
      <c r="IE264" s="27">
        <v>44586</v>
      </c>
      <c r="IF264" t="s">
        <v>27</v>
      </c>
      <c r="IG264" s="27">
        <v>44586</v>
      </c>
      <c r="IH264" t="s">
        <v>429</v>
      </c>
      <c r="II264" s="27">
        <v>44587</v>
      </c>
      <c r="IJ264" t="s">
        <v>429</v>
      </c>
      <c r="IK264" s="27">
        <v>44607</v>
      </c>
      <c r="IL264" t="s">
        <v>429</v>
      </c>
      <c r="IM264" s="27">
        <v>44607</v>
      </c>
      <c r="IN264" t="s">
        <v>429</v>
      </c>
      <c r="IO264" s="27">
        <v>44607</v>
      </c>
      <c r="IR264" t="s">
        <v>430</v>
      </c>
      <c r="IS264">
        <v>44607</v>
      </c>
      <c r="IT264" t="s">
        <v>430</v>
      </c>
      <c r="IU264" s="27">
        <v>44607</v>
      </c>
      <c r="IV264" t="s">
        <v>430</v>
      </c>
      <c r="IW264" s="27">
        <v>44642</v>
      </c>
      <c r="IX264" t="s">
        <v>430</v>
      </c>
      <c r="IY264" s="27">
        <v>44642</v>
      </c>
      <c r="IZ264" t="s">
        <v>430</v>
      </c>
      <c r="JA264" s="27">
        <v>44642</v>
      </c>
      <c r="JB264" t="s">
        <v>430</v>
      </c>
      <c r="JC264" s="27">
        <v>44642</v>
      </c>
      <c r="JD264" t="s">
        <v>430</v>
      </c>
      <c r="JE264" s="27">
        <v>44642</v>
      </c>
      <c r="JF264" t="s">
        <v>431</v>
      </c>
      <c r="JG264">
        <v>44662</v>
      </c>
      <c r="JH264" t="s">
        <v>25</v>
      </c>
      <c r="JI264" s="27">
        <v>44545</v>
      </c>
      <c r="JJ264" t="s">
        <v>25</v>
      </c>
      <c r="JK264">
        <v>44545</v>
      </c>
      <c r="JL264" t="s">
        <v>25</v>
      </c>
      <c r="JM264" s="27">
        <v>44545</v>
      </c>
      <c r="JN264" t="s">
        <v>25</v>
      </c>
      <c r="JO264" s="7">
        <v>44545</v>
      </c>
      <c r="JP264" t="s">
        <v>25</v>
      </c>
      <c r="JQ264" s="27">
        <v>44545</v>
      </c>
      <c r="JR264" t="s">
        <v>25</v>
      </c>
      <c r="JS264" s="27">
        <v>44545</v>
      </c>
      <c r="JT264" t="s">
        <v>25</v>
      </c>
      <c r="JU264">
        <v>44545</v>
      </c>
      <c r="JV264" t="s">
        <v>429</v>
      </c>
      <c r="JW264">
        <v>44728</v>
      </c>
      <c r="JX264" t="s">
        <v>429</v>
      </c>
      <c r="JY264" s="27">
        <v>44728</v>
      </c>
      <c r="JZ264" t="s">
        <v>429</v>
      </c>
      <c r="KA264" s="27">
        <v>44728</v>
      </c>
      <c r="KB264" t="s">
        <v>429</v>
      </c>
      <c r="KC264" s="27">
        <v>44763</v>
      </c>
      <c r="KD264" t="s">
        <v>429</v>
      </c>
      <c r="KE264" s="27">
        <v>44763</v>
      </c>
    </row>
    <row r="265" spans="1:291" x14ac:dyDescent="0.25">
      <c r="A265">
        <v>9323</v>
      </c>
      <c r="B265" s="7">
        <v>43895</v>
      </c>
      <c r="D265">
        <v>9323</v>
      </c>
      <c r="E265" s="7">
        <v>43895</v>
      </c>
      <c r="G265">
        <v>4341</v>
      </c>
      <c r="I265">
        <v>1103</v>
      </c>
      <c r="J265" s="7">
        <v>43969</v>
      </c>
      <c r="L265">
        <v>4341</v>
      </c>
      <c r="M265">
        <v>9320</v>
      </c>
      <c r="O265">
        <v>4890</v>
      </c>
      <c r="P265" s="7">
        <v>43971</v>
      </c>
      <c r="R265">
        <v>5654</v>
      </c>
      <c r="S265" s="7">
        <v>42947</v>
      </c>
      <c r="T265" t="s">
        <v>2342</v>
      </c>
      <c r="X265">
        <v>9320</v>
      </c>
      <c r="Y265">
        <v>9321</v>
      </c>
      <c r="Z265" s="7">
        <v>43927</v>
      </c>
      <c r="AA265">
        <v>9320</v>
      </c>
      <c r="AB265">
        <v>9320</v>
      </c>
      <c r="AC265">
        <v>4890</v>
      </c>
      <c r="AD265" s="7">
        <v>43971</v>
      </c>
      <c r="AE265" s="14">
        <v>9323</v>
      </c>
      <c r="AF265">
        <v>3026</v>
      </c>
      <c r="AG265" s="7">
        <v>43997</v>
      </c>
      <c r="AH265">
        <v>5655</v>
      </c>
      <c r="AI265" s="7">
        <v>43899</v>
      </c>
      <c r="AJ265" s="15" t="s">
        <v>2428</v>
      </c>
      <c r="AK265">
        <v>6650</v>
      </c>
      <c r="AL265" s="7">
        <v>43993</v>
      </c>
      <c r="AM265">
        <v>341</v>
      </c>
      <c r="AN265">
        <v>6650</v>
      </c>
      <c r="AO265" s="7">
        <v>43993</v>
      </c>
      <c r="AP265">
        <v>6650</v>
      </c>
      <c r="AQ265" s="7">
        <v>43993</v>
      </c>
      <c r="AR265">
        <v>6650</v>
      </c>
      <c r="AS265" s="27">
        <v>44021</v>
      </c>
      <c r="AT265">
        <v>6650</v>
      </c>
      <c r="AU265" s="27">
        <v>44021</v>
      </c>
      <c r="AV265">
        <v>6650</v>
      </c>
      <c r="AW265" s="27">
        <v>44021</v>
      </c>
      <c r="AX265">
        <v>6650</v>
      </c>
      <c r="AY265" s="27">
        <v>44021</v>
      </c>
      <c r="AZ265">
        <v>3045</v>
      </c>
      <c r="BA265" s="27">
        <v>44053</v>
      </c>
      <c r="BB265">
        <v>3045</v>
      </c>
      <c r="BC265" s="27">
        <v>44053</v>
      </c>
      <c r="BD265">
        <v>3399</v>
      </c>
      <c r="BE265" s="27">
        <v>44083</v>
      </c>
      <c r="BF265">
        <v>3399</v>
      </c>
      <c r="BG265" s="27">
        <v>44083</v>
      </c>
      <c r="BJ265">
        <v>3399</v>
      </c>
      <c r="BK265" s="27">
        <v>44083</v>
      </c>
      <c r="BL265">
        <v>3399</v>
      </c>
      <c r="BM265" s="27">
        <v>44083</v>
      </c>
      <c r="BN265">
        <v>3418</v>
      </c>
      <c r="BO265" s="27">
        <v>44083</v>
      </c>
      <c r="BP265">
        <v>3418</v>
      </c>
      <c r="BQ265" s="7">
        <v>44083</v>
      </c>
      <c r="BR265">
        <v>6650</v>
      </c>
      <c r="BS265" s="27">
        <v>44167</v>
      </c>
      <c r="BT265">
        <v>3418</v>
      </c>
      <c r="BU265" s="27">
        <v>44083</v>
      </c>
      <c r="BV265">
        <v>3418</v>
      </c>
      <c r="BW265">
        <v>44083</v>
      </c>
      <c r="BX265">
        <v>6650</v>
      </c>
      <c r="BY265" s="27">
        <v>44182</v>
      </c>
      <c r="BZ265">
        <v>3026</v>
      </c>
      <c r="CA265" s="27">
        <v>44083</v>
      </c>
      <c r="CB265">
        <v>3399</v>
      </c>
      <c r="CC265" s="27">
        <v>44222</v>
      </c>
      <c r="CD265" t="s">
        <v>2563</v>
      </c>
      <c r="CE265" s="27">
        <v>44221</v>
      </c>
      <c r="CF265">
        <v>3045</v>
      </c>
      <c r="CG265" s="27">
        <v>44222</v>
      </c>
      <c r="CH265">
        <v>2431</v>
      </c>
      <c r="CI265" s="27">
        <v>44217</v>
      </c>
      <c r="CJ265">
        <v>2257</v>
      </c>
      <c r="CK265" s="27">
        <v>44019</v>
      </c>
      <c r="CL265">
        <v>2431</v>
      </c>
      <c r="CM265" s="27">
        <v>44247</v>
      </c>
      <c r="CN265">
        <v>2545</v>
      </c>
      <c r="CO265" s="27">
        <v>44247</v>
      </c>
      <c r="CP265">
        <v>2545</v>
      </c>
      <c r="CQ265" s="7">
        <v>44247</v>
      </c>
      <c r="CT265">
        <v>6115</v>
      </c>
      <c r="CU265" s="7">
        <v>44263</v>
      </c>
      <c r="CV265">
        <v>3399</v>
      </c>
      <c r="CW265" s="27">
        <v>44264</v>
      </c>
      <c r="CX265">
        <v>3399</v>
      </c>
      <c r="CY265" s="27">
        <v>44264</v>
      </c>
      <c r="CZ265">
        <v>3399</v>
      </c>
      <c r="DA265" s="27">
        <v>44299</v>
      </c>
      <c r="DB265">
        <v>3399</v>
      </c>
      <c r="DC265" s="27">
        <v>44299</v>
      </c>
      <c r="DD265">
        <v>3409</v>
      </c>
      <c r="DE265" s="27">
        <v>44299</v>
      </c>
      <c r="DF265">
        <v>3409</v>
      </c>
      <c r="DG265" s="27">
        <v>44299</v>
      </c>
      <c r="DH265">
        <v>3409</v>
      </c>
      <c r="DI265" s="27">
        <v>44299</v>
      </c>
      <c r="DJ265" t="s">
        <v>391</v>
      </c>
      <c r="DK265" s="7">
        <v>44365</v>
      </c>
      <c r="DL265" t="s">
        <v>466</v>
      </c>
      <c r="DM265" s="27">
        <v>44362</v>
      </c>
      <c r="DN265" t="s">
        <v>466</v>
      </c>
      <c r="DO265" s="27">
        <v>44362</v>
      </c>
      <c r="DP265" t="s">
        <v>455</v>
      </c>
      <c r="DQ265" s="27">
        <v>44362</v>
      </c>
      <c r="DT265" t="s">
        <v>455</v>
      </c>
      <c r="DU265" s="27">
        <v>44362</v>
      </c>
      <c r="DV265" t="s">
        <v>452</v>
      </c>
      <c r="DW265" s="27">
        <v>44362</v>
      </c>
      <c r="DX265" t="s">
        <v>450</v>
      </c>
      <c r="DY265" s="7">
        <v>44362</v>
      </c>
      <c r="DZ265" t="s">
        <v>450</v>
      </c>
      <c r="EA265">
        <v>44362</v>
      </c>
      <c r="EB265" t="s">
        <v>450</v>
      </c>
      <c r="EC265" s="27">
        <v>44396</v>
      </c>
      <c r="ED265" t="s">
        <v>450</v>
      </c>
      <c r="EE265" s="27">
        <v>44396</v>
      </c>
      <c r="EF265" t="s">
        <v>450</v>
      </c>
      <c r="EG265" s="7">
        <v>44396</v>
      </c>
      <c r="EH265" t="s">
        <v>450</v>
      </c>
      <c r="EI265" s="27">
        <v>44396</v>
      </c>
      <c r="EJ265" t="s">
        <v>446</v>
      </c>
      <c r="EK265" s="27">
        <v>44396</v>
      </c>
      <c r="EL265" t="s">
        <v>446</v>
      </c>
      <c r="EM265" s="27">
        <v>44396</v>
      </c>
      <c r="EN265" t="s">
        <v>446</v>
      </c>
      <c r="EO265" s="27">
        <v>44396</v>
      </c>
      <c r="EP265" t="s">
        <v>446</v>
      </c>
      <c r="EQ265" s="27">
        <v>44396</v>
      </c>
      <c r="ER265" t="s">
        <v>440</v>
      </c>
      <c r="ES265" s="27">
        <v>44419</v>
      </c>
      <c r="ET265" t="s">
        <v>439</v>
      </c>
      <c r="EU265" s="27">
        <v>44419</v>
      </c>
      <c r="EV265" t="s">
        <v>437</v>
      </c>
      <c r="EW265" s="27">
        <v>44419</v>
      </c>
      <c r="EX265" t="s">
        <v>437</v>
      </c>
      <c r="EY265" s="27">
        <v>44419</v>
      </c>
      <c r="EZ265" t="s">
        <v>437</v>
      </c>
      <c r="FA265">
        <v>44419</v>
      </c>
      <c r="FB265" t="s">
        <v>437</v>
      </c>
      <c r="FC265" s="27">
        <v>44419</v>
      </c>
      <c r="FF265" t="s">
        <v>437</v>
      </c>
      <c r="FG265" s="27">
        <v>44419</v>
      </c>
      <c r="FH265" t="s">
        <v>436</v>
      </c>
      <c r="FI265" s="7">
        <v>44419</v>
      </c>
      <c r="FJ265" t="s">
        <v>436</v>
      </c>
      <c r="FK265" s="27">
        <v>44419</v>
      </c>
      <c r="FL265" t="s">
        <v>436</v>
      </c>
      <c r="FM265" s="27">
        <v>44419</v>
      </c>
      <c r="FN265" t="s">
        <v>435</v>
      </c>
      <c r="FO265" s="27">
        <v>44452</v>
      </c>
      <c r="FP265" t="s">
        <v>435</v>
      </c>
      <c r="FQ265" s="27">
        <v>44452</v>
      </c>
      <c r="FR265" t="s">
        <v>434</v>
      </c>
      <c r="FS265" s="27">
        <v>44452</v>
      </c>
      <c r="FT265" t="s">
        <v>434</v>
      </c>
      <c r="FU265" s="7">
        <v>44452</v>
      </c>
      <c r="FV265" t="s">
        <v>434</v>
      </c>
      <c r="FW265" s="27">
        <v>44452</v>
      </c>
      <c r="FX265" t="s">
        <v>434</v>
      </c>
      <c r="FY265" s="27">
        <v>44452</v>
      </c>
      <c r="FZ265" t="s">
        <v>434</v>
      </c>
      <c r="GA265" s="27">
        <v>44452</v>
      </c>
      <c r="GB265" t="s">
        <v>434</v>
      </c>
      <c r="GC265" s="27">
        <v>44452</v>
      </c>
      <c r="GD265" t="s">
        <v>434</v>
      </c>
      <c r="GE265" s="27">
        <v>44452</v>
      </c>
      <c r="GF265" t="s">
        <v>434</v>
      </c>
      <c r="GG265" s="27">
        <v>44452</v>
      </c>
      <c r="GH265" t="s">
        <v>434</v>
      </c>
      <c r="GI265" s="27">
        <v>44481</v>
      </c>
      <c r="GJ265" t="s">
        <v>434</v>
      </c>
      <c r="GK265" s="27">
        <v>44481</v>
      </c>
      <c r="GL265" t="s">
        <v>434</v>
      </c>
      <c r="GM265" s="27">
        <v>44481</v>
      </c>
      <c r="GN265" t="s">
        <v>434</v>
      </c>
      <c r="GO265" s="27">
        <v>44481</v>
      </c>
      <c r="GP265" t="s">
        <v>434</v>
      </c>
      <c r="GQ265" s="27">
        <v>44481</v>
      </c>
      <c r="GR265" t="s">
        <v>434</v>
      </c>
      <c r="GS265" s="27">
        <v>44481</v>
      </c>
      <c r="GT265" t="s">
        <v>434</v>
      </c>
      <c r="GU265" s="27">
        <v>44509</v>
      </c>
      <c r="GV265" t="s">
        <v>434</v>
      </c>
      <c r="GW265" s="27">
        <v>44509</v>
      </c>
      <c r="GX265" t="s">
        <v>434</v>
      </c>
      <c r="GY265" s="27">
        <v>44509</v>
      </c>
      <c r="GZ265" t="s">
        <v>432</v>
      </c>
      <c r="HA265" s="27">
        <v>44511</v>
      </c>
      <c r="HB265" t="s">
        <v>432</v>
      </c>
      <c r="HC265" s="27">
        <v>44511</v>
      </c>
      <c r="HD265" t="s">
        <v>432</v>
      </c>
      <c r="HE265" s="27">
        <v>44511</v>
      </c>
      <c r="HF265" t="s">
        <v>432</v>
      </c>
      <c r="HG265">
        <v>44511</v>
      </c>
      <c r="HH265" t="s">
        <v>432</v>
      </c>
      <c r="HI265">
        <v>44511</v>
      </c>
      <c r="HJ265" t="s">
        <v>432</v>
      </c>
      <c r="HK265">
        <v>44511</v>
      </c>
      <c r="HL265" t="s">
        <v>432</v>
      </c>
      <c r="HM265" s="27">
        <v>44545</v>
      </c>
      <c r="HN265" t="s">
        <v>429</v>
      </c>
      <c r="HO265" s="27">
        <v>44545</v>
      </c>
      <c r="HP265" t="s">
        <v>431</v>
      </c>
      <c r="HQ265" s="27">
        <v>44545</v>
      </c>
      <c r="HR265" s="470" t="s">
        <v>431</v>
      </c>
      <c r="HS265" s="471">
        <v>44545</v>
      </c>
      <c r="HT265" t="s">
        <v>431</v>
      </c>
      <c r="HU265" s="27">
        <v>44545</v>
      </c>
      <c r="HV265" t="s">
        <v>431</v>
      </c>
      <c r="HW265" s="27">
        <v>44545</v>
      </c>
      <c r="HX265" t="s">
        <v>431</v>
      </c>
      <c r="HY265" s="27">
        <v>44545</v>
      </c>
      <c r="HZ265" t="s">
        <v>25</v>
      </c>
      <c r="IA265" s="27">
        <v>44545</v>
      </c>
      <c r="IB265" t="s">
        <v>25</v>
      </c>
      <c r="IC265" s="27">
        <v>44545</v>
      </c>
      <c r="ID265" t="s">
        <v>25</v>
      </c>
      <c r="IE265" s="27">
        <v>44545</v>
      </c>
      <c r="IF265" t="s">
        <v>29</v>
      </c>
      <c r="IG265" s="27">
        <v>44586</v>
      </c>
      <c r="IH265" t="s">
        <v>430</v>
      </c>
      <c r="II265" s="27">
        <v>44587</v>
      </c>
      <c r="IJ265" t="s">
        <v>430</v>
      </c>
      <c r="IK265" s="27">
        <v>44607</v>
      </c>
      <c r="IL265" t="s">
        <v>430</v>
      </c>
      <c r="IM265" s="27">
        <v>44607</v>
      </c>
      <c r="IN265" t="s">
        <v>430</v>
      </c>
      <c r="IO265" s="27">
        <v>44607</v>
      </c>
      <c r="IR265" t="s">
        <v>431</v>
      </c>
      <c r="IS265">
        <v>44607</v>
      </c>
      <c r="IT265" t="s">
        <v>431</v>
      </c>
      <c r="IU265" s="27">
        <v>44607</v>
      </c>
      <c r="IV265" t="s">
        <v>431</v>
      </c>
      <c r="IW265" s="27">
        <v>44642</v>
      </c>
      <c r="IX265" t="s">
        <v>431</v>
      </c>
      <c r="IY265" s="27">
        <v>44642</v>
      </c>
      <c r="IZ265" t="s">
        <v>431</v>
      </c>
      <c r="JA265" s="27">
        <v>44642</v>
      </c>
      <c r="JB265" t="s">
        <v>431</v>
      </c>
      <c r="JC265" s="27">
        <v>44642</v>
      </c>
      <c r="JD265" t="s">
        <v>431</v>
      </c>
      <c r="JE265" s="27">
        <v>44642</v>
      </c>
      <c r="JF265" t="s">
        <v>432</v>
      </c>
      <c r="JG265">
        <v>44662</v>
      </c>
      <c r="JH265" t="s">
        <v>429</v>
      </c>
      <c r="JI265" s="27">
        <v>44662</v>
      </c>
      <c r="JJ265" t="s">
        <v>429</v>
      </c>
      <c r="JK265">
        <v>44662</v>
      </c>
      <c r="JL265" t="s">
        <v>429</v>
      </c>
      <c r="JM265" s="27">
        <v>44662</v>
      </c>
      <c r="JN265" t="s">
        <v>429</v>
      </c>
      <c r="JO265" s="7">
        <v>44662</v>
      </c>
      <c r="JP265" t="s">
        <v>429</v>
      </c>
      <c r="JQ265" s="27">
        <v>44662</v>
      </c>
      <c r="JR265" t="s">
        <v>429</v>
      </c>
      <c r="JS265" s="27">
        <v>44662</v>
      </c>
      <c r="JT265" t="s">
        <v>429</v>
      </c>
      <c r="JU265">
        <v>44662</v>
      </c>
      <c r="JV265" t="s">
        <v>430</v>
      </c>
      <c r="JW265">
        <v>44728</v>
      </c>
      <c r="JX265" t="s">
        <v>430</v>
      </c>
      <c r="JY265" s="27">
        <v>44728</v>
      </c>
      <c r="JZ265" t="s">
        <v>430</v>
      </c>
      <c r="KA265" s="27">
        <v>44728</v>
      </c>
      <c r="KB265" t="s">
        <v>430</v>
      </c>
      <c r="KC265" s="27">
        <v>44764</v>
      </c>
      <c r="KD265" t="s">
        <v>430</v>
      </c>
      <c r="KE265" s="27">
        <v>44764</v>
      </c>
    </row>
    <row r="266" spans="1:291" x14ac:dyDescent="0.25">
      <c r="A266">
        <v>1103</v>
      </c>
      <c r="B266" s="7">
        <v>43969</v>
      </c>
      <c r="D266">
        <v>1103</v>
      </c>
      <c r="E266" s="7">
        <v>43959</v>
      </c>
      <c r="G266">
        <v>4557</v>
      </c>
      <c r="I266">
        <v>1138</v>
      </c>
      <c r="J266" s="7">
        <v>43969</v>
      </c>
      <c r="L266">
        <v>4557</v>
      </c>
      <c r="M266">
        <v>9321</v>
      </c>
      <c r="O266">
        <v>4880</v>
      </c>
      <c r="P266" s="7">
        <v>43662</v>
      </c>
      <c r="R266">
        <v>5655</v>
      </c>
      <c r="S266" s="7">
        <v>43899</v>
      </c>
      <c r="T266" t="s">
        <v>2342</v>
      </c>
      <c r="X266">
        <v>9321</v>
      </c>
      <c r="Y266">
        <v>9319</v>
      </c>
      <c r="Z266" s="7">
        <v>43979</v>
      </c>
      <c r="AA266">
        <v>9321</v>
      </c>
      <c r="AB266">
        <v>9321</v>
      </c>
      <c r="AC266">
        <v>4880</v>
      </c>
      <c r="AD266" s="7">
        <v>43662</v>
      </c>
      <c r="AE266" s="14">
        <v>1103</v>
      </c>
      <c r="AF266">
        <v>3418</v>
      </c>
      <c r="AG266" s="7">
        <v>43997</v>
      </c>
      <c r="AK266">
        <v>6640</v>
      </c>
      <c r="AL266" s="7">
        <v>43980</v>
      </c>
      <c r="AM266">
        <v>342</v>
      </c>
      <c r="AN266">
        <v>6640</v>
      </c>
      <c r="AO266" s="7">
        <v>43980</v>
      </c>
      <c r="AP266">
        <v>6640</v>
      </c>
      <c r="AQ266" s="7">
        <v>43980</v>
      </c>
      <c r="AR266">
        <v>6640</v>
      </c>
      <c r="AS266" s="27">
        <v>44021</v>
      </c>
      <c r="AT266">
        <v>6640</v>
      </c>
      <c r="AU266" s="27">
        <v>44021</v>
      </c>
      <c r="AV266">
        <v>6640</v>
      </c>
      <c r="AW266" s="27">
        <v>44021</v>
      </c>
      <c r="AX266">
        <v>6640</v>
      </c>
      <c r="AY266" s="27">
        <v>44021</v>
      </c>
      <c r="AZ266">
        <v>6650</v>
      </c>
      <c r="BA266" s="27">
        <v>44021</v>
      </c>
      <c r="BB266">
        <v>6650</v>
      </c>
      <c r="BC266" s="27">
        <v>44021</v>
      </c>
      <c r="BD266">
        <v>3045</v>
      </c>
      <c r="BE266" s="27">
        <v>44083</v>
      </c>
      <c r="BF266">
        <v>3045</v>
      </c>
      <c r="BG266" s="27">
        <v>44083</v>
      </c>
      <c r="BJ266">
        <v>3045</v>
      </c>
      <c r="BK266" s="27">
        <v>44083</v>
      </c>
      <c r="BL266">
        <v>3045</v>
      </c>
      <c r="BM266" s="27">
        <v>44083</v>
      </c>
      <c r="BN266">
        <v>3409</v>
      </c>
      <c r="BO266" s="27">
        <v>44083</v>
      </c>
      <c r="BP266">
        <v>3409</v>
      </c>
      <c r="BQ266" s="7">
        <v>44083</v>
      </c>
      <c r="BR266">
        <v>6640</v>
      </c>
      <c r="BS266" s="27">
        <v>44123</v>
      </c>
      <c r="BT266">
        <v>3409</v>
      </c>
      <c r="BU266" s="27">
        <v>44083</v>
      </c>
      <c r="BV266">
        <v>3409</v>
      </c>
      <c r="BW266">
        <v>44083</v>
      </c>
      <c r="BX266">
        <v>6640</v>
      </c>
      <c r="BY266" s="27">
        <v>44182</v>
      </c>
      <c r="BZ266">
        <v>3418</v>
      </c>
      <c r="CA266" s="27">
        <v>44083</v>
      </c>
      <c r="CB266">
        <v>3045</v>
      </c>
      <c r="CC266" s="27">
        <v>44222</v>
      </c>
      <c r="CD266" t="s">
        <v>2564</v>
      </c>
      <c r="CE266" s="27">
        <v>44221</v>
      </c>
      <c r="CF266">
        <v>6650</v>
      </c>
      <c r="CG266" s="27">
        <v>44217</v>
      </c>
      <c r="CH266">
        <v>2680</v>
      </c>
      <c r="CI266" s="27">
        <v>44217</v>
      </c>
      <c r="CJ266">
        <v>2184</v>
      </c>
      <c r="CK266" s="27">
        <v>43936</v>
      </c>
      <c r="CL266">
        <v>2680</v>
      </c>
      <c r="CM266" s="27">
        <v>44247</v>
      </c>
      <c r="CN266">
        <v>2431</v>
      </c>
      <c r="CO266" s="27">
        <v>44247</v>
      </c>
      <c r="CP266">
        <v>2431</v>
      </c>
      <c r="CQ266" s="7">
        <v>44247</v>
      </c>
      <c r="CT266">
        <v>1451</v>
      </c>
      <c r="CU266" s="7">
        <v>43985</v>
      </c>
      <c r="CV266">
        <v>3045</v>
      </c>
      <c r="CW266" s="27">
        <v>44264</v>
      </c>
      <c r="CX266">
        <v>3045</v>
      </c>
      <c r="CY266" s="27">
        <v>44264</v>
      </c>
      <c r="CZ266">
        <v>3045</v>
      </c>
      <c r="DA266" s="27">
        <v>44299</v>
      </c>
      <c r="DB266">
        <v>3045</v>
      </c>
      <c r="DC266" s="27">
        <v>44299</v>
      </c>
      <c r="DD266">
        <v>3399</v>
      </c>
      <c r="DE266" s="27">
        <v>44299</v>
      </c>
      <c r="DF266">
        <v>3399</v>
      </c>
      <c r="DG266" s="27">
        <v>44299</v>
      </c>
      <c r="DH266">
        <v>3399</v>
      </c>
      <c r="DI266" s="27">
        <v>44343</v>
      </c>
      <c r="DJ266" t="s">
        <v>407</v>
      </c>
      <c r="DK266" s="7">
        <v>44091</v>
      </c>
      <c r="DL266" t="s">
        <v>467</v>
      </c>
      <c r="DM266" s="27">
        <v>44362</v>
      </c>
      <c r="DN266" t="s">
        <v>467</v>
      </c>
      <c r="DO266" s="27">
        <v>44362</v>
      </c>
      <c r="DP266" t="s">
        <v>457</v>
      </c>
      <c r="DQ266" s="27">
        <v>44362</v>
      </c>
      <c r="DT266" t="s">
        <v>457</v>
      </c>
      <c r="DU266" s="27">
        <v>44362</v>
      </c>
      <c r="DV266" t="s">
        <v>454</v>
      </c>
      <c r="DW266" s="27">
        <v>44263</v>
      </c>
      <c r="DX266" t="s">
        <v>451</v>
      </c>
      <c r="DY266" s="7">
        <v>44263</v>
      </c>
      <c r="DZ266" t="s">
        <v>451</v>
      </c>
      <c r="EA266">
        <v>44263</v>
      </c>
      <c r="EB266" t="s">
        <v>451</v>
      </c>
      <c r="EC266" s="27">
        <v>44263</v>
      </c>
      <c r="ED266" t="s">
        <v>451</v>
      </c>
      <c r="EE266" s="27">
        <v>44263</v>
      </c>
      <c r="EF266" t="s">
        <v>451</v>
      </c>
      <c r="EG266" s="7">
        <v>44263</v>
      </c>
      <c r="EH266" t="s">
        <v>451</v>
      </c>
      <c r="EI266" s="27">
        <v>44263</v>
      </c>
      <c r="EJ266" t="s">
        <v>447</v>
      </c>
      <c r="EK266" s="27">
        <v>44396</v>
      </c>
      <c r="EL266" t="s">
        <v>447</v>
      </c>
      <c r="EM266" s="27">
        <v>44396</v>
      </c>
      <c r="EN266" t="s">
        <v>447</v>
      </c>
      <c r="EO266" s="27">
        <v>44396</v>
      </c>
      <c r="EP266" t="s">
        <v>447</v>
      </c>
      <c r="EQ266" s="27">
        <v>44396</v>
      </c>
      <c r="ER266" t="s">
        <v>442</v>
      </c>
      <c r="ES266" s="27">
        <v>44419</v>
      </c>
      <c r="ET266" t="s">
        <v>440</v>
      </c>
      <c r="EU266" s="27">
        <v>44419</v>
      </c>
      <c r="EV266" t="s">
        <v>439</v>
      </c>
      <c r="EW266" s="27">
        <v>44419</v>
      </c>
      <c r="EX266" t="s">
        <v>439</v>
      </c>
      <c r="EY266" s="27">
        <v>44419</v>
      </c>
      <c r="EZ266" t="s">
        <v>439</v>
      </c>
      <c r="FA266">
        <v>44419</v>
      </c>
      <c r="FB266" t="s">
        <v>439</v>
      </c>
      <c r="FC266" s="27">
        <v>44419</v>
      </c>
      <c r="FF266" t="s">
        <v>439</v>
      </c>
      <c r="FG266" s="27">
        <v>44419</v>
      </c>
      <c r="FH266" t="s">
        <v>437</v>
      </c>
      <c r="FI266" s="7">
        <v>44419</v>
      </c>
      <c r="FJ266" t="s">
        <v>437</v>
      </c>
      <c r="FK266" s="27">
        <v>44419</v>
      </c>
      <c r="FL266" t="s">
        <v>437</v>
      </c>
      <c r="FM266" s="27">
        <v>44419</v>
      </c>
      <c r="FN266" t="s">
        <v>436</v>
      </c>
      <c r="FO266" s="27">
        <v>44452</v>
      </c>
      <c r="FP266" t="s">
        <v>436</v>
      </c>
      <c r="FQ266" s="27">
        <v>44452</v>
      </c>
      <c r="FR266" t="s">
        <v>435</v>
      </c>
      <c r="FS266" s="27">
        <v>44452</v>
      </c>
      <c r="FT266" t="s">
        <v>435</v>
      </c>
      <c r="FU266" s="7">
        <v>44452</v>
      </c>
      <c r="FV266" t="s">
        <v>435</v>
      </c>
      <c r="FW266" s="27">
        <v>44452</v>
      </c>
      <c r="FX266" t="s">
        <v>435</v>
      </c>
      <c r="FY266" s="27">
        <v>44452</v>
      </c>
      <c r="FZ266" t="s">
        <v>435</v>
      </c>
      <c r="GA266" s="27">
        <v>44452</v>
      </c>
      <c r="GB266" t="s">
        <v>435</v>
      </c>
      <c r="GC266" s="27">
        <v>44452</v>
      </c>
      <c r="GD266" t="s">
        <v>435</v>
      </c>
      <c r="GE266" s="27">
        <v>44452</v>
      </c>
      <c r="GF266" t="s">
        <v>435</v>
      </c>
      <c r="GG266" s="27">
        <v>44452</v>
      </c>
      <c r="GH266" t="s">
        <v>435</v>
      </c>
      <c r="GI266" s="27">
        <v>44481</v>
      </c>
      <c r="GJ266" t="s">
        <v>435</v>
      </c>
      <c r="GK266" s="27">
        <v>44481</v>
      </c>
      <c r="GL266" t="s">
        <v>435</v>
      </c>
      <c r="GM266" s="27">
        <v>44481</v>
      </c>
      <c r="GN266" t="s">
        <v>435</v>
      </c>
      <c r="GO266" s="27">
        <v>44481</v>
      </c>
      <c r="GP266" t="s">
        <v>435</v>
      </c>
      <c r="GQ266" s="27">
        <v>44481</v>
      </c>
      <c r="GR266" t="s">
        <v>435</v>
      </c>
      <c r="GS266" s="27">
        <v>44481</v>
      </c>
      <c r="GT266" t="s">
        <v>435</v>
      </c>
      <c r="GU266" s="27">
        <v>44509</v>
      </c>
      <c r="GV266" t="s">
        <v>435</v>
      </c>
      <c r="GW266" s="27">
        <v>44509</v>
      </c>
      <c r="GX266" t="s">
        <v>435</v>
      </c>
      <c r="GY266" s="27">
        <v>44509</v>
      </c>
      <c r="GZ266" t="s">
        <v>434</v>
      </c>
      <c r="HA266" s="27">
        <v>44509</v>
      </c>
      <c r="HB266" t="s">
        <v>434</v>
      </c>
      <c r="HC266" s="27">
        <v>44509</v>
      </c>
      <c r="HD266" t="s">
        <v>434</v>
      </c>
      <c r="HE266" s="27">
        <v>44509</v>
      </c>
      <c r="HF266" t="s">
        <v>434</v>
      </c>
      <c r="HG266">
        <v>44509</v>
      </c>
      <c r="HH266" t="s">
        <v>434</v>
      </c>
      <c r="HI266">
        <v>44509</v>
      </c>
      <c r="HJ266" t="s">
        <v>434</v>
      </c>
      <c r="HK266">
        <v>44509</v>
      </c>
      <c r="HL266" t="s">
        <v>434</v>
      </c>
      <c r="HM266" s="27">
        <v>44545</v>
      </c>
      <c r="HN266" t="s">
        <v>430</v>
      </c>
      <c r="HO266" s="27">
        <v>44545</v>
      </c>
      <c r="HP266" t="s">
        <v>432</v>
      </c>
      <c r="HQ266" s="27">
        <v>44545</v>
      </c>
      <c r="HR266" s="470" t="s">
        <v>432</v>
      </c>
      <c r="HS266" s="471">
        <v>44545</v>
      </c>
      <c r="HT266" t="s">
        <v>432</v>
      </c>
      <c r="HU266" s="27">
        <v>44545</v>
      </c>
      <c r="HV266" t="s">
        <v>432</v>
      </c>
      <c r="HW266" s="27">
        <v>44545</v>
      </c>
      <c r="HX266" t="s">
        <v>432</v>
      </c>
      <c r="HY266" s="27">
        <v>44545</v>
      </c>
      <c r="HZ266" t="s">
        <v>429</v>
      </c>
      <c r="IA266" s="27">
        <v>44587</v>
      </c>
      <c r="IB266" t="s">
        <v>429</v>
      </c>
      <c r="IC266" s="27">
        <v>44587</v>
      </c>
      <c r="ID266" t="s">
        <v>429</v>
      </c>
      <c r="IE266" s="27">
        <v>44587</v>
      </c>
      <c r="IF266" t="s">
        <v>25</v>
      </c>
      <c r="IG266" s="27">
        <v>44545</v>
      </c>
      <c r="IH266" t="s">
        <v>431</v>
      </c>
      <c r="II266" s="27">
        <v>44587</v>
      </c>
      <c r="IJ266" t="s">
        <v>431</v>
      </c>
      <c r="IK266" s="27">
        <v>44607</v>
      </c>
      <c r="IL266" t="s">
        <v>431</v>
      </c>
      <c r="IM266" s="27">
        <v>44607</v>
      </c>
      <c r="IN266" t="s">
        <v>431</v>
      </c>
      <c r="IO266" s="27">
        <v>44607</v>
      </c>
      <c r="IR266" t="s">
        <v>432</v>
      </c>
      <c r="IS266">
        <v>44607</v>
      </c>
      <c r="IT266" t="s">
        <v>432</v>
      </c>
      <c r="IU266" s="27">
        <v>44607</v>
      </c>
      <c r="IV266" t="s">
        <v>432</v>
      </c>
      <c r="IW266" s="27">
        <v>44642</v>
      </c>
      <c r="IX266" t="s">
        <v>432</v>
      </c>
      <c r="IY266" s="27">
        <v>44642</v>
      </c>
      <c r="IZ266" t="s">
        <v>432</v>
      </c>
      <c r="JA266" s="27">
        <v>44642</v>
      </c>
      <c r="JB266" t="s">
        <v>432</v>
      </c>
      <c r="JC266" s="27">
        <v>44642</v>
      </c>
      <c r="JD266" t="s">
        <v>432</v>
      </c>
      <c r="JE266" s="27">
        <v>44642</v>
      </c>
      <c r="JF266" t="s">
        <v>434</v>
      </c>
      <c r="JG266">
        <v>44662</v>
      </c>
      <c r="JH266" t="s">
        <v>430</v>
      </c>
      <c r="JI266" s="27">
        <v>44662</v>
      </c>
      <c r="JJ266" t="s">
        <v>430</v>
      </c>
      <c r="JK266">
        <v>44662</v>
      </c>
      <c r="JL266" t="s">
        <v>430</v>
      </c>
      <c r="JM266" s="27">
        <v>44662</v>
      </c>
      <c r="JN266" t="s">
        <v>430</v>
      </c>
      <c r="JO266" s="7">
        <v>44662</v>
      </c>
      <c r="JP266" t="s">
        <v>430</v>
      </c>
      <c r="JQ266" s="27">
        <v>44697</v>
      </c>
      <c r="JR266" t="s">
        <v>430</v>
      </c>
      <c r="JS266" s="27">
        <v>44697</v>
      </c>
      <c r="JT266" t="s">
        <v>430</v>
      </c>
      <c r="JU266">
        <v>44697</v>
      </c>
      <c r="JV266" t="s">
        <v>431</v>
      </c>
      <c r="JW266">
        <v>44728</v>
      </c>
      <c r="JX266" t="s">
        <v>431</v>
      </c>
      <c r="JY266" s="27">
        <v>44728</v>
      </c>
      <c r="JZ266" t="s">
        <v>431</v>
      </c>
      <c r="KA266" s="27">
        <v>44728</v>
      </c>
      <c r="KB266" t="s">
        <v>431</v>
      </c>
      <c r="KC266" s="27">
        <v>44763</v>
      </c>
      <c r="KD266" t="s">
        <v>431</v>
      </c>
      <c r="KE266" s="27">
        <v>44763</v>
      </c>
    </row>
    <row r="267" spans="1:291" x14ac:dyDescent="0.25">
      <c r="A267">
        <v>1138</v>
      </c>
      <c r="B267" s="7">
        <v>43969</v>
      </c>
      <c r="D267">
        <v>1138</v>
      </c>
      <c r="E267" s="7">
        <v>43969</v>
      </c>
      <c r="G267">
        <v>4510</v>
      </c>
      <c r="I267">
        <v>1003</v>
      </c>
      <c r="J267" s="7">
        <v>43969</v>
      </c>
      <c r="L267">
        <v>4510</v>
      </c>
      <c r="M267">
        <v>9319</v>
      </c>
      <c r="O267">
        <v>4845</v>
      </c>
      <c r="P267" s="7">
        <v>43971</v>
      </c>
      <c r="X267">
        <v>9319</v>
      </c>
      <c r="Y267">
        <v>9323</v>
      </c>
      <c r="Z267" s="7">
        <v>43895</v>
      </c>
      <c r="AA267">
        <v>9319</v>
      </c>
      <c r="AB267">
        <v>9319</v>
      </c>
      <c r="AC267">
        <v>4845</v>
      </c>
      <c r="AD267" s="7">
        <v>43971</v>
      </c>
      <c r="AE267" s="14">
        <v>1138</v>
      </c>
      <c r="AF267">
        <v>3409</v>
      </c>
      <c r="AG267" s="7">
        <v>43997</v>
      </c>
      <c r="AK267">
        <v>2448</v>
      </c>
      <c r="AL267" s="7">
        <v>43999</v>
      </c>
      <c r="AM267">
        <v>4890</v>
      </c>
      <c r="AN267">
        <v>2448</v>
      </c>
      <c r="AO267" s="7">
        <v>43999</v>
      </c>
      <c r="AP267">
        <v>2448</v>
      </c>
      <c r="AQ267" s="7">
        <v>43999</v>
      </c>
      <c r="AR267">
        <v>2448</v>
      </c>
      <c r="AS267" s="27">
        <v>44021</v>
      </c>
      <c r="AT267">
        <v>2448</v>
      </c>
      <c r="AU267" s="27">
        <v>44021</v>
      </c>
      <c r="AV267">
        <v>2448</v>
      </c>
      <c r="AW267" s="27">
        <v>44021</v>
      </c>
      <c r="AX267">
        <v>2448</v>
      </c>
      <c r="AY267" s="27">
        <v>44048</v>
      </c>
      <c r="AZ267">
        <v>6640</v>
      </c>
      <c r="BA267" s="27">
        <v>44021</v>
      </c>
      <c r="BB267">
        <v>6640</v>
      </c>
      <c r="BC267" s="27">
        <v>44021</v>
      </c>
      <c r="BD267">
        <v>6650</v>
      </c>
      <c r="BE267" s="27">
        <v>44021</v>
      </c>
      <c r="BF267">
        <v>6650</v>
      </c>
      <c r="BG267" s="27">
        <v>44021</v>
      </c>
      <c r="BJ267">
        <v>6650</v>
      </c>
      <c r="BK267" s="27">
        <v>44021</v>
      </c>
      <c r="BL267">
        <v>6650</v>
      </c>
      <c r="BM267" s="27">
        <v>44123</v>
      </c>
      <c r="BN267">
        <v>3399</v>
      </c>
      <c r="BO267" s="27">
        <v>44083</v>
      </c>
      <c r="BP267">
        <v>3399</v>
      </c>
      <c r="BQ267" s="7">
        <v>44083</v>
      </c>
      <c r="BR267">
        <v>2448</v>
      </c>
      <c r="BS267" s="27">
        <v>44168</v>
      </c>
      <c r="BT267">
        <v>3399</v>
      </c>
      <c r="BU267" s="27">
        <v>44183</v>
      </c>
      <c r="BV267">
        <v>3399</v>
      </c>
      <c r="BW267" s="7">
        <v>44183</v>
      </c>
      <c r="BX267">
        <v>2448</v>
      </c>
      <c r="BY267" s="27">
        <v>44182</v>
      </c>
      <c r="BZ267">
        <v>3409</v>
      </c>
      <c r="CA267" s="27">
        <v>44083</v>
      </c>
      <c r="CB267">
        <v>6650</v>
      </c>
      <c r="CC267" s="27">
        <v>44217</v>
      </c>
      <c r="CD267" t="s">
        <v>2565</v>
      </c>
      <c r="CE267" s="27">
        <v>44221</v>
      </c>
      <c r="CF267">
        <v>6640</v>
      </c>
      <c r="CG267" s="27">
        <v>44182</v>
      </c>
      <c r="CH267">
        <v>2531</v>
      </c>
      <c r="CI267" s="27">
        <v>44237</v>
      </c>
      <c r="CJ267">
        <v>6124</v>
      </c>
      <c r="CK267" s="27">
        <v>44222</v>
      </c>
      <c r="CL267">
        <v>2531</v>
      </c>
      <c r="CM267" s="27">
        <v>44248</v>
      </c>
      <c r="CN267">
        <v>2680</v>
      </c>
      <c r="CO267" s="27">
        <v>44247</v>
      </c>
      <c r="CP267">
        <v>2680</v>
      </c>
      <c r="CQ267" s="7">
        <v>44247</v>
      </c>
      <c r="CT267">
        <v>2188</v>
      </c>
      <c r="CU267" s="7">
        <v>44019</v>
      </c>
      <c r="CV267">
        <v>6650</v>
      </c>
      <c r="CW267" s="27">
        <v>44272</v>
      </c>
      <c r="CX267">
        <v>6650</v>
      </c>
      <c r="CY267" s="27">
        <v>44292</v>
      </c>
      <c r="CZ267">
        <v>6650</v>
      </c>
      <c r="DA267" s="27">
        <v>44300</v>
      </c>
      <c r="DB267">
        <v>6650</v>
      </c>
      <c r="DC267" s="27">
        <v>44300</v>
      </c>
      <c r="DD267">
        <v>3045</v>
      </c>
      <c r="DE267" s="27">
        <v>44299</v>
      </c>
      <c r="DF267">
        <v>3045</v>
      </c>
      <c r="DG267" s="27">
        <v>44299</v>
      </c>
      <c r="DH267">
        <v>3045</v>
      </c>
      <c r="DI267" s="27">
        <v>44299</v>
      </c>
      <c r="DJ267" t="s">
        <v>429</v>
      </c>
      <c r="DK267" s="7">
        <v>44362</v>
      </c>
      <c r="DL267" t="s">
        <v>468</v>
      </c>
      <c r="DM267" s="27">
        <v>44263</v>
      </c>
      <c r="DN267" t="s">
        <v>468</v>
      </c>
      <c r="DO267" s="27">
        <v>44263</v>
      </c>
      <c r="DP267" t="s">
        <v>459</v>
      </c>
      <c r="DQ267" s="27">
        <v>44362</v>
      </c>
      <c r="DT267" t="s">
        <v>459</v>
      </c>
      <c r="DU267" s="27">
        <v>44362</v>
      </c>
      <c r="DV267" t="s">
        <v>455</v>
      </c>
      <c r="DW267" s="27">
        <v>44362</v>
      </c>
      <c r="DX267" t="s">
        <v>452</v>
      </c>
      <c r="DY267" s="7">
        <v>44362</v>
      </c>
      <c r="DZ267" t="s">
        <v>452</v>
      </c>
      <c r="EA267">
        <v>44362</v>
      </c>
      <c r="EB267" t="s">
        <v>452</v>
      </c>
      <c r="EC267" s="27">
        <v>44396</v>
      </c>
      <c r="ED267" t="s">
        <v>452</v>
      </c>
      <c r="EE267" s="27">
        <v>44396</v>
      </c>
      <c r="EF267" t="s">
        <v>452</v>
      </c>
      <c r="EG267" s="7">
        <v>44396</v>
      </c>
      <c r="EH267" t="s">
        <v>452</v>
      </c>
      <c r="EI267" s="27">
        <v>44396</v>
      </c>
      <c r="EJ267" t="s">
        <v>449</v>
      </c>
      <c r="EK267" s="27">
        <v>44396</v>
      </c>
      <c r="EL267" t="s">
        <v>449</v>
      </c>
      <c r="EM267" s="27">
        <v>44396</v>
      </c>
      <c r="EN267" t="s">
        <v>449</v>
      </c>
      <c r="EO267" s="27">
        <v>44396</v>
      </c>
      <c r="EP267" t="s">
        <v>449</v>
      </c>
      <c r="EQ267" s="27">
        <v>44396</v>
      </c>
      <c r="ER267" t="s">
        <v>444</v>
      </c>
      <c r="ES267" s="27">
        <v>44419</v>
      </c>
      <c r="ET267" t="s">
        <v>442</v>
      </c>
      <c r="EU267" s="27">
        <v>44419</v>
      </c>
      <c r="EV267" t="s">
        <v>440</v>
      </c>
      <c r="EW267" s="27">
        <v>44419</v>
      </c>
      <c r="EX267" t="s">
        <v>440</v>
      </c>
      <c r="EY267" s="27">
        <v>44419</v>
      </c>
      <c r="EZ267" t="s">
        <v>440</v>
      </c>
      <c r="FA267">
        <v>44419</v>
      </c>
      <c r="FB267" t="s">
        <v>440</v>
      </c>
      <c r="FC267" s="27">
        <v>44419</v>
      </c>
      <c r="FF267" t="s">
        <v>440</v>
      </c>
      <c r="FG267" s="27">
        <v>44419</v>
      </c>
      <c r="FH267" t="s">
        <v>439</v>
      </c>
      <c r="FI267" s="7">
        <v>44419</v>
      </c>
      <c r="FJ267" t="s">
        <v>439</v>
      </c>
      <c r="FK267" s="27">
        <v>44419</v>
      </c>
      <c r="FL267" t="s">
        <v>439</v>
      </c>
      <c r="FM267" s="27">
        <v>44419</v>
      </c>
      <c r="FN267" t="s">
        <v>437</v>
      </c>
      <c r="FO267" s="27">
        <v>44452</v>
      </c>
      <c r="FP267" t="s">
        <v>437</v>
      </c>
      <c r="FQ267" s="27">
        <v>44452</v>
      </c>
      <c r="FR267" t="s">
        <v>436</v>
      </c>
      <c r="FS267" s="27">
        <v>44452</v>
      </c>
      <c r="FT267" t="s">
        <v>436</v>
      </c>
      <c r="FU267" s="7">
        <v>44452</v>
      </c>
      <c r="FV267" t="s">
        <v>436</v>
      </c>
      <c r="FW267" s="27">
        <v>44452</v>
      </c>
      <c r="FX267" t="s">
        <v>436</v>
      </c>
      <c r="FY267" s="27">
        <v>44452</v>
      </c>
      <c r="FZ267" t="s">
        <v>436</v>
      </c>
      <c r="GA267" s="27">
        <v>44452</v>
      </c>
      <c r="GB267" t="s">
        <v>436</v>
      </c>
      <c r="GC267" s="27">
        <v>44452</v>
      </c>
      <c r="GD267" t="s">
        <v>436</v>
      </c>
      <c r="GE267" s="27">
        <v>44452</v>
      </c>
      <c r="GF267" t="s">
        <v>436</v>
      </c>
      <c r="GG267" s="27">
        <v>44452</v>
      </c>
      <c r="GH267" t="s">
        <v>436</v>
      </c>
      <c r="GI267" s="27">
        <v>44481</v>
      </c>
      <c r="GJ267" t="s">
        <v>436</v>
      </c>
      <c r="GK267" s="27">
        <v>44481</v>
      </c>
      <c r="GL267" t="s">
        <v>436</v>
      </c>
      <c r="GM267" s="27">
        <v>44481</v>
      </c>
      <c r="GN267" t="s">
        <v>436</v>
      </c>
      <c r="GO267" s="27">
        <v>44481</v>
      </c>
      <c r="GP267" t="s">
        <v>436</v>
      </c>
      <c r="GQ267" s="27">
        <v>44481</v>
      </c>
      <c r="GR267" t="s">
        <v>436</v>
      </c>
      <c r="GS267" s="27">
        <v>44481</v>
      </c>
      <c r="GT267" t="s">
        <v>436</v>
      </c>
      <c r="GU267" s="27">
        <v>44509</v>
      </c>
      <c r="GV267" t="s">
        <v>436</v>
      </c>
      <c r="GW267" s="27">
        <v>44509</v>
      </c>
      <c r="GX267" t="s">
        <v>436</v>
      </c>
      <c r="GY267" s="27">
        <v>44509</v>
      </c>
      <c r="GZ267" t="s">
        <v>435</v>
      </c>
      <c r="HA267" s="27">
        <v>44509</v>
      </c>
      <c r="HB267" t="s">
        <v>435</v>
      </c>
      <c r="HC267" s="27">
        <v>44509</v>
      </c>
      <c r="HD267" t="s">
        <v>435</v>
      </c>
      <c r="HE267" s="27">
        <v>44509</v>
      </c>
      <c r="HF267" t="s">
        <v>435</v>
      </c>
      <c r="HG267">
        <v>44509</v>
      </c>
      <c r="HH267" t="s">
        <v>435</v>
      </c>
      <c r="HI267">
        <v>44509</v>
      </c>
      <c r="HJ267" t="s">
        <v>435</v>
      </c>
      <c r="HK267">
        <v>44509</v>
      </c>
      <c r="HL267" t="s">
        <v>435</v>
      </c>
      <c r="HM267" s="27">
        <v>44545</v>
      </c>
      <c r="HN267" t="s">
        <v>431</v>
      </c>
      <c r="HO267" s="27">
        <v>44545</v>
      </c>
      <c r="HP267" t="s">
        <v>434</v>
      </c>
      <c r="HQ267" s="27">
        <v>44545</v>
      </c>
      <c r="HR267" s="470" t="s">
        <v>434</v>
      </c>
      <c r="HS267" s="471">
        <v>44545</v>
      </c>
      <c r="HT267" t="s">
        <v>434</v>
      </c>
      <c r="HU267" s="27">
        <v>44545</v>
      </c>
      <c r="HV267" t="s">
        <v>434</v>
      </c>
      <c r="HW267" s="27">
        <v>44545</v>
      </c>
      <c r="HX267" t="s">
        <v>434</v>
      </c>
      <c r="HY267" s="27">
        <v>44545</v>
      </c>
      <c r="HZ267" t="s">
        <v>430</v>
      </c>
      <c r="IA267" s="27">
        <v>44587</v>
      </c>
      <c r="IB267" t="s">
        <v>430</v>
      </c>
      <c r="IC267" s="27">
        <v>44587</v>
      </c>
      <c r="ID267" t="s">
        <v>430</v>
      </c>
      <c r="IE267" s="27">
        <v>44587</v>
      </c>
      <c r="IF267" t="s">
        <v>429</v>
      </c>
      <c r="IG267" s="27">
        <v>44587</v>
      </c>
      <c r="IH267" t="s">
        <v>432</v>
      </c>
      <c r="II267" s="27">
        <v>44587</v>
      </c>
      <c r="IJ267" t="s">
        <v>432</v>
      </c>
      <c r="IK267" s="27">
        <v>44607</v>
      </c>
      <c r="IL267" t="s">
        <v>432</v>
      </c>
      <c r="IM267" s="27">
        <v>44607</v>
      </c>
      <c r="IN267" t="s">
        <v>432</v>
      </c>
      <c r="IO267" s="27">
        <v>44607</v>
      </c>
      <c r="IR267" t="s">
        <v>434</v>
      </c>
      <c r="IS267">
        <v>44607</v>
      </c>
      <c r="IT267" t="s">
        <v>434</v>
      </c>
      <c r="IU267" s="27">
        <v>44607</v>
      </c>
      <c r="IV267" t="s">
        <v>434</v>
      </c>
      <c r="IW267" s="27">
        <v>44642</v>
      </c>
      <c r="IX267" t="s">
        <v>434</v>
      </c>
      <c r="IY267" s="27">
        <v>44642</v>
      </c>
      <c r="IZ267" t="s">
        <v>434</v>
      </c>
      <c r="JA267" s="27">
        <v>44642</v>
      </c>
      <c r="JB267" t="s">
        <v>434</v>
      </c>
      <c r="JC267" s="27">
        <v>44642</v>
      </c>
      <c r="JD267" t="s">
        <v>434</v>
      </c>
      <c r="JE267" s="27">
        <v>44642</v>
      </c>
      <c r="JF267" t="s">
        <v>435</v>
      </c>
      <c r="JG267">
        <v>44662</v>
      </c>
      <c r="JH267" t="s">
        <v>431</v>
      </c>
      <c r="JI267" s="27">
        <v>44662</v>
      </c>
      <c r="JJ267" t="s">
        <v>431</v>
      </c>
      <c r="JK267">
        <v>44662</v>
      </c>
      <c r="JL267" t="s">
        <v>431</v>
      </c>
      <c r="JM267" s="27">
        <v>44662</v>
      </c>
      <c r="JN267" t="s">
        <v>431</v>
      </c>
      <c r="JO267" s="7">
        <v>44662</v>
      </c>
      <c r="JP267" t="s">
        <v>431</v>
      </c>
      <c r="JQ267" s="27">
        <v>44697</v>
      </c>
      <c r="JR267" t="s">
        <v>431</v>
      </c>
      <c r="JS267" s="27">
        <v>44697</v>
      </c>
      <c r="JT267" t="s">
        <v>431</v>
      </c>
      <c r="JU267">
        <v>44697</v>
      </c>
      <c r="JV267" t="s">
        <v>432</v>
      </c>
      <c r="JW267">
        <v>44697</v>
      </c>
      <c r="JX267" t="s">
        <v>432</v>
      </c>
      <c r="JY267" s="27">
        <v>44732</v>
      </c>
      <c r="JZ267" t="s">
        <v>432</v>
      </c>
      <c r="KA267" s="27">
        <v>44732</v>
      </c>
      <c r="KB267" t="s">
        <v>432</v>
      </c>
      <c r="KC267" s="27">
        <v>44764</v>
      </c>
      <c r="KD267" t="s">
        <v>432</v>
      </c>
      <c r="KE267" s="27">
        <v>44764</v>
      </c>
    </row>
    <row r="268" spans="1:291" x14ac:dyDescent="0.25">
      <c r="A268">
        <v>1003</v>
      </c>
      <c r="B268" s="7">
        <v>43969</v>
      </c>
      <c r="D268">
        <v>1003</v>
      </c>
      <c r="E268" s="7">
        <v>43969</v>
      </c>
      <c r="G268">
        <v>4511</v>
      </c>
      <c r="I268">
        <v>1035</v>
      </c>
      <c r="J268" s="7">
        <v>43969</v>
      </c>
      <c r="L268">
        <v>4511</v>
      </c>
      <c r="M268">
        <v>9323</v>
      </c>
      <c r="O268">
        <v>4695</v>
      </c>
      <c r="P268" s="7">
        <v>43971</v>
      </c>
      <c r="X268">
        <v>9323</v>
      </c>
      <c r="Y268">
        <v>1103</v>
      </c>
      <c r="Z268" s="7">
        <v>43969</v>
      </c>
      <c r="AA268">
        <v>9323</v>
      </c>
      <c r="AB268">
        <v>9323</v>
      </c>
      <c r="AC268">
        <v>4695</v>
      </c>
      <c r="AD268" s="7">
        <v>43971</v>
      </c>
      <c r="AE268" s="14">
        <v>1003</v>
      </c>
      <c r="AF268">
        <v>3399</v>
      </c>
      <c r="AG268" s="7">
        <v>43997</v>
      </c>
      <c r="AK268">
        <v>2545</v>
      </c>
      <c r="AL268" s="7">
        <v>43980</v>
      </c>
      <c r="AM268">
        <v>4880</v>
      </c>
      <c r="AN268">
        <v>2545</v>
      </c>
      <c r="AO268" s="7">
        <v>43980</v>
      </c>
      <c r="AP268">
        <v>2545</v>
      </c>
      <c r="AQ268" s="7">
        <v>43980</v>
      </c>
      <c r="AR268">
        <v>2545</v>
      </c>
      <c r="AS268" s="27">
        <v>44021</v>
      </c>
      <c r="AT268">
        <v>2545</v>
      </c>
      <c r="AU268" s="27">
        <v>44021</v>
      </c>
      <c r="AV268">
        <v>2545</v>
      </c>
      <c r="AW268" s="27">
        <v>44021</v>
      </c>
      <c r="AX268">
        <v>2545</v>
      </c>
      <c r="AY268" s="27">
        <v>44048</v>
      </c>
      <c r="AZ268">
        <v>2448</v>
      </c>
      <c r="BA268" s="27">
        <v>44048</v>
      </c>
      <c r="BB268">
        <v>2448</v>
      </c>
      <c r="BC268" s="27">
        <v>44048</v>
      </c>
      <c r="BD268">
        <v>6640</v>
      </c>
      <c r="BE268" s="27">
        <v>44021</v>
      </c>
      <c r="BF268">
        <v>6640</v>
      </c>
      <c r="BG268" s="27">
        <v>44021</v>
      </c>
      <c r="BJ268">
        <v>6640</v>
      </c>
      <c r="BK268" s="27">
        <v>44021</v>
      </c>
      <c r="BL268">
        <v>6640</v>
      </c>
      <c r="BM268" s="27">
        <v>44123</v>
      </c>
      <c r="BN268">
        <v>3045</v>
      </c>
      <c r="BO268" s="27">
        <v>44083</v>
      </c>
      <c r="BP268">
        <v>3045</v>
      </c>
      <c r="BQ268" s="7">
        <v>44083</v>
      </c>
      <c r="BR268">
        <v>2545</v>
      </c>
      <c r="BS268" s="27">
        <v>44123</v>
      </c>
      <c r="BT268">
        <v>3045</v>
      </c>
      <c r="BU268" s="27">
        <v>44083</v>
      </c>
      <c r="BV268">
        <v>3045</v>
      </c>
      <c r="BW268">
        <v>44083</v>
      </c>
      <c r="BX268">
        <v>2545</v>
      </c>
      <c r="BY268" s="27">
        <v>44182</v>
      </c>
      <c r="BZ268">
        <v>3399</v>
      </c>
      <c r="CA268" s="27">
        <v>44183</v>
      </c>
      <c r="CB268">
        <v>6640</v>
      </c>
      <c r="CC268" s="27">
        <v>44182</v>
      </c>
      <c r="CD268" t="s">
        <v>2567</v>
      </c>
      <c r="CE268" s="27">
        <v>44221</v>
      </c>
      <c r="CF268">
        <v>2448</v>
      </c>
      <c r="CG268" s="27">
        <v>44217</v>
      </c>
      <c r="CH268">
        <v>2558</v>
      </c>
      <c r="CI268" s="27">
        <v>44222</v>
      </c>
      <c r="CJ268">
        <v>6293</v>
      </c>
      <c r="CK268" s="27">
        <v>44123</v>
      </c>
      <c r="CL268">
        <v>2558</v>
      </c>
      <c r="CM268" s="27">
        <v>44247</v>
      </c>
      <c r="CN268">
        <v>2531</v>
      </c>
      <c r="CO268" s="27">
        <v>44250</v>
      </c>
      <c r="CP268">
        <v>2531</v>
      </c>
      <c r="CQ268" s="7">
        <v>44250</v>
      </c>
      <c r="CT268">
        <v>2181</v>
      </c>
      <c r="CU268" s="7">
        <v>44264</v>
      </c>
      <c r="CV268">
        <v>6640</v>
      </c>
      <c r="CW268" s="27">
        <v>44263</v>
      </c>
      <c r="CX268">
        <v>6640</v>
      </c>
      <c r="CY268" s="27">
        <v>44274</v>
      </c>
      <c r="CZ268">
        <v>6640</v>
      </c>
      <c r="DA268" s="27">
        <v>44299</v>
      </c>
      <c r="DB268">
        <v>6640</v>
      </c>
      <c r="DC268" s="27">
        <v>44299</v>
      </c>
      <c r="DD268">
        <v>6650</v>
      </c>
      <c r="DE268" s="27">
        <v>44300</v>
      </c>
      <c r="DF268">
        <v>6650</v>
      </c>
      <c r="DG268" s="27">
        <v>44300</v>
      </c>
      <c r="DH268">
        <v>6650</v>
      </c>
      <c r="DI268" s="27">
        <v>44344</v>
      </c>
      <c r="DJ268" t="s">
        <v>430</v>
      </c>
      <c r="DK268" s="7">
        <v>44362</v>
      </c>
      <c r="DL268" t="s">
        <v>469</v>
      </c>
      <c r="DM268" s="27">
        <v>44263</v>
      </c>
      <c r="DN268" t="s">
        <v>469</v>
      </c>
      <c r="DO268" s="27">
        <v>44263</v>
      </c>
      <c r="DP268" t="s">
        <v>460</v>
      </c>
      <c r="DQ268" s="27">
        <v>44362</v>
      </c>
      <c r="DT268" t="s">
        <v>460</v>
      </c>
      <c r="DU268" s="27">
        <v>44362</v>
      </c>
      <c r="DV268" t="s">
        <v>457</v>
      </c>
      <c r="DW268" s="27">
        <v>44362</v>
      </c>
      <c r="DX268" t="s">
        <v>454</v>
      </c>
      <c r="DY268" s="7">
        <v>44263</v>
      </c>
      <c r="DZ268" t="s">
        <v>454</v>
      </c>
      <c r="EA268">
        <v>44263</v>
      </c>
      <c r="EB268" t="s">
        <v>454</v>
      </c>
      <c r="EC268" s="27">
        <v>44263</v>
      </c>
      <c r="ED268" t="s">
        <v>454</v>
      </c>
      <c r="EE268" s="27">
        <v>44263</v>
      </c>
      <c r="EF268" t="s">
        <v>454</v>
      </c>
      <c r="EG268" s="7">
        <v>44263</v>
      </c>
      <c r="EH268" t="s">
        <v>454</v>
      </c>
      <c r="EI268" s="27">
        <v>44263</v>
      </c>
      <c r="EJ268" t="s">
        <v>450</v>
      </c>
      <c r="EK268" s="27">
        <v>44396</v>
      </c>
      <c r="EL268" t="s">
        <v>450</v>
      </c>
      <c r="EM268" s="27">
        <v>44396</v>
      </c>
      <c r="EN268" t="s">
        <v>450</v>
      </c>
      <c r="EO268" s="27">
        <v>44396</v>
      </c>
      <c r="EP268" t="s">
        <v>450</v>
      </c>
      <c r="EQ268" s="27">
        <v>44396</v>
      </c>
      <c r="ER268" t="s">
        <v>445</v>
      </c>
      <c r="ES268" s="27">
        <v>44419</v>
      </c>
      <c r="ET268" t="s">
        <v>444</v>
      </c>
      <c r="EU268" s="27">
        <v>44419</v>
      </c>
      <c r="EV268" t="s">
        <v>442</v>
      </c>
      <c r="EW268" s="27">
        <v>44419</v>
      </c>
      <c r="EX268" t="s">
        <v>442</v>
      </c>
      <c r="EY268" s="27">
        <v>44419</v>
      </c>
      <c r="EZ268" t="s">
        <v>442</v>
      </c>
      <c r="FA268">
        <v>44419</v>
      </c>
      <c r="FB268" t="s">
        <v>442</v>
      </c>
      <c r="FC268" s="27">
        <v>44419</v>
      </c>
      <c r="FF268" t="s">
        <v>442</v>
      </c>
      <c r="FG268" s="27">
        <v>44419</v>
      </c>
      <c r="FH268" t="s">
        <v>440</v>
      </c>
      <c r="FI268" s="7">
        <v>44419</v>
      </c>
      <c r="FJ268" t="s">
        <v>440</v>
      </c>
      <c r="FK268" s="27">
        <v>44419</v>
      </c>
      <c r="FL268" t="s">
        <v>440</v>
      </c>
      <c r="FM268" s="27">
        <v>44419</v>
      </c>
      <c r="FN268" t="s">
        <v>439</v>
      </c>
      <c r="FO268" s="27">
        <v>44452</v>
      </c>
      <c r="FP268" t="s">
        <v>439</v>
      </c>
      <c r="FQ268" s="27">
        <v>44452</v>
      </c>
      <c r="FR268" t="s">
        <v>437</v>
      </c>
      <c r="FS268" s="27">
        <v>44452</v>
      </c>
      <c r="FT268" t="s">
        <v>437</v>
      </c>
      <c r="FU268" s="7">
        <v>44452</v>
      </c>
      <c r="FV268" t="s">
        <v>437</v>
      </c>
      <c r="FW268" s="27">
        <v>44452</v>
      </c>
      <c r="FX268" t="s">
        <v>437</v>
      </c>
      <c r="FY268" s="27">
        <v>44452</v>
      </c>
      <c r="FZ268" t="s">
        <v>437</v>
      </c>
      <c r="GA268" s="27">
        <v>44452</v>
      </c>
      <c r="GB268" t="s">
        <v>437</v>
      </c>
      <c r="GC268" s="27">
        <v>44452</v>
      </c>
      <c r="GD268" t="s">
        <v>437</v>
      </c>
      <c r="GE268" s="27">
        <v>44452</v>
      </c>
      <c r="GF268" t="s">
        <v>437</v>
      </c>
      <c r="GG268" s="27">
        <v>44452</v>
      </c>
      <c r="GH268" t="s">
        <v>437</v>
      </c>
      <c r="GI268" s="27">
        <v>44481</v>
      </c>
      <c r="GJ268" t="s">
        <v>437</v>
      </c>
      <c r="GK268" s="27">
        <v>44481</v>
      </c>
      <c r="GL268" t="s">
        <v>437</v>
      </c>
      <c r="GM268" s="27">
        <v>44481</v>
      </c>
      <c r="GN268" t="s">
        <v>437</v>
      </c>
      <c r="GO268" s="27">
        <v>44481</v>
      </c>
      <c r="GP268" t="s">
        <v>437</v>
      </c>
      <c r="GQ268" s="27">
        <v>44481</v>
      </c>
      <c r="GR268" t="s">
        <v>437</v>
      </c>
      <c r="GS268" s="27">
        <v>44481</v>
      </c>
      <c r="GT268" t="s">
        <v>437</v>
      </c>
      <c r="GU268" s="27">
        <v>44509</v>
      </c>
      <c r="GV268" t="s">
        <v>437</v>
      </c>
      <c r="GW268" s="27">
        <v>44509</v>
      </c>
      <c r="GX268" t="s">
        <v>437</v>
      </c>
      <c r="GY268" s="27">
        <v>44509</v>
      </c>
      <c r="GZ268" t="s">
        <v>436</v>
      </c>
      <c r="HA268" s="27">
        <v>44509</v>
      </c>
      <c r="HB268" t="s">
        <v>436</v>
      </c>
      <c r="HC268" s="27">
        <v>44509</v>
      </c>
      <c r="HD268" t="s">
        <v>436</v>
      </c>
      <c r="HE268" s="27">
        <v>44509</v>
      </c>
      <c r="HF268" t="s">
        <v>436</v>
      </c>
      <c r="HG268">
        <v>44509</v>
      </c>
      <c r="HH268" t="s">
        <v>436</v>
      </c>
      <c r="HI268">
        <v>44509</v>
      </c>
      <c r="HJ268" t="s">
        <v>436</v>
      </c>
      <c r="HK268">
        <v>44509</v>
      </c>
      <c r="HL268" t="s">
        <v>436</v>
      </c>
      <c r="HM268" s="27">
        <v>44545</v>
      </c>
      <c r="HN268" t="s">
        <v>432</v>
      </c>
      <c r="HO268" s="27">
        <v>44545</v>
      </c>
      <c r="HP268" t="s">
        <v>435</v>
      </c>
      <c r="HQ268" s="27">
        <v>44545</v>
      </c>
      <c r="HR268" s="470" t="s">
        <v>435</v>
      </c>
      <c r="HS268" s="471">
        <v>44545</v>
      </c>
      <c r="HT268" t="s">
        <v>435</v>
      </c>
      <c r="HU268" s="27">
        <v>44545</v>
      </c>
      <c r="HV268" t="s">
        <v>435</v>
      </c>
      <c r="HW268" s="27">
        <v>44545</v>
      </c>
      <c r="HX268" t="s">
        <v>435</v>
      </c>
      <c r="HY268" s="27">
        <v>44545</v>
      </c>
      <c r="HZ268" t="s">
        <v>431</v>
      </c>
      <c r="IA268" s="27">
        <v>44587</v>
      </c>
      <c r="IB268" t="s">
        <v>431</v>
      </c>
      <c r="IC268" s="27">
        <v>44587</v>
      </c>
      <c r="ID268" t="s">
        <v>431</v>
      </c>
      <c r="IE268" s="27">
        <v>44587</v>
      </c>
      <c r="IF268" t="s">
        <v>430</v>
      </c>
      <c r="IG268" s="27">
        <v>44587</v>
      </c>
      <c r="IH268" t="s">
        <v>434</v>
      </c>
      <c r="II268" s="27">
        <v>44587</v>
      </c>
      <c r="IJ268" t="s">
        <v>434</v>
      </c>
      <c r="IK268" s="27">
        <v>44607</v>
      </c>
      <c r="IL268" t="s">
        <v>434</v>
      </c>
      <c r="IM268" s="27">
        <v>44607</v>
      </c>
      <c r="IN268" t="s">
        <v>434</v>
      </c>
      <c r="IO268" s="27">
        <v>44607</v>
      </c>
      <c r="IR268" t="s">
        <v>435</v>
      </c>
      <c r="IS268">
        <v>44607</v>
      </c>
      <c r="IT268" t="s">
        <v>435</v>
      </c>
      <c r="IU268" s="27">
        <v>44607</v>
      </c>
      <c r="IV268" t="s">
        <v>435</v>
      </c>
      <c r="IW268" s="27">
        <v>44642</v>
      </c>
      <c r="IX268" t="s">
        <v>435</v>
      </c>
      <c r="IY268" s="27">
        <v>44642</v>
      </c>
      <c r="IZ268" t="s">
        <v>435</v>
      </c>
      <c r="JA268" s="27">
        <v>44642</v>
      </c>
      <c r="JB268" t="s">
        <v>435</v>
      </c>
      <c r="JC268" s="27">
        <v>44642</v>
      </c>
      <c r="JD268" t="s">
        <v>435</v>
      </c>
      <c r="JE268" s="27">
        <v>44642</v>
      </c>
      <c r="JF268" t="s">
        <v>436</v>
      </c>
      <c r="JG268">
        <v>44662</v>
      </c>
      <c r="JH268" t="s">
        <v>432</v>
      </c>
      <c r="JI268" s="27">
        <v>44662</v>
      </c>
      <c r="JJ268" t="s">
        <v>432</v>
      </c>
      <c r="JK268">
        <v>44662</v>
      </c>
      <c r="JL268" t="s">
        <v>432</v>
      </c>
      <c r="JM268" s="27">
        <v>44662</v>
      </c>
      <c r="JN268" t="s">
        <v>432</v>
      </c>
      <c r="JO268" s="7">
        <v>44662</v>
      </c>
      <c r="JP268" t="s">
        <v>432</v>
      </c>
      <c r="JQ268" s="27">
        <v>44697</v>
      </c>
      <c r="JR268" t="s">
        <v>432</v>
      </c>
      <c r="JS268" s="27">
        <v>44697</v>
      </c>
      <c r="JT268" t="s">
        <v>432</v>
      </c>
      <c r="JU268">
        <v>44697</v>
      </c>
      <c r="JV268" t="s">
        <v>434</v>
      </c>
      <c r="JW268">
        <v>44728</v>
      </c>
      <c r="JX268" t="s">
        <v>434</v>
      </c>
      <c r="JY268" s="27">
        <v>44728</v>
      </c>
      <c r="JZ268" t="s">
        <v>434</v>
      </c>
      <c r="KA268" s="27">
        <v>44728</v>
      </c>
      <c r="KB268" t="s">
        <v>434</v>
      </c>
      <c r="KC268" s="27">
        <v>44763</v>
      </c>
      <c r="KD268" t="s">
        <v>434</v>
      </c>
      <c r="KE268" s="27">
        <v>44763</v>
      </c>
    </row>
    <row r="269" spans="1:291" x14ac:dyDescent="0.25">
      <c r="A269">
        <v>1035</v>
      </c>
      <c r="B269" s="7">
        <v>43969</v>
      </c>
      <c r="D269">
        <v>1035</v>
      </c>
      <c r="E269" s="7">
        <v>43969</v>
      </c>
      <c r="G269" t="s">
        <v>2542</v>
      </c>
      <c r="I269">
        <v>1021</v>
      </c>
      <c r="J269" s="7">
        <v>43969</v>
      </c>
      <c r="L269" t="s">
        <v>2542</v>
      </c>
      <c r="M269">
        <v>1103</v>
      </c>
      <c r="O269">
        <v>3026</v>
      </c>
      <c r="P269" s="7">
        <v>43969</v>
      </c>
      <c r="X269">
        <v>1103</v>
      </c>
      <c r="Y269">
        <v>1138</v>
      </c>
      <c r="Z269" s="7">
        <v>43969</v>
      </c>
      <c r="AA269">
        <v>1103</v>
      </c>
      <c r="AB269">
        <v>1103</v>
      </c>
      <c r="AC269">
        <v>3026</v>
      </c>
      <c r="AD269" s="7">
        <v>43969</v>
      </c>
      <c r="AE269" s="14">
        <v>1035</v>
      </c>
      <c r="AF269">
        <v>3045</v>
      </c>
      <c r="AG269" s="7">
        <v>43997</v>
      </c>
      <c r="AK269">
        <v>2431</v>
      </c>
      <c r="AL269" s="7">
        <v>43980</v>
      </c>
      <c r="AM269">
        <v>4845</v>
      </c>
      <c r="AN269">
        <v>2431</v>
      </c>
      <c r="AO269" s="7">
        <v>43980</v>
      </c>
      <c r="AP269">
        <v>2431</v>
      </c>
      <c r="AQ269" s="7">
        <v>43980</v>
      </c>
      <c r="AR269">
        <v>2431</v>
      </c>
      <c r="AS269" s="27">
        <v>44021</v>
      </c>
      <c r="AT269">
        <v>2431</v>
      </c>
      <c r="AU269" s="27">
        <v>44021</v>
      </c>
      <c r="AV269">
        <v>2431</v>
      </c>
      <c r="AW269" s="27">
        <v>44021</v>
      </c>
      <c r="AX269">
        <v>2431</v>
      </c>
      <c r="AY269" s="27">
        <v>44048</v>
      </c>
      <c r="AZ269">
        <v>2545</v>
      </c>
      <c r="BA269" s="27">
        <v>44061</v>
      </c>
      <c r="BB269">
        <v>2545</v>
      </c>
      <c r="BC269" s="27">
        <v>44061</v>
      </c>
      <c r="BD269">
        <v>2448</v>
      </c>
      <c r="BE269" s="27">
        <v>44091</v>
      </c>
      <c r="BF269">
        <v>2448</v>
      </c>
      <c r="BG269" s="27">
        <v>44091</v>
      </c>
      <c r="BJ269">
        <v>2448</v>
      </c>
      <c r="BK269" s="27">
        <v>44091</v>
      </c>
      <c r="BL269">
        <v>2448</v>
      </c>
      <c r="BM269" s="27">
        <v>44123</v>
      </c>
      <c r="BN269">
        <v>6650</v>
      </c>
      <c r="BO269" s="27">
        <v>44123</v>
      </c>
      <c r="BP269">
        <v>6650</v>
      </c>
      <c r="BQ269" s="7">
        <v>44123</v>
      </c>
      <c r="BR269">
        <v>2431</v>
      </c>
      <c r="BS269" s="27">
        <v>44168</v>
      </c>
      <c r="BT269">
        <v>6650</v>
      </c>
      <c r="BU269" s="27">
        <v>44182</v>
      </c>
      <c r="BV269">
        <v>6650</v>
      </c>
      <c r="BW269" s="7">
        <v>44182</v>
      </c>
      <c r="BX269">
        <v>2431</v>
      </c>
      <c r="BY269" s="27">
        <v>44182</v>
      </c>
      <c r="BZ269">
        <v>3045</v>
      </c>
      <c r="CA269" s="27">
        <v>44083</v>
      </c>
      <c r="CB269">
        <v>2448</v>
      </c>
      <c r="CC269" s="27">
        <v>44217</v>
      </c>
      <c r="CD269" t="s">
        <v>2568</v>
      </c>
      <c r="CE269" s="27">
        <v>44221</v>
      </c>
      <c r="CF269">
        <v>2545</v>
      </c>
      <c r="CG269" s="27">
        <v>44217</v>
      </c>
      <c r="CH269">
        <v>2524</v>
      </c>
      <c r="CI269" s="27">
        <v>44217</v>
      </c>
      <c r="CJ269">
        <v>6102</v>
      </c>
      <c r="CK269" s="27">
        <v>44168</v>
      </c>
      <c r="CL269">
        <v>2524</v>
      </c>
      <c r="CM269" s="27">
        <v>44247</v>
      </c>
      <c r="CN269">
        <v>2558</v>
      </c>
      <c r="CO269" s="27">
        <v>44247</v>
      </c>
      <c r="CP269">
        <v>2558</v>
      </c>
      <c r="CQ269" s="7">
        <v>44247</v>
      </c>
      <c r="CT269">
        <v>2208</v>
      </c>
      <c r="CU269" s="7">
        <v>44019</v>
      </c>
      <c r="CV269">
        <v>2448</v>
      </c>
      <c r="CW269" s="27">
        <v>44263</v>
      </c>
      <c r="CX269">
        <v>2448</v>
      </c>
      <c r="CY269" s="27">
        <v>44263</v>
      </c>
      <c r="CZ269">
        <v>2448</v>
      </c>
      <c r="DA269" s="27">
        <v>44299</v>
      </c>
      <c r="DB269">
        <v>2448</v>
      </c>
      <c r="DC269" s="27">
        <v>44307</v>
      </c>
      <c r="DD269">
        <v>6640</v>
      </c>
      <c r="DE269" s="27">
        <v>44299</v>
      </c>
      <c r="DF269">
        <v>6640</v>
      </c>
      <c r="DG269" s="27">
        <v>44299</v>
      </c>
      <c r="DH269">
        <v>6640</v>
      </c>
      <c r="DI269" s="27">
        <v>44299</v>
      </c>
      <c r="DJ269" t="s">
        <v>431</v>
      </c>
      <c r="DK269" s="7">
        <v>44362</v>
      </c>
      <c r="DL269" t="s">
        <v>470</v>
      </c>
      <c r="DM269" s="27">
        <v>44362</v>
      </c>
      <c r="DN269" t="s">
        <v>470</v>
      </c>
      <c r="DO269" s="27">
        <v>44362</v>
      </c>
      <c r="DP269" t="s">
        <v>461</v>
      </c>
      <c r="DQ269" s="27">
        <v>44362</v>
      </c>
      <c r="DT269" t="s">
        <v>461</v>
      </c>
      <c r="DU269" s="27">
        <v>44362</v>
      </c>
      <c r="DV269" t="s">
        <v>459</v>
      </c>
      <c r="DW269" s="27">
        <v>44362</v>
      </c>
      <c r="DX269" t="s">
        <v>455</v>
      </c>
      <c r="DY269" s="7">
        <v>44362</v>
      </c>
      <c r="DZ269" t="s">
        <v>455</v>
      </c>
      <c r="EA269">
        <v>44362</v>
      </c>
      <c r="EB269" t="s">
        <v>455</v>
      </c>
      <c r="EC269" s="27">
        <v>44396</v>
      </c>
      <c r="ED269" t="s">
        <v>455</v>
      </c>
      <c r="EE269" s="27">
        <v>44396</v>
      </c>
      <c r="EF269" t="s">
        <v>455</v>
      </c>
      <c r="EG269" s="7">
        <v>44396</v>
      </c>
      <c r="EH269" t="s">
        <v>455</v>
      </c>
      <c r="EI269" s="27">
        <v>44396</v>
      </c>
      <c r="EJ269" t="s">
        <v>451</v>
      </c>
      <c r="EK269" s="27">
        <v>44263</v>
      </c>
      <c r="EL269" t="s">
        <v>451</v>
      </c>
      <c r="EM269" s="27">
        <v>44263</v>
      </c>
      <c r="EN269" t="s">
        <v>451</v>
      </c>
      <c r="EO269" s="27">
        <v>44263</v>
      </c>
      <c r="EP269" t="s">
        <v>451</v>
      </c>
      <c r="EQ269" s="27">
        <v>44263</v>
      </c>
      <c r="ER269" t="s">
        <v>446</v>
      </c>
      <c r="ES269" s="27">
        <v>44419</v>
      </c>
      <c r="ET269" t="s">
        <v>445</v>
      </c>
      <c r="EU269" s="27">
        <v>44419</v>
      </c>
      <c r="EV269" t="s">
        <v>444</v>
      </c>
      <c r="EW269" s="27">
        <v>44419</v>
      </c>
      <c r="EX269" t="s">
        <v>444</v>
      </c>
      <c r="EY269" s="27">
        <v>44419</v>
      </c>
      <c r="EZ269" t="s">
        <v>444</v>
      </c>
      <c r="FA269">
        <v>44419</v>
      </c>
      <c r="FB269" t="s">
        <v>444</v>
      </c>
      <c r="FC269" s="27">
        <v>44419</v>
      </c>
      <c r="FF269" t="s">
        <v>444</v>
      </c>
      <c r="FG269" s="27">
        <v>44419</v>
      </c>
      <c r="FH269" t="s">
        <v>442</v>
      </c>
      <c r="FI269" s="7">
        <v>44419</v>
      </c>
      <c r="FJ269" t="s">
        <v>442</v>
      </c>
      <c r="FK269" s="27">
        <v>44419</v>
      </c>
      <c r="FL269" t="s">
        <v>442</v>
      </c>
      <c r="FM269" s="27">
        <v>44419</v>
      </c>
      <c r="FN269" t="s">
        <v>440</v>
      </c>
      <c r="FO269" s="27">
        <v>44452</v>
      </c>
      <c r="FP269" t="s">
        <v>440</v>
      </c>
      <c r="FQ269" s="27">
        <v>44452</v>
      </c>
      <c r="FR269" t="s">
        <v>439</v>
      </c>
      <c r="FS269" s="27">
        <v>44452</v>
      </c>
      <c r="FT269" t="s">
        <v>439</v>
      </c>
      <c r="FU269" s="7">
        <v>44452</v>
      </c>
      <c r="FV269" t="s">
        <v>439</v>
      </c>
      <c r="FW269" s="27">
        <v>44452</v>
      </c>
      <c r="FX269" t="s">
        <v>439</v>
      </c>
      <c r="FY269" s="27">
        <v>44452</v>
      </c>
      <c r="FZ269" t="s">
        <v>439</v>
      </c>
      <c r="GA269" s="27">
        <v>44452</v>
      </c>
      <c r="GB269" t="s">
        <v>439</v>
      </c>
      <c r="GC269" s="27">
        <v>44452</v>
      </c>
      <c r="GD269" t="s">
        <v>439</v>
      </c>
      <c r="GE269" s="27">
        <v>44452</v>
      </c>
      <c r="GF269" t="s">
        <v>439</v>
      </c>
      <c r="GG269" s="27">
        <v>44452</v>
      </c>
      <c r="GH269" t="s">
        <v>439</v>
      </c>
      <c r="GI269" s="27">
        <v>44481</v>
      </c>
      <c r="GJ269" t="s">
        <v>439</v>
      </c>
      <c r="GK269" s="27">
        <v>44481</v>
      </c>
      <c r="GL269" t="s">
        <v>439</v>
      </c>
      <c r="GM269" s="27">
        <v>44481</v>
      </c>
      <c r="GN269" t="s">
        <v>439</v>
      </c>
      <c r="GO269" s="27">
        <v>44481</v>
      </c>
      <c r="GP269" t="s">
        <v>439</v>
      </c>
      <c r="GQ269" s="27">
        <v>44481</v>
      </c>
      <c r="GR269" t="s">
        <v>439</v>
      </c>
      <c r="GS269" s="27">
        <v>44481</v>
      </c>
      <c r="GT269" t="s">
        <v>439</v>
      </c>
      <c r="GU269" s="27">
        <v>44509</v>
      </c>
      <c r="GV269" t="s">
        <v>439</v>
      </c>
      <c r="GW269" s="27">
        <v>44509</v>
      </c>
      <c r="GX269" t="s">
        <v>439</v>
      </c>
      <c r="GY269" s="27">
        <v>44509</v>
      </c>
      <c r="GZ269" t="s">
        <v>437</v>
      </c>
      <c r="HA269" s="27">
        <v>44509</v>
      </c>
      <c r="HB269" t="s">
        <v>437</v>
      </c>
      <c r="HC269" s="27">
        <v>44509</v>
      </c>
      <c r="HD269" t="s">
        <v>437</v>
      </c>
      <c r="HE269" s="27">
        <v>44509</v>
      </c>
      <c r="HF269" t="s">
        <v>437</v>
      </c>
      <c r="HG269">
        <v>44509</v>
      </c>
      <c r="HH269" t="s">
        <v>437</v>
      </c>
      <c r="HI269">
        <v>44509</v>
      </c>
      <c r="HJ269" t="s">
        <v>437</v>
      </c>
      <c r="HK269">
        <v>44509</v>
      </c>
      <c r="HL269" t="s">
        <v>437</v>
      </c>
      <c r="HM269" s="27">
        <v>44545</v>
      </c>
      <c r="HN269" t="s">
        <v>434</v>
      </c>
      <c r="HO269" s="27">
        <v>44545</v>
      </c>
      <c r="HP269" t="s">
        <v>436</v>
      </c>
      <c r="HQ269" s="27">
        <v>44545</v>
      </c>
      <c r="HR269" s="470" t="s">
        <v>436</v>
      </c>
      <c r="HS269" s="471">
        <v>44545</v>
      </c>
      <c r="HT269" t="s">
        <v>436</v>
      </c>
      <c r="HU269" s="27">
        <v>44545</v>
      </c>
      <c r="HV269" t="s">
        <v>436</v>
      </c>
      <c r="HW269" s="27">
        <v>44545</v>
      </c>
      <c r="HX269" t="s">
        <v>436</v>
      </c>
      <c r="HY269" s="27">
        <v>44545</v>
      </c>
      <c r="HZ269" t="s">
        <v>432</v>
      </c>
      <c r="IA269" s="27">
        <v>44587</v>
      </c>
      <c r="IB269" t="s">
        <v>432</v>
      </c>
      <c r="IC269" s="27">
        <v>44587</v>
      </c>
      <c r="ID269" t="s">
        <v>432</v>
      </c>
      <c r="IE269" s="27">
        <v>44587</v>
      </c>
      <c r="IF269" t="s">
        <v>431</v>
      </c>
      <c r="IG269" s="27">
        <v>44587</v>
      </c>
      <c r="IH269" t="s">
        <v>435</v>
      </c>
      <c r="II269" s="27">
        <v>44587</v>
      </c>
      <c r="IJ269" t="s">
        <v>435</v>
      </c>
      <c r="IK269" s="27">
        <v>44607</v>
      </c>
      <c r="IL269" t="s">
        <v>435</v>
      </c>
      <c r="IM269" s="27">
        <v>44607</v>
      </c>
      <c r="IN269" t="s">
        <v>435</v>
      </c>
      <c r="IO269" s="27">
        <v>44607</v>
      </c>
      <c r="IR269" t="s">
        <v>436</v>
      </c>
      <c r="IS269">
        <v>44607</v>
      </c>
      <c r="IT269" t="s">
        <v>436</v>
      </c>
      <c r="IU269" s="27">
        <v>44607</v>
      </c>
      <c r="IV269" t="s">
        <v>436</v>
      </c>
      <c r="IW269" s="27">
        <v>44642</v>
      </c>
      <c r="IX269" t="s">
        <v>436</v>
      </c>
      <c r="IY269" s="27">
        <v>44642</v>
      </c>
      <c r="IZ269" t="s">
        <v>436</v>
      </c>
      <c r="JA269" s="27">
        <v>44642</v>
      </c>
      <c r="JB269" t="s">
        <v>436</v>
      </c>
      <c r="JC269" s="27">
        <v>44642</v>
      </c>
      <c r="JD269" t="s">
        <v>436</v>
      </c>
      <c r="JE269" s="27">
        <v>44642</v>
      </c>
      <c r="JF269" t="s">
        <v>437</v>
      </c>
      <c r="JG269">
        <v>44662</v>
      </c>
      <c r="JH269" t="s">
        <v>434</v>
      </c>
      <c r="JI269" s="27">
        <v>44662</v>
      </c>
      <c r="JJ269" t="s">
        <v>434</v>
      </c>
      <c r="JK269">
        <v>44662</v>
      </c>
      <c r="JL269" t="s">
        <v>434</v>
      </c>
      <c r="JM269" s="27">
        <v>44662</v>
      </c>
      <c r="JN269" t="s">
        <v>434</v>
      </c>
      <c r="JO269" s="7">
        <v>44662</v>
      </c>
      <c r="JP269" t="s">
        <v>434</v>
      </c>
      <c r="JQ269" s="27">
        <v>44697</v>
      </c>
      <c r="JR269" t="s">
        <v>434</v>
      </c>
      <c r="JS269" s="27">
        <v>44697</v>
      </c>
      <c r="JT269" t="s">
        <v>434</v>
      </c>
      <c r="JU269">
        <v>44697</v>
      </c>
      <c r="JV269" t="s">
        <v>435</v>
      </c>
      <c r="JW269">
        <v>44728</v>
      </c>
      <c r="JX269" t="s">
        <v>435</v>
      </c>
      <c r="JY269" s="27">
        <v>44728</v>
      </c>
      <c r="JZ269" t="s">
        <v>435</v>
      </c>
      <c r="KA269" s="27">
        <v>44728</v>
      </c>
      <c r="KB269" t="s">
        <v>435</v>
      </c>
      <c r="KC269" s="27">
        <v>44768</v>
      </c>
      <c r="KD269" t="s">
        <v>435</v>
      </c>
      <c r="KE269" s="27">
        <v>44768</v>
      </c>
    </row>
    <row r="270" spans="1:291" x14ac:dyDescent="0.25">
      <c r="A270">
        <v>1021</v>
      </c>
      <c r="B270" s="7">
        <v>43969</v>
      </c>
      <c r="D270">
        <v>1021</v>
      </c>
      <c r="E270" s="7">
        <v>43959</v>
      </c>
      <c r="G270" t="s">
        <v>2544</v>
      </c>
      <c r="I270">
        <v>1041</v>
      </c>
      <c r="J270" s="7">
        <v>43969</v>
      </c>
      <c r="L270" t="s">
        <v>2544</v>
      </c>
      <c r="M270">
        <v>1138</v>
      </c>
      <c r="O270">
        <v>3418</v>
      </c>
      <c r="P270" s="7">
        <v>43969</v>
      </c>
      <c r="X270">
        <v>1138</v>
      </c>
      <c r="Y270">
        <v>1003</v>
      </c>
      <c r="Z270" s="7">
        <v>43969</v>
      </c>
      <c r="AA270">
        <v>1138</v>
      </c>
      <c r="AB270">
        <v>1138</v>
      </c>
      <c r="AC270">
        <v>3418</v>
      </c>
      <c r="AD270" s="7">
        <v>43969</v>
      </c>
      <c r="AE270" s="14">
        <v>1021</v>
      </c>
      <c r="AF270">
        <v>6650</v>
      </c>
      <c r="AG270" s="7">
        <v>43993</v>
      </c>
      <c r="AK270">
        <v>2680</v>
      </c>
      <c r="AL270" s="7">
        <v>43980</v>
      </c>
      <c r="AM270">
        <v>4695</v>
      </c>
      <c r="AN270">
        <v>2680</v>
      </c>
      <c r="AO270" s="7">
        <v>43980</v>
      </c>
      <c r="AP270">
        <v>2680</v>
      </c>
      <c r="AQ270" s="7">
        <v>43980</v>
      </c>
      <c r="AR270">
        <v>2680</v>
      </c>
      <c r="AS270" s="27">
        <v>44021</v>
      </c>
      <c r="AT270">
        <v>2680</v>
      </c>
      <c r="AU270" s="27">
        <v>44021</v>
      </c>
      <c r="AV270">
        <v>2680</v>
      </c>
      <c r="AW270" s="27">
        <v>44021</v>
      </c>
      <c r="AX270">
        <v>2680</v>
      </c>
      <c r="AY270" s="27">
        <v>44048</v>
      </c>
      <c r="AZ270">
        <v>2431</v>
      </c>
      <c r="BA270" s="27">
        <v>44048</v>
      </c>
      <c r="BB270">
        <v>2431</v>
      </c>
      <c r="BC270" s="27">
        <v>44048</v>
      </c>
      <c r="BD270">
        <v>2545</v>
      </c>
      <c r="BE270" s="27">
        <v>44091</v>
      </c>
      <c r="BF270">
        <v>2545</v>
      </c>
      <c r="BG270" s="27">
        <v>44091</v>
      </c>
      <c r="BJ270">
        <v>2545</v>
      </c>
      <c r="BK270" s="27">
        <v>44091</v>
      </c>
      <c r="BL270">
        <v>2545</v>
      </c>
      <c r="BM270" s="27">
        <v>44123</v>
      </c>
      <c r="BN270">
        <v>6640</v>
      </c>
      <c r="BO270" s="27">
        <v>44123</v>
      </c>
      <c r="BP270">
        <v>6640</v>
      </c>
      <c r="BQ270" s="7">
        <v>44123</v>
      </c>
      <c r="BR270">
        <v>2680</v>
      </c>
      <c r="BS270" s="27">
        <v>44123</v>
      </c>
      <c r="BT270">
        <v>6640</v>
      </c>
      <c r="BU270" s="27">
        <v>44182</v>
      </c>
      <c r="BV270">
        <v>6640</v>
      </c>
      <c r="BW270" s="7">
        <v>44182</v>
      </c>
      <c r="BX270">
        <v>2680</v>
      </c>
      <c r="BY270" s="27">
        <v>44182</v>
      </c>
      <c r="BZ270">
        <v>6650</v>
      </c>
      <c r="CA270" s="27">
        <v>44182</v>
      </c>
      <c r="CB270">
        <v>2545</v>
      </c>
      <c r="CC270" s="27">
        <v>44217</v>
      </c>
      <c r="CD270" t="s">
        <v>2571</v>
      </c>
      <c r="CE270" s="27">
        <v>44221</v>
      </c>
      <c r="CF270">
        <v>2431</v>
      </c>
      <c r="CG270" s="27">
        <v>44217</v>
      </c>
      <c r="CH270">
        <v>2535</v>
      </c>
      <c r="CI270" s="27">
        <v>44217</v>
      </c>
      <c r="CJ270">
        <v>6266</v>
      </c>
      <c r="CK270" s="27">
        <v>44123</v>
      </c>
      <c r="CL270">
        <v>2535</v>
      </c>
      <c r="CM270" s="27">
        <v>44247</v>
      </c>
      <c r="CN270">
        <v>2524</v>
      </c>
      <c r="CO270" s="27">
        <v>44247</v>
      </c>
      <c r="CP270">
        <v>2524</v>
      </c>
      <c r="CQ270" s="7">
        <v>44247</v>
      </c>
      <c r="CT270">
        <v>2279</v>
      </c>
      <c r="CU270" s="7">
        <v>44019</v>
      </c>
      <c r="CV270">
        <v>2545</v>
      </c>
      <c r="CW270" s="27">
        <v>44263</v>
      </c>
      <c r="CX270">
        <v>2545</v>
      </c>
      <c r="CY270" s="27">
        <v>44263</v>
      </c>
      <c r="CZ270">
        <v>2545</v>
      </c>
      <c r="DA270" s="27">
        <v>44300</v>
      </c>
      <c r="DB270">
        <v>2545</v>
      </c>
      <c r="DC270" s="27">
        <v>44300</v>
      </c>
      <c r="DD270">
        <v>2448</v>
      </c>
      <c r="DE270" s="27">
        <v>44307</v>
      </c>
      <c r="DF270">
        <v>2448</v>
      </c>
      <c r="DG270" s="27">
        <v>44307</v>
      </c>
      <c r="DH270">
        <v>2448</v>
      </c>
      <c r="DI270" s="27">
        <v>44307</v>
      </c>
      <c r="DJ270" t="s">
        <v>432</v>
      </c>
      <c r="DK270" s="7">
        <v>44263</v>
      </c>
      <c r="DL270" t="s">
        <v>472</v>
      </c>
      <c r="DM270" s="27">
        <v>44362</v>
      </c>
      <c r="DN270" t="s">
        <v>472</v>
      </c>
      <c r="DO270" s="27">
        <v>44362</v>
      </c>
      <c r="DP270" t="s">
        <v>463</v>
      </c>
      <c r="DQ270" s="27">
        <v>44362</v>
      </c>
      <c r="DT270" t="s">
        <v>463</v>
      </c>
      <c r="DU270" s="27">
        <v>44362</v>
      </c>
      <c r="DV270" t="s">
        <v>460</v>
      </c>
      <c r="DW270" s="27">
        <v>44362</v>
      </c>
      <c r="DX270" t="s">
        <v>457</v>
      </c>
      <c r="DY270" s="7">
        <v>44362</v>
      </c>
      <c r="DZ270" t="s">
        <v>457</v>
      </c>
      <c r="EA270">
        <v>44362</v>
      </c>
      <c r="EB270" t="s">
        <v>457</v>
      </c>
      <c r="EC270" s="27">
        <v>44396</v>
      </c>
      <c r="ED270" t="s">
        <v>457</v>
      </c>
      <c r="EE270" s="27">
        <v>44396</v>
      </c>
      <c r="EF270" t="s">
        <v>457</v>
      </c>
      <c r="EG270" s="7">
        <v>44396</v>
      </c>
      <c r="EH270" t="s">
        <v>457</v>
      </c>
      <c r="EI270" s="27">
        <v>44396</v>
      </c>
      <c r="EJ270" t="s">
        <v>452</v>
      </c>
      <c r="EK270" s="27">
        <v>44396</v>
      </c>
      <c r="EL270" t="s">
        <v>452</v>
      </c>
      <c r="EM270" s="27">
        <v>44396</v>
      </c>
      <c r="EN270" t="s">
        <v>452</v>
      </c>
      <c r="EO270" s="27">
        <v>44396</v>
      </c>
      <c r="EP270" t="s">
        <v>452</v>
      </c>
      <c r="EQ270" s="27">
        <v>44396</v>
      </c>
      <c r="ER270" t="s">
        <v>447</v>
      </c>
      <c r="ES270" s="27">
        <v>44419</v>
      </c>
      <c r="ET270" t="s">
        <v>446</v>
      </c>
      <c r="EU270" s="27">
        <v>44419</v>
      </c>
      <c r="EV270" t="s">
        <v>445</v>
      </c>
      <c r="EW270" s="27">
        <v>44419</v>
      </c>
      <c r="EX270" t="s">
        <v>445</v>
      </c>
      <c r="EY270" s="27">
        <v>44419</v>
      </c>
      <c r="EZ270" t="s">
        <v>445</v>
      </c>
      <c r="FA270">
        <v>44419</v>
      </c>
      <c r="FB270" t="s">
        <v>445</v>
      </c>
      <c r="FC270" s="27">
        <v>44419</v>
      </c>
      <c r="FF270" t="s">
        <v>445</v>
      </c>
      <c r="FG270" s="27">
        <v>44419</v>
      </c>
      <c r="FH270" t="s">
        <v>444</v>
      </c>
      <c r="FI270" s="7">
        <v>44419</v>
      </c>
      <c r="FJ270" t="s">
        <v>444</v>
      </c>
      <c r="FK270" s="27">
        <v>44419</v>
      </c>
      <c r="FL270" t="s">
        <v>444</v>
      </c>
      <c r="FM270" s="27">
        <v>44419</v>
      </c>
      <c r="FN270" t="s">
        <v>442</v>
      </c>
      <c r="FO270" s="27">
        <v>44452</v>
      </c>
      <c r="FP270" t="s">
        <v>442</v>
      </c>
      <c r="FQ270" s="27">
        <v>44452</v>
      </c>
      <c r="FR270" t="s">
        <v>440</v>
      </c>
      <c r="FS270" s="27">
        <v>44452</v>
      </c>
      <c r="FT270" t="s">
        <v>440</v>
      </c>
      <c r="FU270" s="7">
        <v>44452</v>
      </c>
      <c r="FV270" t="s">
        <v>440</v>
      </c>
      <c r="FW270" s="27">
        <v>44452</v>
      </c>
      <c r="FX270" t="s">
        <v>440</v>
      </c>
      <c r="FY270" s="27">
        <v>44452</v>
      </c>
      <c r="FZ270" t="s">
        <v>440</v>
      </c>
      <c r="GA270" s="27">
        <v>44452</v>
      </c>
      <c r="GB270" t="s">
        <v>440</v>
      </c>
      <c r="GC270" s="27">
        <v>44452</v>
      </c>
      <c r="GD270" t="s">
        <v>440</v>
      </c>
      <c r="GE270" s="27">
        <v>44452</v>
      </c>
      <c r="GF270" t="s">
        <v>440</v>
      </c>
      <c r="GG270" s="27">
        <v>44452</v>
      </c>
      <c r="GH270" t="s">
        <v>440</v>
      </c>
      <c r="GI270" s="27">
        <v>44481</v>
      </c>
      <c r="GJ270" t="s">
        <v>440</v>
      </c>
      <c r="GK270" s="27">
        <v>44481</v>
      </c>
      <c r="GL270" t="s">
        <v>440</v>
      </c>
      <c r="GM270" s="27">
        <v>44481</v>
      </c>
      <c r="GN270" t="s">
        <v>440</v>
      </c>
      <c r="GO270" s="27">
        <v>44481</v>
      </c>
      <c r="GP270" t="s">
        <v>440</v>
      </c>
      <c r="GQ270" s="27">
        <v>44481</v>
      </c>
      <c r="GR270" t="s">
        <v>440</v>
      </c>
      <c r="GS270" s="27">
        <v>44481</v>
      </c>
      <c r="GT270" t="s">
        <v>440</v>
      </c>
      <c r="GU270" s="27">
        <v>44509</v>
      </c>
      <c r="GV270" t="s">
        <v>440</v>
      </c>
      <c r="GW270" s="27">
        <v>44509</v>
      </c>
      <c r="GX270" t="s">
        <v>440</v>
      </c>
      <c r="GY270" s="27">
        <v>44509</v>
      </c>
      <c r="GZ270" t="s">
        <v>439</v>
      </c>
      <c r="HA270" s="27">
        <v>44509</v>
      </c>
      <c r="HB270" t="s">
        <v>439</v>
      </c>
      <c r="HC270" s="27">
        <v>44509</v>
      </c>
      <c r="HD270" t="s">
        <v>439</v>
      </c>
      <c r="HE270" s="27">
        <v>44509</v>
      </c>
      <c r="HF270" t="s">
        <v>439</v>
      </c>
      <c r="HG270">
        <v>44509</v>
      </c>
      <c r="HH270" t="s">
        <v>439</v>
      </c>
      <c r="HI270">
        <v>44509</v>
      </c>
      <c r="HJ270" t="s">
        <v>439</v>
      </c>
      <c r="HK270">
        <v>44509</v>
      </c>
      <c r="HL270" t="s">
        <v>439</v>
      </c>
      <c r="HM270" s="27">
        <v>44545</v>
      </c>
      <c r="HN270" t="s">
        <v>435</v>
      </c>
      <c r="HO270" s="27">
        <v>44545</v>
      </c>
      <c r="HP270" t="s">
        <v>437</v>
      </c>
      <c r="HQ270" s="27">
        <v>44545</v>
      </c>
      <c r="HR270" s="470" t="s">
        <v>437</v>
      </c>
      <c r="HS270" s="471">
        <v>44545</v>
      </c>
      <c r="HT270" t="s">
        <v>437</v>
      </c>
      <c r="HU270" s="27">
        <v>44545</v>
      </c>
      <c r="HV270" t="s">
        <v>437</v>
      </c>
      <c r="HW270" s="27">
        <v>44545</v>
      </c>
      <c r="HX270" t="s">
        <v>437</v>
      </c>
      <c r="HY270" s="27">
        <v>44545</v>
      </c>
      <c r="HZ270" t="s">
        <v>434</v>
      </c>
      <c r="IA270" s="27">
        <v>44587</v>
      </c>
      <c r="IB270" t="s">
        <v>434</v>
      </c>
      <c r="IC270" s="27">
        <v>44587</v>
      </c>
      <c r="ID270" t="s">
        <v>434</v>
      </c>
      <c r="IE270" s="27">
        <v>44587</v>
      </c>
      <c r="IF270" t="s">
        <v>432</v>
      </c>
      <c r="IG270" s="27">
        <v>44587</v>
      </c>
      <c r="IH270" t="s">
        <v>436</v>
      </c>
      <c r="II270" s="27">
        <v>44587</v>
      </c>
      <c r="IJ270" t="s">
        <v>436</v>
      </c>
      <c r="IK270" s="27">
        <v>44607</v>
      </c>
      <c r="IL270" t="s">
        <v>436</v>
      </c>
      <c r="IM270" s="27">
        <v>44607</v>
      </c>
      <c r="IN270" t="s">
        <v>436</v>
      </c>
      <c r="IO270" s="27">
        <v>44607</v>
      </c>
      <c r="IR270" t="s">
        <v>437</v>
      </c>
      <c r="IS270">
        <v>44607</v>
      </c>
      <c r="IT270" t="s">
        <v>437</v>
      </c>
      <c r="IU270" s="27">
        <v>44607</v>
      </c>
      <c r="IV270" t="s">
        <v>437</v>
      </c>
      <c r="IW270" s="27">
        <v>44642</v>
      </c>
      <c r="IX270" t="s">
        <v>437</v>
      </c>
      <c r="IY270" s="27">
        <v>44642</v>
      </c>
      <c r="IZ270" t="s">
        <v>437</v>
      </c>
      <c r="JA270" s="27">
        <v>44642</v>
      </c>
      <c r="JB270" t="s">
        <v>437</v>
      </c>
      <c r="JC270" s="27">
        <v>44642</v>
      </c>
      <c r="JD270" t="s">
        <v>437</v>
      </c>
      <c r="JE270" s="27">
        <v>44642</v>
      </c>
      <c r="JF270" t="s">
        <v>439</v>
      </c>
      <c r="JG270">
        <v>44662</v>
      </c>
      <c r="JH270" t="s">
        <v>435</v>
      </c>
      <c r="JI270" s="27">
        <v>44662</v>
      </c>
      <c r="JJ270" t="s">
        <v>435</v>
      </c>
      <c r="JK270">
        <v>44662</v>
      </c>
      <c r="JL270" t="s">
        <v>435</v>
      </c>
      <c r="JM270" s="27">
        <v>44662</v>
      </c>
      <c r="JN270" t="s">
        <v>435</v>
      </c>
      <c r="JO270" s="7">
        <v>44662</v>
      </c>
      <c r="JP270" t="s">
        <v>435</v>
      </c>
      <c r="JQ270" s="27">
        <v>44697</v>
      </c>
      <c r="JR270" t="s">
        <v>435</v>
      </c>
      <c r="JS270" s="27">
        <v>44697</v>
      </c>
      <c r="JT270" t="s">
        <v>435</v>
      </c>
      <c r="JU270">
        <v>44697</v>
      </c>
      <c r="JV270" t="s">
        <v>436</v>
      </c>
      <c r="JW270">
        <v>44728</v>
      </c>
      <c r="JX270" t="s">
        <v>436</v>
      </c>
      <c r="JY270" s="27">
        <v>44728</v>
      </c>
      <c r="JZ270" t="s">
        <v>436</v>
      </c>
      <c r="KA270" s="27">
        <v>44728</v>
      </c>
      <c r="KB270" t="s">
        <v>436</v>
      </c>
      <c r="KC270" s="27">
        <v>44768</v>
      </c>
      <c r="KD270" t="s">
        <v>436</v>
      </c>
      <c r="KE270" s="27">
        <v>44768</v>
      </c>
    </row>
    <row r="271" spans="1:291" x14ac:dyDescent="0.25">
      <c r="A271">
        <v>1041</v>
      </c>
      <c r="B271" s="7">
        <v>43969</v>
      </c>
      <c r="D271">
        <v>1041</v>
      </c>
      <c r="E271" s="7">
        <v>43959</v>
      </c>
      <c r="G271">
        <v>4330</v>
      </c>
      <c r="I271">
        <v>1075</v>
      </c>
      <c r="J271" s="7">
        <v>43969</v>
      </c>
      <c r="L271">
        <v>4330</v>
      </c>
      <c r="M271">
        <v>1003</v>
      </c>
      <c r="O271">
        <v>3409</v>
      </c>
      <c r="P271" s="7">
        <v>43969</v>
      </c>
      <c r="X271">
        <v>1003</v>
      </c>
      <c r="Y271">
        <v>1035</v>
      </c>
      <c r="Z271" s="7">
        <v>43969</v>
      </c>
      <c r="AA271">
        <v>1003</v>
      </c>
      <c r="AB271">
        <v>1003</v>
      </c>
      <c r="AC271">
        <v>3409</v>
      </c>
      <c r="AD271" s="7">
        <v>43969</v>
      </c>
      <c r="AE271" s="14">
        <v>1041</v>
      </c>
      <c r="AF271">
        <v>6640</v>
      </c>
      <c r="AG271" s="7">
        <v>43980</v>
      </c>
      <c r="AK271">
        <v>2531</v>
      </c>
      <c r="AL271" s="7">
        <v>43980</v>
      </c>
      <c r="AM271">
        <v>3026</v>
      </c>
      <c r="AN271">
        <v>2531</v>
      </c>
      <c r="AO271" s="7">
        <v>43980</v>
      </c>
      <c r="AP271">
        <v>2531</v>
      </c>
      <c r="AQ271" s="7">
        <v>43980</v>
      </c>
      <c r="AR271">
        <v>2531</v>
      </c>
      <c r="AS271" s="27">
        <v>44021</v>
      </c>
      <c r="AT271">
        <v>2531</v>
      </c>
      <c r="AU271" s="27">
        <v>44021</v>
      </c>
      <c r="AV271">
        <v>2531</v>
      </c>
      <c r="AW271" s="27">
        <v>44021</v>
      </c>
      <c r="AX271">
        <v>2531</v>
      </c>
      <c r="AY271" s="27">
        <v>44048</v>
      </c>
      <c r="AZ271">
        <v>2680</v>
      </c>
      <c r="BA271" s="27">
        <v>44048</v>
      </c>
      <c r="BB271">
        <v>2680</v>
      </c>
      <c r="BC271" s="27">
        <v>44048</v>
      </c>
      <c r="BD271">
        <v>2431</v>
      </c>
      <c r="BE271" s="27">
        <v>44091</v>
      </c>
      <c r="BF271">
        <v>2431</v>
      </c>
      <c r="BG271" s="27">
        <v>44091</v>
      </c>
      <c r="BJ271">
        <v>2431</v>
      </c>
      <c r="BK271" s="27">
        <v>44098</v>
      </c>
      <c r="BL271">
        <v>2431</v>
      </c>
      <c r="BM271" s="27">
        <v>44123</v>
      </c>
      <c r="BN271">
        <v>2448</v>
      </c>
      <c r="BO271" s="27">
        <v>44123</v>
      </c>
      <c r="BP271">
        <v>2448</v>
      </c>
      <c r="BQ271" s="7">
        <v>44123</v>
      </c>
      <c r="BR271">
        <v>2531</v>
      </c>
      <c r="BS271" s="27">
        <v>44168</v>
      </c>
      <c r="BT271">
        <v>2448</v>
      </c>
      <c r="BU271" s="27">
        <v>44182</v>
      </c>
      <c r="BV271">
        <v>2448</v>
      </c>
      <c r="BW271" s="7">
        <v>44182</v>
      </c>
      <c r="BX271">
        <v>2531</v>
      </c>
      <c r="BY271" s="27">
        <v>44182</v>
      </c>
      <c r="BZ271">
        <v>6640</v>
      </c>
      <c r="CA271" s="27">
        <v>44182</v>
      </c>
      <c r="CB271">
        <v>2431</v>
      </c>
      <c r="CC271" s="27">
        <v>44217</v>
      </c>
      <c r="CD271" t="s">
        <v>2573</v>
      </c>
      <c r="CE271" s="27">
        <v>44217</v>
      </c>
      <c r="CF271">
        <v>2680</v>
      </c>
      <c r="CG271" s="27">
        <v>44217</v>
      </c>
      <c r="CH271">
        <v>6660</v>
      </c>
      <c r="CI271" s="27">
        <v>44182</v>
      </c>
      <c r="CJ271">
        <v>6251</v>
      </c>
      <c r="CK271" s="27">
        <v>44222</v>
      </c>
      <c r="CL271">
        <v>6660</v>
      </c>
      <c r="CM271" s="27">
        <v>44247</v>
      </c>
      <c r="CN271">
        <v>2535</v>
      </c>
      <c r="CO271" s="27">
        <v>44247</v>
      </c>
      <c r="CP271">
        <v>2535</v>
      </c>
      <c r="CQ271" s="7">
        <v>44247</v>
      </c>
      <c r="CT271">
        <v>2198</v>
      </c>
      <c r="CU271" s="7">
        <v>44053</v>
      </c>
      <c r="CV271">
        <v>2431</v>
      </c>
      <c r="CW271" s="27">
        <v>44263</v>
      </c>
      <c r="CX271">
        <v>2431</v>
      </c>
      <c r="CY271" s="27">
        <v>44263</v>
      </c>
      <c r="CZ271">
        <v>2431</v>
      </c>
      <c r="DA271" s="27">
        <v>44299</v>
      </c>
      <c r="DB271">
        <v>2431</v>
      </c>
      <c r="DC271" s="27">
        <v>44299</v>
      </c>
      <c r="DD271">
        <v>2545</v>
      </c>
      <c r="DE271" s="27">
        <v>44300</v>
      </c>
      <c r="DF271">
        <v>2545</v>
      </c>
      <c r="DG271" s="27">
        <v>44300</v>
      </c>
      <c r="DH271">
        <v>2545</v>
      </c>
      <c r="DI271" s="27">
        <v>44300</v>
      </c>
      <c r="DJ271" t="s">
        <v>434</v>
      </c>
      <c r="DK271" s="7">
        <v>44362</v>
      </c>
      <c r="DL271" t="s">
        <v>473</v>
      </c>
      <c r="DM271" s="27">
        <v>44363</v>
      </c>
      <c r="DN271" t="s">
        <v>473</v>
      </c>
      <c r="DO271" s="27">
        <v>44363</v>
      </c>
      <c r="DP271" t="s">
        <v>464</v>
      </c>
      <c r="DQ271" s="27">
        <v>44362</v>
      </c>
      <c r="DT271" t="s">
        <v>464</v>
      </c>
      <c r="DU271" s="27">
        <v>44362</v>
      </c>
      <c r="DV271" t="s">
        <v>461</v>
      </c>
      <c r="DW271" s="27">
        <v>44362</v>
      </c>
      <c r="DX271" t="s">
        <v>459</v>
      </c>
      <c r="DY271" s="7">
        <v>44362</v>
      </c>
      <c r="DZ271" t="s">
        <v>459</v>
      </c>
      <c r="EA271">
        <v>44362</v>
      </c>
      <c r="EB271" t="s">
        <v>459</v>
      </c>
      <c r="EC271" s="27">
        <v>44396</v>
      </c>
      <c r="ED271" t="s">
        <v>459</v>
      </c>
      <c r="EE271" s="27">
        <v>44396</v>
      </c>
      <c r="EF271" t="s">
        <v>459</v>
      </c>
      <c r="EG271" s="7">
        <v>44396</v>
      </c>
      <c r="EH271" t="s">
        <v>459</v>
      </c>
      <c r="EI271" s="27">
        <v>44396</v>
      </c>
      <c r="EJ271" t="s">
        <v>454</v>
      </c>
      <c r="EK271" s="27">
        <v>44263</v>
      </c>
      <c r="EL271" t="s">
        <v>454</v>
      </c>
      <c r="EM271" s="27">
        <v>44263</v>
      </c>
      <c r="EN271" t="s">
        <v>454</v>
      </c>
      <c r="EO271" s="27">
        <v>44263</v>
      </c>
      <c r="EP271" t="s">
        <v>454</v>
      </c>
      <c r="EQ271" s="27">
        <v>44263</v>
      </c>
      <c r="ER271" t="s">
        <v>449</v>
      </c>
      <c r="ES271" s="27">
        <v>44419</v>
      </c>
      <c r="ET271" t="s">
        <v>447</v>
      </c>
      <c r="EU271" s="27">
        <v>44419</v>
      </c>
      <c r="EV271" t="s">
        <v>446</v>
      </c>
      <c r="EW271" s="27">
        <v>44419</v>
      </c>
      <c r="EX271" t="s">
        <v>446</v>
      </c>
      <c r="EY271" s="27">
        <v>44419</v>
      </c>
      <c r="EZ271" t="s">
        <v>446</v>
      </c>
      <c r="FA271">
        <v>44419</v>
      </c>
      <c r="FB271" t="s">
        <v>446</v>
      </c>
      <c r="FC271" s="27">
        <v>44419</v>
      </c>
      <c r="FF271" t="s">
        <v>446</v>
      </c>
      <c r="FG271" s="27">
        <v>44419</v>
      </c>
      <c r="FH271" t="s">
        <v>445</v>
      </c>
      <c r="FI271" s="7">
        <v>44419</v>
      </c>
      <c r="FJ271" t="s">
        <v>445</v>
      </c>
      <c r="FK271" s="27">
        <v>44419</v>
      </c>
      <c r="FL271" t="s">
        <v>445</v>
      </c>
      <c r="FM271" s="27">
        <v>44419</v>
      </c>
      <c r="FN271" t="s">
        <v>444</v>
      </c>
      <c r="FO271" s="27">
        <v>44452</v>
      </c>
      <c r="FP271" t="s">
        <v>444</v>
      </c>
      <c r="FQ271" s="27">
        <v>44452</v>
      </c>
      <c r="FR271" t="s">
        <v>442</v>
      </c>
      <c r="FS271" s="27">
        <v>44455</v>
      </c>
      <c r="FT271" t="s">
        <v>442</v>
      </c>
      <c r="FU271" s="7">
        <v>44455</v>
      </c>
      <c r="FV271" t="s">
        <v>442</v>
      </c>
      <c r="FW271" s="27">
        <v>44455</v>
      </c>
      <c r="FX271" t="s">
        <v>442</v>
      </c>
      <c r="FY271" s="27">
        <v>44455</v>
      </c>
      <c r="FZ271" t="s">
        <v>442</v>
      </c>
      <c r="GA271" s="27">
        <v>44455</v>
      </c>
      <c r="GB271" t="s">
        <v>442</v>
      </c>
      <c r="GC271" s="27">
        <v>44455</v>
      </c>
      <c r="GD271" t="s">
        <v>442</v>
      </c>
      <c r="GE271" s="27">
        <v>44455</v>
      </c>
      <c r="GF271" t="s">
        <v>442</v>
      </c>
      <c r="GG271" s="27">
        <v>44455</v>
      </c>
      <c r="GH271" t="s">
        <v>442</v>
      </c>
      <c r="GI271" s="27">
        <v>44481</v>
      </c>
      <c r="GJ271" t="s">
        <v>442</v>
      </c>
      <c r="GK271" s="27">
        <v>44481</v>
      </c>
      <c r="GL271" t="s">
        <v>442</v>
      </c>
      <c r="GM271" s="27">
        <v>44481</v>
      </c>
      <c r="GN271" t="s">
        <v>442</v>
      </c>
      <c r="GO271" s="27">
        <v>44481</v>
      </c>
      <c r="GP271" t="s">
        <v>442</v>
      </c>
      <c r="GQ271" s="27">
        <v>44481</v>
      </c>
      <c r="GR271" t="s">
        <v>442</v>
      </c>
      <c r="GS271" s="27">
        <v>44481</v>
      </c>
      <c r="GT271" t="s">
        <v>442</v>
      </c>
      <c r="GU271" s="27">
        <v>44509</v>
      </c>
      <c r="GV271" t="s">
        <v>442</v>
      </c>
      <c r="GW271" s="27">
        <v>44509</v>
      </c>
      <c r="GX271" t="s">
        <v>442</v>
      </c>
      <c r="GY271" s="27">
        <v>44509</v>
      </c>
      <c r="GZ271" t="s">
        <v>440</v>
      </c>
      <c r="HA271" s="27">
        <v>44509</v>
      </c>
      <c r="HB271" t="s">
        <v>440</v>
      </c>
      <c r="HC271" s="27">
        <v>44509</v>
      </c>
      <c r="HD271" t="s">
        <v>440</v>
      </c>
      <c r="HE271" s="27">
        <v>44509</v>
      </c>
      <c r="HF271" t="s">
        <v>440</v>
      </c>
      <c r="HG271">
        <v>44509</v>
      </c>
      <c r="HH271" t="s">
        <v>440</v>
      </c>
      <c r="HI271">
        <v>44509</v>
      </c>
      <c r="HJ271" t="s">
        <v>440</v>
      </c>
      <c r="HK271">
        <v>44509</v>
      </c>
      <c r="HL271" t="s">
        <v>440</v>
      </c>
      <c r="HM271" s="27">
        <v>44545</v>
      </c>
      <c r="HN271" t="s">
        <v>436</v>
      </c>
      <c r="HO271" s="27">
        <v>44545</v>
      </c>
      <c r="HP271" t="s">
        <v>439</v>
      </c>
      <c r="HQ271" s="27">
        <v>44545</v>
      </c>
      <c r="HR271" s="470" t="s">
        <v>439</v>
      </c>
      <c r="HS271" s="471">
        <v>44545</v>
      </c>
      <c r="HT271" t="s">
        <v>439</v>
      </c>
      <c r="HU271" s="27">
        <v>44545</v>
      </c>
      <c r="HV271" t="s">
        <v>439</v>
      </c>
      <c r="HW271" s="27">
        <v>44545</v>
      </c>
      <c r="HX271" t="s">
        <v>439</v>
      </c>
      <c r="HY271" s="27">
        <v>44545</v>
      </c>
      <c r="HZ271" t="s">
        <v>435</v>
      </c>
      <c r="IA271" s="27">
        <v>44587</v>
      </c>
      <c r="IB271" t="s">
        <v>435</v>
      </c>
      <c r="IC271" s="27">
        <v>44587</v>
      </c>
      <c r="ID271" t="s">
        <v>435</v>
      </c>
      <c r="IE271" s="27">
        <v>44587</v>
      </c>
      <c r="IF271" t="s">
        <v>434</v>
      </c>
      <c r="IG271" s="27">
        <v>44587</v>
      </c>
      <c r="IH271" t="s">
        <v>437</v>
      </c>
      <c r="II271" s="27">
        <v>44587</v>
      </c>
      <c r="IJ271" t="s">
        <v>437</v>
      </c>
      <c r="IK271" s="27">
        <v>44607</v>
      </c>
      <c r="IL271" t="s">
        <v>437</v>
      </c>
      <c r="IM271" s="27">
        <v>44607</v>
      </c>
      <c r="IN271" t="s">
        <v>437</v>
      </c>
      <c r="IO271" s="27">
        <v>44607</v>
      </c>
      <c r="IR271" t="s">
        <v>439</v>
      </c>
      <c r="IS271">
        <v>44607</v>
      </c>
      <c r="IT271" t="s">
        <v>439</v>
      </c>
      <c r="IU271" s="27">
        <v>44607</v>
      </c>
      <c r="IV271" t="s">
        <v>439</v>
      </c>
      <c r="IW271" s="27">
        <v>44642</v>
      </c>
      <c r="IX271" t="s">
        <v>439</v>
      </c>
      <c r="IY271" s="27">
        <v>44642</v>
      </c>
      <c r="IZ271" t="s">
        <v>439</v>
      </c>
      <c r="JA271" s="27">
        <v>44642</v>
      </c>
      <c r="JB271" t="s">
        <v>439</v>
      </c>
      <c r="JC271" s="27">
        <v>44642</v>
      </c>
      <c r="JD271" t="s">
        <v>439</v>
      </c>
      <c r="JE271" s="27">
        <v>44642</v>
      </c>
      <c r="JF271" t="s">
        <v>440</v>
      </c>
      <c r="JG271">
        <v>44662</v>
      </c>
      <c r="JH271" t="s">
        <v>436</v>
      </c>
      <c r="JI271" s="27">
        <v>44662</v>
      </c>
      <c r="JJ271" t="s">
        <v>436</v>
      </c>
      <c r="JK271">
        <v>44662</v>
      </c>
      <c r="JL271" t="s">
        <v>436</v>
      </c>
      <c r="JM271" s="27">
        <v>44662</v>
      </c>
      <c r="JN271" t="s">
        <v>436</v>
      </c>
      <c r="JO271" s="7">
        <v>44662</v>
      </c>
      <c r="JP271" t="s">
        <v>436</v>
      </c>
      <c r="JQ271" s="27">
        <v>44697</v>
      </c>
      <c r="JR271" t="s">
        <v>436</v>
      </c>
      <c r="JS271" s="27">
        <v>44697</v>
      </c>
      <c r="JT271" t="s">
        <v>436</v>
      </c>
      <c r="JU271">
        <v>44697</v>
      </c>
      <c r="JV271" t="s">
        <v>437</v>
      </c>
      <c r="JW271">
        <v>44697</v>
      </c>
      <c r="JX271" t="s">
        <v>437</v>
      </c>
      <c r="JY271" s="27">
        <v>44732</v>
      </c>
      <c r="JZ271" t="s">
        <v>437</v>
      </c>
      <c r="KA271" s="27">
        <v>44732</v>
      </c>
      <c r="KB271" t="s">
        <v>437</v>
      </c>
      <c r="KC271" s="27">
        <v>44763</v>
      </c>
      <c r="KD271" t="s">
        <v>437</v>
      </c>
      <c r="KE271" s="27">
        <v>44763</v>
      </c>
    </row>
    <row r="272" spans="1:291" x14ac:dyDescent="0.25">
      <c r="A272">
        <v>1075</v>
      </c>
      <c r="B272" s="7">
        <v>43969</v>
      </c>
      <c r="D272">
        <v>1075</v>
      </c>
      <c r="E272" s="7">
        <v>43969</v>
      </c>
      <c r="G272">
        <v>4280</v>
      </c>
      <c r="I272">
        <v>1061</v>
      </c>
      <c r="J272" s="7">
        <v>43969</v>
      </c>
      <c r="L272">
        <v>4280</v>
      </c>
      <c r="M272">
        <v>1035</v>
      </c>
      <c r="O272">
        <v>3399</v>
      </c>
      <c r="P272" s="7">
        <v>43969</v>
      </c>
      <c r="X272">
        <v>1035</v>
      </c>
      <c r="Y272">
        <v>1021</v>
      </c>
      <c r="Z272" s="7">
        <v>43969</v>
      </c>
      <c r="AA272">
        <v>1035</v>
      </c>
      <c r="AB272">
        <v>1035</v>
      </c>
      <c r="AC272">
        <v>3399</v>
      </c>
      <c r="AD272" s="7">
        <v>43969</v>
      </c>
      <c r="AE272" s="14">
        <v>1075</v>
      </c>
      <c r="AF272">
        <v>2448</v>
      </c>
      <c r="AG272" s="7">
        <v>43993</v>
      </c>
      <c r="AK272">
        <v>2558</v>
      </c>
      <c r="AL272" s="7">
        <v>43980</v>
      </c>
      <c r="AM272">
        <v>3418</v>
      </c>
      <c r="AN272">
        <v>2558</v>
      </c>
      <c r="AO272" s="7">
        <v>43980</v>
      </c>
      <c r="AP272">
        <v>2558</v>
      </c>
      <c r="AQ272" s="7">
        <v>43980</v>
      </c>
      <c r="AR272">
        <v>2558</v>
      </c>
      <c r="AS272" s="27">
        <v>44021</v>
      </c>
      <c r="AT272">
        <v>2558</v>
      </c>
      <c r="AU272" s="27">
        <v>44021</v>
      </c>
      <c r="AV272">
        <v>2558</v>
      </c>
      <c r="AW272" s="27">
        <v>44021</v>
      </c>
      <c r="AX272">
        <v>2558</v>
      </c>
      <c r="AY272" s="27">
        <v>44053</v>
      </c>
      <c r="AZ272">
        <v>2531</v>
      </c>
      <c r="BA272" s="27">
        <v>44048</v>
      </c>
      <c r="BB272">
        <v>2531</v>
      </c>
      <c r="BC272" s="27">
        <v>44048</v>
      </c>
      <c r="BD272">
        <v>2680</v>
      </c>
      <c r="BE272" s="27">
        <v>44091</v>
      </c>
      <c r="BF272">
        <v>2680</v>
      </c>
      <c r="BG272" s="27">
        <v>44091</v>
      </c>
      <c r="BJ272">
        <v>2680</v>
      </c>
      <c r="BK272" s="27">
        <v>44091</v>
      </c>
      <c r="BL272">
        <v>2680</v>
      </c>
      <c r="BM272" s="27">
        <v>44123</v>
      </c>
      <c r="BN272">
        <v>2545</v>
      </c>
      <c r="BO272" s="27">
        <v>44123</v>
      </c>
      <c r="BP272">
        <v>2545</v>
      </c>
      <c r="BQ272" s="7">
        <v>44123</v>
      </c>
      <c r="BR272">
        <v>2558</v>
      </c>
      <c r="BS272" s="27">
        <v>44123</v>
      </c>
      <c r="BT272">
        <v>2545</v>
      </c>
      <c r="BU272" s="27">
        <v>44182</v>
      </c>
      <c r="BV272">
        <v>2545</v>
      </c>
      <c r="BW272" s="7">
        <v>44182</v>
      </c>
      <c r="BX272">
        <v>2558</v>
      </c>
      <c r="BY272" s="27">
        <v>44182</v>
      </c>
      <c r="BZ272">
        <v>2448</v>
      </c>
      <c r="CA272" s="27">
        <v>44182</v>
      </c>
      <c r="CB272">
        <v>2680</v>
      </c>
      <c r="CC272" s="27">
        <v>44217</v>
      </c>
      <c r="CD272" t="s">
        <v>2575</v>
      </c>
      <c r="CE272" s="27">
        <v>44217</v>
      </c>
      <c r="CF272">
        <v>2531</v>
      </c>
      <c r="CG272" s="27">
        <v>44217</v>
      </c>
      <c r="CH272">
        <v>6326</v>
      </c>
      <c r="CI272" s="27">
        <v>44222</v>
      </c>
      <c r="CJ272">
        <v>6243</v>
      </c>
      <c r="CK272" s="27">
        <v>44123</v>
      </c>
      <c r="CL272">
        <v>6326</v>
      </c>
      <c r="CM272" s="27">
        <v>44248</v>
      </c>
      <c r="CN272">
        <v>6660</v>
      </c>
      <c r="CO272" s="27">
        <v>44247</v>
      </c>
      <c r="CP272">
        <v>6660</v>
      </c>
      <c r="CQ272" s="7">
        <v>44247</v>
      </c>
      <c r="CT272">
        <v>2262</v>
      </c>
      <c r="CU272" s="7">
        <v>44253</v>
      </c>
      <c r="CV272">
        <v>2680</v>
      </c>
      <c r="CW272" s="27">
        <v>44263</v>
      </c>
      <c r="CX272">
        <v>2680</v>
      </c>
      <c r="CY272" s="27">
        <v>44263</v>
      </c>
      <c r="CZ272">
        <v>2680</v>
      </c>
      <c r="DA272" s="27">
        <v>44300</v>
      </c>
      <c r="DB272">
        <v>2680</v>
      </c>
      <c r="DC272" s="27">
        <v>44300</v>
      </c>
      <c r="DD272">
        <v>2431</v>
      </c>
      <c r="DE272" s="27">
        <v>44327</v>
      </c>
      <c r="DF272">
        <v>2431</v>
      </c>
      <c r="DG272" s="27">
        <v>44327</v>
      </c>
      <c r="DH272">
        <v>2431</v>
      </c>
      <c r="DI272" s="27">
        <v>44327</v>
      </c>
      <c r="DJ272" t="s">
        <v>435</v>
      </c>
      <c r="DK272" s="7">
        <v>44362</v>
      </c>
      <c r="DL272" t="s">
        <v>474</v>
      </c>
      <c r="DM272" s="27">
        <v>44363</v>
      </c>
      <c r="DN272" t="s">
        <v>474</v>
      </c>
      <c r="DO272" s="27">
        <v>44363</v>
      </c>
      <c r="DP272" t="s">
        <v>466</v>
      </c>
      <c r="DQ272" s="27">
        <v>44362</v>
      </c>
      <c r="DT272" t="s">
        <v>466</v>
      </c>
      <c r="DU272" s="27">
        <v>44362</v>
      </c>
      <c r="DV272" t="s">
        <v>463</v>
      </c>
      <c r="DW272" s="27">
        <v>44362</v>
      </c>
      <c r="DX272" t="s">
        <v>460</v>
      </c>
      <c r="DY272" s="7">
        <v>44362</v>
      </c>
      <c r="DZ272" t="s">
        <v>460</v>
      </c>
      <c r="EA272">
        <v>44362</v>
      </c>
      <c r="EB272" t="s">
        <v>460</v>
      </c>
      <c r="EC272" s="27">
        <v>44396</v>
      </c>
      <c r="ED272" t="s">
        <v>460</v>
      </c>
      <c r="EE272" s="27">
        <v>44396</v>
      </c>
      <c r="EF272" t="s">
        <v>460</v>
      </c>
      <c r="EG272" s="7">
        <v>44396</v>
      </c>
      <c r="EH272" t="s">
        <v>460</v>
      </c>
      <c r="EI272" s="27">
        <v>44396</v>
      </c>
      <c r="EJ272" t="s">
        <v>455</v>
      </c>
      <c r="EK272" s="27">
        <v>44396</v>
      </c>
      <c r="EL272" t="s">
        <v>455</v>
      </c>
      <c r="EM272" s="27">
        <v>44396</v>
      </c>
      <c r="EN272" t="s">
        <v>455</v>
      </c>
      <c r="EO272" s="27">
        <v>44396</v>
      </c>
      <c r="EP272" t="s">
        <v>455</v>
      </c>
      <c r="EQ272" s="27">
        <v>44396</v>
      </c>
      <c r="ER272" t="s">
        <v>450</v>
      </c>
      <c r="ES272" s="27">
        <v>44419</v>
      </c>
      <c r="ET272" t="s">
        <v>449</v>
      </c>
      <c r="EU272" s="27">
        <v>44419</v>
      </c>
      <c r="EV272" t="s">
        <v>447</v>
      </c>
      <c r="EW272" s="27">
        <v>44419</v>
      </c>
      <c r="EX272" t="s">
        <v>447</v>
      </c>
      <c r="EY272" s="27">
        <v>44419</v>
      </c>
      <c r="EZ272" t="s">
        <v>447</v>
      </c>
      <c r="FA272">
        <v>44419</v>
      </c>
      <c r="FB272" t="s">
        <v>447</v>
      </c>
      <c r="FC272" s="27">
        <v>44419</v>
      </c>
      <c r="FF272" t="s">
        <v>447</v>
      </c>
      <c r="FG272" s="27">
        <v>44419</v>
      </c>
      <c r="FH272" t="s">
        <v>446</v>
      </c>
      <c r="FI272" s="7">
        <v>44419</v>
      </c>
      <c r="FJ272" t="s">
        <v>446</v>
      </c>
      <c r="FK272" s="27">
        <v>44419</v>
      </c>
      <c r="FL272" t="s">
        <v>446</v>
      </c>
      <c r="FM272" s="27">
        <v>44419</v>
      </c>
      <c r="FN272" t="s">
        <v>445</v>
      </c>
      <c r="FO272" s="27">
        <v>44452</v>
      </c>
      <c r="FP272" t="s">
        <v>445</v>
      </c>
      <c r="FQ272" s="27">
        <v>44452</v>
      </c>
      <c r="FR272" t="s">
        <v>444</v>
      </c>
      <c r="FS272" s="27">
        <v>44452</v>
      </c>
      <c r="FT272" t="s">
        <v>444</v>
      </c>
      <c r="FU272" s="7">
        <v>44452</v>
      </c>
      <c r="FV272" t="s">
        <v>444</v>
      </c>
      <c r="FW272" s="27">
        <v>44452</v>
      </c>
      <c r="FX272" t="s">
        <v>444</v>
      </c>
      <c r="FY272" s="27">
        <v>44452</v>
      </c>
      <c r="FZ272" t="s">
        <v>444</v>
      </c>
      <c r="GA272" s="27">
        <v>44452</v>
      </c>
      <c r="GB272" t="s">
        <v>444</v>
      </c>
      <c r="GC272" s="27">
        <v>44452</v>
      </c>
      <c r="GD272" t="s">
        <v>444</v>
      </c>
      <c r="GE272" s="27">
        <v>44452</v>
      </c>
      <c r="GF272" t="s">
        <v>444</v>
      </c>
      <c r="GG272" s="27">
        <v>44452</v>
      </c>
      <c r="GH272" t="s">
        <v>444</v>
      </c>
      <c r="GI272" s="27">
        <v>44481</v>
      </c>
      <c r="GJ272" t="s">
        <v>444</v>
      </c>
      <c r="GK272" s="27">
        <v>44481</v>
      </c>
      <c r="GL272" t="s">
        <v>444</v>
      </c>
      <c r="GM272" s="27">
        <v>44481</v>
      </c>
      <c r="GN272" t="s">
        <v>444</v>
      </c>
      <c r="GO272" s="27">
        <v>44481</v>
      </c>
      <c r="GP272" t="s">
        <v>444</v>
      </c>
      <c r="GQ272" s="27">
        <v>44481</v>
      </c>
      <c r="GR272" t="s">
        <v>444</v>
      </c>
      <c r="GS272" s="27">
        <v>44481</v>
      </c>
      <c r="GT272" t="s">
        <v>444</v>
      </c>
      <c r="GU272" s="27">
        <v>44509</v>
      </c>
      <c r="GV272" t="s">
        <v>444</v>
      </c>
      <c r="GW272" s="27">
        <v>44509</v>
      </c>
      <c r="GX272" t="s">
        <v>444</v>
      </c>
      <c r="GY272" s="27">
        <v>44509</v>
      </c>
      <c r="GZ272" t="s">
        <v>442</v>
      </c>
      <c r="HA272" s="27">
        <v>44509</v>
      </c>
      <c r="HB272" t="s">
        <v>442</v>
      </c>
      <c r="HC272" s="27">
        <v>44509</v>
      </c>
      <c r="HD272" t="s">
        <v>442</v>
      </c>
      <c r="HE272" s="27">
        <v>44509</v>
      </c>
      <c r="HF272" t="s">
        <v>442</v>
      </c>
      <c r="HG272">
        <v>44509</v>
      </c>
      <c r="HH272" t="s">
        <v>442</v>
      </c>
      <c r="HI272">
        <v>44509</v>
      </c>
      <c r="HJ272" t="s">
        <v>442</v>
      </c>
      <c r="HK272">
        <v>44509</v>
      </c>
      <c r="HL272" t="s">
        <v>442</v>
      </c>
      <c r="HM272" s="27">
        <v>44545</v>
      </c>
      <c r="HN272" t="s">
        <v>437</v>
      </c>
      <c r="HO272" s="27">
        <v>44545</v>
      </c>
      <c r="HP272" t="s">
        <v>440</v>
      </c>
      <c r="HQ272" s="27">
        <v>44545</v>
      </c>
      <c r="HR272" s="470" t="s">
        <v>440</v>
      </c>
      <c r="HS272" s="471">
        <v>44545</v>
      </c>
      <c r="HT272" t="s">
        <v>440</v>
      </c>
      <c r="HU272" s="27">
        <v>44545</v>
      </c>
      <c r="HV272" t="s">
        <v>440</v>
      </c>
      <c r="HW272" s="27">
        <v>44545</v>
      </c>
      <c r="HX272" t="s">
        <v>440</v>
      </c>
      <c r="HY272" s="27">
        <v>44545</v>
      </c>
      <c r="HZ272" t="s">
        <v>436</v>
      </c>
      <c r="IA272" s="27">
        <v>44587</v>
      </c>
      <c r="IB272" t="s">
        <v>436</v>
      </c>
      <c r="IC272" s="27">
        <v>44587</v>
      </c>
      <c r="ID272" t="s">
        <v>436</v>
      </c>
      <c r="IE272" s="27">
        <v>44587</v>
      </c>
      <c r="IF272" t="s">
        <v>435</v>
      </c>
      <c r="IG272" s="27">
        <v>44587</v>
      </c>
      <c r="IH272" t="s">
        <v>439</v>
      </c>
      <c r="II272" s="27">
        <v>44587</v>
      </c>
      <c r="IJ272" t="s">
        <v>439</v>
      </c>
      <c r="IK272" s="27">
        <v>44607</v>
      </c>
      <c r="IL272" t="s">
        <v>439</v>
      </c>
      <c r="IM272" s="27">
        <v>44607</v>
      </c>
      <c r="IN272" t="s">
        <v>439</v>
      </c>
      <c r="IO272" s="27">
        <v>44607</v>
      </c>
      <c r="IR272" t="s">
        <v>440</v>
      </c>
      <c r="IS272">
        <v>44607</v>
      </c>
      <c r="IT272" t="s">
        <v>440</v>
      </c>
      <c r="IU272" s="27">
        <v>44607</v>
      </c>
      <c r="IV272" t="s">
        <v>440</v>
      </c>
      <c r="IW272" s="27">
        <v>44642</v>
      </c>
      <c r="IX272" t="s">
        <v>440</v>
      </c>
      <c r="IY272" s="27">
        <v>44642</v>
      </c>
      <c r="IZ272" t="s">
        <v>440</v>
      </c>
      <c r="JA272" s="27">
        <v>44642</v>
      </c>
      <c r="JB272" t="s">
        <v>440</v>
      </c>
      <c r="JC272" s="27">
        <v>44642</v>
      </c>
      <c r="JD272" t="s">
        <v>440</v>
      </c>
      <c r="JE272" s="27">
        <v>44642</v>
      </c>
      <c r="JF272" t="s">
        <v>442</v>
      </c>
      <c r="JG272">
        <v>44662</v>
      </c>
      <c r="JH272" t="s">
        <v>437</v>
      </c>
      <c r="JI272" s="27">
        <v>44662</v>
      </c>
      <c r="JJ272" t="s">
        <v>437</v>
      </c>
      <c r="JK272">
        <v>44662</v>
      </c>
      <c r="JL272" t="s">
        <v>437</v>
      </c>
      <c r="JM272" s="27">
        <v>44662</v>
      </c>
      <c r="JN272" t="s">
        <v>437</v>
      </c>
      <c r="JO272" s="7">
        <v>44662</v>
      </c>
      <c r="JP272" t="s">
        <v>437</v>
      </c>
      <c r="JQ272" s="27">
        <v>44697</v>
      </c>
      <c r="JR272" t="s">
        <v>437</v>
      </c>
      <c r="JS272" s="27">
        <v>44697</v>
      </c>
      <c r="JT272" t="s">
        <v>437</v>
      </c>
      <c r="JU272">
        <v>44697</v>
      </c>
      <c r="JV272" t="s">
        <v>439</v>
      </c>
      <c r="JW272">
        <v>44697</v>
      </c>
      <c r="JX272" t="s">
        <v>439</v>
      </c>
      <c r="JY272" s="27">
        <v>44732</v>
      </c>
      <c r="JZ272" t="s">
        <v>439</v>
      </c>
      <c r="KA272" s="27">
        <v>44732</v>
      </c>
      <c r="KB272" t="s">
        <v>439</v>
      </c>
      <c r="KC272" s="27">
        <v>44763</v>
      </c>
      <c r="KD272" t="s">
        <v>439</v>
      </c>
      <c r="KE272" s="27">
        <v>44763</v>
      </c>
    </row>
    <row r="273" spans="1:291" x14ac:dyDescent="0.25">
      <c r="A273">
        <v>1061</v>
      </c>
      <c r="B273" s="7">
        <v>43969</v>
      </c>
      <c r="D273">
        <v>1061</v>
      </c>
      <c r="E273" s="7">
        <v>43959</v>
      </c>
      <c r="G273">
        <v>4265</v>
      </c>
      <c r="I273">
        <v>1081</v>
      </c>
      <c r="J273" s="7">
        <v>43969</v>
      </c>
      <c r="L273">
        <v>4265</v>
      </c>
      <c r="M273">
        <v>1021</v>
      </c>
      <c r="O273">
        <v>3045</v>
      </c>
      <c r="P273" s="7">
        <v>43969</v>
      </c>
      <c r="X273">
        <v>1021</v>
      </c>
      <c r="Y273">
        <v>1041</v>
      </c>
      <c r="Z273" s="7">
        <v>43969</v>
      </c>
      <c r="AA273">
        <v>1021</v>
      </c>
      <c r="AB273">
        <v>1021</v>
      </c>
      <c r="AC273">
        <v>3045</v>
      </c>
      <c r="AD273" s="7">
        <v>43969</v>
      </c>
      <c r="AE273" s="14">
        <v>1061</v>
      </c>
      <c r="AF273">
        <v>2545</v>
      </c>
      <c r="AG273" s="7">
        <v>43980</v>
      </c>
      <c r="AK273">
        <v>2524</v>
      </c>
      <c r="AL273" s="7">
        <v>43980</v>
      </c>
      <c r="AM273">
        <v>3409</v>
      </c>
      <c r="AN273">
        <v>2524</v>
      </c>
      <c r="AO273" s="7">
        <v>43980</v>
      </c>
      <c r="AP273">
        <v>2524</v>
      </c>
      <c r="AQ273" s="7">
        <v>43980</v>
      </c>
      <c r="AR273">
        <v>2524</v>
      </c>
      <c r="AS273" s="27">
        <v>44021</v>
      </c>
      <c r="AT273">
        <v>2524</v>
      </c>
      <c r="AU273" s="27">
        <v>44021</v>
      </c>
      <c r="AV273">
        <v>2524</v>
      </c>
      <c r="AW273" s="27">
        <v>44021</v>
      </c>
      <c r="AX273">
        <v>2524</v>
      </c>
      <c r="AY273" s="27">
        <v>44048</v>
      </c>
      <c r="AZ273">
        <v>2558</v>
      </c>
      <c r="BA273" s="27">
        <v>44053</v>
      </c>
      <c r="BB273">
        <v>2558</v>
      </c>
      <c r="BC273" s="27">
        <v>44053</v>
      </c>
      <c r="BD273">
        <v>2531</v>
      </c>
      <c r="BE273" s="27">
        <v>44091</v>
      </c>
      <c r="BF273">
        <v>2531</v>
      </c>
      <c r="BG273" s="27">
        <v>44091</v>
      </c>
      <c r="BJ273">
        <v>2531</v>
      </c>
      <c r="BK273" s="27">
        <v>44091</v>
      </c>
      <c r="BL273">
        <v>2531</v>
      </c>
      <c r="BM273" s="27">
        <v>44123</v>
      </c>
      <c r="BN273">
        <v>2431</v>
      </c>
      <c r="BO273" s="27">
        <v>44123</v>
      </c>
      <c r="BP273">
        <v>2431</v>
      </c>
      <c r="BQ273" s="7">
        <v>44123</v>
      </c>
      <c r="BR273">
        <v>2524</v>
      </c>
      <c r="BS273" s="27">
        <v>44123</v>
      </c>
      <c r="BT273">
        <v>2431</v>
      </c>
      <c r="BU273" s="27">
        <v>44182</v>
      </c>
      <c r="BV273">
        <v>2431</v>
      </c>
      <c r="BW273" s="7">
        <v>44182</v>
      </c>
      <c r="BX273">
        <v>2524</v>
      </c>
      <c r="BY273" s="27">
        <v>44182</v>
      </c>
      <c r="BZ273">
        <v>2545</v>
      </c>
      <c r="CA273" s="27">
        <v>44182</v>
      </c>
      <c r="CB273">
        <v>2531</v>
      </c>
      <c r="CC273" s="27">
        <v>44217</v>
      </c>
      <c r="CD273" t="s">
        <v>2576</v>
      </c>
      <c r="CE273" s="27">
        <v>44217</v>
      </c>
      <c r="CF273">
        <v>2558</v>
      </c>
      <c r="CG273" s="27">
        <v>44222</v>
      </c>
      <c r="CH273">
        <v>6327</v>
      </c>
      <c r="CI273" s="27">
        <v>44222</v>
      </c>
      <c r="CJ273">
        <v>6244</v>
      </c>
      <c r="CK273" s="27">
        <v>44123</v>
      </c>
      <c r="CL273">
        <v>6327</v>
      </c>
      <c r="CM273" s="27">
        <v>44222</v>
      </c>
      <c r="CN273">
        <v>6326</v>
      </c>
      <c r="CO273" s="27">
        <v>44248</v>
      </c>
      <c r="CP273">
        <v>6326</v>
      </c>
      <c r="CQ273" s="7">
        <v>44248</v>
      </c>
      <c r="CT273">
        <v>2257</v>
      </c>
      <c r="CU273" s="7">
        <v>44253</v>
      </c>
      <c r="CV273">
        <v>2531</v>
      </c>
      <c r="CW273" s="27">
        <v>44272</v>
      </c>
      <c r="CX273">
        <v>2531</v>
      </c>
      <c r="CY273" s="27">
        <v>44272</v>
      </c>
      <c r="CZ273">
        <v>2531</v>
      </c>
      <c r="DA273" s="27">
        <v>44299</v>
      </c>
      <c r="DB273">
        <v>2531</v>
      </c>
      <c r="DC273" s="27">
        <v>44299</v>
      </c>
      <c r="DD273">
        <v>2680</v>
      </c>
      <c r="DE273" s="27">
        <v>44327</v>
      </c>
      <c r="DF273">
        <v>2680</v>
      </c>
      <c r="DG273" s="27">
        <v>44327</v>
      </c>
      <c r="DH273">
        <v>2680</v>
      </c>
      <c r="DI273" s="27">
        <v>44327</v>
      </c>
      <c r="DJ273" t="s">
        <v>436</v>
      </c>
      <c r="DK273" s="7">
        <v>44362</v>
      </c>
      <c r="DL273" t="s">
        <v>475</v>
      </c>
      <c r="DM273" s="27">
        <v>44362</v>
      </c>
      <c r="DN273" t="s">
        <v>475</v>
      </c>
      <c r="DO273" s="27">
        <v>44362</v>
      </c>
      <c r="DP273" t="s">
        <v>467</v>
      </c>
      <c r="DQ273" s="27">
        <v>44362</v>
      </c>
      <c r="DT273" t="s">
        <v>467</v>
      </c>
      <c r="DU273" s="27">
        <v>44362</v>
      </c>
      <c r="DV273" t="s">
        <v>464</v>
      </c>
      <c r="DW273" s="27">
        <v>44362</v>
      </c>
      <c r="DX273" t="s">
        <v>461</v>
      </c>
      <c r="DY273" s="7">
        <v>44362</v>
      </c>
      <c r="DZ273" t="s">
        <v>461</v>
      </c>
      <c r="EA273">
        <v>44362</v>
      </c>
      <c r="EB273" t="s">
        <v>461</v>
      </c>
      <c r="EC273" s="27">
        <v>44396</v>
      </c>
      <c r="ED273" t="s">
        <v>461</v>
      </c>
      <c r="EE273" s="27">
        <v>44396</v>
      </c>
      <c r="EF273" t="s">
        <v>461</v>
      </c>
      <c r="EG273" s="7">
        <v>44396</v>
      </c>
      <c r="EH273" t="s">
        <v>461</v>
      </c>
      <c r="EI273" s="27">
        <v>44396</v>
      </c>
      <c r="EJ273" t="s">
        <v>457</v>
      </c>
      <c r="EK273" s="27">
        <v>44396</v>
      </c>
      <c r="EL273" t="s">
        <v>457</v>
      </c>
      <c r="EM273" s="27">
        <v>44396</v>
      </c>
      <c r="EN273" t="s">
        <v>457</v>
      </c>
      <c r="EO273" s="27">
        <v>44396</v>
      </c>
      <c r="EP273" t="s">
        <v>457</v>
      </c>
      <c r="EQ273" s="27">
        <v>44396</v>
      </c>
      <c r="ER273" t="s">
        <v>451</v>
      </c>
      <c r="ES273" s="27">
        <v>44419</v>
      </c>
      <c r="ET273" t="s">
        <v>450</v>
      </c>
      <c r="EU273" s="27">
        <v>44419</v>
      </c>
      <c r="EV273" t="s">
        <v>449</v>
      </c>
      <c r="EW273" s="27">
        <v>44419</v>
      </c>
      <c r="EX273" t="s">
        <v>449</v>
      </c>
      <c r="EY273" s="27">
        <v>44419</v>
      </c>
      <c r="EZ273" t="s">
        <v>449</v>
      </c>
      <c r="FA273">
        <v>44419</v>
      </c>
      <c r="FB273" t="s">
        <v>449</v>
      </c>
      <c r="FC273" s="27">
        <v>44419</v>
      </c>
      <c r="FF273" t="s">
        <v>449</v>
      </c>
      <c r="FG273" s="27">
        <v>44419</v>
      </c>
      <c r="FH273" t="s">
        <v>447</v>
      </c>
      <c r="FI273" s="7">
        <v>44419</v>
      </c>
      <c r="FJ273" t="s">
        <v>447</v>
      </c>
      <c r="FK273" s="27">
        <v>44419</v>
      </c>
      <c r="FL273" t="s">
        <v>447</v>
      </c>
      <c r="FM273" s="27">
        <v>44419</v>
      </c>
      <c r="FN273" t="s">
        <v>446</v>
      </c>
      <c r="FO273" s="27">
        <v>44452</v>
      </c>
      <c r="FP273" t="s">
        <v>446</v>
      </c>
      <c r="FQ273" s="27">
        <v>44452</v>
      </c>
      <c r="FR273" t="s">
        <v>445</v>
      </c>
      <c r="FS273" s="27">
        <v>44455</v>
      </c>
      <c r="FT273" t="s">
        <v>445</v>
      </c>
      <c r="FU273" s="7">
        <v>44455</v>
      </c>
      <c r="FV273" t="s">
        <v>445</v>
      </c>
      <c r="FW273" s="27">
        <v>44455</v>
      </c>
      <c r="FX273" t="s">
        <v>445</v>
      </c>
      <c r="FY273" s="27">
        <v>44455</v>
      </c>
      <c r="FZ273" t="s">
        <v>445</v>
      </c>
      <c r="GA273" s="27">
        <v>44455</v>
      </c>
      <c r="GB273" t="s">
        <v>445</v>
      </c>
      <c r="GC273" s="27">
        <v>44455</v>
      </c>
      <c r="GD273" t="s">
        <v>445</v>
      </c>
      <c r="GE273" s="27">
        <v>44455</v>
      </c>
      <c r="GF273" t="s">
        <v>445</v>
      </c>
      <c r="GG273" s="27">
        <v>44455</v>
      </c>
      <c r="GH273" t="s">
        <v>445</v>
      </c>
      <c r="GI273" s="27">
        <v>44481</v>
      </c>
      <c r="GJ273" t="s">
        <v>445</v>
      </c>
      <c r="GK273" s="27">
        <v>44481</v>
      </c>
      <c r="GL273" t="s">
        <v>445</v>
      </c>
      <c r="GM273" s="27">
        <v>44481</v>
      </c>
      <c r="GN273" t="s">
        <v>445</v>
      </c>
      <c r="GO273" s="27">
        <v>44481</v>
      </c>
      <c r="GP273" t="s">
        <v>445</v>
      </c>
      <c r="GQ273" s="27">
        <v>44481</v>
      </c>
      <c r="GR273" t="s">
        <v>445</v>
      </c>
      <c r="GS273" s="27">
        <v>44481</v>
      </c>
      <c r="GT273" t="s">
        <v>445</v>
      </c>
      <c r="GU273" s="27">
        <v>44509</v>
      </c>
      <c r="GV273" t="s">
        <v>445</v>
      </c>
      <c r="GW273" s="27">
        <v>44509</v>
      </c>
      <c r="GX273" t="s">
        <v>445</v>
      </c>
      <c r="GY273" s="27">
        <v>44509</v>
      </c>
      <c r="GZ273" t="s">
        <v>444</v>
      </c>
      <c r="HA273" s="27">
        <v>44509</v>
      </c>
      <c r="HB273" t="s">
        <v>444</v>
      </c>
      <c r="HC273" s="27">
        <v>44509</v>
      </c>
      <c r="HD273" t="s">
        <v>444</v>
      </c>
      <c r="HE273" s="27">
        <v>44509</v>
      </c>
      <c r="HF273" t="s">
        <v>444</v>
      </c>
      <c r="HG273">
        <v>44509</v>
      </c>
      <c r="HH273" t="s">
        <v>444</v>
      </c>
      <c r="HI273">
        <v>44509</v>
      </c>
      <c r="HJ273" t="s">
        <v>444</v>
      </c>
      <c r="HK273">
        <v>44509</v>
      </c>
      <c r="HL273" t="s">
        <v>444</v>
      </c>
      <c r="HM273" s="27">
        <v>44545</v>
      </c>
      <c r="HN273" t="s">
        <v>439</v>
      </c>
      <c r="HO273" s="27">
        <v>44545</v>
      </c>
      <c r="HP273" t="s">
        <v>442</v>
      </c>
      <c r="HQ273" s="27">
        <v>44545</v>
      </c>
      <c r="HR273" s="470" t="s">
        <v>442</v>
      </c>
      <c r="HS273" s="471">
        <v>44545</v>
      </c>
      <c r="HT273" t="s">
        <v>442</v>
      </c>
      <c r="HU273" s="27">
        <v>44545</v>
      </c>
      <c r="HV273" t="s">
        <v>442</v>
      </c>
      <c r="HW273" s="27">
        <v>44545</v>
      </c>
      <c r="HX273" t="s">
        <v>442</v>
      </c>
      <c r="HY273" s="27">
        <v>44545</v>
      </c>
      <c r="HZ273" t="s">
        <v>437</v>
      </c>
      <c r="IA273" s="27">
        <v>44587</v>
      </c>
      <c r="IB273" t="s">
        <v>437</v>
      </c>
      <c r="IC273" s="27">
        <v>44587</v>
      </c>
      <c r="ID273" t="s">
        <v>437</v>
      </c>
      <c r="IE273" s="27">
        <v>44587</v>
      </c>
      <c r="IF273" t="s">
        <v>436</v>
      </c>
      <c r="IG273" s="27">
        <v>44587</v>
      </c>
      <c r="IH273" t="s">
        <v>440</v>
      </c>
      <c r="II273" s="27">
        <v>44587</v>
      </c>
      <c r="IJ273" t="s">
        <v>440</v>
      </c>
      <c r="IK273" s="27">
        <v>44607</v>
      </c>
      <c r="IL273" t="s">
        <v>440</v>
      </c>
      <c r="IM273" s="27">
        <v>44607</v>
      </c>
      <c r="IN273" t="s">
        <v>440</v>
      </c>
      <c r="IO273" s="27">
        <v>44607</v>
      </c>
      <c r="IR273" t="s">
        <v>442</v>
      </c>
      <c r="IS273">
        <v>44607</v>
      </c>
      <c r="IT273" t="s">
        <v>442</v>
      </c>
      <c r="IU273" s="27">
        <v>44607</v>
      </c>
      <c r="IV273" t="s">
        <v>442</v>
      </c>
      <c r="IW273" s="27">
        <v>44642</v>
      </c>
      <c r="IX273" t="s">
        <v>442</v>
      </c>
      <c r="IY273" s="27">
        <v>44642</v>
      </c>
      <c r="IZ273" t="s">
        <v>442</v>
      </c>
      <c r="JA273" s="27">
        <v>44642</v>
      </c>
      <c r="JB273" t="s">
        <v>442</v>
      </c>
      <c r="JC273" s="27">
        <v>44642</v>
      </c>
      <c r="JD273" t="s">
        <v>442</v>
      </c>
      <c r="JE273" s="27">
        <v>44642</v>
      </c>
      <c r="JF273" t="s">
        <v>444</v>
      </c>
      <c r="JG273">
        <v>44662</v>
      </c>
      <c r="JH273" t="s">
        <v>439</v>
      </c>
      <c r="JI273" s="27">
        <v>44662</v>
      </c>
      <c r="JJ273" t="s">
        <v>439</v>
      </c>
      <c r="JK273">
        <v>44662</v>
      </c>
      <c r="JL273" t="s">
        <v>439</v>
      </c>
      <c r="JM273" s="27">
        <v>44662</v>
      </c>
      <c r="JN273" t="s">
        <v>439</v>
      </c>
      <c r="JO273" s="7">
        <v>44662</v>
      </c>
      <c r="JP273" t="s">
        <v>439</v>
      </c>
      <c r="JQ273" s="27">
        <v>44697</v>
      </c>
      <c r="JR273" t="s">
        <v>439</v>
      </c>
      <c r="JS273" s="27">
        <v>44697</v>
      </c>
      <c r="JT273" t="s">
        <v>439</v>
      </c>
      <c r="JU273">
        <v>44697</v>
      </c>
      <c r="JV273" t="s">
        <v>440</v>
      </c>
      <c r="JW273">
        <v>44697</v>
      </c>
      <c r="JX273" t="s">
        <v>440</v>
      </c>
      <c r="JY273" s="27">
        <v>44732</v>
      </c>
      <c r="JZ273" t="s">
        <v>440</v>
      </c>
      <c r="KA273" s="27">
        <v>44732</v>
      </c>
      <c r="KB273" t="s">
        <v>440</v>
      </c>
      <c r="KC273" s="27">
        <v>44763</v>
      </c>
      <c r="KD273" t="s">
        <v>440</v>
      </c>
      <c r="KE273" s="27">
        <v>44763</v>
      </c>
    </row>
    <row r="274" spans="1:291" x14ac:dyDescent="0.25">
      <c r="A274">
        <v>1081</v>
      </c>
      <c r="B274" s="7">
        <v>43969</v>
      </c>
      <c r="D274">
        <v>1081</v>
      </c>
      <c r="E274" s="7">
        <v>43959</v>
      </c>
      <c r="G274">
        <v>4170</v>
      </c>
      <c r="I274">
        <v>341</v>
      </c>
      <c r="J274" s="7">
        <v>43937</v>
      </c>
      <c r="L274">
        <v>4170</v>
      </c>
      <c r="M274">
        <v>1041</v>
      </c>
      <c r="O274">
        <v>6650</v>
      </c>
      <c r="P274" s="7">
        <v>43924</v>
      </c>
      <c r="X274">
        <v>1041</v>
      </c>
      <c r="Y274">
        <v>1075</v>
      </c>
      <c r="Z274" s="7">
        <v>43969</v>
      </c>
      <c r="AA274">
        <v>1041</v>
      </c>
      <c r="AB274">
        <v>1041</v>
      </c>
      <c r="AC274">
        <v>6650</v>
      </c>
      <c r="AD274" s="7">
        <v>43980</v>
      </c>
      <c r="AE274" s="14">
        <v>1081</v>
      </c>
      <c r="AF274">
        <v>2431</v>
      </c>
      <c r="AG274" s="7">
        <v>43980</v>
      </c>
      <c r="AK274">
        <v>2535</v>
      </c>
      <c r="AL274" s="7">
        <v>43980</v>
      </c>
      <c r="AM274">
        <v>3399</v>
      </c>
      <c r="AN274">
        <v>2535</v>
      </c>
      <c r="AO274" s="7">
        <v>43980</v>
      </c>
      <c r="AP274">
        <v>2535</v>
      </c>
      <c r="AQ274" s="7">
        <v>43980</v>
      </c>
      <c r="AR274">
        <v>2535</v>
      </c>
      <c r="AS274" s="27">
        <v>44021</v>
      </c>
      <c r="AT274">
        <v>2535</v>
      </c>
      <c r="AU274" s="27">
        <v>44021</v>
      </c>
      <c r="AV274">
        <v>2535</v>
      </c>
      <c r="AW274" s="27">
        <v>44021</v>
      </c>
      <c r="AX274">
        <v>2535</v>
      </c>
      <c r="AY274" s="27">
        <v>44048</v>
      </c>
      <c r="AZ274">
        <v>2524</v>
      </c>
      <c r="BA274" s="27">
        <v>44048</v>
      </c>
      <c r="BB274">
        <v>2524</v>
      </c>
      <c r="BC274" s="27">
        <v>44048</v>
      </c>
      <c r="BD274">
        <v>2558</v>
      </c>
      <c r="BE274" s="27">
        <v>44053</v>
      </c>
      <c r="BF274">
        <v>2558</v>
      </c>
      <c r="BG274" s="27">
        <v>44053</v>
      </c>
      <c r="BJ274">
        <v>2558</v>
      </c>
      <c r="BK274" s="27">
        <v>44053</v>
      </c>
      <c r="BL274">
        <v>2558</v>
      </c>
      <c r="BM274" s="27">
        <v>44123</v>
      </c>
      <c r="BN274">
        <v>2680</v>
      </c>
      <c r="BO274" s="27">
        <v>44123</v>
      </c>
      <c r="BP274">
        <v>2680</v>
      </c>
      <c r="BQ274" s="7">
        <v>44123</v>
      </c>
      <c r="BR274">
        <v>2535</v>
      </c>
      <c r="BS274" s="27">
        <v>44168</v>
      </c>
      <c r="BT274">
        <v>2680</v>
      </c>
      <c r="BU274" s="27">
        <v>44182</v>
      </c>
      <c r="BV274">
        <v>2680</v>
      </c>
      <c r="BW274" s="7">
        <v>44182</v>
      </c>
      <c r="BX274">
        <v>2535</v>
      </c>
      <c r="BY274" s="27">
        <v>44182</v>
      </c>
      <c r="BZ274">
        <v>2431</v>
      </c>
      <c r="CA274" s="27">
        <v>44182</v>
      </c>
      <c r="CB274">
        <v>2558</v>
      </c>
      <c r="CC274" s="27">
        <v>44222</v>
      </c>
      <c r="CD274">
        <v>458</v>
      </c>
      <c r="CE274" s="27">
        <v>44221</v>
      </c>
      <c r="CF274">
        <v>2524</v>
      </c>
      <c r="CG274" s="27">
        <v>44217</v>
      </c>
      <c r="CH274">
        <v>6124</v>
      </c>
      <c r="CI274" s="27">
        <v>44222</v>
      </c>
      <c r="CJ274">
        <v>6286</v>
      </c>
      <c r="CK274" s="27">
        <v>44222</v>
      </c>
      <c r="CL274">
        <v>6124</v>
      </c>
      <c r="CM274" s="27">
        <v>44248</v>
      </c>
      <c r="CN274">
        <v>6327</v>
      </c>
      <c r="CO274" s="27">
        <v>44253</v>
      </c>
      <c r="CP274">
        <v>6327</v>
      </c>
      <c r="CQ274" s="7">
        <v>44253</v>
      </c>
      <c r="CT274">
        <v>2184</v>
      </c>
      <c r="CU274" s="7">
        <v>43936</v>
      </c>
      <c r="CV274">
        <v>2558</v>
      </c>
      <c r="CW274" s="27">
        <v>44273</v>
      </c>
      <c r="CX274">
        <v>2558</v>
      </c>
      <c r="CY274" s="27">
        <v>44279</v>
      </c>
      <c r="CZ274">
        <v>2558</v>
      </c>
      <c r="DA274" s="27">
        <v>44299</v>
      </c>
      <c r="DB274">
        <v>2558</v>
      </c>
      <c r="DC274" s="27">
        <v>44299</v>
      </c>
      <c r="DD274">
        <v>2531</v>
      </c>
      <c r="DE274" s="27">
        <v>44327</v>
      </c>
      <c r="DF274">
        <v>2531</v>
      </c>
      <c r="DG274" s="27">
        <v>44327</v>
      </c>
      <c r="DH274">
        <v>2531</v>
      </c>
      <c r="DI274" s="27">
        <v>44327</v>
      </c>
      <c r="DJ274" t="s">
        <v>437</v>
      </c>
      <c r="DK274" s="7">
        <v>44362</v>
      </c>
      <c r="DL274" t="s">
        <v>477</v>
      </c>
      <c r="DM274" s="27">
        <v>44362</v>
      </c>
      <c r="DN274" t="s">
        <v>477</v>
      </c>
      <c r="DO274" s="27">
        <v>44362</v>
      </c>
      <c r="DP274" t="s">
        <v>468</v>
      </c>
      <c r="DQ274" s="27">
        <v>44263</v>
      </c>
      <c r="DT274" t="s">
        <v>468</v>
      </c>
      <c r="DU274" s="27">
        <v>44263</v>
      </c>
      <c r="DV274" t="s">
        <v>466</v>
      </c>
      <c r="DW274" s="27">
        <v>44362</v>
      </c>
      <c r="DX274" t="s">
        <v>463</v>
      </c>
      <c r="DY274" s="7">
        <v>44362</v>
      </c>
      <c r="DZ274" t="s">
        <v>463</v>
      </c>
      <c r="EA274">
        <v>44362</v>
      </c>
      <c r="EB274" t="s">
        <v>463</v>
      </c>
      <c r="EC274" s="27">
        <v>44396</v>
      </c>
      <c r="ED274" t="s">
        <v>463</v>
      </c>
      <c r="EE274" s="27">
        <v>44396</v>
      </c>
      <c r="EF274" t="s">
        <v>463</v>
      </c>
      <c r="EG274" s="7">
        <v>44396</v>
      </c>
      <c r="EH274" t="s">
        <v>463</v>
      </c>
      <c r="EI274" s="27">
        <v>44396</v>
      </c>
      <c r="EJ274" t="s">
        <v>459</v>
      </c>
      <c r="EK274" s="27">
        <v>44396</v>
      </c>
      <c r="EL274" t="s">
        <v>459</v>
      </c>
      <c r="EM274" s="27">
        <v>44396</v>
      </c>
      <c r="EN274" t="s">
        <v>459</v>
      </c>
      <c r="EO274" s="27">
        <v>44396</v>
      </c>
      <c r="EP274" t="s">
        <v>459</v>
      </c>
      <c r="EQ274" s="27">
        <v>44396</v>
      </c>
      <c r="ER274" t="s">
        <v>452</v>
      </c>
      <c r="ES274" s="27">
        <v>44419</v>
      </c>
      <c r="ET274" t="s">
        <v>451</v>
      </c>
      <c r="EU274" s="27">
        <v>44419</v>
      </c>
      <c r="EV274" t="s">
        <v>450</v>
      </c>
      <c r="EW274" s="27">
        <v>44419</v>
      </c>
      <c r="EX274" t="s">
        <v>450</v>
      </c>
      <c r="EY274" s="27">
        <v>44419</v>
      </c>
      <c r="EZ274" t="s">
        <v>450</v>
      </c>
      <c r="FA274">
        <v>44419</v>
      </c>
      <c r="FB274" t="s">
        <v>450</v>
      </c>
      <c r="FC274" s="27">
        <v>44419</v>
      </c>
      <c r="FF274" t="s">
        <v>450</v>
      </c>
      <c r="FG274" s="27">
        <v>44419</v>
      </c>
      <c r="FH274" t="s">
        <v>449</v>
      </c>
      <c r="FI274" s="7">
        <v>44419</v>
      </c>
      <c r="FJ274" t="s">
        <v>449</v>
      </c>
      <c r="FK274" s="27">
        <v>44419</v>
      </c>
      <c r="FL274" t="s">
        <v>449</v>
      </c>
      <c r="FM274" s="27">
        <v>44419</v>
      </c>
      <c r="FN274" t="s">
        <v>447</v>
      </c>
      <c r="FO274" s="27">
        <v>44452</v>
      </c>
      <c r="FP274" t="s">
        <v>447</v>
      </c>
      <c r="FQ274" s="27">
        <v>44452</v>
      </c>
      <c r="FR274" t="s">
        <v>446</v>
      </c>
      <c r="FS274" s="27">
        <v>44452</v>
      </c>
      <c r="FT274" t="s">
        <v>446</v>
      </c>
      <c r="FU274" s="7">
        <v>44452</v>
      </c>
      <c r="FV274" t="s">
        <v>446</v>
      </c>
      <c r="FW274" s="27">
        <v>44452</v>
      </c>
      <c r="FX274" t="s">
        <v>446</v>
      </c>
      <c r="FY274" s="27">
        <v>44452</v>
      </c>
      <c r="FZ274" t="s">
        <v>446</v>
      </c>
      <c r="GA274" s="27">
        <v>44452</v>
      </c>
      <c r="GB274" t="s">
        <v>446</v>
      </c>
      <c r="GC274" s="27">
        <v>44452</v>
      </c>
      <c r="GD274" t="s">
        <v>446</v>
      </c>
      <c r="GE274" s="27">
        <v>44452</v>
      </c>
      <c r="GF274" t="s">
        <v>446</v>
      </c>
      <c r="GG274" s="27">
        <v>44452</v>
      </c>
      <c r="GH274" t="s">
        <v>446</v>
      </c>
      <c r="GI274" s="27">
        <v>44481</v>
      </c>
      <c r="GJ274" t="s">
        <v>446</v>
      </c>
      <c r="GK274" s="27">
        <v>44481</v>
      </c>
      <c r="GL274" t="s">
        <v>446</v>
      </c>
      <c r="GM274" s="27">
        <v>44481</v>
      </c>
      <c r="GN274" t="s">
        <v>446</v>
      </c>
      <c r="GO274" s="27">
        <v>44481</v>
      </c>
      <c r="GP274" t="s">
        <v>446</v>
      </c>
      <c r="GQ274" s="27">
        <v>44481</v>
      </c>
      <c r="GR274" t="s">
        <v>446</v>
      </c>
      <c r="GS274" s="27">
        <v>44481</v>
      </c>
      <c r="GT274" t="s">
        <v>446</v>
      </c>
      <c r="GU274" s="27">
        <v>44509</v>
      </c>
      <c r="GV274" t="s">
        <v>446</v>
      </c>
      <c r="GW274" s="27">
        <v>44509</v>
      </c>
      <c r="GX274" t="s">
        <v>446</v>
      </c>
      <c r="GY274" s="27">
        <v>44509</v>
      </c>
      <c r="GZ274" t="s">
        <v>445</v>
      </c>
      <c r="HA274" s="27">
        <v>44509</v>
      </c>
      <c r="HB274" t="s">
        <v>445</v>
      </c>
      <c r="HC274" s="27">
        <v>44509</v>
      </c>
      <c r="HD274" t="s">
        <v>445</v>
      </c>
      <c r="HE274" s="27">
        <v>44509</v>
      </c>
      <c r="HF274" t="s">
        <v>445</v>
      </c>
      <c r="HG274">
        <v>44509</v>
      </c>
      <c r="HH274" t="s">
        <v>445</v>
      </c>
      <c r="HI274">
        <v>44509</v>
      </c>
      <c r="HJ274" t="s">
        <v>445</v>
      </c>
      <c r="HK274">
        <v>44509</v>
      </c>
      <c r="HL274" t="s">
        <v>445</v>
      </c>
      <c r="HM274" s="27">
        <v>44545</v>
      </c>
      <c r="HN274" t="s">
        <v>440</v>
      </c>
      <c r="HO274" s="27">
        <v>44545</v>
      </c>
      <c r="HP274" t="s">
        <v>444</v>
      </c>
      <c r="HQ274" s="27">
        <v>44545</v>
      </c>
      <c r="HR274" s="470" t="s">
        <v>444</v>
      </c>
      <c r="HS274" s="471">
        <v>44545</v>
      </c>
      <c r="HT274" t="s">
        <v>444</v>
      </c>
      <c r="HU274" s="27">
        <v>44545</v>
      </c>
      <c r="HV274" t="s">
        <v>444</v>
      </c>
      <c r="HW274" s="27">
        <v>44545</v>
      </c>
      <c r="HX274" t="s">
        <v>444</v>
      </c>
      <c r="HY274" s="27">
        <v>44545</v>
      </c>
      <c r="HZ274" t="s">
        <v>439</v>
      </c>
      <c r="IA274" s="27">
        <v>44587</v>
      </c>
      <c r="IB274" t="s">
        <v>439</v>
      </c>
      <c r="IC274" s="27">
        <v>44587</v>
      </c>
      <c r="ID274" t="s">
        <v>439</v>
      </c>
      <c r="IE274" s="27">
        <v>44587</v>
      </c>
      <c r="IF274" t="s">
        <v>437</v>
      </c>
      <c r="IG274" s="27">
        <v>44587</v>
      </c>
      <c r="IH274" t="s">
        <v>442</v>
      </c>
      <c r="II274" s="27">
        <v>44587</v>
      </c>
      <c r="IJ274" t="s">
        <v>442</v>
      </c>
      <c r="IK274" s="27">
        <v>44607</v>
      </c>
      <c r="IL274" t="s">
        <v>442</v>
      </c>
      <c r="IM274" s="27">
        <v>44607</v>
      </c>
      <c r="IN274" t="s">
        <v>442</v>
      </c>
      <c r="IO274" s="27">
        <v>44607</v>
      </c>
      <c r="IR274" t="s">
        <v>444</v>
      </c>
      <c r="IS274">
        <v>44607</v>
      </c>
      <c r="IT274" t="s">
        <v>444</v>
      </c>
      <c r="IU274" s="27">
        <v>44607</v>
      </c>
      <c r="IV274" t="s">
        <v>444</v>
      </c>
      <c r="IW274" s="27">
        <v>44642</v>
      </c>
      <c r="IX274" t="s">
        <v>444</v>
      </c>
      <c r="IY274" s="27">
        <v>44642</v>
      </c>
      <c r="IZ274" t="s">
        <v>444</v>
      </c>
      <c r="JA274" s="27">
        <v>44642</v>
      </c>
      <c r="JB274" t="s">
        <v>444</v>
      </c>
      <c r="JC274" s="27">
        <v>44642</v>
      </c>
      <c r="JD274" t="s">
        <v>444</v>
      </c>
      <c r="JE274" s="27">
        <v>44642</v>
      </c>
      <c r="JF274" t="s">
        <v>445</v>
      </c>
      <c r="JG274">
        <v>44642</v>
      </c>
      <c r="JH274" t="s">
        <v>440</v>
      </c>
      <c r="JI274" s="27">
        <v>44662</v>
      </c>
      <c r="JJ274" t="s">
        <v>440</v>
      </c>
      <c r="JK274">
        <v>44662</v>
      </c>
      <c r="JL274" t="s">
        <v>440</v>
      </c>
      <c r="JM274" s="27">
        <v>44662</v>
      </c>
      <c r="JN274" t="s">
        <v>440</v>
      </c>
      <c r="JO274" s="7">
        <v>44662</v>
      </c>
      <c r="JP274" t="s">
        <v>440</v>
      </c>
      <c r="JQ274" s="27">
        <v>44697</v>
      </c>
      <c r="JR274" t="s">
        <v>440</v>
      </c>
      <c r="JS274" s="27">
        <v>44697</v>
      </c>
      <c r="JT274" t="s">
        <v>440</v>
      </c>
      <c r="JU274">
        <v>44697</v>
      </c>
      <c r="JV274" t="s">
        <v>442</v>
      </c>
      <c r="JW274">
        <v>44697</v>
      </c>
      <c r="JX274" t="s">
        <v>442</v>
      </c>
      <c r="JY274" s="27">
        <v>44732</v>
      </c>
      <c r="JZ274" t="s">
        <v>442</v>
      </c>
      <c r="KA274" s="27">
        <v>44732</v>
      </c>
      <c r="KB274" t="s">
        <v>442</v>
      </c>
      <c r="KC274" s="27">
        <v>44764</v>
      </c>
      <c r="KD274" t="s">
        <v>442</v>
      </c>
      <c r="KE274" s="27">
        <v>44764</v>
      </c>
    </row>
    <row r="275" spans="1:291" x14ac:dyDescent="0.25">
      <c r="A275">
        <v>341</v>
      </c>
      <c r="B275" s="7">
        <v>43937</v>
      </c>
      <c r="D275">
        <v>341</v>
      </c>
      <c r="E275" s="7">
        <v>43937</v>
      </c>
      <c r="G275">
        <v>4555</v>
      </c>
      <c r="I275">
        <v>342</v>
      </c>
      <c r="J275" s="7">
        <v>43971</v>
      </c>
      <c r="L275">
        <v>4555</v>
      </c>
      <c r="M275">
        <v>1075</v>
      </c>
      <c r="O275">
        <v>6640</v>
      </c>
      <c r="P275" s="7">
        <v>43893</v>
      </c>
      <c r="X275">
        <v>1075</v>
      </c>
      <c r="Y275">
        <v>1061</v>
      </c>
      <c r="Z275" s="7">
        <v>43969</v>
      </c>
      <c r="AA275">
        <v>1075</v>
      </c>
      <c r="AB275">
        <v>1075</v>
      </c>
      <c r="AC275">
        <v>6640</v>
      </c>
      <c r="AD275" s="7">
        <v>43980</v>
      </c>
      <c r="AE275" s="14">
        <v>341</v>
      </c>
      <c r="AF275">
        <v>2680</v>
      </c>
      <c r="AG275" s="7">
        <v>43980</v>
      </c>
      <c r="AK275">
        <v>6660</v>
      </c>
      <c r="AL275" s="7">
        <v>43980</v>
      </c>
      <c r="AM275">
        <v>3045</v>
      </c>
      <c r="AN275">
        <v>6660</v>
      </c>
      <c r="AO275" s="7">
        <v>43980</v>
      </c>
      <c r="AP275">
        <v>6660</v>
      </c>
      <c r="AQ275" s="7">
        <v>43980</v>
      </c>
      <c r="AR275">
        <v>6660</v>
      </c>
      <c r="AS275" s="27">
        <v>44021</v>
      </c>
      <c r="AT275">
        <v>6660</v>
      </c>
      <c r="AU275" s="27">
        <v>44021</v>
      </c>
      <c r="AV275">
        <v>6660</v>
      </c>
      <c r="AW275" s="27">
        <v>44021</v>
      </c>
      <c r="AX275">
        <v>6660</v>
      </c>
      <c r="AY275" s="27">
        <v>44021</v>
      </c>
      <c r="AZ275">
        <v>2535</v>
      </c>
      <c r="BA275" s="27">
        <v>44048</v>
      </c>
      <c r="BB275">
        <v>2535</v>
      </c>
      <c r="BC275" s="27">
        <v>44048</v>
      </c>
      <c r="BD275">
        <v>2524</v>
      </c>
      <c r="BE275" s="27">
        <v>44091</v>
      </c>
      <c r="BF275">
        <v>2524</v>
      </c>
      <c r="BG275" s="27">
        <v>44091</v>
      </c>
      <c r="BJ275">
        <v>2524</v>
      </c>
      <c r="BK275" s="27">
        <v>44091</v>
      </c>
      <c r="BL275">
        <v>2524</v>
      </c>
      <c r="BM275" s="27">
        <v>44123</v>
      </c>
      <c r="BN275">
        <v>2531</v>
      </c>
      <c r="BO275" s="27">
        <v>44123</v>
      </c>
      <c r="BP275">
        <v>2531</v>
      </c>
      <c r="BQ275" s="7">
        <v>44123</v>
      </c>
      <c r="BR275">
        <v>6660</v>
      </c>
      <c r="BS275" s="27">
        <v>44123</v>
      </c>
      <c r="BT275">
        <v>2531</v>
      </c>
      <c r="BU275" s="27">
        <v>44182</v>
      </c>
      <c r="BV275">
        <v>2531</v>
      </c>
      <c r="BW275" s="7">
        <v>44182</v>
      </c>
      <c r="BX275">
        <v>6660</v>
      </c>
      <c r="BY275" s="27">
        <v>44182</v>
      </c>
      <c r="BZ275">
        <v>2680</v>
      </c>
      <c r="CA275" s="27">
        <v>44182</v>
      </c>
      <c r="CB275">
        <v>2524</v>
      </c>
      <c r="CC275" s="27">
        <v>44217</v>
      </c>
      <c r="CD275">
        <v>630</v>
      </c>
      <c r="CE275" s="27">
        <v>44221</v>
      </c>
      <c r="CF275">
        <v>2535</v>
      </c>
      <c r="CG275" s="27">
        <v>44217</v>
      </c>
      <c r="CH275">
        <v>6293</v>
      </c>
      <c r="CI275" s="27">
        <v>44123</v>
      </c>
      <c r="CJ275">
        <v>6115</v>
      </c>
      <c r="CK275" s="27">
        <v>44222</v>
      </c>
      <c r="CL275">
        <v>6293</v>
      </c>
      <c r="CM275" s="27">
        <v>44248</v>
      </c>
      <c r="CN275">
        <v>6124</v>
      </c>
      <c r="CO275" s="27">
        <v>44248</v>
      </c>
      <c r="CP275">
        <v>6124</v>
      </c>
      <c r="CQ275" s="7">
        <v>44248</v>
      </c>
      <c r="CT275">
        <v>85</v>
      </c>
      <c r="CU275" s="7">
        <v>44263</v>
      </c>
      <c r="CV275">
        <v>2524</v>
      </c>
      <c r="CW275" s="27">
        <v>44263</v>
      </c>
      <c r="CX275">
        <v>2524</v>
      </c>
      <c r="CY275" s="27">
        <v>44263</v>
      </c>
      <c r="CZ275">
        <v>2524</v>
      </c>
      <c r="DA275" s="27">
        <v>44300</v>
      </c>
      <c r="DB275">
        <v>2524</v>
      </c>
      <c r="DC275" s="27">
        <v>44300</v>
      </c>
      <c r="DD275">
        <v>2558</v>
      </c>
      <c r="DE275" s="27">
        <v>44327</v>
      </c>
      <c r="DF275">
        <v>2558</v>
      </c>
      <c r="DG275" s="27">
        <v>44327</v>
      </c>
      <c r="DH275">
        <v>2558</v>
      </c>
      <c r="DI275" s="27">
        <v>44327</v>
      </c>
      <c r="DJ275" t="s">
        <v>439</v>
      </c>
      <c r="DK275" s="7">
        <v>44362</v>
      </c>
      <c r="DL275" t="s">
        <v>589</v>
      </c>
      <c r="DM275" s="27">
        <v>43985</v>
      </c>
      <c r="DN275" t="s">
        <v>589</v>
      </c>
      <c r="DO275" s="27">
        <v>43985</v>
      </c>
      <c r="DP275" t="s">
        <v>469</v>
      </c>
      <c r="DQ275" s="27">
        <v>44263</v>
      </c>
      <c r="DT275" t="s">
        <v>469</v>
      </c>
      <c r="DU275" s="27">
        <v>44263</v>
      </c>
      <c r="DV275" t="s">
        <v>467</v>
      </c>
      <c r="DW275" s="27">
        <v>44362</v>
      </c>
      <c r="DX275" t="s">
        <v>464</v>
      </c>
      <c r="DY275" s="7">
        <v>44362</v>
      </c>
      <c r="DZ275" t="s">
        <v>464</v>
      </c>
      <c r="EA275">
        <v>44362</v>
      </c>
      <c r="EB275" t="s">
        <v>464</v>
      </c>
      <c r="EC275" s="27">
        <v>44396</v>
      </c>
      <c r="ED275" t="s">
        <v>464</v>
      </c>
      <c r="EE275" s="27">
        <v>44396</v>
      </c>
      <c r="EF275" t="s">
        <v>464</v>
      </c>
      <c r="EG275" s="7">
        <v>44396</v>
      </c>
      <c r="EH275" t="s">
        <v>464</v>
      </c>
      <c r="EI275" s="27">
        <v>44396</v>
      </c>
      <c r="EJ275" t="s">
        <v>460</v>
      </c>
      <c r="EK275" s="27">
        <v>44396</v>
      </c>
      <c r="EL275" t="s">
        <v>460</v>
      </c>
      <c r="EM275" s="27">
        <v>44396</v>
      </c>
      <c r="EN275" t="s">
        <v>460</v>
      </c>
      <c r="EO275" s="27">
        <v>44396</v>
      </c>
      <c r="EP275" t="s">
        <v>460</v>
      </c>
      <c r="EQ275" s="27">
        <v>44396</v>
      </c>
      <c r="ER275" t="s">
        <v>454</v>
      </c>
      <c r="ES275" s="27">
        <v>44419</v>
      </c>
      <c r="ET275" t="s">
        <v>452</v>
      </c>
      <c r="EU275" s="27">
        <v>44419</v>
      </c>
      <c r="EV275" t="s">
        <v>451</v>
      </c>
      <c r="EW275" s="27">
        <v>44419</v>
      </c>
      <c r="EX275" t="s">
        <v>451</v>
      </c>
      <c r="EY275" s="27">
        <v>44419</v>
      </c>
      <c r="EZ275" t="s">
        <v>451</v>
      </c>
      <c r="FA275">
        <v>44419</v>
      </c>
      <c r="FB275" t="s">
        <v>451</v>
      </c>
      <c r="FC275" s="27">
        <v>44419</v>
      </c>
      <c r="FF275" t="s">
        <v>451</v>
      </c>
      <c r="FG275" s="27">
        <v>44419</v>
      </c>
      <c r="FH275" t="s">
        <v>450</v>
      </c>
      <c r="FI275" s="7">
        <v>44419</v>
      </c>
      <c r="FJ275" t="s">
        <v>450</v>
      </c>
      <c r="FK275" s="27">
        <v>44419</v>
      </c>
      <c r="FL275" t="s">
        <v>450</v>
      </c>
      <c r="FM275" s="27">
        <v>44419</v>
      </c>
      <c r="FN275" t="s">
        <v>449</v>
      </c>
      <c r="FO275" s="27">
        <v>44452</v>
      </c>
      <c r="FP275" t="s">
        <v>449</v>
      </c>
      <c r="FQ275" s="27">
        <v>44452</v>
      </c>
      <c r="FR275" t="s">
        <v>447</v>
      </c>
      <c r="FS275" s="27">
        <v>44452</v>
      </c>
      <c r="FT275" t="s">
        <v>447</v>
      </c>
      <c r="FU275" s="7">
        <v>44452</v>
      </c>
      <c r="FV275" t="s">
        <v>447</v>
      </c>
      <c r="FW275" s="27">
        <v>44452</v>
      </c>
      <c r="FX275" t="s">
        <v>447</v>
      </c>
      <c r="FY275" s="27">
        <v>44452</v>
      </c>
      <c r="FZ275" t="s">
        <v>447</v>
      </c>
      <c r="GA275" s="27">
        <v>44452</v>
      </c>
      <c r="GB275" t="s">
        <v>447</v>
      </c>
      <c r="GC275" s="27">
        <v>44452</v>
      </c>
      <c r="GD275" t="s">
        <v>447</v>
      </c>
      <c r="GE275" s="27">
        <v>44452</v>
      </c>
      <c r="GF275" t="s">
        <v>447</v>
      </c>
      <c r="GG275" s="27">
        <v>44452</v>
      </c>
      <c r="GH275" t="s">
        <v>447</v>
      </c>
      <c r="GI275" s="27">
        <v>44481</v>
      </c>
      <c r="GJ275" t="s">
        <v>447</v>
      </c>
      <c r="GK275" s="27">
        <v>44481</v>
      </c>
      <c r="GL275" t="s">
        <v>447</v>
      </c>
      <c r="GM275" s="27">
        <v>44481</v>
      </c>
      <c r="GN275" t="s">
        <v>447</v>
      </c>
      <c r="GO275" s="27">
        <v>44481</v>
      </c>
      <c r="GP275" t="s">
        <v>447</v>
      </c>
      <c r="GQ275" s="27">
        <v>44481</v>
      </c>
      <c r="GR275" t="s">
        <v>447</v>
      </c>
      <c r="GS275" s="27">
        <v>44481</v>
      </c>
      <c r="GT275" t="s">
        <v>447</v>
      </c>
      <c r="GU275" s="27">
        <v>44509</v>
      </c>
      <c r="GV275" t="s">
        <v>447</v>
      </c>
      <c r="GW275" s="27">
        <v>44509</v>
      </c>
      <c r="GX275" t="s">
        <v>447</v>
      </c>
      <c r="GY275" s="27">
        <v>44509</v>
      </c>
      <c r="GZ275" t="s">
        <v>446</v>
      </c>
      <c r="HA275" s="27">
        <v>44509</v>
      </c>
      <c r="HB275" t="s">
        <v>446</v>
      </c>
      <c r="HC275" s="27">
        <v>44509</v>
      </c>
      <c r="HD275" t="s">
        <v>446</v>
      </c>
      <c r="HE275" s="27">
        <v>44509</v>
      </c>
      <c r="HF275" t="s">
        <v>446</v>
      </c>
      <c r="HG275">
        <v>44509</v>
      </c>
      <c r="HH275" t="s">
        <v>446</v>
      </c>
      <c r="HI275">
        <v>44509</v>
      </c>
      <c r="HJ275" t="s">
        <v>446</v>
      </c>
      <c r="HK275">
        <v>44509</v>
      </c>
      <c r="HL275" t="s">
        <v>446</v>
      </c>
      <c r="HM275" s="27">
        <v>44545</v>
      </c>
      <c r="HN275" t="s">
        <v>442</v>
      </c>
      <c r="HO275" s="27">
        <v>44545</v>
      </c>
      <c r="HP275" t="s">
        <v>445</v>
      </c>
      <c r="HQ275" s="27">
        <v>44545</v>
      </c>
      <c r="HR275" s="470" t="s">
        <v>445</v>
      </c>
      <c r="HS275" s="471">
        <v>44545</v>
      </c>
      <c r="HT275" t="s">
        <v>445</v>
      </c>
      <c r="HU275" s="27">
        <v>44545</v>
      </c>
      <c r="HV275" t="s">
        <v>445</v>
      </c>
      <c r="HW275" s="27">
        <v>44545</v>
      </c>
      <c r="HX275" t="s">
        <v>445</v>
      </c>
      <c r="HY275" s="27">
        <v>44545</v>
      </c>
      <c r="HZ275" t="s">
        <v>440</v>
      </c>
      <c r="IA275" s="27">
        <v>44587</v>
      </c>
      <c r="IB275" t="s">
        <v>440</v>
      </c>
      <c r="IC275" s="27">
        <v>44587</v>
      </c>
      <c r="ID275" t="s">
        <v>440</v>
      </c>
      <c r="IE275" s="27">
        <v>44587</v>
      </c>
      <c r="IF275" t="s">
        <v>439</v>
      </c>
      <c r="IG275" s="27">
        <v>44587</v>
      </c>
      <c r="IH275" t="s">
        <v>444</v>
      </c>
      <c r="II275" s="27">
        <v>44587</v>
      </c>
      <c r="IJ275" t="s">
        <v>444</v>
      </c>
      <c r="IK275" s="27">
        <v>44607</v>
      </c>
      <c r="IL275" t="s">
        <v>444</v>
      </c>
      <c r="IM275" s="27">
        <v>44607</v>
      </c>
      <c r="IN275" t="s">
        <v>444</v>
      </c>
      <c r="IO275" s="27">
        <v>44607</v>
      </c>
      <c r="IR275" t="s">
        <v>445</v>
      </c>
      <c r="IS275">
        <v>44607</v>
      </c>
      <c r="IT275" t="s">
        <v>445</v>
      </c>
      <c r="IU275" s="27">
        <v>44607</v>
      </c>
      <c r="IV275" t="s">
        <v>445</v>
      </c>
      <c r="IW275" s="27">
        <v>44642</v>
      </c>
      <c r="IX275" t="s">
        <v>445</v>
      </c>
      <c r="IY275" s="27">
        <v>44642</v>
      </c>
      <c r="IZ275" t="s">
        <v>445</v>
      </c>
      <c r="JA275" s="27">
        <v>44642</v>
      </c>
      <c r="JB275" t="s">
        <v>445</v>
      </c>
      <c r="JC275" s="27">
        <v>44642</v>
      </c>
      <c r="JD275" t="s">
        <v>445</v>
      </c>
      <c r="JE275" s="27">
        <v>44642</v>
      </c>
      <c r="JF275" t="s">
        <v>446</v>
      </c>
      <c r="JG275">
        <v>44662</v>
      </c>
      <c r="JH275" t="s">
        <v>442</v>
      </c>
      <c r="JI275" s="27">
        <v>44662</v>
      </c>
      <c r="JJ275" t="s">
        <v>442</v>
      </c>
      <c r="JK275">
        <v>44662</v>
      </c>
      <c r="JL275" t="s">
        <v>442</v>
      </c>
      <c r="JM275" s="27">
        <v>44662</v>
      </c>
      <c r="JN275" t="s">
        <v>442</v>
      </c>
      <c r="JO275" s="7">
        <v>44662</v>
      </c>
      <c r="JP275" t="s">
        <v>442</v>
      </c>
      <c r="JQ275" s="27">
        <v>44697</v>
      </c>
      <c r="JR275" t="s">
        <v>442</v>
      </c>
      <c r="JS275" s="27">
        <v>44697</v>
      </c>
      <c r="JT275" t="s">
        <v>442</v>
      </c>
      <c r="JU275">
        <v>44697</v>
      </c>
      <c r="JV275" t="s">
        <v>444</v>
      </c>
      <c r="JW275">
        <v>44728</v>
      </c>
      <c r="JX275" t="s">
        <v>444</v>
      </c>
      <c r="JY275" s="27">
        <v>44728</v>
      </c>
      <c r="JZ275" t="s">
        <v>444</v>
      </c>
      <c r="KA275" s="27">
        <v>44728</v>
      </c>
      <c r="KB275" t="s">
        <v>444</v>
      </c>
      <c r="KC275" s="27">
        <v>44763</v>
      </c>
      <c r="KD275" t="s">
        <v>444</v>
      </c>
      <c r="KE275" s="27">
        <v>44763</v>
      </c>
    </row>
    <row r="276" spans="1:291" x14ac:dyDescent="0.25">
      <c r="A276">
        <v>342</v>
      </c>
      <c r="B276" s="7">
        <v>43802</v>
      </c>
      <c r="D276">
        <v>342</v>
      </c>
      <c r="E276" s="7">
        <v>43971</v>
      </c>
      <c r="G276">
        <v>4435</v>
      </c>
      <c r="I276">
        <v>4777</v>
      </c>
      <c r="J276" s="7">
        <v>43971</v>
      </c>
      <c r="L276">
        <v>4435</v>
      </c>
      <c r="M276">
        <v>1061</v>
      </c>
      <c r="O276">
        <v>2448</v>
      </c>
      <c r="P276" s="7">
        <v>43956</v>
      </c>
      <c r="X276">
        <v>1061</v>
      </c>
      <c r="Y276">
        <v>1081</v>
      </c>
      <c r="Z276" s="7">
        <v>43969</v>
      </c>
      <c r="AA276">
        <v>1061</v>
      </c>
      <c r="AB276">
        <v>1061</v>
      </c>
      <c r="AC276">
        <v>2448</v>
      </c>
      <c r="AD276" s="7">
        <v>43980</v>
      </c>
      <c r="AE276" s="14">
        <v>342</v>
      </c>
      <c r="AF276">
        <v>2531</v>
      </c>
      <c r="AG276" s="7">
        <v>43980</v>
      </c>
      <c r="AK276">
        <v>6326</v>
      </c>
      <c r="AL276" s="7">
        <v>43704</v>
      </c>
      <c r="AM276">
        <v>6650</v>
      </c>
      <c r="AN276">
        <v>6326</v>
      </c>
      <c r="AO276" s="7">
        <v>43704</v>
      </c>
      <c r="AP276">
        <v>6326</v>
      </c>
      <c r="AQ276" s="7">
        <v>43704</v>
      </c>
      <c r="AR276">
        <v>6326</v>
      </c>
      <c r="AS276" s="27">
        <v>43704</v>
      </c>
      <c r="AT276">
        <v>6326</v>
      </c>
      <c r="AU276" s="27">
        <v>43704</v>
      </c>
      <c r="AV276">
        <v>6326</v>
      </c>
      <c r="AW276" s="27">
        <v>43704</v>
      </c>
      <c r="AX276">
        <v>6326</v>
      </c>
      <c r="AY276" s="27">
        <v>43704</v>
      </c>
      <c r="AZ276">
        <v>6660</v>
      </c>
      <c r="BA276" s="27">
        <v>44021</v>
      </c>
      <c r="BB276">
        <v>6660</v>
      </c>
      <c r="BC276" s="27">
        <v>44021</v>
      </c>
      <c r="BD276">
        <v>2535</v>
      </c>
      <c r="BE276" s="27">
        <v>44091</v>
      </c>
      <c r="BF276">
        <v>2535</v>
      </c>
      <c r="BG276" s="27">
        <v>44091</v>
      </c>
      <c r="BJ276">
        <v>2535</v>
      </c>
      <c r="BK276" s="27">
        <v>44091</v>
      </c>
      <c r="BL276">
        <v>2535</v>
      </c>
      <c r="BM276" s="27">
        <v>44123</v>
      </c>
      <c r="BN276">
        <v>2558</v>
      </c>
      <c r="BO276" s="27">
        <v>44123</v>
      </c>
      <c r="BP276">
        <v>2558</v>
      </c>
      <c r="BQ276" s="7">
        <v>44123</v>
      </c>
      <c r="BR276">
        <v>6326</v>
      </c>
      <c r="BS276" s="27">
        <v>44097</v>
      </c>
      <c r="BT276">
        <v>2558</v>
      </c>
      <c r="BU276" s="27">
        <v>44182</v>
      </c>
      <c r="BV276">
        <v>2558</v>
      </c>
      <c r="BW276" s="7">
        <v>44182</v>
      </c>
      <c r="BX276">
        <v>6326</v>
      </c>
      <c r="BY276" s="27">
        <v>44097</v>
      </c>
      <c r="BZ276">
        <v>2531</v>
      </c>
      <c r="CA276" s="27">
        <v>44182</v>
      </c>
      <c r="CB276">
        <v>2535</v>
      </c>
      <c r="CC276" s="27">
        <v>44217</v>
      </c>
      <c r="CD276">
        <v>628</v>
      </c>
      <c r="CE276" s="27">
        <v>44221</v>
      </c>
      <c r="CF276">
        <v>6660</v>
      </c>
      <c r="CG276" s="27">
        <v>44182</v>
      </c>
      <c r="CH276">
        <v>6102</v>
      </c>
      <c r="CI276" s="27">
        <v>44168</v>
      </c>
      <c r="CJ276">
        <v>1451</v>
      </c>
      <c r="CK276" s="27">
        <v>43985</v>
      </c>
      <c r="CL276">
        <v>6102</v>
      </c>
      <c r="CM276" s="27">
        <v>44248</v>
      </c>
      <c r="CN276">
        <v>6293</v>
      </c>
      <c r="CO276" s="27">
        <v>44248</v>
      </c>
      <c r="CP276">
        <v>6293</v>
      </c>
      <c r="CQ276" s="7">
        <v>44248</v>
      </c>
      <c r="CT276">
        <v>86</v>
      </c>
      <c r="CU276" s="7">
        <v>44263</v>
      </c>
      <c r="CV276">
        <v>2535</v>
      </c>
      <c r="CW276" s="27">
        <v>44263</v>
      </c>
      <c r="CX276">
        <v>2535</v>
      </c>
      <c r="CY276" s="27">
        <v>44263</v>
      </c>
      <c r="CZ276">
        <v>2535</v>
      </c>
      <c r="DA276" s="27">
        <v>44299</v>
      </c>
      <c r="DB276">
        <v>2535</v>
      </c>
      <c r="DC276" s="27">
        <v>44299</v>
      </c>
      <c r="DD276">
        <v>2524</v>
      </c>
      <c r="DE276" s="27">
        <v>44327</v>
      </c>
      <c r="DF276">
        <v>2524</v>
      </c>
      <c r="DG276" s="27">
        <v>44327</v>
      </c>
      <c r="DH276">
        <v>2524</v>
      </c>
      <c r="DI276" s="27">
        <v>44327</v>
      </c>
      <c r="DJ276" t="s">
        <v>440</v>
      </c>
      <c r="DK276" s="7">
        <v>44362</v>
      </c>
      <c r="DL276" t="s">
        <v>30</v>
      </c>
      <c r="DM276" s="27">
        <v>44368</v>
      </c>
      <c r="DN276" t="s">
        <v>30</v>
      </c>
      <c r="DO276" s="27">
        <v>44368</v>
      </c>
      <c r="DP276" t="s">
        <v>470</v>
      </c>
      <c r="DQ276" s="27">
        <v>44362</v>
      </c>
      <c r="DT276" t="s">
        <v>470</v>
      </c>
      <c r="DU276" s="27">
        <v>44362</v>
      </c>
      <c r="DV276" t="s">
        <v>468</v>
      </c>
      <c r="DW276" s="27">
        <v>44263</v>
      </c>
      <c r="DX276" t="s">
        <v>466</v>
      </c>
      <c r="DY276" s="7">
        <v>44362</v>
      </c>
      <c r="DZ276" t="s">
        <v>466</v>
      </c>
      <c r="EA276">
        <v>44362</v>
      </c>
      <c r="EB276" t="s">
        <v>466</v>
      </c>
      <c r="EC276" s="27">
        <v>44396</v>
      </c>
      <c r="ED276" t="s">
        <v>466</v>
      </c>
      <c r="EE276" s="27">
        <v>44396</v>
      </c>
      <c r="EF276" t="s">
        <v>466</v>
      </c>
      <c r="EG276" s="7">
        <v>44396</v>
      </c>
      <c r="EH276" t="s">
        <v>466</v>
      </c>
      <c r="EI276" s="27">
        <v>44396</v>
      </c>
      <c r="EJ276" t="s">
        <v>461</v>
      </c>
      <c r="EK276" s="27">
        <v>44396</v>
      </c>
      <c r="EL276" t="s">
        <v>461</v>
      </c>
      <c r="EM276" s="27">
        <v>44396</v>
      </c>
      <c r="EN276" t="s">
        <v>461</v>
      </c>
      <c r="EO276" s="27">
        <v>44396</v>
      </c>
      <c r="EP276" t="s">
        <v>461</v>
      </c>
      <c r="EQ276" s="27">
        <v>44396</v>
      </c>
      <c r="ER276" t="s">
        <v>455</v>
      </c>
      <c r="ES276" s="27">
        <v>44419</v>
      </c>
      <c r="ET276" t="s">
        <v>454</v>
      </c>
      <c r="EU276" s="27">
        <v>44419</v>
      </c>
      <c r="EV276" t="s">
        <v>452</v>
      </c>
      <c r="EW276" s="27">
        <v>44419</v>
      </c>
      <c r="EX276" t="s">
        <v>452</v>
      </c>
      <c r="EY276" s="27">
        <v>44419</v>
      </c>
      <c r="EZ276" t="s">
        <v>452</v>
      </c>
      <c r="FA276">
        <v>44419</v>
      </c>
      <c r="FB276" t="s">
        <v>452</v>
      </c>
      <c r="FC276" s="27">
        <v>44419</v>
      </c>
      <c r="FF276" t="s">
        <v>452</v>
      </c>
      <c r="FG276" s="27">
        <v>44419</v>
      </c>
      <c r="FH276" t="s">
        <v>451</v>
      </c>
      <c r="FI276" s="7">
        <v>44419</v>
      </c>
      <c r="FJ276" t="s">
        <v>451</v>
      </c>
      <c r="FK276" s="27">
        <v>44419</v>
      </c>
      <c r="FL276" t="s">
        <v>451</v>
      </c>
      <c r="FM276" s="27">
        <v>44419</v>
      </c>
      <c r="FN276" t="s">
        <v>450</v>
      </c>
      <c r="FO276" s="27">
        <v>44452</v>
      </c>
      <c r="FP276" t="s">
        <v>450</v>
      </c>
      <c r="FQ276" s="27">
        <v>44452</v>
      </c>
      <c r="FR276" t="s">
        <v>449</v>
      </c>
      <c r="FS276" s="27">
        <v>44452</v>
      </c>
      <c r="FT276" t="s">
        <v>449</v>
      </c>
      <c r="FU276" s="7">
        <v>44452</v>
      </c>
      <c r="FV276" t="s">
        <v>449</v>
      </c>
      <c r="FW276" s="27">
        <v>44452</v>
      </c>
      <c r="FX276" t="s">
        <v>449</v>
      </c>
      <c r="FY276" s="27">
        <v>44452</v>
      </c>
      <c r="FZ276" t="s">
        <v>449</v>
      </c>
      <c r="GA276" s="27">
        <v>44452</v>
      </c>
      <c r="GB276" t="s">
        <v>449</v>
      </c>
      <c r="GC276" s="27">
        <v>44452</v>
      </c>
      <c r="GD276" t="s">
        <v>449</v>
      </c>
      <c r="GE276" s="27">
        <v>44452</v>
      </c>
      <c r="GF276" t="s">
        <v>449</v>
      </c>
      <c r="GG276" s="27">
        <v>44452</v>
      </c>
      <c r="GH276" t="s">
        <v>449</v>
      </c>
      <c r="GI276" s="27">
        <v>44481</v>
      </c>
      <c r="GJ276" t="s">
        <v>449</v>
      </c>
      <c r="GK276" s="27">
        <v>44481</v>
      </c>
      <c r="GL276" t="s">
        <v>449</v>
      </c>
      <c r="GM276" s="27">
        <v>44481</v>
      </c>
      <c r="GN276" t="s">
        <v>449</v>
      </c>
      <c r="GO276" s="27">
        <v>44481</v>
      </c>
      <c r="GP276" t="s">
        <v>449</v>
      </c>
      <c r="GQ276" s="27">
        <v>44481</v>
      </c>
      <c r="GR276" t="s">
        <v>449</v>
      </c>
      <c r="GS276" s="27">
        <v>44481</v>
      </c>
      <c r="GT276" t="s">
        <v>449</v>
      </c>
      <c r="GU276" s="27">
        <v>44509</v>
      </c>
      <c r="GV276" t="s">
        <v>449</v>
      </c>
      <c r="GW276" s="27">
        <v>44509</v>
      </c>
      <c r="GX276" t="s">
        <v>449</v>
      </c>
      <c r="GY276" s="27">
        <v>44509</v>
      </c>
      <c r="GZ276" t="s">
        <v>447</v>
      </c>
      <c r="HA276" s="27">
        <v>44509</v>
      </c>
      <c r="HB276" t="s">
        <v>447</v>
      </c>
      <c r="HC276" s="27">
        <v>44509</v>
      </c>
      <c r="HD276" t="s">
        <v>447</v>
      </c>
      <c r="HE276" s="27">
        <v>44509</v>
      </c>
      <c r="HF276" t="s">
        <v>447</v>
      </c>
      <c r="HG276">
        <v>44509</v>
      </c>
      <c r="HH276" t="s">
        <v>447</v>
      </c>
      <c r="HI276">
        <v>44509</v>
      </c>
      <c r="HJ276" t="s">
        <v>447</v>
      </c>
      <c r="HK276">
        <v>44509</v>
      </c>
      <c r="HL276" t="s">
        <v>447</v>
      </c>
      <c r="HM276" s="27">
        <v>44545</v>
      </c>
      <c r="HN276" t="s">
        <v>444</v>
      </c>
      <c r="HO276" s="27">
        <v>44545</v>
      </c>
      <c r="HP276" t="s">
        <v>446</v>
      </c>
      <c r="HQ276" s="27">
        <v>44545</v>
      </c>
      <c r="HR276" s="470" t="s">
        <v>446</v>
      </c>
      <c r="HS276" s="471">
        <v>44545</v>
      </c>
      <c r="HT276" t="s">
        <v>446</v>
      </c>
      <c r="HU276" s="27">
        <v>44545</v>
      </c>
      <c r="HV276" t="s">
        <v>446</v>
      </c>
      <c r="HW276" s="27">
        <v>44545</v>
      </c>
      <c r="HX276" t="s">
        <v>446</v>
      </c>
      <c r="HY276" s="27">
        <v>44545</v>
      </c>
      <c r="HZ276" t="s">
        <v>442</v>
      </c>
      <c r="IA276" s="27">
        <v>44587</v>
      </c>
      <c r="IB276" t="s">
        <v>442</v>
      </c>
      <c r="IC276" s="27">
        <v>44587</v>
      </c>
      <c r="ID276" t="s">
        <v>442</v>
      </c>
      <c r="IE276" s="27">
        <v>44587</v>
      </c>
      <c r="IF276" t="s">
        <v>440</v>
      </c>
      <c r="IG276" s="27">
        <v>44587</v>
      </c>
      <c r="IH276" t="s">
        <v>445</v>
      </c>
      <c r="II276" s="27">
        <v>44587</v>
      </c>
      <c r="IJ276" t="s">
        <v>445</v>
      </c>
      <c r="IK276" s="27">
        <v>44607</v>
      </c>
      <c r="IL276" t="s">
        <v>445</v>
      </c>
      <c r="IM276" s="27">
        <v>44607</v>
      </c>
      <c r="IN276" t="s">
        <v>445</v>
      </c>
      <c r="IO276" s="27">
        <v>44607</v>
      </c>
      <c r="IR276" t="s">
        <v>446</v>
      </c>
      <c r="IS276">
        <v>44607</v>
      </c>
      <c r="IT276" t="s">
        <v>446</v>
      </c>
      <c r="IU276" s="27">
        <v>44607</v>
      </c>
      <c r="IV276" t="s">
        <v>446</v>
      </c>
      <c r="IW276" s="27">
        <v>44642</v>
      </c>
      <c r="IX276" t="s">
        <v>446</v>
      </c>
      <c r="IY276" s="27">
        <v>44642</v>
      </c>
      <c r="IZ276" t="s">
        <v>446</v>
      </c>
      <c r="JA276" s="27">
        <v>44642</v>
      </c>
      <c r="JB276" t="s">
        <v>446</v>
      </c>
      <c r="JC276" s="27">
        <v>44642</v>
      </c>
      <c r="JD276" t="s">
        <v>446</v>
      </c>
      <c r="JE276" s="27">
        <v>44642</v>
      </c>
      <c r="JF276" t="s">
        <v>447</v>
      </c>
      <c r="JG276">
        <v>44662</v>
      </c>
      <c r="JH276" t="s">
        <v>444</v>
      </c>
      <c r="JI276" s="27">
        <v>44662</v>
      </c>
      <c r="JJ276" t="s">
        <v>444</v>
      </c>
      <c r="JK276">
        <v>44662</v>
      </c>
      <c r="JL276" t="s">
        <v>444</v>
      </c>
      <c r="JM276" s="27">
        <v>44662</v>
      </c>
      <c r="JN276" t="s">
        <v>444</v>
      </c>
      <c r="JO276" s="7">
        <v>44662</v>
      </c>
      <c r="JP276" t="s">
        <v>444</v>
      </c>
      <c r="JQ276" s="27">
        <v>44697</v>
      </c>
      <c r="JR276" t="s">
        <v>444</v>
      </c>
      <c r="JS276" s="27">
        <v>44697</v>
      </c>
      <c r="JT276" t="s">
        <v>444</v>
      </c>
      <c r="JU276">
        <v>44697</v>
      </c>
      <c r="JV276" t="s">
        <v>445</v>
      </c>
      <c r="JW276">
        <v>44642</v>
      </c>
      <c r="JX276" t="s">
        <v>445</v>
      </c>
      <c r="JY276" s="27">
        <v>44642</v>
      </c>
      <c r="JZ276" t="s">
        <v>445</v>
      </c>
      <c r="KA276" s="27">
        <v>44642</v>
      </c>
      <c r="KB276" t="s">
        <v>445</v>
      </c>
      <c r="KC276" s="27">
        <v>44642</v>
      </c>
      <c r="KD276" t="s">
        <v>445</v>
      </c>
      <c r="KE276" s="27">
        <v>44642</v>
      </c>
    </row>
    <row r="277" spans="1:291" x14ac:dyDescent="0.25">
      <c r="A277">
        <v>4777</v>
      </c>
      <c r="B277" s="7">
        <v>43937</v>
      </c>
      <c r="D277">
        <v>4777</v>
      </c>
      <c r="E277" s="7">
        <v>43971</v>
      </c>
      <c r="G277">
        <v>4351</v>
      </c>
      <c r="I277">
        <v>4890</v>
      </c>
      <c r="J277" s="7">
        <v>43971</v>
      </c>
      <c r="L277">
        <v>4351</v>
      </c>
      <c r="M277">
        <v>1081</v>
      </c>
      <c r="O277">
        <v>2545</v>
      </c>
      <c r="P277" s="7">
        <v>43966</v>
      </c>
      <c r="X277">
        <v>1081</v>
      </c>
      <c r="Y277">
        <v>341</v>
      </c>
      <c r="Z277" s="7">
        <v>43937</v>
      </c>
      <c r="AA277">
        <v>1081</v>
      </c>
      <c r="AB277">
        <v>1081</v>
      </c>
      <c r="AC277">
        <v>2545</v>
      </c>
      <c r="AD277" s="7">
        <v>43980</v>
      </c>
      <c r="AE277" s="14">
        <v>4777</v>
      </c>
      <c r="AF277">
        <v>2558</v>
      </c>
      <c r="AG277" s="7">
        <v>43980</v>
      </c>
      <c r="AK277">
        <v>6327</v>
      </c>
      <c r="AL277" s="7">
        <v>43993</v>
      </c>
      <c r="AM277">
        <v>6640</v>
      </c>
      <c r="AN277">
        <v>6327</v>
      </c>
      <c r="AO277" s="7">
        <v>44011</v>
      </c>
      <c r="AP277">
        <v>6327</v>
      </c>
      <c r="AQ277" s="7">
        <v>44011</v>
      </c>
      <c r="AR277">
        <v>6327</v>
      </c>
      <c r="AS277" s="27">
        <v>44020</v>
      </c>
      <c r="AT277">
        <v>6327</v>
      </c>
      <c r="AU277" s="27">
        <v>44020</v>
      </c>
      <c r="AV277">
        <v>6327</v>
      </c>
      <c r="AW277" s="27">
        <v>44020</v>
      </c>
      <c r="AX277">
        <v>6327</v>
      </c>
      <c r="AY277" s="27">
        <v>44053</v>
      </c>
      <c r="AZ277">
        <v>6326</v>
      </c>
      <c r="BA277" s="27">
        <v>43704</v>
      </c>
      <c r="BB277">
        <v>6326</v>
      </c>
      <c r="BC277" s="27">
        <v>43704</v>
      </c>
      <c r="BD277">
        <v>6660</v>
      </c>
      <c r="BE277" s="27">
        <v>44021</v>
      </c>
      <c r="BF277">
        <v>6660</v>
      </c>
      <c r="BG277" s="27">
        <v>44021</v>
      </c>
      <c r="BJ277">
        <v>6660</v>
      </c>
      <c r="BK277" s="27">
        <v>44021</v>
      </c>
      <c r="BL277">
        <v>6660</v>
      </c>
      <c r="BM277" s="27">
        <v>44123</v>
      </c>
      <c r="BN277">
        <v>2524</v>
      </c>
      <c r="BO277" s="27">
        <v>44123</v>
      </c>
      <c r="BP277">
        <v>2524</v>
      </c>
      <c r="BQ277" s="7">
        <v>44123</v>
      </c>
      <c r="BR277">
        <v>6327</v>
      </c>
      <c r="BS277" s="27">
        <v>44168</v>
      </c>
      <c r="BT277">
        <v>2524</v>
      </c>
      <c r="BU277" s="27">
        <v>44182</v>
      </c>
      <c r="BV277">
        <v>2524</v>
      </c>
      <c r="BW277" s="7">
        <v>44182</v>
      </c>
      <c r="BX277">
        <v>6327</v>
      </c>
      <c r="BY277" s="27">
        <v>44181</v>
      </c>
      <c r="BZ277">
        <v>2558</v>
      </c>
      <c r="CA277" s="27">
        <v>44182</v>
      </c>
      <c r="CB277">
        <v>6660</v>
      </c>
      <c r="CC277" s="27">
        <v>44182</v>
      </c>
      <c r="CD277">
        <v>580</v>
      </c>
      <c r="CE277" s="27">
        <v>44221</v>
      </c>
      <c r="CF277">
        <v>6326</v>
      </c>
      <c r="CG277" s="27">
        <v>44222</v>
      </c>
      <c r="CH277">
        <v>6266</v>
      </c>
      <c r="CI277" s="27">
        <v>44123</v>
      </c>
      <c r="CJ277">
        <v>1103</v>
      </c>
      <c r="CK277" s="27">
        <v>44222</v>
      </c>
      <c r="CL277">
        <v>6266</v>
      </c>
      <c r="CM277" s="27">
        <v>44248</v>
      </c>
      <c r="CN277">
        <v>6102</v>
      </c>
      <c r="CO277" s="27">
        <v>44248</v>
      </c>
      <c r="CP277">
        <v>6102</v>
      </c>
      <c r="CQ277" s="7">
        <v>44248</v>
      </c>
      <c r="CT277">
        <v>87</v>
      </c>
      <c r="CU277" s="7">
        <v>44263</v>
      </c>
      <c r="CV277">
        <v>6660</v>
      </c>
      <c r="CW277" s="27">
        <v>44264</v>
      </c>
      <c r="CX277">
        <v>6660</v>
      </c>
      <c r="CY277" s="27">
        <v>44264</v>
      </c>
      <c r="CZ277">
        <v>6660</v>
      </c>
      <c r="DA277" s="27">
        <v>44299</v>
      </c>
      <c r="DB277">
        <v>6660</v>
      </c>
      <c r="DC277" s="27">
        <v>44299</v>
      </c>
      <c r="DD277">
        <v>2535</v>
      </c>
      <c r="DE277" s="27">
        <v>44328</v>
      </c>
      <c r="DF277">
        <v>2535</v>
      </c>
      <c r="DG277" s="27">
        <v>44328</v>
      </c>
      <c r="DH277">
        <v>2535</v>
      </c>
      <c r="DI277" s="27">
        <v>44328</v>
      </c>
      <c r="DJ277" t="s">
        <v>442</v>
      </c>
      <c r="DK277" s="7">
        <v>44362</v>
      </c>
      <c r="DL277" t="s">
        <v>32</v>
      </c>
      <c r="DM277" s="27">
        <v>44368</v>
      </c>
      <c r="DN277" t="s">
        <v>32</v>
      </c>
      <c r="DO277" s="27">
        <v>44368</v>
      </c>
      <c r="DP277" t="s">
        <v>472</v>
      </c>
      <c r="DQ277" s="27">
        <v>44362</v>
      </c>
      <c r="DT277" t="s">
        <v>472</v>
      </c>
      <c r="DU277" s="27">
        <v>44362</v>
      </c>
      <c r="DV277" t="s">
        <v>469</v>
      </c>
      <c r="DW277" s="27">
        <v>44263</v>
      </c>
      <c r="DX277" t="s">
        <v>467</v>
      </c>
      <c r="DY277" s="7">
        <v>44362</v>
      </c>
      <c r="DZ277" t="s">
        <v>467</v>
      </c>
      <c r="EA277">
        <v>44362</v>
      </c>
      <c r="EB277" t="s">
        <v>467</v>
      </c>
      <c r="EC277" s="27">
        <v>44396</v>
      </c>
      <c r="ED277" t="s">
        <v>467</v>
      </c>
      <c r="EE277" s="27">
        <v>44396</v>
      </c>
      <c r="EF277" t="s">
        <v>467</v>
      </c>
      <c r="EG277" s="7">
        <v>44396</v>
      </c>
      <c r="EH277" t="s">
        <v>467</v>
      </c>
      <c r="EI277" s="27">
        <v>44396</v>
      </c>
      <c r="EJ277" t="s">
        <v>463</v>
      </c>
      <c r="EK277" s="27">
        <v>44396</v>
      </c>
      <c r="EL277" t="s">
        <v>463</v>
      </c>
      <c r="EM277" s="27">
        <v>44396</v>
      </c>
      <c r="EN277" t="s">
        <v>463</v>
      </c>
      <c r="EO277" s="27">
        <v>44396</v>
      </c>
      <c r="EP277" t="s">
        <v>463</v>
      </c>
      <c r="EQ277" s="27">
        <v>44396</v>
      </c>
      <c r="ER277" t="s">
        <v>457</v>
      </c>
      <c r="ES277" s="27">
        <v>44419</v>
      </c>
      <c r="ET277" t="s">
        <v>455</v>
      </c>
      <c r="EU277" s="27">
        <v>44419</v>
      </c>
      <c r="EV277" t="s">
        <v>454</v>
      </c>
      <c r="EW277" s="27">
        <v>44419</v>
      </c>
      <c r="EX277" t="s">
        <v>454</v>
      </c>
      <c r="EY277" s="27">
        <v>44419</v>
      </c>
      <c r="EZ277" t="s">
        <v>454</v>
      </c>
      <c r="FA277">
        <v>44419</v>
      </c>
      <c r="FB277" t="s">
        <v>454</v>
      </c>
      <c r="FC277" s="27">
        <v>44419</v>
      </c>
      <c r="FF277" t="s">
        <v>454</v>
      </c>
      <c r="FG277" s="27">
        <v>44419</v>
      </c>
      <c r="FH277" t="s">
        <v>452</v>
      </c>
      <c r="FI277" s="7">
        <v>44419</v>
      </c>
      <c r="FJ277" t="s">
        <v>452</v>
      </c>
      <c r="FK277" s="27">
        <v>44419</v>
      </c>
      <c r="FL277" t="s">
        <v>452</v>
      </c>
      <c r="FM277" s="27">
        <v>44419</v>
      </c>
      <c r="FN277" t="s">
        <v>451</v>
      </c>
      <c r="FO277" s="27">
        <v>44452</v>
      </c>
      <c r="FP277" t="s">
        <v>451</v>
      </c>
      <c r="FQ277" s="27">
        <v>44452</v>
      </c>
      <c r="FR277" t="s">
        <v>450</v>
      </c>
      <c r="FS277" s="27">
        <v>44452</v>
      </c>
      <c r="FT277" t="s">
        <v>450</v>
      </c>
      <c r="FU277" s="7">
        <v>44452</v>
      </c>
      <c r="FV277" t="s">
        <v>450</v>
      </c>
      <c r="FW277" s="27">
        <v>44452</v>
      </c>
      <c r="FX277" t="s">
        <v>450</v>
      </c>
      <c r="FY277" s="27">
        <v>44452</v>
      </c>
      <c r="FZ277" t="s">
        <v>450</v>
      </c>
      <c r="GA277" s="27">
        <v>44452</v>
      </c>
      <c r="GB277" t="s">
        <v>450</v>
      </c>
      <c r="GC277" s="27">
        <v>44452</v>
      </c>
      <c r="GD277" t="s">
        <v>450</v>
      </c>
      <c r="GE277" s="27">
        <v>44452</v>
      </c>
      <c r="GF277" t="s">
        <v>450</v>
      </c>
      <c r="GG277" s="27">
        <v>44452</v>
      </c>
      <c r="GH277" t="s">
        <v>450</v>
      </c>
      <c r="GI277" s="27">
        <v>44481</v>
      </c>
      <c r="GJ277" t="s">
        <v>450</v>
      </c>
      <c r="GK277" s="27">
        <v>44481</v>
      </c>
      <c r="GL277" t="s">
        <v>450</v>
      </c>
      <c r="GM277" s="27">
        <v>44481</v>
      </c>
      <c r="GN277" t="s">
        <v>450</v>
      </c>
      <c r="GO277" s="27">
        <v>44481</v>
      </c>
      <c r="GP277" t="s">
        <v>450</v>
      </c>
      <c r="GQ277" s="27">
        <v>44481</v>
      </c>
      <c r="GR277" t="s">
        <v>450</v>
      </c>
      <c r="GS277" s="27">
        <v>44481</v>
      </c>
      <c r="GT277" t="s">
        <v>450</v>
      </c>
      <c r="GU277" s="27">
        <v>44509</v>
      </c>
      <c r="GV277" t="s">
        <v>450</v>
      </c>
      <c r="GW277" s="27">
        <v>44509</v>
      </c>
      <c r="GX277" t="s">
        <v>450</v>
      </c>
      <c r="GY277" s="27">
        <v>44509</v>
      </c>
      <c r="GZ277" t="s">
        <v>449</v>
      </c>
      <c r="HA277" s="27">
        <v>44509</v>
      </c>
      <c r="HB277" t="s">
        <v>449</v>
      </c>
      <c r="HC277" s="27">
        <v>44509</v>
      </c>
      <c r="HD277" t="s">
        <v>449</v>
      </c>
      <c r="HE277" s="27">
        <v>44509</v>
      </c>
      <c r="HF277" t="s">
        <v>449</v>
      </c>
      <c r="HG277">
        <v>44509</v>
      </c>
      <c r="HH277" t="s">
        <v>449</v>
      </c>
      <c r="HI277">
        <v>44509</v>
      </c>
      <c r="HJ277" t="s">
        <v>449</v>
      </c>
      <c r="HK277">
        <v>44509</v>
      </c>
      <c r="HL277" t="s">
        <v>449</v>
      </c>
      <c r="HM277" s="27">
        <v>44545</v>
      </c>
      <c r="HN277" t="s">
        <v>445</v>
      </c>
      <c r="HO277" s="27">
        <v>44545</v>
      </c>
      <c r="HP277" t="s">
        <v>447</v>
      </c>
      <c r="HQ277" s="27">
        <v>44545</v>
      </c>
      <c r="HR277" s="470" t="s">
        <v>447</v>
      </c>
      <c r="HS277" s="471">
        <v>44545</v>
      </c>
      <c r="HT277" t="s">
        <v>447</v>
      </c>
      <c r="HU277" s="27">
        <v>44545</v>
      </c>
      <c r="HV277" t="s">
        <v>447</v>
      </c>
      <c r="HW277" s="27">
        <v>44545</v>
      </c>
      <c r="HX277" t="s">
        <v>447</v>
      </c>
      <c r="HY277" s="27">
        <v>44545</v>
      </c>
      <c r="HZ277" t="s">
        <v>444</v>
      </c>
      <c r="IA277" s="27">
        <v>44587</v>
      </c>
      <c r="IB277" t="s">
        <v>444</v>
      </c>
      <c r="IC277" s="27">
        <v>44587</v>
      </c>
      <c r="ID277" t="s">
        <v>444</v>
      </c>
      <c r="IE277" s="27">
        <v>44587</v>
      </c>
      <c r="IF277" t="s">
        <v>442</v>
      </c>
      <c r="IG277" s="27">
        <v>44587</v>
      </c>
      <c r="IH277" t="s">
        <v>446</v>
      </c>
      <c r="II277" s="27">
        <v>44587</v>
      </c>
      <c r="IJ277" t="s">
        <v>446</v>
      </c>
      <c r="IK277" s="27">
        <v>44607</v>
      </c>
      <c r="IL277" t="s">
        <v>446</v>
      </c>
      <c r="IM277" s="27">
        <v>44607</v>
      </c>
      <c r="IN277" t="s">
        <v>446</v>
      </c>
      <c r="IO277" s="27">
        <v>44607</v>
      </c>
      <c r="IR277" t="s">
        <v>447</v>
      </c>
      <c r="IS277">
        <v>44607</v>
      </c>
      <c r="IT277" t="s">
        <v>447</v>
      </c>
      <c r="IU277" s="27">
        <v>44607</v>
      </c>
      <c r="IV277" t="s">
        <v>447</v>
      </c>
      <c r="IW277" s="27">
        <v>44642</v>
      </c>
      <c r="IX277" t="s">
        <v>447</v>
      </c>
      <c r="IY277" s="27">
        <v>44642</v>
      </c>
      <c r="IZ277" t="s">
        <v>447</v>
      </c>
      <c r="JA277" s="27">
        <v>44642</v>
      </c>
      <c r="JB277" t="s">
        <v>447</v>
      </c>
      <c r="JC277" s="27">
        <v>44642</v>
      </c>
      <c r="JD277" t="s">
        <v>447</v>
      </c>
      <c r="JE277" s="27">
        <v>44642</v>
      </c>
      <c r="JF277" t="s">
        <v>449</v>
      </c>
      <c r="JG277">
        <v>44662</v>
      </c>
      <c r="JH277" t="s">
        <v>445</v>
      </c>
      <c r="JI277" s="27">
        <v>44642</v>
      </c>
      <c r="JJ277" t="s">
        <v>445</v>
      </c>
      <c r="JK277">
        <v>44642</v>
      </c>
      <c r="JL277" t="s">
        <v>445</v>
      </c>
      <c r="JM277" s="27">
        <v>44642</v>
      </c>
      <c r="JN277" t="s">
        <v>445</v>
      </c>
      <c r="JO277" s="7">
        <v>44642</v>
      </c>
      <c r="JP277" t="s">
        <v>445</v>
      </c>
      <c r="JQ277" s="27">
        <v>44642</v>
      </c>
      <c r="JR277" t="s">
        <v>445</v>
      </c>
      <c r="JS277" s="27">
        <v>44642</v>
      </c>
      <c r="JT277" t="s">
        <v>445</v>
      </c>
      <c r="JU277">
        <v>44642</v>
      </c>
      <c r="JV277" t="s">
        <v>446</v>
      </c>
      <c r="JW277">
        <v>44662</v>
      </c>
      <c r="JX277" t="s">
        <v>446</v>
      </c>
      <c r="JY277" s="27">
        <v>44662</v>
      </c>
      <c r="JZ277" t="s">
        <v>446</v>
      </c>
      <c r="KA277" s="27">
        <v>44662</v>
      </c>
      <c r="KB277" t="s">
        <v>446</v>
      </c>
      <c r="KC277" s="27">
        <v>44662</v>
      </c>
      <c r="KD277" t="s">
        <v>446</v>
      </c>
      <c r="KE277" s="27">
        <v>44662</v>
      </c>
    </row>
    <row r="278" spans="1:291" x14ac:dyDescent="0.25">
      <c r="A278">
        <v>4890</v>
      </c>
      <c r="B278" s="7">
        <v>43937</v>
      </c>
      <c r="D278">
        <v>4890</v>
      </c>
      <c r="E278" s="7">
        <v>43971</v>
      </c>
      <c r="G278">
        <v>4535</v>
      </c>
      <c r="I278">
        <v>4880</v>
      </c>
      <c r="J278" s="7">
        <v>43662</v>
      </c>
      <c r="L278">
        <v>4535</v>
      </c>
      <c r="M278">
        <v>341</v>
      </c>
      <c r="O278">
        <v>2431</v>
      </c>
      <c r="P278" s="7">
        <v>43924</v>
      </c>
      <c r="X278">
        <v>341</v>
      </c>
      <c r="Y278">
        <v>342</v>
      </c>
      <c r="Z278" s="7">
        <v>43971</v>
      </c>
      <c r="AA278">
        <v>341</v>
      </c>
      <c r="AB278">
        <v>341</v>
      </c>
      <c r="AC278">
        <v>2431</v>
      </c>
      <c r="AD278" s="7">
        <v>43980</v>
      </c>
      <c r="AE278" s="14">
        <v>4890</v>
      </c>
      <c r="AF278">
        <v>2524</v>
      </c>
      <c r="AG278" s="7">
        <v>43980</v>
      </c>
      <c r="AK278">
        <v>6124</v>
      </c>
      <c r="AL278" s="7">
        <v>43993</v>
      </c>
      <c r="AM278">
        <v>2448</v>
      </c>
      <c r="AN278">
        <v>6124</v>
      </c>
      <c r="AO278" s="7">
        <v>44011</v>
      </c>
      <c r="AP278">
        <v>6124</v>
      </c>
      <c r="AQ278" s="7">
        <v>44011</v>
      </c>
      <c r="AR278">
        <v>6124</v>
      </c>
      <c r="AS278" s="27">
        <v>44020</v>
      </c>
      <c r="AT278">
        <v>6124</v>
      </c>
      <c r="AU278" s="27">
        <v>44020</v>
      </c>
      <c r="AV278">
        <v>6124</v>
      </c>
      <c r="AW278" s="27">
        <v>44020</v>
      </c>
      <c r="AX278">
        <v>6124</v>
      </c>
      <c r="AY278" s="27">
        <v>44053</v>
      </c>
      <c r="AZ278">
        <v>6327</v>
      </c>
      <c r="BA278" s="27">
        <v>44053</v>
      </c>
      <c r="BB278">
        <v>6327</v>
      </c>
      <c r="BC278" s="27">
        <v>44053</v>
      </c>
      <c r="BD278">
        <v>6326</v>
      </c>
      <c r="BE278" s="27">
        <v>43704</v>
      </c>
      <c r="BF278">
        <v>6326</v>
      </c>
      <c r="BG278" s="27">
        <v>44097</v>
      </c>
      <c r="BJ278">
        <v>6326</v>
      </c>
      <c r="BK278" s="27">
        <v>44097</v>
      </c>
      <c r="BL278">
        <v>6326</v>
      </c>
      <c r="BM278" s="27">
        <v>44097</v>
      </c>
      <c r="BN278">
        <v>2535</v>
      </c>
      <c r="BO278" s="27">
        <v>44123</v>
      </c>
      <c r="BP278">
        <v>2535</v>
      </c>
      <c r="BQ278" s="7">
        <v>44123</v>
      </c>
      <c r="BR278">
        <v>6124</v>
      </c>
      <c r="BS278" s="27">
        <v>44123</v>
      </c>
      <c r="BT278">
        <v>2535</v>
      </c>
      <c r="BU278" s="27">
        <v>44182</v>
      </c>
      <c r="BV278">
        <v>2535</v>
      </c>
      <c r="BW278" s="7">
        <v>44182</v>
      </c>
      <c r="BX278">
        <v>6124</v>
      </c>
      <c r="BY278" s="27">
        <v>44181</v>
      </c>
      <c r="BZ278">
        <v>2524</v>
      </c>
      <c r="CA278" s="27">
        <v>44182</v>
      </c>
      <c r="CB278">
        <v>6326</v>
      </c>
      <c r="CC278" s="27">
        <v>44222</v>
      </c>
      <c r="CD278">
        <v>43</v>
      </c>
      <c r="CE278" s="27">
        <v>44217</v>
      </c>
      <c r="CF278">
        <v>6327</v>
      </c>
      <c r="CG278" s="27">
        <v>44222</v>
      </c>
      <c r="CH278">
        <v>6251</v>
      </c>
      <c r="CI278" s="27">
        <v>44222</v>
      </c>
      <c r="CJ278">
        <v>1138</v>
      </c>
      <c r="CK278" s="27">
        <v>44222</v>
      </c>
      <c r="CL278">
        <v>6251</v>
      </c>
      <c r="CM278" s="27">
        <v>44248</v>
      </c>
      <c r="CN278">
        <v>6266</v>
      </c>
      <c r="CO278" s="27">
        <v>44248</v>
      </c>
      <c r="CP278">
        <v>6266</v>
      </c>
      <c r="CQ278" s="7">
        <v>44248</v>
      </c>
      <c r="CT278">
        <v>278</v>
      </c>
      <c r="CU278" s="7">
        <v>44263</v>
      </c>
      <c r="CV278">
        <v>6326</v>
      </c>
      <c r="CW278" s="27">
        <v>44248</v>
      </c>
      <c r="CX278">
        <v>6326</v>
      </c>
      <c r="CY278" s="27">
        <v>44248</v>
      </c>
      <c r="CZ278">
        <v>6326</v>
      </c>
      <c r="DA278" s="27">
        <v>44299</v>
      </c>
      <c r="DB278">
        <v>6326</v>
      </c>
      <c r="DC278" s="27">
        <v>44299</v>
      </c>
      <c r="DD278">
        <v>6660</v>
      </c>
      <c r="DE278" s="27">
        <v>44299</v>
      </c>
      <c r="DF278">
        <v>6660</v>
      </c>
      <c r="DG278" s="27">
        <v>44299</v>
      </c>
      <c r="DH278">
        <v>6660</v>
      </c>
      <c r="DI278" s="27">
        <v>44299</v>
      </c>
      <c r="DJ278" t="s">
        <v>444</v>
      </c>
      <c r="DK278" s="7">
        <v>44362</v>
      </c>
      <c r="DL278" t="s">
        <v>33</v>
      </c>
      <c r="DM278" s="27">
        <v>44019</v>
      </c>
      <c r="DN278" t="s">
        <v>33</v>
      </c>
      <c r="DO278" s="27">
        <v>44019</v>
      </c>
      <c r="DP278" t="s">
        <v>473</v>
      </c>
      <c r="DQ278" s="27">
        <v>44363</v>
      </c>
      <c r="DT278" t="s">
        <v>473</v>
      </c>
      <c r="DU278" s="27">
        <v>44363</v>
      </c>
      <c r="DV278" t="s">
        <v>470</v>
      </c>
      <c r="DW278" s="27">
        <v>44362</v>
      </c>
      <c r="DX278" t="s">
        <v>468</v>
      </c>
      <c r="DY278" s="7">
        <v>44263</v>
      </c>
      <c r="DZ278" t="s">
        <v>468</v>
      </c>
      <c r="EA278">
        <v>44263</v>
      </c>
      <c r="EB278" t="s">
        <v>468</v>
      </c>
      <c r="EC278" s="27">
        <v>44396</v>
      </c>
      <c r="ED278" t="s">
        <v>468</v>
      </c>
      <c r="EE278" s="27">
        <v>44396</v>
      </c>
      <c r="EF278" t="s">
        <v>468</v>
      </c>
      <c r="EG278" s="7">
        <v>44396</v>
      </c>
      <c r="EH278" t="s">
        <v>468</v>
      </c>
      <c r="EI278" s="27">
        <v>44396</v>
      </c>
      <c r="EJ278" t="s">
        <v>464</v>
      </c>
      <c r="EK278" s="27">
        <v>44396</v>
      </c>
      <c r="EL278" t="s">
        <v>464</v>
      </c>
      <c r="EM278" s="27">
        <v>44396</v>
      </c>
      <c r="EN278" t="s">
        <v>464</v>
      </c>
      <c r="EO278" s="27">
        <v>44396</v>
      </c>
      <c r="EP278" t="s">
        <v>464</v>
      </c>
      <c r="EQ278" s="27">
        <v>44396</v>
      </c>
      <c r="ER278" t="s">
        <v>459</v>
      </c>
      <c r="ES278" s="27">
        <v>44419</v>
      </c>
      <c r="ET278" t="s">
        <v>457</v>
      </c>
      <c r="EU278" s="27">
        <v>44419</v>
      </c>
      <c r="EV278" t="s">
        <v>455</v>
      </c>
      <c r="EW278" s="27">
        <v>44419</v>
      </c>
      <c r="EX278" t="s">
        <v>455</v>
      </c>
      <c r="EY278" s="27">
        <v>44419</v>
      </c>
      <c r="EZ278" t="s">
        <v>455</v>
      </c>
      <c r="FA278">
        <v>44419</v>
      </c>
      <c r="FB278" t="s">
        <v>455</v>
      </c>
      <c r="FC278" s="27">
        <v>44419</v>
      </c>
      <c r="FF278" t="s">
        <v>455</v>
      </c>
      <c r="FG278" s="27">
        <v>44419</v>
      </c>
      <c r="FH278" t="s">
        <v>454</v>
      </c>
      <c r="FI278" s="7">
        <v>44419</v>
      </c>
      <c r="FJ278" t="s">
        <v>454</v>
      </c>
      <c r="FK278" s="27">
        <v>44419</v>
      </c>
      <c r="FL278" t="s">
        <v>454</v>
      </c>
      <c r="FM278" s="27">
        <v>44419</v>
      </c>
      <c r="FN278" t="s">
        <v>452</v>
      </c>
      <c r="FO278" s="27">
        <v>44452</v>
      </c>
      <c r="FP278" t="s">
        <v>452</v>
      </c>
      <c r="FQ278" s="27">
        <v>44452</v>
      </c>
      <c r="FR278" t="s">
        <v>451</v>
      </c>
      <c r="FS278" s="27">
        <v>44452</v>
      </c>
      <c r="FT278" t="s">
        <v>451</v>
      </c>
      <c r="FU278" s="7">
        <v>44452</v>
      </c>
      <c r="FV278" t="s">
        <v>451</v>
      </c>
      <c r="FW278" s="27">
        <v>44452</v>
      </c>
      <c r="FX278" t="s">
        <v>451</v>
      </c>
      <c r="FY278" s="27">
        <v>44452</v>
      </c>
      <c r="FZ278" t="s">
        <v>451</v>
      </c>
      <c r="GA278" s="27">
        <v>44452</v>
      </c>
      <c r="GB278" t="s">
        <v>451</v>
      </c>
      <c r="GC278" s="27">
        <v>44452</v>
      </c>
      <c r="GD278" t="s">
        <v>451</v>
      </c>
      <c r="GE278" s="27">
        <v>44452</v>
      </c>
      <c r="GF278" t="s">
        <v>451</v>
      </c>
      <c r="GG278" s="27">
        <v>44452</v>
      </c>
      <c r="GH278" t="s">
        <v>451</v>
      </c>
      <c r="GI278" s="27">
        <v>44481</v>
      </c>
      <c r="GJ278" t="s">
        <v>451</v>
      </c>
      <c r="GK278" s="27">
        <v>44481</v>
      </c>
      <c r="GL278" t="s">
        <v>451</v>
      </c>
      <c r="GM278" s="27">
        <v>44481</v>
      </c>
      <c r="GN278" t="s">
        <v>451</v>
      </c>
      <c r="GO278" s="27">
        <v>44481</v>
      </c>
      <c r="GP278" t="s">
        <v>451</v>
      </c>
      <c r="GQ278" s="27">
        <v>44481</v>
      </c>
      <c r="GR278" t="s">
        <v>451</v>
      </c>
      <c r="GS278" s="27">
        <v>44481</v>
      </c>
      <c r="GT278" t="s">
        <v>451</v>
      </c>
      <c r="GU278" s="27">
        <v>44509</v>
      </c>
      <c r="GV278" t="s">
        <v>451</v>
      </c>
      <c r="GW278" s="27">
        <v>44509</v>
      </c>
      <c r="GX278" t="s">
        <v>451</v>
      </c>
      <c r="GY278" s="27">
        <v>44509</v>
      </c>
      <c r="GZ278" t="s">
        <v>450</v>
      </c>
      <c r="HA278" s="27">
        <v>44509</v>
      </c>
      <c r="HB278" t="s">
        <v>450</v>
      </c>
      <c r="HC278" s="27">
        <v>44509</v>
      </c>
      <c r="HD278" t="s">
        <v>450</v>
      </c>
      <c r="HE278" s="27">
        <v>44509</v>
      </c>
      <c r="HF278" t="s">
        <v>450</v>
      </c>
      <c r="HG278">
        <v>44509</v>
      </c>
      <c r="HH278" t="s">
        <v>450</v>
      </c>
      <c r="HI278">
        <v>44509</v>
      </c>
      <c r="HJ278" t="s">
        <v>450</v>
      </c>
      <c r="HK278">
        <v>44509</v>
      </c>
      <c r="HL278" t="s">
        <v>450</v>
      </c>
      <c r="HM278" s="27">
        <v>44545</v>
      </c>
      <c r="HN278" t="s">
        <v>446</v>
      </c>
      <c r="HO278" s="27">
        <v>44545</v>
      </c>
      <c r="HP278" t="s">
        <v>449</v>
      </c>
      <c r="HQ278" s="27">
        <v>44545</v>
      </c>
      <c r="HR278" s="470" t="s">
        <v>449</v>
      </c>
      <c r="HS278" s="471">
        <v>44545</v>
      </c>
      <c r="HT278" t="s">
        <v>449</v>
      </c>
      <c r="HU278" s="27">
        <v>44545</v>
      </c>
      <c r="HV278" t="s">
        <v>449</v>
      </c>
      <c r="HW278" s="27">
        <v>44545</v>
      </c>
      <c r="HX278" t="s">
        <v>449</v>
      </c>
      <c r="HY278" s="27">
        <v>44545</v>
      </c>
      <c r="HZ278" t="s">
        <v>445</v>
      </c>
      <c r="IA278" s="27">
        <v>44587</v>
      </c>
      <c r="IB278" t="s">
        <v>445</v>
      </c>
      <c r="IC278" s="27">
        <v>44587</v>
      </c>
      <c r="ID278" t="s">
        <v>445</v>
      </c>
      <c r="IE278" s="27">
        <v>44587</v>
      </c>
      <c r="IF278" t="s">
        <v>444</v>
      </c>
      <c r="IG278" s="27">
        <v>44587</v>
      </c>
      <c r="IH278" t="s">
        <v>447</v>
      </c>
      <c r="II278" s="27">
        <v>44587</v>
      </c>
      <c r="IJ278" t="s">
        <v>447</v>
      </c>
      <c r="IK278" s="27">
        <v>44607</v>
      </c>
      <c r="IL278" t="s">
        <v>447</v>
      </c>
      <c r="IM278" s="27">
        <v>44607</v>
      </c>
      <c r="IN278" t="s">
        <v>447</v>
      </c>
      <c r="IO278" s="27">
        <v>44607</v>
      </c>
      <c r="IR278" t="s">
        <v>449</v>
      </c>
      <c r="IS278">
        <v>44607</v>
      </c>
      <c r="IT278" t="s">
        <v>449</v>
      </c>
      <c r="IU278" s="27">
        <v>44607</v>
      </c>
      <c r="IV278" t="s">
        <v>449</v>
      </c>
      <c r="IW278" s="27">
        <v>44642</v>
      </c>
      <c r="IX278" t="s">
        <v>449</v>
      </c>
      <c r="IY278" s="27">
        <v>44642</v>
      </c>
      <c r="IZ278" t="s">
        <v>449</v>
      </c>
      <c r="JA278" s="27">
        <v>44642</v>
      </c>
      <c r="JB278" t="s">
        <v>449</v>
      </c>
      <c r="JC278" s="27">
        <v>44642</v>
      </c>
      <c r="JD278" t="s">
        <v>449</v>
      </c>
      <c r="JE278" s="27">
        <v>44642</v>
      </c>
      <c r="JF278" t="s">
        <v>450</v>
      </c>
      <c r="JG278">
        <v>44662</v>
      </c>
      <c r="JH278" t="s">
        <v>446</v>
      </c>
      <c r="JI278" s="27">
        <v>44662</v>
      </c>
      <c r="JJ278" t="s">
        <v>446</v>
      </c>
      <c r="JK278">
        <v>44662</v>
      </c>
      <c r="JL278" t="s">
        <v>446</v>
      </c>
      <c r="JM278" s="27">
        <v>44662</v>
      </c>
      <c r="JN278" t="s">
        <v>446</v>
      </c>
      <c r="JO278" s="7">
        <v>44662</v>
      </c>
      <c r="JP278" t="s">
        <v>446</v>
      </c>
      <c r="JQ278" s="27">
        <v>44662</v>
      </c>
      <c r="JR278" t="s">
        <v>446</v>
      </c>
      <c r="JS278" s="27">
        <v>44662</v>
      </c>
      <c r="JT278" t="s">
        <v>446</v>
      </c>
      <c r="JU278">
        <v>44662</v>
      </c>
      <c r="JV278" t="s">
        <v>447</v>
      </c>
      <c r="JW278">
        <v>44697</v>
      </c>
      <c r="JX278" t="s">
        <v>447</v>
      </c>
      <c r="JY278" s="27">
        <v>44732</v>
      </c>
      <c r="JZ278" t="s">
        <v>447</v>
      </c>
      <c r="KA278" s="27">
        <v>44732</v>
      </c>
      <c r="KB278" t="s">
        <v>447</v>
      </c>
      <c r="KC278" s="27">
        <v>44764</v>
      </c>
      <c r="KD278" t="s">
        <v>447</v>
      </c>
      <c r="KE278" s="27">
        <v>44764</v>
      </c>
    </row>
    <row r="279" spans="1:291" x14ac:dyDescent="0.25">
      <c r="A279">
        <v>4880</v>
      </c>
      <c r="B279" s="7">
        <v>43662</v>
      </c>
      <c r="D279">
        <v>4880</v>
      </c>
      <c r="E279" s="7">
        <v>43652</v>
      </c>
      <c r="G279">
        <v>4565</v>
      </c>
      <c r="I279">
        <v>4845</v>
      </c>
      <c r="J279" s="7">
        <v>43971</v>
      </c>
      <c r="L279">
        <v>4565</v>
      </c>
      <c r="M279">
        <v>342</v>
      </c>
      <c r="O279">
        <v>2680</v>
      </c>
      <c r="P279" s="7">
        <v>43924</v>
      </c>
      <c r="X279">
        <v>342</v>
      </c>
      <c r="Y279">
        <v>4777</v>
      </c>
      <c r="Z279" s="7">
        <v>43971</v>
      </c>
      <c r="AA279">
        <v>342</v>
      </c>
      <c r="AB279">
        <v>342</v>
      </c>
      <c r="AC279">
        <v>2680</v>
      </c>
      <c r="AD279" s="7">
        <v>43980</v>
      </c>
      <c r="AE279" s="14">
        <v>4880</v>
      </c>
      <c r="AF279">
        <v>2535</v>
      </c>
      <c r="AG279" s="7">
        <v>43980</v>
      </c>
      <c r="AK279">
        <v>6293</v>
      </c>
      <c r="AL279" s="7">
        <v>43985</v>
      </c>
      <c r="AM279">
        <v>2545</v>
      </c>
      <c r="AN279">
        <v>6293</v>
      </c>
      <c r="AO279" s="7">
        <v>44011</v>
      </c>
      <c r="AP279">
        <v>6293</v>
      </c>
      <c r="AQ279" s="7">
        <v>44011</v>
      </c>
      <c r="AR279">
        <v>6293</v>
      </c>
      <c r="AS279" s="27">
        <v>44020</v>
      </c>
      <c r="AT279">
        <v>6293</v>
      </c>
      <c r="AU279" s="27">
        <v>44020</v>
      </c>
      <c r="AV279">
        <v>6293</v>
      </c>
      <c r="AW279" s="27">
        <v>44020</v>
      </c>
      <c r="AX279">
        <v>6293</v>
      </c>
      <c r="AY279" s="27">
        <v>44053</v>
      </c>
      <c r="AZ279">
        <v>6124</v>
      </c>
      <c r="BA279" s="27">
        <v>44053</v>
      </c>
      <c r="BB279">
        <v>6124</v>
      </c>
      <c r="BC279" s="27">
        <v>44053</v>
      </c>
      <c r="BD279">
        <v>6327</v>
      </c>
      <c r="BE279" s="27">
        <v>44091</v>
      </c>
      <c r="BF279">
        <v>6327</v>
      </c>
      <c r="BG279" s="27">
        <v>44093</v>
      </c>
      <c r="BJ279">
        <v>6327</v>
      </c>
      <c r="BK279" s="27">
        <v>44093</v>
      </c>
      <c r="BL279">
        <v>6327</v>
      </c>
      <c r="BM279" s="27">
        <v>44123</v>
      </c>
      <c r="BN279">
        <v>6660</v>
      </c>
      <c r="BO279" s="27">
        <v>44123</v>
      </c>
      <c r="BP279">
        <v>6660</v>
      </c>
      <c r="BQ279" s="7">
        <v>44123</v>
      </c>
      <c r="BR279">
        <v>6293</v>
      </c>
      <c r="BS279" s="27">
        <v>44123</v>
      </c>
      <c r="BT279">
        <v>6660</v>
      </c>
      <c r="BU279" s="27">
        <v>44182</v>
      </c>
      <c r="BV279">
        <v>6660</v>
      </c>
      <c r="BW279" s="7">
        <v>44182</v>
      </c>
      <c r="BX279">
        <v>6293</v>
      </c>
      <c r="BY279" s="27">
        <v>44123</v>
      </c>
      <c r="BZ279">
        <v>2535</v>
      </c>
      <c r="CA279" s="27">
        <v>44182</v>
      </c>
      <c r="CB279">
        <v>6327</v>
      </c>
      <c r="CC279" s="27">
        <v>44222</v>
      </c>
      <c r="CD279">
        <v>84</v>
      </c>
      <c r="CE279" s="27">
        <v>44217</v>
      </c>
      <c r="CF279">
        <v>6124</v>
      </c>
      <c r="CG279" s="27">
        <v>44222</v>
      </c>
      <c r="CH279">
        <v>6243</v>
      </c>
      <c r="CI279" s="27">
        <v>44123</v>
      </c>
      <c r="CJ279">
        <v>1003</v>
      </c>
      <c r="CK279" s="27">
        <v>44222</v>
      </c>
      <c r="CL279">
        <v>6243</v>
      </c>
      <c r="CM279" s="27">
        <v>44248</v>
      </c>
      <c r="CN279">
        <v>6251</v>
      </c>
      <c r="CO279" s="27">
        <v>44248</v>
      </c>
      <c r="CP279">
        <v>6251</v>
      </c>
      <c r="CQ279" s="7">
        <v>44248</v>
      </c>
      <c r="CT279">
        <v>145</v>
      </c>
      <c r="CU279" s="7">
        <v>44263</v>
      </c>
      <c r="CV279">
        <v>6327</v>
      </c>
      <c r="CW279" s="27">
        <v>44264</v>
      </c>
      <c r="CX279">
        <v>6327</v>
      </c>
      <c r="CY279" s="27">
        <v>44264</v>
      </c>
      <c r="CZ279">
        <v>6327</v>
      </c>
      <c r="DA279" s="27">
        <v>44300</v>
      </c>
      <c r="DB279">
        <v>6327</v>
      </c>
      <c r="DC279" s="27">
        <v>44300</v>
      </c>
      <c r="DD279">
        <v>6326</v>
      </c>
      <c r="DE279" s="27">
        <v>44299</v>
      </c>
      <c r="DF279">
        <v>6326</v>
      </c>
      <c r="DG279" s="27">
        <v>44299</v>
      </c>
      <c r="DH279">
        <v>6326</v>
      </c>
      <c r="DI279" s="27">
        <v>44299</v>
      </c>
      <c r="DJ279" t="s">
        <v>445</v>
      </c>
      <c r="DK279" s="7">
        <v>44362</v>
      </c>
      <c r="DL279" t="s">
        <v>501</v>
      </c>
      <c r="DM279" s="27">
        <v>44053</v>
      </c>
      <c r="DN279" t="s">
        <v>501</v>
      </c>
      <c r="DO279" s="27">
        <v>44053</v>
      </c>
      <c r="DP279" t="s">
        <v>474</v>
      </c>
      <c r="DQ279" s="27">
        <v>44363</v>
      </c>
      <c r="DT279" t="s">
        <v>474</v>
      </c>
      <c r="DU279" s="27">
        <v>44363</v>
      </c>
      <c r="DV279" t="s">
        <v>472</v>
      </c>
      <c r="DW279" s="27">
        <v>44362</v>
      </c>
      <c r="DX279" t="s">
        <v>469</v>
      </c>
      <c r="DY279" s="7">
        <v>44263</v>
      </c>
      <c r="DZ279" t="s">
        <v>469</v>
      </c>
      <c r="EA279">
        <v>44263</v>
      </c>
      <c r="EB279" t="s">
        <v>469</v>
      </c>
      <c r="EC279" s="27">
        <v>44396</v>
      </c>
      <c r="ED279" t="s">
        <v>469</v>
      </c>
      <c r="EE279" s="27">
        <v>44396</v>
      </c>
      <c r="EF279" t="s">
        <v>469</v>
      </c>
      <c r="EG279" s="7">
        <v>44396</v>
      </c>
      <c r="EH279" t="s">
        <v>469</v>
      </c>
      <c r="EI279" s="27">
        <v>44396</v>
      </c>
      <c r="EJ279" t="s">
        <v>466</v>
      </c>
      <c r="EK279" s="27">
        <v>44396</v>
      </c>
      <c r="EL279" t="s">
        <v>466</v>
      </c>
      <c r="EM279" s="27">
        <v>44396</v>
      </c>
      <c r="EN279" t="s">
        <v>466</v>
      </c>
      <c r="EO279" s="27">
        <v>44396</v>
      </c>
      <c r="EP279" t="s">
        <v>466</v>
      </c>
      <c r="EQ279" s="27">
        <v>44396</v>
      </c>
      <c r="ER279" t="s">
        <v>460</v>
      </c>
      <c r="ES279" s="27">
        <v>44396</v>
      </c>
      <c r="ET279" t="s">
        <v>459</v>
      </c>
      <c r="EU279" s="27">
        <v>44419</v>
      </c>
      <c r="EV279" t="s">
        <v>457</v>
      </c>
      <c r="EW279" s="27">
        <v>44419</v>
      </c>
      <c r="EX279" t="s">
        <v>457</v>
      </c>
      <c r="EY279" s="27">
        <v>44419</v>
      </c>
      <c r="EZ279" t="s">
        <v>457</v>
      </c>
      <c r="FA279">
        <v>44419</v>
      </c>
      <c r="FB279" t="s">
        <v>457</v>
      </c>
      <c r="FC279" s="27">
        <v>44419</v>
      </c>
      <c r="FF279" t="s">
        <v>457</v>
      </c>
      <c r="FG279" s="27">
        <v>44419</v>
      </c>
      <c r="FH279" t="s">
        <v>455</v>
      </c>
      <c r="FI279" s="7">
        <v>44419</v>
      </c>
      <c r="FJ279" t="s">
        <v>455</v>
      </c>
      <c r="FK279" s="27">
        <v>44419</v>
      </c>
      <c r="FL279" t="s">
        <v>455</v>
      </c>
      <c r="FM279" s="27">
        <v>44419</v>
      </c>
      <c r="FN279" t="s">
        <v>454</v>
      </c>
      <c r="FO279" s="27">
        <v>44452</v>
      </c>
      <c r="FP279" t="s">
        <v>454</v>
      </c>
      <c r="FQ279" s="27">
        <v>44452</v>
      </c>
      <c r="FR279" t="s">
        <v>452</v>
      </c>
      <c r="FS279" s="27">
        <v>44452</v>
      </c>
      <c r="FT279" t="s">
        <v>452</v>
      </c>
      <c r="FU279" s="7">
        <v>44452</v>
      </c>
      <c r="FV279" t="s">
        <v>452</v>
      </c>
      <c r="FW279" s="27">
        <v>44452</v>
      </c>
      <c r="FX279" t="s">
        <v>452</v>
      </c>
      <c r="FY279" s="27">
        <v>44452</v>
      </c>
      <c r="FZ279" t="s">
        <v>452</v>
      </c>
      <c r="GA279" s="27">
        <v>44452</v>
      </c>
      <c r="GB279" t="s">
        <v>452</v>
      </c>
      <c r="GC279" s="27">
        <v>44452</v>
      </c>
      <c r="GD279" t="s">
        <v>452</v>
      </c>
      <c r="GE279" s="27">
        <v>44452</v>
      </c>
      <c r="GF279" t="s">
        <v>452</v>
      </c>
      <c r="GG279" s="27">
        <v>44452</v>
      </c>
      <c r="GH279" t="s">
        <v>452</v>
      </c>
      <c r="GI279" s="27">
        <v>44481</v>
      </c>
      <c r="GJ279" t="s">
        <v>452</v>
      </c>
      <c r="GK279" s="27">
        <v>44481</v>
      </c>
      <c r="GL279" t="s">
        <v>452</v>
      </c>
      <c r="GM279" s="27">
        <v>44481</v>
      </c>
      <c r="GN279" t="s">
        <v>452</v>
      </c>
      <c r="GO279" s="27">
        <v>44481</v>
      </c>
      <c r="GP279" t="s">
        <v>452</v>
      </c>
      <c r="GQ279" s="27">
        <v>44481</v>
      </c>
      <c r="GR279" t="s">
        <v>452</v>
      </c>
      <c r="GS279" s="27">
        <v>44481</v>
      </c>
      <c r="GT279" t="s">
        <v>452</v>
      </c>
      <c r="GU279" s="27">
        <v>44509</v>
      </c>
      <c r="GV279" t="s">
        <v>452</v>
      </c>
      <c r="GW279" s="27">
        <v>44509</v>
      </c>
      <c r="GX279" t="s">
        <v>452</v>
      </c>
      <c r="GY279" s="27">
        <v>44509</v>
      </c>
      <c r="GZ279" t="s">
        <v>451</v>
      </c>
      <c r="HA279" s="27">
        <v>44509</v>
      </c>
      <c r="HB279" t="s">
        <v>451</v>
      </c>
      <c r="HC279" s="27">
        <v>44509</v>
      </c>
      <c r="HD279" t="s">
        <v>451</v>
      </c>
      <c r="HE279" s="27">
        <v>44509</v>
      </c>
      <c r="HF279" t="s">
        <v>451</v>
      </c>
      <c r="HG279">
        <v>44509</v>
      </c>
      <c r="HH279" t="s">
        <v>451</v>
      </c>
      <c r="HI279">
        <v>44509</v>
      </c>
      <c r="HJ279" t="s">
        <v>451</v>
      </c>
      <c r="HK279">
        <v>44509</v>
      </c>
      <c r="HL279" t="s">
        <v>451</v>
      </c>
      <c r="HM279" s="27">
        <v>44545</v>
      </c>
      <c r="HN279" t="s">
        <v>447</v>
      </c>
      <c r="HO279" s="27">
        <v>44545</v>
      </c>
      <c r="HP279" t="s">
        <v>450</v>
      </c>
      <c r="HQ279" s="27">
        <v>44545</v>
      </c>
      <c r="HR279" s="470" t="s">
        <v>450</v>
      </c>
      <c r="HS279" s="471">
        <v>44545</v>
      </c>
      <c r="HT279" t="s">
        <v>450</v>
      </c>
      <c r="HU279" s="27">
        <v>44545</v>
      </c>
      <c r="HV279" t="s">
        <v>450</v>
      </c>
      <c r="HW279" s="27">
        <v>44545</v>
      </c>
      <c r="HX279" t="s">
        <v>450</v>
      </c>
      <c r="HY279" s="27">
        <v>44545</v>
      </c>
      <c r="HZ279" t="s">
        <v>446</v>
      </c>
      <c r="IA279" s="27">
        <v>44587</v>
      </c>
      <c r="IB279" t="s">
        <v>446</v>
      </c>
      <c r="IC279" s="27">
        <v>44587</v>
      </c>
      <c r="ID279" t="s">
        <v>446</v>
      </c>
      <c r="IE279" s="27">
        <v>44587</v>
      </c>
      <c r="IF279" t="s">
        <v>445</v>
      </c>
      <c r="IG279" s="27">
        <v>44587</v>
      </c>
      <c r="IH279" t="s">
        <v>449</v>
      </c>
      <c r="II279" s="27">
        <v>44587</v>
      </c>
      <c r="IJ279" t="s">
        <v>449</v>
      </c>
      <c r="IK279" s="27">
        <v>44607</v>
      </c>
      <c r="IL279" t="s">
        <v>449</v>
      </c>
      <c r="IM279" s="27">
        <v>44607</v>
      </c>
      <c r="IN279" t="s">
        <v>449</v>
      </c>
      <c r="IO279" s="27">
        <v>44607</v>
      </c>
      <c r="IR279" t="s">
        <v>450</v>
      </c>
      <c r="IS279">
        <v>44607</v>
      </c>
      <c r="IT279" t="s">
        <v>450</v>
      </c>
      <c r="IU279" s="27">
        <v>44607</v>
      </c>
      <c r="IV279" t="s">
        <v>450</v>
      </c>
      <c r="IW279" s="27">
        <v>44642</v>
      </c>
      <c r="IX279" t="s">
        <v>450</v>
      </c>
      <c r="IY279" s="27">
        <v>44642</v>
      </c>
      <c r="IZ279" t="s">
        <v>450</v>
      </c>
      <c r="JA279" s="27">
        <v>44642</v>
      </c>
      <c r="JB279" t="s">
        <v>450</v>
      </c>
      <c r="JC279" s="27">
        <v>44642</v>
      </c>
      <c r="JD279" t="s">
        <v>450</v>
      </c>
      <c r="JE279" s="27">
        <v>44642</v>
      </c>
      <c r="JF279" t="s">
        <v>451</v>
      </c>
      <c r="JG279">
        <v>44662</v>
      </c>
      <c r="JH279" t="s">
        <v>447</v>
      </c>
      <c r="JI279" s="27">
        <v>44662</v>
      </c>
      <c r="JJ279" t="s">
        <v>447</v>
      </c>
      <c r="JK279">
        <v>44662</v>
      </c>
      <c r="JL279" t="s">
        <v>447</v>
      </c>
      <c r="JM279" s="27">
        <v>44662</v>
      </c>
      <c r="JN279" t="s">
        <v>447</v>
      </c>
      <c r="JO279" s="7">
        <v>44662</v>
      </c>
      <c r="JP279" t="s">
        <v>447</v>
      </c>
      <c r="JQ279" s="27">
        <v>44697</v>
      </c>
      <c r="JR279" t="s">
        <v>447</v>
      </c>
      <c r="JS279" s="27">
        <v>44697</v>
      </c>
      <c r="JT279" t="s">
        <v>447</v>
      </c>
      <c r="JU279">
        <v>44697</v>
      </c>
      <c r="JV279" t="s">
        <v>449</v>
      </c>
      <c r="JW279">
        <v>44728</v>
      </c>
      <c r="JX279" t="s">
        <v>449</v>
      </c>
      <c r="JY279" s="27">
        <v>44728</v>
      </c>
      <c r="JZ279" t="s">
        <v>449</v>
      </c>
      <c r="KA279" s="27">
        <v>44728</v>
      </c>
      <c r="KB279" t="s">
        <v>449</v>
      </c>
      <c r="KC279" s="27">
        <v>44763</v>
      </c>
      <c r="KD279" t="s">
        <v>449</v>
      </c>
      <c r="KE279" s="27">
        <v>44763</v>
      </c>
    </row>
    <row r="280" spans="1:291" x14ac:dyDescent="0.25">
      <c r="A280">
        <v>4845</v>
      </c>
      <c r="B280" s="7">
        <v>43937</v>
      </c>
      <c r="D280">
        <v>4845</v>
      </c>
      <c r="E280" s="7">
        <v>43971</v>
      </c>
      <c r="G280">
        <v>4350</v>
      </c>
      <c r="I280">
        <v>4695</v>
      </c>
      <c r="J280" s="7">
        <v>43971</v>
      </c>
      <c r="L280">
        <v>4350</v>
      </c>
      <c r="M280">
        <v>4777</v>
      </c>
      <c r="O280">
        <v>2531</v>
      </c>
      <c r="P280" s="7">
        <v>43942</v>
      </c>
      <c r="X280">
        <v>4777</v>
      </c>
      <c r="Y280">
        <v>4890</v>
      </c>
      <c r="Z280" s="7">
        <v>43971</v>
      </c>
      <c r="AA280">
        <v>4777</v>
      </c>
      <c r="AB280">
        <v>4777</v>
      </c>
      <c r="AC280">
        <v>2531</v>
      </c>
      <c r="AD280" s="7">
        <v>43980</v>
      </c>
      <c r="AE280" s="14">
        <v>4845</v>
      </c>
      <c r="AF280">
        <v>6660</v>
      </c>
      <c r="AG280" s="7">
        <v>43980</v>
      </c>
      <c r="AK280">
        <v>6102</v>
      </c>
      <c r="AL280" s="7">
        <v>43985</v>
      </c>
      <c r="AM280">
        <v>2431</v>
      </c>
      <c r="AN280">
        <v>6102</v>
      </c>
      <c r="AO280" s="7">
        <v>44011</v>
      </c>
      <c r="AP280">
        <v>6102</v>
      </c>
      <c r="AQ280" s="7">
        <v>44011</v>
      </c>
      <c r="AR280">
        <v>6102</v>
      </c>
      <c r="AS280" s="27">
        <v>44020</v>
      </c>
      <c r="AT280">
        <v>6102</v>
      </c>
      <c r="AU280" s="27">
        <v>44020</v>
      </c>
      <c r="AV280">
        <v>6102</v>
      </c>
      <c r="AW280" s="27">
        <v>44020</v>
      </c>
      <c r="AX280">
        <v>6102</v>
      </c>
      <c r="AY280" s="27">
        <v>44053</v>
      </c>
      <c r="AZ280">
        <v>6293</v>
      </c>
      <c r="BA280" s="27">
        <v>44053</v>
      </c>
      <c r="BB280">
        <v>6293</v>
      </c>
      <c r="BC280" s="27">
        <v>44053</v>
      </c>
      <c r="BD280">
        <v>6124</v>
      </c>
      <c r="BE280" s="27">
        <v>44053</v>
      </c>
      <c r="BF280">
        <v>6124</v>
      </c>
      <c r="BG280" s="27">
        <v>44097</v>
      </c>
      <c r="BJ280">
        <v>6124</v>
      </c>
      <c r="BK280" s="27">
        <v>44097</v>
      </c>
      <c r="BL280">
        <v>6124</v>
      </c>
      <c r="BM280" s="27">
        <v>44123</v>
      </c>
      <c r="BN280">
        <v>6326</v>
      </c>
      <c r="BO280" s="27">
        <v>44097</v>
      </c>
      <c r="BP280">
        <v>6326</v>
      </c>
      <c r="BQ280" s="7">
        <v>44097</v>
      </c>
      <c r="BR280">
        <v>6102</v>
      </c>
      <c r="BS280" s="27">
        <v>44168</v>
      </c>
      <c r="BT280">
        <v>6326</v>
      </c>
      <c r="BU280" s="27">
        <v>44097</v>
      </c>
      <c r="BV280">
        <v>6326</v>
      </c>
      <c r="BW280">
        <v>44097</v>
      </c>
      <c r="BX280">
        <v>6102</v>
      </c>
      <c r="BY280" s="27">
        <v>44168</v>
      </c>
      <c r="BZ280">
        <v>6660</v>
      </c>
      <c r="CA280" s="27">
        <v>44182</v>
      </c>
      <c r="CB280">
        <v>6124</v>
      </c>
      <c r="CC280" s="27">
        <v>44222</v>
      </c>
      <c r="CD280">
        <v>82</v>
      </c>
      <c r="CE280" s="27">
        <v>44217</v>
      </c>
      <c r="CF280">
        <v>6293</v>
      </c>
      <c r="CG280" s="27">
        <v>44123</v>
      </c>
      <c r="CH280">
        <v>6244</v>
      </c>
      <c r="CI280" s="27">
        <v>44123</v>
      </c>
      <c r="CJ280">
        <v>7917</v>
      </c>
      <c r="CK280" s="27">
        <v>44217</v>
      </c>
      <c r="CL280">
        <v>6244</v>
      </c>
      <c r="CM280" s="27">
        <v>44248</v>
      </c>
      <c r="CN280">
        <v>6243</v>
      </c>
      <c r="CO280" s="27">
        <v>44248</v>
      </c>
      <c r="CP280">
        <v>6243</v>
      </c>
      <c r="CQ280" s="7">
        <v>44248</v>
      </c>
      <c r="CT280">
        <v>279</v>
      </c>
      <c r="CU280" s="7">
        <v>44263</v>
      </c>
      <c r="CV280">
        <v>6124</v>
      </c>
      <c r="CW280" s="27">
        <v>44263</v>
      </c>
      <c r="CX280">
        <v>6124</v>
      </c>
      <c r="CY280" s="27">
        <v>44263</v>
      </c>
      <c r="CZ280">
        <v>6124</v>
      </c>
      <c r="DA280" s="27">
        <v>44300</v>
      </c>
      <c r="DB280">
        <v>6124</v>
      </c>
      <c r="DC280" s="27">
        <v>44300</v>
      </c>
      <c r="DD280">
        <v>6327</v>
      </c>
      <c r="DE280" s="27">
        <v>44300</v>
      </c>
      <c r="DF280">
        <v>6327</v>
      </c>
      <c r="DG280" s="27">
        <v>44300</v>
      </c>
      <c r="DH280">
        <v>6327</v>
      </c>
      <c r="DI280" s="27">
        <v>44300</v>
      </c>
      <c r="DJ280" t="s">
        <v>446</v>
      </c>
      <c r="DK280" s="7">
        <v>44362</v>
      </c>
      <c r="DL280" t="s">
        <v>502</v>
      </c>
      <c r="DM280" s="27">
        <v>44019</v>
      </c>
      <c r="DN280" t="s">
        <v>502</v>
      </c>
      <c r="DO280" s="27">
        <v>44019</v>
      </c>
      <c r="DP280" t="s">
        <v>475</v>
      </c>
      <c r="DQ280" s="27">
        <v>44362</v>
      </c>
      <c r="DT280" t="s">
        <v>475</v>
      </c>
      <c r="DU280" s="27">
        <v>44362</v>
      </c>
      <c r="DV280" t="s">
        <v>473</v>
      </c>
      <c r="DW280" s="27">
        <v>44363</v>
      </c>
      <c r="DX280" t="s">
        <v>470</v>
      </c>
      <c r="DY280" s="7">
        <v>44362</v>
      </c>
      <c r="DZ280" t="s">
        <v>470</v>
      </c>
      <c r="EA280">
        <v>44362</v>
      </c>
      <c r="EB280" t="s">
        <v>470</v>
      </c>
      <c r="EC280" s="27">
        <v>44396</v>
      </c>
      <c r="ED280" t="s">
        <v>470</v>
      </c>
      <c r="EE280" s="27">
        <v>44396</v>
      </c>
      <c r="EF280" t="s">
        <v>470</v>
      </c>
      <c r="EG280" s="7">
        <v>44396</v>
      </c>
      <c r="EH280" t="s">
        <v>470</v>
      </c>
      <c r="EI280" s="27">
        <v>44396</v>
      </c>
      <c r="EJ280" t="s">
        <v>467</v>
      </c>
      <c r="EK280" s="27">
        <v>44396</v>
      </c>
      <c r="EL280" t="s">
        <v>467</v>
      </c>
      <c r="EM280" s="27">
        <v>44396</v>
      </c>
      <c r="EN280" t="s">
        <v>467</v>
      </c>
      <c r="EO280" s="27">
        <v>44396</v>
      </c>
      <c r="EP280" t="s">
        <v>467</v>
      </c>
      <c r="EQ280" s="27">
        <v>44396</v>
      </c>
      <c r="ER280" t="s">
        <v>461</v>
      </c>
      <c r="ES280" s="27">
        <v>44419</v>
      </c>
      <c r="ET280" t="s">
        <v>460</v>
      </c>
      <c r="EU280" s="27">
        <v>44421</v>
      </c>
      <c r="EV280" t="s">
        <v>459</v>
      </c>
      <c r="EW280" s="27">
        <v>44419</v>
      </c>
      <c r="EX280" t="s">
        <v>459</v>
      </c>
      <c r="EY280" s="27">
        <v>44419</v>
      </c>
      <c r="EZ280" t="s">
        <v>459</v>
      </c>
      <c r="FA280">
        <v>44419</v>
      </c>
      <c r="FB280" t="s">
        <v>459</v>
      </c>
      <c r="FC280" s="27">
        <v>44419</v>
      </c>
      <c r="FF280" t="s">
        <v>459</v>
      </c>
      <c r="FG280" s="27">
        <v>44419</v>
      </c>
      <c r="FH280" t="s">
        <v>457</v>
      </c>
      <c r="FI280" s="7">
        <v>44419</v>
      </c>
      <c r="FJ280" t="s">
        <v>457</v>
      </c>
      <c r="FK280" s="27">
        <v>44419</v>
      </c>
      <c r="FL280" t="s">
        <v>457</v>
      </c>
      <c r="FM280" s="27">
        <v>44419</v>
      </c>
      <c r="FN280" t="s">
        <v>455</v>
      </c>
      <c r="FO280" s="27">
        <v>44452</v>
      </c>
      <c r="FP280" t="s">
        <v>455</v>
      </c>
      <c r="FQ280" s="27">
        <v>44452</v>
      </c>
      <c r="FR280" t="s">
        <v>454</v>
      </c>
      <c r="FS280" s="27">
        <v>44452</v>
      </c>
      <c r="FT280" t="s">
        <v>454</v>
      </c>
      <c r="FU280" s="7">
        <v>44452</v>
      </c>
      <c r="FV280" t="s">
        <v>454</v>
      </c>
      <c r="FW280" s="27">
        <v>44452</v>
      </c>
      <c r="FX280" t="s">
        <v>454</v>
      </c>
      <c r="FY280" s="27">
        <v>44452</v>
      </c>
      <c r="FZ280" t="s">
        <v>454</v>
      </c>
      <c r="GA280" s="27">
        <v>44452</v>
      </c>
      <c r="GB280" t="s">
        <v>454</v>
      </c>
      <c r="GC280" s="27">
        <v>44452</v>
      </c>
      <c r="GD280" t="s">
        <v>454</v>
      </c>
      <c r="GE280" s="27">
        <v>44452</v>
      </c>
      <c r="GF280" t="s">
        <v>454</v>
      </c>
      <c r="GG280" s="27">
        <v>44452</v>
      </c>
      <c r="GH280" t="s">
        <v>454</v>
      </c>
      <c r="GI280" s="27">
        <v>44481</v>
      </c>
      <c r="GJ280" t="s">
        <v>454</v>
      </c>
      <c r="GK280" s="27">
        <v>44481</v>
      </c>
      <c r="GL280" t="s">
        <v>454</v>
      </c>
      <c r="GM280" s="27">
        <v>44481</v>
      </c>
      <c r="GN280" t="s">
        <v>454</v>
      </c>
      <c r="GO280" s="27">
        <v>44481</v>
      </c>
      <c r="GP280" t="s">
        <v>454</v>
      </c>
      <c r="GQ280" s="27">
        <v>44481</v>
      </c>
      <c r="GR280" t="s">
        <v>454</v>
      </c>
      <c r="GS280" s="27">
        <v>44481</v>
      </c>
      <c r="GT280" t="s">
        <v>454</v>
      </c>
      <c r="GU280" s="27">
        <v>44509</v>
      </c>
      <c r="GV280" t="s">
        <v>454</v>
      </c>
      <c r="GW280" s="27">
        <v>44509</v>
      </c>
      <c r="GX280" t="s">
        <v>454</v>
      </c>
      <c r="GY280" s="27">
        <v>44509</v>
      </c>
      <c r="GZ280" t="s">
        <v>452</v>
      </c>
      <c r="HA280" s="27">
        <v>44509</v>
      </c>
      <c r="HB280" t="s">
        <v>452</v>
      </c>
      <c r="HC280" s="27">
        <v>44509</v>
      </c>
      <c r="HD280" t="s">
        <v>452</v>
      </c>
      <c r="HE280" s="27">
        <v>44509</v>
      </c>
      <c r="HF280" t="s">
        <v>452</v>
      </c>
      <c r="HG280">
        <v>44509</v>
      </c>
      <c r="HH280" t="s">
        <v>452</v>
      </c>
      <c r="HI280">
        <v>44509</v>
      </c>
      <c r="HJ280" t="s">
        <v>452</v>
      </c>
      <c r="HK280">
        <v>44509</v>
      </c>
      <c r="HL280" t="s">
        <v>452</v>
      </c>
      <c r="HM280" s="27">
        <v>44545</v>
      </c>
      <c r="HN280" t="s">
        <v>449</v>
      </c>
      <c r="HO280" s="27">
        <v>44545</v>
      </c>
      <c r="HP280" t="s">
        <v>451</v>
      </c>
      <c r="HQ280" s="27">
        <v>44545</v>
      </c>
      <c r="HR280" s="470" t="s">
        <v>451</v>
      </c>
      <c r="HS280" s="471">
        <v>44545</v>
      </c>
      <c r="HT280" t="s">
        <v>451</v>
      </c>
      <c r="HU280" s="27">
        <v>44545</v>
      </c>
      <c r="HV280" t="s">
        <v>451</v>
      </c>
      <c r="HW280" s="27">
        <v>44545</v>
      </c>
      <c r="HX280" t="s">
        <v>451</v>
      </c>
      <c r="HY280" s="27">
        <v>44545</v>
      </c>
      <c r="HZ280" t="s">
        <v>447</v>
      </c>
      <c r="IA280" s="27">
        <v>44587</v>
      </c>
      <c r="IB280" t="s">
        <v>447</v>
      </c>
      <c r="IC280" s="27">
        <v>44587</v>
      </c>
      <c r="ID280" t="s">
        <v>447</v>
      </c>
      <c r="IE280" s="27">
        <v>44587</v>
      </c>
      <c r="IF280" t="s">
        <v>446</v>
      </c>
      <c r="IG280" s="27">
        <v>44587</v>
      </c>
      <c r="IH280" t="s">
        <v>450</v>
      </c>
      <c r="II280" s="27">
        <v>44587</v>
      </c>
      <c r="IJ280" t="s">
        <v>450</v>
      </c>
      <c r="IK280" s="27">
        <v>44607</v>
      </c>
      <c r="IL280" t="s">
        <v>450</v>
      </c>
      <c r="IM280" s="27">
        <v>44607</v>
      </c>
      <c r="IN280" t="s">
        <v>450</v>
      </c>
      <c r="IO280" s="27">
        <v>44607</v>
      </c>
      <c r="IR280" t="s">
        <v>451</v>
      </c>
      <c r="IS280">
        <v>44607</v>
      </c>
      <c r="IT280" t="s">
        <v>451</v>
      </c>
      <c r="IU280" s="27">
        <v>44607</v>
      </c>
      <c r="IV280" t="s">
        <v>451</v>
      </c>
      <c r="IW280" s="27">
        <v>44642</v>
      </c>
      <c r="IX280" t="s">
        <v>451</v>
      </c>
      <c r="IY280" s="27">
        <v>44642</v>
      </c>
      <c r="IZ280" t="s">
        <v>451</v>
      </c>
      <c r="JA280" s="27">
        <v>44642</v>
      </c>
      <c r="JB280" t="s">
        <v>451</v>
      </c>
      <c r="JC280" s="27">
        <v>44642</v>
      </c>
      <c r="JD280" t="s">
        <v>451</v>
      </c>
      <c r="JE280" s="27">
        <v>44642</v>
      </c>
      <c r="JF280" t="s">
        <v>452</v>
      </c>
      <c r="JG280">
        <v>44662</v>
      </c>
      <c r="JH280" t="s">
        <v>449</v>
      </c>
      <c r="JI280" s="27">
        <v>44662</v>
      </c>
      <c r="JJ280" t="s">
        <v>449</v>
      </c>
      <c r="JK280">
        <v>44662</v>
      </c>
      <c r="JL280" t="s">
        <v>449</v>
      </c>
      <c r="JM280" s="27">
        <v>44662</v>
      </c>
      <c r="JN280" t="s">
        <v>449</v>
      </c>
      <c r="JO280" s="7">
        <v>44662</v>
      </c>
      <c r="JP280" t="s">
        <v>449</v>
      </c>
      <c r="JQ280" s="27">
        <v>44697</v>
      </c>
      <c r="JR280" t="s">
        <v>449</v>
      </c>
      <c r="JS280" s="27">
        <v>44697</v>
      </c>
      <c r="JT280" t="s">
        <v>449</v>
      </c>
      <c r="JU280">
        <v>44697</v>
      </c>
      <c r="JV280" t="s">
        <v>450</v>
      </c>
      <c r="JW280">
        <v>44697</v>
      </c>
      <c r="JX280" t="s">
        <v>450</v>
      </c>
      <c r="JY280" s="27">
        <v>44732</v>
      </c>
      <c r="JZ280" t="s">
        <v>450</v>
      </c>
      <c r="KA280" s="27">
        <v>44732</v>
      </c>
      <c r="KB280" t="s">
        <v>450</v>
      </c>
      <c r="KC280" s="27">
        <v>44763</v>
      </c>
      <c r="KD280" t="s">
        <v>450</v>
      </c>
      <c r="KE280" s="27">
        <v>44763</v>
      </c>
    </row>
    <row r="281" spans="1:291" x14ac:dyDescent="0.25">
      <c r="A281">
        <v>4695</v>
      </c>
      <c r="B281" s="7">
        <v>43937</v>
      </c>
      <c r="D281">
        <v>4695</v>
      </c>
      <c r="E281" s="7">
        <v>43971</v>
      </c>
      <c r="G281">
        <v>9322</v>
      </c>
      <c r="I281">
        <v>3026</v>
      </c>
      <c r="J281" s="7">
        <v>43969</v>
      </c>
      <c r="L281">
        <v>9322</v>
      </c>
      <c r="M281">
        <v>4890</v>
      </c>
      <c r="O281">
        <v>2558</v>
      </c>
      <c r="P281" s="7">
        <v>43924</v>
      </c>
      <c r="X281">
        <v>4890</v>
      </c>
      <c r="Y281">
        <v>4880</v>
      </c>
      <c r="Z281" s="7">
        <v>43662</v>
      </c>
      <c r="AA281">
        <v>4890</v>
      </c>
      <c r="AB281">
        <v>4890</v>
      </c>
      <c r="AC281">
        <v>2558</v>
      </c>
      <c r="AD281" s="7">
        <v>43980</v>
      </c>
      <c r="AE281" s="14">
        <v>4695</v>
      </c>
      <c r="AF281">
        <v>6326</v>
      </c>
      <c r="AG281" s="7">
        <v>43704</v>
      </c>
      <c r="AK281">
        <v>6266</v>
      </c>
      <c r="AL281" s="7">
        <v>43985</v>
      </c>
      <c r="AM281">
        <v>2680</v>
      </c>
      <c r="AN281">
        <v>6266</v>
      </c>
      <c r="AO281" s="7">
        <v>44011</v>
      </c>
      <c r="AP281">
        <v>6266</v>
      </c>
      <c r="AQ281" s="7">
        <v>44011</v>
      </c>
      <c r="AR281">
        <v>6266</v>
      </c>
      <c r="AS281" s="27">
        <v>44020</v>
      </c>
      <c r="AT281">
        <v>6266</v>
      </c>
      <c r="AU281" s="27">
        <v>44020</v>
      </c>
      <c r="AV281">
        <v>6266</v>
      </c>
      <c r="AW281" s="27">
        <v>44020</v>
      </c>
      <c r="AX281">
        <v>6266</v>
      </c>
      <c r="AY281" s="27">
        <v>44053</v>
      </c>
      <c r="AZ281">
        <v>6102</v>
      </c>
      <c r="BA281" s="27">
        <v>44053</v>
      </c>
      <c r="BB281">
        <v>6102</v>
      </c>
      <c r="BC281" s="27">
        <v>44053</v>
      </c>
      <c r="BD281">
        <v>6293</v>
      </c>
      <c r="BE281" s="27">
        <v>44053</v>
      </c>
      <c r="BF281">
        <v>6293</v>
      </c>
      <c r="BG281" s="27">
        <v>44097</v>
      </c>
      <c r="BJ281">
        <v>6293</v>
      </c>
      <c r="BK281" s="27">
        <v>44097</v>
      </c>
      <c r="BL281">
        <v>6293</v>
      </c>
      <c r="BM281" s="27">
        <v>44123</v>
      </c>
      <c r="BN281">
        <v>6327</v>
      </c>
      <c r="BO281" s="27">
        <v>44123</v>
      </c>
      <c r="BP281">
        <v>6327</v>
      </c>
      <c r="BQ281" s="7">
        <v>44123</v>
      </c>
      <c r="BR281">
        <v>6266</v>
      </c>
      <c r="BS281" s="27">
        <v>44123</v>
      </c>
      <c r="BT281">
        <v>6327</v>
      </c>
      <c r="BU281" s="27">
        <v>44181</v>
      </c>
      <c r="BV281">
        <v>6327</v>
      </c>
      <c r="BW281" s="7">
        <v>44181</v>
      </c>
      <c r="BX281">
        <v>6266</v>
      </c>
      <c r="BY281" s="27">
        <v>44123</v>
      </c>
      <c r="BZ281">
        <v>6326</v>
      </c>
      <c r="CA281" s="27">
        <v>44097</v>
      </c>
      <c r="CB281">
        <v>6293</v>
      </c>
      <c r="CC281" s="27">
        <v>44123</v>
      </c>
      <c r="CD281">
        <v>120</v>
      </c>
      <c r="CE281" s="27">
        <v>44217</v>
      </c>
      <c r="CF281">
        <v>6102</v>
      </c>
      <c r="CG281" s="27">
        <v>44168</v>
      </c>
      <c r="CH281">
        <v>6286</v>
      </c>
      <c r="CI281" s="27">
        <v>44222</v>
      </c>
      <c r="CJ281">
        <v>6417</v>
      </c>
      <c r="CK281" s="27">
        <v>44217</v>
      </c>
      <c r="CL281">
        <v>6286</v>
      </c>
      <c r="CM281" s="27">
        <v>44248</v>
      </c>
      <c r="CN281">
        <v>6244</v>
      </c>
      <c r="CO281" s="27">
        <v>44248</v>
      </c>
      <c r="CP281">
        <v>6244</v>
      </c>
      <c r="CQ281" s="7">
        <v>44248</v>
      </c>
      <c r="CT281">
        <v>97</v>
      </c>
      <c r="CU281" s="7">
        <v>44263</v>
      </c>
      <c r="CV281">
        <v>6293</v>
      </c>
      <c r="CW281" s="27">
        <v>44264</v>
      </c>
      <c r="CX281">
        <v>6293</v>
      </c>
      <c r="CY281" s="27">
        <v>44264</v>
      </c>
      <c r="CZ281">
        <v>6293</v>
      </c>
      <c r="DA281" s="27">
        <v>44299</v>
      </c>
      <c r="DB281">
        <v>6293</v>
      </c>
      <c r="DC281" s="27">
        <v>44299</v>
      </c>
      <c r="DD281">
        <v>6124</v>
      </c>
      <c r="DE281" s="27">
        <v>44300</v>
      </c>
      <c r="DF281">
        <v>6124</v>
      </c>
      <c r="DG281" s="27">
        <v>44300</v>
      </c>
      <c r="DH281">
        <v>6124</v>
      </c>
      <c r="DI281" s="27">
        <v>44300</v>
      </c>
      <c r="DJ281" t="s">
        <v>447</v>
      </c>
      <c r="DK281" s="7">
        <v>44362</v>
      </c>
      <c r="DL281" t="s">
        <v>503</v>
      </c>
      <c r="DM281" s="27">
        <v>44253</v>
      </c>
      <c r="DN281" t="s">
        <v>503</v>
      </c>
      <c r="DO281" s="27">
        <v>44253</v>
      </c>
      <c r="DP281" t="s">
        <v>477</v>
      </c>
      <c r="DQ281" s="27">
        <v>44362</v>
      </c>
      <c r="DT281" t="s">
        <v>477</v>
      </c>
      <c r="DU281" s="27">
        <v>44362</v>
      </c>
      <c r="DV281" t="s">
        <v>474</v>
      </c>
      <c r="DW281" s="27">
        <v>44363</v>
      </c>
      <c r="DX281" t="s">
        <v>472</v>
      </c>
      <c r="DY281" s="7">
        <v>44362</v>
      </c>
      <c r="DZ281" t="s">
        <v>472</v>
      </c>
      <c r="EA281">
        <v>44362</v>
      </c>
      <c r="EB281" t="s">
        <v>472</v>
      </c>
      <c r="EC281" s="27">
        <v>44396</v>
      </c>
      <c r="ED281" t="s">
        <v>472</v>
      </c>
      <c r="EE281" s="27">
        <v>44396</v>
      </c>
      <c r="EF281" t="s">
        <v>472</v>
      </c>
      <c r="EG281" s="7">
        <v>44396</v>
      </c>
      <c r="EH281" t="s">
        <v>472</v>
      </c>
      <c r="EI281" s="27">
        <v>44396</v>
      </c>
      <c r="EJ281" t="s">
        <v>468</v>
      </c>
      <c r="EK281" s="27">
        <v>44396</v>
      </c>
      <c r="EL281" t="s">
        <v>468</v>
      </c>
      <c r="EM281" s="27">
        <v>44396</v>
      </c>
      <c r="EN281" t="s">
        <v>468</v>
      </c>
      <c r="EO281" s="27">
        <v>44396</v>
      </c>
      <c r="EP281" t="s">
        <v>468</v>
      </c>
      <c r="EQ281" s="27">
        <v>44396</v>
      </c>
      <c r="ER281" t="s">
        <v>463</v>
      </c>
      <c r="ES281" s="27">
        <v>44419</v>
      </c>
      <c r="ET281" t="s">
        <v>461</v>
      </c>
      <c r="EU281" s="27">
        <v>44419</v>
      </c>
      <c r="EV281" t="s">
        <v>460</v>
      </c>
      <c r="EW281" s="27">
        <v>44421</v>
      </c>
      <c r="EX281" t="s">
        <v>460</v>
      </c>
      <c r="EY281" s="27">
        <v>44421</v>
      </c>
      <c r="EZ281" t="s">
        <v>460</v>
      </c>
      <c r="FA281">
        <v>44421</v>
      </c>
      <c r="FB281" t="s">
        <v>460</v>
      </c>
      <c r="FC281" s="27">
        <v>44421</v>
      </c>
      <c r="FF281" t="s">
        <v>460</v>
      </c>
      <c r="FG281" s="27">
        <v>44421</v>
      </c>
      <c r="FH281" t="s">
        <v>459</v>
      </c>
      <c r="FI281" s="7">
        <v>44419</v>
      </c>
      <c r="FJ281" t="s">
        <v>459</v>
      </c>
      <c r="FK281" s="27">
        <v>44419</v>
      </c>
      <c r="FL281" t="s">
        <v>459</v>
      </c>
      <c r="FM281" s="27">
        <v>44419</v>
      </c>
      <c r="FN281" t="s">
        <v>457</v>
      </c>
      <c r="FO281" s="27">
        <v>44452</v>
      </c>
      <c r="FP281" t="s">
        <v>457</v>
      </c>
      <c r="FQ281" s="27">
        <v>44452</v>
      </c>
      <c r="FR281" t="s">
        <v>455</v>
      </c>
      <c r="FS281" s="27">
        <v>44452</v>
      </c>
      <c r="FT281" t="s">
        <v>455</v>
      </c>
      <c r="FU281" s="7">
        <v>44452</v>
      </c>
      <c r="FV281" t="s">
        <v>455</v>
      </c>
      <c r="FW281" s="27">
        <v>44452</v>
      </c>
      <c r="FX281" t="s">
        <v>455</v>
      </c>
      <c r="FY281" s="27">
        <v>44452</v>
      </c>
      <c r="FZ281" t="s">
        <v>455</v>
      </c>
      <c r="GA281" s="27">
        <v>44452</v>
      </c>
      <c r="GB281" t="s">
        <v>455</v>
      </c>
      <c r="GC281" s="27">
        <v>44452</v>
      </c>
      <c r="GD281" t="s">
        <v>455</v>
      </c>
      <c r="GE281" s="27">
        <v>44452</v>
      </c>
      <c r="GF281" t="s">
        <v>455</v>
      </c>
      <c r="GG281" s="27">
        <v>44452</v>
      </c>
      <c r="GH281" t="s">
        <v>455</v>
      </c>
      <c r="GI281" s="27">
        <v>44481</v>
      </c>
      <c r="GJ281" t="s">
        <v>455</v>
      </c>
      <c r="GK281" s="27">
        <v>44481</v>
      </c>
      <c r="GL281" t="s">
        <v>455</v>
      </c>
      <c r="GM281" s="27">
        <v>44481</v>
      </c>
      <c r="GN281" t="s">
        <v>455</v>
      </c>
      <c r="GO281" s="27">
        <v>44481</v>
      </c>
      <c r="GP281" t="s">
        <v>455</v>
      </c>
      <c r="GQ281" s="27">
        <v>44481</v>
      </c>
      <c r="GR281" t="s">
        <v>455</v>
      </c>
      <c r="GS281" s="27">
        <v>44481</v>
      </c>
      <c r="GT281" t="s">
        <v>455</v>
      </c>
      <c r="GU281" s="27">
        <v>44509</v>
      </c>
      <c r="GV281" t="s">
        <v>455</v>
      </c>
      <c r="GW281" s="27">
        <v>44509</v>
      </c>
      <c r="GX281" t="s">
        <v>455</v>
      </c>
      <c r="GY281" s="27">
        <v>44509</v>
      </c>
      <c r="GZ281" t="s">
        <v>454</v>
      </c>
      <c r="HA281" s="27">
        <v>44509</v>
      </c>
      <c r="HB281" t="s">
        <v>454</v>
      </c>
      <c r="HC281" s="27">
        <v>44509</v>
      </c>
      <c r="HD281" t="s">
        <v>454</v>
      </c>
      <c r="HE281" s="27">
        <v>44509</v>
      </c>
      <c r="HF281" t="s">
        <v>454</v>
      </c>
      <c r="HG281">
        <v>44509</v>
      </c>
      <c r="HH281" t="s">
        <v>454</v>
      </c>
      <c r="HI281">
        <v>44509</v>
      </c>
      <c r="HJ281" t="s">
        <v>454</v>
      </c>
      <c r="HK281">
        <v>44509</v>
      </c>
      <c r="HL281" t="s">
        <v>454</v>
      </c>
      <c r="HM281" s="27">
        <v>44545</v>
      </c>
      <c r="HN281" t="s">
        <v>450</v>
      </c>
      <c r="HO281" s="27">
        <v>44545</v>
      </c>
      <c r="HP281" t="s">
        <v>452</v>
      </c>
      <c r="HQ281" s="27">
        <v>44553</v>
      </c>
      <c r="HR281" s="470" t="s">
        <v>452</v>
      </c>
      <c r="HS281" s="471">
        <v>44553</v>
      </c>
      <c r="HT281" t="s">
        <v>452</v>
      </c>
      <c r="HU281" s="27">
        <v>44553</v>
      </c>
      <c r="HV281" t="s">
        <v>452</v>
      </c>
      <c r="HW281" s="27">
        <v>44553</v>
      </c>
      <c r="HX281" t="s">
        <v>452</v>
      </c>
      <c r="HY281" s="27">
        <v>44553</v>
      </c>
      <c r="HZ281" t="s">
        <v>449</v>
      </c>
      <c r="IA281" s="27">
        <v>44587</v>
      </c>
      <c r="IB281" t="s">
        <v>449</v>
      </c>
      <c r="IC281" s="27">
        <v>44587</v>
      </c>
      <c r="ID281" t="s">
        <v>449</v>
      </c>
      <c r="IE281" s="27">
        <v>44587</v>
      </c>
      <c r="IF281" t="s">
        <v>447</v>
      </c>
      <c r="IG281" s="27">
        <v>44587</v>
      </c>
      <c r="IH281" t="s">
        <v>451</v>
      </c>
      <c r="II281" s="27">
        <v>44587</v>
      </c>
      <c r="IJ281" t="s">
        <v>451</v>
      </c>
      <c r="IK281" s="27">
        <v>44607</v>
      </c>
      <c r="IL281" t="s">
        <v>451</v>
      </c>
      <c r="IM281" s="27">
        <v>44607</v>
      </c>
      <c r="IN281" t="s">
        <v>451</v>
      </c>
      <c r="IO281" s="27">
        <v>44607</v>
      </c>
      <c r="IR281" t="s">
        <v>452</v>
      </c>
      <c r="IS281">
        <v>44607</v>
      </c>
      <c r="IT281" t="s">
        <v>452</v>
      </c>
      <c r="IU281" s="27">
        <v>44607</v>
      </c>
      <c r="IV281" t="s">
        <v>452</v>
      </c>
      <c r="IW281" s="27">
        <v>44642</v>
      </c>
      <c r="IX281" t="s">
        <v>452</v>
      </c>
      <c r="IY281" s="27">
        <v>44642</v>
      </c>
      <c r="IZ281" t="s">
        <v>452</v>
      </c>
      <c r="JA281" s="27">
        <v>44642</v>
      </c>
      <c r="JB281" t="s">
        <v>452</v>
      </c>
      <c r="JC281" s="27">
        <v>44642</v>
      </c>
      <c r="JD281" t="s">
        <v>452</v>
      </c>
      <c r="JE281" s="27">
        <v>44642</v>
      </c>
      <c r="JF281" t="s">
        <v>454</v>
      </c>
      <c r="JG281">
        <v>44662</v>
      </c>
      <c r="JH281" t="s">
        <v>450</v>
      </c>
      <c r="JI281" s="27">
        <v>44662</v>
      </c>
      <c r="JJ281" t="s">
        <v>450</v>
      </c>
      <c r="JK281">
        <v>44662</v>
      </c>
      <c r="JL281" t="s">
        <v>450</v>
      </c>
      <c r="JM281" s="27">
        <v>44662</v>
      </c>
      <c r="JN281" t="s">
        <v>450</v>
      </c>
      <c r="JO281" s="7">
        <v>44662</v>
      </c>
      <c r="JP281" t="s">
        <v>450</v>
      </c>
      <c r="JQ281" s="27">
        <v>44697</v>
      </c>
      <c r="JR281" t="s">
        <v>450</v>
      </c>
      <c r="JS281" s="27">
        <v>44697</v>
      </c>
      <c r="JT281" t="s">
        <v>450</v>
      </c>
      <c r="JU281">
        <v>44697</v>
      </c>
      <c r="JV281" t="s">
        <v>451</v>
      </c>
      <c r="JW281">
        <v>44728</v>
      </c>
      <c r="JX281" t="s">
        <v>451</v>
      </c>
      <c r="JY281" s="27">
        <v>44728</v>
      </c>
      <c r="JZ281" t="s">
        <v>451</v>
      </c>
      <c r="KA281" s="27">
        <v>44728</v>
      </c>
      <c r="KB281" t="s">
        <v>451</v>
      </c>
      <c r="KC281" s="27">
        <v>44763</v>
      </c>
      <c r="KD281" t="s">
        <v>451</v>
      </c>
      <c r="KE281" s="27">
        <v>44763</v>
      </c>
    </row>
    <row r="282" spans="1:291" x14ac:dyDescent="0.25">
      <c r="A282">
        <v>3026</v>
      </c>
      <c r="B282" s="7">
        <v>43969</v>
      </c>
      <c r="D282">
        <v>3026</v>
      </c>
      <c r="E282" s="7">
        <v>43969</v>
      </c>
      <c r="G282">
        <v>9320</v>
      </c>
      <c r="I282">
        <v>3418</v>
      </c>
      <c r="J282" s="7">
        <v>43969</v>
      </c>
      <c r="L282">
        <v>9320</v>
      </c>
      <c r="M282">
        <v>4880</v>
      </c>
      <c r="O282">
        <v>2524</v>
      </c>
      <c r="P282" s="7">
        <v>43924</v>
      </c>
      <c r="X282">
        <v>4880</v>
      </c>
      <c r="Y282">
        <v>4845</v>
      </c>
      <c r="Z282" s="7">
        <v>43971</v>
      </c>
      <c r="AA282">
        <v>4880</v>
      </c>
      <c r="AB282">
        <v>4880</v>
      </c>
      <c r="AC282">
        <v>2524</v>
      </c>
      <c r="AD282" s="7">
        <v>43980</v>
      </c>
      <c r="AE282" s="14">
        <v>3026</v>
      </c>
      <c r="AF282">
        <v>6327</v>
      </c>
      <c r="AG282" s="7">
        <v>43993</v>
      </c>
      <c r="AK282">
        <v>6251</v>
      </c>
      <c r="AL282" s="7">
        <v>43937</v>
      </c>
      <c r="AM282">
        <v>2531</v>
      </c>
      <c r="AN282">
        <v>6251</v>
      </c>
      <c r="AO282" s="7">
        <v>44011</v>
      </c>
      <c r="AP282">
        <v>6251</v>
      </c>
      <c r="AQ282" s="7">
        <v>44011</v>
      </c>
      <c r="AR282">
        <v>6251</v>
      </c>
      <c r="AS282" s="27">
        <v>44020</v>
      </c>
      <c r="AT282">
        <v>6251</v>
      </c>
      <c r="AU282" s="27">
        <v>44020</v>
      </c>
      <c r="AV282">
        <v>6251</v>
      </c>
      <c r="AW282" s="27">
        <v>44020</v>
      </c>
      <c r="AX282">
        <v>6251</v>
      </c>
      <c r="AY282" s="27">
        <v>44053</v>
      </c>
      <c r="AZ282">
        <v>6266</v>
      </c>
      <c r="BA282" s="27">
        <v>44053</v>
      </c>
      <c r="BB282">
        <v>6266</v>
      </c>
      <c r="BC282" s="27">
        <v>44053</v>
      </c>
      <c r="BD282">
        <v>6102</v>
      </c>
      <c r="BE282" s="27">
        <v>44053</v>
      </c>
      <c r="BF282">
        <v>6102</v>
      </c>
      <c r="BG282" s="27">
        <v>44097</v>
      </c>
      <c r="BJ282">
        <v>6102</v>
      </c>
      <c r="BK282" s="27">
        <v>44097</v>
      </c>
      <c r="BL282">
        <v>6102</v>
      </c>
      <c r="BM282" s="27">
        <v>44123</v>
      </c>
      <c r="BN282">
        <v>6124</v>
      </c>
      <c r="BO282" s="27">
        <v>44123</v>
      </c>
      <c r="BP282">
        <v>6124</v>
      </c>
      <c r="BQ282" s="7">
        <v>44123</v>
      </c>
      <c r="BR282">
        <v>6251</v>
      </c>
      <c r="BS282" s="27">
        <v>44168</v>
      </c>
      <c r="BT282">
        <v>6124</v>
      </c>
      <c r="BU282" s="27">
        <v>44181</v>
      </c>
      <c r="BV282">
        <v>6124</v>
      </c>
      <c r="BW282" s="7">
        <v>44181</v>
      </c>
      <c r="BX282">
        <v>6251</v>
      </c>
      <c r="BY282" s="27">
        <v>44168</v>
      </c>
      <c r="BZ282">
        <v>6327</v>
      </c>
      <c r="CA282" s="27">
        <v>44181</v>
      </c>
      <c r="CB282">
        <v>6102</v>
      </c>
      <c r="CC282" s="27">
        <v>44168</v>
      </c>
      <c r="CD282">
        <v>72</v>
      </c>
      <c r="CE282" s="27">
        <v>44217</v>
      </c>
      <c r="CF282">
        <v>6266</v>
      </c>
      <c r="CG282" s="27">
        <v>44123</v>
      </c>
      <c r="CH282">
        <v>6115</v>
      </c>
      <c r="CI282" s="27">
        <v>44222</v>
      </c>
      <c r="CJ282">
        <v>6421</v>
      </c>
      <c r="CK282" s="27">
        <v>44217</v>
      </c>
      <c r="CL282">
        <v>6115</v>
      </c>
      <c r="CM282" s="27">
        <v>44248</v>
      </c>
      <c r="CN282">
        <v>6286</v>
      </c>
      <c r="CO282" s="27">
        <v>44248</v>
      </c>
      <c r="CP282">
        <v>6286</v>
      </c>
      <c r="CQ282" s="7">
        <v>44248</v>
      </c>
      <c r="CT282">
        <v>96</v>
      </c>
      <c r="CU282" s="7">
        <v>44263</v>
      </c>
      <c r="CV282">
        <v>6102</v>
      </c>
      <c r="CW282" s="27">
        <v>44263</v>
      </c>
      <c r="CX282">
        <v>6102</v>
      </c>
      <c r="CY282" s="27">
        <v>44263</v>
      </c>
      <c r="CZ282">
        <v>6102</v>
      </c>
      <c r="DA282" s="27">
        <v>44300</v>
      </c>
      <c r="DB282">
        <v>6102</v>
      </c>
      <c r="DC282" s="27">
        <v>44300</v>
      </c>
      <c r="DD282">
        <v>6293</v>
      </c>
      <c r="DE282" s="27">
        <v>44299</v>
      </c>
      <c r="DF282">
        <v>6293</v>
      </c>
      <c r="DG282" s="27">
        <v>44299</v>
      </c>
      <c r="DH282">
        <v>6293</v>
      </c>
      <c r="DI282" s="27">
        <v>44299</v>
      </c>
      <c r="DJ282" t="s">
        <v>449</v>
      </c>
      <c r="DK282" s="7">
        <v>44362</v>
      </c>
      <c r="DL282" t="s">
        <v>504</v>
      </c>
      <c r="DM282" s="27">
        <v>44253</v>
      </c>
      <c r="DN282" t="s">
        <v>504</v>
      </c>
      <c r="DO282" s="27">
        <v>44253</v>
      </c>
      <c r="DP282" t="s">
        <v>589</v>
      </c>
      <c r="DQ282" s="27">
        <v>43985</v>
      </c>
      <c r="DT282" t="s">
        <v>30</v>
      </c>
      <c r="DU282" s="27">
        <v>44368</v>
      </c>
      <c r="DV282" t="s">
        <v>475</v>
      </c>
      <c r="DW282" s="27">
        <v>44362</v>
      </c>
      <c r="DX282" t="s">
        <v>473</v>
      </c>
      <c r="DY282" s="7">
        <v>44363</v>
      </c>
      <c r="DZ282" t="s">
        <v>473</v>
      </c>
      <c r="EA282">
        <v>44363</v>
      </c>
      <c r="EB282" t="s">
        <v>473</v>
      </c>
      <c r="EC282" s="27">
        <v>44396</v>
      </c>
      <c r="ED282" t="s">
        <v>473</v>
      </c>
      <c r="EE282" s="27">
        <v>44396</v>
      </c>
      <c r="EF282" t="s">
        <v>473</v>
      </c>
      <c r="EG282" s="7">
        <v>44396</v>
      </c>
      <c r="EH282" t="s">
        <v>473</v>
      </c>
      <c r="EI282" s="27">
        <v>44396</v>
      </c>
      <c r="EJ282" t="s">
        <v>469</v>
      </c>
      <c r="EK282" s="27">
        <v>44396</v>
      </c>
      <c r="EL282" t="s">
        <v>469</v>
      </c>
      <c r="EM282" s="27">
        <v>44396</v>
      </c>
      <c r="EN282" t="s">
        <v>469</v>
      </c>
      <c r="EO282" s="27">
        <v>44396</v>
      </c>
      <c r="EP282" t="s">
        <v>469</v>
      </c>
      <c r="EQ282" s="27">
        <v>44396</v>
      </c>
      <c r="ER282" t="s">
        <v>464</v>
      </c>
      <c r="ES282" s="27">
        <v>44419</v>
      </c>
      <c r="ET282" t="s">
        <v>463</v>
      </c>
      <c r="EU282" s="27">
        <v>44419</v>
      </c>
      <c r="EV282" t="s">
        <v>461</v>
      </c>
      <c r="EW282" s="27">
        <v>44419</v>
      </c>
      <c r="EX282" t="s">
        <v>461</v>
      </c>
      <c r="EY282" s="27">
        <v>44419</v>
      </c>
      <c r="EZ282" t="s">
        <v>461</v>
      </c>
      <c r="FA282">
        <v>44419</v>
      </c>
      <c r="FB282" t="s">
        <v>461</v>
      </c>
      <c r="FC282" s="27">
        <v>44419</v>
      </c>
      <c r="FF282" t="s">
        <v>19</v>
      </c>
      <c r="FG282" s="27">
        <v>44433</v>
      </c>
      <c r="FH282" t="s">
        <v>460</v>
      </c>
      <c r="FI282" s="7">
        <v>44421</v>
      </c>
      <c r="FJ282" t="s">
        <v>460</v>
      </c>
      <c r="FK282" s="27">
        <v>44421</v>
      </c>
      <c r="FL282" t="s">
        <v>460</v>
      </c>
      <c r="FM282" s="27">
        <v>44421</v>
      </c>
      <c r="FN282" t="s">
        <v>459</v>
      </c>
      <c r="FO282" s="27">
        <v>44452</v>
      </c>
      <c r="FP282" t="s">
        <v>459</v>
      </c>
      <c r="FQ282" s="27">
        <v>44452</v>
      </c>
      <c r="FR282" t="s">
        <v>457</v>
      </c>
      <c r="FS282" s="27">
        <v>44452</v>
      </c>
      <c r="FT282" t="s">
        <v>457</v>
      </c>
      <c r="FU282" s="7">
        <v>44452</v>
      </c>
      <c r="FV282" t="s">
        <v>457</v>
      </c>
      <c r="FW282" s="27">
        <v>44452</v>
      </c>
      <c r="FX282" t="s">
        <v>457</v>
      </c>
      <c r="FY282" s="27">
        <v>44452</v>
      </c>
      <c r="FZ282" t="s">
        <v>457</v>
      </c>
      <c r="GA282" s="27">
        <v>44452</v>
      </c>
      <c r="GB282" t="s">
        <v>457</v>
      </c>
      <c r="GC282" s="27">
        <v>44452</v>
      </c>
      <c r="GD282" t="s">
        <v>457</v>
      </c>
      <c r="GE282" s="27">
        <v>44452</v>
      </c>
      <c r="GF282" t="s">
        <v>457</v>
      </c>
      <c r="GG282" s="27">
        <v>44452</v>
      </c>
      <c r="GH282" t="s">
        <v>457</v>
      </c>
      <c r="GI282" s="27">
        <v>44481</v>
      </c>
      <c r="GJ282" t="s">
        <v>457</v>
      </c>
      <c r="GK282" s="27">
        <v>44481</v>
      </c>
      <c r="GL282" t="s">
        <v>457</v>
      </c>
      <c r="GM282" s="27">
        <v>44481</v>
      </c>
      <c r="GN282" t="s">
        <v>457</v>
      </c>
      <c r="GO282" s="27">
        <v>44481</v>
      </c>
      <c r="GP282" t="s">
        <v>457</v>
      </c>
      <c r="GQ282" s="27">
        <v>44481</v>
      </c>
      <c r="GR282" t="s">
        <v>457</v>
      </c>
      <c r="GS282" s="27">
        <v>44481</v>
      </c>
      <c r="GT282" t="s">
        <v>457</v>
      </c>
      <c r="GU282" s="27">
        <v>44509</v>
      </c>
      <c r="GV282" t="s">
        <v>457</v>
      </c>
      <c r="GW282" s="27">
        <v>44509</v>
      </c>
      <c r="GX282" t="s">
        <v>457</v>
      </c>
      <c r="GY282" s="27">
        <v>44509</v>
      </c>
      <c r="GZ282" t="s">
        <v>455</v>
      </c>
      <c r="HA282" s="27">
        <v>44509</v>
      </c>
      <c r="HB282" t="s">
        <v>455</v>
      </c>
      <c r="HC282" s="27">
        <v>44509</v>
      </c>
      <c r="HD282" t="s">
        <v>455</v>
      </c>
      <c r="HE282" s="27">
        <v>44509</v>
      </c>
      <c r="HF282" t="s">
        <v>455</v>
      </c>
      <c r="HG282">
        <v>44509</v>
      </c>
      <c r="HH282" t="s">
        <v>455</v>
      </c>
      <c r="HI282">
        <v>44509</v>
      </c>
      <c r="HJ282" t="s">
        <v>455</v>
      </c>
      <c r="HK282">
        <v>44509</v>
      </c>
      <c r="HL282" t="s">
        <v>455</v>
      </c>
      <c r="HM282" s="27">
        <v>44545</v>
      </c>
      <c r="HN282" t="s">
        <v>451</v>
      </c>
      <c r="HO282" s="27">
        <v>44545</v>
      </c>
      <c r="HP282" t="s">
        <v>454</v>
      </c>
      <c r="HQ282" s="27">
        <v>44545</v>
      </c>
      <c r="HR282" s="470" t="s">
        <v>454</v>
      </c>
      <c r="HS282" s="471">
        <v>44545</v>
      </c>
      <c r="HT282" t="s">
        <v>454</v>
      </c>
      <c r="HU282" s="27">
        <v>44545</v>
      </c>
      <c r="HV282" t="s">
        <v>454</v>
      </c>
      <c r="HW282" s="27">
        <v>44545</v>
      </c>
      <c r="HX282" t="s">
        <v>454</v>
      </c>
      <c r="HY282" s="27">
        <v>44545</v>
      </c>
      <c r="HZ282" t="s">
        <v>450</v>
      </c>
      <c r="IA282" s="27">
        <v>44587</v>
      </c>
      <c r="IB282" t="s">
        <v>450</v>
      </c>
      <c r="IC282" s="27">
        <v>44587</v>
      </c>
      <c r="ID282" t="s">
        <v>450</v>
      </c>
      <c r="IE282" s="27">
        <v>44587</v>
      </c>
      <c r="IF282" t="s">
        <v>449</v>
      </c>
      <c r="IG282" s="27">
        <v>44587</v>
      </c>
      <c r="IH282" t="s">
        <v>452</v>
      </c>
      <c r="II282" s="27">
        <v>44587</v>
      </c>
      <c r="IJ282" t="s">
        <v>452</v>
      </c>
      <c r="IK282" s="27">
        <v>44607</v>
      </c>
      <c r="IL282" t="s">
        <v>452</v>
      </c>
      <c r="IM282" s="27">
        <v>44607</v>
      </c>
      <c r="IN282" t="s">
        <v>452</v>
      </c>
      <c r="IO282" s="27">
        <v>44607</v>
      </c>
      <c r="IR282" t="s">
        <v>454</v>
      </c>
      <c r="IS282">
        <v>44607</v>
      </c>
      <c r="IT282" t="s">
        <v>454</v>
      </c>
      <c r="IU282" s="27">
        <v>44607</v>
      </c>
      <c r="IV282" t="s">
        <v>454</v>
      </c>
      <c r="IW282" s="27">
        <v>44642</v>
      </c>
      <c r="IX282" t="s">
        <v>454</v>
      </c>
      <c r="IY282" s="27">
        <v>44642</v>
      </c>
      <c r="IZ282" t="s">
        <v>454</v>
      </c>
      <c r="JA282" s="27">
        <v>44642</v>
      </c>
      <c r="JB282" t="s">
        <v>454</v>
      </c>
      <c r="JC282" s="27">
        <v>44642</v>
      </c>
      <c r="JD282" t="s">
        <v>454</v>
      </c>
      <c r="JE282" s="27">
        <v>44642</v>
      </c>
      <c r="JF282" t="s">
        <v>455</v>
      </c>
      <c r="JG282">
        <v>44662</v>
      </c>
      <c r="JH282" t="s">
        <v>451</v>
      </c>
      <c r="JI282" s="27">
        <v>44662</v>
      </c>
      <c r="JJ282" t="s">
        <v>451</v>
      </c>
      <c r="JK282">
        <v>44662</v>
      </c>
      <c r="JL282" t="s">
        <v>451</v>
      </c>
      <c r="JM282" s="27">
        <v>44662</v>
      </c>
      <c r="JN282" t="s">
        <v>451</v>
      </c>
      <c r="JO282" s="7">
        <v>44662</v>
      </c>
      <c r="JP282" t="s">
        <v>451</v>
      </c>
      <c r="JQ282" s="27">
        <v>44697</v>
      </c>
      <c r="JR282" t="s">
        <v>451</v>
      </c>
      <c r="JS282" s="27">
        <v>44697</v>
      </c>
      <c r="JT282" t="s">
        <v>451</v>
      </c>
      <c r="JU282">
        <v>44697</v>
      </c>
      <c r="JV282" t="s">
        <v>452</v>
      </c>
      <c r="JW282">
        <v>44697</v>
      </c>
      <c r="JX282" t="s">
        <v>452</v>
      </c>
      <c r="JY282" s="27">
        <v>44732</v>
      </c>
      <c r="JZ282" t="s">
        <v>452</v>
      </c>
      <c r="KA282" s="27">
        <v>44732</v>
      </c>
      <c r="KB282" t="s">
        <v>452</v>
      </c>
      <c r="KC282" s="27">
        <v>44763</v>
      </c>
      <c r="KD282" t="s">
        <v>452</v>
      </c>
      <c r="KE282" s="27">
        <v>44763</v>
      </c>
    </row>
    <row r="283" spans="1:291" x14ac:dyDescent="0.25">
      <c r="A283">
        <v>3418</v>
      </c>
      <c r="B283" s="7">
        <v>43969</v>
      </c>
      <c r="D283">
        <v>3418</v>
      </c>
      <c r="E283" s="7">
        <v>43969</v>
      </c>
      <c r="G283">
        <v>9321</v>
      </c>
      <c r="I283">
        <v>3409</v>
      </c>
      <c r="J283" s="7">
        <v>43969</v>
      </c>
      <c r="L283">
        <v>9321</v>
      </c>
      <c r="M283">
        <v>4845</v>
      </c>
      <c r="O283">
        <v>2535</v>
      </c>
      <c r="P283" s="7">
        <v>43942</v>
      </c>
      <c r="X283">
        <v>4845</v>
      </c>
      <c r="Y283">
        <v>4695</v>
      </c>
      <c r="Z283" s="7">
        <v>43971</v>
      </c>
      <c r="AA283">
        <v>4845</v>
      </c>
      <c r="AB283">
        <v>4845</v>
      </c>
      <c r="AC283">
        <v>2535</v>
      </c>
      <c r="AD283" s="7">
        <v>43980</v>
      </c>
      <c r="AE283" s="14">
        <v>3418</v>
      </c>
      <c r="AF283">
        <v>6124</v>
      </c>
      <c r="AG283" s="7">
        <v>43993</v>
      </c>
      <c r="AK283">
        <v>6243</v>
      </c>
      <c r="AL283" s="7">
        <v>43985</v>
      </c>
      <c r="AM283">
        <v>2558</v>
      </c>
      <c r="AN283">
        <v>6243</v>
      </c>
      <c r="AO283" s="7">
        <v>44011</v>
      </c>
      <c r="AP283">
        <v>6243</v>
      </c>
      <c r="AQ283" s="7">
        <v>44011</v>
      </c>
      <c r="AR283">
        <v>6243</v>
      </c>
      <c r="AS283" s="27">
        <v>44020</v>
      </c>
      <c r="AT283">
        <v>6243</v>
      </c>
      <c r="AU283" s="27">
        <v>44020</v>
      </c>
      <c r="AV283">
        <v>6243</v>
      </c>
      <c r="AW283" s="27">
        <v>44020</v>
      </c>
      <c r="AX283">
        <v>6243</v>
      </c>
      <c r="AY283" s="27">
        <v>44053</v>
      </c>
      <c r="AZ283">
        <v>6251</v>
      </c>
      <c r="BA283" s="27">
        <v>44053</v>
      </c>
      <c r="BB283">
        <v>6251</v>
      </c>
      <c r="BC283" s="27">
        <v>44053</v>
      </c>
      <c r="BD283">
        <v>6266</v>
      </c>
      <c r="BE283" s="27">
        <v>44053</v>
      </c>
      <c r="BF283">
        <v>6266</v>
      </c>
      <c r="BG283" s="27">
        <v>44097</v>
      </c>
      <c r="BJ283">
        <v>6266</v>
      </c>
      <c r="BK283" s="27">
        <v>44097</v>
      </c>
      <c r="BL283">
        <v>6266</v>
      </c>
      <c r="BM283" s="27">
        <v>44123</v>
      </c>
      <c r="BN283">
        <v>6293</v>
      </c>
      <c r="BO283" s="27">
        <v>44123</v>
      </c>
      <c r="BP283">
        <v>6293</v>
      </c>
      <c r="BQ283" s="7">
        <v>44123</v>
      </c>
      <c r="BR283">
        <v>6243</v>
      </c>
      <c r="BS283" s="27">
        <v>44123</v>
      </c>
      <c r="BT283">
        <v>6293</v>
      </c>
      <c r="BU283" s="27">
        <v>44123</v>
      </c>
      <c r="BV283">
        <v>6293</v>
      </c>
      <c r="BW283">
        <v>44123</v>
      </c>
      <c r="BX283">
        <v>6243</v>
      </c>
      <c r="BY283" s="27">
        <v>44123</v>
      </c>
      <c r="BZ283">
        <v>6124</v>
      </c>
      <c r="CA283" s="27">
        <v>44181</v>
      </c>
      <c r="CB283">
        <v>6266</v>
      </c>
      <c r="CC283" s="27">
        <v>44123</v>
      </c>
      <c r="CD283">
        <v>134</v>
      </c>
      <c r="CE283" s="27">
        <v>43929</v>
      </c>
      <c r="CF283">
        <v>6251</v>
      </c>
      <c r="CG283" s="27">
        <v>44222</v>
      </c>
      <c r="CH283">
        <v>1451</v>
      </c>
      <c r="CI283" s="27">
        <v>43985</v>
      </c>
      <c r="CJ283">
        <v>6430</v>
      </c>
      <c r="CK283" s="27">
        <v>44167</v>
      </c>
      <c r="CL283">
        <v>1451</v>
      </c>
      <c r="CM283" s="27">
        <v>43985</v>
      </c>
      <c r="CN283">
        <v>6115</v>
      </c>
      <c r="CO283" s="27">
        <v>44248</v>
      </c>
      <c r="CP283">
        <v>6115</v>
      </c>
      <c r="CQ283" s="7">
        <v>44248</v>
      </c>
      <c r="CT283">
        <v>99</v>
      </c>
      <c r="CU283" s="7">
        <v>44263</v>
      </c>
      <c r="CV283">
        <v>6266</v>
      </c>
      <c r="CW283" s="27">
        <v>44264</v>
      </c>
      <c r="CX283">
        <v>6266</v>
      </c>
      <c r="CY283" s="27">
        <v>44264</v>
      </c>
      <c r="CZ283">
        <v>6266</v>
      </c>
      <c r="DA283" s="27">
        <v>44299</v>
      </c>
      <c r="DB283">
        <v>6266</v>
      </c>
      <c r="DC283" s="27">
        <v>44299</v>
      </c>
      <c r="DD283">
        <v>6102</v>
      </c>
      <c r="DE283" s="27">
        <v>44300</v>
      </c>
      <c r="DF283">
        <v>6102</v>
      </c>
      <c r="DG283" s="27">
        <v>44300</v>
      </c>
      <c r="DH283">
        <v>6102</v>
      </c>
      <c r="DI283" s="27">
        <v>44300</v>
      </c>
      <c r="DJ283" t="s">
        <v>450</v>
      </c>
      <c r="DK283" s="7">
        <v>44362</v>
      </c>
      <c r="DL283" t="s">
        <v>505</v>
      </c>
      <c r="DM283" s="27">
        <v>44363</v>
      </c>
      <c r="DN283" t="s">
        <v>505</v>
      </c>
      <c r="DO283" s="27">
        <v>44363</v>
      </c>
      <c r="DP283" t="s">
        <v>30</v>
      </c>
      <c r="DQ283" s="27">
        <v>44368</v>
      </c>
      <c r="DT283" t="s">
        <v>32</v>
      </c>
      <c r="DU283" s="27">
        <v>44368</v>
      </c>
      <c r="DV283" t="s">
        <v>477</v>
      </c>
      <c r="DW283" s="27">
        <v>44362</v>
      </c>
      <c r="DX283" t="s">
        <v>474</v>
      </c>
      <c r="DY283" s="7">
        <v>44363</v>
      </c>
      <c r="DZ283" t="s">
        <v>474</v>
      </c>
      <c r="EA283">
        <v>44363</v>
      </c>
      <c r="EB283" t="s">
        <v>474</v>
      </c>
      <c r="EC283" s="27">
        <v>44396</v>
      </c>
      <c r="ED283" t="s">
        <v>474</v>
      </c>
      <c r="EE283" s="27">
        <v>44396</v>
      </c>
      <c r="EF283" t="s">
        <v>474</v>
      </c>
      <c r="EG283" s="7">
        <v>44396</v>
      </c>
      <c r="EH283" t="s">
        <v>474</v>
      </c>
      <c r="EI283" s="27">
        <v>44396</v>
      </c>
      <c r="EJ283" t="s">
        <v>470</v>
      </c>
      <c r="EK283" s="27">
        <v>44396</v>
      </c>
      <c r="EL283" t="s">
        <v>470</v>
      </c>
      <c r="EM283" s="27">
        <v>44396</v>
      </c>
      <c r="EN283" t="s">
        <v>470</v>
      </c>
      <c r="EO283" s="27">
        <v>44396</v>
      </c>
      <c r="EP283" t="s">
        <v>470</v>
      </c>
      <c r="EQ283" s="27">
        <v>44396</v>
      </c>
      <c r="ER283" t="s">
        <v>466</v>
      </c>
      <c r="ES283" s="27">
        <v>44419</v>
      </c>
      <c r="ET283" t="s">
        <v>464</v>
      </c>
      <c r="EU283" s="27">
        <v>44419</v>
      </c>
      <c r="EV283" t="s">
        <v>463</v>
      </c>
      <c r="EW283" s="27">
        <v>44419</v>
      </c>
      <c r="EX283" t="s">
        <v>463</v>
      </c>
      <c r="EY283" s="27">
        <v>44419</v>
      </c>
      <c r="EZ283" t="s">
        <v>463</v>
      </c>
      <c r="FA283">
        <v>44419</v>
      </c>
      <c r="FB283" t="s">
        <v>463</v>
      </c>
      <c r="FC283" s="27">
        <v>44419</v>
      </c>
      <c r="FF283" t="s">
        <v>461</v>
      </c>
      <c r="FG283" s="27">
        <v>44419</v>
      </c>
      <c r="FH283" t="s">
        <v>19</v>
      </c>
      <c r="FI283" s="7">
        <v>44433</v>
      </c>
      <c r="FJ283" t="s">
        <v>19</v>
      </c>
      <c r="FK283" s="27">
        <v>44433</v>
      </c>
      <c r="FL283" t="s">
        <v>19</v>
      </c>
      <c r="FM283" s="27">
        <v>44433</v>
      </c>
      <c r="FN283" t="s">
        <v>460</v>
      </c>
      <c r="FO283" s="27">
        <v>44452</v>
      </c>
      <c r="FP283" t="s">
        <v>460</v>
      </c>
      <c r="FQ283" s="27">
        <v>44452</v>
      </c>
      <c r="FR283" t="s">
        <v>459</v>
      </c>
      <c r="FS283" s="27">
        <v>44452</v>
      </c>
      <c r="FT283" t="s">
        <v>459</v>
      </c>
      <c r="FU283" s="7">
        <v>44452</v>
      </c>
      <c r="FV283" t="s">
        <v>459</v>
      </c>
      <c r="FW283" s="27">
        <v>44452</v>
      </c>
      <c r="FX283" t="s">
        <v>459</v>
      </c>
      <c r="FY283" s="27">
        <v>44452</v>
      </c>
      <c r="FZ283" t="s">
        <v>459</v>
      </c>
      <c r="GA283" s="27">
        <v>44452</v>
      </c>
      <c r="GB283" t="s">
        <v>459</v>
      </c>
      <c r="GC283" s="27">
        <v>44452</v>
      </c>
      <c r="GD283" t="s">
        <v>459</v>
      </c>
      <c r="GE283" s="27">
        <v>44452</v>
      </c>
      <c r="GF283" t="s">
        <v>459</v>
      </c>
      <c r="GG283" s="27">
        <v>44452</v>
      </c>
      <c r="GH283" t="s">
        <v>459</v>
      </c>
      <c r="GI283" s="27">
        <v>44481</v>
      </c>
      <c r="GJ283" t="s">
        <v>459</v>
      </c>
      <c r="GK283" s="27">
        <v>44481</v>
      </c>
      <c r="GL283" t="s">
        <v>459</v>
      </c>
      <c r="GM283" s="27">
        <v>44481</v>
      </c>
      <c r="GN283" t="s">
        <v>459</v>
      </c>
      <c r="GO283" s="27">
        <v>44481</v>
      </c>
      <c r="GP283" t="s">
        <v>459</v>
      </c>
      <c r="GQ283" s="27">
        <v>44481</v>
      </c>
      <c r="GR283" t="s">
        <v>459</v>
      </c>
      <c r="GS283" s="27">
        <v>44481</v>
      </c>
      <c r="GT283" t="s">
        <v>459</v>
      </c>
      <c r="GU283" s="27">
        <v>44509</v>
      </c>
      <c r="GV283" t="s">
        <v>459</v>
      </c>
      <c r="GW283" s="27">
        <v>44509</v>
      </c>
      <c r="GX283" t="s">
        <v>459</v>
      </c>
      <c r="GY283" s="27">
        <v>44509</v>
      </c>
      <c r="GZ283" t="s">
        <v>457</v>
      </c>
      <c r="HA283" s="27">
        <v>44509</v>
      </c>
      <c r="HB283" t="s">
        <v>457</v>
      </c>
      <c r="HC283" s="27">
        <v>44509</v>
      </c>
      <c r="HD283" t="s">
        <v>457</v>
      </c>
      <c r="HE283" s="27">
        <v>44509</v>
      </c>
      <c r="HF283" t="s">
        <v>457</v>
      </c>
      <c r="HG283">
        <v>44509</v>
      </c>
      <c r="HH283" t="s">
        <v>457</v>
      </c>
      <c r="HI283">
        <v>44509</v>
      </c>
      <c r="HJ283" t="s">
        <v>457</v>
      </c>
      <c r="HK283">
        <v>44509</v>
      </c>
      <c r="HL283" t="s">
        <v>457</v>
      </c>
      <c r="HM283" s="27">
        <v>44545</v>
      </c>
      <c r="HN283" t="s">
        <v>452</v>
      </c>
      <c r="HO283" s="27">
        <v>44545</v>
      </c>
      <c r="HP283" t="s">
        <v>455</v>
      </c>
      <c r="HQ283" s="27">
        <v>44545</v>
      </c>
      <c r="HR283" s="470" t="s">
        <v>455</v>
      </c>
      <c r="HS283" s="471">
        <v>44545</v>
      </c>
      <c r="HT283" t="s">
        <v>455</v>
      </c>
      <c r="HU283" s="27">
        <v>44545</v>
      </c>
      <c r="HV283" t="s">
        <v>455</v>
      </c>
      <c r="HW283" s="27">
        <v>44545</v>
      </c>
      <c r="HX283" t="s">
        <v>455</v>
      </c>
      <c r="HY283" s="27">
        <v>44545</v>
      </c>
      <c r="HZ283" t="s">
        <v>451</v>
      </c>
      <c r="IA283" s="27">
        <v>44587</v>
      </c>
      <c r="IB283" t="s">
        <v>451</v>
      </c>
      <c r="IC283" s="27">
        <v>44587</v>
      </c>
      <c r="ID283" t="s">
        <v>451</v>
      </c>
      <c r="IE283" s="27">
        <v>44587</v>
      </c>
      <c r="IF283" t="s">
        <v>450</v>
      </c>
      <c r="IG283" s="27">
        <v>44587</v>
      </c>
      <c r="IH283" t="s">
        <v>454</v>
      </c>
      <c r="II283" s="27">
        <v>44587</v>
      </c>
      <c r="IJ283" t="s">
        <v>454</v>
      </c>
      <c r="IK283" s="27">
        <v>44607</v>
      </c>
      <c r="IL283" t="s">
        <v>454</v>
      </c>
      <c r="IM283" s="27">
        <v>44607</v>
      </c>
      <c r="IN283" t="s">
        <v>454</v>
      </c>
      <c r="IO283" s="27">
        <v>44607</v>
      </c>
      <c r="IR283" t="s">
        <v>455</v>
      </c>
      <c r="IS283">
        <v>44607</v>
      </c>
      <c r="IT283" t="s">
        <v>455</v>
      </c>
      <c r="IU283" s="27">
        <v>44607</v>
      </c>
      <c r="IV283" t="s">
        <v>455</v>
      </c>
      <c r="IW283" s="27">
        <v>44642</v>
      </c>
      <c r="IX283" t="s">
        <v>455</v>
      </c>
      <c r="IY283" s="27">
        <v>44642</v>
      </c>
      <c r="IZ283" t="s">
        <v>455</v>
      </c>
      <c r="JA283" s="27">
        <v>44642</v>
      </c>
      <c r="JB283" t="s">
        <v>455</v>
      </c>
      <c r="JC283" s="27">
        <v>44642</v>
      </c>
      <c r="JD283" t="s">
        <v>455</v>
      </c>
      <c r="JE283" s="27">
        <v>44642</v>
      </c>
      <c r="JF283" t="s">
        <v>457</v>
      </c>
      <c r="JG283">
        <v>44662</v>
      </c>
      <c r="JH283" t="s">
        <v>452</v>
      </c>
      <c r="JI283" s="27">
        <v>44662</v>
      </c>
      <c r="JJ283" t="s">
        <v>452</v>
      </c>
      <c r="JK283">
        <v>44662</v>
      </c>
      <c r="JL283" t="s">
        <v>452</v>
      </c>
      <c r="JM283" s="27">
        <v>44662</v>
      </c>
      <c r="JN283" t="s">
        <v>452</v>
      </c>
      <c r="JO283" s="7">
        <v>44662</v>
      </c>
      <c r="JP283" t="s">
        <v>452</v>
      </c>
      <c r="JQ283" s="27">
        <v>44697</v>
      </c>
      <c r="JR283" t="s">
        <v>452</v>
      </c>
      <c r="JS283" s="27">
        <v>44697</v>
      </c>
      <c r="JT283" t="s">
        <v>452</v>
      </c>
      <c r="JU283">
        <v>44697</v>
      </c>
      <c r="JV283" t="s">
        <v>454</v>
      </c>
      <c r="JW283">
        <v>44728</v>
      </c>
      <c r="JX283" t="s">
        <v>454</v>
      </c>
      <c r="JY283" s="27">
        <v>44728</v>
      </c>
      <c r="JZ283" t="s">
        <v>454</v>
      </c>
      <c r="KA283" s="27">
        <v>44728</v>
      </c>
      <c r="KB283" t="s">
        <v>454</v>
      </c>
      <c r="KC283" s="27">
        <v>44763</v>
      </c>
      <c r="KD283" t="s">
        <v>454</v>
      </c>
      <c r="KE283" s="27">
        <v>44763</v>
      </c>
    </row>
    <row r="284" spans="1:291" x14ac:dyDescent="0.25">
      <c r="A284">
        <v>3409</v>
      </c>
      <c r="B284" s="7">
        <v>43969</v>
      </c>
      <c r="D284">
        <v>3409</v>
      </c>
      <c r="E284" s="7">
        <v>43969</v>
      </c>
      <c r="G284">
        <v>9319</v>
      </c>
      <c r="I284">
        <v>3399</v>
      </c>
      <c r="J284" s="7">
        <v>43969</v>
      </c>
      <c r="L284">
        <v>9319</v>
      </c>
      <c r="M284">
        <v>4695</v>
      </c>
      <c r="O284">
        <v>6660</v>
      </c>
      <c r="P284" s="7">
        <v>43924</v>
      </c>
      <c r="X284">
        <v>4695</v>
      </c>
      <c r="Y284">
        <v>3026</v>
      </c>
      <c r="Z284" s="7">
        <v>43969</v>
      </c>
      <c r="AA284">
        <v>4695</v>
      </c>
      <c r="AB284">
        <v>4695</v>
      </c>
      <c r="AC284">
        <v>6660</v>
      </c>
      <c r="AD284" s="7">
        <v>43980</v>
      </c>
      <c r="AE284" s="14">
        <v>3409</v>
      </c>
      <c r="AF284">
        <v>6293</v>
      </c>
      <c r="AG284" s="7">
        <v>43985</v>
      </c>
      <c r="AK284">
        <v>6244</v>
      </c>
      <c r="AL284" s="7">
        <v>43985</v>
      </c>
      <c r="AM284">
        <v>2524</v>
      </c>
      <c r="AN284">
        <v>6244</v>
      </c>
      <c r="AO284" s="7">
        <v>44011</v>
      </c>
      <c r="AP284">
        <v>6244</v>
      </c>
      <c r="AQ284" s="7">
        <v>44011</v>
      </c>
      <c r="AR284">
        <v>6244</v>
      </c>
      <c r="AS284" s="27">
        <v>44020</v>
      </c>
      <c r="AT284">
        <v>6244</v>
      </c>
      <c r="AU284" s="27">
        <v>44020</v>
      </c>
      <c r="AV284">
        <v>6244</v>
      </c>
      <c r="AW284" s="27">
        <v>44020</v>
      </c>
      <c r="AX284">
        <v>6244</v>
      </c>
      <c r="AY284" s="27">
        <v>44053</v>
      </c>
      <c r="AZ284">
        <v>6243</v>
      </c>
      <c r="BA284" s="27">
        <v>44053</v>
      </c>
      <c r="BB284">
        <v>6243</v>
      </c>
      <c r="BC284" s="27">
        <v>44053</v>
      </c>
      <c r="BD284">
        <v>6251</v>
      </c>
      <c r="BE284" s="27">
        <v>44053</v>
      </c>
      <c r="BF284">
        <v>6251</v>
      </c>
      <c r="BG284" s="27">
        <v>44053</v>
      </c>
      <c r="BJ284">
        <v>6251</v>
      </c>
      <c r="BK284" s="27">
        <v>44053</v>
      </c>
      <c r="BL284">
        <v>6251</v>
      </c>
      <c r="BM284" s="27">
        <v>44123</v>
      </c>
      <c r="BN284">
        <v>6102</v>
      </c>
      <c r="BO284" s="27">
        <v>44123</v>
      </c>
      <c r="BP284">
        <v>6102</v>
      </c>
      <c r="BQ284" s="7">
        <v>44123</v>
      </c>
      <c r="BR284">
        <v>6244</v>
      </c>
      <c r="BS284" s="27">
        <v>44123</v>
      </c>
      <c r="BT284">
        <v>6102</v>
      </c>
      <c r="BU284" s="27">
        <v>44168</v>
      </c>
      <c r="BV284">
        <v>6102</v>
      </c>
      <c r="BW284" s="7">
        <v>44168</v>
      </c>
      <c r="BX284">
        <v>6244</v>
      </c>
      <c r="BY284" s="27">
        <v>44123</v>
      </c>
      <c r="BZ284">
        <v>6293</v>
      </c>
      <c r="CA284" s="27">
        <v>44123</v>
      </c>
      <c r="CB284">
        <v>6251</v>
      </c>
      <c r="CC284" s="27">
        <v>44222</v>
      </c>
      <c r="CD284">
        <v>291</v>
      </c>
      <c r="CE284" s="27">
        <v>44217</v>
      </c>
      <c r="CF284">
        <v>6243</v>
      </c>
      <c r="CG284" s="27">
        <v>44123</v>
      </c>
      <c r="CH284">
        <v>2188</v>
      </c>
      <c r="CI284" s="27">
        <v>44019</v>
      </c>
      <c r="CJ284">
        <v>6431</v>
      </c>
      <c r="CK284" s="27">
        <v>44053</v>
      </c>
      <c r="CL284">
        <v>2188</v>
      </c>
      <c r="CM284" s="27">
        <v>44019</v>
      </c>
      <c r="CN284">
        <v>1451</v>
      </c>
      <c r="CO284" s="27">
        <v>43985</v>
      </c>
      <c r="CP284">
        <v>1451</v>
      </c>
      <c r="CQ284" s="7">
        <v>43985</v>
      </c>
      <c r="CT284">
        <v>75</v>
      </c>
      <c r="CU284" s="7">
        <v>44263</v>
      </c>
      <c r="CV284">
        <v>6251</v>
      </c>
      <c r="CW284" s="27">
        <v>44263</v>
      </c>
      <c r="CX284">
        <v>6251</v>
      </c>
      <c r="CY284" s="27">
        <v>44263</v>
      </c>
      <c r="CZ284">
        <v>6251</v>
      </c>
      <c r="DA284" s="27">
        <v>44300</v>
      </c>
      <c r="DB284">
        <v>6251</v>
      </c>
      <c r="DC284" s="27">
        <v>44300</v>
      </c>
      <c r="DD284">
        <v>6266</v>
      </c>
      <c r="DE284" s="27">
        <v>44299</v>
      </c>
      <c r="DF284">
        <v>6266</v>
      </c>
      <c r="DG284" s="27">
        <v>44299</v>
      </c>
      <c r="DH284">
        <v>6266</v>
      </c>
      <c r="DI284" s="27">
        <v>44299</v>
      </c>
      <c r="DJ284" t="s">
        <v>451</v>
      </c>
      <c r="DK284" s="7">
        <v>44263</v>
      </c>
      <c r="DL284" t="s">
        <v>506</v>
      </c>
      <c r="DM284" s="27">
        <v>44363</v>
      </c>
      <c r="DN284" t="s">
        <v>506</v>
      </c>
      <c r="DO284" s="27">
        <v>44363</v>
      </c>
      <c r="DP284" t="s">
        <v>32</v>
      </c>
      <c r="DQ284" s="27">
        <v>44368</v>
      </c>
      <c r="DT284" t="s">
        <v>33</v>
      </c>
      <c r="DU284" s="27">
        <v>44019</v>
      </c>
      <c r="DV284" t="s">
        <v>30</v>
      </c>
      <c r="DW284" s="27">
        <v>44368</v>
      </c>
      <c r="DX284" t="s">
        <v>475</v>
      </c>
      <c r="DY284" s="7">
        <v>44362</v>
      </c>
      <c r="DZ284" t="s">
        <v>475</v>
      </c>
      <c r="EA284">
        <v>44362</v>
      </c>
      <c r="EB284" t="s">
        <v>475</v>
      </c>
      <c r="EC284" s="27">
        <v>44396</v>
      </c>
      <c r="ED284" t="s">
        <v>475</v>
      </c>
      <c r="EE284" s="27">
        <v>44396</v>
      </c>
      <c r="EF284" t="s">
        <v>475</v>
      </c>
      <c r="EG284" s="7">
        <v>44396</v>
      </c>
      <c r="EH284" t="s">
        <v>475</v>
      </c>
      <c r="EI284" s="27">
        <v>44396</v>
      </c>
      <c r="EJ284" t="s">
        <v>472</v>
      </c>
      <c r="EK284" s="27">
        <v>44396</v>
      </c>
      <c r="EL284" t="s">
        <v>472</v>
      </c>
      <c r="EM284" s="27">
        <v>44396</v>
      </c>
      <c r="EN284" t="s">
        <v>472</v>
      </c>
      <c r="EO284" s="27">
        <v>44396</v>
      </c>
      <c r="EP284" t="s">
        <v>472</v>
      </c>
      <c r="EQ284" s="27">
        <v>44396</v>
      </c>
      <c r="ER284" t="s">
        <v>467</v>
      </c>
      <c r="ES284" s="27">
        <v>44396</v>
      </c>
      <c r="ET284" t="s">
        <v>466</v>
      </c>
      <c r="EU284" s="27">
        <v>44419</v>
      </c>
      <c r="EV284" t="s">
        <v>464</v>
      </c>
      <c r="EW284" s="27">
        <v>44419</v>
      </c>
      <c r="EX284" t="s">
        <v>464</v>
      </c>
      <c r="EY284" s="27">
        <v>44419</v>
      </c>
      <c r="EZ284" t="s">
        <v>464</v>
      </c>
      <c r="FA284">
        <v>44419</v>
      </c>
      <c r="FB284" t="s">
        <v>464</v>
      </c>
      <c r="FC284" s="27">
        <v>44419</v>
      </c>
      <c r="FF284" t="s">
        <v>463</v>
      </c>
      <c r="FG284" s="27">
        <v>44419</v>
      </c>
      <c r="FH284" t="s">
        <v>461</v>
      </c>
      <c r="FI284" s="7">
        <v>44419</v>
      </c>
      <c r="FJ284" t="s">
        <v>461</v>
      </c>
      <c r="FK284" s="27">
        <v>44419</v>
      </c>
      <c r="FL284" t="s">
        <v>461</v>
      </c>
      <c r="FM284" s="27">
        <v>44419</v>
      </c>
      <c r="FN284" t="s">
        <v>19</v>
      </c>
      <c r="FO284" s="27">
        <v>44433</v>
      </c>
      <c r="FP284" t="s">
        <v>19</v>
      </c>
      <c r="FQ284" s="27">
        <v>44433</v>
      </c>
      <c r="FR284" t="s">
        <v>460</v>
      </c>
      <c r="FS284" s="27">
        <v>44452</v>
      </c>
      <c r="FT284" t="s">
        <v>460</v>
      </c>
      <c r="FU284" s="7">
        <v>44452</v>
      </c>
      <c r="FV284" t="s">
        <v>460</v>
      </c>
      <c r="FW284" s="27">
        <v>44452</v>
      </c>
      <c r="FX284" t="s">
        <v>460</v>
      </c>
      <c r="FY284" s="27">
        <v>44452</v>
      </c>
      <c r="FZ284" t="s">
        <v>460</v>
      </c>
      <c r="GA284" s="27">
        <v>44452</v>
      </c>
      <c r="GB284" t="s">
        <v>460</v>
      </c>
      <c r="GC284" s="27">
        <v>44452</v>
      </c>
      <c r="GD284" t="s">
        <v>460</v>
      </c>
      <c r="GE284" s="27">
        <v>44452</v>
      </c>
      <c r="GF284" t="s">
        <v>460</v>
      </c>
      <c r="GG284" s="27">
        <v>44452</v>
      </c>
      <c r="GH284" t="s">
        <v>460</v>
      </c>
      <c r="GI284" s="27">
        <v>44481</v>
      </c>
      <c r="GJ284" t="s">
        <v>460</v>
      </c>
      <c r="GK284" s="27">
        <v>44481</v>
      </c>
      <c r="GL284" t="s">
        <v>460</v>
      </c>
      <c r="GM284" s="27">
        <v>44481</v>
      </c>
      <c r="GN284" t="s">
        <v>460</v>
      </c>
      <c r="GO284" s="27">
        <v>44481</v>
      </c>
      <c r="GP284" t="s">
        <v>460</v>
      </c>
      <c r="GQ284" s="27">
        <v>44481</v>
      </c>
      <c r="GR284" t="s">
        <v>460</v>
      </c>
      <c r="GS284" s="27">
        <v>44481</v>
      </c>
      <c r="GT284" t="s">
        <v>460</v>
      </c>
      <c r="GU284" s="27">
        <v>44509</v>
      </c>
      <c r="GV284" t="s">
        <v>460</v>
      </c>
      <c r="GW284" s="27">
        <v>44509</v>
      </c>
      <c r="GX284" t="s">
        <v>460</v>
      </c>
      <c r="GY284" s="27">
        <v>44509</v>
      </c>
      <c r="GZ284" t="s">
        <v>459</v>
      </c>
      <c r="HA284" s="27">
        <v>44509</v>
      </c>
      <c r="HB284" t="s">
        <v>459</v>
      </c>
      <c r="HC284" s="27">
        <v>44509</v>
      </c>
      <c r="HD284" t="s">
        <v>459</v>
      </c>
      <c r="HE284" s="27">
        <v>44509</v>
      </c>
      <c r="HF284" t="s">
        <v>459</v>
      </c>
      <c r="HG284">
        <v>44509</v>
      </c>
      <c r="HH284" t="s">
        <v>459</v>
      </c>
      <c r="HI284">
        <v>44509</v>
      </c>
      <c r="HJ284" t="s">
        <v>459</v>
      </c>
      <c r="HK284">
        <v>44509</v>
      </c>
      <c r="HL284" t="s">
        <v>459</v>
      </c>
      <c r="HM284" s="27">
        <v>44545</v>
      </c>
      <c r="HN284" t="s">
        <v>454</v>
      </c>
      <c r="HO284" s="27">
        <v>44545</v>
      </c>
      <c r="HP284" t="s">
        <v>457</v>
      </c>
      <c r="HQ284" s="27">
        <v>44545</v>
      </c>
      <c r="HR284" s="470" t="s">
        <v>457</v>
      </c>
      <c r="HS284" s="471">
        <v>44545</v>
      </c>
      <c r="HT284" t="s">
        <v>457</v>
      </c>
      <c r="HU284" s="27">
        <v>44545</v>
      </c>
      <c r="HV284" t="s">
        <v>457</v>
      </c>
      <c r="HW284" s="27">
        <v>44545</v>
      </c>
      <c r="HX284" t="s">
        <v>457</v>
      </c>
      <c r="HY284" s="27">
        <v>44545</v>
      </c>
      <c r="HZ284" t="s">
        <v>452</v>
      </c>
      <c r="IA284" s="27">
        <v>44587</v>
      </c>
      <c r="IB284" t="s">
        <v>452</v>
      </c>
      <c r="IC284" s="27">
        <v>44587</v>
      </c>
      <c r="ID284" t="s">
        <v>452</v>
      </c>
      <c r="IE284" s="27">
        <v>44587</v>
      </c>
      <c r="IF284" t="s">
        <v>451</v>
      </c>
      <c r="IG284" s="27">
        <v>44587</v>
      </c>
      <c r="IH284" t="s">
        <v>455</v>
      </c>
      <c r="II284" s="27">
        <v>44587</v>
      </c>
      <c r="IJ284" t="s">
        <v>455</v>
      </c>
      <c r="IK284" s="27">
        <v>44607</v>
      </c>
      <c r="IL284" t="s">
        <v>455</v>
      </c>
      <c r="IM284" s="27">
        <v>44607</v>
      </c>
      <c r="IN284" t="s">
        <v>455</v>
      </c>
      <c r="IO284" s="27">
        <v>44607</v>
      </c>
      <c r="IR284" t="s">
        <v>457</v>
      </c>
      <c r="IS284">
        <v>44607</v>
      </c>
      <c r="IT284" t="s">
        <v>457</v>
      </c>
      <c r="IU284" s="27">
        <v>44607</v>
      </c>
      <c r="IV284" t="s">
        <v>457</v>
      </c>
      <c r="IW284" s="27">
        <v>44642</v>
      </c>
      <c r="IX284" t="s">
        <v>457</v>
      </c>
      <c r="IY284" s="27">
        <v>44642</v>
      </c>
      <c r="IZ284" t="s">
        <v>457</v>
      </c>
      <c r="JA284" s="27">
        <v>44642</v>
      </c>
      <c r="JB284" t="s">
        <v>457</v>
      </c>
      <c r="JC284" s="27">
        <v>44642</v>
      </c>
      <c r="JD284" t="s">
        <v>457</v>
      </c>
      <c r="JE284" s="27">
        <v>44642</v>
      </c>
      <c r="JF284" t="s">
        <v>459</v>
      </c>
      <c r="JG284">
        <v>44662</v>
      </c>
      <c r="JH284" t="s">
        <v>454</v>
      </c>
      <c r="JI284" s="27">
        <v>44662</v>
      </c>
      <c r="JJ284" t="s">
        <v>454</v>
      </c>
      <c r="JK284">
        <v>44662</v>
      </c>
      <c r="JL284" t="s">
        <v>454</v>
      </c>
      <c r="JM284" s="27">
        <v>44662</v>
      </c>
      <c r="JN284" t="s">
        <v>454</v>
      </c>
      <c r="JO284" s="7">
        <v>44662</v>
      </c>
      <c r="JP284" t="s">
        <v>454</v>
      </c>
      <c r="JQ284" s="27">
        <v>44697</v>
      </c>
      <c r="JR284" t="s">
        <v>454</v>
      </c>
      <c r="JS284" s="27">
        <v>44697</v>
      </c>
      <c r="JT284" t="s">
        <v>454</v>
      </c>
      <c r="JU284">
        <v>44697</v>
      </c>
      <c r="JV284" t="s">
        <v>455</v>
      </c>
      <c r="JW284">
        <v>44697</v>
      </c>
      <c r="JX284" t="s">
        <v>455</v>
      </c>
      <c r="JY284" s="27">
        <v>44732</v>
      </c>
      <c r="JZ284" t="s">
        <v>455</v>
      </c>
      <c r="KA284" s="27">
        <v>44732</v>
      </c>
      <c r="KB284" t="s">
        <v>455</v>
      </c>
      <c r="KC284" s="27">
        <v>44763</v>
      </c>
      <c r="KD284" t="s">
        <v>455</v>
      </c>
      <c r="KE284" s="27">
        <v>44763</v>
      </c>
    </row>
    <row r="285" spans="1:291" x14ac:dyDescent="0.25">
      <c r="A285">
        <v>3399</v>
      </c>
      <c r="B285" s="7">
        <v>43969</v>
      </c>
      <c r="D285">
        <v>3399</v>
      </c>
      <c r="E285" s="7">
        <v>43969</v>
      </c>
      <c r="G285">
        <v>9323</v>
      </c>
      <c r="I285">
        <v>3045</v>
      </c>
      <c r="J285" s="7">
        <v>43969</v>
      </c>
      <c r="L285">
        <v>9323</v>
      </c>
      <c r="M285">
        <v>3026</v>
      </c>
      <c r="O285">
        <v>6323</v>
      </c>
      <c r="P285" s="7">
        <v>43937</v>
      </c>
      <c r="X285">
        <v>3026</v>
      </c>
      <c r="Y285">
        <v>3418</v>
      </c>
      <c r="Z285" s="7">
        <v>43969</v>
      </c>
      <c r="AA285">
        <v>3026</v>
      </c>
      <c r="AB285">
        <v>3026</v>
      </c>
      <c r="AC285">
        <v>6323</v>
      </c>
      <c r="AD285" s="7">
        <v>43937</v>
      </c>
      <c r="AE285" s="14">
        <v>3399</v>
      </c>
      <c r="AF285">
        <v>6102</v>
      </c>
      <c r="AG285" s="7">
        <v>43985</v>
      </c>
      <c r="AK285">
        <v>6286</v>
      </c>
      <c r="AL285" s="7">
        <v>43993</v>
      </c>
      <c r="AM285">
        <v>2535</v>
      </c>
      <c r="AN285">
        <v>6286</v>
      </c>
      <c r="AO285" s="7">
        <v>44011</v>
      </c>
      <c r="AP285">
        <v>6286</v>
      </c>
      <c r="AQ285" s="7">
        <v>44011</v>
      </c>
      <c r="AR285">
        <v>6286</v>
      </c>
      <c r="AS285" s="27">
        <v>44020</v>
      </c>
      <c r="AT285">
        <v>6286</v>
      </c>
      <c r="AU285" s="27">
        <v>44020</v>
      </c>
      <c r="AV285">
        <v>6286</v>
      </c>
      <c r="AW285" s="27">
        <v>44020</v>
      </c>
      <c r="AX285">
        <v>6286</v>
      </c>
      <c r="AY285" s="27">
        <v>44053</v>
      </c>
      <c r="AZ285">
        <v>6244</v>
      </c>
      <c r="BA285" s="27">
        <v>44053</v>
      </c>
      <c r="BB285">
        <v>6244</v>
      </c>
      <c r="BC285" s="27">
        <v>44053</v>
      </c>
      <c r="BD285">
        <v>6243</v>
      </c>
      <c r="BE285" s="27">
        <v>44053</v>
      </c>
      <c r="BF285">
        <v>6243</v>
      </c>
      <c r="BG285" s="27">
        <v>44053</v>
      </c>
      <c r="BJ285">
        <v>6243</v>
      </c>
      <c r="BK285" s="27">
        <v>44053</v>
      </c>
      <c r="BL285">
        <v>6243</v>
      </c>
      <c r="BM285" s="27">
        <v>44123</v>
      </c>
      <c r="BN285">
        <v>6266</v>
      </c>
      <c r="BO285" s="27">
        <v>44123</v>
      </c>
      <c r="BP285">
        <v>6266</v>
      </c>
      <c r="BQ285" s="7">
        <v>44123</v>
      </c>
      <c r="BR285">
        <v>6286</v>
      </c>
      <c r="BS285" s="27">
        <v>44168</v>
      </c>
      <c r="BT285">
        <v>6266</v>
      </c>
      <c r="BU285" s="27">
        <v>44123</v>
      </c>
      <c r="BV285">
        <v>6266</v>
      </c>
      <c r="BW285">
        <v>44123</v>
      </c>
      <c r="BX285">
        <v>6286</v>
      </c>
      <c r="BY285" s="27">
        <v>44181</v>
      </c>
      <c r="BZ285">
        <v>6102</v>
      </c>
      <c r="CA285" s="27">
        <v>44168</v>
      </c>
      <c r="CB285">
        <v>6243</v>
      </c>
      <c r="CC285" s="27">
        <v>44123</v>
      </c>
      <c r="CD285">
        <v>137</v>
      </c>
      <c r="CE285" s="27">
        <v>44221</v>
      </c>
      <c r="CF285">
        <v>6244</v>
      </c>
      <c r="CG285" s="27">
        <v>44123</v>
      </c>
      <c r="CH285">
        <v>2181</v>
      </c>
      <c r="CI285" s="27">
        <v>44168</v>
      </c>
      <c r="CJ285">
        <v>6382</v>
      </c>
      <c r="CK285" s="27">
        <v>44083</v>
      </c>
      <c r="CL285">
        <v>2181</v>
      </c>
      <c r="CM285" s="27">
        <v>44248</v>
      </c>
      <c r="CN285">
        <v>2188</v>
      </c>
      <c r="CO285" s="27">
        <v>44019</v>
      </c>
      <c r="CP285">
        <v>2188</v>
      </c>
      <c r="CQ285" s="7">
        <v>44019</v>
      </c>
      <c r="CT285">
        <v>610</v>
      </c>
      <c r="CU285" s="7">
        <v>44263</v>
      </c>
      <c r="CV285">
        <v>6243</v>
      </c>
      <c r="CW285" s="27">
        <v>44263</v>
      </c>
      <c r="CX285">
        <v>6243</v>
      </c>
      <c r="CY285" s="27">
        <v>44263</v>
      </c>
      <c r="CZ285">
        <v>6243</v>
      </c>
      <c r="DA285" s="27">
        <v>44300</v>
      </c>
      <c r="DB285">
        <v>6243</v>
      </c>
      <c r="DC285" s="27">
        <v>44300</v>
      </c>
      <c r="DD285">
        <v>6251</v>
      </c>
      <c r="DE285" s="27">
        <v>44300</v>
      </c>
      <c r="DF285">
        <v>6251</v>
      </c>
      <c r="DG285" s="27">
        <v>44300</v>
      </c>
      <c r="DH285">
        <v>6251</v>
      </c>
      <c r="DI285" s="27">
        <v>44300</v>
      </c>
      <c r="DJ285" t="s">
        <v>452</v>
      </c>
      <c r="DK285" s="7">
        <v>44362</v>
      </c>
      <c r="DL285" t="s">
        <v>507</v>
      </c>
      <c r="DM285" s="27">
        <v>44363</v>
      </c>
      <c r="DN285" t="s">
        <v>507</v>
      </c>
      <c r="DO285" s="27">
        <v>44363</v>
      </c>
      <c r="DP285" t="s">
        <v>33</v>
      </c>
      <c r="DQ285" s="27">
        <v>44019</v>
      </c>
      <c r="DT285" t="s">
        <v>501</v>
      </c>
      <c r="DU285" s="27">
        <v>44053</v>
      </c>
      <c r="DV285" t="s">
        <v>32</v>
      </c>
      <c r="DW285" s="27">
        <v>44368</v>
      </c>
      <c r="DX285" t="s">
        <v>477</v>
      </c>
      <c r="DY285" s="7">
        <v>44362</v>
      </c>
      <c r="DZ285" t="s">
        <v>477</v>
      </c>
      <c r="EA285">
        <v>44362</v>
      </c>
      <c r="EB285" t="s">
        <v>477</v>
      </c>
      <c r="EC285" s="27">
        <v>44396</v>
      </c>
      <c r="ED285" t="s">
        <v>477</v>
      </c>
      <c r="EE285" s="27">
        <v>44396</v>
      </c>
      <c r="EF285" t="s">
        <v>477</v>
      </c>
      <c r="EG285" s="7">
        <v>44396</v>
      </c>
      <c r="EH285" t="s">
        <v>477</v>
      </c>
      <c r="EI285" s="27">
        <v>44396</v>
      </c>
      <c r="EJ285" t="s">
        <v>473</v>
      </c>
      <c r="EK285" s="27">
        <v>44396</v>
      </c>
      <c r="EL285" t="s">
        <v>473</v>
      </c>
      <c r="EM285" s="27">
        <v>44396</v>
      </c>
      <c r="EN285" t="s">
        <v>473</v>
      </c>
      <c r="EO285" s="27">
        <v>44396</v>
      </c>
      <c r="EP285" t="s">
        <v>473</v>
      </c>
      <c r="EQ285" s="27">
        <v>44396</v>
      </c>
      <c r="ER285" t="s">
        <v>468</v>
      </c>
      <c r="ES285" s="27">
        <v>44419</v>
      </c>
      <c r="ET285" t="s">
        <v>467</v>
      </c>
      <c r="EU285" s="27">
        <v>44421</v>
      </c>
      <c r="EV285" t="s">
        <v>466</v>
      </c>
      <c r="EW285" s="27">
        <v>44419</v>
      </c>
      <c r="EX285" t="s">
        <v>466</v>
      </c>
      <c r="EY285" s="27">
        <v>44419</v>
      </c>
      <c r="EZ285" t="s">
        <v>466</v>
      </c>
      <c r="FA285">
        <v>44419</v>
      </c>
      <c r="FB285" t="s">
        <v>466</v>
      </c>
      <c r="FC285" s="27">
        <v>44419</v>
      </c>
      <c r="FF285" t="s">
        <v>464</v>
      </c>
      <c r="FG285" s="27">
        <v>44419</v>
      </c>
      <c r="FH285" t="s">
        <v>463</v>
      </c>
      <c r="FI285" s="7">
        <v>44419</v>
      </c>
      <c r="FJ285" t="s">
        <v>463</v>
      </c>
      <c r="FK285" s="27">
        <v>44419</v>
      </c>
      <c r="FL285" t="s">
        <v>463</v>
      </c>
      <c r="FM285" s="27">
        <v>44419</v>
      </c>
      <c r="FN285" t="s">
        <v>461</v>
      </c>
      <c r="FO285" s="27">
        <v>44452</v>
      </c>
      <c r="FP285" t="s">
        <v>461</v>
      </c>
      <c r="FQ285" s="27">
        <v>44452</v>
      </c>
      <c r="FR285" t="s">
        <v>19</v>
      </c>
      <c r="FS285" s="27">
        <v>44433</v>
      </c>
      <c r="FT285" t="s">
        <v>19</v>
      </c>
      <c r="FU285" s="7">
        <v>44433</v>
      </c>
      <c r="FV285" t="s">
        <v>19</v>
      </c>
      <c r="FW285" s="27">
        <v>44433</v>
      </c>
      <c r="FX285" t="s">
        <v>19</v>
      </c>
      <c r="FY285" s="27">
        <v>44433</v>
      </c>
      <c r="FZ285" t="s">
        <v>19</v>
      </c>
      <c r="GA285" s="27">
        <v>44433</v>
      </c>
      <c r="GB285" t="s">
        <v>19</v>
      </c>
      <c r="GC285" s="27">
        <v>44433</v>
      </c>
      <c r="GD285" t="s">
        <v>19</v>
      </c>
      <c r="GE285" s="27">
        <v>44433</v>
      </c>
      <c r="GF285" t="s">
        <v>19</v>
      </c>
      <c r="GG285" s="27">
        <v>44433</v>
      </c>
      <c r="GH285" t="s">
        <v>19</v>
      </c>
      <c r="GI285" s="27">
        <v>44433</v>
      </c>
      <c r="GJ285" t="s">
        <v>19</v>
      </c>
      <c r="GK285" s="27">
        <v>44433</v>
      </c>
      <c r="GL285" t="s">
        <v>19</v>
      </c>
      <c r="GM285" s="27">
        <v>44433</v>
      </c>
      <c r="GN285" t="s">
        <v>19</v>
      </c>
      <c r="GO285" s="27">
        <v>44433</v>
      </c>
      <c r="GP285" t="s">
        <v>19</v>
      </c>
      <c r="GQ285" s="27">
        <v>44433</v>
      </c>
      <c r="GR285" t="s">
        <v>19</v>
      </c>
      <c r="GS285" s="27">
        <v>44433</v>
      </c>
      <c r="GT285" t="s">
        <v>19</v>
      </c>
      <c r="GU285" s="27">
        <v>44433</v>
      </c>
      <c r="GV285" t="s">
        <v>19</v>
      </c>
      <c r="GW285" s="27">
        <v>44433</v>
      </c>
      <c r="GX285" t="s">
        <v>19</v>
      </c>
      <c r="GY285" s="27">
        <v>44433</v>
      </c>
      <c r="GZ285" t="s">
        <v>460</v>
      </c>
      <c r="HA285" s="27">
        <v>44509</v>
      </c>
      <c r="HB285" t="s">
        <v>460</v>
      </c>
      <c r="HC285" s="27">
        <v>44509</v>
      </c>
      <c r="HD285" t="s">
        <v>460</v>
      </c>
      <c r="HE285" s="27">
        <v>44509</v>
      </c>
      <c r="HF285" t="s">
        <v>460</v>
      </c>
      <c r="HG285">
        <v>44509</v>
      </c>
      <c r="HH285" t="s">
        <v>460</v>
      </c>
      <c r="HI285">
        <v>44509</v>
      </c>
      <c r="HJ285" t="s">
        <v>460</v>
      </c>
      <c r="HK285">
        <v>44509</v>
      </c>
      <c r="HL285" t="s">
        <v>460</v>
      </c>
      <c r="HM285" s="27">
        <v>44545</v>
      </c>
      <c r="HN285" t="s">
        <v>455</v>
      </c>
      <c r="HO285" s="27">
        <v>44545</v>
      </c>
      <c r="HP285" t="s">
        <v>459</v>
      </c>
      <c r="HQ285" s="27">
        <v>44545</v>
      </c>
      <c r="HR285" s="470" t="s">
        <v>459</v>
      </c>
      <c r="HS285" s="471">
        <v>44545</v>
      </c>
      <c r="HT285" t="s">
        <v>459</v>
      </c>
      <c r="HU285" s="27">
        <v>44545</v>
      </c>
      <c r="HV285" t="s">
        <v>459</v>
      </c>
      <c r="HW285" s="27">
        <v>44545</v>
      </c>
      <c r="HX285" t="s">
        <v>459</v>
      </c>
      <c r="HY285" s="27">
        <v>44545</v>
      </c>
      <c r="HZ285" t="s">
        <v>454</v>
      </c>
      <c r="IA285" s="27">
        <v>44587</v>
      </c>
      <c r="IB285" t="s">
        <v>454</v>
      </c>
      <c r="IC285" s="27">
        <v>44587</v>
      </c>
      <c r="ID285" t="s">
        <v>454</v>
      </c>
      <c r="IE285" s="27">
        <v>44587</v>
      </c>
      <c r="IF285" t="s">
        <v>452</v>
      </c>
      <c r="IG285" s="27">
        <v>44587</v>
      </c>
      <c r="IH285" t="s">
        <v>457</v>
      </c>
      <c r="II285" s="27">
        <v>44587</v>
      </c>
      <c r="IJ285" t="s">
        <v>457</v>
      </c>
      <c r="IK285" s="27">
        <v>44607</v>
      </c>
      <c r="IL285" t="s">
        <v>457</v>
      </c>
      <c r="IM285" s="27">
        <v>44607</v>
      </c>
      <c r="IN285" t="s">
        <v>457</v>
      </c>
      <c r="IO285" s="27">
        <v>44607</v>
      </c>
      <c r="IR285" t="s">
        <v>459</v>
      </c>
      <c r="IS285">
        <v>44607</v>
      </c>
      <c r="IT285" t="s">
        <v>459</v>
      </c>
      <c r="IU285" s="27">
        <v>44607</v>
      </c>
      <c r="IV285" t="s">
        <v>459</v>
      </c>
      <c r="IW285" s="27">
        <v>44642</v>
      </c>
      <c r="IX285" t="s">
        <v>459</v>
      </c>
      <c r="IY285" s="27">
        <v>44642</v>
      </c>
      <c r="IZ285" t="s">
        <v>459</v>
      </c>
      <c r="JA285" s="27">
        <v>44642</v>
      </c>
      <c r="JB285" t="s">
        <v>459</v>
      </c>
      <c r="JC285" s="27">
        <v>44642</v>
      </c>
      <c r="JD285" t="s">
        <v>459</v>
      </c>
      <c r="JE285" s="27">
        <v>44642</v>
      </c>
      <c r="JF285" t="s">
        <v>460</v>
      </c>
      <c r="JG285">
        <v>44662</v>
      </c>
      <c r="JH285" t="s">
        <v>455</v>
      </c>
      <c r="JI285" s="27">
        <v>44662</v>
      </c>
      <c r="JJ285" t="s">
        <v>455</v>
      </c>
      <c r="JK285">
        <v>44662</v>
      </c>
      <c r="JL285" t="s">
        <v>455</v>
      </c>
      <c r="JM285" s="27">
        <v>44662</v>
      </c>
      <c r="JN285" t="s">
        <v>455</v>
      </c>
      <c r="JO285" s="7">
        <v>44662</v>
      </c>
      <c r="JP285" t="s">
        <v>455</v>
      </c>
      <c r="JQ285" s="27">
        <v>44697</v>
      </c>
      <c r="JR285" t="s">
        <v>455</v>
      </c>
      <c r="JS285" s="27">
        <v>44697</v>
      </c>
      <c r="JT285" t="s">
        <v>455</v>
      </c>
      <c r="JU285">
        <v>44697</v>
      </c>
      <c r="JV285" t="s">
        <v>457</v>
      </c>
      <c r="JW285">
        <v>44697</v>
      </c>
      <c r="JX285" t="s">
        <v>457</v>
      </c>
      <c r="JY285" s="27">
        <v>44732</v>
      </c>
      <c r="JZ285" t="s">
        <v>457</v>
      </c>
      <c r="KA285" s="27">
        <v>44732</v>
      </c>
      <c r="KB285" t="s">
        <v>457</v>
      </c>
      <c r="KC285" s="27">
        <v>44764</v>
      </c>
      <c r="KD285" t="s">
        <v>457</v>
      </c>
      <c r="KE285" s="27">
        <v>44764</v>
      </c>
    </row>
    <row r="286" spans="1:291" x14ac:dyDescent="0.25">
      <c r="A286">
        <v>3045</v>
      </c>
      <c r="B286" s="7">
        <v>43969</v>
      </c>
      <c r="D286">
        <v>3045</v>
      </c>
      <c r="E286" s="7">
        <v>43969</v>
      </c>
      <c r="G286">
        <v>1103</v>
      </c>
      <c r="I286">
        <v>6650</v>
      </c>
      <c r="J286" s="7">
        <v>43924</v>
      </c>
      <c r="L286">
        <v>1103</v>
      </c>
      <c r="M286">
        <v>3418</v>
      </c>
      <c r="O286">
        <v>6322</v>
      </c>
      <c r="P286" s="7">
        <v>43790</v>
      </c>
      <c r="X286">
        <v>3418</v>
      </c>
      <c r="Y286">
        <v>3409</v>
      </c>
      <c r="Z286" s="7">
        <v>43969</v>
      </c>
      <c r="AA286">
        <v>3418</v>
      </c>
      <c r="AB286">
        <v>3418</v>
      </c>
      <c r="AC286">
        <v>6322</v>
      </c>
      <c r="AD286" s="7">
        <v>43790</v>
      </c>
      <c r="AE286" s="14">
        <v>3045</v>
      </c>
      <c r="AF286">
        <v>6266</v>
      </c>
      <c r="AG286" s="7">
        <v>43985</v>
      </c>
      <c r="AK286">
        <v>6115</v>
      </c>
      <c r="AL286" s="7">
        <v>43985</v>
      </c>
      <c r="AM286">
        <v>6660</v>
      </c>
      <c r="AN286">
        <v>6115</v>
      </c>
      <c r="AO286" s="7">
        <v>44011</v>
      </c>
      <c r="AP286">
        <v>6115</v>
      </c>
      <c r="AQ286" s="7">
        <v>44011</v>
      </c>
      <c r="AR286">
        <v>6115</v>
      </c>
      <c r="AS286" s="27">
        <v>44020</v>
      </c>
      <c r="AT286">
        <v>6115</v>
      </c>
      <c r="AU286" s="27">
        <v>44020</v>
      </c>
      <c r="AV286">
        <v>6115</v>
      </c>
      <c r="AW286" s="27">
        <v>44020</v>
      </c>
      <c r="AX286">
        <v>6115</v>
      </c>
      <c r="AY286" s="27">
        <v>44053</v>
      </c>
      <c r="AZ286">
        <v>6286</v>
      </c>
      <c r="BA286" s="27">
        <v>44053</v>
      </c>
      <c r="BB286">
        <v>6286</v>
      </c>
      <c r="BC286" s="27">
        <v>44053</v>
      </c>
      <c r="BD286">
        <v>6244</v>
      </c>
      <c r="BE286" s="27">
        <v>44053</v>
      </c>
      <c r="BF286">
        <v>6244</v>
      </c>
      <c r="BG286" s="27">
        <v>44053</v>
      </c>
      <c r="BJ286">
        <v>6244</v>
      </c>
      <c r="BK286" s="27">
        <v>44053</v>
      </c>
      <c r="BL286">
        <v>6244</v>
      </c>
      <c r="BM286" s="27">
        <v>44123</v>
      </c>
      <c r="BN286">
        <v>6251</v>
      </c>
      <c r="BO286" s="27">
        <v>44123</v>
      </c>
      <c r="BP286">
        <v>6251</v>
      </c>
      <c r="BQ286" s="7">
        <v>44123</v>
      </c>
      <c r="BR286">
        <v>6115</v>
      </c>
      <c r="BS286" s="27">
        <v>44168</v>
      </c>
      <c r="BT286">
        <v>6251</v>
      </c>
      <c r="BU286" s="27">
        <v>44168</v>
      </c>
      <c r="BV286">
        <v>6251</v>
      </c>
      <c r="BW286" s="7">
        <v>44168</v>
      </c>
      <c r="BX286">
        <v>6115</v>
      </c>
      <c r="BY286" s="27">
        <v>44168</v>
      </c>
      <c r="BZ286">
        <v>6266</v>
      </c>
      <c r="CA286" s="27">
        <v>44123</v>
      </c>
      <c r="CB286">
        <v>6244</v>
      </c>
      <c r="CC286" s="27">
        <v>44123</v>
      </c>
      <c r="CD286">
        <v>165</v>
      </c>
      <c r="CE286" s="27">
        <v>44221</v>
      </c>
      <c r="CF286">
        <v>6286</v>
      </c>
      <c r="CG286" s="27">
        <v>44222</v>
      </c>
      <c r="CH286">
        <v>2208</v>
      </c>
      <c r="CI286" s="27">
        <v>44019</v>
      </c>
      <c r="CJ286">
        <v>7907</v>
      </c>
      <c r="CK286" s="27">
        <v>44217</v>
      </c>
      <c r="CL286">
        <v>2208</v>
      </c>
      <c r="CM286" s="27">
        <v>44019</v>
      </c>
      <c r="CN286">
        <v>2181</v>
      </c>
      <c r="CO286" s="27">
        <v>44253</v>
      </c>
      <c r="CP286">
        <v>2181</v>
      </c>
      <c r="CQ286" s="7">
        <v>44253</v>
      </c>
      <c r="CT286">
        <v>300</v>
      </c>
      <c r="CU286" s="7">
        <v>44263</v>
      </c>
      <c r="CV286">
        <v>6244</v>
      </c>
      <c r="CW286" s="27">
        <v>44263</v>
      </c>
      <c r="CX286">
        <v>6244</v>
      </c>
      <c r="CY286" s="27">
        <v>44263</v>
      </c>
      <c r="CZ286">
        <v>6244</v>
      </c>
      <c r="DA286" s="27">
        <v>44300</v>
      </c>
      <c r="DB286">
        <v>6244</v>
      </c>
      <c r="DC286" s="27">
        <v>44300</v>
      </c>
      <c r="DD286">
        <v>6243</v>
      </c>
      <c r="DE286" s="27">
        <v>44300</v>
      </c>
      <c r="DF286">
        <v>6243</v>
      </c>
      <c r="DG286" s="27">
        <v>44300</v>
      </c>
      <c r="DH286">
        <v>6243</v>
      </c>
      <c r="DI286" s="27">
        <v>44300</v>
      </c>
      <c r="DJ286" t="s">
        <v>454</v>
      </c>
      <c r="DK286" s="7">
        <v>44263</v>
      </c>
      <c r="DL286" t="s">
        <v>508</v>
      </c>
      <c r="DM286" s="27">
        <v>44363</v>
      </c>
      <c r="DN286" t="s">
        <v>508</v>
      </c>
      <c r="DO286" s="27">
        <v>44363</v>
      </c>
      <c r="DP286" t="s">
        <v>501</v>
      </c>
      <c r="DQ286" s="27">
        <v>44053</v>
      </c>
      <c r="DT286" t="s">
        <v>502</v>
      </c>
      <c r="DU286" s="27">
        <v>44019</v>
      </c>
      <c r="DV286" t="s">
        <v>33</v>
      </c>
      <c r="DW286" s="27">
        <v>44019</v>
      </c>
      <c r="DX286" t="s">
        <v>30</v>
      </c>
      <c r="DY286" s="7">
        <v>44392</v>
      </c>
      <c r="DZ286" t="s">
        <v>30</v>
      </c>
      <c r="EA286">
        <v>44392</v>
      </c>
      <c r="EB286" t="s">
        <v>30</v>
      </c>
      <c r="EC286" s="27">
        <v>44392</v>
      </c>
      <c r="ED286" t="s">
        <v>30</v>
      </c>
      <c r="EE286" s="27">
        <v>44392</v>
      </c>
      <c r="EF286" t="s">
        <v>30</v>
      </c>
      <c r="EG286" s="7">
        <v>44392</v>
      </c>
      <c r="EH286" t="s">
        <v>30</v>
      </c>
      <c r="EI286" s="27">
        <v>44392</v>
      </c>
      <c r="EJ286" t="s">
        <v>474</v>
      </c>
      <c r="EK286" s="27">
        <v>44396</v>
      </c>
      <c r="EL286" t="s">
        <v>474</v>
      </c>
      <c r="EM286" s="27">
        <v>44396</v>
      </c>
      <c r="EN286" t="s">
        <v>474</v>
      </c>
      <c r="EO286" s="27">
        <v>44396</v>
      </c>
      <c r="EP286" t="s">
        <v>474</v>
      </c>
      <c r="EQ286" s="27">
        <v>44396</v>
      </c>
      <c r="ER286" t="s">
        <v>469</v>
      </c>
      <c r="ES286" s="27">
        <v>44419</v>
      </c>
      <c r="ET286" t="s">
        <v>468</v>
      </c>
      <c r="EU286" s="27">
        <v>44419</v>
      </c>
      <c r="EV286" t="s">
        <v>467</v>
      </c>
      <c r="EW286" s="27">
        <v>44421</v>
      </c>
      <c r="EX286" t="s">
        <v>467</v>
      </c>
      <c r="EY286" s="27">
        <v>44421</v>
      </c>
      <c r="EZ286" t="s">
        <v>467</v>
      </c>
      <c r="FA286">
        <v>44421</v>
      </c>
      <c r="FB286" t="s">
        <v>467</v>
      </c>
      <c r="FC286" s="27">
        <v>44421</v>
      </c>
      <c r="FF286" t="s">
        <v>466</v>
      </c>
      <c r="FG286" s="27">
        <v>44419</v>
      </c>
      <c r="FH286" t="s">
        <v>464</v>
      </c>
      <c r="FI286" s="7">
        <v>44419</v>
      </c>
      <c r="FJ286" t="s">
        <v>464</v>
      </c>
      <c r="FK286" s="27">
        <v>44419</v>
      </c>
      <c r="FL286" t="s">
        <v>464</v>
      </c>
      <c r="FM286" s="27">
        <v>44419</v>
      </c>
      <c r="FN286" t="s">
        <v>463</v>
      </c>
      <c r="FO286" s="27">
        <v>44452</v>
      </c>
      <c r="FP286" t="s">
        <v>463</v>
      </c>
      <c r="FQ286" s="27">
        <v>44452</v>
      </c>
      <c r="FR286" t="s">
        <v>461</v>
      </c>
      <c r="FS286" s="27">
        <v>44452</v>
      </c>
      <c r="FT286" t="s">
        <v>461</v>
      </c>
      <c r="FU286" s="7">
        <v>44452</v>
      </c>
      <c r="FV286" t="s">
        <v>461</v>
      </c>
      <c r="FW286" s="27">
        <v>44452</v>
      </c>
      <c r="FX286" t="s">
        <v>461</v>
      </c>
      <c r="FY286" s="27">
        <v>44452</v>
      </c>
      <c r="FZ286" t="s">
        <v>461</v>
      </c>
      <c r="GA286" s="27">
        <v>44452</v>
      </c>
      <c r="GB286" t="s">
        <v>461</v>
      </c>
      <c r="GC286" s="27">
        <v>44452</v>
      </c>
      <c r="GD286" t="s">
        <v>461</v>
      </c>
      <c r="GE286" s="27">
        <v>44452</v>
      </c>
      <c r="GF286" t="s">
        <v>461</v>
      </c>
      <c r="GG286" s="27">
        <v>44452</v>
      </c>
      <c r="GH286" t="s">
        <v>461</v>
      </c>
      <c r="GI286" s="27">
        <v>44481</v>
      </c>
      <c r="GJ286" t="s">
        <v>461</v>
      </c>
      <c r="GK286" s="27">
        <v>44481</v>
      </c>
      <c r="GL286" t="s">
        <v>461</v>
      </c>
      <c r="GM286" s="27">
        <v>44481</v>
      </c>
      <c r="GN286" t="s">
        <v>461</v>
      </c>
      <c r="GO286" s="27">
        <v>44481</v>
      </c>
      <c r="GP286" t="s">
        <v>461</v>
      </c>
      <c r="GQ286" s="27">
        <v>44481</v>
      </c>
      <c r="GR286" t="s">
        <v>461</v>
      </c>
      <c r="GS286" s="27">
        <v>44481</v>
      </c>
      <c r="GT286" t="s">
        <v>461</v>
      </c>
      <c r="GU286" s="27">
        <v>44509</v>
      </c>
      <c r="GV286" t="s">
        <v>461</v>
      </c>
      <c r="GW286" s="27">
        <v>44509</v>
      </c>
      <c r="GX286" t="s">
        <v>461</v>
      </c>
      <c r="GY286" s="27">
        <v>44509</v>
      </c>
      <c r="GZ286" t="s">
        <v>19</v>
      </c>
      <c r="HA286" s="27">
        <v>44433</v>
      </c>
      <c r="HB286" t="s">
        <v>19</v>
      </c>
      <c r="HC286" s="27">
        <v>44433</v>
      </c>
      <c r="HD286" t="s">
        <v>19</v>
      </c>
      <c r="HE286" s="27">
        <v>44433</v>
      </c>
      <c r="HF286" t="s">
        <v>19</v>
      </c>
      <c r="HG286">
        <v>44433</v>
      </c>
      <c r="HH286" t="s">
        <v>19</v>
      </c>
      <c r="HI286">
        <v>44433</v>
      </c>
      <c r="HJ286" t="s">
        <v>19</v>
      </c>
      <c r="HK286">
        <v>44433</v>
      </c>
      <c r="HL286" t="s">
        <v>19</v>
      </c>
      <c r="HM286" s="27">
        <v>44433</v>
      </c>
      <c r="HN286" t="s">
        <v>457</v>
      </c>
      <c r="HO286" s="27">
        <v>44545</v>
      </c>
      <c r="HP286" t="s">
        <v>460</v>
      </c>
      <c r="HQ286" s="27">
        <v>44551</v>
      </c>
      <c r="HR286" s="470" t="s">
        <v>460</v>
      </c>
      <c r="HS286" s="471">
        <v>44551</v>
      </c>
      <c r="HT286" t="s">
        <v>460</v>
      </c>
      <c r="HU286" s="27">
        <v>44551</v>
      </c>
      <c r="HV286" t="s">
        <v>460</v>
      </c>
      <c r="HW286" s="27">
        <v>44551</v>
      </c>
      <c r="HX286" t="s">
        <v>460</v>
      </c>
      <c r="HY286" s="27">
        <v>44551</v>
      </c>
      <c r="HZ286" t="s">
        <v>455</v>
      </c>
      <c r="IA286" s="27">
        <v>44587</v>
      </c>
      <c r="IB286" t="s">
        <v>455</v>
      </c>
      <c r="IC286" s="27">
        <v>44587</v>
      </c>
      <c r="ID286" t="s">
        <v>455</v>
      </c>
      <c r="IE286" s="27">
        <v>44587</v>
      </c>
      <c r="IF286" t="s">
        <v>454</v>
      </c>
      <c r="IG286" s="27">
        <v>44587</v>
      </c>
      <c r="IH286" t="s">
        <v>459</v>
      </c>
      <c r="II286" s="27">
        <v>44587</v>
      </c>
      <c r="IJ286" t="s">
        <v>459</v>
      </c>
      <c r="IK286" s="27">
        <v>44607</v>
      </c>
      <c r="IL286" t="s">
        <v>459</v>
      </c>
      <c r="IM286" s="27">
        <v>44607</v>
      </c>
      <c r="IN286" t="s">
        <v>459</v>
      </c>
      <c r="IO286" s="27">
        <v>44607</v>
      </c>
      <c r="IR286" t="s">
        <v>460</v>
      </c>
      <c r="IS286">
        <v>44607</v>
      </c>
      <c r="IT286" t="s">
        <v>460</v>
      </c>
      <c r="IU286" s="27">
        <v>44607</v>
      </c>
      <c r="IV286" t="s">
        <v>460</v>
      </c>
      <c r="IW286" s="27">
        <v>44642</v>
      </c>
      <c r="IX286" t="s">
        <v>460</v>
      </c>
      <c r="IY286" s="27">
        <v>44642</v>
      </c>
      <c r="IZ286" t="s">
        <v>460</v>
      </c>
      <c r="JA286" s="27">
        <v>44642</v>
      </c>
      <c r="JB286" t="s">
        <v>460</v>
      </c>
      <c r="JC286" s="27">
        <v>44642</v>
      </c>
      <c r="JD286" t="s">
        <v>460</v>
      </c>
      <c r="JE286" s="27">
        <v>44642</v>
      </c>
      <c r="JF286" t="s">
        <v>19</v>
      </c>
      <c r="JG286">
        <v>44610</v>
      </c>
      <c r="JH286" t="s">
        <v>457</v>
      </c>
      <c r="JI286" s="27">
        <v>44662</v>
      </c>
      <c r="JJ286" t="s">
        <v>457</v>
      </c>
      <c r="JK286">
        <v>44662</v>
      </c>
      <c r="JL286" t="s">
        <v>457</v>
      </c>
      <c r="JM286" s="27">
        <v>44662</v>
      </c>
      <c r="JN286" t="s">
        <v>457</v>
      </c>
      <c r="JO286" s="7">
        <v>44662</v>
      </c>
      <c r="JP286" t="s">
        <v>457</v>
      </c>
      <c r="JQ286" s="27">
        <v>44697</v>
      </c>
      <c r="JR286" t="s">
        <v>457</v>
      </c>
      <c r="JS286" s="27">
        <v>44697</v>
      </c>
      <c r="JT286" t="s">
        <v>457</v>
      </c>
      <c r="JU286">
        <v>44697</v>
      </c>
      <c r="JV286" t="s">
        <v>459</v>
      </c>
      <c r="JW286">
        <v>44728</v>
      </c>
      <c r="JX286" t="s">
        <v>459</v>
      </c>
      <c r="JY286" s="27">
        <v>44728</v>
      </c>
      <c r="JZ286" t="s">
        <v>459</v>
      </c>
      <c r="KA286" s="27">
        <v>44728</v>
      </c>
      <c r="KB286" t="s">
        <v>459</v>
      </c>
      <c r="KC286" s="27">
        <v>44763</v>
      </c>
      <c r="KD286" t="s">
        <v>459</v>
      </c>
      <c r="KE286" s="27">
        <v>44763</v>
      </c>
    </row>
    <row r="287" spans="1:291" x14ac:dyDescent="0.25">
      <c r="A287">
        <v>6650</v>
      </c>
      <c r="B287" s="7">
        <v>43924</v>
      </c>
      <c r="D287">
        <v>6650</v>
      </c>
      <c r="E287" s="7">
        <v>43924</v>
      </c>
      <c r="G287">
        <v>1138</v>
      </c>
      <c r="I287">
        <v>6640</v>
      </c>
      <c r="J287" s="7">
        <v>43893</v>
      </c>
      <c r="L287">
        <v>1138</v>
      </c>
      <c r="M287">
        <v>3409</v>
      </c>
      <c r="O287">
        <v>6326</v>
      </c>
      <c r="P287" s="7">
        <v>43704</v>
      </c>
      <c r="X287">
        <v>3409</v>
      </c>
      <c r="Y287">
        <v>3399</v>
      </c>
      <c r="Z287" s="7">
        <v>43969</v>
      </c>
      <c r="AA287">
        <v>3409</v>
      </c>
      <c r="AB287">
        <v>3409</v>
      </c>
      <c r="AC287">
        <v>6326</v>
      </c>
      <c r="AD287" s="7">
        <v>43704</v>
      </c>
      <c r="AE287" s="14">
        <v>6650</v>
      </c>
      <c r="AF287">
        <v>6251</v>
      </c>
      <c r="AG287" s="7">
        <v>43937</v>
      </c>
      <c r="AK287">
        <v>1451</v>
      </c>
      <c r="AL287" s="7">
        <v>43985</v>
      </c>
      <c r="AM287">
        <v>6326</v>
      </c>
      <c r="AN287">
        <v>1451</v>
      </c>
      <c r="AO287" s="7">
        <v>43985</v>
      </c>
      <c r="AP287">
        <v>1451</v>
      </c>
      <c r="AQ287" s="7">
        <v>43985</v>
      </c>
      <c r="AR287">
        <v>1451</v>
      </c>
      <c r="AS287" s="27">
        <v>43985</v>
      </c>
      <c r="AT287">
        <v>1451</v>
      </c>
      <c r="AU287" s="27">
        <v>43985</v>
      </c>
      <c r="AV287">
        <v>1451</v>
      </c>
      <c r="AW287" s="27">
        <v>43985</v>
      </c>
      <c r="AX287">
        <v>1451</v>
      </c>
      <c r="AY287" s="27">
        <v>43985</v>
      </c>
      <c r="AZ287">
        <v>6115</v>
      </c>
      <c r="BA287" s="27">
        <v>44053</v>
      </c>
      <c r="BB287">
        <v>6115</v>
      </c>
      <c r="BC287" s="27">
        <v>44053</v>
      </c>
      <c r="BD287">
        <v>6286</v>
      </c>
      <c r="BE287" s="27">
        <v>44053</v>
      </c>
      <c r="BF287">
        <v>6286</v>
      </c>
      <c r="BG287" s="27">
        <v>44097</v>
      </c>
      <c r="BJ287">
        <v>6286</v>
      </c>
      <c r="BK287" s="27">
        <v>44097</v>
      </c>
      <c r="BL287">
        <v>6286</v>
      </c>
      <c r="BM287" s="27">
        <v>44123</v>
      </c>
      <c r="BN287">
        <v>6243</v>
      </c>
      <c r="BO287" s="27">
        <v>44123</v>
      </c>
      <c r="BP287">
        <v>6243</v>
      </c>
      <c r="BQ287" s="7">
        <v>44123</v>
      </c>
      <c r="BR287">
        <v>1451</v>
      </c>
      <c r="BS287" s="27">
        <v>43985</v>
      </c>
      <c r="BT287">
        <v>6243</v>
      </c>
      <c r="BU287" s="27">
        <v>44123</v>
      </c>
      <c r="BV287">
        <v>6243</v>
      </c>
      <c r="BW287">
        <v>44123</v>
      </c>
      <c r="BX287">
        <v>1451</v>
      </c>
      <c r="BY287" s="27">
        <v>43985</v>
      </c>
      <c r="BZ287">
        <v>6251</v>
      </c>
      <c r="CA287" s="27">
        <v>44168</v>
      </c>
      <c r="CB287">
        <v>6286</v>
      </c>
      <c r="CC287" s="27">
        <v>44222</v>
      </c>
      <c r="CD287">
        <v>301</v>
      </c>
      <c r="CE287" s="27">
        <v>44217</v>
      </c>
      <c r="CF287">
        <v>6115</v>
      </c>
      <c r="CG287" s="27">
        <v>44222</v>
      </c>
      <c r="CH287">
        <v>2279</v>
      </c>
      <c r="CI287" s="27">
        <v>44019</v>
      </c>
      <c r="CJ287">
        <v>1021</v>
      </c>
      <c r="CK287" s="27">
        <v>44222</v>
      </c>
      <c r="CL287">
        <v>2279</v>
      </c>
      <c r="CM287" s="27">
        <v>44019</v>
      </c>
      <c r="CN287">
        <v>2208</v>
      </c>
      <c r="CO287" s="27">
        <v>44019</v>
      </c>
      <c r="CP287">
        <v>2208</v>
      </c>
      <c r="CQ287" s="7">
        <v>44019</v>
      </c>
      <c r="CT287">
        <v>299</v>
      </c>
      <c r="CU287" s="7">
        <v>44263</v>
      </c>
      <c r="CV287">
        <v>6286</v>
      </c>
      <c r="CW287" s="27">
        <v>44263</v>
      </c>
      <c r="CX287">
        <v>6286</v>
      </c>
      <c r="CY287" s="27">
        <v>44263</v>
      </c>
      <c r="CZ287">
        <v>6286</v>
      </c>
      <c r="DA287" s="27">
        <v>44300</v>
      </c>
      <c r="DB287">
        <v>6286</v>
      </c>
      <c r="DC287" s="27">
        <v>44300</v>
      </c>
      <c r="DD287">
        <v>6244</v>
      </c>
      <c r="DE287" s="27">
        <v>44300</v>
      </c>
      <c r="DF287">
        <v>6244</v>
      </c>
      <c r="DG287" s="27">
        <v>44300</v>
      </c>
      <c r="DH287">
        <v>6244</v>
      </c>
      <c r="DI287" s="27">
        <v>44300</v>
      </c>
      <c r="DJ287" t="s">
        <v>455</v>
      </c>
      <c r="DK287" s="7">
        <v>44362</v>
      </c>
      <c r="DL287" t="s">
        <v>510</v>
      </c>
      <c r="DM287" s="27">
        <v>44363</v>
      </c>
      <c r="DN287" t="s">
        <v>510</v>
      </c>
      <c r="DO287" s="27">
        <v>44363</v>
      </c>
      <c r="DP287" t="s">
        <v>502</v>
      </c>
      <c r="DQ287" s="27">
        <v>44019</v>
      </c>
      <c r="DT287" t="s">
        <v>503</v>
      </c>
      <c r="DU287" s="27">
        <v>44253</v>
      </c>
      <c r="DV287" t="s">
        <v>501</v>
      </c>
      <c r="DW287" s="27">
        <v>44053</v>
      </c>
      <c r="DX287" t="s">
        <v>32</v>
      </c>
      <c r="DY287" s="7">
        <v>44368</v>
      </c>
      <c r="DZ287" t="s">
        <v>32</v>
      </c>
      <c r="EA287">
        <v>44368</v>
      </c>
      <c r="EB287" t="s">
        <v>32</v>
      </c>
      <c r="EC287" s="27">
        <v>44368</v>
      </c>
      <c r="ED287" t="s">
        <v>32</v>
      </c>
      <c r="EE287" s="27">
        <v>44368</v>
      </c>
      <c r="EF287" t="s">
        <v>32</v>
      </c>
      <c r="EG287" s="7">
        <v>44368</v>
      </c>
      <c r="EH287" t="s">
        <v>32</v>
      </c>
      <c r="EI287" s="27">
        <v>44368</v>
      </c>
      <c r="EJ287" t="s">
        <v>475</v>
      </c>
      <c r="EK287" s="27">
        <v>44396</v>
      </c>
      <c r="EL287" t="s">
        <v>475</v>
      </c>
      <c r="EM287" s="27">
        <v>44396</v>
      </c>
      <c r="EN287" t="s">
        <v>475</v>
      </c>
      <c r="EO287" s="27">
        <v>44396</v>
      </c>
      <c r="EP287" t="s">
        <v>475</v>
      </c>
      <c r="EQ287" s="27">
        <v>44396</v>
      </c>
      <c r="ER287" t="s">
        <v>470</v>
      </c>
      <c r="ES287" s="27">
        <v>44419</v>
      </c>
      <c r="ET287" t="s">
        <v>469</v>
      </c>
      <c r="EU287" s="27">
        <v>44419</v>
      </c>
      <c r="EV287" t="s">
        <v>468</v>
      </c>
      <c r="EW287" s="27">
        <v>44419</v>
      </c>
      <c r="EX287" t="s">
        <v>468</v>
      </c>
      <c r="EY287" s="27">
        <v>44419</v>
      </c>
      <c r="EZ287" t="s">
        <v>468</v>
      </c>
      <c r="FA287">
        <v>44419</v>
      </c>
      <c r="FB287" t="s">
        <v>468</v>
      </c>
      <c r="FC287" s="27">
        <v>44419</v>
      </c>
      <c r="FF287" t="s">
        <v>467</v>
      </c>
      <c r="FG287" s="27">
        <v>44421</v>
      </c>
      <c r="FH287" t="s">
        <v>466</v>
      </c>
      <c r="FI287" s="7">
        <v>44419</v>
      </c>
      <c r="FJ287" t="s">
        <v>466</v>
      </c>
      <c r="FK287" s="27">
        <v>44419</v>
      </c>
      <c r="FL287" t="s">
        <v>466</v>
      </c>
      <c r="FM287" s="27">
        <v>44419</v>
      </c>
      <c r="FN287" t="s">
        <v>464</v>
      </c>
      <c r="FO287" s="27">
        <v>44452</v>
      </c>
      <c r="FP287" t="s">
        <v>464</v>
      </c>
      <c r="FQ287" s="27">
        <v>44452</v>
      </c>
      <c r="FR287" t="s">
        <v>463</v>
      </c>
      <c r="FS287" s="27">
        <v>44452</v>
      </c>
      <c r="FT287" t="s">
        <v>463</v>
      </c>
      <c r="FU287" s="7">
        <v>44452</v>
      </c>
      <c r="FV287" t="s">
        <v>463</v>
      </c>
      <c r="FW287" s="27">
        <v>44452</v>
      </c>
      <c r="FX287" t="s">
        <v>463</v>
      </c>
      <c r="FY287" s="27">
        <v>44452</v>
      </c>
      <c r="FZ287" t="s">
        <v>463</v>
      </c>
      <c r="GA287" s="27">
        <v>44452</v>
      </c>
      <c r="GB287" t="s">
        <v>463</v>
      </c>
      <c r="GC287" s="27">
        <v>44452</v>
      </c>
      <c r="GD287" t="s">
        <v>463</v>
      </c>
      <c r="GE287" s="27">
        <v>44452</v>
      </c>
      <c r="GF287" t="s">
        <v>463</v>
      </c>
      <c r="GG287" s="27">
        <v>44452</v>
      </c>
      <c r="GH287" t="s">
        <v>463</v>
      </c>
      <c r="GI287" s="27">
        <v>44481</v>
      </c>
      <c r="GJ287" t="s">
        <v>463</v>
      </c>
      <c r="GK287" s="27">
        <v>44481</v>
      </c>
      <c r="GL287" t="s">
        <v>463</v>
      </c>
      <c r="GM287" s="27">
        <v>44481</v>
      </c>
      <c r="GN287" t="s">
        <v>463</v>
      </c>
      <c r="GO287" s="27">
        <v>44481</v>
      </c>
      <c r="GP287" t="s">
        <v>463</v>
      </c>
      <c r="GQ287" s="27">
        <v>44481</v>
      </c>
      <c r="GR287" t="s">
        <v>463</v>
      </c>
      <c r="GS287" s="27">
        <v>44481</v>
      </c>
      <c r="GT287" t="s">
        <v>463</v>
      </c>
      <c r="GU287" s="27">
        <v>44509</v>
      </c>
      <c r="GV287" t="s">
        <v>463</v>
      </c>
      <c r="GW287" s="27">
        <v>44509</v>
      </c>
      <c r="GX287" t="s">
        <v>463</v>
      </c>
      <c r="GY287" s="27">
        <v>44509</v>
      </c>
      <c r="GZ287" t="s">
        <v>461</v>
      </c>
      <c r="HA287" s="27">
        <v>44509</v>
      </c>
      <c r="HB287" t="s">
        <v>461</v>
      </c>
      <c r="HC287" s="27">
        <v>44530</v>
      </c>
      <c r="HD287" t="s">
        <v>461</v>
      </c>
      <c r="HE287" s="27">
        <v>44530</v>
      </c>
      <c r="HF287" t="s">
        <v>461</v>
      </c>
      <c r="HG287">
        <v>44530</v>
      </c>
      <c r="HH287" t="s">
        <v>461</v>
      </c>
      <c r="HI287">
        <v>44530</v>
      </c>
      <c r="HJ287" t="s">
        <v>461</v>
      </c>
      <c r="HK287">
        <v>44530</v>
      </c>
      <c r="HL287" t="s">
        <v>461</v>
      </c>
      <c r="HM287" s="27">
        <v>44545</v>
      </c>
      <c r="HN287" t="s">
        <v>459</v>
      </c>
      <c r="HO287" s="27">
        <v>44545</v>
      </c>
      <c r="HP287" t="s">
        <v>19</v>
      </c>
      <c r="HQ287" s="27">
        <v>44433</v>
      </c>
      <c r="HR287" s="470" t="s">
        <v>19</v>
      </c>
      <c r="HS287" s="471">
        <v>44433</v>
      </c>
      <c r="HT287" t="s">
        <v>19</v>
      </c>
      <c r="HU287" s="27">
        <v>44433</v>
      </c>
      <c r="HV287" t="s">
        <v>19</v>
      </c>
      <c r="HW287" s="27">
        <v>44433</v>
      </c>
      <c r="HX287" t="s">
        <v>19</v>
      </c>
      <c r="HY287" s="27">
        <v>44433</v>
      </c>
      <c r="HZ287" t="s">
        <v>457</v>
      </c>
      <c r="IA287" s="27">
        <v>44587</v>
      </c>
      <c r="IB287" t="s">
        <v>457</v>
      </c>
      <c r="IC287" s="27">
        <v>44587</v>
      </c>
      <c r="ID287" t="s">
        <v>457</v>
      </c>
      <c r="IE287" s="27">
        <v>44587</v>
      </c>
      <c r="IF287" t="s">
        <v>455</v>
      </c>
      <c r="IG287" s="27">
        <v>44587</v>
      </c>
      <c r="IH287" t="s">
        <v>460</v>
      </c>
      <c r="II287" s="27">
        <v>44587</v>
      </c>
      <c r="IJ287" t="s">
        <v>460</v>
      </c>
      <c r="IK287" s="27">
        <v>44607</v>
      </c>
      <c r="IL287" t="s">
        <v>460</v>
      </c>
      <c r="IM287" s="27">
        <v>44607</v>
      </c>
      <c r="IN287" t="s">
        <v>460</v>
      </c>
      <c r="IO287" s="27">
        <v>44607</v>
      </c>
      <c r="IR287" t="s">
        <v>19</v>
      </c>
      <c r="IS287">
        <v>44610</v>
      </c>
      <c r="IT287" t="s">
        <v>19</v>
      </c>
      <c r="IU287" s="27">
        <v>44610</v>
      </c>
      <c r="IV287" t="s">
        <v>19</v>
      </c>
      <c r="IW287" s="27">
        <v>44610</v>
      </c>
      <c r="IX287" t="s">
        <v>19</v>
      </c>
      <c r="IY287" s="27">
        <v>44610</v>
      </c>
      <c r="IZ287" t="s">
        <v>19</v>
      </c>
      <c r="JA287" s="27">
        <v>44610</v>
      </c>
      <c r="JB287" t="s">
        <v>19</v>
      </c>
      <c r="JC287" s="27">
        <v>44610</v>
      </c>
      <c r="JD287" t="s">
        <v>19</v>
      </c>
      <c r="JE287" s="27">
        <v>44610</v>
      </c>
      <c r="JF287" t="s">
        <v>461</v>
      </c>
      <c r="JG287">
        <v>44662</v>
      </c>
      <c r="JH287" t="s">
        <v>459</v>
      </c>
      <c r="JI287" s="27">
        <v>44662</v>
      </c>
      <c r="JJ287" t="s">
        <v>459</v>
      </c>
      <c r="JK287">
        <v>44662</v>
      </c>
      <c r="JL287" t="s">
        <v>459</v>
      </c>
      <c r="JM287" s="27">
        <v>44662</v>
      </c>
      <c r="JN287" t="s">
        <v>459</v>
      </c>
      <c r="JO287" s="7">
        <v>44662</v>
      </c>
      <c r="JP287" t="s">
        <v>459</v>
      </c>
      <c r="JQ287" s="27">
        <v>44697</v>
      </c>
      <c r="JR287" t="s">
        <v>459</v>
      </c>
      <c r="JS287" s="27">
        <v>44697</v>
      </c>
      <c r="JT287" t="s">
        <v>459</v>
      </c>
      <c r="JU287">
        <v>44697</v>
      </c>
      <c r="JV287" t="s">
        <v>460</v>
      </c>
      <c r="JW287">
        <v>44728</v>
      </c>
      <c r="JX287" t="s">
        <v>460</v>
      </c>
      <c r="JY287" s="27">
        <v>44728</v>
      </c>
      <c r="JZ287" t="s">
        <v>460</v>
      </c>
      <c r="KA287" s="27">
        <v>44728</v>
      </c>
      <c r="KB287" t="s">
        <v>460</v>
      </c>
      <c r="KC287" s="27">
        <v>44764</v>
      </c>
      <c r="KD287" t="s">
        <v>460</v>
      </c>
      <c r="KE287" s="27">
        <v>44764</v>
      </c>
    </row>
    <row r="288" spans="1:291" x14ac:dyDescent="0.25">
      <c r="A288">
        <v>6640</v>
      </c>
      <c r="B288" s="7">
        <v>43893</v>
      </c>
      <c r="D288">
        <v>6640</v>
      </c>
      <c r="E288" s="7">
        <v>43893</v>
      </c>
      <c r="G288">
        <v>1003</v>
      </c>
      <c r="I288">
        <v>2448</v>
      </c>
      <c r="J288" s="7">
        <v>43956</v>
      </c>
      <c r="L288">
        <v>1003</v>
      </c>
      <c r="M288">
        <v>3399</v>
      </c>
      <c r="O288">
        <v>6327</v>
      </c>
      <c r="P288" s="7">
        <v>43937</v>
      </c>
      <c r="X288">
        <v>3399</v>
      </c>
      <c r="Y288">
        <v>3045</v>
      </c>
      <c r="Z288" s="7">
        <v>43969</v>
      </c>
      <c r="AA288">
        <v>3399</v>
      </c>
      <c r="AB288">
        <v>3399</v>
      </c>
      <c r="AC288">
        <v>6327</v>
      </c>
      <c r="AD288" s="7">
        <v>43937</v>
      </c>
      <c r="AE288" s="14">
        <v>6640</v>
      </c>
      <c r="AF288">
        <v>6243</v>
      </c>
      <c r="AG288" s="7">
        <v>43985</v>
      </c>
      <c r="AK288">
        <v>2188</v>
      </c>
      <c r="AL288" s="7">
        <v>43902</v>
      </c>
      <c r="AM288">
        <v>6327</v>
      </c>
      <c r="AN288">
        <v>2188</v>
      </c>
      <c r="AO288" s="7">
        <v>43902</v>
      </c>
      <c r="AP288">
        <v>2188</v>
      </c>
      <c r="AQ288" s="7">
        <v>43902</v>
      </c>
      <c r="AR288">
        <v>2188</v>
      </c>
      <c r="AS288" s="27">
        <v>44019</v>
      </c>
      <c r="AT288">
        <v>2188</v>
      </c>
      <c r="AU288" s="27">
        <v>44019</v>
      </c>
      <c r="AV288">
        <v>2188</v>
      </c>
      <c r="AW288" s="27">
        <v>44019</v>
      </c>
      <c r="AX288">
        <v>2188</v>
      </c>
      <c r="AY288" s="27">
        <v>44019</v>
      </c>
      <c r="AZ288">
        <v>1451</v>
      </c>
      <c r="BA288" s="27">
        <v>43985</v>
      </c>
      <c r="BB288">
        <v>1451</v>
      </c>
      <c r="BC288" s="27">
        <v>43985</v>
      </c>
      <c r="BD288">
        <v>6115</v>
      </c>
      <c r="BE288" s="27">
        <v>44053</v>
      </c>
      <c r="BF288">
        <v>6115</v>
      </c>
      <c r="BG288" s="27">
        <v>44097</v>
      </c>
      <c r="BJ288">
        <v>6115</v>
      </c>
      <c r="BK288" s="27">
        <v>44097</v>
      </c>
      <c r="BL288">
        <v>6115</v>
      </c>
      <c r="BM288" s="27">
        <v>44123</v>
      </c>
      <c r="BN288">
        <v>6244</v>
      </c>
      <c r="BO288" s="27">
        <v>44123</v>
      </c>
      <c r="BP288">
        <v>6244</v>
      </c>
      <c r="BQ288" s="7">
        <v>44123</v>
      </c>
      <c r="BR288">
        <v>2188</v>
      </c>
      <c r="BS288" s="27">
        <v>44019</v>
      </c>
      <c r="BT288">
        <v>6244</v>
      </c>
      <c r="BU288" s="27">
        <v>44123</v>
      </c>
      <c r="BV288">
        <v>6244</v>
      </c>
      <c r="BW288">
        <v>44123</v>
      </c>
      <c r="BX288">
        <v>2188</v>
      </c>
      <c r="BY288" s="27">
        <v>44019</v>
      </c>
      <c r="BZ288">
        <v>6243</v>
      </c>
      <c r="CA288" s="27">
        <v>44123</v>
      </c>
      <c r="CB288">
        <v>6115</v>
      </c>
      <c r="CC288" s="27">
        <v>44222</v>
      </c>
      <c r="CD288">
        <v>30</v>
      </c>
      <c r="CE288" s="27">
        <v>44217</v>
      </c>
      <c r="CF288">
        <v>1451</v>
      </c>
      <c r="CG288" s="27">
        <v>43985</v>
      </c>
      <c r="CH288">
        <v>2198</v>
      </c>
      <c r="CI288" s="27">
        <v>44053</v>
      </c>
      <c r="CJ288">
        <v>1041</v>
      </c>
      <c r="CK288" s="27">
        <v>44222</v>
      </c>
      <c r="CL288">
        <v>2198</v>
      </c>
      <c r="CM288" s="27">
        <v>44053</v>
      </c>
      <c r="CN288">
        <v>2279</v>
      </c>
      <c r="CO288" s="27">
        <v>44019</v>
      </c>
      <c r="CP288">
        <v>2279</v>
      </c>
      <c r="CQ288" s="7">
        <v>44019</v>
      </c>
      <c r="CT288">
        <v>620</v>
      </c>
      <c r="CU288" s="7">
        <v>44263</v>
      </c>
      <c r="CV288">
        <v>6115</v>
      </c>
      <c r="CW288" s="27">
        <v>44263</v>
      </c>
      <c r="CX288">
        <v>6115</v>
      </c>
      <c r="CY288" s="27">
        <v>44263</v>
      </c>
      <c r="CZ288">
        <v>6115</v>
      </c>
      <c r="DA288" s="27">
        <v>44300</v>
      </c>
      <c r="DB288">
        <v>6115</v>
      </c>
      <c r="DC288" s="27">
        <v>44300</v>
      </c>
      <c r="DD288">
        <v>6286</v>
      </c>
      <c r="DE288" s="27">
        <v>44300</v>
      </c>
      <c r="DF288">
        <v>6286</v>
      </c>
      <c r="DG288" s="27">
        <v>44300</v>
      </c>
      <c r="DH288">
        <v>6286</v>
      </c>
      <c r="DI288" s="27">
        <v>44300</v>
      </c>
      <c r="DJ288" t="s">
        <v>457</v>
      </c>
      <c r="DK288" s="7">
        <v>44362</v>
      </c>
      <c r="DL288" t="s">
        <v>511</v>
      </c>
      <c r="DM288" s="27">
        <v>44363</v>
      </c>
      <c r="DN288" t="s">
        <v>511</v>
      </c>
      <c r="DO288" s="27">
        <v>44363</v>
      </c>
      <c r="DP288" t="s">
        <v>503</v>
      </c>
      <c r="DQ288" s="27">
        <v>44253</v>
      </c>
      <c r="DT288" t="s">
        <v>504</v>
      </c>
      <c r="DU288" s="27">
        <v>44253</v>
      </c>
      <c r="DV288" t="s">
        <v>502</v>
      </c>
      <c r="DW288" s="27">
        <v>44019</v>
      </c>
      <c r="DX288" t="s">
        <v>33</v>
      </c>
      <c r="DY288" s="7">
        <v>44019</v>
      </c>
      <c r="DZ288" t="s">
        <v>33</v>
      </c>
      <c r="EA288">
        <v>44019</v>
      </c>
      <c r="EB288" t="s">
        <v>33</v>
      </c>
      <c r="EC288" s="27">
        <v>44019</v>
      </c>
      <c r="ED288" t="s">
        <v>33</v>
      </c>
      <c r="EE288" s="27">
        <v>44019</v>
      </c>
      <c r="EF288" t="s">
        <v>33</v>
      </c>
      <c r="EG288" s="7">
        <v>44019</v>
      </c>
      <c r="EH288" t="s">
        <v>33</v>
      </c>
      <c r="EI288" s="27">
        <v>44019</v>
      </c>
      <c r="EJ288" t="s">
        <v>477</v>
      </c>
      <c r="EK288" s="27">
        <v>44396</v>
      </c>
      <c r="EL288" t="s">
        <v>477</v>
      </c>
      <c r="EM288" s="27">
        <v>44396</v>
      </c>
      <c r="EN288" t="s">
        <v>477</v>
      </c>
      <c r="EO288" s="27">
        <v>44396</v>
      </c>
      <c r="EP288" t="s">
        <v>477</v>
      </c>
      <c r="EQ288" s="27">
        <v>44396</v>
      </c>
      <c r="ER288" t="s">
        <v>472</v>
      </c>
      <c r="ES288" s="27">
        <v>44419</v>
      </c>
      <c r="ET288" t="s">
        <v>470</v>
      </c>
      <c r="EU288" s="27">
        <v>44419</v>
      </c>
      <c r="EV288" t="s">
        <v>469</v>
      </c>
      <c r="EW288" s="27">
        <v>44419</v>
      </c>
      <c r="EX288" t="s">
        <v>469</v>
      </c>
      <c r="EY288" s="27">
        <v>44419</v>
      </c>
      <c r="EZ288" t="s">
        <v>469</v>
      </c>
      <c r="FA288">
        <v>44419</v>
      </c>
      <c r="FB288" t="s">
        <v>469</v>
      </c>
      <c r="FC288" s="27">
        <v>44419</v>
      </c>
      <c r="FF288" t="s">
        <v>468</v>
      </c>
      <c r="FG288" s="27">
        <v>44419</v>
      </c>
      <c r="FH288" t="s">
        <v>467</v>
      </c>
      <c r="FI288" s="7">
        <v>44421</v>
      </c>
      <c r="FJ288" t="s">
        <v>467</v>
      </c>
      <c r="FK288" s="27">
        <v>44421</v>
      </c>
      <c r="FL288" t="s">
        <v>467</v>
      </c>
      <c r="FM288" s="27">
        <v>44421</v>
      </c>
      <c r="FN288" t="s">
        <v>466</v>
      </c>
      <c r="FO288" s="27">
        <v>44452</v>
      </c>
      <c r="FP288" t="s">
        <v>466</v>
      </c>
      <c r="FQ288" s="27">
        <v>44452</v>
      </c>
      <c r="FR288" t="s">
        <v>464</v>
      </c>
      <c r="FS288" s="27">
        <v>44452</v>
      </c>
      <c r="FT288" t="s">
        <v>464</v>
      </c>
      <c r="FU288" s="7">
        <v>44452</v>
      </c>
      <c r="FV288" t="s">
        <v>464</v>
      </c>
      <c r="FW288" s="27">
        <v>44452</v>
      </c>
      <c r="FX288" t="s">
        <v>464</v>
      </c>
      <c r="FY288" s="27">
        <v>44452</v>
      </c>
      <c r="FZ288" t="s">
        <v>464</v>
      </c>
      <c r="GA288" s="27">
        <v>44452</v>
      </c>
      <c r="GB288" t="s">
        <v>464</v>
      </c>
      <c r="GC288" s="27">
        <v>44452</v>
      </c>
      <c r="GD288" t="s">
        <v>464</v>
      </c>
      <c r="GE288" s="27">
        <v>44452</v>
      </c>
      <c r="GF288" t="s">
        <v>464</v>
      </c>
      <c r="GG288" s="27">
        <v>44452</v>
      </c>
      <c r="GH288" t="s">
        <v>464</v>
      </c>
      <c r="GI288" s="27">
        <v>44481</v>
      </c>
      <c r="GJ288" t="s">
        <v>464</v>
      </c>
      <c r="GK288" s="27">
        <v>44481</v>
      </c>
      <c r="GL288" t="s">
        <v>464</v>
      </c>
      <c r="GM288" s="27">
        <v>44481</v>
      </c>
      <c r="GN288" t="s">
        <v>464</v>
      </c>
      <c r="GO288" s="27">
        <v>44481</v>
      </c>
      <c r="GP288" t="s">
        <v>464</v>
      </c>
      <c r="GQ288" s="27">
        <v>44481</v>
      </c>
      <c r="GR288" t="s">
        <v>464</v>
      </c>
      <c r="GS288" s="27">
        <v>44481</v>
      </c>
      <c r="GT288" t="s">
        <v>464</v>
      </c>
      <c r="GU288" s="27">
        <v>44509</v>
      </c>
      <c r="GV288" t="s">
        <v>464</v>
      </c>
      <c r="GW288" s="27">
        <v>44509</v>
      </c>
      <c r="GX288" t="s">
        <v>464</v>
      </c>
      <c r="GY288" s="27">
        <v>44509</v>
      </c>
      <c r="GZ288" t="s">
        <v>463</v>
      </c>
      <c r="HA288" s="27">
        <v>44509</v>
      </c>
      <c r="HB288" t="s">
        <v>463</v>
      </c>
      <c r="HC288" s="27">
        <v>44530</v>
      </c>
      <c r="HD288" t="s">
        <v>463</v>
      </c>
      <c r="HE288" s="27">
        <v>44530</v>
      </c>
      <c r="HF288" t="s">
        <v>463</v>
      </c>
      <c r="HG288">
        <v>44530</v>
      </c>
      <c r="HH288" t="s">
        <v>463</v>
      </c>
      <c r="HI288">
        <v>44530</v>
      </c>
      <c r="HJ288" t="s">
        <v>463</v>
      </c>
      <c r="HK288">
        <v>44530</v>
      </c>
      <c r="HL288" t="s">
        <v>463</v>
      </c>
      <c r="HM288" s="27">
        <v>44545</v>
      </c>
      <c r="HN288" t="s">
        <v>460</v>
      </c>
      <c r="HO288" s="27">
        <v>44551</v>
      </c>
      <c r="HP288" t="s">
        <v>461</v>
      </c>
      <c r="HQ288" s="27">
        <v>44545</v>
      </c>
      <c r="HR288" s="470" t="s">
        <v>461</v>
      </c>
      <c r="HS288" s="471">
        <v>44545</v>
      </c>
      <c r="HT288" t="s">
        <v>461</v>
      </c>
      <c r="HU288" s="27">
        <v>44545</v>
      </c>
      <c r="HV288" t="s">
        <v>461</v>
      </c>
      <c r="HW288" s="27">
        <v>44545</v>
      </c>
      <c r="HX288" t="s">
        <v>461</v>
      </c>
      <c r="HY288" s="27">
        <v>44545</v>
      </c>
      <c r="HZ288" t="s">
        <v>459</v>
      </c>
      <c r="IA288" s="27">
        <v>44587</v>
      </c>
      <c r="IB288" t="s">
        <v>459</v>
      </c>
      <c r="IC288" s="27">
        <v>44587</v>
      </c>
      <c r="ID288" t="s">
        <v>459</v>
      </c>
      <c r="IE288" s="27">
        <v>44587</v>
      </c>
      <c r="IF288" t="s">
        <v>457</v>
      </c>
      <c r="IG288" s="27">
        <v>44587</v>
      </c>
      <c r="IH288" t="s">
        <v>19</v>
      </c>
      <c r="II288" s="27">
        <v>44433</v>
      </c>
      <c r="IJ288" t="s">
        <v>19</v>
      </c>
      <c r="IK288" s="27">
        <v>44433</v>
      </c>
      <c r="IL288" t="s">
        <v>19</v>
      </c>
      <c r="IM288" s="27">
        <v>44433</v>
      </c>
      <c r="IN288" t="s">
        <v>19</v>
      </c>
      <c r="IO288" s="27">
        <v>44610</v>
      </c>
      <c r="IR288" t="s">
        <v>461</v>
      </c>
      <c r="IS288">
        <v>44607</v>
      </c>
      <c r="IT288" t="s">
        <v>461</v>
      </c>
      <c r="IU288" s="27">
        <v>44607</v>
      </c>
      <c r="IV288" t="s">
        <v>461</v>
      </c>
      <c r="IW288" s="27">
        <v>44642</v>
      </c>
      <c r="IX288" t="s">
        <v>461</v>
      </c>
      <c r="IY288" s="27">
        <v>44642</v>
      </c>
      <c r="IZ288" t="s">
        <v>461</v>
      </c>
      <c r="JA288" s="27">
        <v>44642</v>
      </c>
      <c r="JB288" t="s">
        <v>461</v>
      </c>
      <c r="JC288" s="27">
        <v>44642</v>
      </c>
      <c r="JD288" t="s">
        <v>461</v>
      </c>
      <c r="JE288" s="27">
        <v>44642</v>
      </c>
      <c r="JF288" t="s">
        <v>463</v>
      </c>
      <c r="JG288">
        <v>44662</v>
      </c>
      <c r="JH288" t="s">
        <v>460</v>
      </c>
      <c r="JI288" s="27">
        <v>44662</v>
      </c>
      <c r="JJ288" t="s">
        <v>460</v>
      </c>
      <c r="JK288">
        <v>44662</v>
      </c>
      <c r="JL288" t="s">
        <v>460</v>
      </c>
      <c r="JM288" s="27">
        <v>44662</v>
      </c>
      <c r="JN288" t="s">
        <v>460</v>
      </c>
      <c r="JO288" s="7">
        <v>44662</v>
      </c>
      <c r="JP288" t="s">
        <v>460</v>
      </c>
      <c r="JQ288" s="27">
        <v>44697</v>
      </c>
      <c r="JR288" t="s">
        <v>460</v>
      </c>
      <c r="JS288" s="27">
        <v>44697</v>
      </c>
      <c r="JT288" t="s">
        <v>460</v>
      </c>
      <c r="JU288">
        <v>44697</v>
      </c>
      <c r="JV288" t="s">
        <v>19</v>
      </c>
      <c r="JW288">
        <v>44610</v>
      </c>
      <c r="JX288" t="s">
        <v>19</v>
      </c>
      <c r="JY288" s="27">
        <v>44610</v>
      </c>
      <c r="JZ288" t="s">
        <v>19</v>
      </c>
      <c r="KA288" s="27">
        <v>44610</v>
      </c>
      <c r="KB288" t="s">
        <v>19</v>
      </c>
      <c r="KC288" s="27">
        <v>44610</v>
      </c>
      <c r="KD288" t="s">
        <v>19</v>
      </c>
      <c r="KE288" s="27">
        <v>44610</v>
      </c>
    </row>
    <row r="289" spans="1:291" x14ac:dyDescent="0.25">
      <c r="A289">
        <v>2448</v>
      </c>
      <c r="B289" s="7">
        <v>43956</v>
      </c>
      <c r="D289">
        <v>2448</v>
      </c>
      <c r="E289" s="7">
        <v>43956</v>
      </c>
      <c r="G289">
        <v>1035</v>
      </c>
      <c r="I289">
        <v>2545</v>
      </c>
      <c r="J289" s="7">
        <v>43966</v>
      </c>
      <c r="L289">
        <v>1035</v>
      </c>
      <c r="M289">
        <v>3045</v>
      </c>
      <c r="O289">
        <v>6124</v>
      </c>
      <c r="P289" s="7">
        <v>43937</v>
      </c>
      <c r="X289">
        <v>3045</v>
      </c>
      <c r="Y289">
        <v>6650</v>
      </c>
      <c r="Z289" s="7">
        <v>43980</v>
      </c>
      <c r="AA289">
        <v>3045</v>
      </c>
      <c r="AB289">
        <v>3045</v>
      </c>
      <c r="AC289">
        <v>6124</v>
      </c>
      <c r="AD289" s="7">
        <v>43937</v>
      </c>
      <c r="AE289" s="14">
        <v>2448</v>
      </c>
      <c r="AF289">
        <v>6244</v>
      </c>
      <c r="AG289" s="7">
        <v>43985</v>
      </c>
      <c r="AK289">
        <v>2181</v>
      </c>
      <c r="AL289" s="7">
        <v>43979</v>
      </c>
      <c r="AM289">
        <v>6124</v>
      </c>
      <c r="AN289">
        <v>2181</v>
      </c>
      <c r="AO289" s="7">
        <v>43979</v>
      </c>
      <c r="AP289">
        <v>2181</v>
      </c>
      <c r="AQ289" s="7">
        <v>43979</v>
      </c>
      <c r="AR289">
        <v>2181</v>
      </c>
      <c r="AS289" s="27">
        <v>44019</v>
      </c>
      <c r="AT289">
        <v>2181</v>
      </c>
      <c r="AU289" s="27">
        <v>44019</v>
      </c>
      <c r="AV289">
        <v>2181</v>
      </c>
      <c r="AW289" s="27">
        <v>44019</v>
      </c>
      <c r="AX289">
        <v>2181</v>
      </c>
      <c r="AY289" s="27">
        <v>44053</v>
      </c>
      <c r="AZ289">
        <v>2188</v>
      </c>
      <c r="BA289" s="27">
        <v>44019</v>
      </c>
      <c r="BB289">
        <v>2188</v>
      </c>
      <c r="BC289" s="27">
        <v>44019</v>
      </c>
      <c r="BD289">
        <v>1451</v>
      </c>
      <c r="BE289" s="27">
        <v>43985</v>
      </c>
      <c r="BF289">
        <v>1451</v>
      </c>
      <c r="BG289" s="27">
        <v>43985</v>
      </c>
      <c r="BJ289">
        <v>1451</v>
      </c>
      <c r="BK289" s="27">
        <v>43985</v>
      </c>
      <c r="BL289">
        <v>1451</v>
      </c>
      <c r="BM289" s="27">
        <v>43985</v>
      </c>
      <c r="BN289">
        <v>6286</v>
      </c>
      <c r="BO289" s="27">
        <v>44123</v>
      </c>
      <c r="BP289">
        <v>6286</v>
      </c>
      <c r="BQ289" s="7">
        <v>44123</v>
      </c>
      <c r="BR289">
        <v>2181</v>
      </c>
      <c r="BS289" s="27">
        <v>44168</v>
      </c>
      <c r="BT289">
        <v>6286</v>
      </c>
      <c r="BU289" s="27">
        <v>44181</v>
      </c>
      <c r="BV289">
        <v>6286</v>
      </c>
      <c r="BW289" s="7">
        <v>44181</v>
      </c>
      <c r="BX289">
        <v>2181</v>
      </c>
      <c r="BY289" s="27">
        <v>44168</v>
      </c>
      <c r="BZ289">
        <v>6244</v>
      </c>
      <c r="CA289" s="27">
        <v>44123</v>
      </c>
      <c r="CB289">
        <v>1451</v>
      </c>
      <c r="CC289" s="27">
        <v>43985</v>
      </c>
      <c r="CD289">
        <v>9302</v>
      </c>
      <c r="CE289" s="27">
        <v>44217</v>
      </c>
      <c r="CF289">
        <v>2188</v>
      </c>
      <c r="CG289" s="27">
        <v>44019</v>
      </c>
      <c r="CH289">
        <v>2262</v>
      </c>
      <c r="CI289" s="27">
        <v>44019</v>
      </c>
      <c r="CJ289">
        <v>1075</v>
      </c>
      <c r="CK289" s="27">
        <v>44222</v>
      </c>
      <c r="CL289">
        <v>2262</v>
      </c>
      <c r="CM289" s="27">
        <v>44019</v>
      </c>
      <c r="CN289">
        <v>2198</v>
      </c>
      <c r="CO289" s="27">
        <v>44053</v>
      </c>
      <c r="CP289">
        <v>2198</v>
      </c>
      <c r="CQ289" s="7">
        <v>44053</v>
      </c>
      <c r="CT289" t="s">
        <v>2563</v>
      </c>
      <c r="CU289" s="7">
        <v>44263</v>
      </c>
      <c r="CV289">
        <v>1451</v>
      </c>
      <c r="CW289" s="27">
        <v>43985</v>
      </c>
      <c r="CX289">
        <v>1451</v>
      </c>
      <c r="CY289" s="27">
        <v>43985</v>
      </c>
      <c r="CZ289">
        <v>1451</v>
      </c>
      <c r="DA289" s="27">
        <v>43985</v>
      </c>
      <c r="DB289">
        <v>1451</v>
      </c>
      <c r="DC289" s="27">
        <v>43985</v>
      </c>
      <c r="DD289">
        <v>6115</v>
      </c>
      <c r="DE289" s="27">
        <v>44300</v>
      </c>
      <c r="DF289">
        <v>6115</v>
      </c>
      <c r="DG289" s="27">
        <v>44300</v>
      </c>
      <c r="DH289">
        <v>6115</v>
      </c>
      <c r="DI289" s="27">
        <v>44300</v>
      </c>
      <c r="DJ289" t="s">
        <v>459</v>
      </c>
      <c r="DK289" s="7">
        <v>44362</v>
      </c>
      <c r="DL289" t="s">
        <v>513</v>
      </c>
      <c r="DM289" s="27">
        <v>44363</v>
      </c>
      <c r="DN289" t="s">
        <v>513</v>
      </c>
      <c r="DO289" s="27">
        <v>44363</v>
      </c>
      <c r="DP289" t="s">
        <v>504</v>
      </c>
      <c r="DQ289" s="27">
        <v>44253</v>
      </c>
      <c r="DT289" t="s">
        <v>505</v>
      </c>
      <c r="DU289" s="27">
        <v>44363</v>
      </c>
      <c r="DV289" t="s">
        <v>503</v>
      </c>
      <c r="DW289" s="27">
        <v>44253</v>
      </c>
      <c r="DX289" t="s">
        <v>501</v>
      </c>
      <c r="DY289" s="7">
        <v>44053</v>
      </c>
      <c r="DZ289" t="s">
        <v>501</v>
      </c>
      <c r="EA289">
        <v>44053</v>
      </c>
      <c r="EB289" t="s">
        <v>501</v>
      </c>
      <c r="EC289" s="27">
        <v>44053</v>
      </c>
      <c r="ED289" t="s">
        <v>501</v>
      </c>
      <c r="EE289" s="27">
        <v>44053</v>
      </c>
      <c r="EF289" t="s">
        <v>501</v>
      </c>
      <c r="EG289" s="7">
        <v>44053</v>
      </c>
      <c r="EH289" t="s">
        <v>501</v>
      </c>
      <c r="EI289" s="27">
        <v>44053</v>
      </c>
      <c r="EJ289" t="s">
        <v>30</v>
      </c>
      <c r="EK289" s="27">
        <v>44392</v>
      </c>
      <c r="EL289" t="s">
        <v>30</v>
      </c>
      <c r="EM289" s="27">
        <v>44392</v>
      </c>
      <c r="EN289" t="s">
        <v>30</v>
      </c>
      <c r="EO289" s="27">
        <v>44392</v>
      </c>
      <c r="EP289" t="s">
        <v>30</v>
      </c>
      <c r="EQ289" s="27">
        <v>44392</v>
      </c>
      <c r="ER289" t="s">
        <v>473</v>
      </c>
      <c r="ES289" s="27">
        <v>44419</v>
      </c>
      <c r="ET289" t="s">
        <v>472</v>
      </c>
      <c r="EU289" s="27">
        <v>44419</v>
      </c>
      <c r="EV289" t="s">
        <v>470</v>
      </c>
      <c r="EW289" s="27">
        <v>44419</v>
      </c>
      <c r="EX289" t="s">
        <v>470</v>
      </c>
      <c r="EY289" s="27">
        <v>44419</v>
      </c>
      <c r="EZ289" t="s">
        <v>470</v>
      </c>
      <c r="FA289">
        <v>44419</v>
      </c>
      <c r="FB289" t="s">
        <v>470</v>
      </c>
      <c r="FC289" s="27">
        <v>44419</v>
      </c>
      <c r="FF289" t="s">
        <v>469</v>
      </c>
      <c r="FG289" s="27">
        <v>44419</v>
      </c>
      <c r="FH289" t="s">
        <v>468</v>
      </c>
      <c r="FI289" s="7">
        <v>44419</v>
      </c>
      <c r="FJ289" t="s">
        <v>468</v>
      </c>
      <c r="FK289" s="27">
        <v>44419</v>
      </c>
      <c r="FL289" t="s">
        <v>468</v>
      </c>
      <c r="FM289" s="27">
        <v>44419</v>
      </c>
      <c r="FN289" t="s">
        <v>467</v>
      </c>
      <c r="FO289" s="27">
        <v>44452</v>
      </c>
      <c r="FP289" t="s">
        <v>467</v>
      </c>
      <c r="FQ289" s="27">
        <v>44452</v>
      </c>
      <c r="FR289" t="s">
        <v>466</v>
      </c>
      <c r="FS289" s="27">
        <v>44452</v>
      </c>
      <c r="FT289" t="s">
        <v>466</v>
      </c>
      <c r="FU289" s="7">
        <v>44452</v>
      </c>
      <c r="FV289" t="s">
        <v>466</v>
      </c>
      <c r="FW289" s="27">
        <v>44452</v>
      </c>
      <c r="FX289" t="s">
        <v>466</v>
      </c>
      <c r="FY289" s="27">
        <v>44452</v>
      </c>
      <c r="FZ289" t="s">
        <v>466</v>
      </c>
      <c r="GA289" s="27">
        <v>44452</v>
      </c>
      <c r="GB289" t="s">
        <v>466</v>
      </c>
      <c r="GC289" s="27">
        <v>44452</v>
      </c>
      <c r="GD289" t="s">
        <v>466</v>
      </c>
      <c r="GE289" s="27">
        <v>44452</v>
      </c>
      <c r="GF289" t="s">
        <v>466</v>
      </c>
      <c r="GG289" s="27">
        <v>44452</v>
      </c>
      <c r="GH289" t="s">
        <v>466</v>
      </c>
      <c r="GI289" s="27">
        <v>44481</v>
      </c>
      <c r="GJ289" t="s">
        <v>466</v>
      </c>
      <c r="GK289" s="27">
        <v>44481</v>
      </c>
      <c r="GL289" t="s">
        <v>466</v>
      </c>
      <c r="GM289" s="27">
        <v>44481</v>
      </c>
      <c r="GN289" t="s">
        <v>466</v>
      </c>
      <c r="GO289" s="27">
        <v>44481</v>
      </c>
      <c r="GP289" t="s">
        <v>466</v>
      </c>
      <c r="GQ289" s="27">
        <v>44481</v>
      </c>
      <c r="GR289" t="s">
        <v>466</v>
      </c>
      <c r="GS289" s="27">
        <v>44481</v>
      </c>
      <c r="GT289" t="s">
        <v>466</v>
      </c>
      <c r="GU289" s="27">
        <v>44509</v>
      </c>
      <c r="GV289" t="s">
        <v>466</v>
      </c>
      <c r="GW289" s="27">
        <v>44509</v>
      </c>
      <c r="GX289" t="s">
        <v>466</v>
      </c>
      <c r="GY289" s="27">
        <v>44509</v>
      </c>
      <c r="GZ289" t="s">
        <v>464</v>
      </c>
      <c r="HA289" s="27">
        <v>44509</v>
      </c>
      <c r="HB289" t="s">
        <v>464</v>
      </c>
      <c r="HC289" s="27">
        <v>44509</v>
      </c>
      <c r="HD289" t="s">
        <v>464</v>
      </c>
      <c r="HE289" s="27">
        <v>44509</v>
      </c>
      <c r="HF289" t="s">
        <v>464</v>
      </c>
      <c r="HG289">
        <v>44509</v>
      </c>
      <c r="HH289" t="s">
        <v>464</v>
      </c>
      <c r="HI289">
        <v>44509</v>
      </c>
      <c r="HJ289" t="s">
        <v>464</v>
      </c>
      <c r="HK289">
        <v>44509</v>
      </c>
      <c r="HL289" t="s">
        <v>464</v>
      </c>
      <c r="HM289" s="27">
        <v>44545</v>
      </c>
      <c r="HN289" t="s">
        <v>19</v>
      </c>
      <c r="HO289" s="27">
        <v>44433</v>
      </c>
      <c r="HP289" t="s">
        <v>463</v>
      </c>
      <c r="HQ289" s="27">
        <v>44545</v>
      </c>
      <c r="HR289" s="470" t="s">
        <v>463</v>
      </c>
      <c r="HS289" s="471">
        <v>44545</v>
      </c>
      <c r="HT289" t="s">
        <v>463</v>
      </c>
      <c r="HU289" s="27">
        <v>44545</v>
      </c>
      <c r="HV289" t="s">
        <v>463</v>
      </c>
      <c r="HW289" s="27">
        <v>44545</v>
      </c>
      <c r="HX289" t="s">
        <v>463</v>
      </c>
      <c r="HY289" s="27">
        <v>44545</v>
      </c>
      <c r="HZ289" t="s">
        <v>460</v>
      </c>
      <c r="IA289" s="27">
        <v>44587</v>
      </c>
      <c r="IB289" t="s">
        <v>460</v>
      </c>
      <c r="IC289" s="27">
        <v>44587</v>
      </c>
      <c r="ID289" t="s">
        <v>460</v>
      </c>
      <c r="IE289" s="27">
        <v>44587</v>
      </c>
      <c r="IF289" t="s">
        <v>459</v>
      </c>
      <c r="IG289" s="27">
        <v>44587</v>
      </c>
      <c r="IH289" t="s">
        <v>461</v>
      </c>
      <c r="II289" s="27">
        <v>44587</v>
      </c>
      <c r="IJ289" t="s">
        <v>461</v>
      </c>
      <c r="IK289" s="27">
        <v>44607</v>
      </c>
      <c r="IL289" t="s">
        <v>461</v>
      </c>
      <c r="IM289" s="27">
        <v>44607</v>
      </c>
      <c r="IN289" t="s">
        <v>461</v>
      </c>
      <c r="IO289" s="27">
        <v>44607</v>
      </c>
      <c r="IR289" t="s">
        <v>463</v>
      </c>
      <c r="IS289">
        <v>44607</v>
      </c>
      <c r="IT289" t="s">
        <v>463</v>
      </c>
      <c r="IU289" s="27">
        <v>44607</v>
      </c>
      <c r="IV289" t="s">
        <v>463</v>
      </c>
      <c r="IW289" s="27">
        <v>44642</v>
      </c>
      <c r="IX289" t="s">
        <v>463</v>
      </c>
      <c r="IY289" s="27">
        <v>44642</v>
      </c>
      <c r="IZ289" t="s">
        <v>463</v>
      </c>
      <c r="JA289" s="27">
        <v>44642</v>
      </c>
      <c r="JB289" t="s">
        <v>463</v>
      </c>
      <c r="JC289" s="27">
        <v>44642</v>
      </c>
      <c r="JD289" t="s">
        <v>463</v>
      </c>
      <c r="JE289" s="27">
        <v>44642</v>
      </c>
      <c r="JF289" t="s">
        <v>464</v>
      </c>
      <c r="JG289">
        <v>44662</v>
      </c>
      <c r="JH289" t="s">
        <v>19</v>
      </c>
      <c r="JI289" s="27">
        <v>44610</v>
      </c>
      <c r="JJ289" t="s">
        <v>19</v>
      </c>
      <c r="JK289">
        <v>44610</v>
      </c>
      <c r="JL289" t="s">
        <v>19</v>
      </c>
      <c r="JM289" s="27">
        <v>44610</v>
      </c>
      <c r="JN289" t="s">
        <v>19</v>
      </c>
      <c r="JO289" s="7">
        <v>44610</v>
      </c>
      <c r="JP289" t="s">
        <v>19</v>
      </c>
      <c r="JQ289" s="27">
        <v>44610</v>
      </c>
      <c r="JR289" t="s">
        <v>19</v>
      </c>
      <c r="JS289" s="27">
        <v>44610</v>
      </c>
      <c r="JT289" t="s">
        <v>19</v>
      </c>
      <c r="JU289">
        <v>44610</v>
      </c>
      <c r="JV289" t="s">
        <v>461</v>
      </c>
      <c r="JW289">
        <v>44697</v>
      </c>
      <c r="JX289" t="s">
        <v>461</v>
      </c>
      <c r="JY289" s="27">
        <v>44732</v>
      </c>
      <c r="JZ289" t="s">
        <v>461</v>
      </c>
      <c r="KA289" s="27">
        <v>44732</v>
      </c>
      <c r="KB289" t="s">
        <v>461</v>
      </c>
      <c r="KC289" s="27">
        <v>44764</v>
      </c>
      <c r="KD289" t="s">
        <v>461</v>
      </c>
      <c r="KE289" s="27">
        <v>44764</v>
      </c>
    </row>
    <row r="290" spans="1:291" x14ac:dyDescent="0.25">
      <c r="A290">
        <v>2545</v>
      </c>
      <c r="B290" s="7">
        <v>43966</v>
      </c>
      <c r="D290">
        <v>2545</v>
      </c>
      <c r="E290" s="7">
        <v>43966</v>
      </c>
      <c r="G290">
        <v>1021</v>
      </c>
      <c r="I290">
        <v>2431</v>
      </c>
      <c r="J290" s="7">
        <v>43924</v>
      </c>
      <c r="L290">
        <v>1021</v>
      </c>
      <c r="M290">
        <v>6650</v>
      </c>
      <c r="O290">
        <v>6293</v>
      </c>
      <c r="P290" s="7">
        <v>43937</v>
      </c>
      <c r="X290">
        <v>6650</v>
      </c>
      <c r="Y290">
        <v>6640</v>
      </c>
      <c r="Z290" s="7">
        <v>43980</v>
      </c>
      <c r="AA290">
        <v>6650</v>
      </c>
      <c r="AB290">
        <v>6650</v>
      </c>
      <c r="AC290">
        <v>6293</v>
      </c>
      <c r="AD290" s="7">
        <v>43937</v>
      </c>
      <c r="AE290" s="14">
        <v>2545</v>
      </c>
      <c r="AF290">
        <v>6286</v>
      </c>
      <c r="AG290" s="7">
        <v>43993</v>
      </c>
      <c r="AK290">
        <v>2208</v>
      </c>
      <c r="AL290" s="7">
        <v>43902</v>
      </c>
      <c r="AM290">
        <v>6293</v>
      </c>
      <c r="AN290">
        <v>2208</v>
      </c>
      <c r="AO290" s="7">
        <v>43902</v>
      </c>
      <c r="AP290">
        <v>2208</v>
      </c>
      <c r="AQ290" s="7">
        <v>43902</v>
      </c>
      <c r="AR290">
        <v>2208</v>
      </c>
      <c r="AS290" s="27">
        <v>44019</v>
      </c>
      <c r="AT290">
        <v>2208</v>
      </c>
      <c r="AU290" s="27">
        <v>44019</v>
      </c>
      <c r="AV290">
        <v>2208</v>
      </c>
      <c r="AW290" s="27">
        <v>44019</v>
      </c>
      <c r="AX290">
        <v>2208</v>
      </c>
      <c r="AY290" s="27">
        <v>44019</v>
      </c>
      <c r="AZ290">
        <v>2181</v>
      </c>
      <c r="BA290" s="27">
        <v>44053</v>
      </c>
      <c r="BB290">
        <v>2181</v>
      </c>
      <c r="BC290" s="27">
        <v>44053</v>
      </c>
      <c r="BD290">
        <v>2188</v>
      </c>
      <c r="BE290" s="27">
        <v>44019</v>
      </c>
      <c r="BF290">
        <v>2188</v>
      </c>
      <c r="BG290" s="27">
        <v>44019</v>
      </c>
      <c r="BJ290">
        <v>2188</v>
      </c>
      <c r="BK290" s="27">
        <v>44019</v>
      </c>
      <c r="BL290">
        <v>2188</v>
      </c>
      <c r="BM290" s="27">
        <v>44019</v>
      </c>
      <c r="BN290">
        <v>6115</v>
      </c>
      <c r="BO290" s="27">
        <v>44123</v>
      </c>
      <c r="BP290">
        <v>6115</v>
      </c>
      <c r="BQ290" s="7">
        <v>44123</v>
      </c>
      <c r="BR290">
        <v>2208</v>
      </c>
      <c r="BS290" s="27">
        <v>44019</v>
      </c>
      <c r="BT290">
        <v>6115</v>
      </c>
      <c r="BU290" s="27">
        <v>44168</v>
      </c>
      <c r="BV290">
        <v>6115</v>
      </c>
      <c r="BW290" s="7">
        <v>44168</v>
      </c>
      <c r="BX290">
        <v>2208</v>
      </c>
      <c r="BY290" s="27">
        <v>44019</v>
      </c>
      <c r="BZ290">
        <v>6286</v>
      </c>
      <c r="CA290" s="27">
        <v>44181</v>
      </c>
      <c r="CB290">
        <v>2188</v>
      </c>
      <c r="CC290" s="27">
        <v>44019</v>
      </c>
      <c r="CD290">
        <v>9301</v>
      </c>
      <c r="CE290" s="27">
        <v>44217</v>
      </c>
      <c r="CF290">
        <v>2181</v>
      </c>
      <c r="CG290" s="27">
        <v>44168</v>
      </c>
      <c r="CH290">
        <v>2257</v>
      </c>
      <c r="CI290" s="27">
        <v>44019</v>
      </c>
      <c r="CJ290">
        <v>1061</v>
      </c>
      <c r="CK290" s="27">
        <v>44222</v>
      </c>
      <c r="CL290">
        <v>2257</v>
      </c>
      <c r="CM290" s="27">
        <v>44019</v>
      </c>
      <c r="CN290">
        <v>2262</v>
      </c>
      <c r="CO290" s="27">
        <v>44253</v>
      </c>
      <c r="CP290">
        <v>2262</v>
      </c>
      <c r="CQ290" s="7">
        <v>44253</v>
      </c>
      <c r="CT290" t="s">
        <v>2564</v>
      </c>
      <c r="CU290" s="7">
        <v>44263</v>
      </c>
      <c r="CV290">
        <v>2188</v>
      </c>
      <c r="CW290" s="27">
        <v>44019</v>
      </c>
      <c r="CX290">
        <v>2188</v>
      </c>
      <c r="CY290" s="27">
        <v>44019</v>
      </c>
      <c r="CZ290">
        <v>2188</v>
      </c>
      <c r="DA290" s="27">
        <v>44019</v>
      </c>
      <c r="DB290">
        <v>2188</v>
      </c>
      <c r="DC290" s="27">
        <v>44019</v>
      </c>
      <c r="DD290">
        <v>1451</v>
      </c>
      <c r="DE290" s="27">
        <v>43985</v>
      </c>
      <c r="DF290">
        <v>1451</v>
      </c>
      <c r="DG290" s="27">
        <v>43985</v>
      </c>
      <c r="DH290">
        <v>1451</v>
      </c>
      <c r="DI290" s="27">
        <v>43985</v>
      </c>
      <c r="DJ290" t="s">
        <v>460</v>
      </c>
      <c r="DK290" s="7">
        <v>44362</v>
      </c>
      <c r="DL290" t="s">
        <v>514</v>
      </c>
      <c r="DM290" s="27">
        <v>44363</v>
      </c>
      <c r="DN290" t="s">
        <v>514</v>
      </c>
      <c r="DO290" s="27">
        <v>44363</v>
      </c>
      <c r="DP290" t="s">
        <v>505</v>
      </c>
      <c r="DQ290" s="27">
        <v>44363</v>
      </c>
      <c r="DT290" t="s">
        <v>506</v>
      </c>
      <c r="DU290" s="27">
        <v>44363</v>
      </c>
      <c r="DV290" t="s">
        <v>504</v>
      </c>
      <c r="DW290" s="27">
        <v>44253</v>
      </c>
      <c r="DX290" t="s">
        <v>502</v>
      </c>
      <c r="DY290" s="7">
        <v>44392</v>
      </c>
      <c r="DZ290" t="s">
        <v>502</v>
      </c>
      <c r="EA290">
        <v>44392</v>
      </c>
      <c r="EB290" t="s">
        <v>502</v>
      </c>
      <c r="EC290" s="27">
        <v>44392</v>
      </c>
      <c r="ED290" t="s">
        <v>502</v>
      </c>
      <c r="EE290" s="27">
        <v>44392</v>
      </c>
      <c r="EF290" t="s">
        <v>502</v>
      </c>
      <c r="EG290" s="7">
        <v>44392</v>
      </c>
      <c r="EH290" t="s">
        <v>502</v>
      </c>
      <c r="EI290" s="27">
        <v>44392</v>
      </c>
      <c r="EJ290" t="s">
        <v>32</v>
      </c>
      <c r="EK290" s="27">
        <v>44368</v>
      </c>
      <c r="EL290" t="s">
        <v>32</v>
      </c>
      <c r="EM290" s="27">
        <v>44368</v>
      </c>
      <c r="EN290" t="s">
        <v>32</v>
      </c>
      <c r="EO290" s="27">
        <v>44368</v>
      </c>
      <c r="EP290" t="s">
        <v>32</v>
      </c>
      <c r="EQ290" s="27">
        <v>44368</v>
      </c>
      <c r="ER290" t="s">
        <v>474</v>
      </c>
      <c r="ES290" s="27">
        <v>44419</v>
      </c>
      <c r="ET290" t="s">
        <v>473</v>
      </c>
      <c r="EU290" s="27">
        <v>44419</v>
      </c>
      <c r="EV290" t="s">
        <v>472</v>
      </c>
      <c r="EW290" s="27">
        <v>44419</v>
      </c>
      <c r="EX290" t="s">
        <v>472</v>
      </c>
      <c r="EY290" s="27">
        <v>44419</v>
      </c>
      <c r="EZ290" t="s">
        <v>472</v>
      </c>
      <c r="FA290">
        <v>44419</v>
      </c>
      <c r="FB290" t="s">
        <v>472</v>
      </c>
      <c r="FC290" s="27">
        <v>44419</v>
      </c>
      <c r="FF290" t="s">
        <v>20</v>
      </c>
      <c r="FG290" s="27">
        <v>44433</v>
      </c>
      <c r="FH290" t="s">
        <v>469</v>
      </c>
      <c r="FI290" s="7">
        <v>44419</v>
      </c>
      <c r="FJ290" t="s">
        <v>469</v>
      </c>
      <c r="FK290" s="27">
        <v>44419</v>
      </c>
      <c r="FL290" t="s">
        <v>469</v>
      </c>
      <c r="FM290" s="27">
        <v>44419</v>
      </c>
      <c r="FN290" t="s">
        <v>468</v>
      </c>
      <c r="FO290" s="27">
        <v>44452</v>
      </c>
      <c r="FP290" t="s">
        <v>468</v>
      </c>
      <c r="FQ290" s="27">
        <v>44452</v>
      </c>
      <c r="FR290" t="s">
        <v>467</v>
      </c>
      <c r="FS290" s="27">
        <v>44452</v>
      </c>
      <c r="FT290" t="s">
        <v>467</v>
      </c>
      <c r="FU290" s="7">
        <v>44452</v>
      </c>
      <c r="FV290" t="s">
        <v>467</v>
      </c>
      <c r="FW290" s="27">
        <v>44452</v>
      </c>
      <c r="FX290" t="s">
        <v>467</v>
      </c>
      <c r="FY290" s="27">
        <v>44452</v>
      </c>
      <c r="FZ290" t="s">
        <v>467</v>
      </c>
      <c r="GA290" s="27">
        <v>44452</v>
      </c>
      <c r="GB290" t="s">
        <v>467</v>
      </c>
      <c r="GC290" s="27">
        <v>44452</v>
      </c>
      <c r="GD290" t="s">
        <v>467</v>
      </c>
      <c r="GE290" s="27">
        <v>44452</v>
      </c>
      <c r="GF290" t="s">
        <v>467</v>
      </c>
      <c r="GG290" s="27">
        <v>44452</v>
      </c>
      <c r="GH290" t="s">
        <v>467</v>
      </c>
      <c r="GI290" s="27">
        <v>44481</v>
      </c>
      <c r="GJ290" t="s">
        <v>467</v>
      </c>
      <c r="GK290" s="27">
        <v>44481</v>
      </c>
      <c r="GL290" t="s">
        <v>467</v>
      </c>
      <c r="GM290" s="27">
        <v>44481</v>
      </c>
      <c r="GN290" t="s">
        <v>467</v>
      </c>
      <c r="GO290" s="27">
        <v>44481</v>
      </c>
      <c r="GP290" t="s">
        <v>467</v>
      </c>
      <c r="GQ290" s="27">
        <v>44481</v>
      </c>
      <c r="GR290" t="s">
        <v>467</v>
      </c>
      <c r="GS290" s="27">
        <v>44481</v>
      </c>
      <c r="GT290" t="s">
        <v>467</v>
      </c>
      <c r="GU290" s="27">
        <v>44509</v>
      </c>
      <c r="GV290" t="s">
        <v>467</v>
      </c>
      <c r="GW290" s="27">
        <v>44509</v>
      </c>
      <c r="GX290" t="s">
        <v>467</v>
      </c>
      <c r="GY290" s="27">
        <v>44509</v>
      </c>
      <c r="GZ290" t="s">
        <v>466</v>
      </c>
      <c r="HA290" s="27">
        <v>44509</v>
      </c>
      <c r="HB290" t="s">
        <v>466</v>
      </c>
      <c r="HC290" s="27">
        <v>44509</v>
      </c>
      <c r="HD290" t="s">
        <v>466</v>
      </c>
      <c r="HE290" s="27">
        <v>44509</v>
      </c>
      <c r="HF290" t="s">
        <v>466</v>
      </c>
      <c r="HG290">
        <v>44509</v>
      </c>
      <c r="HH290" t="s">
        <v>466</v>
      </c>
      <c r="HI290">
        <v>44509</v>
      </c>
      <c r="HJ290" t="s">
        <v>466</v>
      </c>
      <c r="HK290">
        <v>44509</v>
      </c>
      <c r="HL290" t="s">
        <v>466</v>
      </c>
      <c r="HM290" s="27">
        <v>44545</v>
      </c>
      <c r="HN290" t="s">
        <v>461</v>
      </c>
      <c r="HO290" s="27">
        <v>44545</v>
      </c>
      <c r="HP290" t="s">
        <v>464</v>
      </c>
      <c r="HQ290" s="27">
        <v>44545</v>
      </c>
      <c r="HR290" s="470" t="s">
        <v>464</v>
      </c>
      <c r="HS290" s="471">
        <v>44545</v>
      </c>
      <c r="HT290" t="s">
        <v>464</v>
      </c>
      <c r="HU290" s="27">
        <v>44545</v>
      </c>
      <c r="HV290" t="s">
        <v>464</v>
      </c>
      <c r="HW290" s="27">
        <v>44545</v>
      </c>
      <c r="HX290" t="s">
        <v>464</v>
      </c>
      <c r="HY290" s="27">
        <v>44545</v>
      </c>
      <c r="HZ290" t="s">
        <v>19</v>
      </c>
      <c r="IA290" s="27">
        <v>44433</v>
      </c>
      <c r="IB290" t="s">
        <v>19</v>
      </c>
      <c r="IC290" s="27">
        <v>44433</v>
      </c>
      <c r="ID290" t="s">
        <v>19</v>
      </c>
      <c r="IE290" s="27">
        <v>44433</v>
      </c>
      <c r="IF290" t="s">
        <v>460</v>
      </c>
      <c r="IG290" s="27">
        <v>44587</v>
      </c>
      <c r="IH290" t="s">
        <v>463</v>
      </c>
      <c r="II290" s="27">
        <v>44587</v>
      </c>
      <c r="IJ290" t="s">
        <v>463</v>
      </c>
      <c r="IK290" s="27">
        <v>44607</v>
      </c>
      <c r="IL290" t="s">
        <v>463</v>
      </c>
      <c r="IM290" s="27">
        <v>44607</v>
      </c>
      <c r="IN290" t="s">
        <v>463</v>
      </c>
      <c r="IO290" s="27">
        <v>44607</v>
      </c>
      <c r="IR290" t="s">
        <v>464</v>
      </c>
      <c r="IS290">
        <v>44607</v>
      </c>
      <c r="IT290" t="s">
        <v>464</v>
      </c>
      <c r="IU290" s="27">
        <v>44607</v>
      </c>
      <c r="IV290" t="s">
        <v>464</v>
      </c>
      <c r="IW290" s="27">
        <v>44642</v>
      </c>
      <c r="IX290" t="s">
        <v>464</v>
      </c>
      <c r="IY290" s="27">
        <v>44642</v>
      </c>
      <c r="IZ290" t="s">
        <v>464</v>
      </c>
      <c r="JA290" s="27">
        <v>44642</v>
      </c>
      <c r="JB290" t="s">
        <v>464</v>
      </c>
      <c r="JC290" s="27">
        <v>44642</v>
      </c>
      <c r="JD290" t="s">
        <v>464</v>
      </c>
      <c r="JE290" s="27">
        <v>44642</v>
      </c>
      <c r="JF290" t="s">
        <v>466</v>
      </c>
      <c r="JG290">
        <v>44662</v>
      </c>
      <c r="JH290" t="s">
        <v>461</v>
      </c>
      <c r="JI290" s="27">
        <v>44662</v>
      </c>
      <c r="JJ290" t="s">
        <v>461</v>
      </c>
      <c r="JK290">
        <v>44662</v>
      </c>
      <c r="JL290" t="s">
        <v>461</v>
      </c>
      <c r="JM290" s="27">
        <v>44662</v>
      </c>
      <c r="JN290" t="s">
        <v>461</v>
      </c>
      <c r="JO290" s="7">
        <v>44662</v>
      </c>
      <c r="JP290" t="s">
        <v>461</v>
      </c>
      <c r="JQ290" s="27">
        <v>44697</v>
      </c>
      <c r="JR290" t="s">
        <v>461</v>
      </c>
      <c r="JS290" s="27">
        <v>44697</v>
      </c>
      <c r="JT290" t="s">
        <v>461</v>
      </c>
      <c r="JU290">
        <v>44697</v>
      </c>
      <c r="JV290" t="s">
        <v>463</v>
      </c>
      <c r="JW290">
        <v>44728</v>
      </c>
      <c r="JX290" t="s">
        <v>463</v>
      </c>
      <c r="JY290" s="27">
        <v>44728</v>
      </c>
      <c r="JZ290" t="s">
        <v>463</v>
      </c>
      <c r="KA290" s="27">
        <v>44728</v>
      </c>
      <c r="KB290" t="s">
        <v>463</v>
      </c>
      <c r="KC290" s="27">
        <v>44763</v>
      </c>
      <c r="KD290" t="s">
        <v>463</v>
      </c>
      <c r="KE290" s="27">
        <v>44763</v>
      </c>
    </row>
    <row r="291" spans="1:291" x14ac:dyDescent="0.25">
      <c r="A291">
        <v>2431</v>
      </c>
      <c r="B291" s="7">
        <v>43924</v>
      </c>
      <c r="D291">
        <v>2431</v>
      </c>
      <c r="E291" s="7">
        <v>43924</v>
      </c>
      <c r="G291">
        <v>1041</v>
      </c>
      <c r="I291">
        <v>2680</v>
      </c>
      <c r="J291" s="7">
        <v>43924</v>
      </c>
      <c r="L291">
        <v>1041</v>
      </c>
      <c r="M291">
        <v>6640</v>
      </c>
      <c r="O291">
        <v>6102</v>
      </c>
      <c r="P291" s="7">
        <v>43937</v>
      </c>
      <c r="X291">
        <v>6640</v>
      </c>
      <c r="Y291">
        <v>2448</v>
      </c>
      <c r="Z291" s="7">
        <v>43980</v>
      </c>
      <c r="AA291">
        <v>6640</v>
      </c>
      <c r="AB291">
        <v>6640</v>
      </c>
      <c r="AC291">
        <v>6102</v>
      </c>
      <c r="AD291" s="7">
        <v>43937</v>
      </c>
      <c r="AE291" s="14">
        <v>2431</v>
      </c>
      <c r="AF291">
        <v>6289</v>
      </c>
      <c r="AG291" s="7">
        <v>43937</v>
      </c>
      <c r="AK291">
        <v>2279</v>
      </c>
      <c r="AL291" s="7">
        <v>43902</v>
      </c>
      <c r="AM291">
        <v>6102</v>
      </c>
      <c r="AN291">
        <v>2279</v>
      </c>
      <c r="AO291" s="7">
        <v>43902</v>
      </c>
      <c r="AP291">
        <v>2279</v>
      </c>
      <c r="AQ291" s="7">
        <v>43902</v>
      </c>
      <c r="AR291">
        <v>2279</v>
      </c>
      <c r="AS291" s="27">
        <v>44019</v>
      </c>
      <c r="AT291">
        <v>2279</v>
      </c>
      <c r="AU291" s="27">
        <v>44019</v>
      </c>
      <c r="AV291">
        <v>2279</v>
      </c>
      <c r="AW291" s="27">
        <v>44019</v>
      </c>
      <c r="AX291">
        <v>2279</v>
      </c>
      <c r="AY291" s="27">
        <v>44019</v>
      </c>
      <c r="AZ291">
        <v>2208</v>
      </c>
      <c r="BA291" s="27">
        <v>44019</v>
      </c>
      <c r="BB291">
        <v>2208</v>
      </c>
      <c r="BC291" s="27">
        <v>44019</v>
      </c>
      <c r="BD291">
        <v>2181</v>
      </c>
      <c r="BE291" s="27">
        <v>44053</v>
      </c>
      <c r="BF291">
        <v>2181</v>
      </c>
      <c r="BG291" s="27">
        <v>44053</v>
      </c>
      <c r="BJ291">
        <v>2181</v>
      </c>
      <c r="BK291" s="27">
        <v>44053</v>
      </c>
      <c r="BL291">
        <v>2181</v>
      </c>
      <c r="BM291" s="27">
        <v>44053</v>
      </c>
      <c r="BN291">
        <v>1451</v>
      </c>
      <c r="BO291" s="27">
        <v>43985</v>
      </c>
      <c r="BP291">
        <v>1451</v>
      </c>
      <c r="BQ291" s="7">
        <v>43985</v>
      </c>
      <c r="BR291">
        <v>2279</v>
      </c>
      <c r="BS291" s="27">
        <v>44019</v>
      </c>
      <c r="BT291">
        <v>1451</v>
      </c>
      <c r="BU291" s="27">
        <v>43985</v>
      </c>
      <c r="BV291">
        <v>1451</v>
      </c>
      <c r="BW291">
        <v>43985</v>
      </c>
      <c r="BX291">
        <v>2279</v>
      </c>
      <c r="BY291" s="27">
        <v>44019</v>
      </c>
      <c r="BZ291">
        <v>6115</v>
      </c>
      <c r="CA291" s="27">
        <v>44168</v>
      </c>
      <c r="CB291">
        <v>2181</v>
      </c>
      <c r="CC291" s="27">
        <v>44168</v>
      </c>
      <c r="CD291">
        <v>9300</v>
      </c>
      <c r="CE291" s="27">
        <v>44217</v>
      </c>
      <c r="CF291">
        <v>2208</v>
      </c>
      <c r="CG291" s="27">
        <v>44019</v>
      </c>
      <c r="CH291">
        <v>2184</v>
      </c>
      <c r="CI291" s="27">
        <v>43936</v>
      </c>
      <c r="CJ291">
        <v>1081</v>
      </c>
      <c r="CK291" s="27">
        <v>44222</v>
      </c>
      <c r="CL291">
        <v>2184</v>
      </c>
      <c r="CM291" s="27">
        <v>43936</v>
      </c>
      <c r="CN291">
        <v>2257</v>
      </c>
      <c r="CO291" s="27">
        <v>44253</v>
      </c>
      <c r="CP291">
        <v>2257</v>
      </c>
      <c r="CQ291" s="7">
        <v>44253</v>
      </c>
      <c r="CT291" t="s">
        <v>2565</v>
      </c>
      <c r="CU291" s="7">
        <v>44263</v>
      </c>
      <c r="CV291">
        <v>2181</v>
      </c>
      <c r="CW291" s="27">
        <v>44272</v>
      </c>
      <c r="CX291">
        <v>2181</v>
      </c>
      <c r="CY291" s="27">
        <v>44292</v>
      </c>
      <c r="CZ291">
        <v>2181</v>
      </c>
      <c r="DA291" s="27">
        <v>44300</v>
      </c>
      <c r="DB291">
        <v>2181</v>
      </c>
      <c r="DC291" s="27">
        <v>44300</v>
      </c>
      <c r="DD291">
        <v>2188</v>
      </c>
      <c r="DE291" s="27">
        <v>44019</v>
      </c>
      <c r="DF291">
        <v>2188</v>
      </c>
      <c r="DG291" s="27">
        <v>44019</v>
      </c>
      <c r="DH291">
        <v>2188</v>
      </c>
      <c r="DI291" s="27">
        <v>44019</v>
      </c>
      <c r="DJ291" t="s">
        <v>461</v>
      </c>
      <c r="DK291" s="7">
        <v>44362</v>
      </c>
      <c r="DL291" t="s">
        <v>21</v>
      </c>
      <c r="DM291" s="27">
        <v>44363</v>
      </c>
      <c r="DN291" t="s">
        <v>21</v>
      </c>
      <c r="DO291" s="27">
        <v>44363</v>
      </c>
      <c r="DP291" t="s">
        <v>506</v>
      </c>
      <c r="DQ291" s="27">
        <v>44363</v>
      </c>
      <c r="DT291" t="s">
        <v>507</v>
      </c>
      <c r="DU291" s="27">
        <v>44363</v>
      </c>
      <c r="DV291" t="s">
        <v>505</v>
      </c>
      <c r="DW291" s="27">
        <v>44363</v>
      </c>
      <c r="DX291" t="s">
        <v>503</v>
      </c>
      <c r="DY291" s="7">
        <v>44253</v>
      </c>
      <c r="DZ291" t="s">
        <v>503</v>
      </c>
      <c r="EA291">
        <v>44253</v>
      </c>
      <c r="EB291" t="s">
        <v>503</v>
      </c>
      <c r="EC291" s="27">
        <v>44253</v>
      </c>
      <c r="ED291" t="s">
        <v>503</v>
      </c>
      <c r="EE291" s="27">
        <v>44253</v>
      </c>
      <c r="EF291" t="s">
        <v>503</v>
      </c>
      <c r="EG291" s="7">
        <v>44253</v>
      </c>
      <c r="EH291" t="s">
        <v>503</v>
      </c>
      <c r="EI291" s="27">
        <v>44253</v>
      </c>
      <c r="EJ291" t="s">
        <v>33</v>
      </c>
      <c r="EK291" s="27">
        <v>44019</v>
      </c>
      <c r="EL291" t="s">
        <v>33</v>
      </c>
      <c r="EM291" s="27">
        <v>44019</v>
      </c>
      <c r="EN291" t="s">
        <v>33</v>
      </c>
      <c r="EO291" s="27">
        <v>44019</v>
      </c>
      <c r="EP291" t="s">
        <v>501</v>
      </c>
      <c r="EQ291" s="27">
        <v>44053</v>
      </c>
      <c r="ER291" t="s">
        <v>475</v>
      </c>
      <c r="ES291" s="27">
        <v>44419</v>
      </c>
      <c r="ET291" t="s">
        <v>474</v>
      </c>
      <c r="EU291" s="27">
        <v>44419</v>
      </c>
      <c r="EV291" t="s">
        <v>473</v>
      </c>
      <c r="EW291" s="27">
        <v>44419</v>
      </c>
      <c r="EX291" t="s">
        <v>473</v>
      </c>
      <c r="EY291" s="27">
        <v>44419</v>
      </c>
      <c r="EZ291" t="s">
        <v>473</v>
      </c>
      <c r="FA291">
        <v>44419</v>
      </c>
      <c r="FB291" t="s">
        <v>473</v>
      </c>
      <c r="FC291" s="27">
        <v>44419</v>
      </c>
      <c r="FF291" t="s">
        <v>470</v>
      </c>
      <c r="FG291" s="27">
        <v>44419</v>
      </c>
      <c r="FH291" t="s">
        <v>20</v>
      </c>
      <c r="FI291" s="7">
        <v>44433</v>
      </c>
      <c r="FJ291" t="s">
        <v>20</v>
      </c>
      <c r="FK291" s="27">
        <v>44433</v>
      </c>
      <c r="FL291" t="s">
        <v>20</v>
      </c>
      <c r="FM291" s="27">
        <v>44433</v>
      </c>
      <c r="FN291" t="s">
        <v>469</v>
      </c>
      <c r="FO291" s="27">
        <v>44452</v>
      </c>
      <c r="FP291" t="s">
        <v>469</v>
      </c>
      <c r="FQ291" s="27">
        <v>44452</v>
      </c>
      <c r="FR291" t="s">
        <v>468</v>
      </c>
      <c r="FS291" s="27">
        <v>44452</v>
      </c>
      <c r="FT291" t="s">
        <v>468</v>
      </c>
      <c r="FU291" s="7">
        <v>44452</v>
      </c>
      <c r="FV291" t="s">
        <v>468</v>
      </c>
      <c r="FW291" s="27">
        <v>44452</v>
      </c>
      <c r="FX291" t="s">
        <v>468</v>
      </c>
      <c r="FY291" s="27">
        <v>44452</v>
      </c>
      <c r="FZ291" t="s">
        <v>468</v>
      </c>
      <c r="GA291" s="27">
        <v>44452</v>
      </c>
      <c r="GB291" t="s">
        <v>468</v>
      </c>
      <c r="GC291" s="27">
        <v>44452</v>
      </c>
      <c r="GD291" t="s">
        <v>468</v>
      </c>
      <c r="GE291" s="27">
        <v>44452</v>
      </c>
      <c r="GF291" t="s">
        <v>468</v>
      </c>
      <c r="GG291" s="27">
        <v>44452</v>
      </c>
      <c r="GH291" t="s">
        <v>468</v>
      </c>
      <c r="GI291" s="27">
        <v>44481</v>
      </c>
      <c r="GJ291" t="s">
        <v>468</v>
      </c>
      <c r="GK291" s="27">
        <v>44481</v>
      </c>
      <c r="GL291" t="s">
        <v>468</v>
      </c>
      <c r="GM291" s="27">
        <v>44481</v>
      </c>
      <c r="GN291" t="s">
        <v>468</v>
      </c>
      <c r="GO291" s="27">
        <v>44481</v>
      </c>
      <c r="GP291" t="s">
        <v>468</v>
      </c>
      <c r="GQ291" s="27">
        <v>44481</v>
      </c>
      <c r="GR291" t="s">
        <v>468</v>
      </c>
      <c r="GS291" s="27">
        <v>44481</v>
      </c>
      <c r="GT291" t="s">
        <v>468</v>
      </c>
      <c r="GU291" s="27">
        <v>44509</v>
      </c>
      <c r="GV291" t="s">
        <v>468</v>
      </c>
      <c r="GW291" s="27">
        <v>44509</v>
      </c>
      <c r="GX291" t="s">
        <v>468</v>
      </c>
      <c r="GY291" s="27">
        <v>44509</v>
      </c>
      <c r="GZ291" t="s">
        <v>467</v>
      </c>
      <c r="HA291" s="27">
        <v>44509</v>
      </c>
      <c r="HB291" t="s">
        <v>467</v>
      </c>
      <c r="HC291" s="27">
        <v>44530</v>
      </c>
      <c r="HD291" t="s">
        <v>467</v>
      </c>
      <c r="HE291" s="27">
        <v>44532</v>
      </c>
      <c r="HF291" t="s">
        <v>467</v>
      </c>
      <c r="HG291">
        <v>44532</v>
      </c>
      <c r="HH291" t="s">
        <v>467</v>
      </c>
      <c r="HI291">
        <v>44532</v>
      </c>
      <c r="HJ291" t="s">
        <v>467</v>
      </c>
      <c r="HK291">
        <v>44532</v>
      </c>
      <c r="HL291" t="s">
        <v>467</v>
      </c>
      <c r="HM291" s="27">
        <v>44545</v>
      </c>
      <c r="HN291" t="s">
        <v>463</v>
      </c>
      <c r="HO291" s="27">
        <v>44545</v>
      </c>
      <c r="HP291" t="s">
        <v>466</v>
      </c>
      <c r="HQ291" s="27">
        <v>44545</v>
      </c>
      <c r="HR291" s="470" t="s">
        <v>466</v>
      </c>
      <c r="HS291" s="471">
        <v>44545</v>
      </c>
      <c r="HT291" t="s">
        <v>466</v>
      </c>
      <c r="HU291" s="27">
        <v>44545</v>
      </c>
      <c r="HV291" t="s">
        <v>466</v>
      </c>
      <c r="HW291" s="27">
        <v>44545</v>
      </c>
      <c r="HX291" t="s">
        <v>466</v>
      </c>
      <c r="HY291" s="27">
        <v>44545</v>
      </c>
      <c r="HZ291" t="s">
        <v>461</v>
      </c>
      <c r="IA291" s="27">
        <v>44587</v>
      </c>
      <c r="IB291" t="s">
        <v>461</v>
      </c>
      <c r="IC291" s="27">
        <v>44587</v>
      </c>
      <c r="ID291" t="s">
        <v>461</v>
      </c>
      <c r="IE291" s="27">
        <v>44587</v>
      </c>
      <c r="IF291" t="s">
        <v>19</v>
      </c>
      <c r="IG291" s="27">
        <v>44433</v>
      </c>
      <c r="IH291" t="s">
        <v>464</v>
      </c>
      <c r="II291" s="27">
        <v>44587</v>
      </c>
      <c r="IJ291" t="s">
        <v>464</v>
      </c>
      <c r="IK291" s="27">
        <v>44607</v>
      </c>
      <c r="IL291" t="s">
        <v>464</v>
      </c>
      <c r="IM291" s="27">
        <v>44607</v>
      </c>
      <c r="IN291" t="s">
        <v>464</v>
      </c>
      <c r="IO291" s="27">
        <v>44607</v>
      </c>
      <c r="IR291" t="s">
        <v>466</v>
      </c>
      <c r="IS291">
        <v>44607</v>
      </c>
      <c r="IT291" t="s">
        <v>466</v>
      </c>
      <c r="IU291" s="27">
        <v>44607</v>
      </c>
      <c r="IV291" t="s">
        <v>466</v>
      </c>
      <c r="IW291" s="27">
        <v>44642</v>
      </c>
      <c r="IX291" t="s">
        <v>466</v>
      </c>
      <c r="IY291" s="27">
        <v>44642</v>
      </c>
      <c r="IZ291" t="s">
        <v>466</v>
      </c>
      <c r="JA291" s="27">
        <v>44642</v>
      </c>
      <c r="JB291" t="s">
        <v>466</v>
      </c>
      <c r="JC291" s="27">
        <v>44642</v>
      </c>
      <c r="JD291" t="s">
        <v>466</v>
      </c>
      <c r="JE291" s="27">
        <v>44642</v>
      </c>
      <c r="JF291" t="s">
        <v>467</v>
      </c>
      <c r="JG291">
        <v>44662</v>
      </c>
      <c r="JH291" t="s">
        <v>463</v>
      </c>
      <c r="JI291" s="27">
        <v>44662</v>
      </c>
      <c r="JJ291" t="s">
        <v>463</v>
      </c>
      <c r="JK291">
        <v>44662</v>
      </c>
      <c r="JL291" t="s">
        <v>463</v>
      </c>
      <c r="JM291" s="27">
        <v>44662</v>
      </c>
      <c r="JN291" t="s">
        <v>463</v>
      </c>
      <c r="JO291" s="7">
        <v>44662</v>
      </c>
      <c r="JP291" t="s">
        <v>463</v>
      </c>
      <c r="JQ291" s="27">
        <v>44697</v>
      </c>
      <c r="JR291" t="s">
        <v>463</v>
      </c>
      <c r="JS291" s="27">
        <v>44697</v>
      </c>
      <c r="JT291" t="s">
        <v>463</v>
      </c>
      <c r="JU291">
        <v>44697</v>
      </c>
      <c r="JV291" t="s">
        <v>464</v>
      </c>
      <c r="JW291">
        <v>44697</v>
      </c>
      <c r="JX291" t="s">
        <v>464</v>
      </c>
      <c r="JY291" s="27">
        <v>44732</v>
      </c>
      <c r="JZ291" t="s">
        <v>464</v>
      </c>
      <c r="KA291" s="27">
        <v>44732</v>
      </c>
      <c r="KB291" t="s">
        <v>464</v>
      </c>
      <c r="KC291" s="27">
        <v>44764</v>
      </c>
      <c r="KD291" t="s">
        <v>464</v>
      </c>
      <c r="KE291" s="27">
        <v>44764</v>
      </c>
    </row>
    <row r="292" spans="1:291" x14ac:dyDescent="0.25">
      <c r="A292">
        <v>2680</v>
      </c>
      <c r="B292" s="7">
        <v>43924</v>
      </c>
      <c r="D292">
        <v>2680</v>
      </c>
      <c r="E292" s="7">
        <v>43924</v>
      </c>
      <c r="G292">
        <v>1075</v>
      </c>
      <c r="I292">
        <v>2531</v>
      </c>
      <c r="J292" s="7">
        <v>43942</v>
      </c>
      <c r="L292">
        <v>1075</v>
      </c>
      <c r="M292">
        <v>2448</v>
      </c>
      <c r="O292">
        <v>6266</v>
      </c>
      <c r="P292" s="7">
        <v>43937</v>
      </c>
      <c r="X292">
        <v>2448</v>
      </c>
      <c r="Y292">
        <v>2545</v>
      </c>
      <c r="Z292" s="7">
        <v>43980</v>
      </c>
      <c r="AA292">
        <v>2448</v>
      </c>
      <c r="AB292">
        <v>2448</v>
      </c>
      <c r="AC292">
        <v>6266</v>
      </c>
      <c r="AD292" s="7">
        <v>43937</v>
      </c>
      <c r="AE292" s="14">
        <v>2680</v>
      </c>
      <c r="AF292">
        <v>6115</v>
      </c>
      <c r="AG292" s="7">
        <v>43985</v>
      </c>
      <c r="AK292">
        <v>2198</v>
      </c>
      <c r="AL292" s="7">
        <v>43902</v>
      </c>
      <c r="AM292">
        <v>6266</v>
      </c>
      <c r="AN292">
        <v>2198</v>
      </c>
      <c r="AO292" s="7">
        <v>43902</v>
      </c>
      <c r="AP292">
        <v>2198</v>
      </c>
      <c r="AQ292" s="7">
        <v>43902</v>
      </c>
      <c r="AR292">
        <v>2198</v>
      </c>
      <c r="AS292" s="27">
        <v>44019</v>
      </c>
      <c r="AT292">
        <v>2198</v>
      </c>
      <c r="AU292" s="27">
        <v>44019</v>
      </c>
      <c r="AV292">
        <v>2198</v>
      </c>
      <c r="AW292" s="27">
        <v>44019</v>
      </c>
      <c r="AX292">
        <v>2198</v>
      </c>
      <c r="AY292" s="27">
        <v>44053</v>
      </c>
      <c r="AZ292">
        <v>2279</v>
      </c>
      <c r="BA292" s="27">
        <v>44019</v>
      </c>
      <c r="BB292">
        <v>2279</v>
      </c>
      <c r="BC292" s="27">
        <v>44019</v>
      </c>
      <c r="BD292">
        <v>2208</v>
      </c>
      <c r="BE292" s="27">
        <v>44019</v>
      </c>
      <c r="BF292">
        <v>2208</v>
      </c>
      <c r="BG292" s="27">
        <v>44019</v>
      </c>
      <c r="BJ292">
        <v>2208</v>
      </c>
      <c r="BK292" s="27">
        <v>44019</v>
      </c>
      <c r="BL292">
        <v>2208</v>
      </c>
      <c r="BM292" s="27">
        <v>44019</v>
      </c>
      <c r="BN292">
        <v>2188</v>
      </c>
      <c r="BO292" s="27">
        <v>44019</v>
      </c>
      <c r="BP292">
        <v>2188</v>
      </c>
      <c r="BQ292" s="7">
        <v>44019</v>
      </c>
      <c r="BR292">
        <v>2198</v>
      </c>
      <c r="BS292" s="27">
        <v>44053</v>
      </c>
      <c r="BT292">
        <v>2188</v>
      </c>
      <c r="BU292" s="27">
        <v>44019</v>
      </c>
      <c r="BV292">
        <v>2188</v>
      </c>
      <c r="BW292">
        <v>44019</v>
      </c>
      <c r="BX292">
        <v>2198</v>
      </c>
      <c r="BY292" s="27">
        <v>44053</v>
      </c>
      <c r="BZ292">
        <v>1451</v>
      </c>
      <c r="CA292" s="27">
        <v>43985</v>
      </c>
      <c r="CB292">
        <v>2208</v>
      </c>
      <c r="CC292" s="27">
        <v>44019</v>
      </c>
      <c r="CD292">
        <v>9303</v>
      </c>
      <c r="CE292" s="27">
        <v>44217</v>
      </c>
      <c r="CF292">
        <v>2279</v>
      </c>
      <c r="CG292" s="27">
        <v>44019</v>
      </c>
      <c r="CH292">
        <v>85</v>
      </c>
      <c r="CI292" s="27">
        <v>44217</v>
      </c>
      <c r="CJ292">
        <v>2100</v>
      </c>
      <c r="CK292" s="27">
        <v>44000</v>
      </c>
      <c r="CL292">
        <v>85</v>
      </c>
      <c r="CM292" s="27">
        <v>44247</v>
      </c>
      <c r="CN292">
        <v>2184</v>
      </c>
      <c r="CO292" s="27">
        <v>43936</v>
      </c>
      <c r="CP292">
        <v>2184</v>
      </c>
      <c r="CQ292" s="7">
        <v>43936</v>
      </c>
      <c r="CT292" t="s">
        <v>2567</v>
      </c>
      <c r="CU292" s="7">
        <v>44263</v>
      </c>
      <c r="CV292">
        <v>2208</v>
      </c>
      <c r="CW292" s="27">
        <v>44019</v>
      </c>
      <c r="CX292">
        <v>2208</v>
      </c>
      <c r="CY292" s="27">
        <v>44019</v>
      </c>
      <c r="CZ292">
        <v>2208</v>
      </c>
      <c r="DA292" s="27">
        <v>44019</v>
      </c>
      <c r="DB292">
        <v>2208</v>
      </c>
      <c r="DC292" s="27">
        <v>44019</v>
      </c>
      <c r="DD292">
        <v>2181</v>
      </c>
      <c r="DE292" s="27">
        <v>44327</v>
      </c>
      <c r="DF292">
        <v>2181</v>
      </c>
      <c r="DG292" s="27">
        <v>44327</v>
      </c>
      <c r="DH292">
        <v>2181</v>
      </c>
      <c r="DI292" s="27">
        <v>44327</v>
      </c>
      <c r="DJ292" t="s">
        <v>463</v>
      </c>
      <c r="DK292" s="7">
        <v>44362</v>
      </c>
      <c r="DL292" t="s">
        <v>586</v>
      </c>
      <c r="DM292" s="27">
        <v>44363</v>
      </c>
      <c r="DN292" t="s">
        <v>586</v>
      </c>
      <c r="DO292" s="27">
        <v>44363</v>
      </c>
      <c r="DP292" t="s">
        <v>507</v>
      </c>
      <c r="DQ292" s="27">
        <v>44363</v>
      </c>
      <c r="DT292" t="s">
        <v>508</v>
      </c>
      <c r="DU292" s="27">
        <v>44363</v>
      </c>
      <c r="DV292" t="s">
        <v>506</v>
      </c>
      <c r="DW292" s="27">
        <v>44363</v>
      </c>
      <c r="DX292" t="s">
        <v>504</v>
      </c>
      <c r="DY292" s="7">
        <v>44253</v>
      </c>
      <c r="DZ292" t="s">
        <v>504</v>
      </c>
      <c r="EA292">
        <v>44253</v>
      </c>
      <c r="EB292" t="s">
        <v>504</v>
      </c>
      <c r="EC292" s="27">
        <v>44253</v>
      </c>
      <c r="ED292" t="s">
        <v>504</v>
      </c>
      <c r="EE292" s="27">
        <v>44253</v>
      </c>
      <c r="EF292" t="s">
        <v>504</v>
      </c>
      <c r="EG292" s="7">
        <v>44253</v>
      </c>
      <c r="EH292" t="s">
        <v>504</v>
      </c>
      <c r="EI292" s="27">
        <v>44253</v>
      </c>
      <c r="EJ292" t="s">
        <v>501</v>
      </c>
      <c r="EK292" s="27">
        <v>44053</v>
      </c>
      <c r="EL292" t="s">
        <v>501</v>
      </c>
      <c r="EM292" s="27">
        <v>44053</v>
      </c>
      <c r="EN292" t="s">
        <v>501</v>
      </c>
      <c r="EO292" s="27">
        <v>44053</v>
      </c>
      <c r="EP292" t="s">
        <v>502</v>
      </c>
      <c r="EQ292" s="27">
        <v>44392</v>
      </c>
      <c r="ER292" t="s">
        <v>477</v>
      </c>
      <c r="ES292" s="27">
        <v>44419</v>
      </c>
      <c r="ET292" t="s">
        <v>475</v>
      </c>
      <c r="EU292" s="27">
        <v>44419</v>
      </c>
      <c r="EV292" t="s">
        <v>474</v>
      </c>
      <c r="EW292" s="27">
        <v>44419</v>
      </c>
      <c r="EX292" t="s">
        <v>474</v>
      </c>
      <c r="EY292" s="27">
        <v>44419</v>
      </c>
      <c r="EZ292" t="s">
        <v>474</v>
      </c>
      <c r="FA292">
        <v>44419</v>
      </c>
      <c r="FB292" t="s">
        <v>474</v>
      </c>
      <c r="FC292" s="27">
        <v>44419</v>
      </c>
      <c r="FF292" t="s">
        <v>472</v>
      </c>
      <c r="FG292" s="27">
        <v>44419</v>
      </c>
      <c r="FH292" t="s">
        <v>470</v>
      </c>
      <c r="FI292" s="7">
        <v>44419</v>
      </c>
      <c r="FJ292" t="s">
        <v>470</v>
      </c>
      <c r="FK292" s="27">
        <v>44419</v>
      </c>
      <c r="FL292" t="s">
        <v>470</v>
      </c>
      <c r="FM292" s="27">
        <v>44419</v>
      </c>
      <c r="FN292" t="s">
        <v>20</v>
      </c>
      <c r="FO292" s="27">
        <v>44433</v>
      </c>
      <c r="FP292" t="s">
        <v>20</v>
      </c>
      <c r="FQ292" s="27">
        <v>44433</v>
      </c>
      <c r="FR292" t="s">
        <v>469</v>
      </c>
      <c r="FS292" s="27">
        <v>44452</v>
      </c>
      <c r="FT292" t="s">
        <v>469</v>
      </c>
      <c r="FU292" s="7">
        <v>44452</v>
      </c>
      <c r="FV292" t="s">
        <v>469</v>
      </c>
      <c r="FW292" s="27">
        <v>44452</v>
      </c>
      <c r="FX292" t="s">
        <v>469</v>
      </c>
      <c r="FY292" s="27">
        <v>44452</v>
      </c>
      <c r="FZ292" t="s">
        <v>469</v>
      </c>
      <c r="GA292" s="27">
        <v>44452</v>
      </c>
      <c r="GB292" t="s">
        <v>469</v>
      </c>
      <c r="GC292" s="27">
        <v>44452</v>
      </c>
      <c r="GD292" t="s">
        <v>469</v>
      </c>
      <c r="GE292" s="27">
        <v>44452</v>
      </c>
      <c r="GF292" t="s">
        <v>469</v>
      </c>
      <c r="GG292" s="27">
        <v>44452</v>
      </c>
      <c r="GH292" t="s">
        <v>469</v>
      </c>
      <c r="GI292" s="27">
        <v>44481</v>
      </c>
      <c r="GJ292" t="s">
        <v>469</v>
      </c>
      <c r="GK292" s="27">
        <v>44481</v>
      </c>
      <c r="GL292" t="s">
        <v>469</v>
      </c>
      <c r="GM292" s="27">
        <v>44481</v>
      </c>
      <c r="GN292" t="s">
        <v>469</v>
      </c>
      <c r="GO292" s="27">
        <v>44481</v>
      </c>
      <c r="GP292" t="s">
        <v>469</v>
      </c>
      <c r="GQ292" s="27">
        <v>44481</v>
      </c>
      <c r="GR292" t="s">
        <v>469</v>
      </c>
      <c r="GS292" s="27">
        <v>44481</v>
      </c>
      <c r="GT292" t="s">
        <v>469</v>
      </c>
      <c r="GU292" s="27">
        <v>44509</v>
      </c>
      <c r="GV292" t="s">
        <v>469</v>
      </c>
      <c r="GW292" s="27">
        <v>44509</v>
      </c>
      <c r="GX292" t="s">
        <v>469</v>
      </c>
      <c r="GY292" s="27">
        <v>44509</v>
      </c>
      <c r="GZ292" t="s">
        <v>468</v>
      </c>
      <c r="HA292" s="27">
        <v>44509</v>
      </c>
      <c r="HB292" t="s">
        <v>468</v>
      </c>
      <c r="HC292" s="27">
        <v>44509</v>
      </c>
      <c r="HD292" t="s">
        <v>468</v>
      </c>
      <c r="HE292" s="27">
        <v>44509</v>
      </c>
      <c r="HF292" t="s">
        <v>468</v>
      </c>
      <c r="HG292">
        <v>44509</v>
      </c>
      <c r="HH292" t="s">
        <v>468</v>
      </c>
      <c r="HI292">
        <v>44509</v>
      </c>
      <c r="HJ292" t="s">
        <v>468</v>
      </c>
      <c r="HK292">
        <v>44509</v>
      </c>
      <c r="HL292" t="s">
        <v>468</v>
      </c>
      <c r="HM292" s="27">
        <v>44545</v>
      </c>
      <c r="HN292" t="s">
        <v>464</v>
      </c>
      <c r="HO292" s="27">
        <v>44545</v>
      </c>
      <c r="HP292" t="s">
        <v>467</v>
      </c>
      <c r="HQ292" s="27">
        <v>44545</v>
      </c>
      <c r="HR292" s="470" t="s">
        <v>467</v>
      </c>
      <c r="HS292" s="471">
        <v>44545</v>
      </c>
      <c r="HT292" t="s">
        <v>467</v>
      </c>
      <c r="HU292" s="27">
        <v>44545</v>
      </c>
      <c r="HV292" t="s">
        <v>467</v>
      </c>
      <c r="HW292" s="27">
        <v>44545</v>
      </c>
      <c r="HX292" t="s">
        <v>467</v>
      </c>
      <c r="HY292" s="27">
        <v>44545</v>
      </c>
      <c r="HZ292" t="s">
        <v>463</v>
      </c>
      <c r="IA292" s="27">
        <v>44587</v>
      </c>
      <c r="IB292" t="s">
        <v>463</v>
      </c>
      <c r="IC292" s="27">
        <v>44587</v>
      </c>
      <c r="ID292" t="s">
        <v>463</v>
      </c>
      <c r="IE292" s="27">
        <v>44587</v>
      </c>
      <c r="IF292" t="s">
        <v>461</v>
      </c>
      <c r="IG292" s="27">
        <v>44587</v>
      </c>
      <c r="IH292" t="s">
        <v>466</v>
      </c>
      <c r="II292" s="27">
        <v>44587</v>
      </c>
      <c r="IJ292" t="s">
        <v>466</v>
      </c>
      <c r="IK292" s="27">
        <v>44607</v>
      </c>
      <c r="IL292" t="s">
        <v>466</v>
      </c>
      <c r="IM292" s="27">
        <v>44607</v>
      </c>
      <c r="IN292" t="s">
        <v>466</v>
      </c>
      <c r="IO292" s="27">
        <v>44607</v>
      </c>
      <c r="IR292" t="s">
        <v>467</v>
      </c>
      <c r="IS292">
        <v>44607</v>
      </c>
      <c r="IT292" t="s">
        <v>467</v>
      </c>
      <c r="IU292" s="27">
        <v>44607</v>
      </c>
      <c r="IV292" t="s">
        <v>467</v>
      </c>
      <c r="IW292" s="27">
        <v>44642</v>
      </c>
      <c r="IX292" t="s">
        <v>467</v>
      </c>
      <c r="IY292" s="27">
        <v>44642</v>
      </c>
      <c r="IZ292" t="s">
        <v>467</v>
      </c>
      <c r="JA292" s="27">
        <v>44642</v>
      </c>
      <c r="JB292" t="s">
        <v>467</v>
      </c>
      <c r="JC292" s="27">
        <v>44642</v>
      </c>
      <c r="JD292" t="s">
        <v>467</v>
      </c>
      <c r="JE292" s="27">
        <v>44642</v>
      </c>
      <c r="JF292" t="s">
        <v>468</v>
      </c>
      <c r="JG292">
        <v>44662</v>
      </c>
      <c r="JH292" t="s">
        <v>464</v>
      </c>
      <c r="JI292" s="27">
        <v>44662</v>
      </c>
      <c r="JJ292" t="s">
        <v>464</v>
      </c>
      <c r="JK292">
        <v>44662</v>
      </c>
      <c r="JL292" t="s">
        <v>464</v>
      </c>
      <c r="JM292" s="27">
        <v>44662</v>
      </c>
      <c r="JN292" t="s">
        <v>464</v>
      </c>
      <c r="JO292" s="7">
        <v>44662</v>
      </c>
      <c r="JP292" t="s">
        <v>464</v>
      </c>
      <c r="JQ292" s="27">
        <v>44697</v>
      </c>
      <c r="JR292" t="s">
        <v>464</v>
      </c>
      <c r="JS292" s="27">
        <v>44697</v>
      </c>
      <c r="JT292" t="s">
        <v>464</v>
      </c>
      <c r="JU292">
        <v>44697</v>
      </c>
      <c r="JV292" t="s">
        <v>466</v>
      </c>
      <c r="JW292">
        <v>44728</v>
      </c>
      <c r="JX292" t="s">
        <v>466</v>
      </c>
      <c r="JY292" s="27">
        <v>44728</v>
      </c>
      <c r="JZ292" t="s">
        <v>466</v>
      </c>
      <c r="KA292" s="27">
        <v>44728</v>
      </c>
      <c r="KB292" t="s">
        <v>466</v>
      </c>
      <c r="KC292" s="27">
        <v>44763</v>
      </c>
      <c r="KD292" t="s">
        <v>466</v>
      </c>
      <c r="KE292" s="27">
        <v>44763</v>
      </c>
    </row>
    <row r="293" spans="1:291" x14ac:dyDescent="0.25">
      <c r="A293">
        <v>2531</v>
      </c>
      <c r="B293" s="7">
        <v>43942</v>
      </c>
      <c r="D293">
        <v>2531</v>
      </c>
      <c r="E293" s="7">
        <v>43942</v>
      </c>
      <c r="G293">
        <v>1061</v>
      </c>
      <c r="I293">
        <v>2558</v>
      </c>
      <c r="J293" s="7">
        <v>43924</v>
      </c>
      <c r="L293">
        <v>1061</v>
      </c>
      <c r="M293">
        <v>2545</v>
      </c>
      <c r="O293">
        <v>6251</v>
      </c>
      <c r="P293" s="7">
        <v>43937</v>
      </c>
      <c r="X293">
        <v>2545</v>
      </c>
      <c r="Y293">
        <v>2431</v>
      </c>
      <c r="Z293" s="7">
        <v>43980</v>
      </c>
      <c r="AA293">
        <v>2545</v>
      </c>
      <c r="AB293">
        <v>2545</v>
      </c>
      <c r="AC293">
        <v>6251</v>
      </c>
      <c r="AD293" s="7">
        <v>43937</v>
      </c>
      <c r="AE293" s="14">
        <v>2531</v>
      </c>
      <c r="AF293">
        <v>1451</v>
      </c>
      <c r="AG293" s="7">
        <v>43985</v>
      </c>
      <c r="AK293">
        <v>2262</v>
      </c>
      <c r="AL293" s="7">
        <v>43936</v>
      </c>
      <c r="AM293">
        <v>6251</v>
      </c>
      <c r="AN293">
        <v>2262</v>
      </c>
      <c r="AO293" s="7">
        <v>43936</v>
      </c>
      <c r="AP293">
        <v>2262</v>
      </c>
      <c r="AQ293" s="7">
        <v>43936</v>
      </c>
      <c r="AR293">
        <v>2262</v>
      </c>
      <c r="AS293" s="27">
        <v>44019</v>
      </c>
      <c r="AT293">
        <v>2262</v>
      </c>
      <c r="AU293" s="27">
        <v>44019</v>
      </c>
      <c r="AV293">
        <v>2262</v>
      </c>
      <c r="AW293" s="27">
        <v>44019</v>
      </c>
      <c r="AX293">
        <v>2262</v>
      </c>
      <c r="AY293" s="27">
        <v>44019</v>
      </c>
      <c r="AZ293">
        <v>2198</v>
      </c>
      <c r="BA293" s="27">
        <v>44053</v>
      </c>
      <c r="BB293">
        <v>2198</v>
      </c>
      <c r="BC293" s="27">
        <v>44053</v>
      </c>
      <c r="BD293">
        <v>2279</v>
      </c>
      <c r="BE293" s="27">
        <v>44019</v>
      </c>
      <c r="BF293">
        <v>2279</v>
      </c>
      <c r="BG293" s="27">
        <v>44019</v>
      </c>
      <c r="BJ293">
        <v>2279</v>
      </c>
      <c r="BK293" s="27">
        <v>44019</v>
      </c>
      <c r="BL293">
        <v>2279</v>
      </c>
      <c r="BM293" s="27">
        <v>44019</v>
      </c>
      <c r="BN293">
        <v>2181</v>
      </c>
      <c r="BO293" s="27">
        <v>44053</v>
      </c>
      <c r="BP293">
        <v>2181</v>
      </c>
      <c r="BQ293" s="7">
        <v>44160</v>
      </c>
      <c r="BR293">
        <v>2262</v>
      </c>
      <c r="BS293" s="27">
        <v>44019</v>
      </c>
      <c r="BT293">
        <v>2181</v>
      </c>
      <c r="BU293" s="27">
        <v>44168</v>
      </c>
      <c r="BV293">
        <v>2181</v>
      </c>
      <c r="BW293" s="7">
        <v>44168</v>
      </c>
      <c r="BX293">
        <v>2262</v>
      </c>
      <c r="BY293" s="27">
        <v>44019</v>
      </c>
      <c r="BZ293">
        <v>2188</v>
      </c>
      <c r="CA293" s="27">
        <v>44019</v>
      </c>
      <c r="CB293">
        <v>2279</v>
      </c>
      <c r="CC293" s="27">
        <v>44019</v>
      </c>
      <c r="CD293">
        <v>9308</v>
      </c>
      <c r="CE293" s="27">
        <v>44221</v>
      </c>
      <c r="CF293">
        <v>2198</v>
      </c>
      <c r="CG293" s="27">
        <v>44053</v>
      </c>
      <c r="CH293">
        <v>86</v>
      </c>
      <c r="CI293" s="27">
        <v>44217</v>
      </c>
      <c r="CJ293">
        <v>820</v>
      </c>
      <c r="CK293" s="27">
        <v>44217</v>
      </c>
      <c r="CL293">
        <v>86</v>
      </c>
      <c r="CM293" s="27">
        <v>44247</v>
      </c>
      <c r="CN293">
        <v>85</v>
      </c>
      <c r="CO293" s="27">
        <v>44247</v>
      </c>
      <c r="CP293">
        <v>85</v>
      </c>
      <c r="CQ293" s="7">
        <v>44247</v>
      </c>
      <c r="CT293" t="s">
        <v>2568</v>
      </c>
      <c r="CU293" s="7">
        <v>44263</v>
      </c>
      <c r="CV293">
        <v>2279</v>
      </c>
      <c r="CW293" s="27">
        <v>44019</v>
      </c>
      <c r="CX293">
        <v>2279</v>
      </c>
      <c r="CY293" s="27">
        <v>44019</v>
      </c>
      <c r="CZ293">
        <v>2279</v>
      </c>
      <c r="DA293" s="27">
        <v>44019</v>
      </c>
      <c r="DB293">
        <v>2279</v>
      </c>
      <c r="DC293" s="27">
        <v>44019</v>
      </c>
      <c r="DD293">
        <v>2208</v>
      </c>
      <c r="DE293" s="27">
        <v>44019</v>
      </c>
      <c r="DF293">
        <v>2208</v>
      </c>
      <c r="DG293" s="27">
        <v>44019</v>
      </c>
      <c r="DH293">
        <v>2208</v>
      </c>
      <c r="DI293" s="27">
        <v>44019</v>
      </c>
      <c r="DJ293" t="s">
        <v>464</v>
      </c>
      <c r="DK293" s="7">
        <v>44362</v>
      </c>
      <c r="DL293" t="s">
        <v>22</v>
      </c>
      <c r="DM293" s="27">
        <v>44363</v>
      </c>
      <c r="DN293" t="s">
        <v>22</v>
      </c>
      <c r="DO293" s="27">
        <v>44363</v>
      </c>
      <c r="DP293" t="s">
        <v>508</v>
      </c>
      <c r="DQ293" s="27">
        <v>44363</v>
      </c>
      <c r="DT293" t="s">
        <v>510</v>
      </c>
      <c r="DU293" s="27">
        <v>44363</v>
      </c>
      <c r="DV293" t="s">
        <v>507</v>
      </c>
      <c r="DW293" s="27">
        <v>44363</v>
      </c>
      <c r="DX293" t="s">
        <v>505</v>
      </c>
      <c r="DY293" s="7">
        <v>44392</v>
      </c>
      <c r="DZ293" t="s">
        <v>505</v>
      </c>
      <c r="EA293">
        <v>44392</v>
      </c>
      <c r="EB293" t="s">
        <v>505</v>
      </c>
      <c r="EC293" s="27">
        <v>44392</v>
      </c>
      <c r="ED293" t="s">
        <v>505</v>
      </c>
      <c r="EE293" s="27">
        <v>44392</v>
      </c>
      <c r="EF293" t="s">
        <v>505</v>
      </c>
      <c r="EG293" s="7">
        <v>44392</v>
      </c>
      <c r="EH293" t="s">
        <v>505</v>
      </c>
      <c r="EI293" s="27">
        <v>44392</v>
      </c>
      <c r="EJ293" t="s">
        <v>502</v>
      </c>
      <c r="EK293" s="27">
        <v>44392</v>
      </c>
      <c r="EL293" t="s">
        <v>502</v>
      </c>
      <c r="EM293" s="27">
        <v>44392</v>
      </c>
      <c r="EN293" t="s">
        <v>502</v>
      </c>
      <c r="EO293" s="27">
        <v>44392</v>
      </c>
      <c r="EP293" t="s">
        <v>503</v>
      </c>
      <c r="EQ293" s="27">
        <v>44253</v>
      </c>
      <c r="ER293" t="s">
        <v>30</v>
      </c>
      <c r="ES293" s="27">
        <v>44392</v>
      </c>
      <c r="ET293" t="s">
        <v>477</v>
      </c>
      <c r="EU293" s="27">
        <v>44419</v>
      </c>
      <c r="EV293" t="s">
        <v>475</v>
      </c>
      <c r="EW293" s="27">
        <v>44419</v>
      </c>
      <c r="EX293" t="s">
        <v>475</v>
      </c>
      <c r="EY293" s="27">
        <v>44419</v>
      </c>
      <c r="EZ293" t="s">
        <v>475</v>
      </c>
      <c r="FA293">
        <v>44419</v>
      </c>
      <c r="FB293" t="s">
        <v>475</v>
      </c>
      <c r="FC293" s="27">
        <v>44419</v>
      </c>
      <c r="FF293" t="s">
        <v>473</v>
      </c>
      <c r="FG293" s="27">
        <v>44419</v>
      </c>
      <c r="FH293" t="s">
        <v>472</v>
      </c>
      <c r="FI293" s="7">
        <v>44419</v>
      </c>
      <c r="FJ293" t="s">
        <v>472</v>
      </c>
      <c r="FK293" s="27">
        <v>44419</v>
      </c>
      <c r="FL293" t="s">
        <v>472</v>
      </c>
      <c r="FM293" s="27">
        <v>44419</v>
      </c>
      <c r="FN293" t="s">
        <v>470</v>
      </c>
      <c r="FO293" s="27">
        <v>44452</v>
      </c>
      <c r="FP293" t="s">
        <v>470</v>
      </c>
      <c r="FQ293" s="27">
        <v>44452</v>
      </c>
      <c r="FR293" t="s">
        <v>20</v>
      </c>
      <c r="FS293" s="27">
        <v>44433</v>
      </c>
      <c r="FT293" t="s">
        <v>20</v>
      </c>
      <c r="FU293" s="7">
        <v>44433</v>
      </c>
      <c r="FV293" t="s">
        <v>20</v>
      </c>
      <c r="FW293" s="27">
        <v>44433</v>
      </c>
      <c r="FX293" t="s">
        <v>20</v>
      </c>
      <c r="FY293" s="27">
        <v>44433</v>
      </c>
      <c r="FZ293" t="s">
        <v>20</v>
      </c>
      <c r="GA293" s="27">
        <v>44433</v>
      </c>
      <c r="GB293" t="s">
        <v>20</v>
      </c>
      <c r="GC293" s="27">
        <v>44433</v>
      </c>
      <c r="GD293" t="s">
        <v>20</v>
      </c>
      <c r="GE293" s="27">
        <v>44433</v>
      </c>
      <c r="GF293" t="s">
        <v>20</v>
      </c>
      <c r="GG293" s="27">
        <v>44433</v>
      </c>
      <c r="GH293" t="s">
        <v>20</v>
      </c>
      <c r="GI293" s="27">
        <v>44433</v>
      </c>
      <c r="GJ293" t="s">
        <v>20</v>
      </c>
      <c r="GK293" s="27">
        <v>44433</v>
      </c>
      <c r="GL293" t="s">
        <v>20</v>
      </c>
      <c r="GM293" s="27">
        <v>44433</v>
      </c>
      <c r="GN293" t="s">
        <v>20</v>
      </c>
      <c r="GO293" s="27">
        <v>44433</v>
      </c>
      <c r="GP293" t="s">
        <v>20</v>
      </c>
      <c r="GQ293" s="27">
        <v>44433</v>
      </c>
      <c r="GR293" t="s">
        <v>20</v>
      </c>
      <c r="GS293" s="27">
        <v>44433</v>
      </c>
      <c r="GT293" t="s">
        <v>20</v>
      </c>
      <c r="GU293" s="27">
        <v>44433</v>
      </c>
      <c r="GV293" t="s">
        <v>20</v>
      </c>
      <c r="GW293" s="27">
        <v>44433</v>
      </c>
      <c r="GX293" t="s">
        <v>20</v>
      </c>
      <c r="GY293" s="27">
        <v>44433</v>
      </c>
      <c r="GZ293" t="s">
        <v>469</v>
      </c>
      <c r="HA293" s="27">
        <v>44509</v>
      </c>
      <c r="HB293" t="s">
        <v>469</v>
      </c>
      <c r="HC293" s="27">
        <v>44509</v>
      </c>
      <c r="HD293" t="s">
        <v>469</v>
      </c>
      <c r="HE293" s="27">
        <v>44509</v>
      </c>
      <c r="HF293" t="s">
        <v>469</v>
      </c>
      <c r="HG293">
        <v>44509</v>
      </c>
      <c r="HH293" t="s">
        <v>469</v>
      </c>
      <c r="HI293">
        <v>44509</v>
      </c>
      <c r="HJ293" t="s">
        <v>469</v>
      </c>
      <c r="HK293">
        <v>44509</v>
      </c>
      <c r="HL293" t="s">
        <v>469</v>
      </c>
      <c r="HM293" s="27">
        <v>44545</v>
      </c>
      <c r="HN293" t="s">
        <v>466</v>
      </c>
      <c r="HO293" s="27">
        <v>44545</v>
      </c>
      <c r="HP293" t="s">
        <v>468</v>
      </c>
      <c r="HQ293" s="27">
        <v>44545</v>
      </c>
      <c r="HR293" s="470" t="s">
        <v>468</v>
      </c>
      <c r="HS293" s="471">
        <v>44545</v>
      </c>
      <c r="HT293" t="s">
        <v>468</v>
      </c>
      <c r="HU293" s="27">
        <v>44545</v>
      </c>
      <c r="HV293" t="s">
        <v>468</v>
      </c>
      <c r="HW293" s="27">
        <v>44545</v>
      </c>
      <c r="HX293" t="s">
        <v>468</v>
      </c>
      <c r="HY293" s="27">
        <v>44545</v>
      </c>
      <c r="HZ293" t="s">
        <v>464</v>
      </c>
      <c r="IA293" s="27">
        <v>44587</v>
      </c>
      <c r="IB293" t="s">
        <v>464</v>
      </c>
      <c r="IC293" s="27">
        <v>44587</v>
      </c>
      <c r="ID293" t="s">
        <v>464</v>
      </c>
      <c r="IE293" s="27">
        <v>44587</v>
      </c>
      <c r="IF293" t="s">
        <v>463</v>
      </c>
      <c r="IG293" s="27">
        <v>44587</v>
      </c>
      <c r="IH293" t="s">
        <v>467</v>
      </c>
      <c r="II293" s="27">
        <v>44587</v>
      </c>
      <c r="IJ293" t="s">
        <v>467</v>
      </c>
      <c r="IK293" s="27">
        <v>44607</v>
      </c>
      <c r="IL293" t="s">
        <v>467</v>
      </c>
      <c r="IM293" s="27">
        <v>44607</v>
      </c>
      <c r="IN293" t="s">
        <v>467</v>
      </c>
      <c r="IO293" s="27">
        <v>44607</v>
      </c>
      <c r="IR293" t="s">
        <v>468</v>
      </c>
      <c r="IS293">
        <v>44607</v>
      </c>
      <c r="IT293" t="s">
        <v>468</v>
      </c>
      <c r="IU293" s="27">
        <v>44607</v>
      </c>
      <c r="IV293" t="s">
        <v>468</v>
      </c>
      <c r="IW293" s="27">
        <v>44642</v>
      </c>
      <c r="IX293" t="s">
        <v>468</v>
      </c>
      <c r="IY293" s="27">
        <v>44642</v>
      </c>
      <c r="IZ293" t="s">
        <v>468</v>
      </c>
      <c r="JA293" s="27">
        <v>44642</v>
      </c>
      <c r="JB293" t="s">
        <v>468</v>
      </c>
      <c r="JC293" s="27">
        <v>44642</v>
      </c>
      <c r="JD293" t="s">
        <v>468</v>
      </c>
      <c r="JE293" s="27">
        <v>44642</v>
      </c>
      <c r="JF293" t="s">
        <v>469</v>
      </c>
      <c r="JG293">
        <v>44662</v>
      </c>
      <c r="JH293" t="s">
        <v>466</v>
      </c>
      <c r="JI293" s="27">
        <v>44662</v>
      </c>
      <c r="JJ293" t="s">
        <v>466</v>
      </c>
      <c r="JK293">
        <v>44662</v>
      </c>
      <c r="JL293" t="s">
        <v>466</v>
      </c>
      <c r="JM293" s="27">
        <v>44662</v>
      </c>
      <c r="JN293" t="s">
        <v>466</v>
      </c>
      <c r="JO293" s="7">
        <v>44662</v>
      </c>
      <c r="JP293" t="s">
        <v>466</v>
      </c>
      <c r="JQ293" s="27">
        <v>44697</v>
      </c>
      <c r="JR293" t="s">
        <v>466</v>
      </c>
      <c r="JS293" s="27">
        <v>44697</v>
      </c>
      <c r="JT293" t="s">
        <v>466</v>
      </c>
      <c r="JU293">
        <v>44697</v>
      </c>
      <c r="JV293" t="s">
        <v>467</v>
      </c>
      <c r="JW293">
        <v>44728</v>
      </c>
      <c r="JX293" t="s">
        <v>467</v>
      </c>
      <c r="JY293" s="27">
        <v>44728</v>
      </c>
      <c r="JZ293" t="s">
        <v>467</v>
      </c>
      <c r="KA293" s="27">
        <v>44728</v>
      </c>
      <c r="KB293" t="s">
        <v>467</v>
      </c>
      <c r="KC293" s="27">
        <v>44764</v>
      </c>
      <c r="KD293" t="s">
        <v>467</v>
      </c>
      <c r="KE293" s="27">
        <v>44764</v>
      </c>
    </row>
    <row r="294" spans="1:291" x14ac:dyDescent="0.25">
      <c r="A294">
        <v>2558</v>
      </c>
      <c r="B294" s="7">
        <v>43924</v>
      </c>
      <c r="D294">
        <v>2558</v>
      </c>
      <c r="E294" s="7">
        <v>43924</v>
      </c>
      <c r="G294">
        <v>1081</v>
      </c>
      <c r="I294">
        <v>2524</v>
      </c>
      <c r="J294" s="7">
        <v>43924</v>
      </c>
      <c r="L294">
        <v>1081</v>
      </c>
      <c r="M294">
        <v>2431</v>
      </c>
      <c r="O294">
        <v>6243</v>
      </c>
      <c r="P294" s="7">
        <v>43937</v>
      </c>
      <c r="X294">
        <v>2431</v>
      </c>
      <c r="Y294">
        <v>2680</v>
      </c>
      <c r="Z294" s="7">
        <v>43980</v>
      </c>
      <c r="AA294">
        <v>2431</v>
      </c>
      <c r="AB294">
        <v>2431</v>
      </c>
      <c r="AC294">
        <v>6243</v>
      </c>
      <c r="AD294" s="7">
        <v>43937</v>
      </c>
      <c r="AE294" s="14">
        <v>2558</v>
      </c>
      <c r="AF294">
        <v>2188</v>
      </c>
      <c r="AG294" s="7">
        <v>43902</v>
      </c>
      <c r="AK294">
        <v>2257</v>
      </c>
      <c r="AL294" s="7">
        <v>43979</v>
      </c>
      <c r="AM294">
        <v>6243</v>
      </c>
      <c r="AN294">
        <v>2257</v>
      </c>
      <c r="AO294" s="7">
        <v>43979</v>
      </c>
      <c r="AP294">
        <v>2257</v>
      </c>
      <c r="AQ294" s="7">
        <v>43979</v>
      </c>
      <c r="AR294">
        <v>2257</v>
      </c>
      <c r="AS294" s="27">
        <v>44019</v>
      </c>
      <c r="AT294">
        <v>2257</v>
      </c>
      <c r="AU294" s="27">
        <v>44019</v>
      </c>
      <c r="AV294">
        <v>2257</v>
      </c>
      <c r="AW294" s="27">
        <v>44019</v>
      </c>
      <c r="AX294">
        <v>2257</v>
      </c>
      <c r="AY294" s="27">
        <v>44019</v>
      </c>
      <c r="AZ294">
        <v>2262</v>
      </c>
      <c r="BA294" s="27">
        <v>44019</v>
      </c>
      <c r="BB294">
        <v>2262</v>
      </c>
      <c r="BC294" s="27">
        <v>44019</v>
      </c>
      <c r="BD294">
        <v>2198</v>
      </c>
      <c r="BE294" s="27">
        <v>44053</v>
      </c>
      <c r="BF294">
        <v>2198</v>
      </c>
      <c r="BG294" s="27">
        <v>44053</v>
      </c>
      <c r="BJ294">
        <v>2198</v>
      </c>
      <c r="BK294" s="27">
        <v>44053</v>
      </c>
      <c r="BL294">
        <v>2198</v>
      </c>
      <c r="BM294" s="27">
        <v>44053</v>
      </c>
      <c r="BN294">
        <v>2208</v>
      </c>
      <c r="BO294" s="27">
        <v>44019</v>
      </c>
      <c r="BP294">
        <v>2208</v>
      </c>
      <c r="BQ294" s="7">
        <v>44019</v>
      </c>
      <c r="BR294">
        <v>2257</v>
      </c>
      <c r="BS294" s="27">
        <v>44019</v>
      </c>
      <c r="BT294">
        <v>2208</v>
      </c>
      <c r="BU294" s="27">
        <v>44019</v>
      </c>
      <c r="BV294">
        <v>2208</v>
      </c>
      <c r="BW294">
        <v>44019</v>
      </c>
      <c r="BX294">
        <v>2257</v>
      </c>
      <c r="BY294" s="27">
        <v>44019</v>
      </c>
      <c r="BZ294">
        <v>2181</v>
      </c>
      <c r="CA294" s="27">
        <v>44168</v>
      </c>
      <c r="CB294">
        <v>2198</v>
      </c>
      <c r="CC294" s="27">
        <v>44053</v>
      </c>
      <c r="CD294">
        <v>9309</v>
      </c>
      <c r="CE294" s="27">
        <v>44217</v>
      </c>
      <c r="CF294">
        <v>2262</v>
      </c>
      <c r="CG294" s="27">
        <v>44019</v>
      </c>
      <c r="CH294">
        <v>87</v>
      </c>
      <c r="CI294" s="27">
        <v>44217</v>
      </c>
      <c r="CJ294">
        <v>890</v>
      </c>
      <c r="CK294" s="27">
        <v>44217</v>
      </c>
      <c r="CL294">
        <v>87</v>
      </c>
      <c r="CM294" s="27">
        <v>44247</v>
      </c>
      <c r="CN294">
        <v>86</v>
      </c>
      <c r="CO294" s="27">
        <v>44247</v>
      </c>
      <c r="CP294">
        <v>86</v>
      </c>
      <c r="CQ294" s="7">
        <v>44247</v>
      </c>
      <c r="CT294" t="s">
        <v>2571</v>
      </c>
      <c r="CU294" s="7">
        <v>44263</v>
      </c>
      <c r="CV294">
        <v>2198</v>
      </c>
      <c r="CW294" s="27">
        <v>44053</v>
      </c>
      <c r="CX294">
        <v>2198</v>
      </c>
      <c r="CY294" s="27">
        <v>44053</v>
      </c>
      <c r="CZ294">
        <v>2198</v>
      </c>
      <c r="DA294" s="27">
        <v>44053</v>
      </c>
      <c r="DB294">
        <v>2198</v>
      </c>
      <c r="DC294" s="27">
        <v>44053</v>
      </c>
      <c r="DD294">
        <v>2279</v>
      </c>
      <c r="DE294" s="27">
        <v>44019</v>
      </c>
      <c r="DF294">
        <v>2279</v>
      </c>
      <c r="DG294" s="27">
        <v>44019</v>
      </c>
      <c r="DH294">
        <v>2279</v>
      </c>
      <c r="DI294" s="27">
        <v>44019</v>
      </c>
      <c r="DJ294" t="s">
        <v>466</v>
      </c>
      <c r="DK294" s="7">
        <v>44362</v>
      </c>
      <c r="DL294" t="s">
        <v>23</v>
      </c>
      <c r="DM294" s="27">
        <v>44363</v>
      </c>
      <c r="DN294" t="s">
        <v>23</v>
      </c>
      <c r="DO294" s="27">
        <v>44363</v>
      </c>
      <c r="DP294" t="s">
        <v>510</v>
      </c>
      <c r="DQ294" s="27">
        <v>44363</v>
      </c>
      <c r="DT294" t="s">
        <v>511</v>
      </c>
      <c r="DU294" s="27">
        <v>44363</v>
      </c>
      <c r="DV294" t="s">
        <v>508</v>
      </c>
      <c r="DW294" s="27">
        <v>44363</v>
      </c>
      <c r="DX294" t="s">
        <v>506</v>
      </c>
      <c r="DY294" s="7">
        <v>44392</v>
      </c>
      <c r="DZ294" t="s">
        <v>506</v>
      </c>
      <c r="EA294">
        <v>44392</v>
      </c>
      <c r="EB294" t="s">
        <v>506</v>
      </c>
      <c r="EC294" s="27">
        <v>44392</v>
      </c>
      <c r="ED294" t="s">
        <v>506</v>
      </c>
      <c r="EE294" s="27">
        <v>44392</v>
      </c>
      <c r="EF294" t="s">
        <v>506</v>
      </c>
      <c r="EG294" s="7">
        <v>44392</v>
      </c>
      <c r="EH294" t="s">
        <v>506</v>
      </c>
      <c r="EI294" s="27">
        <v>44392</v>
      </c>
      <c r="EJ294" t="s">
        <v>503</v>
      </c>
      <c r="EK294" s="27">
        <v>44253</v>
      </c>
      <c r="EL294" t="s">
        <v>503</v>
      </c>
      <c r="EM294" s="27">
        <v>44253</v>
      </c>
      <c r="EN294" t="s">
        <v>503</v>
      </c>
      <c r="EO294" s="27">
        <v>44253</v>
      </c>
      <c r="EP294" t="s">
        <v>504</v>
      </c>
      <c r="EQ294" s="27">
        <v>44253</v>
      </c>
      <c r="ER294" t="s">
        <v>32</v>
      </c>
      <c r="ES294" s="27">
        <v>44368</v>
      </c>
      <c r="ET294" t="s">
        <v>30</v>
      </c>
      <c r="EU294" s="27">
        <v>44421</v>
      </c>
      <c r="EV294" t="s">
        <v>477</v>
      </c>
      <c r="EW294" s="27">
        <v>44419</v>
      </c>
      <c r="EX294" t="s">
        <v>477</v>
      </c>
      <c r="EY294" s="27">
        <v>44419</v>
      </c>
      <c r="EZ294" t="s">
        <v>477</v>
      </c>
      <c r="FA294">
        <v>44419</v>
      </c>
      <c r="FB294" t="s">
        <v>477</v>
      </c>
      <c r="FC294" s="27">
        <v>44419</v>
      </c>
      <c r="FF294" t="s">
        <v>474</v>
      </c>
      <c r="FG294" s="27">
        <v>44419</v>
      </c>
      <c r="FH294" t="s">
        <v>473</v>
      </c>
      <c r="FI294" s="7">
        <v>44419</v>
      </c>
      <c r="FJ294" t="s">
        <v>473</v>
      </c>
      <c r="FK294" s="27">
        <v>44419</v>
      </c>
      <c r="FL294" t="s">
        <v>473</v>
      </c>
      <c r="FM294" s="27">
        <v>44419</v>
      </c>
      <c r="FN294" t="s">
        <v>472</v>
      </c>
      <c r="FO294" s="27">
        <v>44452</v>
      </c>
      <c r="FP294" t="s">
        <v>472</v>
      </c>
      <c r="FQ294" s="27">
        <v>44452</v>
      </c>
      <c r="FR294" t="s">
        <v>470</v>
      </c>
      <c r="FS294" s="27">
        <v>44452</v>
      </c>
      <c r="FT294" t="s">
        <v>470</v>
      </c>
      <c r="FU294" s="7">
        <v>44452</v>
      </c>
      <c r="FV294" t="s">
        <v>470</v>
      </c>
      <c r="FW294" s="27">
        <v>44452</v>
      </c>
      <c r="FX294" t="s">
        <v>470</v>
      </c>
      <c r="FY294" s="27">
        <v>44452</v>
      </c>
      <c r="FZ294" t="s">
        <v>470</v>
      </c>
      <c r="GA294" s="27">
        <v>44452</v>
      </c>
      <c r="GB294" t="s">
        <v>470</v>
      </c>
      <c r="GC294" s="27">
        <v>44452</v>
      </c>
      <c r="GD294" t="s">
        <v>470</v>
      </c>
      <c r="GE294" s="27">
        <v>44452</v>
      </c>
      <c r="GF294" t="s">
        <v>470</v>
      </c>
      <c r="GG294" s="27">
        <v>44452</v>
      </c>
      <c r="GH294" t="s">
        <v>470</v>
      </c>
      <c r="GI294" s="27">
        <v>44481</v>
      </c>
      <c r="GJ294" t="s">
        <v>470</v>
      </c>
      <c r="GK294" s="27">
        <v>44481</v>
      </c>
      <c r="GL294" t="s">
        <v>470</v>
      </c>
      <c r="GM294" s="27">
        <v>44481</v>
      </c>
      <c r="GN294" t="s">
        <v>470</v>
      </c>
      <c r="GO294" s="27">
        <v>44481</v>
      </c>
      <c r="GP294" t="s">
        <v>470</v>
      </c>
      <c r="GQ294" s="27">
        <v>44481</v>
      </c>
      <c r="GR294" t="s">
        <v>470</v>
      </c>
      <c r="GS294" s="27">
        <v>44481</v>
      </c>
      <c r="GT294" t="s">
        <v>470</v>
      </c>
      <c r="GU294" s="27">
        <v>44509</v>
      </c>
      <c r="GV294" t="s">
        <v>470</v>
      </c>
      <c r="GW294" s="27">
        <v>44509</v>
      </c>
      <c r="GX294" t="s">
        <v>470</v>
      </c>
      <c r="GY294" s="27">
        <v>44509</v>
      </c>
      <c r="GZ294" t="s">
        <v>20</v>
      </c>
      <c r="HA294" s="27">
        <v>44433</v>
      </c>
      <c r="HB294" t="s">
        <v>20</v>
      </c>
      <c r="HC294" s="27">
        <v>44433</v>
      </c>
      <c r="HD294" t="s">
        <v>20</v>
      </c>
      <c r="HE294" s="27">
        <v>44433</v>
      </c>
      <c r="HF294" t="s">
        <v>20</v>
      </c>
      <c r="HG294">
        <v>44433</v>
      </c>
      <c r="HH294" t="s">
        <v>20</v>
      </c>
      <c r="HI294">
        <v>44433</v>
      </c>
      <c r="HJ294" t="s">
        <v>20</v>
      </c>
      <c r="HK294">
        <v>44433</v>
      </c>
      <c r="HL294" t="s">
        <v>20</v>
      </c>
      <c r="HM294" s="27">
        <v>44433</v>
      </c>
      <c r="HN294" t="s">
        <v>467</v>
      </c>
      <c r="HO294" s="27">
        <v>44545</v>
      </c>
      <c r="HP294" t="s">
        <v>469</v>
      </c>
      <c r="HQ294" s="27">
        <v>44545</v>
      </c>
      <c r="HR294" s="470" t="s">
        <v>469</v>
      </c>
      <c r="HS294" s="471">
        <v>44545</v>
      </c>
      <c r="HT294" t="s">
        <v>469</v>
      </c>
      <c r="HU294" s="27">
        <v>44545</v>
      </c>
      <c r="HV294" t="s">
        <v>469</v>
      </c>
      <c r="HW294" s="27">
        <v>44545</v>
      </c>
      <c r="HX294" t="s">
        <v>469</v>
      </c>
      <c r="HY294" s="27">
        <v>44545</v>
      </c>
      <c r="HZ294" t="s">
        <v>466</v>
      </c>
      <c r="IA294" s="27">
        <v>44587</v>
      </c>
      <c r="IB294" t="s">
        <v>466</v>
      </c>
      <c r="IC294" s="27">
        <v>44587</v>
      </c>
      <c r="ID294" t="s">
        <v>466</v>
      </c>
      <c r="IE294" s="27">
        <v>44587</v>
      </c>
      <c r="IF294" t="s">
        <v>464</v>
      </c>
      <c r="IG294" s="27">
        <v>44587</v>
      </c>
      <c r="IH294" t="s">
        <v>468</v>
      </c>
      <c r="II294" s="27">
        <v>44587</v>
      </c>
      <c r="IJ294" t="s">
        <v>468</v>
      </c>
      <c r="IK294" s="27">
        <v>44607</v>
      </c>
      <c r="IL294" t="s">
        <v>468</v>
      </c>
      <c r="IM294" s="27">
        <v>44607</v>
      </c>
      <c r="IN294" t="s">
        <v>468</v>
      </c>
      <c r="IO294" s="27">
        <v>44607</v>
      </c>
      <c r="IR294" t="s">
        <v>469</v>
      </c>
      <c r="IS294">
        <v>44607</v>
      </c>
      <c r="IT294" t="s">
        <v>469</v>
      </c>
      <c r="IU294" s="27">
        <v>44607</v>
      </c>
      <c r="IV294" t="s">
        <v>469</v>
      </c>
      <c r="IW294" s="27">
        <v>44607</v>
      </c>
      <c r="IX294" t="s">
        <v>469</v>
      </c>
      <c r="IY294" s="27">
        <v>44607</v>
      </c>
      <c r="IZ294" t="s">
        <v>469</v>
      </c>
      <c r="JA294" s="27">
        <v>44607</v>
      </c>
      <c r="JB294" t="s">
        <v>469</v>
      </c>
      <c r="JC294" s="27">
        <v>44607</v>
      </c>
      <c r="JD294" t="s">
        <v>469</v>
      </c>
      <c r="JE294" s="27">
        <v>44607</v>
      </c>
      <c r="JF294" t="s">
        <v>20</v>
      </c>
      <c r="JG294">
        <v>44610</v>
      </c>
      <c r="JH294" t="s">
        <v>467</v>
      </c>
      <c r="JI294" s="27">
        <v>44662</v>
      </c>
      <c r="JJ294" t="s">
        <v>467</v>
      </c>
      <c r="JK294">
        <v>44662</v>
      </c>
      <c r="JL294" t="s">
        <v>467</v>
      </c>
      <c r="JM294" s="27">
        <v>44662</v>
      </c>
      <c r="JN294" t="s">
        <v>467</v>
      </c>
      <c r="JO294" s="7">
        <v>44662</v>
      </c>
      <c r="JP294" t="s">
        <v>467</v>
      </c>
      <c r="JQ294" s="27">
        <v>44697</v>
      </c>
      <c r="JR294" t="s">
        <v>467</v>
      </c>
      <c r="JS294" s="27">
        <v>44697</v>
      </c>
      <c r="JT294" t="s">
        <v>467</v>
      </c>
      <c r="JU294">
        <v>44697</v>
      </c>
      <c r="JV294" t="s">
        <v>468</v>
      </c>
      <c r="JW294">
        <v>44728</v>
      </c>
      <c r="JX294" t="s">
        <v>468</v>
      </c>
      <c r="JY294" s="27">
        <v>44728</v>
      </c>
      <c r="JZ294" t="s">
        <v>468</v>
      </c>
      <c r="KA294" s="27">
        <v>44728</v>
      </c>
      <c r="KB294" t="s">
        <v>468</v>
      </c>
      <c r="KC294" s="27">
        <v>44763</v>
      </c>
      <c r="KD294" t="s">
        <v>468</v>
      </c>
      <c r="KE294" s="27">
        <v>44763</v>
      </c>
    </row>
    <row r="295" spans="1:291" x14ac:dyDescent="0.25">
      <c r="A295">
        <v>2524</v>
      </c>
      <c r="B295" s="7">
        <v>43924</v>
      </c>
      <c r="D295">
        <v>2524</v>
      </c>
      <c r="E295" s="7">
        <v>43924</v>
      </c>
      <c r="G295">
        <v>341</v>
      </c>
      <c r="I295">
        <v>2535</v>
      </c>
      <c r="J295" s="7">
        <v>43942</v>
      </c>
      <c r="L295">
        <v>341</v>
      </c>
      <c r="M295">
        <v>2680</v>
      </c>
      <c r="O295">
        <v>6244</v>
      </c>
      <c r="P295" s="7">
        <v>43937</v>
      </c>
      <c r="X295">
        <v>2680</v>
      </c>
      <c r="Y295">
        <v>2531</v>
      </c>
      <c r="Z295" s="7">
        <v>43980</v>
      </c>
      <c r="AA295">
        <v>2680</v>
      </c>
      <c r="AB295">
        <v>2680</v>
      </c>
      <c r="AC295">
        <v>6244</v>
      </c>
      <c r="AD295" s="7">
        <v>43937</v>
      </c>
      <c r="AE295" s="14">
        <v>2524</v>
      </c>
      <c r="AF295">
        <v>2181</v>
      </c>
      <c r="AG295" s="7">
        <v>43979</v>
      </c>
      <c r="AK295">
        <v>2184</v>
      </c>
      <c r="AL295" s="7">
        <v>43936</v>
      </c>
      <c r="AM295">
        <v>6244</v>
      </c>
      <c r="AN295">
        <v>2184</v>
      </c>
      <c r="AO295" s="7">
        <v>43936</v>
      </c>
      <c r="AP295">
        <v>2184</v>
      </c>
      <c r="AQ295" s="7">
        <v>43936</v>
      </c>
      <c r="AR295">
        <v>2184</v>
      </c>
      <c r="AS295" s="27">
        <v>43936</v>
      </c>
      <c r="AT295">
        <v>2184</v>
      </c>
      <c r="AU295" s="27">
        <v>43936</v>
      </c>
      <c r="AV295">
        <v>2184</v>
      </c>
      <c r="AW295" s="27">
        <v>43936</v>
      </c>
      <c r="AX295">
        <v>2184</v>
      </c>
      <c r="AY295" s="27">
        <v>43936</v>
      </c>
      <c r="AZ295">
        <v>2257</v>
      </c>
      <c r="BA295" s="27">
        <v>44019</v>
      </c>
      <c r="BB295">
        <v>2257</v>
      </c>
      <c r="BC295" s="27">
        <v>44019</v>
      </c>
      <c r="BD295">
        <v>2262</v>
      </c>
      <c r="BE295" s="27">
        <v>44019</v>
      </c>
      <c r="BF295">
        <v>2262</v>
      </c>
      <c r="BG295" s="27">
        <v>44019</v>
      </c>
      <c r="BJ295">
        <v>2262</v>
      </c>
      <c r="BK295" s="27">
        <v>44019</v>
      </c>
      <c r="BL295">
        <v>2262</v>
      </c>
      <c r="BM295" s="27">
        <v>44019</v>
      </c>
      <c r="BN295">
        <v>2279</v>
      </c>
      <c r="BO295" s="27">
        <v>44019</v>
      </c>
      <c r="BP295">
        <v>2279</v>
      </c>
      <c r="BQ295" s="7">
        <v>44019</v>
      </c>
      <c r="BR295">
        <v>2184</v>
      </c>
      <c r="BS295" s="27">
        <v>43936</v>
      </c>
      <c r="BT295">
        <v>2279</v>
      </c>
      <c r="BU295" s="27">
        <v>44019</v>
      </c>
      <c r="BV295">
        <v>2279</v>
      </c>
      <c r="BW295">
        <v>44019</v>
      </c>
      <c r="BX295">
        <v>2184</v>
      </c>
      <c r="BY295" s="27">
        <v>43936</v>
      </c>
      <c r="BZ295">
        <v>2208</v>
      </c>
      <c r="CA295" s="27">
        <v>44019</v>
      </c>
      <c r="CB295">
        <v>2262</v>
      </c>
      <c r="CC295" s="27">
        <v>44019</v>
      </c>
      <c r="CD295">
        <v>9314</v>
      </c>
      <c r="CE295" s="27">
        <v>44217</v>
      </c>
      <c r="CF295">
        <v>2257</v>
      </c>
      <c r="CG295" s="27">
        <v>44019</v>
      </c>
      <c r="CH295">
        <v>278</v>
      </c>
      <c r="CI295" s="27">
        <v>44217</v>
      </c>
      <c r="CJ295">
        <v>891</v>
      </c>
      <c r="CK295" s="27">
        <v>44217</v>
      </c>
      <c r="CL295">
        <v>278</v>
      </c>
      <c r="CM295" s="27">
        <v>44247</v>
      </c>
      <c r="CN295">
        <v>87</v>
      </c>
      <c r="CO295" s="27">
        <v>44247</v>
      </c>
      <c r="CP295">
        <v>87</v>
      </c>
      <c r="CQ295" s="7">
        <v>44247</v>
      </c>
      <c r="CT295" t="s">
        <v>2573</v>
      </c>
      <c r="CU295" s="7">
        <v>44263</v>
      </c>
      <c r="CV295">
        <v>2262</v>
      </c>
      <c r="CW295" s="27">
        <v>44253</v>
      </c>
      <c r="CX295">
        <v>2262</v>
      </c>
      <c r="CY295" s="27">
        <v>44253</v>
      </c>
      <c r="CZ295">
        <v>2262</v>
      </c>
      <c r="DA295" s="27">
        <v>44253</v>
      </c>
      <c r="DB295">
        <v>2262</v>
      </c>
      <c r="DC295" s="27">
        <v>44253</v>
      </c>
      <c r="DD295">
        <v>2198</v>
      </c>
      <c r="DE295" s="27">
        <v>44053</v>
      </c>
      <c r="DF295">
        <v>2198</v>
      </c>
      <c r="DG295" s="27">
        <v>44053</v>
      </c>
      <c r="DH295">
        <v>2198</v>
      </c>
      <c r="DI295" s="27">
        <v>44053</v>
      </c>
      <c r="DJ295" t="s">
        <v>467</v>
      </c>
      <c r="DK295" s="7">
        <v>44362</v>
      </c>
      <c r="DL295" t="s">
        <v>420</v>
      </c>
      <c r="DM295" s="27">
        <v>44363</v>
      </c>
      <c r="DN295" t="s">
        <v>420</v>
      </c>
      <c r="DO295" s="27">
        <v>44363</v>
      </c>
      <c r="DP295" t="s">
        <v>511</v>
      </c>
      <c r="DQ295" s="27">
        <v>44363</v>
      </c>
      <c r="DT295" t="s">
        <v>513</v>
      </c>
      <c r="DU295" s="27">
        <v>44363</v>
      </c>
      <c r="DV295" t="s">
        <v>510</v>
      </c>
      <c r="DW295" s="27">
        <v>44363</v>
      </c>
      <c r="DX295" t="s">
        <v>507</v>
      </c>
      <c r="DY295" s="7">
        <v>44392</v>
      </c>
      <c r="DZ295" t="s">
        <v>507</v>
      </c>
      <c r="EA295">
        <v>44392</v>
      </c>
      <c r="EB295" t="s">
        <v>507</v>
      </c>
      <c r="EC295" s="27">
        <v>44392</v>
      </c>
      <c r="ED295" t="s">
        <v>507</v>
      </c>
      <c r="EE295" s="27">
        <v>44392</v>
      </c>
      <c r="EF295" t="s">
        <v>507</v>
      </c>
      <c r="EG295" s="7">
        <v>44392</v>
      </c>
      <c r="EH295" t="s">
        <v>507</v>
      </c>
      <c r="EI295" s="27">
        <v>44392</v>
      </c>
      <c r="EJ295" t="s">
        <v>504</v>
      </c>
      <c r="EK295" s="27">
        <v>44253</v>
      </c>
      <c r="EL295" t="s">
        <v>504</v>
      </c>
      <c r="EM295" s="27">
        <v>44253</v>
      </c>
      <c r="EN295" t="s">
        <v>504</v>
      </c>
      <c r="EO295" s="27">
        <v>44253</v>
      </c>
      <c r="EP295" t="s">
        <v>505</v>
      </c>
      <c r="EQ295" s="27">
        <v>44392</v>
      </c>
      <c r="ER295" t="s">
        <v>501</v>
      </c>
      <c r="ES295" s="27">
        <v>44053</v>
      </c>
      <c r="ET295" t="s">
        <v>32</v>
      </c>
      <c r="EU295" s="27">
        <v>44368</v>
      </c>
      <c r="EV295" t="s">
        <v>30</v>
      </c>
      <c r="EW295" s="27">
        <v>44421</v>
      </c>
      <c r="EX295" t="s">
        <v>30</v>
      </c>
      <c r="EY295" s="27">
        <v>44428</v>
      </c>
      <c r="EZ295" t="s">
        <v>30</v>
      </c>
      <c r="FA295">
        <v>44428</v>
      </c>
      <c r="FB295" t="s">
        <v>30</v>
      </c>
      <c r="FC295" s="27">
        <v>44428</v>
      </c>
      <c r="FF295" t="s">
        <v>475</v>
      </c>
      <c r="FG295" s="27">
        <v>44419</v>
      </c>
      <c r="FH295" t="s">
        <v>474</v>
      </c>
      <c r="FI295" s="7">
        <v>44419</v>
      </c>
      <c r="FJ295" t="s">
        <v>474</v>
      </c>
      <c r="FK295" s="27">
        <v>44419</v>
      </c>
      <c r="FL295" t="s">
        <v>474</v>
      </c>
      <c r="FM295" s="27">
        <v>44419</v>
      </c>
      <c r="FN295" t="s">
        <v>473</v>
      </c>
      <c r="FO295" s="27">
        <v>44452</v>
      </c>
      <c r="FP295" t="s">
        <v>473</v>
      </c>
      <c r="FQ295" s="27">
        <v>44452</v>
      </c>
      <c r="FR295" t="s">
        <v>472</v>
      </c>
      <c r="FS295" s="27">
        <v>44452</v>
      </c>
      <c r="FT295" t="s">
        <v>472</v>
      </c>
      <c r="FU295" s="7">
        <v>44452</v>
      </c>
      <c r="FV295" t="s">
        <v>472</v>
      </c>
      <c r="FW295" s="27">
        <v>44452</v>
      </c>
      <c r="FX295" t="s">
        <v>472</v>
      </c>
      <c r="FY295" s="27">
        <v>44452</v>
      </c>
      <c r="FZ295" t="s">
        <v>472</v>
      </c>
      <c r="GA295" s="27">
        <v>44452</v>
      </c>
      <c r="GB295" t="s">
        <v>472</v>
      </c>
      <c r="GC295" s="27">
        <v>44452</v>
      </c>
      <c r="GD295" t="s">
        <v>472</v>
      </c>
      <c r="GE295" s="27">
        <v>44452</v>
      </c>
      <c r="GF295" t="s">
        <v>472</v>
      </c>
      <c r="GG295" s="27">
        <v>44452</v>
      </c>
      <c r="GH295" t="s">
        <v>472</v>
      </c>
      <c r="GI295" s="27">
        <v>44481</v>
      </c>
      <c r="GJ295" t="s">
        <v>472</v>
      </c>
      <c r="GK295" s="27">
        <v>44481</v>
      </c>
      <c r="GL295" t="s">
        <v>472</v>
      </c>
      <c r="GM295" s="27">
        <v>44481</v>
      </c>
      <c r="GN295" t="s">
        <v>472</v>
      </c>
      <c r="GO295" s="27">
        <v>44481</v>
      </c>
      <c r="GP295" t="s">
        <v>472</v>
      </c>
      <c r="GQ295" s="27">
        <v>44481</v>
      </c>
      <c r="GR295" t="s">
        <v>472</v>
      </c>
      <c r="GS295" s="27">
        <v>44481</v>
      </c>
      <c r="GT295" t="s">
        <v>472</v>
      </c>
      <c r="GU295" s="27">
        <v>44509</v>
      </c>
      <c r="GV295" t="s">
        <v>472</v>
      </c>
      <c r="GW295" s="27">
        <v>44509</v>
      </c>
      <c r="GX295" t="s">
        <v>472</v>
      </c>
      <c r="GY295" s="27">
        <v>44509</v>
      </c>
      <c r="GZ295" t="s">
        <v>470</v>
      </c>
      <c r="HA295" s="27">
        <v>44509</v>
      </c>
      <c r="HB295" t="s">
        <v>470</v>
      </c>
      <c r="HC295" s="27">
        <v>44509</v>
      </c>
      <c r="HD295" t="s">
        <v>470</v>
      </c>
      <c r="HE295" s="27">
        <v>44509</v>
      </c>
      <c r="HF295" t="s">
        <v>470</v>
      </c>
      <c r="HG295">
        <v>44509</v>
      </c>
      <c r="HH295" t="s">
        <v>470</v>
      </c>
      <c r="HI295">
        <v>44509</v>
      </c>
      <c r="HJ295" t="s">
        <v>470</v>
      </c>
      <c r="HK295">
        <v>44509</v>
      </c>
      <c r="HL295" t="s">
        <v>470</v>
      </c>
      <c r="HM295" s="27">
        <v>44545</v>
      </c>
      <c r="HN295" t="s">
        <v>468</v>
      </c>
      <c r="HO295" s="27">
        <v>44545</v>
      </c>
      <c r="HP295" t="s">
        <v>20</v>
      </c>
      <c r="HQ295" s="27">
        <v>44433</v>
      </c>
      <c r="HR295" s="470" t="s">
        <v>20</v>
      </c>
      <c r="HS295" s="471">
        <v>44433</v>
      </c>
      <c r="HT295" t="s">
        <v>20</v>
      </c>
      <c r="HU295" s="27">
        <v>44433</v>
      </c>
      <c r="HV295" t="s">
        <v>20</v>
      </c>
      <c r="HW295" s="27">
        <v>44433</v>
      </c>
      <c r="HX295" t="s">
        <v>20</v>
      </c>
      <c r="HY295" s="27">
        <v>44433</v>
      </c>
      <c r="HZ295" t="s">
        <v>467</v>
      </c>
      <c r="IA295" s="27">
        <v>44587</v>
      </c>
      <c r="IB295" t="s">
        <v>467</v>
      </c>
      <c r="IC295" s="27">
        <v>44587</v>
      </c>
      <c r="ID295" t="s">
        <v>467</v>
      </c>
      <c r="IE295" s="27">
        <v>44587</v>
      </c>
      <c r="IF295" t="s">
        <v>466</v>
      </c>
      <c r="IG295" s="27">
        <v>44587</v>
      </c>
      <c r="IH295" t="s">
        <v>469</v>
      </c>
      <c r="II295" s="27">
        <v>44587</v>
      </c>
      <c r="IJ295" t="s">
        <v>469</v>
      </c>
      <c r="IK295" s="27">
        <v>44607</v>
      </c>
      <c r="IL295" t="s">
        <v>469</v>
      </c>
      <c r="IM295" s="27">
        <v>44607</v>
      </c>
      <c r="IN295" t="s">
        <v>469</v>
      </c>
      <c r="IO295" s="27">
        <v>44607</v>
      </c>
      <c r="IR295" t="s">
        <v>20</v>
      </c>
      <c r="IS295">
        <v>44610</v>
      </c>
      <c r="IT295" t="s">
        <v>20</v>
      </c>
      <c r="IU295" s="27">
        <v>44610</v>
      </c>
      <c r="IV295" t="s">
        <v>20</v>
      </c>
      <c r="IW295" s="27">
        <v>44610</v>
      </c>
      <c r="IX295" t="s">
        <v>20</v>
      </c>
      <c r="IY295" s="27">
        <v>44610</v>
      </c>
      <c r="IZ295" t="s">
        <v>20</v>
      </c>
      <c r="JA295" s="27">
        <v>44610</v>
      </c>
      <c r="JB295" t="s">
        <v>20</v>
      </c>
      <c r="JC295" s="27">
        <v>44610</v>
      </c>
      <c r="JD295" t="s">
        <v>20</v>
      </c>
      <c r="JE295" s="27">
        <v>44610</v>
      </c>
      <c r="JF295" t="s">
        <v>470</v>
      </c>
      <c r="JG295">
        <v>44662</v>
      </c>
      <c r="JH295" t="s">
        <v>468</v>
      </c>
      <c r="JI295" s="27">
        <v>44662</v>
      </c>
      <c r="JJ295" t="s">
        <v>468</v>
      </c>
      <c r="JK295">
        <v>44662</v>
      </c>
      <c r="JL295" t="s">
        <v>468</v>
      </c>
      <c r="JM295" s="27">
        <v>44662</v>
      </c>
      <c r="JN295" t="s">
        <v>468</v>
      </c>
      <c r="JO295" s="7">
        <v>44662</v>
      </c>
      <c r="JP295" t="s">
        <v>468</v>
      </c>
      <c r="JQ295" s="27">
        <v>44697</v>
      </c>
      <c r="JR295" t="s">
        <v>468</v>
      </c>
      <c r="JS295" s="27">
        <v>44697</v>
      </c>
      <c r="JT295" t="s">
        <v>468</v>
      </c>
      <c r="JU295">
        <v>44697</v>
      </c>
      <c r="JV295" t="s">
        <v>469</v>
      </c>
      <c r="JW295">
        <v>44728</v>
      </c>
      <c r="JX295" t="s">
        <v>469</v>
      </c>
      <c r="JY295" s="27">
        <v>44728</v>
      </c>
      <c r="JZ295" t="s">
        <v>469</v>
      </c>
      <c r="KA295" s="27">
        <v>44728</v>
      </c>
      <c r="KB295" t="s">
        <v>469</v>
      </c>
      <c r="KC295" s="27">
        <v>44763</v>
      </c>
      <c r="KD295" t="s">
        <v>469</v>
      </c>
      <c r="KE295" s="27">
        <v>44763</v>
      </c>
    </row>
    <row r="296" spans="1:291" x14ac:dyDescent="0.25">
      <c r="A296">
        <v>2535</v>
      </c>
      <c r="B296" s="7">
        <v>43942</v>
      </c>
      <c r="D296">
        <v>2535</v>
      </c>
      <c r="E296" s="7">
        <v>43942</v>
      </c>
      <c r="G296">
        <v>342</v>
      </c>
      <c r="I296">
        <v>6660</v>
      </c>
      <c r="J296" s="7">
        <v>43924</v>
      </c>
      <c r="L296">
        <v>342</v>
      </c>
      <c r="M296">
        <v>2531</v>
      </c>
      <c r="O296">
        <v>6286</v>
      </c>
      <c r="P296" s="7">
        <v>43937</v>
      </c>
      <c r="X296">
        <v>2531</v>
      </c>
      <c r="Y296">
        <v>2558</v>
      </c>
      <c r="Z296" s="7">
        <v>43980</v>
      </c>
      <c r="AA296">
        <v>2531</v>
      </c>
      <c r="AB296">
        <v>2531</v>
      </c>
      <c r="AC296">
        <v>6286</v>
      </c>
      <c r="AD296" s="7">
        <v>43937</v>
      </c>
      <c r="AE296" s="14">
        <v>2535</v>
      </c>
      <c r="AF296">
        <v>2208</v>
      </c>
      <c r="AG296" s="7">
        <v>43902</v>
      </c>
      <c r="AK296">
        <v>85</v>
      </c>
      <c r="AL296" s="7">
        <v>43978</v>
      </c>
      <c r="AM296">
        <v>6286</v>
      </c>
      <c r="AN296">
        <v>85</v>
      </c>
      <c r="AO296" s="7">
        <v>44011</v>
      </c>
      <c r="AP296">
        <v>85</v>
      </c>
      <c r="AQ296" s="7">
        <v>44011</v>
      </c>
      <c r="AR296">
        <v>85</v>
      </c>
      <c r="AS296" s="27">
        <v>44021</v>
      </c>
      <c r="AT296">
        <v>85</v>
      </c>
      <c r="AU296" s="27">
        <v>44021</v>
      </c>
      <c r="AV296">
        <v>85</v>
      </c>
      <c r="AW296" s="27">
        <v>44021</v>
      </c>
      <c r="AX296">
        <v>85</v>
      </c>
      <c r="AY296" s="27">
        <v>44053</v>
      </c>
      <c r="AZ296">
        <v>2184</v>
      </c>
      <c r="BA296" s="27">
        <v>43936</v>
      </c>
      <c r="BB296">
        <v>2184</v>
      </c>
      <c r="BC296" s="27">
        <v>43936</v>
      </c>
      <c r="BD296">
        <v>2257</v>
      </c>
      <c r="BE296" s="27">
        <v>44019</v>
      </c>
      <c r="BF296">
        <v>2257</v>
      </c>
      <c r="BG296" s="27">
        <v>44019</v>
      </c>
      <c r="BJ296">
        <v>2257</v>
      </c>
      <c r="BK296" s="27">
        <v>44019</v>
      </c>
      <c r="BL296">
        <v>2257</v>
      </c>
      <c r="BM296" s="27">
        <v>44019</v>
      </c>
      <c r="BN296">
        <v>2198</v>
      </c>
      <c r="BO296" s="27">
        <v>44053</v>
      </c>
      <c r="BP296">
        <v>2198</v>
      </c>
      <c r="BQ296" s="7">
        <v>44053</v>
      </c>
      <c r="BR296">
        <v>85</v>
      </c>
      <c r="BS296" s="27">
        <v>44168</v>
      </c>
      <c r="BT296">
        <v>2198</v>
      </c>
      <c r="BU296" s="27">
        <v>44053</v>
      </c>
      <c r="BV296">
        <v>2198</v>
      </c>
      <c r="BW296">
        <v>44053</v>
      </c>
      <c r="BX296">
        <v>85</v>
      </c>
      <c r="BY296" s="27">
        <v>44168</v>
      </c>
      <c r="BZ296">
        <v>2279</v>
      </c>
      <c r="CA296" s="27">
        <v>44019</v>
      </c>
      <c r="CB296">
        <v>2257</v>
      </c>
      <c r="CC296" s="27">
        <v>44019</v>
      </c>
      <c r="CD296">
        <v>9315</v>
      </c>
      <c r="CE296" s="27">
        <v>44217</v>
      </c>
      <c r="CF296">
        <v>2184</v>
      </c>
      <c r="CG296" s="27">
        <v>43936</v>
      </c>
      <c r="CH296">
        <v>145</v>
      </c>
      <c r="CI296" s="27">
        <v>44217</v>
      </c>
      <c r="CJ296">
        <v>1401</v>
      </c>
      <c r="CK296" s="27">
        <v>44217</v>
      </c>
      <c r="CL296">
        <v>145</v>
      </c>
      <c r="CM296" s="27">
        <v>44247</v>
      </c>
      <c r="CN296">
        <v>278</v>
      </c>
      <c r="CO296" s="27">
        <v>44247</v>
      </c>
      <c r="CP296">
        <v>278</v>
      </c>
      <c r="CQ296" s="7">
        <v>44247</v>
      </c>
      <c r="CT296" t="s">
        <v>2575</v>
      </c>
      <c r="CU296" s="7">
        <v>44263</v>
      </c>
      <c r="CV296">
        <v>2257</v>
      </c>
      <c r="CW296" s="27">
        <v>44253</v>
      </c>
      <c r="CX296">
        <v>2257</v>
      </c>
      <c r="CY296" s="27">
        <v>44253</v>
      </c>
      <c r="CZ296">
        <v>2257</v>
      </c>
      <c r="DA296" s="27">
        <v>44253</v>
      </c>
      <c r="DB296">
        <v>2257</v>
      </c>
      <c r="DC296" s="27">
        <v>44253</v>
      </c>
      <c r="DD296">
        <v>2262</v>
      </c>
      <c r="DE296" s="27">
        <v>44253</v>
      </c>
      <c r="DF296">
        <v>2262</v>
      </c>
      <c r="DG296" s="27">
        <v>44253</v>
      </c>
      <c r="DH296">
        <v>2262</v>
      </c>
      <c r="DI296" s="27">
        <v>44253</v>
      </c>
      <c r="DJ296" t="s">
        <v>468</v>
      </c>
      <c r="DK296" s="7">
        <v>44263</v>
      </c>
      <c r="DL296" t="s">
        <v>422</v>
      </c>
      <c r="DM296" s="27">
        <v>44363</v>
      </c>
      <c r="DN296" t="s">
        <v>422</v>
      </c>
      <c r="DO296" s="27">
        <v>44363</v>
      </c>
      <c r="DP296" t="s">
        <v>513</v>
      </c>
      <c r="DQ296" s="27">
        <v>44363</v>
      </c>
      <c r="DT296" t="s">
        <v>514</v>
      </c>
      <c r="DU296" s="27">
        <v>44363</v>
      </c>
      <c r="DV296" t="s">
        <v>511</v>
      </c>
      <c r="DW296" s="27">
        <v>44363</v>
      </c>
      <c r="DX296" t="s">
        <v>508</v>
      </c>
      <c r="DY296" s="7">
        <v>44392</v>
      </c>
      <c r="DZ296" t="s">
        <v>508</v>
      </c>
      <c r="EA296">
        <v>44392</v>
      </c>
      <c r="EB296" t="s">
        <v>508</v>
      </c>
      <c r="EC296" s="27">
        <v>44392</v>
      </c>
      <c r="ED296" t="s">
        <v>508</v>
      </c>
      <c r="EE296" s="27">
        <v>44392</v>
      </c>
      <c r="EF296" t="s">
        <v>508</v>
      </c>
      <c r="EG296" s="7">
        <v>44392</v>
      </c>
      <c r="EH296" t="s">
        <v>508</v>
      </c>
      <c r="EI296" s="27">
        <v>44392</v>
      </c>
      <c r="EJ296" t="s">
        <v>505</v>
      </c>
      <c r="EK296" s="27">
        <v>44392</v>
      </c>
      <c r="EL296" t="s">
        <v>505</v>
      </c>
      <c r="EM296" s="27">
        <v>44392</v>
      </c>
      <c r="EN296" t="s">
        <v>505</v>
      </c>
      <c r="EO296" s="27">
        <v>44392</v>
      </c>
      <c r="EP296" t="s">
        <v>506</v>
      </c>
      <c r="EQ296" s="27">
        <v>44392</v>
      </c>
      <c r="ER296" t="s">
        <v>502</v>
      </c>
      <c r="ES296" s="27">
        <v>44392</v>
      </c>
      <c r="ET296" t="s">
        <v>33</v>
      </c>
      <c r="EU296" s="27">
        <v>44019</v>
      </c>
      <c r="EV296" t="s">
        <v>32</v>
      </c>
      <c r="EW296" s="27">
        <v>44368</v>
      </c>
      <c r="EX296" t="s">
        <v>32</v>
      </c>
      <c r="EY296" s="27">
        <v>44368</v>
      </c>
      <c r="EZ296" t="s">
        <v>32</v>
      </c>
      <c r="FA296">
        <v>44368</v>
      </c>
      <c r="FB296" t="s">
        <v>32</v>
      </c>
      <c r="FC296" s="27">
        <v>44368</v>
      </c>
      <c r="FF296" t="s">
        <v>477</v>
      </c>
      <c r="FG296" s="27">
        <v>44419</v>
      </c>
      <c r="FH296" t="s">
        <v>475</v>
      </c>
      <c r="FI296" s="7">
        <v>44419</v>
      </c>
      <c r="FJ296" t="s">
        <v>475</v>
      </c>
      <c r="FK296" s="27">
        <v>44419</v>
      </c>
      <c r="FL296" t="s">
        <v>475</v>
      </c>
      <c r="FM296" s="27">
        <v>44419</v>
      </c>
      <c r="FN296" t="s">
        <v>474</v>
      </c>
      <c r="FO296" s="27">
        <v>44452</v>
      </c>
      <c r="FP296" t="s">
        <v>474</v>
      </c>
      <c r="FQ296" s="27">
        <v>44452</v>
      </c>
      <c r="FR296" t="s">
        <v>473</v>
      </c>
      <c r="FS296" s="27">
        <v>44452</v>
      </c>
      <c r="FT296" t="s">
        <v>473</v>
      </c>
      <c r="FU296" s="7">
        <v>44452</v>
      </c>
      <c r="FV296" t="s">
        <v>473</v>
      </c>
      <c r="FW296" s="27">
        <v>44452</v>
      </c>
      <c r="FX296" t="s">
        <v>473</v>
      </c>
      <c r="FY296" s="27">
        <v>44452</v>
      </c>
      <c r="FZ296" t="s">
        <v>473</v>
      </c>
      <c r="GA296" s="27">
        <v>44452</v>
      </c>
      <c r="GB296" t="s">
        <v>473</v>
      </c>
      <c r="GC296" s="27">
        <v>44452</v>
      </c>
      <c r="GD296" t="s">
        <v>473</v>
      </c>
      <c r="GE296" s="27">
        <v>44452</v>
      </c>
      <c r="GF296" t="s">
        <v>473</v>
      </c>
      <c r="GG296" s="27">
        <v>44452</v>
      </c>
      <c r="GH296" t="s">
        <v>473</v>
      </c>
      <c r="GI296" s="27">
        <v>44481</v>
      </c>
      <c r="GJ296" t="s">
        <v>473</v>
      </c>
      <c r="GK296" s="27">
        <v>44481</v>
      </c>
      <c r="GL296" t="s">
        <v>473</v>
      </c>
      <c r="GM296" s="27">
        <v>44481</v>
      </c>
      <c r="GN296" t="s">
        <v>473</v>
      </c>
      <c r="GO296" s="27">
        <v>44481</v>
      </c>
      <c r="GP296" t="s">
        <v>473</v>
      </c>
      <c r="GQ296" s="27">
        <v>44481</v>
      </c>
      <c r="GR296" t="s">
        <v>473</v>
      </c>
      <c r="GS296" s="27">
        <v>44481</v>
      </c>
      <c r="GT296" t="s">
        <v>473</v>
      </c>
      <c r="GU296" s="27">
        <v>44481</v>
      </c>
      <c r="GV296" t="s">
        <v>473</v>
      </c>
      <c r="GW296" s="27">
        <v>44481</v>
      </c>
      <c r="GX296" t="s">
        <v>473</v>
      </c>
      <c r="GY296" s="27">
        <v>44481</v>
      </c>
      <c r="GZ296" t="s">
        <v>472</v>
      </c>
      <c r="HA296" s="27">
        <v>44509</v>
      </c>
      <c r="HB296" t="s">
        <v>472</v>
      </c>
      <c r="HC296" s="27">
        <v>44509</v>
      </c>
      <c r="HD296" t="s">
        <v>472</v>
      </c>
      <c r="HE296" s="27">
        <v>44509</v>
      </c>
      <c r="HF296" t="s">
        <v>472</v>
      </c>
      <c r="HG296">
        <v>44509</v>
      </c>
      <c r="HH296" t="s">
        <v>472</v>
      </c>
      <c r="HI296">
        <v>44509</v>
      </c>
      <c r="HJ296" t="s">
        <v>472</v>
      </c>
      <c r="HK296">
        <v>44509</v>
      </c>
      <c r="HL296" t="s">
        <v>472</v>
      </c>
      <c r="HM296" s="27">
        <v>44545</v>
      </c>
      <c r="HN296" t="s">
        <v>469</v>
      </c>
      <c r="HO296" s="27">
        <v>44545</v>
      </c>
      <c r="HP296" t="s">
        <v>470</v>
      </c>
      <c r="HQ296" s="27">
        <v>44545</v>
      </c>
      <c r="HR296" s="470" t="s">
        <v>470</v>
      </c>
      <c r="HS296" s="471">
        <v>44545</v>
      </c>
      <c r="HT296" t="s">
        <v>470</v>
      </c>
      <c r="HU296" s="27">
        <v>44545</v>
      </c>
      <c r="HV296" t="s">
        <v>470</v>
      </c>
      <c r="HW296" s="27">
        <v>44545</v>
      </c>
      <c r="HX296" t="s">
        <v>470</v>
      </c>
      <c r="HY296" s="27">
        <v>44545</v>
      </c>
      <c r="HZ296" t="s">
        <v>468</v>
      </c>
      <c r="IA296" s="27">
        <v>44587</v>
      </c>
      <c r="IB296" t="s">
        <v>468</v>
      </c>
      <c r="IC296" s="27">
        <v>44587</v>
      </c>
      <c r="ID296" t="s">
        <v>468</v>
      </c>
      <c r="IE296" s="27">
        <v>44587</v>
      </c>
      <c r="IF296" t="s">
        <v>467</v>
      </c>
      <c r="IG296" s="27">
        <v>44587</v>
      </c>
      <c r="IH296" t="s">
        <v>20</v>
      </c>
      <c r="II296" s="27">
        <v>44433</v>
      </c>
      <c r="IJ296" t="s">
        <v>20</v>
      </c>
      <c r="IK296" s="27">
        <v>44433</v>
      </c>
      <c r="IL296" t="s">
        <v>20</v>
      </c>
      <c r="IM296" s="27">
        <v>44433</v>
      </c>
      <c r="IN296" t="s">
        <v>20</v>
      </c>
      <c r="IO296" s="27">
        <v>44610</v>
      </c>
      <c r="IR296" t="s">
        <v>470</v>
      </c>
      <c r="IS296">
        <v>44607</v>
      </c>
      <c r="IT296" t="s">
        <v>470</v>
      </c>
      <c r="IU296" s="27">
        <v>44607</v>
      </c>
      <c r="IV296" t="s">
        <v>470</v>
      </c>
      <c r="IW296" s="27">
        <v>44642</v>
      </c>
      <c r="IX296" t="s">
        <v>470</v>
      </c>
      <c r="IY296" s="27">
        <v>44642</v>
      </c>
      <c r="IZ296" t="s">
        <v>470</v>
      </c>
      <c r="JA296" s="27">
        <v>44642</v>
      </c>
      <c r="JB296" t="s">
        <v>470</v>
      </c>
      <c r="JC296" s="27">
        <v>44642</v>
      </c>
      <c r="JD296" t="s">
        <v>470</v>
      </c>
      <c r="JE296" s="27">
        <v>44642</v>
      </c>
      <c r="JF296" t="s">
        <v>472</v>
      </c>
      <c r="JG296">
        <v>44662</v>
      </c>
      <c r="JH296" t="s">
        <v>469</v>
      </c>
      <c r="JI296" s="27">
        <v>44662</v>
      </c>
      <c r="JJ296" t="s">
        <v>469</v>
      </c>
      <c r="JK296">
        <v>44662</v>
      </c>
      <c r="JL296" t="s">
        <v>469</v>
      </c>
      <c r="JM296" s="27">
        <v>44662</v>
      </c>
      <c r="JN296" t="s">
        <v>469</v>
      </c>
      <c r="JO296" s="7">
        <v>44662</v>
      </c>
      <c r="JP296" t="s">
        <v>469</v>
      </c>
      <c r="JQ296" s="27">
        <v>44697</v>
      </c>
      <c r="JR296" t="s">
        <v>469</v>
      </c>
      <c r="JS296" s="27">
        <v>44697</v>
      </c>
      <c r="JT296" t="s">
        <v>469</v>
      </c>
      <c r="JU296">
        <v>44697</v>
      </c>
      <c r="JV296" t="s">
        <v>20</v>
      </c>
      <c r="JW296">
        <v>44610</v>
      </c>
      <c r="JX296" t="s">
        <v>20</v>
      </c>
      <c r="JY296" s="27">
        <v>44610</v>
      </c>
      <c r="JZ296" t="s">
        <v>20</v>
      </c>
      <c r="KA296" s="27">
        <v>44610</v>
      </c>
      <c r="KB296" t="s">
        <v>20</v>
      </c>
      <c r="KC296" s="27">
        <v>44610</v>
      </c>
      <c r="KD296" t="s">
        <v>20</v>
      </c>
      <c r="KE296" s="27">
        <v>44610</v>
      </c>
    </row>
    <row r="297" spans="1:291" x14ac:dyDescent="0.25">
      <c r="A297">
        <v>6660</v>
      </c>
      <c r="B297" s="7">
        <v>43924</v>
      </c>
      <c r="D297">
        <v>6660</v>
      </c>
      <c r="E297" s="7">
        <v>43924</v>
      </c>
      <c r="G297">
        <v>4777</v>
      </c>
      <c r="I297">
        <v>6173</v>
      </c>
      <c r="J297" s="7">
        <v>43132</v>
      </c>
      <c r="L297">
        <v>4777</v>
      </c>
      <c r="M297">
        <v>2558</v>
      </c>
      <c r="O297">
        <v>6289</v>
      </c>
      <c r="P297" s="7">
        <v>43937</v>
      </c>
      <c r="X297">
        <v>2558</v>
      </c>
      <c r="Y297">
        <v>2524</v>
      </c>
      <c r="Z297" s="7">
        <v>43980</v>
      </c>
      <c r="AA297">
        <v>2558</v>
      </c>
      <c r="AB297">
        <v>2558</v>
      </c>
      <c r="AC297">
        <v>6289</v>
      </c>
      <c r="AD297" s="7">
        <v>43937</v>
      </c>
      <c r="AE297" s="14">
        <v>6660</v>
      </c>
      <c r="AF297">
        <v>2279</v>
      </c>
      <c r="AG297" s="7">
        <v>43902</v>
      </c>
      <c r="AK297">
        <v>86</v>
      </c>
      <c r="AL297" s="7">
        <v>43978</v>
      </c>
      <c r="AM297">
        <v>6115</v>
      </c>
      <c r="AN297">
        <v>86</v>
      </c>
      <c r="AO297" s="7">
        <v>44011</v>
      </c>
      <c r="AP297">
        <v>86</v>
      </c>
      <c r="AQ297" s="7">
        <v>44011</v>
      </c>
      <c r="AR297">
        <v>86</v>
      </c>
      <c r="AS297" s="27">
        <v>44021</v>
      </c>
      <c r="AT297">
        <v>86</v>
      </c>
      <c r="AU297" s="27">
        <v>44021</v>
      </c>
      <c r="AV297">
        <v>86</v>
      </c>
      <c r="AW297" s="27">
        <v>44021</v>
      </c>
      <c r="AX297">
        <v>86</v>
      </c>
      <c r="AY297" s="27">
        <v>44053</v>
      </c>
      <c r="AZ297">
        <v>85</v>
      </c>
      <c r="BA297" s="27">
        <v>44053</v>
      </c>
      <c r="BB297">
        <v>85</v>
      </c>
      <c r="BC297" s="27">
        <v>44053</v>
      </c>
      <c r="BD297">
        <v>2184</v>
      </c>
      <c r="BE297" s="27">
        <v>43936</v>
      </c>
      <c r="BF297">
        <v>2184</v>
      </c>
      <c r="BG297" s="27">
        <v>43936</v>
      </c>
      <c r="BJ297">
        <v>2184</v>
      </c>
      <c r="BK297" s="27">
        <v>43936</v>
      </c>
      <c r="BL297">
        <v>2184</v>
      </c>
      <c r="BM297" s="27">
        <v>43936</v>
      </c>
      <c r="BN297">
        <v>2262</v>
      </c>
      <c r="BO297" s="27">
        <v>44019</v>
      </c>
      <c r="BP297">
        <v>2262</v>
      </c>
      <c r="BQ297" s="7">
        <v>44019</v>
      </c>
      <c r="BR297">
        <v>86</v>
      </c>
      <c r="BS297" s="27">
        <v>44168</v>
      </c>
      <c r="BT297">
        <v>2262</v>
      </c>
      <c r="BU297" s="27">
        <v>44019</v>
      </c>
      <c r="BV297">
        <v>2262</v>
      </c>
      <c r="BW297">
        <v>44019</v>
      </c>
      <c r="BX297">
        <v>86</v>
      </c>
      <c r="BY297" s="27">
        <v>44168</v>
      </c>
      <c r="BZ297">
        <v>2198</v>
      </c>
      <c r="CA297" s="27">
        <v>44053</v>
      </c>
      <c r="CB297">
        <v>2184</v>
      </c>
      <c r="CC297" s="27">
        <v>43936</v>
      </c>
      <c r="CD297">
        <v>4714</v>
      </c>
      <c r="CE297" s="27">
        <v>44221</v>
      </c>
      <c r="CH297">
        <v>279</v>
      </c>
      <c r="CI297" s="27">
        <v>44221</v>
      </c>
      <c r="CJ297" t="s">
        <v>2588</v>
      </c>
      <c r="CK297" s="27">
        <v>44217</v>
      </c>
      <c r="CL297">
        <v>279</v>
      </c>
      <c r="CM297" s="27">
        <v>44247</v>
      </c>
      <c r="CN297">
        <v>145</v>
      </c>
      <c r="CO297" s="27">
        <v>44247</v>
      </c>
      <c r="CP297">
        <v>145</v>
      </c>
      <c r="CQ297" s="7">
        <v>44247</v>
      </c>
      <c r="CT297" t="s">
        <v>2576</v>
      </c>
      <c r="CU297" s="7">
        <v>44263</v>
      </c>
      <c r="CV297">
        <v>2184</v>
      </c>
      <c r="CW297" s="27">
        <v>43936</v>
      </c>
      <c r="CX297">
        <v>2184</v>
      </c>
      <c r="CY297" s="27">
        <v>43936</v>
      </c>
      <c r="CZ297">
        <v>2184</v>
      </c>
      <c r="DA297" s="27">
        <v>43936</v>
      </c>
      <c r="DB297">
        <v>2184</v>
      </c>
      <c r="DC297" s="27">
        <v>43936</v>
      </c>
      <c r="DD297">
        <v>2257</v>
      </c>
      <c r="DE297" s="27">
        <v>44253</v>
      </c>
      <c r="DF297">
        <v>2257</v>
      </c>
      <c r="DG297" s="27">
        <v>44253</v>
      </c>
      <c r="DH297">
        <v>2257</v>
      </c>
      <c r="DI297" s="27">
        <v>44253</v>
      </c>
      <c r="DJ297" t="s">
        <v>469</v>
      </c>
      <c r="DK297" s="7">
        <v>44263</v>
      </c>
      <c r="DL297" t="s">
        <v>423</v>
      </c>
      <c r="DM297" s="27">
        <v>44363</v>
      </c>
      <c r="DN297" t="s">
        <v>423</v>
      </c>
      <c r="DO297" s="27">
        <v>44363</v>
      </c>
      <c r="DP297" t="s">
        <v>514</v>
      </c>
      <c r="DQ297" s="27">
        <v>44363</v>
      </c>
      <c r="DT297" t="s">
        <v>21</v>
      </c>
      <c r="DU297" s="27">
        <v>44363</v>
      </c>
      <c r="DV297" t="s">
        <v>513</v>
      </c>
      <c r="DW297" s="27">
        <v>44363</v>
      </c>
      <c r="DX297" t="s">
        <v>510</v>
      </c>
      <c r="DY297" s="7">
        <v>44392</v>
      </c>
      <c r="DZ297" t="s">
        <v>510</v>
      </c>
      <c r="EA297">
        <v>44392</v>
      </c>
      <c r="EB297" t="s">
        <v>510</v>
      </c>
      <c r="EC297" s="27">
        <v>44392</v>
      </c>
      <c r="ED297" t="s">
        <v>510</v>
      </c>
      <c r="EE297" s="27">
        <v>44392</v>
      </c>
      <c r="EF297" t="s">
        <v>510</v>
      </c>
      <c r="EG297" s="7">
        <v>44392</v>
      </c>
      <c r="EH297" t="s">
        <v>510</v>
      </c>
      <c r="EI297" s="27">
        <v>44392</v>
      </c>
      <c r="EJ297" t="s">
        <v>506</v>
      </c>
      <c r="EK297" s="27">
        <v>44392</v>
      </c>
      <c r="EL297" t="s">
        <v>506</v>
      </c>
      <c r="EM297" s="27">
        <v>44392</v>
      </c>
      <c r="EN297" t="s">
        <v>506</v>
      </c>
      <c r="EO297" s="27">
        <v>44392</v>
      </c>
      <c r="EP297" t="s">
        <v>507</v>
      </c>
      <c r="EQ297" s="27">
        <v>44392</v>
      </c>
      <c r="ER297" t="s">
        <v>503</v>
      </c>
      <c r="ES297" s="27">
        <v>44253</v>
      </c>
      <c r="ET297" t="s">
        <v>501</v>
      </c>
      <c r="EU297" s="27">
        <v>44421</v>
      </c>
      <c r="EV297" t="s">
        <v>33</v>
      </c>
      <c r="EW297" s="27">
        <v>44019</v>
      </c>
      <c r="EX297" t="s">
        <v>501</v>
      </c>
      <c r="EY297" s="27">
        <v>44421</v>
      </c>
      <c r="EZ297" t="s">
        <v>501</v>
      </c>
      <c r="FA297">
        <v>44421</v>
      </c>
      <c r="FB297" t="s">
        <v>501</v>
      </c>
      <c r="FC297" s="27">
        <v>44421</v>
      </c>
      <c r="FF297" t="s">
        <v>30</v>
      </c>
      <c r="FG297" s="27">
        <v>44428</v>
      </c>
      <c r="FH297" t="s">
        <v>477</v>
      </c>
      <c r="FI297" s="7">
        <v>44419</v>
      </c>
      <c r="FJ297" t="s">
        <v>477</v>
      </c>
      <c r="FK297" s="27">
        <v>44419</v>
      </c>
      <c r="FL297" t="s">
        <v>477</v>
      </c>
      <c r="FM297" s="27">
        <v>44419</v>
      </c>
      <c r="FN297" t="s">
        <v>475</v>
      </c>
      <c r="FO297" s="27">
        <v>44452</v>
      </c>
      <c r="FP297" t="s">
        <v>475</v>
      </c>
      <c r="FQ297" s="27">
        <v>44452</v>
      </c>
      <c r="FR297" t="s">
        <v>474</v>
      </c>
      <c r="FS297" s="27">
        <v>44452</v>
      </c>
      <c r="FT297" t="s">
        <v>474</v>
      </c>
      <c r="FU297" s="7">
        <v>44452</v>
      </c>
      <c r="FV297" t="s">
        <v>474</v>
      </c>
      <c r="FW297" s="27">
        <v>44452</v>
      </c>
      <c r="FX297" t="s">
        <v>474</v>
      </c>
      <c r="FY297" s="27">
        <v>44452</v>
      </c>
      <c r="FZ297" t="s">
        <v>474</v>
      </c>
      <c r="GA297" s="27">
        <v>44452</v>
      </c>
      <c r="GB297" t="s">
        <v>474</v>
      </c>
      <c r="GC297" s="27">
        <v>44452</v>
      </c>
      <c r="GD297" t="s">
        <v>474</v>
      </c>
      <c r="GE297" s="27">
        <v>44452</v>
      </c>
      <c r="GF297" t="s">
        <v>474</v>
      </c>
      <c r="GG297" s="27">
        <v>44452</v>
      </c>
      <c r="GH297" t="s">
        <v>474</v>
      </c>
      <c r="GI297" s="27">
        <v>44481</v>
      </c>
      <c r="GJ297" t="s">
        <v>474</v>
      </c>
      <c r="GK297" s="27">
        <v>44481</v>
      </c>
      <c r="GL297" t="s">
        <v>474</v>
      </c>
      <c r="GM297" s="27">
        <v>44481</v>
      </c>
      <c r="GN297" t="s">
        <v>474</v>
      </c>
      <c r="GO297" s="27">
        <v>44481</v>
      </c>
      <c r="GP297" t="s">
        <v>474</v>
      </c>
      <c r="GQ297" s="27">
        <v>44481</v>
      </c>
      <c r="GR297" t="s">
        <v>474</v>
      </c>
      <c r="GS297" s="27">
        <v>44481</v>
      </c>
      <c r="GT297" t="s">
        <v>474</v>
      </c>
      <c r="GU297" s="27">
        <v>44509</v>
      </c>
      <c r="GV297" t="s">
        <v>474</v>
      </c>
      <c r="GW297" s="27">
        <v>44509</v>
      </c>
      <c r="GX297" t="s">
        <v>474</v>
      </c>
      <c r="GY297" s="27">
        <v>44509</v>
      </c>
      <c r="GZ297" t="s">
        <v>473</v>
      </c>
      <c r="HA297" s="27">
        <v>44481</v>
      </c>
      <c r="HB297" t="s">
        <v>473</v>
      </c>
      <c r="HC297" s="27">
        <v>44481</v>
      </c>
      <c r="HD297" t="s">
        <v>473</v>
      </c>
      <c r="HE297" s="27">
        <v>44481</v>
      </c>
      <c r="HF297" t="s">
        <v>473</v>
      </c>
      <c r="HG297">
        <v>44481</v>
      </c>
      <c r="HH297" t="s">
        <v>473</v>
      </c>
      <c r="HI297">
        <v>44481</v>
      </c>
      <c r="HJ297" t="s">
        <v>473</v>
      </c>
      <c r="HK297">
        <v>44481</v>
      </c>
      <c r="HL297" t="s">
        <v>473</v>
      </c>
      <c r="HM297" s="27">
        <v>44545</v>
      </c>
      <c r="HN297" t="s">
        <v>20</v>
      </c>
      <c r="HO297" s="27">
        <v>44433</v>
      </c>
      <c r="HP297" t="s">
        <v>472</v>
      </c>
      <c r="HQ297" s="27">
        <v>44545</v>
      </c>
      <c r="HR297" s="470" t="s">
        <v>472</v>
      </c>
      <c r="HS297" s="471">
        <v>44545</v>
      </c>
      <c r="HT297" t="s">
        <v>472</v>
      </c>
      <c r="HU297" s="27">
        <v>44545</v>
      </c>
      <c r="HV297" t="s">
        <v>472</v>
      </c>
      <c r="HW297" s="27">
        <v>44545</v>
      </c>
      <c r="HX297" t="s">
        <v>472</v>
      </c>
      <c r="HY297" s="27">
        <v>44545</v>
      </c>
      <c r="HZ297" t="s">
        <v>469</v>
      </c>
      <c r="IA297" s="27">
        <v>44587</v>
      </c>
      <c r="IB297" t="s">
        <v>469</v>
      </c>
      <c r="IC297" s="27">
        <v>44587</v>
      </c>
      <c r="ID297" t="s">
        <v>469</v>
      </c>
      <c r="IE297" s="27">
        <v>44587</v>
      </c>
      <c r="IF297" t="s">
        <v>468</v>
      </c>
      <c r="IG297" s="27">
        <v>44587</v>
      </c>
      <c r="IH297" t="s">
        <v>470</v>
      </c>
      <c r="II297" s="27">
        <v>44596</v>
      </c>
      <c r="IJ297" t="s">
        <v>470</v>
      </c>
      <c r="IK297" s="27">
        <v>44607</v>
      </c>
      <c r="IL297" t="s">
        <v>470</v>
      </c>
      <c r="IM297" s="27">
        <v>44607</v>
      </c>
      <c r="IN297" t="s">
        <v>470</v>
      </c>
      <c r="IO297" s="27">
        <v>44607</v>
      </c>
      <c r="IR297" t="s">
        <v>472</v>
      </c>
      <c r="IS297">
        <v>44607</v>
      </c>
      <c r="IT297" t="s">
        <v>472</v>
      </c>
      <c r="IU297" s="27">
        <v>44607</v>
      </c>
      <c r="IV297" t="s">
        <v>472</v>
      </c>
      <c r="IW297" s="27">
        <v>44642</v>
      </c>
      <c r="IX297" t="s">
        <v>472</v>
      </c>
      <c r="IY297" s="27">
        <v>44642</v>
      </c>
      <c r="IZ297" t="s">
        <v>472</v>
      </c>
      <c r="JA297" s="27">
        <v>44642</v>
      </c>
      <c r="JB297" t="s">
        <v>472</v>
      </c>
      <c r="JC297" s="27">
        <v>44642</v>
      </c>
      <c r="JD297" t="s">
        <v>472</v>
      </c>
      <c r="JE297" s="27">
        <v>44642</v>
      </c>
      <c r="JF297" t="s">
        <v>473</v>
      </c>
      <c r="JG297">
        <v>44662</v>
      </c>
      <c r="JH297" t="s">
        <v>20</v>
      </c>
      <c r="JI297" s="27">
        <v>44610</v>
      </c>
      <c r="JJ297" t="s">
        <v>20</v>
      </c>
      <c r="JK297">
        <v>44610</v>
      </c>
      <c r="JL297" t="s">
        <v>20</v>
      </c>
      <c r="JM297" s="27">
        <v>44610</v>
      </c>
      <c r="JN297" t="s">
        <v>20</v>
      </c>
      <c r="JO297" s="7">
        <v>44610</v>
      </c>
      <c r="JP297" t="s">
        <v>20</v>
      </c>
      <c r="JQ297" s="27">
        <v>44610</v>
      </c>
      <c r="JR297" t="s">
        <v>20</v>
      </c>
      <c r="JS297" s="27">
        <v>44610</v>
      </c>
      <c r="JT297" t="s">
        <v>20</v>
      </c>
      <c r="JU297">
        <v>44610</v>
      </c>
      <c r="JV297" t="s">
        <v>470</v>
      </c>
      <c r="JW297">
        <v>44697</v>
      </c>
      <c r="JX297" t="s">
        <v>470</v>
      </c>
      <c r="JY297" s="27">
        <v>44732</v>
      </c>
      <c r="JZ297" t="s">
        <v>470</v>
      </c>
      <c r="KA297" s="27">
        <v>44732</v>
      </c>
      <c r="KB297" t="s">
        <v>470</v>
      </c>
      <c r="KC297" s="27">
        <v>44764</v>
      </c>
      <c r="KD297" t="s">
        <v>470</v>
      </c>
      <c r="KE297" s="27">
        <v>44764</v>
      </c>
    </row>
    <row r="298" spans="1:291" x14ac:dyDescent="0.25">
      <c r="A298">
        <v>6173</v>
      </c>
      <c r="B298" s="7">
        <v>43132</v>
      </c>
      <c r="D298">
        <v>6173</v>
      </c>
      <c r="E298" s="7">
        <v>43132</v>
      </c>
      <c r="G298">
        <v>4890</v>
      </c>
      <c r="I298">
        <v>6323</v>
      </c>
      <c r="J298" s="7">
        <v>43937</v>
      </c>
      <c r="L298">
        <v>4890</v>
      </c>
      <c r="M298">
        <v>2524</v>
      </c>
      <c r="O298">
        <v>6115</v>
      </c>
      <c r="P298" s="7">
        <v>43937</v>
      </c>
      <c r="X298">
        <v>2524</v>
      </c>
      <c r="Y298">
        <v>2535</v>
      </c>
      <c r="Z298" s="7">
        <v>43980</v>
      </c>
      <c r="AA298">
        <v>2524</v>
      </c>
      <c r="AB298">
        <v>2524</v>
      </c>
      <c r="AC298">
        <v>6115</v>
      </c>
      <c r="AD298" s="7">
        <v>43937</v>
      </c>
      <c r="AE298" s="14">
        <v>6326</v>
      </c>
      <c r="AF298">
        <v>2198</v>
      </c>
      <c r="AG298" s="7">
        <v>43902</v>
      </c>
      <c r="AK298">
        <v>87</v>
      </c>
      <c r="AL298" s="7">
        <v>43978</v>
      </c>
      <c r="AM298">
        <v>1451</v>
      </c>
      <c r="AN298">
        <v>87</v>
      </c>
      <c r="AO298" s="7">
        <v>44011</v>
      </c>
      <c r="AP298">
        <v>87</v>
      </c>
      <c r="AQ298" s="7">
        <v>44011</v>
      </c>
      <c r="AR298">
        <v>87</v>
      </c>
      <c r="AS298" s="27">
        <v>44021</v>
      </c>
      <c r="AT298">
        <v>87</v>
      </c>
      <c r="AU298" s="27">
        <v>44021</v>
      </c>
      <c r="AV298">
        <v>87</v>
      </c>
      <c r="AW298" s="27">
        <v>44021</v>
      </c>
      <c r="AX298">
        <v>87</v>
      </c>
      <c r="AY298" s="27">
        <v>44053</v>
      </c>
      <c r="AZ298">
        <v>86</v>
      </c>
      <c r="BA298" s="27">
        <v>44053</v>
      </c>
      <c r="BB298">
        <v>86</v>
      </c>
      <c r="BC298" s="27">
        <v>44053</v>
      </c>
      <c r="BD298">
        <v>85</v>
      </c>
      <c r="BE298" s="27">
        <v>44053</v>
      </c>
      <c r="BF298">
        <v>85</v>
      </c>
      <c r="BG298" s="27">
        <v>44097</v>
      </c>
      <c r="BJ298">
        <v>85</v>
      </c>
      <c r="BK298" s="27">
        <v>44097</v>
      </c>
      <c r="BL298">
        <v>85</v>
      </c>
      <c r="BM298" s="27">
        <v>44097</v>
      </c>
      <c r="BN298">
        <v>2257</v>
      </c>
      <c r="BO298" s="27">
        <v>44019</v>
      </c>
      <c r="BP298">
        <v>2257</v>
      </c>
      <c r="BQ298" s="7">
        <v>44019</v>
      </c>
      <c r="BR298">
        <v>87</v>
      </c>
      <c r="BS298" s="27">
        <v>44168</v>
      </c>
      <c r="BT298">
        <v>2257</v>
      </c>
      <c r="BU298" s="27">
        <v>44019</v>
      </c>
      <c r="BV298">
        <v>2257</v>
      </c>
      <c r="BW298">
        <v>44019</v>
      </c>
      <c r="BX298">
        <v>87</v>
      </c>
      <c r="BY298" s="27">
        <v>44168</v>
      </c>
      <c r="BZ298">
        <v>2262</v>
      </c>
      <c r="CA298" s="27">
        <v>44019</v>
      </c>
      <c r="CB298">
        <v>85</v>
      </c>
      <c r="CC298" s="27">
        <v>44217</v>
      </c>
      <c r="CD298" t="s">
        <v>2584</v>
      </c>
      <c r="CE298" s="27">
        <v>44217</v>
      </c>
      <c r="CH298">
        <v>97</v>
      </c>
      <c r="CI298" s="27">
        <v>44221</v>
      </c>
      <c r="CJ298">
        <v>2496</v>
      </c>
      <c r="CK298" s="27">
        <v>44217</v>
      </c>
      <c r="CL298">
        <v>97</v>
      </c>
      <c r="CM298" s="27">
        <v>44247</v>
      </c>
      <c r="CN298">
        <v>279</v>
      </c>
      <c r="CO298" s="27">
        <v>44247</v>
      </c>
      <c r="CP298">
        <v>279</v>
      </c>
      <c r="CQ298" s="7">
        <v>44247</v>
      </c>
      <c r="CT298">
        <v>458</v>
      </c>
      <c r="CU298" s="7">
        <v>44263</v>
      </c>
      <c r="CV298">
        <v>85</v>
      </c>
      <c r="CW298" s="27">
        <v>44263</v>
      </c>
      <c r="CX298">
        <v>85</v>
      </c>
      <c r="CY298" s="27">
        <v>44298</v>
      </c>
      <c r="CZ298">
        <v>85</v>
      </c>
      <c r="DA298" s="27">
        <v>44298</v>
      </c>
      <c r="DB298">
        <v>85</v>
      </c>
      <c r="DC298" s="27">
        <v>44298</v>
      </c>
      <c r="DD298">
        <v>85</v>
      </c>
      <c r="DE298" s="27">
        <v>44330</v>
      </c>
      <c r="DF298">
        <v>85</v>
      </c>
      <c r="DG298" s="27">
        <v>44330</v>
      </c>
      <c r="DH298">
        <v>85</v>
      </c>
      <c r="DI298" s="27">
        <v>44330</v>
      </c>
      <c r="DJ298" t="s">
        <v>470</v>
      </c>
      <c r="DK298" s="7">
        <v>44362</v>
      </c>
      <c r="DL298" t="s">
        <v>483</v>
      </c>
      <c r="DM298" s="27">
        <v>44363</v>
      </c>
      <c r="DN298" t="s">
        <v>483</v>
      </c>
      <c r="DO298" s="27">
        <v>44363</v>
      </c>
      <c r="DP298" t="s">
        <v>21</v>
      </c>
      <c r="DQ298" s="27">
        <v>44363</v>
      </c>
      <c r="DT298" t="s">
        <v>586</v>
      </c>
      <c r="DU298" s="27">
        <v>44363</v>
      </c>
      <c r="DV298" t="s">
        <v>514</v>
      </c>
      <c r="DW298" s="27">
        <v>44363</v>
      </c>
      <c r="DX298" t="s">
        <v>511</v>
      </c>
      <c r="DY298" s="7">
        <v>44392</v>
      </c>
      <c r="DZ298" t="s">
        <v>511</v>
      </c>
      <c r="EA298">
        <v>44392</v>
      </c>
      <c r="EB298" t="s">
        <v>511</v>
      </c>
      <c r="EC298" s="27">
        <v>44392</v>
      </c>
      <c r="ED298" t="s">
        <v>511</v>
      </c>
      <c r="EE298" s="27">
        <v>44392</v>
      </c>
      <c r="EF298" t="s">
        <v>511</v>
      </c>
      <c r="EG298" s="7">
        <v>44392</v>
      </c>
      <c r="EH298" t="s">
        <v>511</v>
      </c>
      <c r="EI298" s="27">
        <v>44392</v>
      </c>
      <c r="EJ298" t="s">
        <v>507</v>
      </c>
      <c r="EK298" s="27">
        <v>44392</v>
      </c>
      <c r="EL298" t="s">
        <v>507</v>
      </c>
      <c r="EM298" s="27">
        <v>44392</v>
      </c>
      <c r="EN298" t="s">
        <v>507</v>
      </c>
      <c r="EO298" s="27">
        <v>44392</v>
      </c>
      <c r="EP298" t="s">
        <v>508</v>
      </c>
      <c r="EQ298" s="27">
        <v>44392</v>
      </c>
      <c r="ER298" t="s">
        <v>504</v>
      </c>
      <c r="ES298" s="27">
        <v>44253</v>
      </c>
      <c r="ET298" t="s">
        <v>502</v>
      </c>
      <c r="EU298" s="27">
        <v>44421</v>
      </c>
      <c r="EV298" t="s">
        <v>501</v>
      </c>
      <c r="EW298" s="27">
        <v>44421</v>
      </c>
      <c r="EX298" t="s">
        <v>502</v>
      </c>
      <c r="EY298" s="27">
        <v>44421</v>
      </c>
      <c r="EZ298" t="s">
        <v>502</v>
      </c>
      <c r="FA298">
        <v>44421</v>
      </c>
      <c r="FB298" t="s">
        <v>502</v>
      </c>
      <c r="FC298" s="27">
        <v>44421</v>
      </c>
      <c r="FF298" t="s">
        <v>32</v>
      </c>
      <c r="FG298" s="27">
        <v>44368</v>
      </c>
      <c r="FH298" t="s">
        <v>30</v>
      </c>
      <c r="FI298" s="7">
        <v>44428</v>
      </c>
      <c r="FJ298" t="s">
        <v>30</v>
      </c>
      <c r="FK298" s="27">
        <v>44428</v>
      </c>
      <c r="FL298" t="s">
        <v>30</v>
      </c>
      <c r="FM298" s="27">
        <v>44439</v>
      </c>
      <c r="FN298" t="s">
        <v>477</v>
      </c>
      <c r="FO298" s="27">
        <v>44452</v>
      </c>
      <c r="FP298" t="s">
        <v>477</v>
      </c>
      <c r="FQ298" s="27">
        <v>44452</v>
      </c>
      <c r="FR298" t="s">
        <v>475</v>
      </c>
      <c r="FS298" s="27">
        <v>44452</v>
      </c>
      <c r="FT298" t="s">
        <v>475</v>
      </c>
      <c r="FU298" s="7">
        <v>44452</v>
      </c>
      <c r="FV298" t="s">
        <v>475</v>
      </c>
      <c r="FW298" s="27">
        <v>44452</v>
      </c>
      <c r="FX298" t="s">
        <v>475</v>
      </c>
      <c r="FY298" s="27">
        <v>44452</v>
      </c>
      <c r="FZ298" t="s">
        <v>475</v>
      </c>
      <c r="GA298" s="27">
        <v>44452</v>
      </c>
      <c r="GB298" t="s">
        <v>475</v>
      </c>
      <c r="GC298" s="27">
        <v>44452</v>
      </c>
      <c r="GD298" t="s">
        <v>475</v>
      </c>
      <c r="GE298" s="27">
        <v>44452</v>
      </c>
      <c r="GF298" t="s">
        <v>475</v>
      </c>
      <c r="GG298" s="27">
        <v>44452</v>
      </c>
      <c r="GH298" t="s">
        <v>475</v>
      </c>
      <c r="GI298" s="27">
        <v>44481</v>
      </c>
      <c r="GJ298" t="s">
        <v>475</v>
      </c>
      <c r="GK298" s="27">
        <v>44481</v>
      </c>
      <c r="GL298" t="s">
        <v>475</v>
      </c>
      <c r="GM298" s="27">
        <v>44481</v>
      </c>
      <c r="GN298" t="s">
        <v>475</v>
      </c>
      <c r="GO298" s="27">
        <v>44481</v>
      </c>
      <c r="GP298" t="s">
        <v>475</v>
      </c>
      <c r="GQ298" s="27">
        <v>44481</v>
      </c>
      <c r="GR298" t="s">
        <v>475</v>
      </c>
      <c r="GS298" s="27">
        <v>44481</v>
      </c>
      <c r="GT298" t="s">
        <v>475</v>
      </c>
      <c r="GU298" s="27">
        <v>44509</v>
      </c>
      <c r="GV298" t="s">
        <v>475</v>
      </c>
      <c r="GW298" s="27">
        <v>44509</v>
      </c>
      <c r="GX298" t="s">
        <v>475</v>
      </c>
      <c r="GY298" s="27">
        <v>44509</v>
      </c>
      <c r="GZ298" t="s">
        <v>474</v>
      </c>
      <c r="HA298" s="27">
        <v>44509</v>
      </c>
      <c r="HB298" t="s">
        <v>474</v>
      </c>
      <c r="HC298" s="27">
        <v>44509</v>
      </c>
      <c r="HD298" t="s">
        <v>474</v>
      </c>
      <c r="HE298" s="27">
        <v>44509</v>
      </c>
      <c r="HF298" t="s">
        <v>474</v>
      </c>
      <c r="HG298">
        <v>44509</v>
      </c>
      <c r="HH298" t="s">
        <v>474</v>
      </c>
      <c r="HI298">
        <v>44509</v>
      </c>
      <c r="HJ298" t="s">
        <v>474</v>
      </c>
      <c r="HK298">
        <v>44509</v>
      </c>
      <c r="HL298" t="s">
        <v>474</v>
      </c>
      <c r="HM298" s="27">
        <v>44545</v>
      </c>
      <c r="HN298" t="s">
        <v>470</v>
      </c>
      <c r="HO298" s="27">
        <v>44545</v>
      </c>
      <c r="HP298" t="s">
        <v>473</v>
      </c>
      <c r="HQ298" s="27">
        <v>44545</v>
      </c>
      <c r="HR298" s="470" t="s">
        <v>473</v>
      </c>
      <c r="HS298" s="471">
        <v>44545</v>
      </c>
      <c r="HT298" t="s">
        <v>473</v>
      </c>
      <c r="HU298" s="27">
        <v>44545</v>
      </c>
      <c r="HV298" t="s">
        <v>473</v>
      </c>
      <c r="HW298" s="27">
        <v>44545</v>
      </c>
      <c r="HX298" t="s">
        <v>473</v>
      </c>
      <c r="HY298" s="27">
        <v>44545</v>
      </c>
      <c r="HZ298" t="s">
        <v>20</v>
      </c>
      <c r="IA298" s="27">
        <v>44433</v>
      </c>
      <c r="IB298" t="s">
        <v>20</v>
      </c>
      <c r="IC298" s="27">
        <v>44433</v>
      </c>
      <c r="ID298" t="s">
        <v>20</v>
      </c>
      <c r="IE298" s="27">
        <v>44433</v>
      </c>
      <c r="IF298" t="s">
        <v>469</v>
      </c>
      <c r="IG298" s="27">
        <v>44587</v>
      </c>
      <c r="IH298" t="s">
        <v>472</v>
      </c>
      <c r="II298" s="27">
        <v>44587</v>
      </c>
      <c r="IJ298" t="s">
        <v>472</v>
      </c>
      <c r="IK298" s="27">
        <v>44607</v>
      </c>
      <c r="IL298" t="s">
        <v>472</v>
      </c>
      <c r="IM298" s="27">
        <v>44607</v>
      </c>
      <c r="IN298" t="s">
        <v>472</v>
      </c>
      <c r="IO298" s="27">
        <v>44607</v>
      </c>
      <c r="IR298" t="s">
        <v>473</v>
      </c>
      <c r="IS298">
        <v>44607</v>
      </c>
      <c r="IT298" t="s">
        <v>473</v>
      </c>
      <c r="IU298" s="27">
        <v>44607</v>
      </c>
      <c r="IV298" t="s">
        <v>473</v>
      </c>
      <c r="IW298" s="27">
        <v>44642</v>
      </c>
      <c r="IX298" t="s">
        <v>473</v>
      </c>
      <c r="IY298" s="27">
        <v>44642</v>
      </c>
      <c r="IZ298" t="s">
        <v>473</v>
      </c>
      <c r="JA298" s="27">
        <v>44642</v>
      </c>
      <c r="JB298" t="s">
        <v>473</v>
      </c>
      <c r="JC298" s="27">
        <v>44642</v>
      </c>
      <c r="JD298" t="s">
        <v>473</v>
      </c>
      <c r="JE298" s="27">
        <v>44642</v>
      </c>
      <c r="JF298" t="s">
        <v>474</v>
      </c>
      <c r="JG298">
        <v>44662</v>
      </c>
      <c r="JH298" t="s">
        <v>470</v>
      </c>
      <c r="JI298" s="27">
        <v>44662</v>
      </c>
      <c r="JJ298" t="s">
        <v>470</v>
      </c>
      <c r="JK298">
        <v>44662</v>
      </c>
      <c r="JL298" t="s">
        <v>470</v>
      </c>
      <c r="JM298" s="27">
        <v>44662</v>
      </c>
      <c r="JN298" t="s">
        <v>470</v>
      </c>
      <c r="JO298" s="7">
        <v>44662</v>
      </c>
      <c r="JP298" t="s">
        <v>470</v>
      </c>
      <c r="JQ298" s="27">
        <v>44697</v>
      </c>
      <c r="JR298" t="s">
        <v>470</v>
      </c>
      <c r="JS298" s="27">
        <v>44697</v>
      </c>
      <c r="JT298" t="s">
        <v>470</v>
      </c>
      <c r="JU298">
        <v>44697</v>
      </c>
      <c r="JV298" t="s">
        <v>472</v>
      </c>
      <c r="JW298">
        <v>44697</v>
      </c>
      <c r="JX298" t="s">
        <v>472</v>
      </c>
      <c r="JY298" s="27">
        <v>44697</v>
      </c>
      <c r="JZ298" t="s">
        <v>472</v>
      </c>
      <c r="KA298" s="27">
        <v>44697</v>
      </c>
      <c r="KB298" t="s">
        <v>472</v>
      </c>
      <c r="KC298" s="27">
        <v>44763</v>
      </c>
      <c r="KD298" t="s">
        <v>472</v>
      </c>
      <c r="KE298" s="27">
        <v>44763</v>
      </c>
    </row>
    <row r="299" spans="1:291" x14ac:dyDescent="0.25">
      <c r="A299">
        <v>6323</v>
      </c>
      <c r="B299" s="7">
        <v>43937</v>
      </c>
      <c r="D299">
        <v>6323</v>
      </c>
      <c r="E299" s="7">
        <v>43927</v>
      </c>
      <c r="G299">
        <v>4880</v>
      </c>
      <c r="I299">
        <v>6322</v>
      </c>
      <c r="J299" s="7">
        <v>43790</v>
      </c>
      <c r="L299">
        <v>4880</v>
      </c>
      <c r="M299">
        <v>2535</v>
      </c>
      <c r="O299">
        <v>1451</v>
      </c>
      <c r="P299" s="7">
        <v>43893</v>
      </c>
      <c r="X299">
        <v>2535</v>
      </c>
      <c r="Y299">
        <v>6660</v>
      </c>
      <c r="Z299" s="7">
        <v>43980</v>
      </c>
      <c r="AA299">
        <v>2535</v>
      </c>
      <c r="AB299">
        <v>2535</v>
      </c>
      <c r="AC299">
        <v>1451</v>
      </c>
      <c r="AD299" s="7">
        <v>43893</v>
      </c>
      <c r="AE299" s="14">
        <v>6327</v>
      </c>
      <c r="AF299">
        <v>2262</v>
      </c>
      <c r="AG299" s="7">
        <v>43936</v>
      </c>
      <c r="AK299">
        <v>278</v>
      </c>
      <c r="AL299" s="7">
        <v>43978</v>
      </c>
      <c r="AM299">
        <v>2188</v>
      </c>
      <c r="AN299">
        <v>278</v>
      </c>
      <c r="AO299" s="7">
        <v>44011</v>
      </c>
      <c r="AP299">
        <v>278</v>
      </c>
      <c r="AQ299" s="7">
        <v>44011</v>
      </c>
      <c r="AR299">
        <v>278</v>
      </c>
      <c r="AS299" s="27">
        <v>44021</v>
      </c>
      <c r="AT299">
        <v>278</v>
      </c>
      <c r="AU299" s="27">
        <v>44021</v>
      </c>
      <c r="AV299">
        <v>278</v>
      </c>
      <c r="AW299" s="27">
        <v>44021</v>
      </c>
      <c r="AX299">
        <v>278</v>
      </c>
      <c r="AY299" s="27">
        <v>44053</v>
      </c>
      <c r="AZ299">
        <v>87</v>
      </c>
      <c r="BA299" s="27">
        <v>44053</v>
      </c>
      <c r="BB299">
        <v>87</v>
      </c>
      <c r="BC299" s="27">
        <v>44053</v>
      </c>
      <c r="BD299">
        <v>86</v>
      </c>
      <c r="BE299" s="27">
        <v>44053</v>
      </c>
      <c r="BF299">
        <v>86</v>
      </c>
      <c r="BG299" s="27">
        <v>44097</v>
      </c>
      <c r="BJ299">
        <v>86</v>
      </c>
      <c r="BK299" s="27">
        <v>44097</v>
      </c>
      <c r="BL299">
        <v>86</v>
      </c>
      <c r="BM299" s="27">
        <v>44097</v>
      </c>
      <c r="BN299">
        <v>2184</v>
      </c>
      <c r="BO299" s="27">
        <v>43936</v>
      </c>
      <c r="BP299">
        <v>2184</v>
      </c>
      <c r="BQ299" s="7">
        <v>43936</v>
      </c>
      <c r="BR299">
        <v>278</v>
      </c>
      <c r="BS299" s="27">
        <v>44168</v>
      </c>
      <c r="BT299">
        <v>2184</v>
      </c>
      <c r="BU299" s="27">
        <v>43936</v>
      </c>
      <c r="BV299">
        <v>2184</v>
      </c>
      <c r="BW299">
        <v>43936</v>
      </c>
      <c r="BX299">
        <v>278</v>
      </c>
      <c r="BY299" s="27">
        <v>44168</v>
      </c>
      <c r="BZ299">
        <v>2257</v>
      </c>
      <c r="CA299" s="27">
        <v>44019</v>
      </c>
      <c r="CB299">
        <v>86</v>
      </c>
      <c r="CC299" s="27">
        <v>44217</v>
      </c>
      <c r="CD299">
        <v>9307</v>
      </c>
      <c r="CE299" s="27">
        <v>44217</v>
      </c>
      <c r="CH299">
        <v>96</v>
      </c>
      <c r="CI299" s="27">
        <v>44221</v>
      </c>
      <c r="CJ299">
        <v>2497</v>
      </c>
      <c r="CK299" s="27">
        <v>44217</v>
      </c>
      <c r="CL299">
        <v>96</v>
      </c>
      <c r="CM299" s="27">
        <v>44247</v>
      </c>
      <c r="CN299">
        <v>97</v>
      </c>
      <c r="CO299" s="27">
        <v>44247</v>
      </c>
      <c r="CP299">
        <v>97</v>
      </c>
      <c r="CQ299" s="7">
        <v>44247</v>
      </c>
      <c r="CT299">
        <v>630</v>
      </c>
      <c r="CU299" s="7">
        <v>44263</v>
      </c>
      <c r="CV299">
        <v>86</v>
      </c>
      <c r="CW299" s="27">
        <v>44263</v>
      </c>
      <c r="CX299">
        <v>86</v>
      </c>
      <c r="CY299" s="27">
        <v>44298</v>
      </c>
      <c r="CZ299">
        <v>86</v>
      </c>
      <c r="DA299" s="27">
        <v>44298</v>
      </c>
      <c r="DB299">
        <v>86</v>
      </c>
      <c r="DC299" s="27">
        <v>44298</v>
      </c>
      <c r="DD299">
        <v>86</v>
      </c>
      <c r="DE299" s="27">
        <v>44330</v>
      </c>
      <c r="DF299">
        <v>86</v>
      </c>
      <c r="DG299" s="27">
        <v>44330</v>
      </c>
      <c r="DH299">
        <v>86</v>
      </c>
      <c r="DI299" s="27">
        <v>44330</v>
      </c>
      <c r="DJ299" t="s">
        <v>472</v>
      </c>
      <c r="DK299" s="7">
        <v>44362</v>
      </c>
      <c r="DL299" t="s">
        <v>484</v>
      </c>
      <c r="DM299" s="27">
        <v>44363</v>
      </c>
      <c r="DN299" t="s">
        <v>484</v>
      </c>
      <c r="DO299" s="27">
        <v>44363</v>
      </c>
      <c r="DP299" t="s">
        <v>586</v>
      </c>
      <c r="DQ299" s="27">
        <v>44363</v>
      </c>
      <c r="DT299" t="s">
        <v>22</v>
      </c>
      <c r="DU299" s="27">
        <v>44363</v>
      </c>
      <c r="DV299" t="s">
        <v>21</v>
      </c>
      <c r="DW299" s="27">
        <v>44363</v>
      </c>
      <c r="DX299" t="s">
        <v>513</v>
      </c>
      <c r="DY299" s="7">
        <v>44392</v>
      </c>
      <c r="DZ299" t="s">
        <v>513</v>
      </c>
      <c r="EA299">
        <v>44392</v>
      </c>
      <c r="EB299" t="s">
        <v>513</v>
      </c>
      <c r="EC299" s="27">
        <v>44392</v>
      </c>
      <c r="ED299" t="s">
        <v>513</v>
      </c>
      <c r="EE299" s="27">
        <v>44392</v>
      </c>
      <c r="EF299" t="s">
        <v>513</v>
      </c>
      <c r="EG299" s="7">
        <v>44392</v>
      </c>
      <c r="EH299" t="s">
        <v>513</v>
      </c>
      <c r="EI299" s="27">
        <v>44392</v>
      </c>
      <c r="EJ299" t="s">
        <v>508</v>
      </c>
      <c r="EK299" s="27">
        <v>44392</v>
      </c>
      <c r="EL299" t="s">
        <v>508</v>
      </c>
      <c r="EM299" s="27">
        <v>44392</v>
      </c>
      <c r="EN299" t="s">
        <v>508</v>
      </c>
      <c r="EO299" s="27">
        <v>44392</v>
      </c>
      <c r="EP299" t="s">
        <v>510</v>
      </c>
      <c r="EQ299" s="27">
        <v>44392</v>
      </c>
      <c r="ER299" t="s">
        <v>505</v>
      </c>
      <c r="ES299" s="27">
        <v>44392</v>
      </c>
      <c r="ET299" t="s">
        <v>503</v>
      </c>
      <c r="EU299" s="27">
        <v>44253</v>
      </c>
      <c r="EV299" t="s">
        <v>502</v>
      </c>
      <c r="EW299" s="27">
        <v>44421</v>
      </c>
      <c r="EX299" t="s">
        <v>503</v>
      </c>
      <c r="EY299" s="27">
        <v>44253</v>
      </c>
      <c r="EZ299" t="s">
        <v>503</v>
      </c>
      <c r="FA299">
        <v>44253</v>
      </c>
      <c r="FB299" t="s">
        <v>503</v>
      </c>
      <c r="FC299" s="27">
        <v>44253</v>
      </c>
      <c r="FF299" t="s">
        <v>501</v>
      </c>
      <c r="FG299" s="27">
        <v>44421</v>
      </c>
      <c r="FH299" t="s">
        <v>32</v>
      </c>
      <c r="FI299" s="7">
        <v>44368</v>
      </c>
      <c r="FJ299" t="s">
        <v>32</v>
      </c>
      <c r="FK299" s="27">
        <v>44368</v>
      </c>
      <c r="FL299" t="s">
        <v>32</v>
      </c>
      <c r="FM299" s="27">
        <v>44368</v>
      </c>
      <c r="FN299" t="s">
        <v>30</v>
      </c>
      <c r="FO299" s="27">
        <v>44453</v>
      </c>
      <c r="FP299" t="s">
        <v>30</v>
      </c>
      <c r="FQ299" s="27">
        <v>44453</v>
      </c>
      <c r="FR299" t="s">
        <v>477</v>
      </c>
      <c r="FS299" s="27">
        <v>44452</v>
      </c>
      <c r="FT299" t="s">
        <v>477</v>
      </c>
      <c r="FU299" s="7">
        <v>44452</v>
      </c>
      <c r="FV299" t="s">
        <v>477</v>
      </c>
      <c r="FW299" s="27">
        <v>44452</v>
      </c>
      <c r="FX299" t="s">
        <v>477</v>
      </c>
      <c r="FY299" s="27">
        <v>44452</v>
      </c>
      <c r="FZ299" t="s">
        <v>477</v>
      </c>
      <c r="GA299" s="27">
        <v>44452</v>
      </c>
      <c r="GB299" t="s">
        <v>477</v>
      </c>
      <c r="GC299" s="27">
        <v>44452</v>
      </c>
      <c r="GD299" t="s">
        <v>477</v>
      </c>
      <c r="GE299" s="27">
        <v>44452</v>
      </c>
      <c r="GF299" t="s">
        <v>477</v>
      </c>
      <c r="GG299" s="27">
        <v>44452</v>
      </c>
      <c r="GH299" t="s">
        <v>477</v>
      </c>
      <c r="GI299" s="27">
        <v>44481</v>
      </c>
      <c r="GJ299" t="s">
        <v>477</v>
      </c>
      <c r="GK299" s="27">
        <v>44481</v>
      </c>
      <c r="GL299" t="s">
        <v>477</v>
      </c>
      <c r="GM299" s="27">
        <v>44481</v>
      </c>
      <c r="GN299" t="s">
        <v>477</v>
      </c>
      <c r="GO299" s="27">
        <v>44481</v>
      </c>
      <c r="GP299" t="s">
        <v>477</v>
      </c>
      <c r="GQ299" s="27">
        <v>44481</v>
      </c>
      <c r="GR299" t="s">
        <v>477</v>
      </c>
      <c r="GS299" s="27">
        <v>44481</v>
      </c>
      <c r="GT299" t="s">
        <v>477</v>
      </c>
      <c r="GU299" s="27">
        <v>44509</v>
      </c>
      <c r="GV299" t="s">
        <v>477</v>
      </c>
      <c r="GW299" s="27">
        <v>44509</v>
      </c>
      <c r="GX299" t="s">
        <v>477</v>
      </c>
      <c r="GY299" s="27">
        <v>44509</v>
      </c>
      <c r="GZ299" t="s">
        <v>475</v>
      </c>
      <c r="HA299" s="27">
        <v>44509</v>
      </c>
      <c r="HB299" t="s">
        <v>475</v>
      </c>
      <c r="HC299" s="27">
        <v>44509</v>
      </c>
      <c r="HD299" t="s">
        <v>475</v>
      </c>
      <c r="HE299" s="27">
        <v>44509</v>
      </c>
      <c r="HF299" t="s">
        <v>475</v>
      </c>
      <c r="HG299">
        <v>44509</v>
      </c>
      <c r="HH299" t="s">
        <v>475</v>
      </c>
      <c r="HI299">
        <v>44509</v>
      </c>
      <c r="HJ299" t="s">
        <v>475</v>
      </c>
      <c r="HK299">
        <v>44509</v>
      </c>
      <c r="HL299" t="s">
        <v>475</v>
      </c>
      <c r="HM299" s="27">
        <v>44545</v>
      </c>
      <c r="HN299" t="s">
        <v>472</v>
      </c>
      <c r="HO299" s="27">
        <v>44545</v>
      </c>
      <c r="HP299" t="s">
        <v>474</v>
      </c>
      <c r="HQ299" s="27">
        <v>44545</v>
      </c>
      <c r="HR299" s="470" t="s">
        <v>474</v>
      </c>
      <c r="HS299" s="471">
        <v>44545</v>
      </c>
      <c r="HT299" t="s">
        <v>474</v>
      </c>
      <c r="HU299" s="27">
        <v>44545</v>
      </c>
      <c r="HV299" t="s">
        <v>474</v>
      </c>
      <c r="HW299" s="27">
        <v>44545</v>
      </c>
      <c r="HX299" t="s">
        <v>474</v>
      </c>
      <c r="HY299" s="27">
        <v>44545</v>
      </c>
      <c r="HZ299" t="s">
        <v>470</v>
      </c>
      <c r="IA299" s="27">
        <v>44587</v>
      </c>
      <c r="IB299" t="s">
        <v>470</v>
      </c>
      <c r="IC299" s="27">
        <v>44587</v>
      </c>
      <c r="ID299" t="s">
        <v>470</v>
      </c>
      <c r="IE299" s="27">
        <v>44596</v>
      </c>
      <c r="IF299" t="s">
        <v>20</v>
      </c>
      <c r="IG299" s="27">
        <v>44433</v>
      </c>
      <c r="IH299" t="s">
        <v>473</v>
      </c>
      <c r="II299" s="27">
        <v>44587</v>
      </c>
      <c r="IJ299" t="s">
        <v>473</v>
      </c>
      <c r="IK299" s="27">
        <v>44607</v>
      </c>
      <c r="IL299" t="s">
        <v>473</v>
      </c>
      <c r="IM299" s="27">
        <v>44607</v>
      </c>
      <c r="IN299" t="s">
        <v>473</v>
      </c>
      <c r="IO299" s="27">
        <v>44607</v>
      </c>
      <c r="IR299" t="s">
        <v>474</v>
      </c>
      <c r="IS299">
        <v>44607</v>
      </c>
      <c r="IT299" t="s">
        <v>474</v>
      </c>
      <c r="IU299" s="27">
        <v>44607</v>
      </c>
      <c r="IV299" t="s">
        <v>474</v>
      </c>
      <c r="IW299" s="27">
        <v>44642</v>
      </c>
      <c r="IX299" t="s">
        <v>474</v>
      </c>
      <c r="IY299" s="27">
        <v>44642</v>
      </c>
      <c r="IZ299" t="s">
        <v>474</v>
      </c>
      <c r="JA299" s="27">
        <v>44642</v>
      </c>
      <c r="JB299" t="s">
        <v>474</v>
      </c>
      <c r="JC299" s="27">
        <v>44642</v>
      </c>
      <c r="JD299" t="s">
        <v>474</v>
      </c>
      <c r="JE299" s="27">
        <v>44642</v>
      </c>
      <c r="JF299" t="s">
        <v>475</v>
      </c>
      <c r="JG299">
        <v>44662</v>
      </c>
      <c r="JH299" t="s">
        <v>472</v>
      </c>
      <c r="JI299" s="27">
        <v>44662</v>
      </c>
      <c r="JJ299" t="s">
        <v>472</v>
      </c>
      <c r="JK299">
        <v>44662</v>
      </c>
      <c r="JL299" t="s">
        <v>472</v>
      </c>
      <c r="JM299" s="27">
        <v>44662</v>
      </c>
      <c r="JN299" t="s">
        <v>472</v>
      </c>
      <c r="JO299" s="7">
        <v>44662</v>
      </c>
      <c r="JP299" t="s">
        <v>472</v>
      </c>
      <c r="JQ299" s="27">
        <v>44697</v>
      </c>
      <c r="JR299" t="s">
        <v>472</v>
      </c>
      <c r="JS299" s="27">
        <v>44697</v>
      </c>
      <c r="JT299" t="s">
        <v>472</v>
      </c>
      <c r="JU299">
        <v>44697</v>
      </c>
      <c r="JV299" t="s">
        <v>473</v>
      </c>
      <c r="JW299">
        <v>44728</v>
      </c>
      <c r="JX299" t="s">
        <v>473</v>
      </c>
      <c r="JY299" s="27">
        <v>44728</v>
      </c>
      <c r="JZ299" t="s">
        <v>473</v>
      </c>
      <c r="KA299" s="27">
        <v>44728</v>
      </c>
      <c r="KB299" t="s">
        <v>473</v>
      </c>
      <c r="KC299" s="27">
        <v>44764</v>
      </c>
      <c r="KD299" t="s">
        <v>473</v>
      </c>
      <c r="KE299" s="27">
        <v>44764</v>
      </c>
    </row>
    <row r="300" spans="1:291" x14ac:dyDescent="0.25">
      <c r="A300">
        <v>6322</v>
      </c>
      <c r="B300" s="7">
        <v>43790</v>
      </c>
      <c r="D300">
        <v>6322</v>
      </c>
      <c r="E300" s="7">
        <v>43770</v>
      </c>
      <c r="G300">
        <v>4845</v>
      </c>
      <c r="I300">
        <v>6326</v>
      </c>
      <c r="J300" s="7">
        <v>43704</v>
      </c>
      <c r="L300">
        <v>4845</v>
      </c>
      <c r="M300">
        <v>6660</v>
      </c>
      <c r="O300">
        <v>2188</v>
      </c>
      <c r="P300" s="7">
        <v>43902</v>
      </c>
      <c r="X300">
        <v>6660</v>
      </c>
      <c r="Y300">
        <v>6323</v>
      </c>
      <c r="Z300" s="7">
        <v>43937</v>
      </c>
      <c r="AA300">
        <v>6660</v>
      </c>
      <c r="AB300">
        <v>6660</v>
      </c>
      <c r="AC300">
        <v>2188</v>
      </c>
      <c r="AD300" s="7">
        <v>43902</v>
      </c>
      <c r="AE300" s="14">
        <v>6124</v>
      </c>
      <c r="AF300">
        <v>2257</v>
      </c>
      <c r="AG300" s="7">
        <v>43979</v>
      </c>
      <c r="AK300">
        <v>145</v>
      </c>
      <c r="AL300" s="7">
        <v>43978</v>
      </c>
      <c r="AM300">
        <v>2181</v>
      </c>
      <c r="AN300">
        <v>145</v>
      </c>
      <c r="AO300" s="7">
        <v>44011</v>
      </c>
      <c r="AP300">
        <v>145</v>
      </c>
      <c r="AQ300" s="7">
        <v>44011</v>
      </c>
      <c r="AR300">
        <v>145</v>
      </c>
      <c r="AS300" s="27">
        <v>44021</v>
      </c>
      <c r="AT300">
        <v>145</v>
      </c>
      <c r="AU300" s="27">
        <v>44021</v>
      </c>
      <c r="AV300">
        <v>145</v>
      </c>
      <c r="AW300" s="27">
        <v>44021</v>
      </c>
      <c r="AX300">
        <v>145</v>
      </c>
      <c r="AY300" s="27">
        <v>44053</v>
      </c>
      <c r="AZ300">
        <v>278</v>
      </c>
      <c r="BA300" s="27">
        <v>44053</v>
      </c>
      <c r="BB300">
        <v>278</v>
      </c>
      <c r="BC300" s="27">
        <v>44053</v>
      </c>
      <c r="BD300">
        <v>87</v>
      </c>
      <c r="BE300" s="27">
        <v>44053</v>
      </c>
      <c r="BF300">
        <v>87</v>
      </c>
      <c r="BG300" s="27">
        <v>44097</v>
      </c>
      <c r="BJ300">
        <v>87</v>
      </c>
      <c r="BK300" s="27">
        <v>44097</v>
      </c>
      <c r="BL300">
        <v>87</v>
      </c>
      <c r="BM300" s="27">
        <v>44097</v>
      </c>
      <c r="BN300">
        <v>85</v>
      </c>
      <c r="BO300" s="27">
        <v>44097</v>
      </c>
      <c r="BP300">
        <v>85</v>
      </c>
      <c r="BQ300" s="7">
        <v>44097</v>
      </c>
      <c r="BR300">
        <v>145</v>
      </c>
      <c r="BS300" s="27">
        <v>44168</v>
      </c>
      <c r="BT300">
        <v>85</v>
      </c>
      <c r="BU300" s="27">
        <v>44168</v>
      </c>
      <c r="BV300">
        <v>85</v>
      </c>
      <c r="BW300" s="7">
        <v>44168</v>
      </c>
      <c r="BX300">
        <v>145</v>
      </c>
      <c r="BY300" s="27">
        <v>44168</v>
      </c>
      <c r="BZ300">
        <v>2184</v>
      </c>
      <c r="CA300" s="27">
        <v>43936</v>
      </c>
      <c r="CB300">
        <v>87</v>
      </c>
      <c r="CC300" s="27">
        <v>44217</v>
      </c>
      <c r="CD300">
        <v>9305</v>
      </c>
      <c r="CE300" s="27">
        <v>44217</v>
      </c>
      <c r="CH300">
        <v>99</v>
      </c>
      <c r="CI300" s="27">
        <v>44221</v>
      </c>
      <c r="CJ300">
        <v>2495</v>
      </c>
      <c r="CK300" s="27">
        <v>44217</v>
      </c>
      <c r="CL300">
        <v>99</v>
      </c>
      <c r="CM300" s="27">
        <v>44247</v>
      </c>
      <c r="CN300">
        <v>96</v>
      </c>
      <c r="CO300" s="27">
        <v>44247</v>
      </c>
      <c r="CP300">
        <v>96</v>
      </c>
      <c r="CQ300" s="7">
        <v>44247</v>
      </c>
      <c r="CT300">
        <v>628</v>
      </c>
      <c r="CU300" s="7">
        <v>44263</v>
      </c>
      <c r="CV300">
        <v>87</v>
      </c>
      <c r="CW300" s="27">
        <v>44263</v>
      </c>
      <c r="CX300">
        <v>87</v>
      </c>
      <c r="CY300" s="27">
        <v>44298</v>
      </c>
      <c r="CZ300">
        <v>87</v>
      </c>
      <c r="DA300" s="27">
        <v>44298</v>
      </c>
      <c r="DB300">
        <v>87</v>
      </c>
      <c r="DC300" s="27">
        <v>44298</v>
      </c>
      <c r="DD300">
        <v>87</v>
      </c>
      <c r="DE300" s="27">
        <v>44330</v>
      </c>
      <c r="DF300">
        <v>87</v>
      </c>
      <c r="DG300" s="27">
        <v>44330</v>
      </c>
      <c r="DH300">
        <v>87</v>
      </c>
      <c r="DI300" s="27">
        <v>44330</v>
      </c>
      <c r="DJ300" t="s">
        <v>473</v>
      </c>
      <c r="DK300" s="7">
        <v>44363</v>
      </c>
      <c r="DL300" t="s">
        <v>485</v>
      </c>
      <c r="DM300" s="27">
        <v>44363</v>
      </c>
      <c r="DN300" t="s">
        <v>485</v>
      </c>
      <c r="DO300" s="27">
        <v>44363</v>
      </c>
      <c r="DP300" t="s">
        <v>22</v>
      </c>
      <c r="DQ300" s="27">
        <v>44363</v>
      </c>
      <c r="DT300" t="s">
        <v>23</v>
      </c>
      <c r="DU300" s="27">
        <v>44363</v>
      </c>
      <c r="DV300" t="s">
        <v>586</v>
      </c>
      <c r="DW300" s="27">
        <v>44363</v>
      </c>
      <c r="DX300" t="s">
        <v>514</v>
      </c>
      <c r="DY300" s="7">
        <v>44392</v>
      </c>
      <c r="DZ300" t="s">
        <v>514</v>
      </c>
      <c r="EA300">
        <v>44392</v>
      </c>
      <c r="EB300" t="s">
        <v>514</v>
      </c>
      <c r="EC300" s="27">
        <v>44392</v>
      </c>
      <c r="ED300" t="s">
        <v>514</v>
      </c>
      <c r="EE300" s="27">
        <v>44392</v>
      </c>
      <c r="EF300" t="s">
        <v>514</v>
      </c>
      <c r="EG300" s="7">
        <v>44392</v>
      </c>
      <c r="EH300" t="s">
        <v>514</v>
      </c>
      <c r="EI300" s="27">
        <v>44392</v>
      </c>
      <c r="EJ300" t="s">
        <v>510</v>
      </c>
      <c r="EK300" s="27">
        <v>44392</v>
      </c>
      <c r="EL300" t="s">
        <v>510</v>
      </c>
      <c r="EM300" s="27">
        <v>44392</v>
      </c>
      <c r="EN300" t="s">
        <v>510</v>
      </c>
      <c r="EO300" s="27">
        <v>44392</v>
      </c>
      <c r="EP300" t="s">
        <v>511</v>
      </c>
      <c r="EQ300" s="27">
        <v>44392</v>
      </c>
      <c r="ER300" t="s">
        <v>506</v>
      </c>
      <c r="ES300" s="27">
        <v>44392</v>
      </c>
      <c r="ET300" t="s">
        <v>504</v>
      </c>
      <c r="EU300" s="27">
        <v>44253</v>
      </c>
      <c r="EV300" t="s">
        <v>503</v>
      </c>
      <c r="EW300" s="27">
        <v>44253</v>
      </c>
      <c r="EX300" t="s">
        <v>504</v>
      </c>
      <c r="EY300" s="27">
        <v>44253</v>
      </c>
      <c r="EZ300" t="s">
        <v>504</v>
      </c>
      <c r="FA300">
        <v>44253</v>
      </c>
      <c r="FB300" t="s">
        <v>504</v>
      </c>
      <c r="FC300" s="27">
        <v>44253</v>
      </c>
      <c r="FF300" t="s">
        <v>502</v>
      </c>
      <c r="FG300" s="27">
        <v>44421</v>
      </c>
      <c r="FH300" t="s">
        <v>501</v>
      </c>
      <c r="FI300" s="7">
        <v>44421</v>
      </c>
      <c r="FJ300" t="s">
        <v>501</v>
      </c>
      <c r="FK300" s="27">
        <v>44421</v>
      </c>
      <c r="FL300" t="s">
        <v>33</v>
      </c>
      <c r="FM300" s="27">
        <v>44439</v>
      </c>
      <c r="FN300" t="s">
        <v>32</v>
      </c>
      <c r="FO300" s="27">
        <v>44368</v>
      </c>
      <c r="FP300" t="s">
        <v>32</v>
      </c>
      <c r="FQ300" s="27">
        <v>44368</v>
      </c>
      <c r="FR300" t="s">
        <v>30</v>
      </c>
      <c r="FS300" s="27">
        <v>44453</v>
      </c>
      <c r="FT300" t="s">
        <v>30</v>
      </c>
      <c r="FU300" s="7">
        <v>44453</v>
      </c>
      <c r="FV300" t="s">
        <v>30</v>
      </c>
      <c r="FW300" s="27">
        <v>44453</v>
      </c>
      <c r="FX300" t="s">
        <v>30</v>
      </c>
      <c r="FY300" s="27">
        <v>44453</v>
      </c>
      <c r="FZ300" t="s">
        <v>30</v>
      </c>
      <c r="GA300" s="27">
        <v>44453</v>
      </c>
      <c r="GB300" t="s">
        <v>30</v>
      </c>
      <c r="GC300" s="27">
        <v>44453</v>
      </c>
      <c r="GD300" t="s">
        <v>30</v>
      </c>
      <c r="GE300" s="27">
        <v>44453</v>
      </c>
      <c r="GF300" t="s">
        <v>30</v>
      </c>
      <c r="GG300" s="27">
        <v>44453</v>
      </c>
      <c r="GH300" t="s">
        <v>30</v>
      </c>
      <c r="GI300" s="27">
        <v>44453</v>
      </c>
      <c r="GJ300" t="s">
        <v>30</v>
      </c>
      <c r="GK300" s="27">
        <v>44482</v>
      </c>
      <c r="GL300" t="s">
        <v>30</v>
      </c>
      <c r="GM300" s="27">
        <v>44482</v>
      </c>
      <c r="GN300" t="s">
        <v>30</v>
      </c>
      <c r="GO300" s="27">
        <v>44482</v>
      </c>
      <c r="GP300" t="s">
        <v>30</v>
      </c>
      <c r="GQ300" s="27">
        <v>44482</v>
      </c>
      <c r="GR300" t="s">
        <v>30</v>
      </c>
      <c r="GS300" s="27">
        <v>44482</v>
      </c>
      <c r="GT300" t="s">
        <v>30</v>
      </c>
      <c r="GU300" s="27">
        <v>44510</v>
      </c>
      <c r="GV300" t="s">
        <v>30</v>
      </c>
      <c r="GW300" s="27">
        <v>44510</v>
      </c>
      <c r="GX300" t="s">
        <v>30</v>
      </c>
      <c r="GY300" s="27">
        <v>44510</v>
      </c>
      <c r="GZ300" t="s">
        <v>477</v>
      </c>
      <c r="HA300" s="27">
        <v>44509</v>
      </c>
      <c r="HB300" t="s">
        <v>477</v>
      </c>
      <c r="HC300" s="27">
        <v>44509</v>
      </c>
      <c r="HD300" t="s">
        <v>477</v>
      </c>
      <c r="HE300" s="27">
        <v>44509</v>
      </c>
      <c r="HF300" t="s">
        <v>477</v>
      </c>
      <c r="HG300">
        <v>44509</v>
      </c>
      <c r="HH300" t="s">
        <v>477</v>
      </c>
      <c r="HI300">
        <v>44509</v>
      </c>
      <c r="HJ300" t="s">
        <v>477</v>
      </c>
      <c r="HK300">
        <v>44509</v>
      </c>
      <c r="HL300" t="s">
        <v>477</v>
      </c>
      <c r="HM300" s="27">
        <v>44545</v>
      </c>
      <c r="HN300" t="s">
        <v>473</v>
      </c>
      <c r="HO300" s="27">
        <v>44545</v>
      </c>
      <c r="HP300" t="s">
        <v>475</v>
      </c>
      <c r="HQ300" s="27">
        <v>44545</v>
      </c>
      <c r="HR300" s="470" t="s">
        <v>475</v>
      </c>
      <c r="HS300" s="471">
        <v>44545</v>
      </c>
      <c r="HT300" t="s">
        <v>475</v>
      </c>
      <c r="HU300" s="27">
        <v>44545</v>
      </c>
      <c r="HV300" t="s">
        <v>475</v>
      </c>
      <c r="HW300" s="27">
        <v>44545</v>
      </c>
      <c r="HX300" t="s">
        <v>475</v>
      </c>
      <c r="HY300" s="27">
        <v>44545</v>
      </c>
      <c r="HZ300" t="s">
        <v>472</v>
      </c>
      <c r="IA300" s="27">
        <v>44587</v>
      </c>
      <c r="IB300" t="s">
        <v>472</v>
      </c>
      <c r="IC300" s="27">
        <v>44587</v>
      </c>
      <c r="ID300" t="s">
        <v>472</v>
      </c>
      <c r="IE300" s="27">
        <v>44587</v>
      </c>
      <c r="IF300" t="s">
        <v>470</v>
      </c>
      <c r="IG300" s="27">
        <v>44596</v>
      </c>
      <c r="IH300" t="s">
        <v>474</v>
      </c>
      <c r="II300" s="27">
        <v>44587</v>
      </c>
      <c r="IJ300" t="s">
        <v>474</v>
      </c>
      <c r="IK300" s="27">
        <v>44607</v>
      </c>
      <c r="IL300" t="s">
        <v>474</v>
      </c>
      <c r="IM300" s="27">
        <v>44607</v>
      </c>
      <c r="IN300" t="s">
        <v>474</v>
      </c>
      <c r="IO300" s="27">
        <v>44607</v>
      </c>
      <c r="IR300" t="s">
        <v>475</v>
      </c>
      <c r="IS300">
        <v>44607</v>
      </c>
      <c r="IT300" t="s">
        <v>475</v>
      </c>
      <c r="IU300" s="27">
        <v>44607</v>
      </c>
      <c r="IV300" t="s">
        <v>475</v>
      </c>
      <c r="IW300" s="27">
        <v>44642</v>
      </c>
      <c r="IX300" t="s">
        <v>475</v>
      </c>
      <c r="IY300" s="27">
        <v>44642</v>
      </c>
      <c r="IZ300" t="s">
        <v>475</v>
      </c>
      <c r="JA300" s="27">
        <v>44642</v>
      </c>
      <c r="JB300" t="s">
        <v>475</v>
      </c>
      <c r="JC300" s="27">
        <v>44642</v>
      </c>
      <c r="JD300" t="s">
        <v>475</v>
      </c>
      <c r="JE300" s="27">
        <v>44642</v>
      </c>
      <c r="JF300" t="s">
        <v>477</v>
      </c>
      <c r="JG300">
        <v>44662</v>
      </c>
      <c r="JH300" t="s">
        <v>473</v>
      </c>
      <c r="JI300" s="27">
        <v>44662</v>
      </c>
      <c r="JJ300" t="s">
        <v>473</v>
      </c>
      <c r="JK300">
        <v>44662</v>
      </c>
      <c r="JL300" t="s">
        <v>473</v>
      </c>
      <c r="JM300" s="27">
        <v>44662</v>
      </c>
      <c r="JN300" t="s">
        <v>473</v>
      </c>
      <c r="JO300" s="7">
        <v>44662</v>
      </c>
      <c r="JP300" t="s">
        <v>473</v>
      </c>
      <c r="JQ300" s="27">
        <v>44697</v>
      </c>
      <c r="JR300" t="s">
        <v>473</v>
      </c>
      <c r="JS300" s="27">
        <v>44697</v>
      </c>
      <c r="JT300" t="s">
        <v>473</v>
      </c>
      <c r="JU300">
        <v>44697</v>
      </c>
      <c r="JV300" t="s">
        <v>474</v>
      </c>
      <c r="JW300">
        <v>44728</v>
      </c>
      <c r="JX300" t="s">
        <v>474</v>
      </c>
      <c r="JY300" s="27">
        <v>44728</v>
      </c>
      <c r="JZ300" t="s">
        <v>474</v>
      </c>
      <c r="KA300" s="27">
        <v>44728</v>
      </c>
      <c r="KB300" t="s">
        <v>474</v>
      </c>
      <c r="KC300" s="27">
        <v>44763</v>
      </c>
      <c r="KD300" t="s">
        <v>474</v>
      </c>
      <c r="KE300" s="27">
        <v>44763</v>
      </c>
    </row>
    <row r="301" spans="1:291" x14ac:dyDescent="0.25">
      <c r="A301">
        <v>6326</v>
      </c>
      <c r="B301" s="7">
        <v>43704</v>
      </c>
      <c r="D301">
        <v>6326</v>
      </c>
      <c r="E301" s="7">
        <v>43704</v>
      </c>
      <c r="G301">
        <v>4695</v>
      </c>
      <c r="I301">
        <v>6327</v>
      </c>
      <c r="J301" s="7">
        <v>43937</v>
      </c>
      <c r="L301">
        <v>4695</v>
      </c>
      <c r="M301">
        <v>6323</v>
      </c>
      <c r="O301">
        <v>2190</v>
      </c>
      <c r="P301" s="7">
        <v>43936</v>
      </c>
      <c r="X301">
        <v>6323</v>
      </c>
      <c r="Y301">
        <v>6322</v>
      </c>
      <c r="Z301" s="7">
        <v>43790</v>
      </c>
      <c r="AA301">
        <v>6323</v>
      </c>
      <c r="AB301">
        <v>6323</v>
      </c>
      <c r="AC301">
        <v>2181</v>
      </c>
      <c r="AD301" s="7">
        <v>43979</v>
      </c>
      <c r="AE301" s="14">
        <v>6293</v>
      </c>
      <c r="AF301">
        <v>2184</v>
      </c>
      <c r="AG301" s="7">
        <v>43936</v>
      </c>
      <c r="AK301">
        <v>279</v>
      </c>
      <c r="AL301" s="7">
        <v>43978</v>
      </c>
      <c r="AM301">
        <v>2208</v>
      </c>
      <c r="AN301">
        <v>279</v>
      </c>
      <c r="AO301" s="7">
        <v>43978</v>
      </c>
      <c r="AP301">
        <v>279</v>
      </c>
      <c r="AQ301" s="7">
        <v>43978</v>
      </c>
      <c r="AR301">
        <v>279</v>
      </c>
      <c r="AS301" s="27">
        <v>44021</v>
      </c>
      <c r="AT301">
        <v>279</v>
      </c>
      <c r="AU301" s="27">
        <v>44021</v>
      </c>
      <c r="AV301">
        <v>279</v>
      </c>
      <c r="AW301" s="27">
        <v>44021</v>
      </c>
      <c r="AX301">
        <v>279</v>
      </c>
      <c r="AY301" s="27">
        <v>44050</v>
      </c>
      <c r="AZ301">
        <v>145</v>
      </c>
      <c r="BA301" s="27">
        <v>44053</v>
      </c>
      <c r="BB301">
        <v>145</v>
      </c>
      <c r="BC301" s="27">
        <v>44053</v>
      </c>
      <c r="BD301">
        <v>278</v>
      </c>
      <c r="BE301" s="27">
        <v>44053</v>
      </c>
      <c r="BF301">
        <v>278</v>
      </c>
      <c r="BG301" s="27">
        <v>44097</v>
      </c>
      <c r="BJ301">
        <v>278</v>
      </c>
      <c r="BK301" s="27">
        <v>44097</v>
      </c>
      <c r="BL301">
        <v>278</v>
      </c>
      <c r="BM301" s="27">
        <v>44097</v>
      </c>
      <c r="BN301">
        <v>86</v>
      </c>
      <c r="BO301" s="27">
        <v>44097</v>
      </c>
      <c r="BP301">
        <v>86</v>
      </c>
      <c r="BQ301" s="7">
        <v>44097</v>
      </c>
      <c r="BR301">
        <v>279</v>
      </c>
      <c r="BS301" s="27">
        <v>44168</v>
      </c>
      <c r="BT301">
        <v>86</v>
      </c>
      <c r="BU301" s="27">
        <v>44168</v>
      </c>
      <c r="BV301">
        <v>86</v>
      </c>
      <c r="BW301" s="7">
        <v>44168</v>
      </c>
      <c r="BX301">
        <v>279</v>
      </c>
      <c r="BY301" s="27">
        <v>44168</v>
      </c>
      <c r="BZ301">
        <v>85</v>
      </c>
      <c r="CA301" s="27">
        <v>44168</v>
      </c>
      <c r="CB301">
        <v>278</v>
      </c>
      <c r="CC301" s="27">
        <v>44217</v>
      </c>
      <c r="CD301">
        <v>7917</v>
      </c>
      <c r="CE301" s="27">
        <v>44217</v>
      </c>
      <c r="CH301">
        <v>75</v>
      </c>
      <c r="CI301" s="27">
        <v>44221</v>
      </c>
      <c r="CJ301">
        <v>2499</v>
      </c>
      <c r="CK301" s="27">
        <v>44217</v>
      </c>
      <c r="CL301">
        <v>75</v>
      </c>
      <c r="CM301" s="27">
        <v>44247</v>
      </c>
      <c r="CN301">
        <v>99</v>
      </c>
      <c r="CO301" s="27">
        <v>44247</v>
      </c>
      <c r="CP301">
        <v>99</v>
      </c>
      <c r="CQ301" s="7">
        <v>44247</v>
      </c>
      <c r="CT301">
        <v>580</v>
      </c>
      <c r="CU301" s="7">
        <v>44263</v>
      </c>
      <c r="CV301">
        <v>278</v>
      </c>
      <c r="CW301" s="27">
        <v>44263</v>
      </c>
      <c r="CX301">
        <v>278</v>
      </c>
      <c r="CY301" s="27">
        <v>44298</v>
      </c>
      <c r="CZ301">
        <v>278</v>
      </c>
      <c r="DA301" s="27">
        <v>44298</v>
      </c>
      <c r="DB301">
        <v>278</v>
      </c>
      <c r="DC301" s="27">
        <v>44298</v>
      </c>
      <c r="DD301">
        <v>278</v>
      </c>
      <c r="DE301" s="27">
        <v>44330</v>
      </c>
      <c r="DF301">
        <v>278</v>
      </c>
      <c r="DG301" s="27">
        <v>44330</v>
      </c>
      <c r="DH301">
        <v>278</v>
      </c>
      <c r="DI301" s="27">
        <v>44330</v>
      </c>
      <c r="DJ301" t="s">
        <v>474</v>
      </c>
      <c r="DK301" s="7">
        <v>44363</v>
      </c>
      <c r="DL301" t="s">
        <v>486</v>
      </c>
      <c r="DM301" s="27">
        <v>44363</v>
      </c>
      <c r="DN301" t="s">
        <v>486</v>
      </c>
      <c r="DO301" s="27">
        <v>44363</v>
      </c>
      <c r="DP301" t="s">
        <v>23</v>
      </c>
      <c r="DQ301" s="27">
        <v>44363</v>
      </c>
      <c r="DT301" t="s">
        <v>420</v>
      </c>
      <c r="DU301" s="27">
        <v>44363</v>
      </c>
      <c r="DV301" t="s">
        <v>22</v>
      </c>
      <c r="DW301" s="27">
        <v>44363</v>
      </c>
      <c r="DX301" t="s">
        <v>21</v>
      </c>
      <c r="DY301" s="7">
        <v>44392</v>
      </c>
      <c r="DZ301" t="s">
        <v>21</v>
      </c>
      <c r="EA301">
        <v>44392</v>
      </c>
      <c r="EB301" t="s">
        <v>21</v>
      </c>
      <c r="EC301" s="27">
        <v>44396</v>
      </c>
      <c r="ED301" t="s">
        <v>21</v>
      </c>
      <c r="EE301" s="27">
        <v>44396</v>
      </c>
      <c r="EF301" t="s">
        <v>21</v>
      </c>
      <c r="EG301" s="7">
        <v>44396</v>
      </c>
      <c r="EH301" t="s">
        <v>21</v>
      </c>
      <c r="EI301" s="27">
        <v>44396</v>
      </c>
      <c r="EJ301" t="s">
        <v>511</v>
      </c>
      <c r="EK301" s="27">
        <v>44392</v>
      </c>
      <c r="EL301" t="s">
        <v>511</v>
      </c>
      <c r="EM301" s="27">
        <v>44392</v>
      </c>
      <c r="EN301" t="s">
        <v>511</v>
      </c>
      <c r="EO301" s="27">
        <v>44392</v>
      </c>
      <c r="EP301" t="s">
        <v>513</v>
      </c>
      <c r="EQ301" s="27">
        <v>44392</v>
      </c>
      <c r="ER301" t="s">
        <v>507</v>
      </c>
      <c r="ES301" s="27">
        <v>44392</v>
      </c>
      <c r="ET301" t="s">
        <v>505</v>
      </c>
      <c r="EU301" s="27">
        <v>44421</v>
      </c>
      <c r="EV301" t="s">
        <v>504</v>
      </c>
      <c r="EW301" s="27">
        <v>44253</v>
      </c>
      <c r="EX301" t="s">
        <v>505</v>
      </c>
      <c r="EY301" s="27">
        <v>44421</v>
      </c>
      <c r="EZ301" t="s">
        <v>505</v>
      </c>
      <c r="FA301">
        <v>44421</v>
      </c>
      <c r="FB301" t="s">
        <v>505</v>
      </c>
      <c r="FC301" s="27">
        <v>44421</v>
      </c>
      <c r="FF301" t="s">
        <v>503</v>
      </c>
      <c r="FG301" s="27">
        <v>44253</v>
      </c>
      <c r="FH301" t="s">
        <v>502</v>
      </c>
      <c r="FI301" s="7">
        <v>44421</v>
      </c>
      <c r="FJ301" t="s">
        <v>502</v>
      </c>
      <c r="FK301" s="27">
        <v>44421</v>
      </c>
      <c r="FL301" t="s">
        <v>501</v>
      </c>
      <c r="FM301" s="27">
        <v>44421</v>
      </c>
      <c r="FN301" t="s">
        <v>33</v>
      </c>
      <c r="FO301" s="27">
        <v>44439</v>
      </c>
      <c r="FP301" t="s">
        <v>33</v>
      </c>
      <c r="FQ301" s="27">
        <v>44439</v>
      </c>
      <c r="FR301" t="s">
        <v>32</v>
      </c>
      <c r="FS301" s="27">
        <v>44368</v>
      </c>
      <c r="FT301" t="s">
        <v>32</v>
      </c>
      <c r="FU301" s="7">
        <v>44368</v>
      </c>
      <c r="FV301" t="s">
        <v>32</v>
      </c>
      <c r="FW301" s="27">
        <v>44368</v>
      </c>
      <c r="FX301" t="s">
        <v>32</v>
      </c>
      <c r="FY301" s="27">
        <v>44368</v>
      </c>
      <c r="FZ301" t="s">
        <v>32</v>
      </c>
      <c r="GA301" s="27">
        <v>44368</v>
      </c>
      <c r="GB301" t="s">
        <v>32</v>
      </c>
      <c r="GC301" s="27">
        <v>44368</v>
      </c>
      <c r="GD301" t="s">
        <v>32</v>
      </c>
      <c r="GE301" s="27">
        <v>44368</v>
      </c>
      <c r="GF301" t="s">
        <v>32</v>
      </c>
      <c r="GG301" s="27">
        <v>44368</v>
      </c>
      <c r="GH301" t="s">
        <v>32</v>
      </c>
      <c r="GI301" s="27">
        <v>44368</v>
      </c>
      <c r="GJ301" t="s">
        <v>32</v>
      </c>
      <c r="GK301" s="27">
        <v>44368</v>
      </c>
      <c r="GL301" t="s">
        <v>32</v>
      </c>
      <c r="GM301" s="27">
        <v>44368</v>
      </c>
      <c r="GN301" t="s">
        <v>32</v>
      </c>
      <c r="GO301" s="27">
        <v>44368</v>
      </c>
      <c r="GP301" t="s">
        <v>32</v>
      </c>
      <c r="GQ301" s="27">
        <v>44368</v>
      </c>
      <c r="GR301" t="s">
        <v>32</v>
      </c>
      <c r="GS301" s="27">
        <v>44368</v>
      </c>
      <c r="GT301" t="s">
        <v>32</v>
      </c>
      <c r="GU301" s="27">
        <v>44368</v>
      </c>
      <c r="GV301" t="s">
        <v>32</v>
      </c>
      <c r="GW301" s="27">
        <v>44368</v>
      </c>
      <c r="GX301" t="s">
        <v>32</v>
      </c>
      <c r="GY301" s="27">
        <v>44368</v>
      </c>
      <c r="GZ301" t="s">
        <v>30</v>
      </c>
      <c r="HA301" s="27">
        <v>44510</v>
      </c>
      <c r="HB301" t="s">
        <v>30</v>
      </c>
      <c r="HC301" s="27">
        <v>44510</v>
      </c>
      <c r="HD301" t="s">
        <v>30</v>
      </c>
      <c r="HE301" s="27">
        <v>44510</v>
      </c>
      <c r="HF301" t="s">
        <v>30</v>
      </c>
      <c r="HG301">
        <v>44510</v>
      </c>
      <c r="HH301" t="s">
        <v>30</v>
      </c>
      <c r="HI301">
        <v>44510</v>
      </c>
      <c r="HJ301" t="s">
        <v>30</v>
      </c>
      <c r="HK301">
        <v>44510</v>
      </c>
      <c r="HL301" t="s">
        <v>30</v>
      </c>
      <c r="HM301" s="27">
        <v>44510</v>
      </c>
      <c r="HN301" t="s">
        <v>474</v>
      </c>
      <c r="HO301" s="27">
        <v>44545</v>
      </c>
      <c r="HP301" t="s">
        <v>477</v>
      </c>
      <c r="HQ301" s="27">
        <v>44545</v>
      </c>
      <c r="HR301" s="470" t="s">
        <v>477</v>
      </c>
      <c r="HS301" s="471">
        <v>44545</v>
      </c>
      <c r="HT301" t="s">
        <v>477</v>
      </c>
      <c r="HU301" s="27">
        <v>44545</v>
      </c>
      <c r="HV301" t="s">
        <v>477</v>
      </c>
      <c r="HW301" s="27">
        <v>44545</v>
      </c>
      <c r="HX301" t="s">
        <v>477</v>
      </c>
      <c r="HY301" s="27">
        <v>44545</v>
      </c>
      <c r="HZ301" t="s">
        <v>473</v>
      </c>
      <c r="IA301" s="27">
        <v>44587</v>
      </c>
      <c r="IB301" t="s">
        <v>473</v>
      </c>
      <c r="IC301" s="27">
        <v>44587</v>
      </c>
      <c r="ID301" t="s">
        <v>473</v>
      </c>
      <c r="IE301" s="27">
        <v>44587</v>
      </c>
      <c r="IF301" t="s">
        <v>472</v>
      </c>
      <c r="IG301" s="27">
        <v>44587</v>
      </c>
      <c r="IH301" t="s">
        <v>475</v>
      </c>
      <c r="II301" s="27">
        <v>44596</v>
      </c>
      <c r="IJ301" t="s">
        <v>475</v>
      </c>
      <c r="IK301" s="27">
        <v>44607</v>
      </c>
      <c r="IL301" t="s">
        <v>475</v>
      </c>
      <c r="IM301" s="27">
        <v>44607</v>
      </c>
      <c r="IN301" t="s">
        <v>475</v>
      </c>
      <c r="IO301" s="27">
        <v>44607</v>
      </c>
      <c r="IR301" t="s">
        <v>477</v>
      </c>
      <c r="IS301">
        <v>44587</v>
      </c>
      <c r="IT301" t="s">
        <v>477</v>
      </c>
      <c r="IU301" s="27">
        <v>44587</v>
      </c>
      <c r="IV301" t="s">
        <v>477</v>
      </c>
      <c r="IW301" s="27">
        <v>44642</v>
      </c>
      <c r="IX301" t="s">
        <v>477</v>
      </c>
      <c r="IY301" s="27">
        <v>44642</v>
      </c>
      <c r="IZ301" t="s">
        <v>477</v>
      </c>
      <c r="JA301" s="27">
        <v>44642</v>
      </c>
      <c r="JB301" t="s">
        <v>477</v>
      </c>
      <c r="JC301" s="27">
        <v>44642</v>
      </c>
      <c r="JD301" t="s">
        <v>477</v>
      </c>
      <c r="JE301" s="27">
        <v>44642</v>
      </c>
      <c r="JF301" t="s">
        <v>30</v>
      </c>
      <c r="JG301">
        <v>44663</v>
      </c>
      <c r="JH301" t="s">
        <v>474</v>
      </c>
      <c r="JI301" s="27">
        <v>44662</v>
      </c>
      <c r="JJ301" t="s">
        <v>474</v>
      </c>
      <c r="JK301">
        <v>44662</v>
      </c>
      <c r="JL301" t="s">
        <v>474</v>
      </c>
      <c r="JM301" s="27">
        <v>44662</v>
      </c>
      <c r="JN301" t="s">
        <v>474</v>
      </c>
      <c r="JO301" s="7">
        <v>44662</v>
      </c>
      <c r="JP301" t="s">
        <v>474</v>
      </c>
      <c r="JQ301" s="27">
        <v>44697</v>
      </c>
      <c r="JR301" t="s">
        <v>474</v>
      </c>
      <c r="JS301" s="27">
        <v>44697</v>
      </c>
      <c r="JT301" t="s">
        <v>474</v>
      </c>
      <c r="JU301">
        <v>44697</v>
      </c>
      <c r="JV301" t="s">
        <v>475</v>
      </c>
      <c r="JW301">
        <v>44697</v>
      </c>
      <c r="JX301" t="s">
        <v>475</v>
      </c>
      <c r="JY301" s="27">
        <v>44732</v>
      </c>
      <c r="JZ301" t="s">
        <v>475</v>
      </c>
      <c r="KA301" s="27">
        <v>44732</v>
      </c>
      <c r="KB301" t="s">
        <v>475</v>
      </c>
      <c r="KC301" s="27">
        <v>44763</v>
      </c>
      <c r="KD301" t="s">
        <v>475</v>
      </c>
      <c r="KE301" s="27">
        <v>44763</v>
      </c>
    </row>
    <row r="302" spans="1:291" x14ac:dyDescent="0.25">
      <c r="A302">
        <v>6327</v>
      </c>
      <c r="B302" s="7">
        <v>43937</v>
      </c>
      <c r="D302">
        <v>6327</v>
      </c>
      <c r="E302" s="7">
        <v>43937</v>
      </c>
      <c r="G302">
        <v>3026</v>
      </c>
      <c r="I302">
        <v>6124</v>
      </c>
      <c r="J302" s="7">
        <v>43937</v>
      </c>
      <c r="L302">
        <v>3026</v>
      </c>
      <c r="M302">
        <v>6322</v>
      </c>
      <c r="O302">
        <v>2181</v>
      </c>
      <c r="P302" s="7">
        <v>43936</v>
      </c>
      <c r="X302">
        <v>6322</v>
      </c>
      <c r="Y302">
        <v>6326</v>
      </c>
      <c r="Z302" s="7">
        <v>43704</v>
      </c>
      <c r="AA302">
        <v>6322</v>
      </c>
      <c r="AB302">
        <v>6322</v>
      </c>
      <c r="AC302">
        <v>2208</v>
      </c>
      <c r="AD302" s="7">
        <v>43902</v>
      </c>
      <c r="AE302" s="14">
        <v>6102</v>
      </c>
      <c r="AF302">
        <v>85</v>
      </c>
      <c r="AG302" s="7">
        <v>43978</v>
      </c>
      <c r="AK302">
        <v>280</v>
      </c>
      <c r="AL302" s="7">
        <v>43978</v>
      </c>
      <c r="AM302">
        <v>2279</v>
      </c>
      <c r="AN302">
        <v>280</v>
      </c>
      <c r="AO302" s="7">
        <v>44011</v>
      </c>
      <c r="AP302">
        <v>280</v>
      </c>
      <c r="AQ302" s="7">
        <v>44011</v>
      </c>
      <c r="AR302">
        <v>280</v>
      </c>
      <c r="AS302" s="27">
        <v>44021</v>
      </c>
      <c r="AT302">
        <v>280</v>
      </c>
      <c r="AU302" s="27">
        <v>44021</v>
      </c>
      <c r="AV302">
        <v>280</v>
      </c>
      <c r="AW302" s="27">
        <v>44021</v>
      </c>
      <c r="AX302">
        <v>280</v>
      </c>
      <c r="AY302" s="27">
        <v>44050</v>
      </c>
      <c r="AZ302">
        <v>279</v>
      </c>
      <c r="BA302" s="27">
        <v>44050</v>
      </c>
      <c r="BB302">
        <v>279</v>
      </c>
      <c r="BC302" s="27">
        <v>44050</v>
      </c>
      <c r="BD302">
        <v>145</v>
      </c>
      <c r="BE302" s="27">
        <v>44053</v>
      </c>
      <c r="BF302">
        <v>145</v>
      </c>
      <c r="BG302" s="27">
        <v>44097</v>
      </c>
      <c r="BJ302">
        <v>145</v>
      </c>
      <c r="BK302" s="27">
        <v>44097</v>
      </c>
      <c r="BL302">
        <v>145</v>
      </c>
      <c r="BM302" s="27">
        <v>44097</v>
      </c>
      <c r="BN302">
        <v>87</v>
      </c>
      <c r="BO302" s="27">
        <v>44097</v>
      </c>
      <c r="BP302">
        <v>87</v>
      </c>
      <c r="BQ302" s="7">
        <v>44097</v>
      </c>
      <c r="BR302">
        <v>280</v>
      </c>
      <c r="BS302" s="27">
        <v>44168</v>
      </c>
      <c r="BT302">
        <v>87</v>
      </c>
      <c r="BU302" s="27">
        <v>44168</v>
      </c>
      <c r="BV302">
        <v>87</v>
      </c>
      <c r="BW302" s="7">
        <v>44168</v>
      </c>
      <c r="BX302">
        <v>280</v>
      </c>
      <c r="BY302" s="27">
        <v>44168</v>
      </c>
      <c r="BZ302">
        <v>86</v>
      </c>
      <c r="CA302" s="27">
        <v>44168</v>
      </c>
      <c r="CB302">
        <v>145</v>
      </c>
      <c r="CC302" s="27">
        <v>44217</v>
      </c>
      <c r="CD302">
        <v>6417</v>
      </c>
      <c r="CE302" s="27">
        <v>44217</v>
      </c>
      <c r="CH302">
        <v>610</v>
      </c>
      <c r="CI302" s="27">
        <v>44168</v>
      </c>
      <c r="CJ302">
        <v>4277</v>
      </c>
      <c r="CK302" s="27">
        <v>44217</v>
      </c>
      <c r="CL302">
        <v>610</v>
      </c>
      <c r="CM302" s="27">
        <v>44168</v>
      </c>
      <c r="CN302">
        <v>75</v>
      </c>
      <c r="CO302" s="27">
        <v>44247</v>
      </c>
      <c r="CP302">
        <v>75</v>
      </c>
      <c r="CQ302" s="7">
        <v>44247</v>
      </c>
      <c r="CT302">
        <v>43</v>
      </c>
      <c r="CU302" s="7">
        <v>44263</v>
      </c>
      <c r="CV302">
        <v>145</v>
      </c>
      <c r="CW302" s="27">
        <v>44263</v>
      </c>
      <c r="CX302">
        <v>145</v>
      </c>
      <c r="CY302" s="27">
        <v>44298</v>
      </c>
      <c r="CZ302">
        <v>145</v>
      </c>
      <c r="DA302" s="27">
        <v>44298</v>
      </c>
      <c r="DB302">
        <v>145</v>
      </c>
      <c r="DC302" s="27">
        <v>44298</v>
      </c>
      <c r="DD302">
        <v>145</v>
      </c>
      <c r="DE302" s="27">
        <v>44330</v>
      </c>
      <c r="DF302">
        <v>145</v>
      </c>
      <c r="DG302" s="27">
        <v>44330</v>
      </c>
      <c r="DH302">
        <v>145</v>
      </c>
      <c r="DI302" s="27">
        <v>44330</v>
      </c>
      <c r="DJ302" t="s">
        <v>475</v>
      </c>
      <c r="DK302" s="7">
        <v>44362</v>
      </c>
      <c r="DL302" t="s">
        <v>487</v>
      </c>
      <c r="DM302" s="27">
        <v>44363</v>
      </c>
      <c r="DN302" t="s">
        <v>487</v>
      </c>
      <c r="DO302" s="27">
        <v>44363</v>
      </c>
      <c r="DP302" t="s">
        <v>420</v>
      </c>
      <c r="DQ302" s="27">
        <v>44363</v>
      </c>
      <c r="DT302" t="s">
        <v>422</v>
      </c>
      <c r="DU302" s="27">
        <v>44363</v>
      </c>
      <c r="DV302" t="s">
        <v>23</v>
      </c>
      <c r="DW302" s="27">
        <v>44363</v>
      </c>
      <c r="DX302" t="s">
        <v>586</v>
      </c>
      <c r="DY302" s="7">
        <v>44363</v>
      </c>
      <c r="DZ302" t="s">
        <v>586</v>
      </c>
      <c r="EA302">
        <v>44363</v>
      </c>
      <c r="EB302" t="s">
        <v>586</v>
      </c>
      <c r="EC302" s="27">
        <v>44363</v>
      </c>
      <c r="ED302" t="s">
        <v>586</v>
      </c>
      <c r="EE302" s="27">
        <v>44363</v>
      </c>
      <c r="EF302" t="s">
        <v>586</v>
      </c>
      <c r="EG302" s="7">
        <v>44363</v>
      </c>
      <c r="EH302" t="s">
        <v>586</v>
      </c>
      <c r="EI302" s="27">
        <v>44363</v>
      </c>
      <c r="EJ302" t="s">
        <v>513</v>
      </c>
      <c r="EK302" s="27">
        <v>44392</v>
      </c>
      <c r="EL302" t="s">
        <v>513</v>
      </c>
      <c r="EM302" s="27">
        <v>44392</v>
      </c>
      <c r="EN302" t="s">
        <v>513</v>
      </c>
      <c r="EO302" s="27">
        <v>44392</v>
      </c>
      <c r="EP302" t="s">
        <v>514</v>
      </c>
      <c r="EQ302" s="27">
        <v>44392</v>
      </c>
      <c r="ER302" t="s">
        <v>508</v>
      </c>
      <c r="ES302" s="27">
        <v>44392</v>
      </c>
      <c r="ET302" t="s">
        <v>506</v>
      </c>
      <c r="EU302" s="27">
        <v>44421</v>
      </c>
      <c r="EV302" t="s">
        <v>505</v>
      </c>
      <c r="EW302" s="27">
        <v>44421</v>
      </c>
      <c r="EX302" t="s">
        <v>506</v>
      </c>
      <c r="EY302" s="27">
        <v>44421</v>
      </c>
      <c r="EZ302" t="s">
        <v>506</v>
      </c>
      <c r="FA302">
        <v>44421</v>
      </c>
      <c r="FB302" t="s">
        <v>506</v>
      </c>
      <c r="FC302" s="27">
        <v>44421</v>
      </c>
      <c r="FF302" t="s">
        <v>504</v>
      </c>
      <c r="FG302" s="27">
        <v>44253</v>
      </c>
      <c r="FH302" t="s">
        <v>503</v>
      </c>
      <c r="FI302" s="7">
        <v>44253</v>
      </c>
      <c r="FJ302" t="s">
        <v>503</v>
      </c>
      <c r="FK302" s="27">
        <v>44253</v>
      </c>
      <c r="FL302" t="s">
        <v>502</v>
      </c>
      <c r="FM302" s="27">
        <v>44421</v>
      </c>
      <c r="FN302" t="s">
        <v>501</v>
      </c>
      <c r="FO302" s="27">
        <v>44421</v>
      </c>
      <c r="FP302" t="s">
        <v>501</v>
      </c>
      <c r="FQ302" s="27">
        <v>44421</v>
      </c>
      <c r="FR302" t="s">
        <v>33</v>
      </c>
      <c r="FS302" s="27">
        <v>44439</v>
      </c>
      <c r="FT302" t="s">
        <v>33</v>
      </c>
      <c r="FU302" s="7">
        <v>44439</v>
      </c>
      <c r="FV302" t="s">
        <v>33</v>
      </c>
      <c r="FW302" s="27">
        <v>44439</v>
      </c>
      <c r="FX302" t="s">
        <v>33</v>
      </c>
      <c r="FY302" s="27">
        <v>44439</v>
      </c>
      <c r="FZ302" t="s">
        <v>33</v>
      </c>
      <c r="GA302" s="27">
        <v>44439</v>
      </c>
      <c r="GB302" t="s">
        <v>33</v>
      </c>
      <c r="GC302" s="27">
        <v>44439</v>
      </c>
      <c r="GD302" t="s">
        <v>33</v>
      </c>
      <c r="GE302" s="27">
        <v>44439</v>
      </c>
      <c r="GF302" t="s">
        <v>33</v>
      </c>
      <c r="GG302" s="27">
        <v>44439</v>
      </c>
      <c r="GH302" t="s">
        <v>33</v>
      </c>
      <c r="GI302" s="27">
        <v>44439</v>
      </c>
      <c r="GJ302" t="s">
        <v>33</v>
      </c>
      <c r="GK302" s="27">
        <v>44439</v>
      </c>
      <c r="GL302" t="s">
        <v>33</v>
      </c>
      <c r="GM302" s="27">
        <v>44439</v>
      </c>
      <c r="GN302" t="s">
        <v>33</v>
      </c>
      <c r="GO302" s="27">
        <v>44439</v>
      </c>
      <c r="GP302" t="s">
        <v>33</v>
      </c>
      <c r="GQ302" s="27">
        <v>44439</v>
      </c>
      <c r="GR302" t="s">
        <v>33</v>
      </c>
      <c r="GS302" s="27">
        <v>44439</v>
      </c>
      <c r="GT302" t="s">
        <v>33</v>
      </c>
      <c r="GU302" s="27">
        <v>44439</v>
      </c>
      <c r="GV302" t="s">
        <v>33</v>
      </c>
      <c r="GW302" s="27">
        <v>44439</v>
      </c>
      <c r="GX302" t="s">
        <v>33</v>
      </c>
      <c r="GY302" s="27">
        <v>44439</v>
      </c>
      <c r="GZ302" t="s">
        <v>32</v>
      </c>
      <c r="HA302" s="27">
        <v>44368</v>
      </c>
      <c r="HB302" t="s">
        <v>32</v>
      </c>
      <c r="HC302" s="27">
        <v>44368</v>
      </c>
      <c r="HD302" t="s">
        <v>32</v>
      </c>
      <c r="HE302" s="27">
        <v>44368</v>
      </c>
      <c r="HF302" t="s">
        <v>32</v>
      </c>
      <c r="HG302">
        <v>44368</v>
      </c>
      <c r="HH302" t="s">
        <v>32</v>
      </c>
      <c r="HI302">
        <v>44368</v>
      </c>
      <c r="HJ302" t="s">
        <v>32</v>
      </c>
      <c r="HK302">
        <v>44368</v>
      </c>
      <c r="HL302" t="s">
        <v>32</v>
      </c>
      <c r="HM302" s="27">
        <v>44368</v>
      </c>
      <c r="HN302" t="s">
        <v>475</v>
      </c>
      <c r="HO302" s="27">
        <v>44545</v>
      </c>
      <c r="HP302" t="s">
        <v>30</v>
      </c>
      <c r="HQ302" s="27">
        <v>44510</v>
      </c>
      <c r="HR302" s="470" t="s">
        <v>30</v>
      </c>
      <c r="HS302" s="471">
        <v>44510</v>
      </c>
      <c r="HT302" t="s">
        <v>30</v>
      </c>
      <c r="HU302" s="27">
        <v>44510</v>
      </c>
      <c r="HV302" t="s">
        <v>30</v>
      </c>
      <c r="HW302" s="27">
        <v>44510</v>
      </c>
      <c r="HX302" t="s">
        <v>30</v>
      </c>
      <c r="HY302" s="27">
        <v>44510</v>
      </c>
      <c r="HZ302" t="s">
        <v>474</v>
      </c>
      <c r="IA302" s="27">
        <v>44587</v>
      </c>
      <c r="IB302" t="s">
        <v>474</v>
      </c>
      <c r="IC302" s="27">
        <v>44587</v>
      </c>
      <c r="ID302" t="s">
        <v>474</v>
      </c>
      <c r="IE302" s="27">
        <v>44587</v>
      </c>
      <c r="IF302" t="s">
        <v>473</v>
      </c>
      <c r="IG302" s="27">
        <v>44587</v>
      </c>
      <c r="IH302" t="s">
        <v>477</v>
      </c>
      <c r="II302" s="27">
        <v>44587</v>
      </c>
      <c r="IJ302" t="s">
        <v>477</v>
      </c>
      <c r="IK302" s="27">
        <v>44587</v>
      </c>
      <c r="IL302" t="s">
        <v>477</v>
      </c>
      <c r="IM302" s="27">
        <v>44587</v>
      </c>
      <c r="IN302" t="s">
        <v>477</v>
      </c>
      <c r="IO302" s="27">
        <v>44587</v>
      </c>
      <c r="IR302" t="s">
        <v>30</v>
      </c>
      <c r="IS302">
        <v>44606</v>
      </c>
      <c r="IT302" t="s">
        <v>30</v>
      </c>
      <c r="IU302" s="27">
        <v>44606</v>
      </c>
      <c r="IV302" t="s">
        <v>30</v>
      </c>
      <c r="IW302" s="27">
        <v>44643</v>
      </c>
      <c r="IX302" t="s">
        <v>30</v>
      </c>
      <c r="IY302" s="27">
        <v>44643</v>
      </c>
      <c r="IZ302" t="s">
        <v>30</v>
      </c>
      <c r="JA302" s="27">
        <v>44643</v>
      </c>
      <c r="JB302" t="s">
        <v>30</v>
      </c>
      <c r="JC302" s="27">
        <v>44643</v>
      </c>
      <c r="JD302" t="s">
        <v>30</v>
      </c>
      <c r="JE302" s="27">
        <v>44643</v>
      </c>
      <c r="JF302" t="s">
        <v>32</v>
      </c>
      <c r="JG302">
        <v>44613</v>
      </c>
      <c r="JH302" t="s">
        <v>475</v>
      </c>
      <c r="JI302" s="27">
        <v>44662</v>
      </c>
      <c r="JJ302" t="s">
        <v>475</v>
      </c>
      <c r="JK302">
        <v>44662</v>
      </c>
      <c r="JL302" t="s">
        <v>475</v>
      </c>
      <c r="JM302" s="27">
        <v>44662</v>
      </c>
      <c r="JN302" t="s">
        <v>475</v>
      </c>
      <c r="JO302" s="7">
        <v>44662</v>
      </c>
      <c r="JP302" t="s">
        <v>475</v>
      </c>
      <c r="JQ302" s="27">
        <v>44697</v>
      </c>
      <c r="JR302" t="s">
        <v>475</v>
      </c>
      <c r="JS302" s="27">
        <v>44697</v>
      </c>
      <c r="JT302" t="s">
        <v>475</v>
      </c>
      <c r="JU302">
        <v>44697</v>
      </c>
      <c r="JV302" t="s">
        <v>477</v>
      </c>
      <c r="JW302">
        <v>44697</v>
      </c>
      <c r="JX302" t="s">
        <v>477</v>
      </c>
      <c r="JY302" s="27">
        <v>44732</v>
      </c>
      <c r="JZ302" t="s">
        <v>477</v>
      </c>
      <c r="KA302" s="27">
        <v>44732</v>
      </c>
      <c r="KB302" t="s">
        <v>477</v>
      </c>
      <c r="KC302" s="27">
        <v>44763</v>
      </c>
      <c r="KD302" t="s">
        <v>477</v>
      </c>
      <c r="KE302" s="27">
        <v>44763</v>
      </c>
    </row>
    <row r="303" spans="1:291" x14ac:dyDescent="0.25">
      <c r="A303">
        <v>6124</v>
      </c>
      <c r="B303" s="7">
        <v>43937</v>
      </c>
      <c r="D303">
        <v>6124</v>
      </c>
      <c r="E303" s="7">
        <v>43937</v>
      </c>
      <c r="G303">
        <v>3418</v>
      </c>
      <c r="I303">
        <v>6293</v>
      </c>
      <c r="J303" s="7">
        <v>43937</v>
      </c>
      <c r="L303">
        <v>3418</v>
      </c>
      <c r="M303">
        <v>6326</v>
      </c>
      <c r="O303">
        <v>2277</v>
      </c>
      <c r="P303" s="7">
        <v>43902</v>
      </c>
      <c r="X303">
        <v>6326</v>
      </c>
      <c r="Y303">
        <v>6327</v>
      </c>
      <c r="Z303" s="7">
        <v>43937</v>
      </c>
      <c r="AA303">
        <v>6326</v>
      </c>
      <c r="AB303">
        <v>6326</v>
      </c>
      <c r="AC303">
        <v>2279</v>
      </c>
      <c r="AD303" s="7">
        <v>43902</v>
      </c>
      <c r="AE303" s="14">
        <v>6266</v>
      </c>
      <c r="AF303">
        <v>86</v>
      </c>
      <c r="AG303" s="7">
        <v>43978</v>
      </c>
      <c r="AK303">
        <v>281</v>
      </c>
      <c r="AL303" s="7">
        <v>43978</v>
      </c>
      <c r="AM303">
        <v>2198</v>
      </c>
      <c r="AN303">
        <v>281</v>
      </c>
      <c r="AO303" s="7">
        <v>44011</v>
      </c>
      <c r="AP303">
        <v>281</v>
      </c>
      <c r="AQ303" s="7">
        <v>44011</v>
      </c>
      <c r="AR303">
        <v>281</v>
      </c>
      <c r="AS303" s="27">
        <v>44021</v>
      </c>
      <c r="AT303">
        <v>281</v>
      </c>
      <c r="AU303" s="27">
        <v>44021</v>
      </c>
      <c r="AV303">
        <v>281</v>
      </c>
      <c r="AW303" s="27">
        <v>44021</v>
      </c>
      <c r="AX303">
        <v>281</v>
      </c>
      <c r="AY303" s="27">
        <v>44050</v>
      </c>
      <c r="AZ303">
        <v>280</v>
      </c>
      <c r="BA303" s="27">
        <v>44050</v>
      </c>
      <c r="BB303">
        <v>280</v>
      </c>
      <c r="BC303" s="27">
        <v>44050</v>
      </c>
      <c r="BD303">
        <v>279</v>
      </c>
      <c r="BE303" s="27">
        <v>44050</v>
      </c>
      <c r="BF303">
        <v>279</v>
      </c>
      <c r="BG303" s="27">
        <v>44097</v>
      </c>
      <c r="BJ303">
        <v>279</v>
      </c>
      <c r="BK303" s="27">
        <v>44097</v>
      </c>
      <c r="BL303">
        <v>279</v>
      </c>
      <c r="BM303" s="27">
        <v>44097</v>
      </c>
      <c r="BN303">
        <v>278</v>
      </c>
      <c r="BO303" s="27">
        <v>44097</v>
      </c>
      <c r="BP303">
        <v>278</v>
      </c>
      <c r="BQ303" s="7">
        <v>44097</v>
      </c>
      <c r="BR303">
        <v>281</v>
      </c>
      <c r="BS303" s="27">
        <v>44168</v>
      </c>
      <c r="BT303">
        <v>278</v>
      </c>
      <c r="BU303" s="27">
        <v>44168</v>
      </c>
      <c r="BV303">
        <v>278</v>
      </c>
      <c r="BW303" s="7">
        <v>44168</v>
      </c>
      <c r="BX303">
        <v>281</v>
      </c>
      <c r="BY303" s="27">
        <v>44168</v>
      </c>
      <c r="BZ303">
        <v>87</v>
      </c>
      <c r="CA303" s="27">
        <v>44168</v>
      </c>
      <c r="CB303">
        <v>279</v>
      </c>
      <c r="CC303" s="27">
        <v>44221</v>
      </c>
      <c r="CD303">
        <v>6421</v>
      </c>
      <c r="CE303" s="27">
        <v>44217</v>
      </c>
      <c r="CH303">
        <v>300</v>
      </c>
      <c r="CI303" s="27">
        <v>44217</v>
      </c>
      <c r="CJ303">
        <v>4278</v>
      </c>
      <c r="CK303" s="27">
        <v>44217</v>
      </c>
      <c r="CL303">
        <v>300</v>
      </c>
      <c r="CM303" s="27">
        <v>44247</v>
      </c>
      <c r="CN303">
        <v>610</v>
      </c>
      <c r="CO303" s="27">
        <v>44168</v>
      </c>
      <c r="CP303">
        <v>610</v>
      </c>
      <c r="CQ303" s="7">
        <v>44168</v>
      </c>
      <c r="CT303">
        <v>84</v>
      </c>
      <c r="CU303" s="7">
        <v>44263</v>
      </c>
      <c r="CV303">
        <v>279</v>
      </c>
      <c r="CW303" s="27">
        <v>44263</v>
      </c>
      <c r="CX303">
        <v>279</v>
      </c>
      <c r="CY303" s="27">
        <v>44298</v>
      </c>
      <c r="CZ303">
        <v>279</v>
      </c>
      <c r="DA303" s="27">
        <v>44298</v>
      </c>
      <c r="DB303">
        <v>279</v>
      </c>
      <c r="DC303" s="27">
        <v>44298</v>
      </c>
      <c r="DD303">
        <v>279</v>
      </c>
      <c r="DE303" s="27">
        <v>44330</v>
      </c>
      <c r="DF303">
        <v>279</v>
      </c>
      <c r="DG303" s="27">
        <v>44330</v>
      </c>
      <c r="DH303">
        <v>279</v>
      </c>
      <c r="DI303" s="27">
        <v>44330</v>
      </c>
      <c r="DJ303" t="s">
        <v>477</v>
      </c>
      <c r="DK303" s="7">
        <v>44362</v>
      </c>
      <c r="DL303" t="s">
        <v>488</v>
      </c>
      <c r="DM303" s="27">
        <v>44363</v>
      </c>
      <c r="DN303" t="s">
        <v>488</v>
      </c>
      <c r="DO303" s="27">
        <v>44363</v>
      </c>
      <c r="DP303" t="s">
        <v>422</v>
      </c>
      <c r="DQ303" s="27">
        <v>44363</v>
      </c>
      <c r="DT303" t="s">
        <v>423</v>
      </c>
      <c r="DU303" s="27">
        <v>44363</v>
      </c>
      <c r="DV303" t="s">
        <v>420</v>
      </c>
      <c r="DW303" s="27">
        <v>44363</v>
      </c>
      <c r="DX303" t="s">
        <v>22</v>
      </c>
      <c r="DY303" s="7">
        <v>44363</v>
      </c>
      <c r="DZ303" t="s">
        <v>22</v>
      </c>
      <c r="EA303">
        <v>44363</v>
      </c>
      <c r="EB303" t="s">
        <v>22</v>
      </c>
      <c r="EC303" s="27">
        <v>44363</v>
      </c>
      <c r="ED303" t="s">
        <v>22</v>
      </c>
      <c r="EE303" s="27">
        <v>44363</v>
      </c>
      <c r="EF303" t="s">
        <v>22</v>
      </c>
      <c r="EG303" s="7">
        <v>44363</v>
      </c>
      <c r="EH303" t="s">
        <v>22</v>
      </c>
      <c r="EI303" s="27">
        <v>44363</v>
      </c>
      <c r="EJ303" t="s">
        <v>514</v>
      </c>
      <c r="EK303" s="27">
        <v>44392</v>
      </c>
      <c r="EL303" t="s">
        <v>514</v>
      </c>
      <c r="EM303" s="27">
        <v>44392</v>
      </c>
      <c r="EN303" t="s">
        <v>514</v>
      </c>
      <c r="EO303" s="27">
        <v>44392</v>
      </c>
      <c r="EP303" t="s">
        <v>21</v>
      </c>
      <c r="EQ303" s="27">
        <v>44396</v>
      </c>
      <c r="ER303" t="s">
        <v>510</v>
      </c>
      <c r="ES303" s="27">
        <v>44392</v>
      </c>
      <c r="ET303" t="s">
        <v>507</v>
      </c>
      <c r="EU303" s="27">
        <v>44421</v>
      </c>
      <c r="EV303" t="s">
        <v>506</v>
      </c>
      <c r="EW303" s="27">
        <v>44421</v>
      </c>
      <c r="EX303" t="s">
        <v>507</v>
      </c>
      <c r="EY303" s="27">
        <v>44421</v>
      </c>
      <c r="EZ303" t="s">
        <v>507</v>
      </c>
      <c r="FA303">
        <v>44421</v>
      </c>
      <c r="FB303" t="s">
        <v>507</v>
      </c>
      <c r="FC303" s="27">
        <v>44421</v>
      </c>
      <c r="FF303" t="s">
        <v>505</v>
      </c>
      <c r="FG303" s="27">
        <v>44421</v>
      </c>
      <c r="FH303" t="s">
        <v>504</v>
      </c>
      <c r="FI303" s="7">
        <v>44253</v>
      </c>
      <c r="FJ303" t="s">
        <v>504</v>
      </c>
      <c r="FK303" s="27">
        <v>44253</v>
      </c>
      <c r="FL303" t="s">
        <v>503</v>
      </c>
      <c r="FM303" s="27">
        <v>44439</v>
      </c>
      <c r="FN303" t="s">
        <v>502</v>
      </c>
      <c r="FO303" s="27">
        <v>44453</v>
      </c>
      <c r="FP303" t="s">
        <v>502</v>
      </c>
      <c r="FQ303" s="27">
        <v>44453</v>
      </c>
      <c r="FR303" t="s">
        <v>501</v>
      </c>
      <c r="FS303" s="27">
        <v>44421</v>
      </c>
      <c r="FT303" t="s">
        <v>501</v>
      </c>
      <c r="FU303" s="7">
        <v>44421</v>
      </c>
      <c r="FV303" t="s">
        <v>501</v>
      </c>
      <c r="FW303" s="27">
        <v>44421</v>
      </c>
      <c r="FX303" t="s">
        <v>501</v>
      </c>
      <c r="FY303" s="27">
        <v>44421</v>
      </c>
      <c r="FZ303" t="s">
        <v>501</v>
      </c>
      <c r="GA303" s="27">
        <v>44469</v>
      </c>
      <c r="GB303" t="s">
        <v>501</v>
      </c>
      <c r="GC303" s="27">
        <v>44469</v>
      </c>
      <c r="GD303" t="s">
        <v>501</v>
      </c>
      <c r="GE303" s="27">
        <v>44469</v>
      </c>
      <c r="GF303" t="s">
        <v>501</v>
      </c>
      <c r="GG303" s="27">
        <v>44469</v>
      </c>
      <c r="GH303" t="s">
        <v>501</v>
      </c>
      <c r="GI303" s="27">
        <v>44469</v>
      </c>
      <c r="GJ303" t="s">
        <v>501</v>
      </c>
      <c r="GK303" s="27">
        <v>44469</v>
      </c>
      <c r="GL303" t="s">
        <v>501</v>
      </c>
      <c r="GM303" s="27">
        <v>44469</v>
      </c>
      <c r="GN303" t="s">
        <v>501</v>
      </c>
      <c r="GO303" s="27">
        <v>44469</v>
      </c>
      <c r="GP303" t="s">
        <v>501</v>
      </c>
      <c r="GQ303" s="27">
        <v>44469</v>
      </c>
      <c r="GR303" t="s">
        <v>501</v>
      </c>
      <c r="GS303" s="27">
        <v>44469</v>
      </c>
      <c r="GT303" t="s">
        <v>501</v>
      </c>
      <c r="GU303" s="27">
        <v>44469</v>
      </c>
      <c r="GV303" t="s">
        <v>501</v>
      </c>
      <c r="GW303" s="27">
        <v>44469</v>
      </c>
      <c r="GX303" t="s">
        <v>501</v>
      </c>
      <c r="GY303" s="27">
        <v>44469</v>
      </c>
      <c r="GZ303" t="s">
        <v>33</v>
      </c>
      <c r="HA303" s="27">
        <v>44439</v>
      </c>
      <c r="HB303" t="s">
        <v>33</v>
      </c>
      <c r="HC303" s="27">
        <v>44439</v>
      </c>
      <c r="HD303" t="s">
        <v>33</v>
      </c>
      <c r="HE303" s="27">
        <v>44439</v>
      </c>
      <c r="HF303" t="s">
        <v>33</v>
      </c>
      <c r="HG303">
        <v>44439</v>
      </c>
      <c r="HH303" t="s">
        <v>33</v>
      </c>
      <c r="HI303">
        <v>44439</v>
      </c>
      <c r="HJ303" t="s">
        <v>33</v>
      </c>
      <c r="HK303">
        <v>44439</v>
      </c>
      <c r="HL303" t="s">
        <v>33</v>
      </c>
      <c r="HM303" s="27">
        <v>44439</v>
      </c>
      <c r="HN303" t="s">
        <v>477</v>
      </c>
      <c r="HO303" s="27">
        <v>44545</v>
      </c>
      <c r="HP303" t="s">
        <v>32</v>
      </c>
      <c r="HQ303" s="27">
        <v>44368</v>
      </c>
      <c r="HR303" s="470" t="s">
        <v>32</v>
      </c>
      <c r="HS303" s="471">
        <v>44368</v>
      </c>
      <c r="HT303" t="s">
        <v>32</v>
      </c>
      <c r="HU303" s="27">
        <v>44368</v>
      </c>
      <c r="HV303" t="s">
        <v>32</v>
      </c>
      <c r="HW303" s="27">
        <v>44368</v>
      </c>
      <c r="HX303" t="s">
        <v>32</v>
      </c>
      <c r="HY303" s="27">
        <v>44368</v>
      </c>
      <c r="HZ303" t="s">
        <v>475</v>
      </c>
      <c r="IA303" s="27">
        <v>44587</v>
      </c>
      <c r="IB303" t="s">
        <v>475</v>
      </c>
      <c r="IC303" s="27">
        <v>44587</v>
      </c>
      <c r="ID303" t="s">
        <v>475</v>
      </c>
      <c r="IE303" s="27">
        <v>44596</v>
      </c>
      <c r="IF303" t="s">
        <v>474</v>
      </c>
      <c r="IG303" s="27">
        <v>44587</v>
      </c>
      <c r="IH303" t="s">
        <v>30</v>
      </c>
      <c r="II303" s="27">
        <v>44588</v>
      </c>
      <c r="IJ303" t="s">
        <v>30</v>
      </c>
      <c r="IK303" s="27">
        <v>44606</v>
      </c>
      <c r="IL303" t="s">
        <v>30</v>
      </c>
      <c r="IM303" s="27">
        <v>44606</v>
      </c>
      <c r="IN303" t="s">
        <v>30</v>
      </c>
      <c r="IO303" s="27">
        <v>44606</v>
      </c>
      <c r="IR303" t="s">
        <v>32</v>
      </c>
      <c r="IS303">
        <v>44613</v>
      </c>
      <c r="IT303" t="s">
        <v>32</v>
      </c>
      <c r="IU303" s="27">
        <v>44613</v>
      </c>
      <c r="IV303" t="s">
        <v>32</v>
      </c>
      <c r="IW303" s="27">
        <v>44613</v>
      </c>
      <c r="IX303" t="s">
        <v>32</v>
      </c>
      <c r="IY303" s="27">
        <v>44613</v>
      </c>
      <c r="IZ303" t="s">
        <v>32</v>
      </c>
      <c r="JA303" s="27">
        <v>44613</v>
      </c>
      <c r="JB303" t="s">
        <v>32</v>
      </c>
      <c r="JC303" s="27">
        <v>44613</v>
      </c>
      <c r="JD303" t="s">
        <v>32</v>
      </c>
      <c r="JE303" s="27">
        <v>44613</v>
      </c>
      <c r="JF303" t="s">
        <v>33</v>
      </c>
      <c r="JG303">
        <v>44439</v>
      </c>
      <c r="JH303" t="s">
        <v>477</v>
      </c>
      <c r="JI303" s="27">
        <v>44662</v>
      </c>
      <c r="JJ303" t="s">
        <v>477</v>
      </c>
      <c r="JK303">
        <v>44662</v>
      </c>
      <c r="JL303" t="s">
        <v>477</v>
      </c>
      <c r="JM303" s="27">
        <v>44662</v>
      </c>
      <c r="JN303" t="s">
        <v>477</v>
      </c>
      <c r="JO303" s="7">
        <v>44662</v>
      </c>
      <c r="JP303" t="s">
        <v>477</v>
      </c>
      <c r="JQ303" s="27">
        <v>44697</v>
      </c>
      <c r="JR303" t="s">
        <v>477</v>
      </c>
      <c r="JS303" s="27">
        <v>44697</v>
      </c>
      <c r="JT303" t="s">
        <v>477</v>
      </c>
      <c r="JU303">
        <v>44697</v>
      </c>
      <c r="JV303" t="s">
        <v>30</v>
      </c>
      <c r="JW303">
        <v>44726</v>
      </c>
      <c r="JX303" t="s">
        <v>30</v>
      </c>
      <c r="JY303" s="27">
        <v>44726</v>
      </c>
      <c r="JZ303" t="s">
        <v>30</v>
      </c>
      <c r="KA303" s="27">
        <v>44761</v>
      </c>
      <c r="KB303" t="s">
        <v>30</v>
      </c>
      <c r="KC303" s="27">
        <v>44761</v>
      </c>
      <c r="KD303" t="s">
        <v>30</v>
      </c>
      <c r="KE303" s="27">
        <v>44761</v>
      </c>
    </row>
    <row r="304" spans="1:291" x14ac:dyDescent="0.25">
      <c r="A304">
        <v>6293</v>
      </c>
      <c r="B304" s="7">
        <v>43937</v>
      </c>
      <c r="D304">
        <v>6293</v>
      </c>
      <c r="E304" s="7">
        <v>43937</v>
      </c>
      <c r="G304">
        <v>3409</v>
      </c>
      <c r="I304">
        <v>6102</v>
      </c>
      <c r="J304" s="7">
        <v>43937</v>
      </c>
      <c r="L304">
        <v>3409</v>
      </c>
      <c r="M304">
        <v>6327</v>
      </c>
      <c r="O304">
        <v>2208</v>
      </c>
      <c r="P304" s="7">
        <v>43902</v>
      </c>
      <c r="X304">
        <v>6327</v>
      </c>
      <c r="Y304">
        <v>6124</v>
      </c>
      <c r="Z304" s="7">
        <v>43937</v>
      </c>
      <c r="AA304">
        <v>6327</v>
      </c>
      <c r="AB304">
        <v>6327</v>
      </c>
      <c r="AC304">
        <v>2198</v>
      </c>
      <c r="AD304" s="7">
        <v>43902</v>
      </c>
      <c r="AE304" s="14">
        <v>6251</v>
      </c>
      <c r="AF304">
        <v>87</v>
      </c>
      <c r="AG304" s="7">
        <v>43978</v>
      </c>
      <c r="AK304">
        <v>282</v>
      </c>
      <c r="AL304" s="7">
        <v>43979</v>
      </c>
      <c r="AM304">
        <v>2262</v>
      </c>
      <c r="AN304">
        <v>282</v>
      </c>
      <c r="AO304" s="7">
        <v>44011</v>
      </c>
      <c r="AP304">
        <v>282</v>
      </c>
      <c r="AQ304" s="7">
        <v>44011</v>
      </c>
      <c r="AR304">
        <v>282</v>
      </c>
      <c r="AS304" s="27">
        <v>44021</v>
      </c>
      <c r="AT304">
        <v>282</v>
      </c>
      <c r="AU304" s="27">
        <v>44021</v>
      </c>
      <c r="AV304">
        <v>282</v>
      </c>
      <c r="AW304" s="27">
        <v>44021</v>
      </c>
      <c r="AX304">
        <v>282</v>
      </c>
      <c r="AY304" s="27">
        <v>44050</v>
      </c>
      <c r="AZ304">
        <v>281</v>
      </c>
      <c r="BA304" s="27">
        <v>44050</v>
      </c>
      <c r="BB304">
        <v>281</v>
      </c>
      <c r="BC304" s="27">
        <v>44050</v>
      </c>
      <c r="BD304">
        <v>280</v>
      </c>
      <c r="BE304" s="27">
        <v>44050</v>
      </c>
      <c r="BF304">
        <v>280</v>
      </c>
      <c r="BG304" s="27">
        <v>44097</v>
      </c>
      <c r="BJ304">
        <v>280</v>
      </c>
      <c r="BK304" s="27">
        <v>44097</v>
      </c>
      <c r="BL304">
        <v>280</v>
      </c>
      <c r="BM304" s="27">
        <v>44097</v>
      </c>
      <c r="BN304">
        <v>145</v>
      </c>
      <c r="BO304" s="27">
        <v>44097</v>
      </c>
      <c r="BP304">
        <v>145</v>
      </c>
      <c r="BQ304" s="7">
        <v>44097</v>
      </c>
      <c r="BR304">
        <v>282</v>
      </c>
      <c r="BS304" s="27">
        <v>44168</v>
      </c>
      <c r="BT304">
        <v>145</v>
      </c>
      <c r="BU304" s="27">
        <v>44168</v>
      </c>
      <c r="BV304">
        <v>145</v>
      </c>
      <c r="BW304" s="7">
        <v>44168</v>
      </c>
      <c r="BX304">
        <v>282</v>
      </c>
      <c r="BY304" s="27">
        <v>44168</v>
      </c>
      <c r="BZ304">
        <v>278</v>
      </c>
      <c r="CA304" s="27">
        <v>44168</v>
      </c>
      <c r="CB304">
        <v>280</v>
      </c>
      <c r="CC304" s="27">
        <v>44221</v>
      </c>
      <c r="CD304">
        <v>6430</v>
      </c>
      <c r="CE304" s="27">
        <v>44167</v>
      </c>
      <c r="CH304">
        <v>299</v>
      </c>
      <c r="CI304" s="27">
        <v>44217</v>
      </c>
      <c r="CJ304" t="s">
        <v>2591</v>
      </c>
      <c r="CK304" s="27">
        <v>44019</v>
      </c>
      <c r="CL304">
        <v>299</v>
      </c>
      <c r="CM304" s="27">
        <v>44247</v>
      </c>
      <c r="CN304">
        <v>300</v>
      </c>
      <c r="CO304" s="27">
        <v>44247</v>
      </c>
      <c r="CP304">
        <v>300</v>
      </c>
      <c r="CQ304" s="7">
        <v>44247</v>
      </c>
      <c r="CT304">
        <v>82</v>
      </c>
      <c r="CU304" s="7">
        <v>44263</v>
      </c>
      <c r="CV304">
        <v>97</v>
      </c>
      <c r="CW304" s="27">
        <v>44263</v>
      </c>
      <c r="CX304">
        <v>97</v>
      </c>
      <c r="CY304" s="27">
        <v>44298</v>
      </c>
      <c r="CZ304">
        <v>97</v>
      </c>
      <c r="DA304" s="27">
        <v>44298</v>
      </c>
      <c r="DB304">
        <v>97</v>
      </c>
      <c r="DC304" s="27">
        <v>44298</v>
      </c>
      <c r="DD304">
        <v>97</v>
      </c>
      <c r="DE304" s="27">
        <v>44330</v>
      </c>
      <c r="DF304">
        <v>97</v>
      </c>
      <c r="DG304" s="27">
        <v>44330</v>
      </c>
      <c r="DH304">
        <v>97</v>
      </c>
      <c r="DI304" s="27">
        <v>44330</v>
      </c>
      <c r="DJ304" t="s">
        <v>589</v>
      </c>
      <c r="DK304" s="7">
        <v>43985</v>
      </c>
      <c r="DL304" t="s">
        <v>489</v>
      </c>
      <c r="DM304" s="27">
        <v>44365</v>
      </c>
      <c r="DN304" t="s">
        <v>489</v>
      </c>
      <c r="DO304" s="27">
        <v>44365</v>
      </c>
      <c r="DP304" t="s">
        <v>423</v>
      </c>
      <c r="DQ304" s="27">
        <v>44363</v>
      </c>
      <c r="DT304" t="s">
        <v>483</v>
      </c>
      <c r="DU304" s="27">
        <v>44363</v>
      </c>
      <c r="DV304" t="s">
        <v>422</v>
      </c>
      <c r="DW304" s="27">
        <v>44363</v>
      </c>
      <c r="DX304" t="s">
        <v>23</v>
      </c>
      <c r="DY304" s="7">
        <v>44363</v>
      </c>
      <c r="DZ304" t="s">
        <v>23</v>
      </c>
      <c r="EA304">
        <v>44363</v>
      </c>
      <c r="EB304" t="s">
        <v>23</v>
      </c>
      <c r="EC304" s="27">
        <v>44363</v>
      </c>
      <c r="ED304" t="s">
        <v>23</v>
      </c>
      <c r="EE304" s="27">
        <v>44363</v>
      </c>
      <c r="EF304" t="s">
        <v>23</v>
      </c>
      <c r="EG304" s="7">
        <v>44363</v>
      </c>
      <c r="EH304" t="s">
        <v>23</v>
      </c>
      <c r="EI304" s="27">
        <v>44363</v>
      </c>
      <c r="EJ304" t="s">
        <v>21</v>
      </c>
      <c r="EK304" s="27">
        <v>44396</v>
      </c>
      <c r="EL304" t="s">
        <v>21</v>
      </c>
      <c r="EM304" s="27">
        <v>44396</v>
      </c>
      <c r="EN304" t="s">
        <v>21</v>
      </c>
      <c r="EO304" s="27">
        <v>44396</v>
      </c>
      <c r="EP304" t="s">
        <v>586</v>
      </c>
      <c r="EQ304" s="27">
        <v>44363</v>
      </c>
      <c r="ER304" t="s">
        <v>511</v>
      </c>
      <c r="ES304" s="27">
        <v>44392</v>
      </c>
      <c r="ET304" t="s">
        <v>508</v>
      </c>
      <c r="EU304" s="27">
        <v>44421</v>
      </c>
      <c r="EV304" t="s">
        <v>507</v>
      </c>
      <c r="EW304" s="27">
        <v>44421</v>
      </c>
      <c r="EX304" t="s">
        <v>508</v>
      </c>
      <c r="EY304" s="27">
        <v>44421</v>
      </c>
      <c r="EZ304" t="s">
        <v>508</v>
      </c>
      <c r="FA304">
        <v>44421</v>
      </c>
      <c r="FB304" t="s">
        <v>508</v>
      </c>
      <c r="FC304" s="27">
        <v>44421</v>
      </c>
      <c r="FF304" t="s">
        <v>506</v>
      </c>
      <c r="FG304" s="27">
        <v>44421</v>
      </c>
      <c r="FH304" t="s">
        <v>505</v>
      </c>
      <c r="FI304" s="7">
        <v>44421</v>
      </c>
      <c r="FJ304" t="s">
        <v>505</v>
      </c>
      <c r="FK304" s="27">
        <v>44421</v>
      </c>
      <c r="FL304" t="s">
        <v>504</v>
      </c>
      <c r="FM304" s="27">
        <v>44439</v>
      </c>
      <c r="FN304" t="s">
        <v>503</v>
      </c>
      <c r="FO304" s="27">
        <v>44439</v>
      </c>
      <c r="FP304" t="s">
        <v>503</v>
      </c>
      <c r="FQ304" s="27">
        <v>44439</v>
      </c>
      <c r="FR304" t="s">
        <v>502</v>
      </c>
      <c r="FS304" s="27">
        <v>44453</v>
      </c>
      <c r="FT304" t="s">
        <v>502</v>
      </c>
      <c r="FU304" s="7">
        <v>44453</v>
      </c>
      <c r="FV304" t="s">
        <v>502</v>
      </c>
      <c r="FW304" s="27">
        <v>44453</v>
      </c>
      <c r="FX304" t="s">
        <v>502</v>
      </c>
      <c r="FY304" s="27">
        <v>44453</v>
      </c>
      <c r="FZ304" t="s">
        <v>502</v>
      </c>
      <c r="GA304" s="27">
        <v>44453</v>
      </c>
      <c r="GB304" t="s">
        <v>502</v>
      </c>
      <c r="GC304" s="27">
        <v>44453</v>
      </c>
      <c r="GD304" t="s">
        <v>502</v>
      </c>
      <c r="GE304" s="27">
        <v>44453</v>
      </c>
      <c r="GF304" t="s">
        <v>502</v>
      </c>
      <c r="GG304" s="27">
        <v>44453</v>
      </c>
      <c r="GH304" t="s">
        <v>502</v>
      </c>
      <c r="GI304" s="27">
        <v>44453</v>
      </c>
      <c r="GJ304" t="s">
        <v>502</v>
      </c>
      <c r="GK304" s="27">
        <v>44453</v>
      </c>
      <c r="GL304" t="s">
        <v>502</v>
      </c>
      <c r="GM304" s="27">
        <v>44453</v>
      </c>
      <c r="GN304" t="s">
        <v>502</v>
      </c>
      <c r="GO304" s="27">
        <v>44453</v>
      </c>
      <c r="GP304" t="s">
        <v>502</v>
      </c>
      <c r="GQ304" s="27">
        <v>44453</v>
      </c>
      <c r="GR304" t="s">
        <v>502</v>
      </c>
      <c r="GS304" s="27">
        <v>44453</v>
      </c>
      <c r="GT304" t="s">
        <v>502</v>
      </c>
      <c r="GU304" s="27">
        <v>44453</v>
      </c>
      <c r="GV304" t="s">
        <v>502</v>
      </c>
      <c r="GW304" s="27">
        <v>44453</v>
      </c>
      <c r="GX304" t="s">
        <v>502</v>
      </c>
      <c r="GY304" s="27">
        <v>44453</v>
      </c>
      <c r="GZ304" t="s">
        <v>501</v>
      </c>
      <c r="HA304" s="27">
        <v>44469</v>
      </c>
      <c r="HB304" t="s">
        <v>501</v>
      </c>
      <c r="HC304" s="27">
        <v>44469</v>
      </c>
      <c r="HD304" t="s">
        <v>501</v>
      </c>
      <c r="HE304" s="27">
        <v>44469</v>
      </c>
      <c r="HF304" t="s">
        <v>501</v>
      </c>
      <c r="HG304">
        <v>44469</v>
      </c>
      <c r="HH304" t="s">
        <v>501</v>
      </c>
      <c r="HI304">
        <v>44469</v>
      </c>
      <c r="HJ304" t="s">
        <v>501</v>
      </c>
      <c r="HK304">
        <v>44469</v>
      </c>
      <c r="HL304" t="s">
        <v>501</v>
      </c>
      <c r="HM304" s="27">
        <v>44469</v>
      </c>
      <c r="HN304" t="s">
        <v>30</v>
      </c>
      <c r="HO304" s="27">
        <v>44510</v>
      </c>
      <c r="HP304" t="s">
        <v>33</v>
      </c>
      <c r="HQ304" s="27">
        <v>44439</v>
      </c>
      <c r="HR304" s="470" t="s">
        <v>33</v>
      </c>
      <c r="HS304" s="471">
        <v>44439</v>
      </c>
      <c r="HT304" t="s">
        <v>33</v>
      </c>
      <c r="HU304" s="27">
        <v>44439</v>
      </c>
      <c r="HV304" t="s">
        <v>33</v>
      </c>
      <c r="HW304" s="27">
        <v>44439</v>
      </c>
      <c r="HX304" t="s">
        <v>33</v>
      </c>
      <c r="HY304" s="27">
        <v>44439</v>
      </c>
      <c r="HZ304" t="s">
        <v>477</v>
      </c>
      <c r="IA304" s="27">
        <v>44587</v>
      </c>
      <c r="IB304" t="s">
        <v>477</v>
      </c>
      <c r="IC304" s="27">
        <v>44587</v>
      </c>
      <c r="ID304" t="s">
        <v>477</v>
      </c>
      <c r="IE304" s="27">
        <v>44587</v>
      </c>
      <c r="IF304" t="s">
        <v>475</v>
      </c>
      <c r="IG304" s="27">
        <v>44596</v>
      </c>
      <c r="IH304" t="s">
        <v>32</v>
      </c>
      <c r="II304" s="27">
        <v>44368</v>
      </c>
      <c r="IJ304" t="s">
        <v>32</v>
      </c>
      <c r="IK304" s="27">
        <v>44368</v>
      </c>
      <c r="IL304" t="s">
        <v>32</v>
      </c>
      <c r="IM304" s="27">
        <v>44368</v>
      </c>
      <c r="IN304" t="s">
        <v>32</v>
      </c>
      <c r="IO304" s="27">
        <v>44613</v>
      </c>
      <c r="IR304" t="s">
        <v>33</v>
      </c>
      <c r="IS304">
        <v>44439</v>
      </c>
      <c r="IT304" t="s">
        <v>33</v>
      </c>
      <c r="IU304" s="27">
        <v>44439</v>
      </c>
      <c r="IV304" t="s">
        <v>33</v>
      </c>
      <c r="IW304" s="27">
        <v>44439</v>
      </c>
      <c r="IX304" t="s">
        <v>33</v>
      </c>
      <c r="IY304" s="27">
        <v>44439</v>
      </c>
      <c r="IZ304" t="s">
        <v>33</v>
      </c>
      <c r="JA304" s="27">
        <v>44439</v>
      </c>
      <c r="JB304" t="s">
        <v>33</v>
      </c>
      <c r="JC304" s="27">
        <v>44439</v>
      </c>
      <c r="JD304" t="s">
        <v>33</v>
      </c>
      <c r="JE304" s="27">
        <v>44439</v>
      </c>
      <c r="JF304" t="s">
        <v>501</v>
      </c>
      <c r="JG304">
        <v>44663</v>
      </c>
      <c r="JH304" t="s">
        <v>30</v>
      </c>
      <c r="JI304" s="27">
        <v>44663</v>
      </c>
      <c r="JJ304" t="s">
        <v>30</v>
      </c>
      <c r="JK304">
        <v>44663</v>
      </c>
      <c r="JL304" t="s">
        <v>30</v>
      </c>
      <c r="JM304" s="27">
        <v>44663</v>
      </c>
      <c r="JN304" t="s">
        <v>30</v>
      </c>
      <c r="JO304" s="7">
        <v>44663</v>
      </c>
      <c r="JP304" t="s">
        <v>30</v>
      </c>
      <c r="JQ304" s="27">
        <v>44694</v>
      </c>
      <c r="JR304" t="s">
        <v>30</v>
      </c>
      <c r="JS304" s="27">
        <v>44694</v>
      </c>
      <c r="JT304" t="s">
        <v>30</v>
      </c>
      <c r="JU304">
        <v>44694</v>
      </c>
      <c r="JV304" t="s">
        <v>32</v>
      </c>
      <c r="JW304">
        <v>44726</v>
      </c>
      <c r="JX304" t="s">
        <v>32</v>
      </c>
      <c r="JY304" s="27">
        <v>44726</v>
      </c>
      <c r="JZ304" t="s">
        <v>32</v>
      </c>
      <c r="KA304" s="27">
        <v>44761</v>
      </c>
      <c r="KB304" t="s">
        <v>32</v>
      </c>
      <c r="KC304" s="27">
        <v>44761</v>
      </c>
      <c r="KD304" t="s">
        <v>32</v>
      </c>
      <c r="KE304" s="27">
        <v>44761</v>
      </c>
    </row>
    <row r="305" spans="1:291" x14ac:dyDescent="0.25">
      <c r="A305">
        <v>6102</v>
      </c>
      <c r="B305" s="7">
        <v>43937</v>
      </c>
      <c r="D305">
        <v>6102</v>
      </c>
      <c r="E305" s="7">
        <v>43927</v>
      </c>
      <c r="G305">
        <v>3399</v>
      </c>
      <c r="I305">
        <v>6266</v>
      </c>
      <c r="J305" s="7">
        <v>43937</v>
      </c>
      <c r="L305">
        <v>3399</v>
      </c>
      <c r="M305">
        <v>6124</v>
      </c>
      <c r="O305">
        <v>2279</v>
      </c>
      <c r="P305" s="7">
        <v>43902</v>
      </c>
      <c r="X305">
        <v>6124</v>
      </c>
      <c r="Y305">
        <v>6293</v>
      </c>
      <c r="Z305" s="7">
        <v>43937</v>
      </c>
      <c r="AA305">
        <v>6124</v>
      </c>
      <c r="AB305">
        <v>6124</v>
      </c>
      <c r="AC305">
        <v>2262</v>
      </c>
      <c r="AD305" s="7">
        <v>43936</v>
      </c>
      <c r="AE305" s="14">
        <v>6243</v>
      </c>
      <c r="AF305">
        <v>278</v>
      </c>
      <c r="AG305" s="7">
        <v>43978</v>
      </c>
      <c r="AK305">
        <v>283</v>
      </c>
      <c r="AL305" s="7">
        <v>43977</v>
      </c>
      <c r="AM305">
        <v>2257</v>
      </c>
      <c r="AN305">
        <v>283</v>
      </c>
      <c r="AO305" s="7">
        <v>44011</v>
      </c>
      <c r="AP305">
        <v>283</v>
      </c>
      <c r="AQ305" s="7">
        <v>44011</v>
      </c>
      <c r="AR305">
        <v>283</v>
      </c>
      <c r="AS305" s="27">
        <v>44021</v>
      </c>
      <c r="AT305">
        <v>283</v>
      </c>
      <c r="AU305" s="27">
        <v>44021</v>
      </c>
      <c r="AV305">
        <v>283</v>
      </c>
      <c r="AW305" s="27">
        <v>44021</v>
      </c>
      <c r="AX305">
        <v>283</v>
      </c>
      <c r="AY305" s="27">
        <v>44050</v>
      </c>
      <c r="AZ305">
        <v>282</v>
      </c>
      <c r="BA305" s="27">
        <v>44050</v>
      </c>
      <c r="BB305">
        <v>282</v>
      </c>
      <c r="BC305" s="27">
        <v>44050</v>
      </c>
      <c r="BD305">
        <v>281</v>
      </c>
      <c r="BE305" s="27">
        <v>44050</v>
      </c>
      <c r="BF305">
        <v>281</v>
      </c>
      <c r="BG305" s="27">
        <v>44097</v>
      </c>
      <c r="BJ305">
        <v>281</v>
      </c>
      <c r="BK305" s="27">
        <v>44097</v>
      </c>
      <c r="BL305">
        <v>281</v>
      </c>
      <c r="BM305" s="27">
        <v>44097</v>
      </c>
      <c r="BN305">
        <v>279</v>
      </c>
      <c r="BO305" s="27">
        <v>44097</v>
      </c>
      <c r="BP305">
        <v>279</v>
      </c>
      <c r="BQ305" s="7">
        <v>44097</v>
      </c>
      <c r="BR305">
        <v>283</v>
      </c>
      <c r="BS305" s="27">
        <v>44168</v>
      </c>
      <c r="BT305">
        <v>279</v>
      </c>
      <c r="BU305" s="27">
        <v>44168</v>
      </c>
      <c r="BV305">
        <v>279</v>
      </c>
      <c r="BW305" s="7">
        <v>44168</v>
      </c>
      <c r="BX305">
        <v>283</v>
      </c>
      <c r="BY305" s="27">
        <v>44168</v>
      </c>
      <c r="BZ305">
        <v>145</v>
      </c>
      <c r="CA305" s="27">
        <v>44168</v>
      </c>
      <c r="CB305">
        <v>281</v>
      </c>
      <c r="CC305" s="27">
        <v>44221</v>
      </c>
      <c r="CD305">
        <v>6431</v>
      </c>
      <c r="CE305" s="27">
        <v>44053</v>
      </c>
      <c r="CH305">
        <v>620</v>
      </c>
      <c r="CI305" s="27">
        <v>44217</v>
      </c>
      <c r="CJ305" t="s">
        <v>2593</v>
      </c>
      <c r="CK305" s="27">
        <v>44217</v>
      </c>
      <c r="CL305">
        <v>620</v>
      </c>
      <c r="CM305" s="27">
        <v>44247</v>
      </c>
      <c r="CN305">
        <v>299</v>
      </c>
      <c r="CO305" s="27">
        <v>44247</v>
      </c>
      <c r="CP305">
        <v>299</v>
      </c>
      <c r="CQ305" s="7">
        <v>44247</v>
      </c>
      <c r="CT305">
        <v>120</v>
      </c>
      <c r="CU305" s="7">
        <v>44263</v>
      </c>
      <c r="CV305">
        <v>96</v>
      </c>
      <c r="CW305" s="27">
        <v>44263</v>
      </c>
      <c r="CX305">
        <v>96</v>
      </c>
      <c r="CY305" s="27">
        <v>44298</v>
      </c>
      <c r="CZ305">
        <v>96</v>
      </c>
      <c r="DA305" s="27">
        <v>44298</v>
      </c>
      <c r="DB305">
        <v>96</v>
      </c>
      <c r="DC305" s="27">
        <v>44298</v>
      </c>
      <c r="DD305">
        <v>96</v>
      </c>
      <c r="DE305" s="27">
        <v>44330</v>
      </c>
      <c r="DF305">
        <v>96</v>
      </c>
      <c r="DG305" s="27">
        <v>44330</v>
      </c>
      <c r="DH305">
        <v>96</v>
      </c>
      <c r="DI305" s="27">
        <v>44330</v>
      </c>
      <c r="DJ305" t="s">
        <v>30</v>
      </c>
      <c r="DK305" s="7">
        <v>44368</v>
      </c>
      <c r="DL305" t="s">
        <v>545</v>
      </c>
      <c r="DM305" s="27">
        <v>44263</v>
      </c>
      <c r="DN305" t="s">
        <v>545</v>
      </c>
      <c r="DO305" s="27">
        <v>44263</v>
      </c>
      <c r="DP305" t="s">
        <v>483</v>
      </c>
      <c r="DQ305" s="27">
        <v>44363</v>
      </c>
      <c r="DT305" t="s">
        <v>484</v>
      </c>
      <c r="DU305" s="27">
        <v>44363</v>
      </c>
      <c r="DV305" t="s">
        <v>423</v>
      </c>
      <c r="DW305" s="27">
        <v>44363</v>
      </c>
      <c r="DX305" t="s">
        <v>420</v>
      </c>
      <c r="DY305" s="7">
        <v>44363</v>
      </c>
      <c r="DZ305" t="s">
        <v>420</v>
      </c>
      <c r="EA305">
        <v>44363</v>
      </c>
      <c r="EB305" t="s">
        <v>420</v>
      </c>
      <c r="EC305" s="27">
        <v>44392</v>
      </c>
      <c r="ED305" t="s">
        <v>420</v>
      </c>
      <c r="EE305" s="27">
        <v>44392</v>
      </c>
      <c r="EF305" t="s">
        <v>420</v>
      </c>
      <c r="EG305" s="7">
        <v>44392</v>
      </c>
      <c r="EH305" t="s">
        <v>420</v>
      </c>
      <c r="EI305" s="27">
        <v>44392</v>
      </c>
      <c r="EJ305" t="s">
        <v>586</v>
      </c>
      <c r="EK305" s="27">
        <v>44363</v>
      </c>
      <c r="EL305" t="s">
        <v>586</v>
      </c>
      <c r="EM305" s="27">
        <v>44363</v>
      </c>
      <c r="EN305" t="s">
        <v>586</v>
      </c>
      <c r="EO305" s="27">
        <v>44363</v>
      </c>
      <c r="EP305" t="s">
        <v>22</v>
      </c>
      <c r="EQ305" s="27">
        <v>44363</v>
      </c>
      <c r="ER305" t="s">
        <v>513</v>
      </c>
      <c r="ES305" s="27">
        <v>44392</v>
      </c>
      <c r="ET305" t="s">
        <v>510</v>
      </c>
      <c r="EU305" s="27">
        <v>44421</v>
      </c>
      <c r="EV305" t="s">
        <v>508</v>
      </c>
      <c r="EW305" s="27">
        <v>44421</v>
      </c>
      <c r="EX305" t="s">
        <v>510</v>
      </c>
      <c r="EY305" s="27">
        <v>44421</v>
      </c>
      <c r="EZ305" t="s">
        <v>510</v>
      </c>
      <c r="FA305">
        <v>44421</v>
      </c>
      <c r="FB305" t="s">
        <v>510</v>
      </c>
      <c r="FC305" s="27">
        <v>44421</v>
      </c>
      <c r="FF305" t="s">
        <v>507</v>
      </c>
      <c r="FG305" s="27">
        <v>44421</v>
      </c>
      <c r="FH305" t="s">
        <v>506</v>
      </c>
      <c r="FI305" s="7">
        <v>44421</v>
      </c>
      <c r="FJ305" t="s">
        <v>506</v>
      </c>
      <c r="FK305" s="27">
        <v>44421</v>
      </c>
      <c r="FL305" t="s">
        <v>505</v>
      </c>
      <c r="FM305" s="27">
        <v>44421</v>
      </c>
      <c r="FN305" t="s">
        <v>504</v>
      </c>
      <c r="FO305" s="27">
        <v>44439</v>
      </c>
      <c r="FP305" t="s">
        <v>504</v>
      </c>
      <c r="FQ305" s="27">
        <v>44439</v>
      </c>
      <c r="FR305" t="s">
        <v>503</v>
      </c>
      <c r="FS305" s="27">
        <v>44439</v>
      </c>
      <c r="FT305" t="s">
        <v>503</v>
      </c>
      <c r="FU305" s="7">
        <v>44439</v>
      </c>
      <c r="FV305" t="s">
        <v>503</v>
      </c>
      <c r="FW305" s="27">
        <v>44439</v>
      </c>
      <c r="FX305" t="s">
        <v>503</v>
      </c>
      <c r="FY305" s="27">
        <v>44439</v>
      </c>
      <c r="FZ305" t="s">
        <v>503</v>
      </c>
      <c r="GA305" s="27">
        <v>44469</v>
      </c>
      <c r="GB305" t="s">
        <v>503</v>
      </c>
      <c r="GC305" s="27">
        <v>44469</v>
      </c>
      <c r="GD305" t="s">
        <v>503</v>
      </c>
      <c r="GE305" s="27">
        <v>44469</v>
      </c>
      <c r="GF305" t="s">
        <v>503</v>
      </c>
      <c r="GG305" s="27">
        <v>44469</v>
      </c>
      <c r="GH305" t="s">
        <v>503</v>
      </c>
      <c r="GI305" s="27">
        <v>44469</v>
      </c>
      <c r="GJ305" t="s">
        <v>503</v>
      </c>
      <c r="GK305" s="27">
        <v>44469</v>
      </c>
      <c r="GL305" t="s">
        <v>503</v>
      </c>
      <c r="GM305" s="27">
        <v>44469</v>
      </c>
      <c r="GN305" t="s">
        <v>503</v>
      </c>
      <c r="GO305" s="27">
        <v>44469</v>
      </c>
      <c r="GP305" t="s">
        <v>503</v>
      </c>
      <c r="GQ305" s="27">
        <v>44469</v>
      </c>
      <c r="GR305" t="s">
        <v>503</v>
      </c>
      <c r="GS305" s="27">
        <v>44469</v>
      </c>
      <c r="GT305" t="s">
        <v>503</v>
      </c>
      <c r="GU305" s="27">
        <v>44469</v>
      </c>
      <c r="GV305" t="s">
        <v>503</v>
      </c>
      <c r="GW305" s="27">
        <v>44469</v>
      </c>
      <c r="GX305" t="s">
        <v>503</v>
      </c>
      <c r="GY305" s="27">
        <v>44469</v>
      </c>
      <c r="GZ305" t="s">
        <v>502</v>
      </c>
      <c r="HA305" s="27">
        <v>44453</v>
      </c>
      <c r="HB305" t="s">
        <v>502</v>
      </c>
      <c r="HC305" s="27">
        <v>44453</v>
      </c>
      <c r="HD305" t="s">
        <v>502</v>
      </c>
      <c r="HE305" s="27">
        <v>44453</v>
      </c>
      <c r="HF305" t="s">
        <v>502</v>
      </c>
      <c r="HG305">
        <v>44453</v>
      </c>
      <c r="HH305" t="s">
        <v>502</v>
      </c>
      <c r="HI305">
        <v>44453</v>
      </c>
      <c r="HJ305" t="s">
        <v>502</v>
      </c>
      <c r="HK305">
        <v>44453</v>
      </c>
      <c r="HL305" t="s">
        <v>502</v>
      </c>
      <c r="HM305" s="27">
        <v>44453</v>
      </c>
      <c r="HN305" t="s">
        <v>32</v>
      </c>
      <c r="HO305" s="27">
        <v>44368</v>
      </c>
      <c r="HP305" t="s">
        <v>501</v>
      </c>
      <c r="HQ305" s="27">
        <v>44469</v>
      </c>
      <c r="HR305" s="470" t="s">
        <v>501</v>
      </c>
      <c r="HS305" s="471">
        <v>44469</v>
      </c>
      <c r="HT305" t="s">
        <v>501</v>
      </c>
      <c r="HU305" s="27">
        <v>44469</v>
      </c>
      <c r="HV305" t="s">
        <v>501</v>
      </c>
      <c r="HW305" s="27">
        <v>44469</v>
      </c>
      <c r="HX305" t="s">
        <v>501</v>
      </c>
      <c r="HY305" s="27">
        <v>44469</v>
      </c>
      <c r="HZ305" t="s">
        <v>30</v>
      </c>
      <c r="IA305" s="27">
        <v>44588</v>
      </c>
      <c r="IB305" t="s">
        <v>30</v>
      </c>
      <c r="IC305" s="27">
        <v>44588</v>
      </c>
      <c r="ID305" t="s">
        <v>30</v>
      </c>
      <c r="IE305" s="27">
        <v>44588</v>
      </c>
      <c r="IF305" t="s">
        <v>477</v>
      </c>
      <c r="IG305" s="27">
        <v>44587</v>
      </c>
      <c r="IH305" t="s">
        <v>33</v>
      </c>
      <c r="II305" s="27">
        <v>44439</v>
      </c>
      <c r="IJ305" t="s">
        <v>33</v>
      </c>
      <c r="IK305" s="27">
        <v>44439</v>
      </c>
      <c r="IL305" t="s">
        <v>33</v>
      </c>
      <c r="IM305" s="27">
        <v>44439</v>
      </c>
      <c r="IN305" t="s">
        <v>33</v>
      </c>
      <c r="IO305" s="27">
        <v>44439</v>
      </c>
      <c r="IR305" t="s">
        <v>501</v>
      </c>
      <c r="IS305">
        <v>44606</v>
      </c>
      <c r="IT305" t="s">
        <v>501</v>
      </c>
      <c r="IU305" s="27">
        <v>44606</v>
      </c>
      <c r="IV305" t="s">
        <v>501</v>
      </c>
      <c r="IW305" s="27">
        <v>44606</v>
      </c>
      <c r="IX305" t="s">
        <v>501</v>
      </c>
      <c r="IY305" s="27">
        <v>44606</v>
      </c>
      <c r="IZ305" t="s">
        <v>501</v>
      </c>
      <c r="JA305" s="27">
        <v>44606</v>
      </c>
      <c r="JB305" t="s">
        <v>501</v>
      </c>
      <c r="JC305" s="27">
        <v>44606</v>
      </c>
      <c r="JD305" t="s">
        <v>501</v>
      </c>
      <c r="JE305" s="27">
        <v>44606</v>
      </c>
      <c r="JF305" t="s">
        <v>502</v>
      </c>
      <c r="JG305">
        <v>44663</v>
      </c>
      <c r="JH305" t="s">
        <v>32</v>
      </c>
      <c r="JI305" s="27">
        <v>44613</v>
      </c>
      <c r="JJ305" t="s">
        <v>32</v>
      </c>
      <c r="JK305">
        <v>44613</v>
      </c>
      <c r="JL305" t="s">
        <v>32</v>
      </c>
      <c r="JM305" s="27">
        <v>44613</v>
      </c>
      <c r="JN305" t="s">
        <v>32</v>
      </c>
      <c r="JO305" s="7">
        <v>44613</v>
      </c>
      <c r="JP305" t="s">
        <v>32</v>
      </c>
      <c r="JQ305" s="27">
        <v>44613</v>
      </c>
      <c r="JR305" t="s">
        <v>32</v>
      </c>
      <c r="JS305" s="27">
        <v>44613</v>
      </c>
      <c r="JT305" t="s">
        <v>32</v>
      </c>
      <c r="JU305">
        <v>44613</v>
      </c>
      <c r="JV305" t="s">
        <v>33</v>
      </c>
      <c r="JW305">
        <v>44439</v>
      </c>
      <c r="JX305" t="s">
        <v>33</v>
      </c>
      <c r="JY305" s="27">
        <v>44439</v>
      </c>
      <c r="JZ305" t="s">
        <v>33</v>
      </c>
      <c r="KA305" s="27">
        <v>44439</v>
      </c>
      <c r="KB305" t="s">
        <v>33</v>
      </c>
      <c r="KC305" s="27">
        <v>44439</v>
      </c>
      <c r="KD305" t="s">
        <v>33</v>
      </c>
      <c r="KE305" s="27">
        <v>44439</v>
      </c>
    </row>
    <row r="306" spans="1:291" x14ac:dyDescent="0.25">
      <c r="A306">
        <v>6266</v>
      </c>
      <c r="B306" s="7">
        <v>43937</v>
      </c>
      <c r="D306">
        <v>6266</v>
      </c>
      <c r="E306" s="7">
        <v>43937</v>
      </c>
      <c r="G306">
        <v>3045</v>
      </c>
      <c r="I306">
        <v>6251</v>
      </c>
      <c r="J306" s="7">
        <v>43937</v>
      </c>
      <c r="L306">
        <v>3045</v>
      </c>
      <c r="M306">
        <v>182</v>
      </c>
      <c r="O306">
        <v>2198</v>
      </c>
      <c r="P306" s="7">
        <v>43902</v>
      </c>
      <c r="X306">
        <v>182</v>
      </c>
      <c r="Y306">
        <v>6102</v>
      </c>
      <c r="Z306" s="7">
        <v>43937</v>
      </c>
      <c r="AA306">
        <v>182</v>
      </c>
      <c r="AB306">
        <v>182</v>
      </c>
      <c r="AC306">
        <v>2257</v>
      </c>
      <c r="AD306" s="7">
        <v>43979</v>
      </c>
      <c r="AE306" s="14">
        <v>6244</v>
      </c>
      <c r="AF306">
        <v>145</v>
      </c>
      <c r="AG306" s="7">
        <v>43978</v>
      </c>
      <c r="AK306">
        <v>284</v>
      </c>
      <c r="AL306" s="7">
        <v>43977</v>
      </c>
      <c r="AM306">
        <v>2184</v>
      </c>
      <c r="AN306">
        <v>284</v>
      </c>
      <c r="AO306" s="7">
        <v>44011</v>
      </c>
      <c r="AP306">
        <v>284</v>
      </c>
      <c r="AQ306" s="7">
        <v>44011</v>
      </c>
      <c r="AR306">
        <v>284</v>
      </c>
      <c r="AS306" s="27">
        <v>44021</v>
      </c>
      <c r="AT306">
        <v>284</v>
      </c>
      <c r="AU306" s="27">
        <v>44021</v>
      </c>
      <c r="AV306">
        <v>284</v>
      </c>
      <c r="AW306" s="27">
        <v>44021</v>
      </c>
      <c r="AX306">
        <v>284</v>
      </c>
      <c r="AY306" s="27">
        <v>44050</v>
      </c>
      <c r="AZ306">
        <v>283</v>
      </c>
      <c r="BA306" s="27">
        <v>44050</v>
      </c>
      <c r="BB306">
        <v>283</v>
      </c>
      <c r="BC306" s="27">
        <v>44050</v>
      </c>
      <c r="BD306">
        <v>282</v>
      </c>
      <c r="BE306" s="27">
        <v>44050</v>
      </c>
      <c r="BF306">
        <v>282</v>
      </c>
      <c r="BG306" s="27">
        <v>44097</v>
      </c>
      <c r="BJ306">
        <v>282</v>
      </c>
      <c r="BK306" s="27">
        <v>44097</v>
      </c>
      <c r="BL306">
        <v>282</v>
      </c>
      <c r="BM306" s="27">
        <v>44097</v>
      </c>
      <c r="BN306">
        <v>280</v>
      </c>
      <c r="BO306" s="27">
        <v>44097</v>
      </c>
      <c r="BP306">
        <v>280</v>
      </c>
      <c r="BQ306" s="7">
        <v>44097</v>
      </c>
      <c r="BR306">
        <v>284</v>
      </c>
      <c r="BS306" s="27">
        <v>44168</v>
      </c>
      <c r="BT306">
        <v>280</v>
      </c>
      <c r="BU306" s="27">
        <v>44168</v>
      </c>
      <c r="BV306">
        <v>280</v>
      </c>
      <c r="BW306" s="7">
        <v>44168</v>
      </c>
      <c r="BX306">
        <v>284</v>
      </c>
      <c r="BY306" s="27">
        <v>44168</v>
      </c>
      <c r="BZ306">
        <v>279</v>
      </c>
      <c r="CA306" s="27">
        <v>44168</v>
      </c>
      <c r="CB306">
        <v>282</v>
      </c>
      <c r="CC306" s="27">
        <v>44221</v>
      </c>
      <c r="CD306">
        <v>6382</v>
      </c>
      <c r="CE306" s="27">
        <v>44083</v>
      </c>
      <c r="CH306" t="s">
        <v>2563</v>
      </c>
      <c r="CI306" s="27">
        <v>44221</v>
      </c>
      <c r="CJ306">
        <v>8520</v>
      </c>
      <c r="CK306" s="27">
        <v>44050</v>
      </c>
      <c r="CL306" t="s">
        <v>2563</v>
      </c>
      <c r="CM306" s="27">
        <v>44247</v>
      </c>
      <c r="CN306">
        <v>620</v>
      </c>
      <c r="CO306" s="27">
        <v>44247</v>
      </c>
      <c r="CP306">
        <v>620</v>
      </c>
      <c r="CQ306" s="7">
        <v>44247</v>
      </c>
      <c r="CT306">
        <v>72</v>
      </c>
      <c r="CU306" s="7">
        <v>44263</v>
      </c>
      <c r="CV306">
        <v>99</v>
      </c>
      <c r="CW306" s="27">
        <v>44263</v>
      </c>
      <c r="CX306">
        <v>99</v>
      </c>
      <c r="CY306" s="27">
        <v>44298</v>
      </c>
      <c r="CZ306">
        <v>99</v>
      </c>
      <c r="DA306" s="27">
        <v>44298</v>
      </c>
      <c r="DB306">
        <v>99</v>
      </c>
      <c r="DC306" s="27">
        <v>44298</v>
      </c>
      <c r="DD306">
        <v>99</v>
      </c>
      <c r="DE306" s="27">
        <v>44330</v>
      </c>
      <c r="DF306">
        <v>99</v>
      </c>
      <c r="DG306" s="27">
        <v>44330</v>
      </c>
      <c r="DH306">
        <v>99</v>
      </c>
      <c r="DI306" s="27">
        <v>44330</v>
      </c>
      <c r="DJ306" t="s">
        <v>32</v>
      </c>
      <c r="DK306" s="7">
        <v>44368</v>
      </c>
      <c r="DL306" t="s">
        <v>490</v>
      </c>
      <c r="DM306" s="27">
        <v>44363</v>
      </c>
      <c r="DN306" t="s">
        <v>490</v>
      </c>
      <c r="DO306" s="27">
        <v>44363</v>
      </c>
      <c r="DP306" t="s">
        <v>484</v>
      </c>
      <c r="DQ306" s="27">
        <v>44363</v>
      </c>
      <c r="DT306" t="s">
        <v>485</v>
      </c>
      <c r="DU306" s="27">
        <v>44363</v>
      </c>
      <c r="DV306" t="s">
        <v>483</v>
      </c>
      <c r="DW306" s="27">
        <v>44363</v>
      </c>
      <c r="DX306" t="s">
        <v>422</v>
      </c>
      <c r="DY306" s="7">
        <v>44363</v>
      </c>
      <c r="DZ306" t="s">
        <v>422</v>
      </c>
      <c r="EA306">
        <v>44363</v>
      </c>
      <c r="EB306" t="s">
        <v>422</v>
      </c>
      <c r="EC306" s="27">
        <v>44363</v>
      </c>
      <c r="ED306" t="s">
        <v>422</v>
      </c>
      <c r="EE306" s="27">
        <v>44363</v>
      </c>
      <c r="EF306" t="s">
        <v>422</v>
      </c>
      <c r="EG306" s="7">
        <v>44363</v>
      </c>
      <c r="EH306" t="s">
        <v>422</v>
      </c>
      <c r="EI306" s="27">
        <v>44363</v>
      </c>
      <c r="EJ306" t="s">
        <v>22</v>
      </c>
      <c r="EK306" s="27">
        <v>44363</v>
      </c>
      <c r="EL306" t="s">
        <v>22</v>
      </c>
      <c r="EM306" s="27">
        <v>44363</v>
      </c>
      <c r="EN306" t="s">
        <v>22</v>
      </c>
      <c r="EO306" s="27">
        <v>44363</v>
      </c>
      <c r="EP306" t="s">
        <v>23</v>
      </c>
      <c r="EQ306" s="27">
        <v>44363</v>
      </c>
      <c r="ER306" t="s">
        <v>514</v>
      </c>
      <c r="ES306" s="27">
        <v>44392</v>
      </c>
      <c r="ET306" t="s">
        <v>511</v>
      </c>
      <c r="EU306" s="27">
        <v>44421</v>
      </c>
      <c r="EV306" t="s">
        <v>510</v>
      </c>
      <c r="EW306" s="27">
        <v>44421</v>
      </c>
      <c r="EX306" t="s">
        <v>511</v>
      </c>
      <c r="EY306" s="27">
        <v>44421</v>
      </c>
      <c r="EZ306" t="s">
        <v>511</v>
      </c>
      <c r="FA306">
        <v>44421</v>
      </c>
      <c r="FB306" t="s">
        <v>511</v>
      </c>
      <c r="FC306" s="27">
        <v>44421</v>
      </c>
      <c r="FF306" t="s">
        <v>508</v>
      </c>
      <c r="FG306" s="27">
        <v>44421</v>
      </c>
      <c r="FH306" t="s">
        <v>507</v>
      </c>
      <c r="FI306" s="7">
        <v>44421</v>
      </c>
      <c r="FJ306" t="s">
        <v>507</v>
      </c>
      <c r="FK306" s="27">
        <v>44421</v>
      </c>
      <c r="FL306" t="s">
        <v>506</v>
      </c>
      <c r="FM306" s="27">
        <v>44421</v>
      </c>
      <c r="FN306" t="s">
        <v>505</v>
      </c>
      <c r="FO306" s="27">
        <v>44453</v>
      </c>
      <c r="FP306" t="s">
        <v>505</v>
      </c>
      <c r="FQ306" s="27">
        <v>44453</v>
      </c>
      <c r="FR306" t="s">
        <v>504</v>
      </c>
      <c r="FS306" s="27">
        <v>44439</v>
      </c>
      <c r="FT306" t="s">
        <v>504</v>
      </c>
      <c r="FU306" s="7">
        <v>44439</v>
      </c>
      <c r="FV306" t="s">
        <v>504</v>
      </c>
      <c r="FW306" s="27">
        <v>44439</v>
      </c>
      <c r="FX306" t="s">
        <v>504</v>
      </c>
      <c r="FY306" s="27">
        <v>44439</v>
      </c>
      <c r="FZ306" t="s">
        <v>504</v>
      </c>
      <c r="GA306" s="27">
        <v>44439</v>
      </c>
      <c r="GB306" t="s">
        <v>504</v>
      </c>
      <c r="GC306" s="27">
        <v>44439</v>
      </c>
      <c r="GD306" t="s">
        <v>504</v>
      </c>
      <c r="GE306" s="27">
        <v>44439</v>
      </c>
      <c r="GF306" t="s">
        <v>504</v>
      </c>
      <c r="GG306" s="27">
        <v>44439</v>
      </c>
      <c r="GH306" t="s">
        <v>504</v>
      </c>
      <c r="GI306" s="27">
        <v>44439</v>
      </c>
      <c r="GJ306" t="s">
        <v>504</v>
      </c>
      <c r="GK306" s="27">
        <v>44439</v>
      </c>
      <c r="GL306" t="s">
        <v>504</v>
      </c>
      <c r="GM306" s="27">
        <v>44439</v>
      </c>
      <c r="GN306" t="s">
        <v>504</v>
      </c>
      <c r="GO306" s="27">
        <v>44439</v>
      </c>
      <c r="GP306" t="s">
        <v>504</v>
      </c>
      <c r="GQ306" s="27">
        <v>44439</v>
      </c>
      <c r="GR306" t="s">
        <v>504</v>
      </c>
      <c r="GS306" s="27">
        <v>44439</v>
      </c>
      <c r="GT306" t="s">
        <v>504</v>
      </c>
      <c r="GU306" s="27">
        <v>44439</v>
      </c>
      <c r="GV306" t="s">
        <v>504</v>
      </c>
      <c r="GW306" s="27">
        <v>44439</v>
      </c>
      <c r="GX306" t="s">
        <v>504</v>
      </c>
      <c r="GY306" s="27">
        <v>44439</v>
      </c>
      <c r="GZ306" t="s">
        <v>503</v>
      </c>
      <c r="HA306" s="27">
        <v>44469</v>
      </c>
      <c r="HB306" t="s">
        <v>503</v>
      </c>
      <c r="HC306" s="27">
        <v>44469</v>
      </c>
      <c r="HD306" t="s">
        <v>503</v>
      </c>
      <c r="HE306" s="27">
        <v>44469</v>
      </c>
      <c r="HF306" t="s">
        <v>503</v>
      </c>
      <c r="HG306">
        <v>44469</v>
      </c>
      <c r="HH306" t="s">
        <v>503</v>
      </c>
      <c r="HI306">
        <v>44469</v>
      </c>
      <c r="HJ306" t="s">
        <v>503</v>
      </c>
      <c r="HK306">
        <v>44469</v>
      </c>
      <c r="HL306" t="s">
        <v>503</v>
      </c>
      <c r="HM306" s="27">
        <v>44469</v>
      </c>
      <c r="HN306" t="s">
        <v>33</v>
      </c>
      <c r="HO306" s="27">
        <v>44439</v>
      </c>
      <c r="HP306" t="s">
        <v>502</v>
      </c>
      <c r="HQ306" s="27">
        <v>44453</v>
      </c>
      <c r="HR306" s="470" t="s">
        <v>502</v>
      </c>
      <c r="HS306" s="471">
        <v>44453</v>
      </c>
      <c r="HT306" t="s">
        <v>502</v>
      </c>
      <c r="HU306" s="27">
        <v>44453</v>
      </c>
      <c r="HV306" t="s">
        <v>502</v>
      </c>
      <c r="HW306" s="27">
        <v>44453</v>
      </c>
      <c r="HX306" t="s">
        <v>502</v>
      </c>
      <c r="HY306" s="27">
        <v>44453</v>
      </c>
      <c r="HZ306" t="s">
        <v>32</v>
      </c>
      <c r="IA306" s="27">
        <v>44368</v>
      </c>
      <c r="IB306" t="s">
        <v>32</v>
      </c>
      <c r="IC306" s="27">
        <v>44368</v>
      </c>
      <c r="ID306" t="s">
        <v>32</v>
      </c>
      <c r="IE306" s="27">
        <v>44368</v>
      </c>
      <c r="IF306" t="s">
        <v>30</v>
      </c>
      <c r="IG306" s="27">
        <v>44588</v>
      </c>
      <c r="IH306" t="s">
        <v>501</v>
      </c>
      <c r="II306" s="27">
        <v>44588</v>
      </c>
      <c r="IJ306" t="s">
        <v>501</v>
      </c>
      <c r="IK306" s="27">
        <v>44606</v>
      </c>
      <c r="IL306" t="s">
        <v>501</v>
      </c>
      <c r="IM306" s="27">
        <v>44606</v>
      </c>
      <c r="IN306" t="s">
        <v>501</v>
      </c>
      <c r="IO306" s="27">
        <v>44606</v>
      </c>
      <c r="IR306" t="s">
        <v>502</v>
      </c>
      <c r="IS306">
        <v>44606</v>
      </c>
      <c r="IT306" t="s">
        <v>502</v>
      </c>
      <c r="IU306" s="27">
        <v>44606</v>
      </c>
      <c r="IV306" t="s">
        <v>502</v>
      </c>
      <c r="IW306" s="27">
        <v>44606</v>
      </c>
      <c r="IX306" t="s">
        <v>502</v>
      </c>
      <c r="IY306" s="27">
        <v>44606</v>
      </c>
      <c r="IZ306" t="s">
        <v>502</v>
      </c>
      <c r="JA306" s="27">
        <v>44606</v>
      </c>
      <c r="JB306" t="s">
        <v>502</v>
      </c>
      <c r="JC306" s="27">
        <v>44606</v>
      </c>
      <c r="JD306" t="s">
        <v>502</v>
      </c>
      <c r="JE306" s="27">
        <v>44606</v>
      </c>
      <c r="JF306" t="s">
        <v>503</v>
      </c>
      <c r="JG306">
        <v>44469</v>
      </c>
      <c r="JH306" t="s">
        <v>33</v>
      </c>
      <c r="JI306" s="27">
        <v>44439</v>
      </c>
      <c r="JJ306" t="s">
        <v>33</v>
      </c>
      <c r="JK306">
        <v>44439</v>
      </c>
      <c r="JL306" t="s">
        <v>33</v>
      </c>
      <c r="JM306" s="27">
        <v>44439</v>
      </c>
      <c r="JN306" t="s">
        <v>33</v>
      </c>
      <c r="JO306" s="7">
        <v>44439</v>
      </c>
      <c r="JP306" t="s">
        <v>33</v>
      </c>
      <c r="JQ306" s="27">
        <v>44439</v>
      </c>
      <c r="JR306" t="s">
        <v>33</v>
      </c>
      <c r="JS306" s="27">
        <v>44439</v>
      </c>
      <c r="JT306" t="s">
        <v>33</v>
      </c>
      <c r="JU306">
        <v>44439</v>
      </c>
      <c r="JV306" t="s">
        <v>501</v>
      </c>
      <c r="JW306">
        <v>44726</v>
      </c>
      <c r="JX306" t="s">
        <v>501</v>
      </c>
      <c r="JY306" s="27">
        <v>44726</v>
      </c>
      <c r="JZ306" t="s">
        <v>501</v>
      </c>
      <c r="KA306" s="27">
        <v>44761</v>
      </c>
      <c r="KB306" t="s">
        <v>501</v>
      </c>
      <c r="KC306" s="27">
        <v>44761</v>
      </c>
      <c r="KD306" t="s">
        <v>501</v>
      </c>
      <c r="KE306" s="27">
        <v>44761</v>
      </c>
    </row>
    <row r="307" spans="1:291" x14ac:dyDescent="0.25">
      <c r="A307">
        <v>6251</v>
      </c>
      <c r="B307" s="7">
        <v>43937</v>
      </c>
      <c r="D307">
        <v>6251</v>
      </c>
      <c r="E307" s="7">
        <v>43937</v>
      </c>
      <c r="G307">
        <v>6650</v>
      </c>
      <c r="I307">
        <v>6243</v>
      </c>
      <c r="J307" s="7">
        <v>43937</v>
      </c>
      <c r="L307">
        <v>6650</v>
      </c>
      <c r="M307">
        <v>181</v>
      </c>
      <c r="O307">
        <v>2262</v>
      </c>
      <c r="P307" s="7">
        <v>43936</v>
      </c>
      <c r="X307">
        <v>181</v>
      </c>
      <c r="Y307">
        <v>6266</v>
      </c>
      <c r="Z307" s="7">
        <v>43937</v>
      </c>
      <c r="AA307">
        <v>181</v>
      </c>
      <c r="AB307">
        <v>181</v>
      </c>
      <c r="AC307">
        <v>2184</v>
      </c>
      <c r="AD307" s="7">
        <v>43936</v>
      </c>
      <c r="AE307" s="14">
        <v>6286</v>
      </c>
      <c r="AF307">
        <v>279</v>
      </c>
      <c r="AG307" s="7">
        <v>43978</v>
      </c>
      <c r="AK307">
        <v>300</v>
      </c>
      <c r="AL307" s="7">
        <v>43978</v>
      </c>
      <c r="AM307">
        <v>85</v>
      </c>
      <c r="AN307">
        <v>300</v>
      </c>
      <c r="AO307" s="7">
        <v>44011</v>
      </c>
      <c r="AP307">
        <v>300</v>
      </c>
      <c r="AQ307" s="7">
        <v>44011</v>
      </c>
      <c r="AR307">
        <v>300</v>
      </c>
      <c r="AS307" s="27">
        <v>44021</v>
      </c>
      <c r="AT307">
        <v>300</v>
      </c>
      <c r="AU307" s="27">
        <v>44021</v>
      </c>
      <c r="AV307">
        <v>300</v>
      </c>
      <c r="AW307" s="27">
        <v>44021</v>
      </c>
      <c r="AX307">
        <v>300</v>
      </c>
      <c r="AY307" s="27">
        <v>44053</v>
      </c>
      <c r="AZ307">
        <v>284</v>
      </c>
      <c r="BA307" s="27">
        <v>44050</v>
      </c>
      <c r="BB307">
        <v>284</v>
      </c>
      <c r="BC307" s="27">
        <v>44050</v>
      </c>
      <c r="BD307">
        <v>283</v>
      </c>
      <c r="BE307" s="27">
        <v>44050</v>
      </c>
      <c r="BF307">
        <v>283</v>
      </c>
      <c r="BG307" s="27">
        <v>44097</v>
      </c>
      <c r="BJ307">
        <v>283</v>
      </c>
      <c r="BK307" s="27">
        <v>44097</v>
      </c>
      <c r="BL307">
        <v>283</v>
      </c>
      <c r="BM307" s="27">
        <v>44097</v>
      </c>
      <c r="BN307">
        <v>281</v>
      </c>
      <c r="BO307" s="27">
        <v>44097</v>
      </c>
      <c r="BP307">
        <v>281</v>
      </c>
      <c r="BQ307" s="7">
        <v>44097</v>
      </c>
      <c r="BR307">
        <v>300</v>
      </c>
      <c r="BS307" s="27">
        <v>44097</v>
      </c>
      <c r="BT307">
        <v>281</v>
      </c>
      <c r="BU307" s="27">
        <v>44168</v>
      </c>
      <c r="BV307">
        <v>281</v>
      </c>
      <c r="BW307" s="7">
        <v>44168</v>
      </c>
      <c r="BX307">
        <v>300</v>
      </c>
      <c r="BY307" s="27">
        <v>44097</v>
      </c>
      <c r="BZ307">
        <v>280</v>
      </c>
      <c r="CA307" s="27">
        <v>44168</v>
      </c>
      <c r="CB307">
        <v>283</v>
      </c>
      <c r="CC307" s="27">
        <v>44221</v>
      </c>
      <c r="CD307">
        <v>7907</v>
      </c>
      <c r="CE307" s="27">
        <v>44217</v>
      </c>
      <c r="CH307" t="s">
        <v>2564</v>
      </c>
      <c r="CI307" s="27">
        <v>44221</v>
      </c>
      <c r="CJ307">
        <v>8525</v>
      </c>
      <c r="CK307" s="27">
        <v>44217</v>
      </c>
      <c r="CL307" t="s">
        <v>2564</v>
      </c>
      <c r="CM307" s="27">
        <v>44247</v>
      </c>
      <c r="CN307" t="s">
        <v>2563</v>
      </c>
      <c r="CO307" s="27">
        <v>44247</v>
      </c>
      <c r="CP307" t="s">
        <v>2563</v>
      </c>
      <c r="CQ307" s="7">
        <v>44247</v>
      </c>
      <c r="CT307">
        <v>134</v>
      </c>
      <c r="CU307" s="7">
        <v>43929</v>
      </c>
      <c r="CV307">
        <v>75</v>
      </c>
      <c r="CW307" s="27">
        <v>44263</v>
      </c>
      <c r="CX307">
        <v>75</v>
      </c>
      <c r="CY307" s="27">
        <v>44298</v>
      </c>
      <c r="CZ307">
        <v>75</v>
      </c>
      <c r="DA307" s="27">
        <v>44298</v>
      </c>
      <c r="DB307">
        <v>75</v>
      </c>
      <c r="DC307" s="27">
        <v>44298</v>
      </c>
      <c r="DD307">
        <v>75</v>
      </c>
      <c r="DE307" s="27">
        <v>44337</v>
      </c>
      <c r="DF307">
        <v>75</v>
      </c>
      <c r="DG307" s="27">
        <v>44337</v>
      </c>
      <c r="DH307">
        <v>75</v>
      </c>
      <c r="DI307" s="27">
        <v>44337</v>
      </c>
      <c r="DJ307" t="s">
        <v>33</v>
      </c>
      <c r="DK307" s="7">
        <v>44019</v>
      </c>
      <c r="DL307" t="s">
        <v>491</v>
      </c>
      <c r="DM307" s="27">
        <v>44363</v>
      </c>
      <c r="DN307" t="s">
        <v>491</v>
      </c>
      <c r="DO307" s="27">
        <v>44363</v>
      </c>
      <c r="DP307" t="s">
        <v>485</v>
      </c>
      <c r="DQ307" s="27">
        <v>44363</v>
      </c>
      <c r="DT307" t="s">
        <v>486</v>
      </c>
      <c r="DU307" s="27">
        <v>44363</v>
      </c>
      <c r="DV307" t="s">
        <v>484</v>
      </c>
      <c r="DW307" s="27">
        <v>44363</v>
      </c>
      <c r="DX307" t="s">
        <v>423</v>
      </c>
      <c r="DY307" s="7">
        <v>44363</v>
      </c>
      <c r="DZ307" t="s">
        <v>423</v>
      </c>
      <c r="EA307">
        <v>44363</v>
      </c>
      <c r="EB307" t="s">
        <v>423</v>
      </c>
      <c r="EC307" s="27">
        <v>44392</v>
      </c>
      <c r="ED307" t="s">
        <v>423</v>
      </c>
      <c r="EE307" s="27">
        <v>44392</v>
      </c>
      <c r="EF307" t="s">
        <v>423</v>
      </c>
      <c r="EG307" s="7">
        <v>44392</v>
      </c>
      <c r="EH307" t="s">
        <v>423</v>
      </c>
      <c r="EI307" s="27">
        <v>44392</v>
      </c>
      <c r="EJ307" t="s">
        <v>23</v>
      </c>
      <c r="EK307" s="27">
        <v>44363</v>
      </c>
      <c r="EL307" t="s">
        <v>23</v>
      </c>
      <c r="EM307" s="27">
        <v>44363</v>
      </c>
      <c r="EN307" t="s">
        <v>23</v>
      </c>
      <c r="EO307" s="27">
        <v>44363</v>
      </c>
      <c r="EP307" t="s">
        <v>420</v>
      </c>
      <c r="EQ307" s="27">
        <v>44392</v>
      </c>
      <c r="ER307" t="s">
        <v>21</v>
      </c>
      <c r="ES307" s="27">
        <v>44396</v>
      </c>
      <c r="ET307" t="s">
        <v>513</v>
      </c>
      <c r="EU307" s="27">
        <v>44421</v>
      </c>
      <c r="EV307" t="s">
        <v>511</v>
      </c>
      <c r="EW307" s="27">
        <v>44421</v>
      </c>
      <c r="EX307" t="s">
        <v>513</v>
      </c>
      <c r="EY307" s="27">
        <v>44421</v>
      </c>
      <c r="EZ307" t="s">
        <v>513</v>
      </c>
      <c r="FA307">
        <v>44421</v>
      </c>
      <c r="FB307" t="s">
        <v>513</v>
      </c>
      <c r="FC307" s="27">
        <v>44421</v>
      </c>
      <c r="FF307" t="s">
        <v>510</v>
      </c>
      <c r="FG307" s="27">
        <v>44421</v>
      </c>
      <c r="FH307" t="s">
        <v>508</v>
      </c>
      <c r="FI307" s="7">
        <v>44421</v>
      </c>
      <c r="FJ307" t="s">
        <v>508</v>
      </c>
      <c r="FK307" s="27">
        <v>44421</v>
      </c>
      <c r="FL307" t="s">
        <v>507</v>
      </c>
      <c r="FM307" s="27">
        <v>44421</v>
      </c>
      <c r="FN307" t="s">
        <v>506</v>
      </c>
      <c r="FO307" s="27">
        <v>44453</v>
      </c>
      <c r="FP307" t="s">
        <v>506</v>
      </c>
      <c r="FQ307" s="27">
        <v>44453</v>
      </c>
      <c r="FR307" t="s">
        <v>505</v>
      </c>
      <c r="FS307" s="27">
        <v>44453</v>
      </c>
      <c r="FT307" t="s">
        <v>505</v>
      </c>
      <c r="FU307" s="7">
        <v>44453</v>
      </c>
      <c r="FV307" t="s">
        <v>505</v>
      </c>
      <c r="FW307" s="27">
        <v>44453</v>
      </c>
      <c r="FX307" t="s">
        <v>505</v>
      </c>
      <c r="FY307" s="27">
        <v>44453</v>
      </c>
      <c r="FZ307" t="s">
        <v>505</v>
      </c>
      <c r="GA307" s="27">
        <v>44453</v>
      </c>
      <c r="GB307" t="s">
        <v>505</v>
      </c>
      <c r="GC307" s="27">
        <v>44453</v>
      </c>
      <c r="GD307" t="s">
        <v>505</v>
      </c>
      <c r="GE307" s="27">
        <v>44453</v>
      </c>
      <c r="GF307" t="s">
        <v>505</v>
      </c>
      <c r="GG307" s="27">
        <v>44453</v>
      </c>
      <c r="GH307" t="s">
        <v>505</v>
      </c>
      <c r="GI307" s="27">
        <v>44453</v>
      </c>
      <c r="GJ307" t="s">
        <v>505</v>
      </c>
      <c r="GK307" s="27">
        <v>44482</v>
      </c>
      <c r="GL307" t="s">
        <v>505</v>
      </c>
      <c r="GM307" s="27">
        <v>44482</v>
      </c>
      <c r="GN307" t="s">
        <v>505</v>
      </c>
      <c r="GO307" s="27">
        <v>44482</v>
      </c>
      <c r="GP307" t="s">
        <v>505</v>
      </c>
      <c r="GQ307" s="27">
        <v>44482</v>
      </c>
      <c r="GR307" t="s">
        <v>505</v>
      </c>
      <c r="GS307" s="27">
        <v>44482</v>
      </c>
      <c r="GT307" t="s">
        <v>505</v>
      </c>
      <c r="GU307" s="27">
        <v>44510</v>
      </c>
      <c r="GV307" t="s">
        <v>505</v>
      </c>
      <c r="GW307" s="27">
        <v>44510</v>
      </c>
      <c r="GX307" t="s">
        <v>505</v>
      </c>
      <c r="GY307" s="27">
        <v>44510</v>
      </c>
      <c r="GZ307" t="s">
        <v>504</v>
      </c>
      <c r="HA307" s="27">
        <v>44439</v>
      </c>
      <c r="HB307" t="s">
        <v>504</v>
      </c>
      <c r="HC307" s="27">
        <v>44439</v>
      </c>
      <c r="HD307" t="s">
        <v>504</v>
      </c>
      <c r="HE307" s="27">
        <v>44439</v>
      </c>
      <c r="HF307" t="s">
        <v>504</v>
      </c>
      <c r="HG307">
        <v>44439</v>
      </c>
      <c r="HH307" t="s">
        <v>504</v>
      </c>
      <c r="HI307">
        <v>44439</v>
      </c>
      <c r="HJ307" t="s">
        <v>504</v>
      </c>
      <c r="HK307">
        <v>44439</v>
      </c>
      <c r="HL307" t="s">
        <v>504</v>
      </c>
      <c r="HM307" s="27">
        <v>44439</v>
      </c>
      <c r="HN307" t="s">
        <v>501</v>
      </c>
      <c r="HO307" s="27">
        <v>44469</v>
      </c>
      <c r="HP307" t="s">
        <v>503</v>
      </c>
      <c r="HQ307" s="27">
        <v>44469</v>
      </c>
      <c r="HR307" s="470" t="s">
        <v>503</v>
      </c>
      <c r="HS307" s="471">
        <v>44469</v>
      </c>
      <c r="HT307" t="s">
        <v>503</v>
      </c>
      <c r="HU307" s="27">
        <v>44469</v>
      </c>
      <c r="HV307" t="s">
        <v>503</v>
      </c>
      <c r="HW307" s="27">
        <v>44469</v>
      </c>
      <c r="HX307" t="s">
        <v>503</v>
      </c>
      <c r="HY307" s="27">
        <v>44469</v>
      </c>
      <c r="HZ307" t="s">
        <v>33</v>
      </c>
      <c r="IA307" s="27">
        <v>44439</v>
      </c>
      <c r="IB307" t="s">
        <v>33</v>
      </c>
      <c r="IC307" s="27">
        <v>44439</v>
      </c>
      <c r="ID307" t="s">
        <v>33</v>
      </c>
      <c r="IE307" s="27">
        <v>44439</v>
      </c>
      <c r="IF307" t="s">
        <v>32</v>
      </c>
      <c r="IG307" s="27">
        <v>44368</v>
      </c>
      <c r="IH307" t="s">
        <v>502</v>
      </c>
      <c r="II307" s="27">
        <v>44588</v>
      </c>
      <c r="IJ307" t="s">
        <v>502</v>
      </c>
      <c r="IK307" s="27">
        <v>44606</v>
      </c>
      <c r="IL307" t="s">
        <v>502</v>
      </c>
      <c r="IM307" s="27">
        <v>44606</v>
      </c>
      <c r="IN307" t="s">
        <v>502</v>
      </c>
      <c r="IO307" s="27">
        <v>44606</v>
      </c>
      <c r="IR307" t="s">
        <v>503</v>
      </c>
      <c r="IS307">
        <v>44469</v>
      </c>
      <c r="IT307" t="s">
        <v>503</v>
      </c>
      <c r="IU307" s="27">
        <v>44469</v>
      </c>
      <c r="IV307" t="s">
        <v>503</v>
      </c>
      <c r="IW307" s="27">
        <v>44469</v>
      </c>
      <c r="IX307" t="s">
        <v>503</v>
      </c>
      <c r="IY307" s="27">
        <v>44469</v>
      </c>
      <c r="IZ307" t="s">
        <v>503</v>
      </c>
      <c r="JA307" s="27">
        <v>44469</v>
      </c>
      <c r="JB307" t="s">
        <v>503</v>
      </c>
      <c r="JC307" s="27">
        <v>44469</v>
      </c>
      <c r="JD307" t="s">
        <v>503</v>
      </c>
      <c r="JE307" s="27">
        <v>44469</v>
      </c>
      <c r="JF307" t="s">
        <v>504</v>
      </c>
      <c r="JG307">
        <v>44439</v>
      </c>
      <c r="JH307" t="s">
        <v>501</v>
      </c>
      <c r="JI307" s="27">
        <v>44663</v>
      </c>
      <c r="JJ307" t="s">
        <v>501</v>
      </c>
      <c r="JK307">
        <v>44663</v>
      </c>
      <c r="JL307" t="s">
        <v>501</v>
      </c>
      <c r="JM307" s="27">
        <v>44663</v>
      </c>
      <c r="JN307" t="s">
        <v>501</v>
      </c>
      <c r="JO307" s="7">
        <v>44663</v>
      </c>
      <c r="JP307" t="s">
        <v>501</v>
      </c>
      <c r="JQ307" s="27">
        <v>44663</v>
      </c>
      <c r="JR307" t="s">
        <v>501</v>
      </c>
      <c r="JS307" s="27">
        <v>44663</v>
      </c>
      <c r="JT307" t="s">
        <v>501</v>
      </c>
      <c r="JU307">
        <v>44663</v>
      </c>
      <c r="JV307" t="s">
        <v>502</v>
      </c>
      <c r="JW307">
        <v>44726</v>
      </c>
      <c r="JX307" t="s">
        <v>502</v>
      </c>
      <c r="JY307" s="27">
        <v>44726</v>
      </c>
      <c r="JZ307" t="s">
        <v>502</v>
      </c>
      <c r="KA307" s="27">
        <v>44761</v>
      </c>
      <c r="KB307" t="s">
        <v>502</v>
      </c>
      <c r="KC307" s="27">
        <v>44761</v>
      </c>
      <c r="KD307" t="s">
        <v>502</v>
      </c>
      <c r="KE307" s="27">
        <v>44761</v>
      </c>
    </row>
    <row r="308" spans="1:291" x14ac:dyDescent="0.25">
      <c r="A308">
        <v>6243</v>
      </c>
      <c r="B308" s="7">
        <v>43937</v>
      </c>
      <c r="D308">
        <v>6243</v>
      </c>
      <c r="E308" s="7">
        <v>43927</v>
      </c>
      <c r="G308">
        <v>6640</v>
      </c>
      <c r="I308">
        <v>6244</v>
      </c>
      <c r="J308" s="7">
        <v>43937</v>
      </c>
      <c r="L308">
        <v>6640</v>
      </c>
      <c r="M308">
        <v>6293</v>
      </c>
      <c r="O308">
        <v>2257</v>
      </c>
      <c r="P308" s="7">
        <v>43936</v>
      </c>
      <c r="X308">
        <v>6293</v>
      </c>
      <c r="Y308">
        <v>6251</v>
      </c>
      <c r="Z308" s="7">
        <v>43937</v>
      </c>
      <c r="AA308">
        <v>6293</v>
      </c>
      <c r="AB308">
        <v>6293</v>
      </c>
      <c r="AC308">
        <v>85</v>
      </c>
      <c r="AD308" s="7">
        <v>43978</v>
      </c>
      <c r="AE308" s="14">
        <v>6289</v>
      </c>
      <c r="AF308">
        <v>280</v>
      </c>
      <c r="AG308" s="7">
        <v>43978</v>
      </c>
      <c r="AK308">
        <v>299</v>
      </c>
      <c r="AL308" s="7">
        <v>43978</v>
      </c>
      <c r="AM308">
        <v>86</v>
      </c>
      <c r="AN308">
        <v>299</v>
      </c>
      <c r="AO308" s="7">
        <v>44011</v>
      </c>
      <c r="AP308">
        <v>299</v>
      </c>
      <c r="AQ308" s="7">
        <v>44011</v>
      </c>
      <c r="AR308">
        <v>299</v>
      </c>
      <c r="AS308" s="27">
        <v>44021</v>
      </c>
      <c r="AT308">
        <v>299</v>
      </c>
      <c r="AU308" s="27">
        <v>44021</v>
      </c>
      <c r="AV308">
        <v>299</v>
      </c>
      <c r="AW308" s="27">
        <v>44021</v>
      </c>
      <c r="AX308">
        <v>299</v>
      </c>
      <c r="AY308" s="27">
        <v>44053</v>
      </c>
      <c r="AZ308">
        <v>300</v>
      </c>
      <c r="BA308" s="27">
        <v>44053</v>
      </c>
      <c r="BB308">
        <v>300</v>
      </c>
      <c r="BC308" s="27">
        <v>44053</v>
      </c>
      <c r="BD308">
        <v>284</v>
      </c>
      <c r="BE308" s="27">
        <v>44050</v>
      </c>
      <c r="BF308">
        <v>284</v>
      </c>
      <c r="BG308" s="27">
        <v>44097</v>
      </c>
      <c r="BJ308">
        <v>284</v>
      </c>
      <c r="BK308" s="27">
        <v>44097</v>
      </c>
      <c r="BL308">
        <v>284</v>
      </c>
      <c r="BM308" s="27">
        <v>44097</v>
      </c>
      <c r="BN308">
        <v>282</v>
      </c>
      <c r="BO308" s="27">
        <v>44097</v>
      </c>
      <c r="BP308">
        <v>282</v>
      </c>
      <c r="BQ308" s="7">
        <v>44097</v>
      </c>
      <c r="BR308">
        <v>299</v>
      </c>
      <c r="BS308" s="27">
        <v>44168</v>
      </c>
      <c r="BT308">
        <v>282</v>
      </c>
      <c r="BU308" s="27">
        <v>44168</v>
      </c>
      <c r="BV308">
        <v>282</v>
      </c>
      <c r="BW308" s="7">
        <v>44168</v>
      </c>
      <c r="BX308">
        <v>299</v>
      </c>
      <c r="BY308" s="27">
        <v>44168</v>
      </c>
      <c r="BZ308">
        <v>281</v>
      </c>
      <c r="CA308" s="27">
        <v>44168</v>
      </c>
      <c r="CB308">
        <v>284</v>
      </c>
      <c r="CC308" s="27">
        <v>44168</v>
      </c>
      <c r="CD308">
        <v>2100</v>
      </c>
      <c r="CE308" s="27">
        <v>44000</v>
      </c>
      <c r="CH308" t="s">
        <v>2565</v>
      </c>
      <c r="CI308" s="27">
        <v>44221</v>
      </c>
      <c r="CJ308">
        <v>8530</v>
      </c>
      <c r="CK308" s="27">
        <v>44217</v>
      </c>
      <c r="CL308" t="s">
        <v>2565</v>
      </c>
      <c r="CM308" s="27">
        <v>44247</v>
      </c>
      <c r="CN308" t="s">
        <v>2564</v>
      </c>
      <c r="CO308" s="27">
        <v>44247</v>
      </c>
      <c r="CP308" t="s">
        <v>2564</v>
      </c>
      <c r="CQ308" s="7">
        <v>44247</v>
      </c>
      <c r="CT308">
        <v>291</v>
      </c>
      <c r="CU308" s="7">
        <v>44263</v>
      </c>
      <c r="CV308">
        <v>610</v>
      </c>
      <c r="CW308" s="27">
        <v>44263</v>
      </c>
      <c r="CX308">
        <v>610</v>
      </c>
      <c r="CY308" s="27">
        <v>44298</v>
      </c>
      <c r="CZ308">
        <v>610</v>
      </c>
      <c r="DA308" s="27">
        <v>44298</v>
      </c>
      <c r="DB308">
        <v>610</v>
      </c>
      <c r="DC308" s="27">
        <v>44298</v>
      </c>
      <c r="DD308">
        <v>610</v>
      </c>
      <c r="DE308" s="27">
        <v>44337</v>
      </c>
      <c r="DF308">
        <v>610</v>
      </c>
      <c r="DG308" s="27">
        <v>44337</v>
      </c>
      <c r="DH308">
        <v>610</v>
      </c>
      <c r="DI308" s="27">
        <v>44337</v>
      </c>
      <c r="DJ308" t="s">
        <v>501</v>
      </c>
      <c r="DK308" s="7">
        <v>44053</v>
      </c>
      <c r="DL308" t="s">
        <v>493</v>
      </c>
      <c r="DM308" s="27">
        <v>44363</v>
      </c>
      <c r="DN308" t="s">
        <v>493</v>
      </c>
      <c r="DO308" s="27">
        <v>44363</v>
      </c>
      <c r="DP308" t="s">
        <v>486</v>
      </c>
      <c r="DQ308" s="27">
        <v>44363</v>
      </c>
      <c r="DT308" t="s">
        <v>487</v>
      </c>
      <c r="DU308" s="27">
        <v>44363</v>
      </c>
      <c r="DV308" t="s">
        <v>485</v>
      </c>
      <c r="DW308" s="27">
        <v>44363</v>
      </c>
      <c r="DX308" t="s">
        <v>483</v>
      </c>
      <c r="DY308" s="7">
        <v>44363</v>
      </c>
      <c r="DZ308" t="s">
        <v>482</v>
      </c>
      <c r="EA308">
        <v>44396</v>
      </c>
      <c r="EB308" t="s">
        <v>482</v>
      </c>
      <c r="EC308" s="27">
        <v>44396</v>
      </c>
      <c r="ED308" t="s">
        <v>482</v>
      </c>
      <c r="EE308" s="27">
        <v>44396</v>
      </c>
      <c r="EF308" t="s">
        <v>482</v>
      </c>
      <c r="EG308" s="7">
        <v>44396</v>
      </c>
      <c r="EH308" t="s">
        <v>482</v>
      </c>
      <c r="EI308" s="27">
        <v>44396</v>
      </c>
      <c r="EJ308" t="s">
        <v>420</v>
      </c>
      <c r="EK308" s="27">
        <v>44392</v>
      </c>
      <c r="EL308" t="s">
        <v>420</v>
      </c>
      <c r="EM308" s="27">
        <v>44392</v>
      </c>
      <c r="EN308" t="s">
        <v>420</v>
      </c>
      <c r="EO308" s="27">
        <v>44392</v>
      </c>
      <c r="EP308" t="s">
        <v>422</v>
      </c>
      <c r="EQ308" s="27">
        <v>44363</v>
      </c>
      <c r="ER308" t="s">
        <v>586</v>
      </c>
      <c r="ES308" s="27">
        <v>44363</v>
      </c>
      <c r="ET308" t="s">
        <v>514</v>
      </c>
      <c r="EU308" s="27">
        <v>44421</v>
      </c>
      <c r="EV308" t="s">
        <v>513</v>
      </c>
      <c r="EW308" s="27">
        <v>44421</v>
      </c>
      <c r="EX308" t="s">
        <v>514</v>
      </c>
      <c r="EY308" s="27">
        <v>44421</v>
      </c>
      <c r="EZ308" t="s">
        <v>514</v>
      </c>
      <c r="FA308">
        <v>44421</v>
      </c>
      <c r="FB308" t="s">
        <v>514</v>
      </c>
      <c r="FC308" s="27">
        <v>44421</v>
      </c>
      <c r="FF308" t="s">
        <v>511</v>
      </c>
      <c r="FG308" s="27">
        <v>44421</v>
      </c>
      <c r="FH308" t="s">
        <v>510</v>
      </c>
      <c r="FI308" s="7">
        <v>44421</v>
      </c>
      <c r="FJ308" t="s">
        <v>510</v>
      </c>
      <c r="FK308" s="27">
        <v>44421</v>
      </c>
      <c r="FL308" t="s">
        <v>508</v>
      </c>
      <c r="FM308" s="27">
        <v>44421</v>
      </c>
      <c r="FN308" t="s">
        <v>507</v>
      </c>
      <c r="FO308" s="27">
        <v>44453</v>
      </c>
      <c r="FP308" t="s">
        <v>507</v>
      </c>
      <c r="FQ308" s="27">
        <v>44453</v>
      </c>
      <c r="FR308" t="s">
        <v>506</v>
      </c>
      <c r="FS308" s="27">
        <v>44453</v>
      </c>
      <c r="FT308" t="s">
        <v>506</v>
      </c>
      <c r="FU308" s="7">
        <v>44453</v>
      </c>
      <c r="FV308" t="s">
        <v>506</v>
      </c>
      <c r="FW308" s="27">
        <v>44453</v>
      </c>
      <c r="FX308" t="s">
        <v>506</v>
      </c>
      <c r="FY308" s="27">
        <v>44453</v>
      </c>
      <c r="FZ308" t="s">
        <v>506</v>
      </c>
      <c r="GA308" s="27">
        <v>44453</v>
      </c>
      <c r="GB308" t="s">
        <v>506</v>
      </c>
      <c r="GC308" s="27">
        <v>44453</v>
      </c>
      <c r="GD308" t="s">
        <v>506</v>
      </c>
      <c r="GE308" s="27">
        <v>44453</v>
      </c>
      <c r="GF308" t="s">
        <v>506</v>
      </c>
      <c r="GG308" s="27">
        <v>44453</v>
      </c>
      <c r="GH308" t="s">
        <v>506</v>
      </c>
      <c r="GI308" s="27">
        <v>44453</v>
      </c>
      <c r="GJ308" t="s">
        <v>506</v>
      </c>
      <c r="GK308" s="27">
        <v>44482</v>
      </c>
      <c r="GL308" t="s">
        <v>506</v>
      </c>
      <c r="GM308" s="27">
        <v>44482</v>
      </c>
      <c r="GN308" t="s">
        <v>506</v>
      </c>
      <c r="GO308" s="27">
        <v>44482</v>
      </c>
      <c r="GP308" t="s">
        <v>506</v>
      </c>
      <c r="GQ308" s="27">
        <v>44482</v>
      </c>
      <c r="GR308" t="s">
        <v>506</v>
      </c>
      <c r="GS308" s="27">
        <v>44505</v>
      </c>
      <c r="GT308" t="s">
        <v>506</v>
      </c>
      <c r="GU308" s="27">
        <v>44510</v>
      </c>
      <c r="GV308" t="s">
        <v>506</v>
      </c>
      <c r="GW308" s="27">
        <v>44510</v>
      </c>
      <c r="GX308" t="s">
        <v>506</v>
      </c>
      <c r="GY308" s="27">
        <v>44510</v>
      </c>
      <c r="GZ308" t="s">
        <v>505</v>
      </c>
      <c r="HA308" s="27">
        <v>44510</v>
      </c>
      <c r="HB308" t="s">
        <v>505</v>
      </c>
      <c r="HC308" s="27">
        <v>44510</v>
      </c>
      <c r="HD308" t="s">
        <v>505</v>
      </c>
      <c r="HE308" s="27">
        <v>44510</v>
      </c>
      <c r="HF308" t="s">
        <v>505</v>
      </c>
      <c r="HG308">
        <v>44510</v>
      </c>
      <c r="HH308" t="s">
        <v>505</v>
      </c>
      <c r="HI308">
        <v>44510</v>
      </c>
      <c r="HJ308" t="s">
        <v>505</v>
      </c>
      <c r="HK308">
        <v>44510</v>
      </c>
      <c r="HL308" t="s">
        <v>505</v>
      </c>
      <c r="HM308" s="27">
        <v>44545</v>
      </c>
      <c r="HN308" t="s">
        <v>502</v>
      </c>
      <c r="HO308" s="27">
        <v>44453</v>
      </c>
      <c r="HP308" t="s">
        <v>504</v>
      </c>
      <c r="HQ308" s="27">
        <v>44439</v>
      </c>
      <c r="HR308" s="470" t="s">
        <v>504</v>
      </c>
      <c r="HS308" s="471">
        <v>44439</v>
      </c>
      <c r="HT308" t="s">
        <v>504</v>
      </c>
      <c r="HU308" s="27">
        <v>44439</v>
      </c>
      <c r="HV308" t="s">
        <v>504</v>
      </c>
      <c r="HW308" s="27">
        <v>44439</v>
      </c>
      <c r="HX308" t="s">
        <v>504</v>
      </c>
      <c r="HY308" s="27">
        <v>44439</v>
      </c>
      <c r="HZ308" t="s">
        <v>501</v>
      </c>
      <c r="IA308" s="27">
        <v>44588</v>
      </c>
      <c r="IB308" t="s">
        <v>501</v>
      </c>
      <c r="IC308" s="27">
        <v>44588</v>
      </c>
      <c r="ID308" t="s">
        <v>501</v>
      </c>
      <c r="IE308" s="27">
        <v>44588</v>
      </c>
      <c r="IF308" t="s">
        <v>33</v>
      </c>
      <c r="IG308" s="27">
        <v>44439</v>
      </c>
      <c r="IH308" t="s">
        <v>503</v>
      </c>
      <c r="II308" s="27">
        <v>44469</v>
      </c>
      <c r="IJ308" t="s">
        <v>503</v>
      </c>
      <c r="IK308" s="27">
        <v>44469</v>
      </c>
      <c r="IL308" t="s">
        <v>503</v>
      </c>
      <c r="IM308" s="27">
        <v>44469</v>
      </c>
      <c r="IN308" t="s">
        <v>503</v>
      </c>
      <c r="IO308" s="27">
        <v>44469</v>
      </c>
      <c r="IR308" t="s">
        <v>504</v>
      </c>
      <c r="IS308">
        <v>44439</v>
      </c>
      <c r="IT308" t="s">
        <v>504</v>
      </c>
      <c r="IU308" s="27">
        <v>44439</v>
      </c>
      <c r="IV308" t="s">
        <v>504</v>
      </c>
      <c r="IW308" s="27">
        <v>44439</v>
      </c>
      <c r="IX308" t="s">
        <v>504</v>
      </c>
      <c r="IY308" s="27">
        <v>44439</v>
      </c>
      <c r="IZ308" t="s">
        <v>504</v>
      </c>
      <c r="JA308" s="27">
        <v>44439</v>
      </c>
      <c r="JB308" t="s">
        <v>504</v>
      </c>
      <c r="JC308" s="27">
        <v>44439</v>
      </c>
      <c r="JD308" t="s">
        <v>504</v>
      </c>
      <c r="JE308" s="27">
        <v>44439</v>
      </c>
      <c r="JF308" t="s">
        <v>505</v>
      </c>
      <c r="JG308">
        <v>44664</v>
      </c>
      <c r="JH308" t="s">
        <v>502</v>
      </c>
      <c r="JI308" s="27">
        <v>44663</v>
      </c>
      <c r="JJ308" t="s">
        <v>502</v>
      </c>
      <c r="JK308">
        <v>44663</v>
      </c>
      <c r="JL308" t="s">
        <v>502</v>
      </c>
      <c r="JM308" s="27">
        <v>44663</v>
      </c>
      <c r="JN308" t="s">
        <v>502</v>
      </c>
      <c r="JO308" s="7">
        <v>44663</v>
      </c>
      <c r="JP308" t="s">
        <v>502</v>
      </c>
      <c r="JQ308" s="27">
        <v>44663</v>
      </c>
      <c r="JR308" t="s">
        <v>502</v>
      </c>
      <c r="JS308" s="27">
        <v>44663</v>
      </c>
      <c r="JT308" t="s">
        <v>502</v>
      </c>
      <c r="JU308">
        <v>44663</v>
      </c>
      <c r="JV308" t="s">
        <v>503</v>
      </c>
      <c r="JW308">
        <v>44469</v>
      </c>
      <c r="JX308" t="s">
        <v>503</v>
      </c>
      <c r="JY308" s="27">
        <v>44469</v>
      </c>
      <c r="JZ308" t="s">
        <v>503</v>
      </c>
      <c r="KA308" s="27">
        <v>44469</v>
      </c>
      <c r="KB308" t="s">
        <v>503</v>
      </c>
      <c r="KC308" s="27">
        <v>44469</v>
      </c>
      <c r="KD308" t="s">
        <v>503</v>
      </c>
      <c r="KE308" s="27">
        <v>44469</v>
      </c>
    </row>
    <row r="309" spans="1:291" x14ac:dyDescent="0.25">
      <c r="A309">
        <v>6244</v>
      </c>
      <c r="B309" s="7">
        <v>43937</v>
      </c>
      <c r="D309">
        <v>6244</v>
      </c>
      <c r="E309" s="7">
        <v>43937</v>
      </c>
      <c r="G309">
        <v>2448</v>
      </c>
      <c r="I309">
        <v>6286</v>
      </c>
      <c r="J309" s="7">
        <v>43937</v>
      </c>
      <c r="L309">
        <v>2448</v>
      </c>
      <c r="M309">
        <v>6102</v>
      </c>
      <c r="O309">
        <v>2184</v>
      </c>
      <c r="P309" s="7">
        <v>43936</v>
      </c>
      <c r="X309">
        <v>6102</v>
      </c>
      <c r="Y309">
        <v>6243</v>
      </c>
      <c r="Z309" s="7">
        <v>43937</v>
      </c>
      <c r="AA309">
        <v>6102</v>
      </c>
      <c r="AB309">
        <v>6102</v>
      </c>
      <c r="AC309">
        <v>86</v>
      </c>
      <c r="AD309" s="7">
        <v>43978</v>
      </c>
      <c r="AE309" s="14">
        <v>6115</v>
      </c>
      <c r="AF309">
        <v>281</v>
      </c>
      <c r="AG309" s="7">
        <v>43978</v>
      </c>
      <c r="AK309">
        <v>620</v>
      </c>
      <c r="AL309" s="7">
        <v>43993</v>
      </c>
      <c r="AM309">
        <v>87</v>
      </c>
      <c r="AN309">
        <v>620</v>
      </c>
      <c r="AO309" s="7">
        <v>44011</v>
      </c>
      <c r="AP309">
        <v>620</v>
      </c>
      <c r="AQ309" s="7">
        <v>44011</v>
      </c>
      <c r="AR309">
        <v>620</v>
      </c>
      <c r="AS309" s="27">
        <v>44011</v>
      </c>
      <c r="AT309">
        <v>620</v>
      </c>
      <c r="AU309" s="27">
        <v>44011</v>
      </c>
      <c r="AV309">
        <v>620</v>
      </c>
      <c r="AW309" s="27">
        <v>44011</v>
      </c>
      <c r="AX309">
        <v>620</v>
      </c>
      <c r="AY309" s="27">
        <v>44050</v>
      </c>
      <c r="AZ309">
        <v>299</v>
      </c>
      <c r="BA309" s="27">
        <v>44053</v>
      </c>
      <c r="BB309">
        <v>299</v>
      </c>
      <c r="BC309" s="27">
        <v>44053</v>
      </c>
      <c r="BD309">
        <v>300</v>
      </c>
      <c r="BE309" s="27">
        <v>44053</v>
      </c>
      <c r="BF309">
        <v>300</v>
      </c>
      <c r="BG309" s="27">
        <v>44097</v>
      </c>
      <c r="BJ309">
        <v>300</v>
      </c>
      <c r="BK309" s="27">
        <v>44097</v>
      </c>
      <c r="BL309">
        <v>300</v>
      </c>
      <c r="BM309" s="27">
        <v>44097</v>
      </c>
      <c r="BN309">
        <v>283</v>
      </c>
      <c r="BO309" s="27">
        <v>44097</v>
      </c>
      <c r="BP309">
        <v>283</v>
      </c>
      <c r="BQ309" s="7">
        <v>44097</v>
      </c>
      <c r="BR309">
        <v>620</v>
      </c>
      <c r="BS309" s="27">
        <v>44168</v>
      </c>
      <c r="BT309">
        <v>283</v>
      </c>
      <c r="BU309" s="27">
        <v>44168</v>
      </c>
      <c r="BV309">
        <v>283</v>
      </c>
      <c r="BW309" s="7">
        <v>44168</v>
      </c>
      <c r="BX309">
        <v>620</v>
      </c>
      <c r="BY309" s="27">
        <v>44168</v>
      </c>
      <c r="BZ309">
        <v>282</v>
      </c>
      <c r="CA309" s="27">
        <v>44168</v>
      </c>
      <c r="CB309">
        <v>300</v>
      </c>
      <c r="CC309" s="27">
        <v>44217</v>
      </c>
      <c r="CD309">
        <v>820</v>
      </c>
      <c r="CE309" s="27">
        <v>44217</v>
      </c>
      <c r="CH309" t="s">
        <v>2567</v>
      </c>
      <c r="CI309" s="27">
        <v>44221</v>
      </c>
      <c r="CJ309">
        <v>8505</v>
      </c>
      <c r="CK309" s="27">
        <v>44119</v>
      </c>
      <c r="CL309" t="s">
        <v>2567</v>
      </c>
      <c r="CM309" s="27">
        <v>44247</v>
      </c>
      <c r="CN309" t="s">
        <v>2565</v>
      </c>
      <c r="CO309" s="27">
        <v>44247</v>
      </c>
      <c r="CP309" t="s">
        <v>2565</v>
      </c>
      <c r="CQ309" s="7">
        <v>44247</v>
      </c>
      <c r="CT309">
        <v>137</v>
      </c>
      <c r="CU309" s="7">
        <v>44263</v>
      </c>
      <c r="CV309">
        <v>300</v>
      </c>
      <c r="CW309" s="27">
        <v>44263</v>
      </c>
      <c r="CX309">
        <v>300</v>
      </c>
      <c r="CY309" s="27">
        <v>44298</v>
      </c>
      <c r="CZ309">
        <v>300</v>
      </c>
      <c r="DA309" s="27">
        <v>44298</v>
      </c>
      <c r="DB309">
        <v>300</v>
      </c>
      <c r="DC309" s="27">
        <v>44298</v>
      </c>
      <c r="DD309">
        <v>300</v>
      </c>
      <c r="DE309" s="27">
        <v>44330</v>
      </c>
      <c r="DF309">
        <v>300</v>
      </c>
      <c r="DG309" s="27">
        <v>44330</v>
      </c>
      <c r="DH309">
        <v>300</v>
      </c>
      <c r="DI309" s="27">
        <v>44330</v>
      </c>
      <c r="DJ309" t="s">
        <v>502</v>
      </c>
      <c r="DK309" s="7">
        <v>44019</v>
      </c>
      <c r="DL309" t="s">
        <v>494</v>
      </c>
      <c r="DM309" s="27">
        <v>44264</v>
      </c>
      <c r="DN309" t="s">
        <v>494</v>
      </c>
      <c r="DO309" s="27">
        <v>44264</v>
      </c>
      <c r="DP309" t="s">
        <v>487</v>
      </c>
      <c r="DQ309" s="27">
        <v>44363</v>
      </c>
      <c r="DT309" t="s">
        <v>488</v>
      </c>
      <c r="DU309" s="27">
        <v>44363</v>
      </c>
      <c r="DV309" t="s">
        <v>486</v>
      </c>
      <c r="DW309" s="27">
        <v>44363</v>
      </c>
      <c r="DX309" t="s">
        <v>484</v>
      </c>
      <c r="DY309" s="7">
        <v>44363</v>
      </c>
      <c r="DZ309" t="s">
        <v>483</v>
      </c>
      <c r="EA309">
        <v>44396</v>
      </c>
      <c r="EB309" t="s">
        <v>483</v>
      </c>
      <c r="EC309" s="27">
        <v>44396</v>
      </c>
      <c r="ED309" t="s">
        <v>483</v>
      </c>
      <c r="EE309" s="27">
        <v>44396</v>
      </c>
      <c r="EF309" t="s">
        <v>483</v>
      </c>
      <c r="EG309" s="7">
        <v>44396</v>
      </c>
      <c r="EH309" t="s">
        <v>483</v>
      </c>
      <c r="EI309" s="27">
        <v>44396</v>
      </c>
      <c r="EJ309" t="s">
        <v>422</v>
      </c>
      <c r="EK309" s="27">
        <v>44363</v>
      </c>
      <c r="EL309" t="s">
        <v>422</v>
      </c>
      <c r="EM309" s="27">
        <v>44363</v>
      </c>
      <c r="EN309" t="s">
        <v>422</v>
      </c>
      <c r="EO309" s="27">
        <v>44363</v>
      </c>
      <c r="EP309" t="s">
        <v>423</v>
      </c>
      <c r="EQ309" s="27">
        <v>44392</v>
      </c>
      <c r="ER309" t="s">
        <v>22</v>
      </c>
      <c r="ES309" s="27">
        <v>44363</v>
      </c>
      <c r="ET309" t="s">
        <v>21</v>
      </c>
      <c r="EU309" s="27">
        <v>44396</v>
      </c>
      <c r="EV309" t="s">
        <v>514</v>
      </c>
      <c r="EW309" s="27">
        <v>44421</v>
      </c>
      <c r="EX309" t="s">
        <v>21</v>
      </c>
      <c r="EY309" s="27">
        <v>44396</v>
      </c>
      <c r="EZ309" t="s">
        <v>21</v>
      </c>
      <c r="FA309">
        <v>44396</v>
      </c>
      <c r="FB309" t="s">
        <v>21</v>
      </c>
      <c r="FC309" s="27">
        <v>44396</v>
      </c>
      <c r="FF309" t="s">
        <v>513</v>
      </c>
      <c r="FG309" s="27">
        <v>44421</v>
      </c>
      <c r="FH309" t="s">
        <v>511</v>
      </c>
      <c r="FI309" s="7">
        <v>44421</v>
      </c>
      <c r="FJ309" t="s">
        <v>511</v>
      </c>
      <c r="FK309" s="27">
        <v>44421</v>
      </c>
      <c r="FL309" t="s">
        <v>510</v>
      </c>
      <c r="FM309" s="27">
        <v>44421</v>
      </c>
      <c r="FN309" t="s">
        <v>508</v>
      </c>
      <c r="FO309" s="27">
        <v>44453</v>
      </c>
      <c r="FP309" t="s">
        <v>508</v>
      </c>
      <c r="FQ309" s="27">
        <v>44453</v>
      </c>
      <c r="FR309" t="s">
        <v>507</v>
      </c>
      <c r="FS309" s="27">
        <v>44453</v>
      </c>
      <c r="FT309" t="s">
        <v>507</v>
      </c>
      <c r="FU309" s="7">
        <v>44453</v>
      </c>
      <c r="FV309" t="s">
        <v>507</v>
      </c>
      <c r="FW309" s="27">
        <v>44453</v>
      </c>
      <c r="FX309" t="s">
        <v>507</v>
      </c>
      <c r="FY309" s="27">
        <v>44453</v>
      </c>
      <c r="FZ309" t="s">
        <v>507</v>
      </c>
      <c r="GA309" s="27">
        <v>44453</v>
      </c>
      <c r="GB309" t="s">
        <v>507</v>
      </c>
      <c r="GC309" s="27">
        <v>44453</v>
      </c>
      <c r="GD309" t="s">
        <v>507</v>
      </c>
      <c r="GE309" s="27">
        <v>44453</v>
      </c>
      <c r="GF309" t="s">
        <v>507</v>
      </c>
      <c r="GG309" s="27">
        <v>44453</v>
      </c>
      <c r="GH309" t="s">
        <v>507</v>
      </c>
      <c r="GI309" s="27">
        <v>44453</v>
      </c>
      <c r="GJ309" t="s">
        <v>507</v>
      </c>
      <c r="GK309" s="27">
        <v>44482</v>
      </c>
      <c r="GL309" t="s">
        <v>507</v>
      </c>
      <c r="GM309" s="27">
        <v>44482</v>
      </c>
      <c r="GN309" t="s">
        <v>507</v>
      </c>
      <c r="GO309" s="27">
        <v>44482</v>
      </c>
      <c r="GP309" t="s">
        <v>507</v>
      </c>
      <c r="GQ309" s="27">
        <v>44482</v>
      </c>
      <c r="GR309" t="s">
        <v>507</v>
      </c>
      <c r="GS309" s="27">
        <v>44482</v>
      </c>
      <c r="GT309" t="s">
        <v>507</v>
      </c>
      <c r="GU309" s="27">
        <v>44510</v>
      </c>
      <c r="GV309" t="s">
        <v>507</v>
      </c>
      <c r="GW309" s="27">
        <v>44510</v>
      </c>
      <c r="GX309" t="s">
        <v>507</v>
      </c>
      <c r="GY309" s="27">
        <v>44510</v>
      </c>
      <c r="GZ309" t="s">
        <v>506</v>
      </c>
      <c r="HA309" s="27">
        <v>44510</v>
      </c>
      <c r="HB309" t="s">
        <v>506</v>
      </c>
      <c r="HC309" s="27">
        <v>44510</v>
      </c>
      <c r="HD309" t="s">
        <v>506</v>
      </c>
      <c r="HE309" s="27">
        <v>44510</v>
      </c>
      <c r="HF309" t="s">
        <v>506</v>
      </c>
      <c r="HG309">
        <v>44510</v>
      </c>
      <c r="HH309" t="s">
        <v>506</v>
      </c>
      <c r="HI309">
        <v>44510</v>
      </c>
      <c r="HJ309" t="s">
        <v>506</v>
      </c>
      <c r="HK309">
        <v>44510</v>
      </c>
      <c r="HL309" t="s">
        <v>506</v>
      </c>
      <c r="HM309" s="27">
        <v>44545</v>
      </c>
      <c r="HN309" t="s">
        <v>503</v>
      </c>
      <c r="HO309" s="27">
        <v>44469</v>
      </c>
      <c r="HP309" t="s">
        <v>505</v>
      </c>
      <c r="HQ309" s="27">
        <v>44545</v>
      </c>
      <c r="HR309" s="470" t="s">
        <v>505</v>
      </c>
      <c r="HS309" s="471">
        <v>44545</v>
      </c>
      <c r="HT309" t="s">
        <v>505</v>
      </c>
      <c r="HU309" s="27">
        <v>44545</v>
      </c>
      <c r="HV309" t="s">
        <v>505</v>
      </c>
      <c r="HW309" s="27">
        <v>44545</v>
      </c>
      <c r="HX309" t="s">
        <v>505</v>
      </c>
      <c r="HY309" s="27">
        <v>44586</v>
      </c>
      <c r="HZ309" t="s">
        <v>502</v>
      </c>
      <c r="IA309" s="27">
        <v>44588</v>
      </c>
      <c r="IB309" t="s">
        <v>502</v>
      </c>
      <c r="IC309" s="27">
        <v>44588</v>
      </c>
      <c r="ID309" t="s">
        <v>502</v>
      </c>
      <c r="IE309" s="27">
        <v>44588</v>
      </c>
      <c r="IF309" t="s">
        <v>501</v>
      </c>
      <c r="IG309" s="27">
        <v>44588</v>
      </c>
      <c r="IH309" t="s">
        <v>504</v>
      </c>
      <c r="II309" s="27">
        <v>44439</v>
      </c>
      <c r="IJ309" t="s">
        <v>504</v>
      </c>
      <c r="IK309" s="27">
        <v>44439</v>
      </c>
      <c r="IL309" t="s">
        <v>504</v>
      </c>
      <c r="IM309" s="27">
        <v>44439</v>
      </c>
      <c r="IN309" t="s">
        <v>504</v>
      </c>
      <c r="IO309" s="27">
        <v>44439</v>
      </c>
      <c r="IR309" t="s">
        <v>505</v>
      </c>
      <c r="IS309">
        <v>44606</v>
      </c>
      <c r="IT309" t="s">
        <v>505</v>
      </c>
      <c r="IU309" s="27">
        <v>44606</v>
      </c>
      <c r="IV309" t="s">
        <v>505</v>
      </c>
      <c r="IW309" s="27">
        <v>44642</v>
      </c>
      <c r="IX309" t="s">
        <v>505</v>
      </c>
      <c r="IY309" s="27">
        <v>44642</v>
      </c>
      <c r="IZ309" t="s">
        <v>505</v>
      </c>
      <c r="JA309" s="27">
        <v>44642</v>
      </c>
      <c r="JB309" t="s">
        <v>505</v>
      </c>
      <c r="JC309" s="27">
        <v>44642</v>
      </c>
      <c r="JD309" t="s">
        <v>505</v>
      </c>
      <c r="JE309" s="27">
        <v>44642</v>
      </c>
      <c r="JF309" t="s">
        <v>506</v>
      </c>
      <c r="JG309">
        <v>44664</v>
      </c>
      <c r="JH309" t="s">
        <v>503</v>
      </c>
      <c r="JI309" s="27">
        <v>44469</v>
      </c>
      <c r="JJ309" t="s">
        <v>503</v>
      </c>
      <c r="JK309">
        <v>44469</v>
      </c>
      <c r="JL309" t="s">
        <v>503</v>
      </c>
      <c r="JM309" s="27">
        <v>44469</v>
      </c>
      <c r="JN309" t="s">
        <v>503</v>
      </c>
      <c r="JO309" s="7">
        <v>44469</v>
      </c>
      <c r="JP309" t="s">
        <v>503</v>
      </c>
      <c r="JQ309" s="27">
        <v>44469</v>
      </c>
      <c r="JR309" t="s">
        <v>503</v>
      </c>
      <c r="JS309" s="27">
        <v>44469</v>
      </c>
      <c r="JT309" t="s">
        <v>503</v>
      </c>
      <c r="JU309">
        <v>44469</v>
      </c>
      <c r="JV309" t="s">
        <v>504</v>
      </c>
      <c r="JW309">
        <v>44439</v>
      </c>
      <c r="JX309" t="s">
        <v>504</v>
      </c>
      <c r="JY309" s="27">
        <v>44439</v>
      </c>
      <c r="JZ309" t="s">
        <v>504</v>
      </c>
      <c r="KA309" s="27">
        <v>44439</v>
      </c>
      <c r="KB309" t="s">
        <v>504</v>
      </c>
      <c r="KC309" s="27">
        <v>44439</v>
      </c>
      <c r="KD309" t="s">
        <v>504</v>
      </c>
      <c r="KE309" s="27">
        <v>44439</v>
      </c>
    </row>
    <row r="310" spans="1:291" x14ac:dyDescent="0.25">
      <c r="A310">
        <v>6286</v>
      </c>
      <c r="B310" s="7">
        <v>43937</v>
      </c>
      <c r="D310">
        <v>6286</v>
      </c>
      <c r="E310" s="7">
        <v>43937</v>
      </c>
      <c r="G310">
        <v>2545</v>
      </c>
      <c r="I310">
        <v>6289</v>
      </c>
      <c r="J310" s="7">
        <v>43937</v>
      </c>
      <c r="L310">
        <v>2545</v>
      </c>
      <c r="M310">
        <v>6266</v>
      </c>
      <c r="O310">
        <v>85</v>
      </c>
      <c r="P310" s="7">
        <v>43929</v>
      </c>
      <c r="X310">
        <v>6266</v>
      </c>
      <c r="Y310">
        <v>6244</v>
      </c>
      <c r="Z310" s="7">
        <v>43937</v>
      </c>
      <c r="AA310">
        <v>6266</v>
      </c>
      <c r="AB310">
        <v>6266</v>
      </c>
      <c r="AC310">
        <v>87</v>
      </c>
      <c r="AD310" s="7">
        <v>43978</v>
      </c>
      <c r="AE310" s="14">
        <v>1451</v>
      </c>
      <c r="AF310">
        <v>282</v>
      </c>
      <c r="AG310" s="7">
        <v>43979</v>
      </c>
      <c r="AK310" t="s">
        <v>2563</v>
      </c>
      <c r="AL310" s="7">
        <v>43979</v>
      </c>
      <c r="AM310">
        <v>278</v>
      </c>
      <c r="AN310" t="s">
        <v>2563</v>
      </c>
      <c r="AO310" s="7">
        <v>43979</v>
      </c>
      <c r="AP310" t="s">
        <v>2563</v>
      </c>
      <c r="AQ310" s="7">
        <v>43979</v>
      </c>
      <c r="AR310" t="s">
        <v>2563</v>
      </c>
      <c r="AS310" s="27">
        <v>44021</v>
      </c>
      <c r="AT310" t="s">
        <v>2563</v>
      </c>
      <c r="AU310" s="27">
        <v>44021</v>
      </c>
      <c r="AV310" t="s">
        <v>2563</v>
      </c>
      <c r="AW310" s="27">
        <v>44021</v>
      </c>
      <c r="AX310" t="s">
        <v>2563</v>
      </c>
      <c r="AY310" s="27">
        <v>44021</v>
      </c>
      <c r="AZ310">
        <v>620</v>
      </c>
      <c r="BA310" s="27">
        <v>44050</v>
      </c>
      <c r="BB310">
        <v>620</v>
      </c>
      <c r="BC310" s="27">
        <v>44050</v>
      </c>
      <c r="BD310">
        <v>299</v>
      </c>
      <c r="BE310" s="27">
        <v>44053</v>
      </c>
      <c r="BF310">
        <v>299</v>
      </c>
      <c r="BG310" s="27">
        <v>44097</v>
      </c>
      <c r="BJ310">
        <v>299</v>
      </c>
      <c r="BK310" s="27">
        <v>44097</v>
      </c>
      <c r="BL310">
        <v>299</v>
      </c>
      <c r="BM310" s="27">
        <v>44097</v>
      </c>
      <c r="BN310">
        <v>284</v>
      </c>
      <c r="BO310" s="27">
        <v>44097</v>
      </c>
      <c r="BP310">
        <v>284</v>
      </c>
      <c r="BQ310" s="7">
        <v>44097</v>
      </c>
      <c r="BR310" t="s">
        <v>2563</v>
      </c>
      <c r="BS310" s="27">
        <v>44168</v>
      </c>
      <c r="BT310">
        <v>284</v>
      </c>
      <c r="BU310" s="27">
        <v>44168</v>
      </c>
      <c r="BV310">
        <v>284</v>
      </c>
      <c r="BW310" s="7">
        <v>44168</v>
      </c>
      <c r="BX310" t="s">
        <v>2563</v>
      </c>
      <c r="BY310" s="27">
        <v>44168</v>
      </c>
      <c r="BZ310">
        <v>283</v>
      </c>
      <c r="CA310" s="27">
        <v>44168</v>
      </c>
      <c r="CB310">
        <v>299</v>
      </c>
      <c r="CC310" s="27">
        <v>44217</v>
      </c>
      <c r="CD310">
        <v>890</v>
      </c>
      <c r="CE310" s="27">
        <v>44217</v>
      </c>
      <c r="CH310" t="s">
        <v>2568</v>
      </c>
      <c r="CI310" s="27">
        <v>44221</v>
      </c>
      <c r="CJ310">
        <v>8506</v>
      </c>
      <c r="CK310" s="27">
        <v>44217</v>
      </c>
      <c r="CL310" t="s">
        <v>2568</v>
      </c>
      <c r="CM310" s="27">
        <v>44247</v>
      </c>
      <c r="CN310" t="s">
        <v>2567</v>
      </c>
      <c r="CO310" s="27">
        <v>44247</v>
      </c>
      <c r="CP310" t="s">
        <v>2567</v>
      </c>
      <c r="CQ310" s="7">
        <v>44247</v>
      </c>
      <c r="CT310">
        <v>165</v>
      </c>
      <c r="CU310" s="7">
        <v>44263</v>
      </c>
      <c r="CV310">
        <v>299</v>
      </c>
      <c r="CW310" s="27">
        <v>44263</v>
      </c>
      <c r="CX310">
        <v>299</v>
      </c>
      <c r="CY310" s="27">
        <v>44298</v>
      </c>
      <c r="CZ310">
        <v>299</v>
      </c>
      <c r="DA310" s="27">
        <v>44298</v>
      </c>
      <c r="DB310">
        <v>299</v>
      </c>
      <c r="DC310" s="27">
        <v>44298</v>
      </c>
      <c r="DD310">
        <v>299</v>
      </c>
      <c r="DE310" s="27">
        <v>44330</v>
      </c>
      <c r="DF310">
        <v>299</v>
      </c>
      <c r="DG310" s="27">
        <v>44330</v>
      </c>
      <c r="DH310">
        <v>299</v>
      </c>
      <c r="DI310" s="27">
        <v>44330</v>
      </c>
      <c r="DJ310" t="s">
        <v>503</v>
      </c>
      <c r="DK310" s="7">
        <v>44253</v>
      </c>
      <c r="DL310" t="s">
        <v>495</v>
      </c>
      <c r="DM310" s="27">
        <v>44363</v>
      </c>
      <c r="DN310" t="s">
        <v>495</v>
      </c>
      <c r="DO310" s="27">
        <v>44363</v>
      </c>
      <c r="DP310" t="s">
        <v>488</v>
      </c>
      <c r="DQ310" s="27">
        <v>44363</v>
      </c>
      <c r="DT310" t="s">
        <v>489</v>
      </c>
      <c r="DU310" s="27">
        <v>44365</v>
      </c>
      <c r="DV310" t="s">
        <v>487</v>
      </c>
      <c r="DW310" s="27">
        <v>44363</v>
      </c>
      <c r="DX310" t="s">
        <v>485</v>
      </c>
      <c r="DY310" s="7">
        <v>44363</v>
      </c>
      <c r="DZ310" t="s">
        <v>484</v>
      </c>
      <c r="EA310">
        <v>44396</v>
      </c>
      <c r="EB310" t="s">
        <v>484</v>
      </c>
      <c r="EC310" s="27">
        <v>44396</v>
      </c>
      <c r="ED310" t="s">
        <v>484</v>
      </c>
      <c r="EE310" s="27">
        <v>44396</v>
      </c>
      <c r="EF310" t="s">
        <v>484</v>
      </c>
      <c r="EG310" s="7">
        <v>44396</v>
      </c>
      <c r="EH310" t="s">
        <v>484</v>
      </c>
      <c r="EI310" s="27">
        <v>44396</v>
      </c>
      <c r="EJ310" t="s">
        <v>423</v>
      </c>
      <c r="EK310" s="27">
        <v>44392</v>
      </c>
      <c r="EL310" t="s">
        <v>423</v>
      </c>
      <c r="EM310" s="27">
        <v>44392</v>
      </c>
      <c r="EN310" t="s">
        <v>423</v>
      </c>
      <c r="EO310" s="27">
        <v>44392</v>
      </c>
      <c r="EP310" t="s">
        <v>482</v>
      </c>
      <c r="EQ310" s="27">
        <v>44396</v>
      </c>
      <c r="ER310" t="s">
        <v>23</v>
      </c>
      <c r="ES310" s="27">
        <v>44363</v>
      </c>
      <c r="ET310" t="s">
        <v>22</v>
      </c>
      <c r="EU310" s="27">
        <v>44363</v>
      </c>
      <c r="EV310" t="s">
        <v>21</v>
      </c>
      <c r="EW310" s="27">
        <v>44396</v>
      </c>
      <c r="EX310" t="s">
        <v>22</v>
      </c>
      <c r="EY310" s="27">
        <v>44363</v>
      </c>
      <c r="EZ310" t="s">
        <v>22</v>
      </c>
      <c r="FA310">
        <v>44363</v>
      </c>
      <c r="FB310" t="s">
        <v>22</v>
      </c>
      <c r="FC310" s="27">
        <v>44363</v>
      </c>
      <c r="FF310" t="s">
        <v>514</v>
      </c>
      <c r="FG310" s="27">
        <v>44421</v>
      </c>
      <c r="FH310" t="s">
        <v>513</v>
      </c>
      <c r="FI310" s="7">
        <v>44421</v>
      </c>
      <c r="FJ310" t="s">
        <v>513</v>
      </c>
      <c r="FK310" s="27">
        <v>44421</v>
      </c>
      <c r="FL310" t="s">
        <v>511</v>
      </c>
      <c r="FM310" s="27">
        <v>44421</v>
      </c>
      <c r="FN310" t="s">
        <v>510</v>
      </c>
      <c r="FO310" s="27">
        <v>44453</v>
      </c>
      <c r="FP310" t="s">
        <v>510</v>
      </c>
      <c r="FQ310" s="27">
        <v>44453</v>
      </c>
      <c r="FR310" t="s">
        <v>508</v>
      </c>
      <c r="FS310" s="27">
        <v>44453</v>
      </c>
      <c r="FT310" t="s">
        <v>508</v>
      </c>
      <c r="FU310" s="7">
        <v>44453</v>
      </c>
      <c r="FV310" t="s">
        <v>508</v>
      </c>
      <c r="FW310" s="27">
        <v>44453</v>
      </c>
      <c r="FX310" t="s">
        <v>508</v>
      </c>
      <c r="FY310" s="27">
        <v>44453</v>
      </c>
      <c r="FZ310" t="s">
        <v>508</v>
      </c>
      <c r="GA310" s="27">
        <v>44453</v>
      </c>
      <c r="GB310" t="s">
        <v>508</v>
      </c>
      <c r="GC310" s="27">
        <v>44453</v>
      </c>
      <c r="GD310" t="s">
        <v>508</v>
      </c>
      <c r="GE310" s="27">
        <v>44453</v>
      </c>
      <c r="GF310" t="s">
        <v>508</v>
      </c>
      <c r="GG310" s="27">
        <v>44453</v>
      </c>
      <c r="GH310" t="s">
        <v>508</v>
      </c>
      <c r="GI310" s="27">
        <v>44453</v>
      </c>
      <c r="GJ310" t="s">
        <v>508</v>
      </c>
      <c r="GK310" s="27">
        <v>44482</v>
      </c>
      <c r="GL310" t="s">
        <v>508</v>
      </c>
      <c r="GM310" s="27">
        <v>44482</v>
      </c>
      <c r="GN310" t="s">
        <v>508</v>
      </c>
      <c r="GO310" s="27">
        <v>44482</v>
      </c>
      <c r="GP310" t="s">
        <v>508</v>
      </c>
      <c r="GQ310" s="27">
        <v>44482</v>
      </c>
      <c r="GR310" t="s">
        <v>508</v>
      </c>
      <c r="GS310" s="27">
        <v>44482</v>
      </c>
      <c r="GT310" t="s">
        <v>508</v>
      </c>
      <c r="GU310" s="27">
        <v>44510</v>
      </c>
      <c r="GV310" t="s">
        <v>508</v>
      </c>
      <c r="GW310" s="27">
        <v>44510</v>
      </c>
      <c r="GX310" t="s">
        <v>508</v>
      </c>
      <c r="GY310" s="27">
        <v>44510</v>
      </c>
      <c r="GZ310" t="s">
        <v>507</v>
      </c>
      <c r="HA310" s="27">
        <v>44510</v>
      </c>
      <c r="HB310" t="s">
        <v>507</v>
      </c>
      <c r="HC310" s="27">
        <v>44510</v>
      </c>
      <c r="HD310" t="s">
        <v>507</v>
      </c>
      <c r="HE310" s="27">
        <v>44510</v>
      </c>
      <c r="HF310" t="s">
        <v>507</v>
      </c>
      <c r="HG310">
        <v>44510</v>
      </c>
      <c r="HH310" t="s">
        <v>507</v>
      </c>
      <c r="HI310">
        <v>44510</v>
      </c>
      <c r="HJ310" t="s">
        <v>507</v>
      </c>
      <c r="HK310">
        <v>44510</v>
      </c>
      <c r="HL310" t="s">
        <v>507</v>
      </c>
      <c r="HM310" s="27">
        <v>44545</v>
      </c>
      <c r="HN310" t="s">
        <v>504</v>
      </c>
      <c r="HO310" s="27">
        <v>44439</v>
      </c>
      <c r="HP310" t="s">
        <v>506</v>
      </c>
      <c r="HQ310" s="27">
        <v>44545</v>
      </c>
      <c r="HR310" s="470" t="s">
        <v>506</v>
      </c>
      <c r="HS310" s="471">
        <v>44545</v>
      </c>
      <c r="HT310" t="s">
        <v>506</v>
      </c>
      <c r="HU310" s="27">
        <v>44575</v>
      </c>
      <c r="HV310" t="s">
        <v>506</v>
      </c>
      <c r="HW310" s="27">
        <v>44575</v>
      </c>
      <c r="HX310" t="s">
        <v>506</v>
      </c>
      <c r="HY310" s="27">
        <v>44586</v>
      </c>
      <c r="HZ310" t="s">
        <v>503</v>
      </c>
      <c r="IA310" s="27">
        <v>44469</v>
      </c>
      <c r="IB310" t="s">
        <v>503</v>
      </c>
      <c r="IC310" s="27">
        <v>44469</v>
      </c>
      <c r="ID310" t="s">
        <v>503</v>
      </c>
      <c r="IE310" s="27">
        <v>44469</v>
      </c>
      <c r="IF310" t="s">
        <v>502</v>
      </c>
      <c r="IG310" s="27">
        <v>44588</v>
      </c>
      <c r="IH310" t="s">
        <v>505</v>
      </c>
      <c r="II310" s="27">
        <v>44586</v>
      </c>
      <c r="IJ310" t="s">
        <v>505</v>
      </c>
      <c r="IK310" s="27">
        <v>44606</v>
      </c>
      <c r="IL310" t="s">
        <v>505</v>
      </c>
      <c r="IM310" s="27">
        <v>44606</v>
      </c>
      <c r="IN310" t="s">
        <v>505</v>
      </c>
      <c r="IO310" s="27">
        <v>44606</v>
      </c>
      <c r="IR310" t="s">
        <v>506</v>
      </c>
      <c r="IS310">
        <v>44606</v>
      </c>
      <c r="IT310" t="s">
        <v>506</v>
      </c>
      <c r="IU310" s="27">
        <v>44606</v>
      </c>
      <c r="IV310" t="s">
        <v>506</v>
      </c>
      <c r="IW310" s="27">
        <v>44642</v>
      </c>
      <c r="IX310" t="s">
        <v>506</v>
      </c>
      <c r="IY310" s="27">
        <v>44642</v>
      </c>
      <c r="IZ310" t="s">
        <v>506</v>
      </c>
      <c r="JA310" s="27">
        <v>44642</v>
      </c>
      <c r="JB310" t="s">
        <v>506</v>
      </c>
      <c r="JC310" s="27">
        <v>44642</v>
      </c>
      <c r="JD310" t="s">
        <v>506</v>
      </c>
      <c r="JE310" s="27">
        <v>44642</v>
      </c>
      <c r="JF310" t="s">
        <v>507</v>
      </c>
      <c r="JG310">
        <v>44664</v>
      </c>
      <c r="JH310" t="s">
        <v>504</v>
      </c>
      <c r="JI310" s="27">
        <v>44439</v>
      </c>
      <c r="JJ310" t="s">
        <v>504</v>
      </c>
      <c r="JK310">
        <v>44439</v>
      </c>
      <c r="JL310" t="s">
        <v>504</v>
      </c>
      <c r="JM310" s="27">
        <v>44439</v>
      </c>
      <c r="JN310" t="s">
        <v>504</v>
      </c>
      <c r="JO310" s="7">
        <v>44439</v>
      </c>
      <c r="JP310" t="s">
        <v>504</v>
      </c>
      <c r="JQ310" s="27">
        <v>44439</v>
      </c>
      <c r="JR310" t="s">
        <v>504</v>
      </c>
      <c r="JS310" s="27">
        <v>44439</v>
      </c>
      <c r="JT310" t="s">
        <v>504</v>
      </c>
      <c r="JU310">
        <v>44439</v>
      </c>
      <c r="JV310" t="s">
        <v>505</v>
      </c>
      <c r="JW310">
        <v>44727</v>
      </c>
      <c r="JX310" t="s">
        <v>505</v>
      </c>
      <c r="JY310" s="27">
        <v>44727</v>
      </c>
      <c r="JZ310" t="s">
        <v>505</v>
      </c>
      <c r="KA310" s="27">
        <v>44761</v>
      </c>
      <c r="KB310" t="s">
        <v>505</v>
      </c>
      <c r="KC310" s="27">
        <v>44761</v>
      </c>
      <c r="KD310" t="s">
        <v>505</v>
      </c>
      <c r="KE310" s="27">
        <v>44761</v>
      </c>
    </row>
    <row r="311" spans="1:291" x14ac:dyDescent="0.25">
      <c r="A311">
        <v>6289</v>
      </c>
      <c r="B311" s="7">
        <v>43937</v>
      </c>
      <c r="D311">
        <v>6289</v>
      </c>
      <c r="E311" s="7">
        <v>43927</v>
      </c>
      <c r="G311">
        <v>2431</v>
      </c>
      <c r="I311">
        <v>6115</v>
      </c>
      <c r="J311" s="7">
        <v>43937</v>
      </c>
      <c r="L311">
        <v>2431</v>
      </c>
      <c r="M311">
        <v>6251</v>
      </c>
      <c r="O311">
        <v>86</v>
      </c>
      <c r="P311" s="7">
        <v>43929</v>
      </c>
      <c r="X311">
        <v>6251</v>
      </c>
      <c r="Y311">
        <v>6286</v>
      </c>
      <c r="Z311" s="7">
        <v>43937</v>
      </c>
      <c r="AA311">
        <v>6251</v>
      </c>
      <c r="AB311">
        <v>6251</v>
      </c>
      <c r="AC311">
        <v>278</v>
      </c>
      <c r="AD311" s="7">
        <v>43978</v>
      </c>
      <c r="AE311" s="14">
        <v>2188</v>
      </c>
      <c r="AF311">
        <v>283</v>
      </c>
      <c r="AG311" s="7">
        <v>43977</v>
      </c>
      <c r="AK311" t="s">
        <v>2564</v>
      </c>
      <c r="AL311" s="7">
        <v>43979</v>
      </c>
      <c r="AM311">
        <v>145</v>
      </c>
      <c r="AN311" t="s">
        <v>2564</v>
      </c>
      <c r="AO311" s="7">
        <v>44011</v>
      </c>
      <c r="AP311" t="s">
        <v>2564</v>
      </c>
      <c r="AQ311" s="7">
        <v>44011</v>
      </c>
      <c r="AR311" t="s">
        <v>2564</v>
      </c>
      <c r="AS311" s="27">
        <v>44021</v>
      </c>
      <c r="AT311" t="s">
        <v>2564</v>
      </c>
      <c r="AU311" s="27">
        <v>44021</v>
      </c>
      <c r="AV311" t="s">
        <v>2564</v>
      </c>
      <c r="AW311" s="27">
        <v>44021</v>
      </c>
      <c r="AX311" t="s">
        <v>2564</v>
      </c>
      <c r="AY311" s="27">
        <v>44021</v>
      </c>
      <c r="AZ311" t="s">
        <v>2563</v>
      </c>
      <c r="BA311" s="27">
        <v>44021</v>
      </c>
      <c r="BB311" t="s">
        <v>2563</v>
      </c>
      <c r="BC311" s="27">
        <v>44021</v>
      </c>
      <c r="BD311">
        <v>620</v>
      </c>
      <c r="BE311" s="27">
        <v>44050</v>
      </c>
      <c r="BF311">
        <v>620</v>
      </c>
      <c r="BG311" s="27">
        <v>44097</v>
      </c>
      <c r="BJ311">
        <v>620</v>
      </c>
      <c r="BK311" s="27">
        <v>44097</v>
      </c>
      <c r="BL311">
        <v>620</v>
      </c>
      <c r="BM311" s="27">
        <v>44097</v>
      </c>
      <c r="BN311">
        <v>300</v>
      </c>
      <c r="BO311" s="27">
        <v>44097</v>
      </c>
      <c r="BP311">
        <v>300</v>
      </c>
      <c r="BQ311" s="7">
        <v>44097</v>
      </c>
      <c r="BR311" t="s">
        <v>2564</v>
      </c>
      <c r="BS311" s="27">
        <v>44168</v>
      </c>
      <c r="BT311">
        <v>300</v>
      </c>
      <c r="BU311" s="27">
        <v>44097</v>
      </c>
      <c r="BV311">
        <v>300</v>
      </c>
      <c r="BW311">
        <v>44097</v>
      </c>
      <c r="BX311" t="s">
        <v>2564</v>
      </c>
      <c r="BY311" s="27">
        <v>44168</v>
      </c>
      <c r="BZ311">
        <v>284</v>
      </c>
      <c r="CA311" s="27">
        <v>44168</v>
      </c>
      <c r="CB311">
        <v>620</v>
      </c>
      <c r="CC311" s="27">
        <v>44217</v>
      </c>
      <c r="CD311">
        <v>891</v>
      </c>
      <c r="CE311" s="27">
        <v>44217</v>
      </c>
      <c r="CH311" t="s">
        <v>2571</v>
      </c>
      <c r="CI311" s="27">
        <v>44221</v>
      </c>
      <c r="CJ311">
        <v>5650</v>
      </c>
      <c r="CK311" s="27">
        <v>44217</v>
      </c>
      <c r="CL311" t="s">
        <v>2571</v>
      </c>
      <c r="CM311" s="27">
        <v>44247</v>
      </c>
      <c r="CN311" t="s">
        <v>2568</v>
      </c>
      <c r="CO311" s="27">
        <v>44247</v>
      </c>
      <c r="CP311" t="s">
        <v>2568</v>
      </c>
      <c r="CQ311" s="7">
        <v>44247</v>
      </c>
      <c r="CT311">
        <v>301</v>
      </c>
      <c r="CU311" s="7">
        <v>44263</v>
      </c>
      <c r="CV311">
        <v>620</v>
      </c>
      <c r="CW311" s="27">
        <v>44263</v>
      </c>
      <c r="CX311">
        <v>620</v>
      </c>
      <c r="CY311" s="27">
        <v>44298</v>
      </c>
      <c r="CZ311">
        <v>620</v>
      </c>
      <c r="DA311" s="27">
        <v>44298</v>
      </c>
      <c r="DB311">
        <v>620</v>
      </c>
      <c r="DC311" s="27">
        <v>44298</v>
      </c>
      <c r="DD311">
        <v>620</v>
      </c>
      <c r="DE311" s="27">
        <v>44330</v>
      </c>
      <c r="DF311">
        <v>620</v>
      </c>
      <c r="DG311" s="27">
        <v>44330</v>
      </c>
      <c r="DH311">
        <v>620</v>
      </c>
      <c r="DI311" s="27">
        <v>44330</v>
      </c>
      <c r="DJ311" t="s">
        <v>504</v>
      </c>
      <c r="DK311" s="7">
        <v>44253</v>
      </c>
      <c r="DL311" t="s">
        <v>496</v>
      </c>
      <c r="DM311" s="27">
        <v>44363</v>
      </c>
      <c r="DN311" t="s">
        <v>496</v>
      </c>
      <c r="DO311" s="27">
        <v>44363</v>
      </c>
      <c r="DP311" t="s">
        <v>489</v>
      </c>
      <c r="DQ311" s="27">
        <v>44365</v>
      </c>
      <c r="DT311" t="s">
        <v>545</v>
      </c>
      <c r="DU311" s="27">
        <v>44263</v>
      </c>
      <c r="DV311" t="s">
        <v>488</v>
      </c>
      <c r="DW311" s="27">
        <v>44363</v>
      </c>
      <c r="DX311" t="s">
        <v>486</v>
      </c>
      <c r="DY311" s="7">
        <v>44363</v>
      </c>
      <c r="DZ311" t="s">
        <v>485</v>
      </c>
      <c r="EA311">
        <v>44396</v>
      </c>
      <c r="EB311" t="s">
        <v>485</v>
      </c>
      <c r="EC311" s="27">
        <v>44396</v>
      </c>
      <c r="ED311" t="s">
        <v>485</v>
      </c>
      <c r="EE311" s="27">
        <v>44396</v>
      </c>
      <c r="EF311" t="s">
        <v>485</v>
      </c>
      <c r="EG311" s="7">
        <v>44396</v>
      </c>
      <c r="EH311" t="s">
        <v>485</v>
      </c>
      <c r="EI311" s="27">
        <v>44396</v>
      </c>
      <c r="EJ311" t="s">
        <v>482</v>
      </c>
      <c r="EK311" s="27">
        <v>44396</v>
      </c>
      <c r="EL311" t="s">
        <v>482</v>
      </c>
      <c r="EM311" s="27">
        <v>44396</v>
      </c>
      <c r="EN311" t="s">
        <v>482</v>
      </c>
      <c r="EO311" s="27">
        <v>44396</v>
      </c>
      <c r="EP311" t="s">
        <v>483</v>
      </c>
      <c r="EQ311" s="27">
        <v>44396</v>
      </c>
      <c r="ER311" t="s">
        <v>420</v>
      </c>
      <c r="ES311" s="27">
        <v>44392</v>
      </c>
      <c r="ET311" t="s">
        <v>23</v>
      </c>
      <c r="EU311" s="27">
        <v>44363</v>
      </c>
      <c r="EV311" t="s">
        <v>22</v>
      </c>
      <c r="EW311" s="27">
        <v>44363</v>
      </c>
      <c r="EX311" t="s">
        <v>23</v>
      </c>
      <c r="EY311" s="27">
        <v>44363</v>
      </c>
      <c r="EZ311" t="s">
        <v>23</v>
      </c>
      <c r="FA311">
        <v>44363</v>
      </c>
      <c r="FB311" t="s">
        <v>23</v>
      </c>
      <c r="FC311" s="27">
        <v>44363</v>
      </c>
      <c r="FF311" t="s">
        <v>21</v>
      </c>
      <c r="FG311" s="27">
        <v>44433</v>
      </c>
      <c r="FH311" t="s">
        <v>514</v>
      </c>
      <c r="FI311" s="7">
        <v>44421</v>
      </c>
      <c r="FJ311" t="s">
        <v>514</v>
      </c>
      <c r="FK311" s="27">
        <v>44421</v>
      </c>
      <c r="FL311" t="s">
        <v>513</v>
      </c>
      <c r="FM311" s="27">
        <v>44421</v>
      </c>
      <c r="FN311" t="s">
        <v>511</v>
      </c>
      <c r="FO311" s="27">
        <v>44453</v>
      </c>
      <c r="FP311" t="s">
        <v>511</v>
      </c>
      <c r="FQ311" s="27">
        <v>44453</v>
      </c>
      <c r="FR311" t="s">
        <v>510</v>
      </c>
      <c r="FS311" s="27">
        <v>44453</v>
      </c>
      <c r="FT311" t="s">
        <v>510</v>
      </c>
      <c r="FU311" s="7">
        <v>44453</v>
      </c>
      <c r="FV311" t="s">
        <v>510</v>
      </c>
      <c r="FW311" s="27">
        <v>44453</v>
      </c>
      <c r="FX311" t="s">
        <v>510</v>
      </c>
      <c r="FY311" s="27">
        <v>44453</v>
      </c>
      <c r="FZ311" t="s">
        <v>510</v>
      </c>
      <c r="GA311" s="27">
        <v>44453</v>
      </c>
      <c r="GB311" t="s">
        <v>510</v>
      </c>
      <c r="GC311" s="27">
        <v>44453</v>
      </c>
      <c r="GD311" t="s">
        <v>510</v>
      </c>
      <c r="GE311" s="27">
        <v>44453</v>
      </c>
      <c r="GF311" t="s">
        <v>510</v>
      </c>
      <c r="GG311" s="27">
        <v>44453</v>
      </c>
      <c r="GH311" t="s">
        <v>510</v>
      </c>
      <c r="GI311" s="27">
        <v>44453</v>
      </c>
      <c r="GJ311" t="s">
        <v>510</v>
      </c>
      <c r="GK311" s="27">
        <v>44482</v>
      </c>
      <c r="GL311" t="s">
        <v>510</v>
      </c>
      <c r="GM311" s="27">
        <v>44482</v>
      </c>
      <c r="GN311" t="s">
        <v>510</v>
      </c>
      <c r="GO311" s="27">
        <v>44482</v>
      </c>
      <c r="GP311" t="s">
        <v>510</v>
      </c>
      <c r="GQ311" s="27">
        <v>44482</v>
      </c>
      <c r="GR311" t="s">
        <v>510</v>
      </c>
      <c r="GS311" s="27">
        <v>44482</v>
      </c>
      <c r="GT311" t="s">
        <v>510</v>
      </c>
      <c r="GU311" s="27">
        <v>44510</v>
      </c>
      <c r="GV311" t="s">
        <v>510</v>
      </c>
      <c r="GW311" s="27">
        <v>44510</v>
      </c>
      <c r="GX311" t="s">
        <v>510</v>
      </c>
      <c r="GY311" s="27">
        <v>44510</v>
      </c>
      <c r="GZ311" t="s">
        <v>508</v>
      </c>
      <c r="HA311" s="27">
        <v>44510</v>
      </c>
      <c r="HB311" t="s">
        <v>508</v>
      </c>
      <c r="HC311" s="27">
        <v>44510</v>
      </c>
      <c r="HD311" t="s">
        <v>508</v>
      </c>
      <c r="HE311" s="27">
        <v>44510</v>
      </c>
      <c r="HF311" t="s">
        <v>508</v>
      </c>
      <c r="HG311">
        <v>44510</v>
      </c>
      <c r="HH311" t="s">
        <v>508</v>
      </c>
      <c r="HI311">
        <v>44510</v>
      </c>
      <c r="HJ311" t="s">
        <v>508</v>
      </c>
      <c r="HK311">
        <v>44510</v>
      </c>
      <c r="HL311" t="s">
        <v>508</v>
      </c>
      <c r="HM311" s="27">
        <v>44545</v>
      </c>
      <c r="HN311" t="s">
        <v>505</v>
      </c>
      <c r="HO311" s="27">
        <v>44545</v>
      </c>
      <c r="HP311" t="s">
        <v>507</v>
      </c>
      <c r="HQ311" s="27">
        <v>44545</v>
      </c>
      <c r="HR311" s="470" t="s">
        <v>507</v>
      </c>
      <c r="HS311" s="471">
        <v>44545</v>
      </c>
      <c r="HT311" t="s">
        <v>507</v>
      </c>
      <c r="HU311" s="27">
        <v>44545</v>
      </c>
      <c r="HV311" t="s">
        <v>507</v>
      </c>
      <c r="HW311" s="27">
        <v>44545</v>
      </c>
      <c r="HX311" t="s">
        <v>507</v>
      </c>
      <c r="HY311" s="27">
        <v>44586</v>
      </c>
      <c r="HZ311" t="s">
        <v>504</v>
      </c>
      <c r="IA311" s="27">
        <v>44439</v>
      </c>
      <c r="IB311" t="s">
        <v>504</v>
      </c>
      <c r="IC311" s="27">
        <v>44439</v>
      </c>
      <c r="ID311" t="s">
        <v>504</v>
      </c>
      <c r="IE311" s="27">
        <v>44439</v>
      </c>
      <c r="IF311" t="s">
        <v>503</v>
      </c>
      <c r="IG311" s="27">
        <v>44469</v>
      </c>
      <c r="IH311" t="s">
        <v>506</v>
      </c>
      <c r="II311" s="27">
        <v>44586</v>
      </c>
      <c r="IJ311" t="s">
        <v>506</v>
      </c>
      <c r="IK311" s="27">
        <v>44606</v>
      </c>
      <c r="IL311" t="s">
        <v>506</v>
      </c>
      <c r="IM311" s="27">
        <v>44606</v>
      </c>
      <c r="IN311" t="s">
        <v>506</v>
      </c>
      <c r="IO311" s="27">
        <v>44606</v>
      </c>
      <c r="IR311" t="s">
        <v>507</v>
      </c>
      <c r="IS311">
        <v>44606</v>
      </c>
      <c r="IT311" t="s">
        <v>507</v>
      </c>
      <c r="IU311" s="27">
        <v>44606</v>
      </c>
      <c r="IV311" t="s">
        <v>507</v>
      </c>
      <c r="IW311" s="27">
        <v>44642</v>
      </c>
      <c r="IX311" t="s">
        <v>507</v>
      </c>
      <c r="IY311" s="27">
        <v>44642</v>
      </c>
      <c r="IZ311" t="s">
        <v>507</v>
      </c>
      <c r="JA311" s="27">
        <v>44642</v>
      </c>
      <c r="JB311" t="s">
        <v>507</v>
      </c>
      <c r="JC311" s="27">
        <v>44642</v>
      </c>
      <c r="JD311" t="s">
        <v>507</v>
      </c>
      <c r="JE311" s="27">
        <v>44642</v>
      </c>
      <c r="JF311" t="s">
        <v>508</v>
      </c>
      <c r="JG311">
        <v>44664</v>
      </c>
      <c r="JH311" t="s">
        <v>505</v>
      </c>
      <c r="JI311" s="27">
        <v>44664</v>
      </c>
      <c r="JJ311" t="s">
        <v>505</v>
      </c>
      <c r="JK311">
        <v>44664</v>
      </c>
      <c r="JL311" t="s">
        <v>505</v>
      </c>
      <c r="JM311" s="27">
        <v>44664</v>
      </c>
      <c r="JN311" t="s">
        <v>505</v>
      </c>
      <c r="JO311" s="7">
        <v>44664</v>
      </c>
      <c r="JP311" t="s">
        <v>505</v>
      </c>
      <c r="JQ311" s="27">
        <v>44694</v>
      </c>
      <c r="JR311" t="s">
        <v>505</v>
      </c>
      <c r="JS311" s="27">
        <v>44694</v>
      </c>
      <c r="JT311" t="s">
        <v>505</v>
      </c>
      <c r="JU311">
        <v>44694</v>
      </c>
      <c r="JV311" t="s">
        <v>506</v>
      </c>
      <c r="JW311">
        <v>44727</v>
      </c>
      <c r="JX311" t="s">
        <v>506</v>
      </c>
      <c r="JY311" s="27">
        <v>44727</v>
      </c>
      <c r="JZ311" t="s">
        <v>506</v>
      </c>
      <c r="KA311" s="27">
        <v>44761</v>
      </c>
      <c r="KB311" t="s">
        <v>506</v>
      </c>
      <c r="KC311" s="27">
        <v>44761</v>
      </c>
      <c r="KD311" t="s">
        <v>506</v>
      </c>
      <c r="KE311" s="27">
        <v>44761</v>
      </c>
    </row>
    <row r="312" spans="1:291" x14ac:dyDescent="0.25">
      <c r="A312">
        <v>6115</v>
      </c>
      <c r="B312" s="7">
        <v>43937</v>
      </c>
      <c r="D312">
        <v>6115</v>
      </c>
      <c r="E312" s="7">
        <v>43937</v>
      </c>
      <c r="G312">
        <v>2680</v>
      </c>
      <c r="I312">
        <v>1451</v>
      </c>
      <c r="J312" s="7">
        <v>43893</v>
      </c>
      <c r="L312">
        <v>2680</v>
      </c>
      <c r="M312">
        <v>6243</v>
      </c>
      <c r="O312">
        <v>87</v>
      </c>
      <c r="P312" s="7">
        <v>43929</v>
      </c>
      <c r="X312">
        <v>6243</v>
      </c>
      <c r="Y312">
        <v>6289</v>
      </c>
      <c r="Z312" s="7">
        <v>43937</v>
      </c>
      <c r="AA312">
        <v>6243</v>
      </c>
      <c r="AB312">
        <v>6243</v>
      </c>
      <c r="AC312">
        <v>145</v>
      </c>
      <c r="AD312" s="7">
        <v>43978</v>
      </c>
      <c r="AE312" s="14">
        <v>2181</v>
      </c>
      <c r="AF312">
        <v>284</v>
      </c>
      <c r="AG312" s="7">
        <v>43977</v>
      </c>
      <c r="AK312" t="s">
        <v>2565</v>
      </c>
      <c r="AL312" s="7">
        <v>43979</v>
      </c>
      <c r="AM312">
        <v>279</v>
      </c>
      <c r="AN312" t="s">
        <v>2565</v>
      </c>
      <c r="AO312" s="7">
        <v>44011</v>
      </c>
      <c r="AP312" t="s">
        <v>2565</v>
      </c>
      <c r="AQ312" s="7">
        <v>44011</v>
      </c>
      <c r="AR312" t="s">
        <v>2565</v>
      </c>
      <c r="AS312" s="27">
        <v>44021</v>
      </c>
      <c r="AT312" t="s">
        <v>2565</v>
      </c>
      <c r="AU312" s="27">
        <v>44021</v>
      </c>
      <c r="AV312" t="s">
        <v>2565</v>
      </c>
      <c r="AW312" s="27">
        <v>44021</v>
      </c>
      <c r="AX312" t="s">
        <v>2565</v>
      </c>
      <c r="AY312" s="27">
        <v>44053</v>
      </c>
      <c r="AZ312" t="s">
        <v>2564</v>
      </c>
      <c r="BA312" s="27">
        <v>44021</v>
      </c>
      <c r="BB312" t="s">
        <v>2564</v>
      </c>
      <c r="BC312" s="27">
        <v>44021</v>
      </c>
      <c r="BD312" t="s">
        <v>2563</v>
      </c>
      <c r="BE312" s="27">
        <v>44021</v>
      </c>
      <c r="BF312" t="s">
        <v>2563</v>
      </c>
      <c r="BG312" s="27">
        <v>44097</v>
      </c>
      <c r="BJ312" t="s">
        <v>2563</v>
      </c>
      <c r="BK312" s="27">
        <v>44097</v>
      </c>
      <c r="BL312" t="s">
        <v>2563</v>
      </c>
      <c r="BM312" s="27">
        <v>44097</v>
      </c>
      <c r="BN312">
        <v>299</v>
      </c>
      <c r="BO312" s="27">
        <v>44097</v>
      </c>
      <c r="BP312">
        <v>299</v>
      </c>
      <c r="BQ312" s="7">
        <v>44097</v>
      </c>
      <c r="BR312" t="s">
        <v>2565</v>
      </c>
      <c r="BS312" s="27">
        <v>44168</v>
      </c>
      <c r="BT312">
        <v>299</v>
      </c>
      <c r="BU312" s="27">
        <v>44168</v>
      </c>
      <c r="BV312">
        <v>299</v>
      </c>
      <c r="BW312" s="7">
        <v>44168</v>
      </c>
      <c r="BX312" t="s">
        <v>2565</v>
      </c>
      <c r="BY312" s="27">
        <v>44168</v>
      </c>
      <c r="BZ312">
        <v>300</v>
      </c>
      <c r="CA312" s="27">
        <v>44097</v>
      </c>
      <c r="CB312" t="s">
        <v>2563</v>
      </c>
      <c r="CC312" s="27">
        <v>44221</v>
      </c>
      <c r="CD312">
        <v>1401</v>
      </c>
      <c r="CE312" s="27">
        <v>44217</v>
      </c>
      <c r="CH312" t="s">
        <v>2573</v>
      </c>
      <c r="CI312" s="27">
        <v>44217</v>
      </c>
      <c r="CJ312">
        <v>5651</v>
      </c>
      <c r="CK312" s="27">
        <v>44222</v>
      </c>
      <c r="CL312" t="s">
        <v>2573</v>
      </c>
      <c r="CM312" s="27">
        <v>44247</v>
      </c>
      <c r="CN312" t="s">
        <v>2571</v>
      </c>
      <c r="CO312" s="27">
        <v>44247</v>
      </c>
      <c r="CP312" t="s">
        <v>2571</v>
      </c>
      <c r="CQ312" s="7">
        <v>44247</v>
      </c>
      <c r="CT312">
        <v>30</v>
      </c>
      <c r="CU312" s="7">
        <v>44263</v>
      </c>
      <c r="CV312" t="s">
        <v>2563</v>
      </c>
      <c r="CW312" s="27">
        <v>44263</v>
      </c>
      <c r="CX312" t="s">
        <v>2563</v>
      </c>
      <c r="CY312" s="27">
        <v>44298</v>
      </c>
      <c r="CZ312" t="s">
        <v>2563</v>
      </c>
      <c r="DA312" s="27">
        <v>44298</v>
      </c>
      <c r="DB312" t="s">
        <v>2563</v>
      </c>
      <c r="DC312" s="27">
        <v>44298</v>
      </c>
      <c r="DD312" t="s">
        <v>2563</v>
      </c>
      <c r="DE312" s="27">
        <v>44330</v>
      </c>
      <c r="DF312" t="s">
        <v>2563</v>
      </c>
      <c r="DG312" s="27">
        <v>44330</v>
      </c>
      <c r="DH312" t="s">
        <v>2563</v>
      </c>
      <c r="DI312" s="27">
        <v>44330</v>
      </c>
      <c r="DJ312" t="s">
        <v>505</v>
      </c>
      <c r="DK312" s="7">
        <v>44363</v>
      </c>
      <c r="DL312" t="s">
        <v>497</v>
      </c>
      <c r="DM312" s="27">
        <v>44363</v>
      </c>
      <c r="DN312" t="s">
        <v>497</v>
      </c>
      <c r="DO312" s="27">
        <v>44363</v>
      </c>
      <c r="DP312" t="s">
        <v>545</v>
      </c>
      <c r="DQ312" s="27">
        <v>44263</v>
      </c>
      <c r="DT312" t="s">
        <v>490</v>
      </c>
      <c r="DU312" s="27">
        <v>44363</v>
      </c>
      <c r="DV312" t="s">
        <v>489</v>
      </c>
      <c r="DW312" s="27">
        <v>44365</v>
      </c>
      <c r="DX312" t="s">
        <v>487</v>
      </c>
      <c r="DY312" s="7">
        <v>44363</v>
      </c>
      <c r="DZ312" t="s">
        <v>486</v>
      </c>
      <c r="EA312">
        <v>44396</v>
      </c>
      <c r="EB312" t="s">
        <v>486</v>
      </c>
      <c r="EC312" s="27">
        <v>44396</v>
      </c>
      <c r="ED312" t="s">
        <v>486</v>
      </c>
      <c r="EE312" s="27">
        <v>44396</v>
      </c>
      <c r="EF312" t="s">
        <v>486</v>
      </c>
      <c r="EG312" s="7">
        <v>44396</v>
      </c>
      <c r="EH312" t="s">
        <v>486</v>
      </c>
      <c r="EI312" s="27">
        <v>44396</v>
      </c>
      <c r="EJ312" t="s">
        <v>483</v>
      </c>
      <c r="EK312" s="27">
        <v>44396</v>
      </c>
      <c r="EL312" t="s">
        <v>483</v>
      </c>
      <c r="EM312" s="27">
        <v>44396</v>
      </c>
      <c r="EN312" t="s">
        <v>483</v>
      </c>
      <c r="EO312" s="27">
        <v>44396</v>
      </c>
      <c r="EP312" t="s">
        <v>484</v>
      </c>
      <c r="EQ312" s="27">
        <v>44396</v>
      </c>
      <c r="ER312" t="s">
        <v>422</v>
      </c>
      <c r="ES312" s="27">
        <v>44363</v>
      </c>
      <c r="ET312" t="s">
        <v>420</v>
      </c>
      <c r="EU312" s="27">
        <v>44392</v>
      </c>
      <c r="EV312" t="s">
        <v>23</v>
      </c>
      <c r="EW312" s="27">
        <v>44363</v>
      </c>
      <c r="EX312" t="s">
        <v>420</v>
      </c>
      <c r="EY312" s="27">
        <v>44392</v>
      </c>
      <c r="EZ312" t="s">
        <v>420</v>
      </c>
      <c r="FA312">
        <v>44392</v>
      </c>
      <c r="FB312" t="s">
        <v>420</v>
      </c>
      <c r="FC312" s="27">
        <v>44392</v>
      </c>
      <c r="FF312" t="s">
        <v>22</v>
      </c>
      <c r="FG312" s="27">
        <v>44433</v>
      </c>
      <c r="FH312" t="s">
        <v>21</v>
      </c>
      <c r="FI312" s="7">
        <v>44433</v>
      </c>
      <c r="FJ312" t="s">
        <v>21</v>
      </c>
      <c r="FK312" s="27">
        <v>44433</v>
      </c>
      <c r="FL312" t="s">
        <v>514</v>
      </c>
      <c r="FM312" s="27">
        <v>44421</v>
      </c>
      <c r="FN312" t="s">
        <v>513</v>
      </c>
      <c r="FO312" s="27">
        <v>44453</v>
      </c>
      <c r="FP312" t="s">
        <v>513</v>
      </c>
      <c r="FQ312" s="27">
        <v>44453</v>
      </c>
      <c r="FR312" t="s">
        <v>511</v>
      </c>
      <c r="FS312" s="27">
        <v>44453</v>
      </c>
      <c r="FT312" t="s">
        <v>511</v>
      </c>
      <c r="FU312" s="7">
        <v>44453</v>
      </c>
      <c r="FV312" t="s">
        <v>511</v>
      </c>
      <c r="FW312" s="27">
        <v>44453</v>
      </c>
      <c r="FX312" t="s">
        <v>511</v>
      </c>
      <c r="FY312" s="27">
        <v>44453</v>
      </c>
      <c r="FZ312" t="s">
        <v>511</v>
      </c>
      <c r="GA312" s="27">
        <v>44453</v>
      </c>
      <c r="GB312" t="s">
        <v>511</v>
      </c>
      <c r="GC312" s="27">
        <v>44453</v>
      </c>
      <c r="GD312" t="s">
        <v>511</v>
      </c>
      <c r="GE312" s="27">
        <v>44453</v>
      </c>
      <c r="GF312" t="s">
        <v>511</v>
      </c>
      <c r="GG312" s="27">
        <v>44453</v>
      </c>
      <c r="GH312" t="s">
        <v>511</v>
      </c>
      <c r="GI312" s="27">
        <v>44453</v>
      </c>
      <c r="GJ312" t="s">
        <v>511</v>
      </c>
      <c r="GK312" s="27">
        <v>44482</v>
      </c>
      <c r="GL312" t="s">
        <v>511</v>
      </c>
      <c r="GM312" s="27">
        <v>44482</v>
      </c>
      <c r="GN312" t="s">
        <v>511</v>
      </c>
      <c r="GO312" s="27">
        <v>44482</v>
      </c>
      <c r="GP312" t="s">
        <v>511</v>
      </c>
      <c r="GQ312" s="27">
        <v>44482</v>
      </c>
      <c r="GR312" t="s">
        <v>511</v>
      </c>
      <c r="GS312" s="27">
        <v>44482</v>
      </c>
      <c r="GT312" t="s">
        <v>511</v>
      </c>
      <c r="GU312" s="27">
        <v>44510</v>
      </c>
      <c r="GV312" t="s">
        <v>511</v>
      </c>
      <c r="GW312" s="27">
        <v>44510</v>
      </c>
      <c r="GX312" t="s">
        <v>511</v>
      </c>
      <c r="GY312" s="27">
        <v>44510</v>
      </c>
      <c r="GZ312" t="s">
        <v>510</v>
      </c>
      <c r="HA312" s="27">
        <v>44510</v>
      </c>
      <c r="HB312" t="s">
        <v>510</v>
      </c>
      <c r="HC312" s="27">
        <v>44510</v>
      </c>
      <c r="HD312" t="s">
        <v>510</v>
      </c>
      <c r="HE312" s="27">
        <v>44510</v>
      </c>
      <c r="HF312" t="s">
        <v>510</v>
      </c>
      <c r="HG312">
        <v>44510</v>
      </c>
      <c r="HH312" t="s">
        <v>510</v>
      </c>
      <c r="HI312">
        <v>44510</v>
      </c>
      <c r="HJ312" t="s">
        <v>510</v>
      </c>
      <c r="HK312">
        <v>44510</v>
      </c>
      <c r="HL312" t="s">
        <v>510</v>
      </c>
      <c r="HM312" s="27">
        <v>44545</v>
      </c>
      <c r="HN312" t="s">
        <v>506</v>
      </c>
      <c r="HO312" s="27">
        <v>44545</v>
      </c>
      <c r="HP312" t="s">
        <v>508</v>
      </c>
      <c r="HQ312" s="27">
        <v>44545</v>
      </c>
      <c r="HR312" s="470" t="s">
        <v>508</v>
      </c>
      <c r="HS312" s="471">
        <v>44545</v>
      </c>
      <c r="HT312" t="s">
        <v>508</v>
      </c>
      <c r="HU312" s="27">
        <v>44545</v>
      </c>
      <c r="HV312" t="s">
        <v>508</v>
      </c>
      <c r="HW312" s="27">
        <v>44545</v>
      </c>
      <c r="HX312" t="s">
        <v>508</v>
      </c>
      <c r="HY312" s="27">
        <v>44586</v>
      </c>
      <c r="HZ312" t="s">
        <v>505</v>
      </c>
      <c r="IA312" s="27">
        <v>44586</v>
      </c>
      <c r="IB312" t="s">
        <v>505</v>
      </c>
      <c r="IC312" s="27">
        <v>44586</v>
      </c>
      <c r="ID312" t="s">
        <v>505</v>
      </c>
      <c r="IE312" s="27">
        <v>44586</v>
      </c>
      <c r="IF312" t="s">
        <v>504</v>
      </c>
      <c r="IG312" s="27">
        <v>44439</v>
      </c>
      <c r="IH312" t="s">
        <v>507</v>
      </c>
      <c r="II312" s="27">
        <v>44586</v>
      </c>
      <c r="IJ312" t="s">
        <v>507</v>
      </c>
      <c r="IK312" s="27">
        <v>44606</v>
      </c>
      <c r="IL312" t="s">
        <v>507</v>
      </c>
      <c r="IM312" s="27">
        <v>44606</v>
      </c>
      <c r="IN312" t="s">
        <v>507</v>
      </c>
      <c r="IO312" s="27">
        <v>44606</v>
      </c>
      <c r="IR312" t="s">
        <v>508</v>
      </c>
      <c r="IS312">
        <v>44606</v>
      </c>
      <c r="IT312" t="s">
        <v>508</v>
      </c>
      <c r="IU312" s="27">
        <v>44606</v>
      </c>
      <c r="IV312" t="s">
        <v>508</v>
      </c>
      <c r="IW312" s="27">
        <v>44642</v>
      </c>
      <c r="IX312" t="s">
        <v>508</v>
      </c>
      <c r="IY312" s="27">
        <v>44642</v>
      </c>
      <c r="IZ312" t="s">
        <v>508</v>
      </c>
      <c r="JA312" s="27">
        <v>44651</v>
      </c>
      <c r="JB312" t="s">
        <v>508</v>
      </c>
      <c r="JC312" s="27">
        <v>44651</v>
      </c>
      <c r="JD312" t="s">
        <v>508</v>
      </c>
      <c r="JE312" s="27">
        <v>44651</v>
      </c>
      <c r="JF312" t="s">
        <v>510</v>
      </c>
      <c r="JG312">
        <v>44664</v>
      </c>
      <c r="JH312" t="s">
        <v>506</v>
      </c>
      <c r="JI312" s="27">
        <v>44669</v>
      </c>
      <c r="JJ312" t="s">
        <v>506</v>
      </c>
      <c r="JK312">
        <v>44669</v>
      </c>
      <c r="JL312" t="s">
        <v>506</v>
      </c>
      <c r="JM312" s="27">
        <v>44681</v>
      </c>
      <c r="JN312" t="s">
        <v>506</v>
      </c>
      <c r="JO312" s="7">
        <v>44681</v>
      </c>
      <c r="JP312" t="s">
        <v>506</v>
      </c>
      <c r="JQ312" s="27">
        <v>44694</v>
      </c>
      <c r="JR312" t="s">
        <v>506</v>
      </c>
      <c r="JS312" s="27">
        <v>44694</v>
      </c>
      <c r="JT312" t="s">
        <v>506</v>
      </c>
      <c r="JU312">
        <v>44694</v>
      </c>
      <c r="JV312" t="s">
        <v>507</v>
      </c>
      <c r="JW312">
        <v>44727</v>
      </c>
      <c r="JX312" t="s">
        <v>507</v>
      </c>
      <c r="JY312" s="27">
        <v>44727</v>
      </c>
      <c r="JZ312" t="s">
        <v>507</v>
      </c>
      <c r="KA312" s="27">
        <v>44761</v>
      </c>
      <c r="KB312" t="s">
        <v>507</v>
      </c>
      <c r="KC312" s="27">
        <v>44761</v>
      </c>
      <c r="KD312" t="s">
        <v>507</v>
      </c>
      <c r="KE312" s="27">
        <v>44761</v>
      </c>
    </row>
    <row r="313" spans="1:291" x14ac:dyDescent="0.25">
      <c r="A313">
        <v>1451</v>
      </c>
      <c r="B313" s="7">
        <v>43893</v>
      </c>
      <c r="D313">
        <v>1451</v>
      </c>
      <c r="E313" s="7">
        <v>43893</v>
      </c>
      <c r="G313">
        <v>2531</v>
      </c>
      <c r="I313">
        <v>2188</v>
      </c>
      <c r="J313" s="7">
        <v>43902</v>
      </c>
      <c r="L313">
        <v>2531</v>
      </c>
      <c r="M313">
        <v>6244</v>
      </c>
      <c r="O313">
        <v>278</v>
      </c>
      <c r="P313" s="7">
        <v>43929</v>
      </c>
      <c r="X313">
        <v>6244</v>
      </c>
      <c r="Y313">
        <v>6115</v>
      </c>
      <c r="Z313" s="7">
        <v>43937</v>
      </c>
      <c r="AA313">
        <v>6244</v>
      </c>
      <c r="AB313">
        <v>6244</v>
      </c>
      <c r="AC313">
        <v>279</v>
      </c>
      <c r="AD313" s="7">
        <v>43978</v>
      </c>
      <c r="AE313" s="14">
        <v>2208</v>
      </c>
      <c r="AF313">
        <v>300</v>
      </c>
      <c r="AG313" s="7">
        <v>43978</v>
      </c>
      <c r="AK313" t="s">
        <v>2567</v>
      </c>
      <c r="AL313" s="7">
        <v>43979</v>
      </c>
      <c r="AM313">
        <v>280</v>
      </c>
      <c r="AN313" t="s">
        <v>2567</v>
      </c>
      <c r="AO313" s="7">
        <v>44011</v>
      </c>
      <c r="AP313" t="s">
        <v>2567</v>
      </c>
      <c r="AQ313" s="7">
        <v>44011</v>
      </c>
      <c r="AR313" t="s">
        <v>2567</v>
      </c>
      <c r="AS313" s="27">
        <v>44021</v>
      </c>
      <c r="AT313" t="s">
        <v>2567</v>
      </c>
      <c r="AU313" s="27">
        <v>44021</v>
      </c>
      <c r="AV313" t="s">
        <v>2567</v>
      </c>
      <c r="AW313" s="27">
        <v>44021</v>
      </c>
      <c r="AX313" t="s">
        <v>2567</v>
      </c>
      <c r="AY313" s="27">
        <v>44053</v>
      </c>
      <c r="AZ313" t="s">
        <v>2565</v>
      </c>
      <c r="BA313" s="27">
        <v>44053</v>
      </c>
      <c r="BB313" t="s">
        <v>2565</v>
      </c>
      <c r="BC313" s="27">
        <v>44053</v>
      </c>
      <c r="BD313" t="s">
        <v>2564</v>
      </c>
      <c r="BE313" s="27">
        <v>44021</v>
      </c>
      <c r="BF313" t="s">
        <v>2564</v>
      </c>
      <c r="BG313" s="27">
        <v>44097</v>
      </c>
      <c r="BJ313" t="s">
        <v>2564</v>
      </c>
      <c r="BK313" s="27">
        <v>44097</v>
      </c>
      <c r="BL313" t="s">
        <v>2564</v>
      </c>
      <c r="BM313" s="27">
        <v>44097</v>
      </c>
      <c r="BN313">
        <v>620</v>
      </c>
      <c r="BO313" s="27">
        <v>44097</v>
      </c>
      <c r="BP313">
        <v>620</v>
      </c>
      <c r="BQ313" s="7">
        <v>44097</v>
      </c>
      <c r="BR313" t="s">
        <v>2567</v>
      </c>
      <c r="BS313" s="27">
        <v>44168</v>
      </c>
      <c r="BT313">
        <v>620</v>
      </c>
      <c r="BU313" s="27">
        <v>44168</v>
      </c>
      <c r="BV313">
        <v>620</v>
      </c>
      <c r="BW313" s="7">
        <v>44168</v>
      </c>
      <c r="BX313" t="s">
        <v>2567</v>
      </c>
      <c r="BY313" s="27">
        <v>44168</v>
      </c>
      <c r="BZ313">
        <v>299</v>
      </c>
      <c r="CA313" s="27">
        <v>44168</v>
      </c>
      <c r="CB313" t="s">
        <v>2564</v>
      </c>
      <c r="CC313" s="27">
        <v>44221</v>
      </c>
      <c r="CD313" t="s">
        <v>2588</v>
      </c>
      <c r="CE313" s="27">
        <v>44217</v>
      </c>
      <c r="CH313" t="s">
        <v>2575</v>
      </c>
      <c r="CI313" s="27">
        <v>44217</v>
      </c>
      <c r="CJ313">
        <v>5652</v>
      </c>
      <c r="CK313" s="27">
        <v>44075</v>
      </c>
      <c r="CL313" t="s">
        <v>2575</v>
      </c>
      <c r="CM313" s="27">
        <v>44247</v>
      </c>
      <c r="CN313" t="s">
        <v>2573</v>
      </c>
      <c r="CO313" s="27">
        <v>44247</v>
      </c>
      <c r="CP313" t="s">
        <v>2573</v>
      </c>
      <c r="CQ313" s="7">
        <v>44247</v>
      </c>
      <c r="CT313">
        <v>9302</v>
      </c>
      <c r="CU313" s="7">
        <v>44263</v>
      </c>
      <c r="CV313" t="s">
        <v>2564</v>
      </c>
      <c r="CW313" s="27">
        <v>44263</v>
      </c>
      <c r="CX313" t="s">
        <v>2564</v>
      </c>
      <c r="CY313" s="27">
        <v>44298</v>
      </c>
      <c r="CZ313" t="s">
        <v>2564</v>
      </c>
      <c r="DA313" s="27">
        <v>44298</v>
      </c>
      <c r="DB313" t="s">
        <v>2564</v>
      </c>
      <c r="DC313" s="27">
        <v>44298</v>
      </c>
      <c r="DD313" t="s">
        <v>2564</v>
      </c>
      <c r="DE313" s="27">
        <v>44330</v>
      </c>
      <c r="DF313" t="s">
        <v>2564</v>
      </c>
      <c r="DG313" s="27">
        <v>44330</v>
      </c>
      <c r="DH313" t="s">
        <v>2564</v>
      </c>
      <c r="DI313" s="27">
        <v>44330</v>
      </c>
      <c r="DJ313" t="s">
        <v>506</v>
      </c>
      <c r="DK313" s="7">
        <v>44363</v>
      </c>
      <c r="DL313" t="s">
        <v>498</v>
      </c>
      <c r="DM313" s="27">
        <v>44363</v>
      </c>
      <c r="DN313" t="s">
        <v>498</v>
      </c>
      <c r="DO313" s="27">
        <v>44363</v>
      </c>
      <c r="DP313" t="s">
        <v>490</v>
      </c>
      <c r="DQ313" s="27">
        <v>44363</v>
      </c>
      <c r="DT313" t="s">
        <v>491</v>
      </c>
      <c r="DU313" s="27">
        <v>44363</v>
      </c>
      <c r="DV313" t="s">
        <v>545</v>
      </c>
      <c r="DW313" s="27">
        <v>44263</v>
      </c>
      <c r="DX313" t="s">
        <v>488</v>
      </c>
      <c r="DY313" s="7">
        <v>44363</v>
      </c>
      <c r="DZ313" t="s">
        <v>487</v>
      </c>
      <c r="EA313">
        <v>44396</v>
      </c>
      <c r="EB313" t="s">
        <v>487</v>
      </c>
      <c r="EC313" s="27">
        <v>44396</v>
      </c>
      <c r="ED313" t="s">
        <v>487</v>
      </c>
      <c r="EE313" s="27">
        <v>44396</v>
      </c>
      <c r="EF313" t="s">
        <v>487</v>
      </c>
      <c r="EG313" s="7">
        <v>44396</v>
      </c>
      <c r="EH313" t="s">
        <v>487</v>
      </c>
      <c r="EI313" s="27">
        <v>44396</v>
      </c>
      <c r="EJ313" t="s">
        <v>484</v>
      </c>
      <c r="EK313" s="27">
        <v>44396</v>
      </c>
      <c r="EL313" t="s">
        <v>484</v>
      </c>
      <c r="EM313" s="27">
        <v>44396</v>
      </c>
      <c r="EN313" t="s">
        <v>484</v>
      </c>
      <c r="EO313" s="27">
        <v>44396</v>
      </c>
      <c r="EP313" t="s">
        <v>485</v>
      </c>
      <c r="EQ313" s="27">
        <v>44396</v>
      </c>
      <c r="ER313" t="s">
        <v>423</v>
      </c>
      <c r="ES313" s="27">
        <v>44392</v>
      </c>
      <c r="ET313" t="s">
        <v>422</v>
      </c>
      <c r="EU313" s="27">
        <v>44363</v>
      </c>
      <c r="EV313" t="s">
        <v>420</v>
      </c>
      <c r="EW313" s="27">
        <v>44392</v>
      </c>
      <c r="EX313" t="s">
        <v>422</v>
      </c>
      <c r="EY313" s="27">
        <v>44363</v>
      </c>
      <c r="EZ313" t="s">
        <v>422</v>
      </c>
      <c r="FA313">
        <v>44363</v>
      </c>
      <c r="FB313" t="s">
        <v>422</v>
      </c>
      <c r="FC313" s="27">
        <v>44363</v>
      </c>
      <c r="FF313" t="s">
        <v>23</v>
      </c>
      <c r="FG313" s="27">
        <v>44433</v>
      </c>
      <c r="FH313" t="s">
        <v>22</v>
      </c>
      <c r="FI313" s="7">
        <v>44433</v>
      </c>
      <c r="FJ313" t="s">
        <v>22</v>
      </c>
      <c r="FK313" s="27">
        <v>44433</v>
      </c>
      <c r="FL313" t="s">
        <v>21</v>
      </c>
      <c r="FM313" s="27">
        <v>44433</v>
      </c>
      <c r="FN313" t="s">
        <v>514</v>
      </c>
      <c r="FO313" s="27">
        <v>44453</v>
      </c>
      <c r="FP313" t="s">
        <v>514</v>
      </c>
      <c r="FQ313" s="27">
        <v>44453</v>
      </c>
      <c r="FR313" t="s">
        <v>513</v>
      </c>
      <c r="FS313" s="27">
        <v>44453</v>
      </c>
      <c r="FT313" t="s">
        <v>513</v>
      </c>
      <c r="FU313" s="7">
        <v>44453</v>
      </c>
      <c r="FV313" t="s">
        <v>513</v>
      </c>
      <c r="FW313" s="27">
        <v>44453</v>
      </c>
      <c r="FX313" t="s">
        <v>513</v>
      </c>
      <c r="FY313" s="27">
        <v>44453</v>
      </c>
      <c r="FZ313" t="s">
        <v>513</v>
      </c>
      <c r="GA313" s="27">
        <v>44453</v>
      </c>
      <c r="GB313" t="s">
        <v>513</v>
      </c>
      <c r="GC313" s="27">
        <v>44453</v>
      </c>
      <c r="GD313" t="s">
        <v>513</v>
      </c>
      <c r="GE313" s="27">
        <v>44453</v>
      </c>
      <c r="GF313" t="s">
        <v>513</v>
      </c>
      <c r="GG313" s="27">
        <v>44453</v>
      </c>
      <c r="GH313" t="s">
        <v>513</v>
      </c>
      <c r="GI313" s="27">
        <v>44453</v>
      </c>
      <c r="GJ313" t="s">
        <v>513</v>
      </c>
      <c r="GK313" s="27">
        <v>44482</v>
      </c>
      <c r="GL313" t="s">
        <v>513</v>
      </c>
      <c r="GM313" s="27">
        <v>44482</v>
      </c>
      <c r="GN313" t="s">
        <v>513</v>
      </c>
      <c r="GO313" s="27">
        <v>44482</v>
      </c>
      <c r="GP313" t="s">
        <v>513</v>
      </c>
      <c r="GQ313" s="27">
        <v>44482</v>
      </c>
      <c r="GR313" t="s">
        <v>513</v>
      </c>
      <c r="GS313" s="27">
        <v>44482</v>
      </c>
      <c r="GT313" t="s">
        <v>513</v>
      </c>
      <c r="GU313" s="27">
        <v>44510</v>
      </c>
      <c r="GV313" t="s">
        <v>513</v>
      </c>
      <c r="GW313" s="27">
        <v>44510</v>
      </c>
      <c r="GX313" t="s">
        <v>513</v>
      </c>
      <c r="GY313" s="27">
        <v>44510</v>
      </c>
      <c r="GZ313" t="s">
        <v>511</v>
      </c>
      <c r="HA313" s="27">
        <v>44510</v>
      </c>
      <c r="HB313" t="s">
        <v>511</v>
      </c>
      <c r="HC313" s="27">
        <v>44510</v>
      </c>
      <c r="HD313" t="s">
        <v>511</v>
      </c>
      <c r="HE313" s="27">
        <v>44510</v>
      </c>
      <c r="HF313" t="s">
        <v>511</v>
      </c>
      <c r="HG313">
        <v>44510</v>
      </c>
      <c r="HH313" t="s">
        <v>511</v>
      </c>
      <c r="HI313">
        <v>44510</v>
      </c>
      <c r="HJ313" t="s">
        <v>511</v>
      </c>
      <c r="HK313">
        <v>44510</v>
      </c>
      <c r="HL313" t="s">
        <v>511</v>
      </c>
      <c r="HM313" s="27">
        <v>44545</v>
      </c>
      <c r="HN313" t="s">
        <v>507</v>
      </c>
      <c r="HO313" s="27">
        <v>44545</v>
      </c>
      <c r="HP313" t="s">
        <v>510</v>
      </c>
      <c r="HQ313" s="27">
        <v>44545</v>
      </c>
      <c r="HR313" s="470" t="s">
        <v>510</v>
      </c>
      <c r="HS313" s="471">
        <v>44545</v>
      </c>
      <c r="HT313" t="s">
        <v>510</v>
      </c>
      <c r="HU313" s="27">
        <v>44545</v>
      </c>
      <c r="HV313" t="s">
        <v>510</v>
      </c>
      <c r="HW313" s="27">
        <v>44545</v>
      </c>
      <c r="HX313" t="s">
        <v>510</v>
      </c>
      <c r="HY313" s="27">
        <v>44586</v>
      </c>
      <c r="HZ313" t="s">
        <v>506</v>
      </c>
      <c r="IA313" s="27">
        <v>44586</v>
      </c>
      <c r="IB313" t="s">
        <v>506</v>
      </c>
      <c r="IC313" s="27">
        <v>44586</v>
      </c>
      <c r="ID313" t="s">
        <v>506</v>
      </c>
      <c r="IE313" s="27">
        <v>44586</v>
      </c>
      <c r="IF313" t="s">
        <v>505</v>
      </c>
      <c r="IG313" s="27">
        <v>44586</v>
      </c>
      <c r="IH313" t="s">
        <v>508</v>
      </c>
      <c r="II313" s="27">
        <v>44586</v>
      </c>
      <c r="IJ313" t="s">
        <v>508</v>
      </c>
      <c r="IK313" s="27">
        <v>44606</v>
      </c>
      <c r="IL313" t="s">
        <v>508</v>
      </c>
      <c r="IM313" s="27">
        <v>44606</v>
      </c>
      <c r="IN313" t="s">
        <v>508</v>
      </c>
      <c r="IO313" s="27">
        <v>44606</v>
      </c>
      <c r="IR313" t="s">
        <v>510</v>
      </c>
      <c r="IS313">
        <v>44606</v>
      </c>
      <c r="IT313" t="s">
        <v>510</v>
      </c>
      <c r="IU313" s="27">
        <v>44606</v>
      </c>
      <c r="IV313" t="s">
        <v>510</v>
      </c>
      <c r="IW313" s="27">
        <v>44642</v>
      </c>
      <c r="IX313" t="s">
        <v>510</v>
      </c>
      <c r="IY313" s="27">
        <v>44642</v>
      </c>
      <c r="IZ313" t="s">
        <v>510</v>
      </c>
      <c r="JA313" s="27">
        <v>44651</v>
      </c>
      <c r="JB313" t="s">
        <v>510</v>
      </c>
      <c r="JC313" s="27">
        <v>44651</v>
      </c>
      <c r="JD313" t="s">
        <v>510</v>
      </c>
      <c r="JE313" s="27">
        <v>44651</v>
      </c>
      <c r="JF313" t="s">
        <v>511</v>
      </c>
      <c r="JG313">
        <v>44664</v>
      </c>
      <c r="JH313" t="s">
        <v>507</v>
      </c>
      <c r="JI313" s="27">
        <v>44664</v>
      </c>
      <c r="JJ313" t="s">
        <v>507</v>
      </c>
      <c r="JK313">
        <v>44664</v>
      </c>
      <c r="JL313" t="s">
        <v>507</v>
      </c>
      <c r="JM313" s="27">
        <v>44664</v>
      </c>
      <c r="JN313" t="s">
        <v>507</v>
      </c>
      <c r="JO313" s="7">
        <v>44664</v>
      </c>
      <c r="JP313" t="s">
        <v>507</v>
      </c>
      <c r="JQ313" s="27">
        <v>44694</v>
      </c>
      <c r="JR313" t="s">
        <v>507</v>
      </c>
      <c r="JS313" s="27">
        <v>44694</v>
      </c>
      <c r="JT313" t="s">
        <v>507</v>
      </c>
      <c r="JU313">
        <v>44694</v>
      </c>
      <c r="JV313" t="s">
        <v>508</v>
      </c>
      <c r="JW313">
        <v>44727</v>
      </c>
      <c r="JX313" t="s">
        <v>508</v>
      </c>
      <c r="JY313" s="27">
        <v>44727</v>
      </c>
      <c r="JZ313" t="s">
        <v>508</v>
      </c>
      <c r="KA313" s="27">
        <v>44761</v>
      </c>
      <c r="KB313" t="s">
        <v>508</v>
      </c>
      <c r="KC313" s="27">
        <v>44761</v>
      </c>
      <c r="KD313" t="s">
        <v>508</v>
      </c>
      <c r="KE313" s="27">
        <v>44761</v>
      </c>
    </row>
    <row r="314" spans="1:291" x14ac:dyDescent="0.25">
      <c r="A314">
        <v>2188</v>
      </c>
      <c r="B314" s="7">
        <v>43902</v>
      </c>
      <c r="D314">
        <v>2188</v>
      </c>
      <c r="E314" s="7">
        <v>43902</v>
      </c>
      <c r="G314">
        <v>2558</v>
      </c>
      <c r="I314">
        <v>2190</v>
      </c>
      <c r="J314" s="7">
        <v>43936</v>
      </c>
      <c r="L314">
        <v>2558</v>
      </c>
      <c r="M314">
        <v>6119</v>
      </c>
      <c r="O314">
        <v>145</v>
      </c>
      <c r="P314" s="7">
        <v>43929</v>
      </c>
      <c r="X314">
        <v>6119</v>
      </c>
      <c r="Y314">
        <v>1451</v>
      </c>
      <c r="Z314" s="7">
        <v>43893</v>
      </c>
      <c r="AA314">
        <v>6119</v>
      </c>
      <c r="AB314">
        <v>6119</v>
      </c>
      <c r="AC314">
        <v>280</v>
      </c>
      <c r="AD314" s="7">
        <v>43978</v>
      </c>
      <c r="AE314" s="14">
        <v>2279</v>
      </c>
      <c r="AF314">
        <v>299</v>
      </c>
      <c r="AG314" s="7">
        <v>43978</v>
      </c>
      <c r="AK314" t="s">
        <v>2568</v>
      </c>
      <c r="AL314" s="7">
        <v>43977</v>
      </c>
      <c r="AM314">
        <v>281</v>
      </c>
      <c r="AN314" t="s">
        <v>2568</v>
      </c>
      <c r="AO314" s="7">
        <v>44011</v>
      </c>
      <c r="AP314" t="s">
        <v>2568</v>
      </c>
      <c r="AQ314" s="7">
        <v>44011</v>
      </c>
      <c r="AR314" t="s">
        <v>2568</v>
      </c>
      <c r="AS314" s="27">
        <v>44021</v>
      </c>
      <c r="AT314" t="s">
        <v>2568</v>
      </c>
      <c r="AU314" s="27">
        <v>44021</v>
      </c>
      <c r="AV314" t="s">
        <v>2568</v>
      </c>
      <c r="AW314" s="27">
        <v>44021</v>
      </c>
      <c r="AX314" t="s">
        <v>2568</v>
      </c>
      <c r="AY314" s="27">
        <v>44021</v>
      </c>
      <c r="AZ314" t="s">
        <v>2567</v>
      </c>
      <c r="BA314" s="27">
        <v>44053</v>
      </c>
      <c r="BB314" t="s">
        <v>2567</v>
      </c>
      <c r="BC314" s="27">
        <v>44053</v>
      </c>
      <c r="BD314" t="s">
        <v>2565</v>
      </c>
      <c r="BE314" s="27">
        <v>44053</v>
      </c>
      <c r="BF314" t="s">
        <v>2565</v>
      </c>
      <c r="BG314" s="27">
        <v>44097</v>
      </c>
      <c r="BJ314" t="s">
        <v>2565</v>
      </c>
      <c r="BK314" s="27">
        <v>44097</v>
      </c>
      <c r="BL314" t="s">
        <v>2565</v>
      </c>
      <c r="BM314" s="27">
        <v>44097</v>
      </c>
      <c r="BN314" t="s">
        <v>2563</v>
      </c>
      <c r="BO314" s="27">
        <v>44097</v>
      </c>
      <c r="BP314" t="s">
        <v>2563</v>
      </c>
      <c r="BQ314" s="7">
        <v>44097</v>
      </c>
      <c r="BR314" t="s">
        <v>2568</v>
      </c>
      <c r="BS314" s="27">
        <v>44168</v>
      </c>
      <c r="BT314" t="s">
        <v>2563</v>
      </c>
      <c r="BU314" s="27">
        <v>44168</v>
      </c>
      <c r="BV314" t="s">
        <v>2563</v>
      </c>
      <c r="BW314" s="7">
        <v>44168</v>
      </c>
      <c r="BX314" t="s">
        <v>2568</v>
      </c>
      <c r="BY314" s="27">
        <v>44168</v>
      </c>
      <c r="BZ314">
        <v>620</v>
      </c>
      <c r="CA314" s="27">
        <v>44168</v>
      </c>
      <c r="CB314" t="s">
        <v>2565</v>
      </c>
      <c r="CC314" s="27">
        <v>44221</v>
      </c>
      <c r="CD314">
        <v>2496</v>
      </c>
      <c r="CE314" s="27">
        <v>44217</v>
      </c>
      <c r="CH314" t="s">
        <v>2576</v>
      </c>
      <c r="CI314" s="27">
        <v>44217</v>
      </c>
      <c r="CJ314">
        <v>5658</v>
      </c>
      <c r="CK314" s="27">
        <v>44217</v>
      </c>
      <c r="CL314" t="s">
        <v>2576</v>
      </c>
      <c r="CM314" s="27">
        <v>44247</v>
      </c>
      <c r="CN314" t="s">
        <v>2575</v>
      </c>
      <c r="CO314" s="27">
        <v>44247</v>
      </c>
      <c r="CP314" t="s">
        <v>2575</v>
      </c>
      <c r="CQ314" s="7">
        <v>44247</v>
      </c>
      <c r="CT314">
        <v>9301</v>
      </c>
      <c r="CU314" s="7">
        <v>44263</v>
      </c>
      <c r="CV314" t="s">
        <v>2565</v>
      </c>
      <c r="CW314" s="27">
        <v>44263</v>
      </c>
      <c r="CX314" t="s">
        <v>2565</v>
      </c>
      <c r="CY314" s="27">
        <v>44298</v>
      </c>
      <c r="CZ314" t="s">
        <v>2565</v>
      </c>
      <c r="DA314" s="27">
        <v>44298</v>
      </c>
      <c r="DB314" t="s">
        <v>2565</v>
      </c>
      <c r="DC314" s="27">
        <v>44298</v>
      </c>
      <c r="DD314" t="s">
        <v>2565</v>
      </c>
      <c r="DE314" s="27">
        <v>44330</v>
      </c>
      <c r="DF314" t="s">
        <v>2565</v>
      </c>
      <c r="DG314" s="27">
        <v>44330</v>
      </c>
      <c r="DH314" t="s">
        <v>2565</v>
      </c>
      <c r="DI314" s="27">
        <v>44330</v>
      </c>
      <c r="DJ314" t="s">
        <v>507</v>
      </c>
      <c r="DK314" s="7">
        <v>44363</v>
      </c>
      <c r="DL314" t="s">
        <v>478</v>
      </c>
      <c r="DM314" s="27">
        <v>44363</v>
      </c>
      <c r="DN314" t="s">
        <v>478</v>
      </c>
      <c r="DO314" s="27">
        <v>44363</v>
      </c>
      <c r="DP314" t="s">
        <v>491</v>
      </c>
      <c r="DQ314" s="27">
        <v>44363</v>
      </c>
      <c r="DT314" t="s">
        <v>493</v>
      </c>
      <c r="DU314" s="27">
        <v>44363</v>
      </c>
      <c r="DV314" t="s">
        <v>490</v>
      </c>
      <c r="DW314" s="27">
        <v>44363</v>
      </c>
      <c r="DX314" t="s">
        <v>489</v>
      </c>
      <c r="DY314" s="7">
        <v>44365</v>
      </c>
      <c r="DZ314" t="s">
        <v>488</v>
      </c>
      <c r="EA314">
        <v>44396</v>
      </c>
      <c r="EB314" t="s">
        <v>488</v>
      </c>
      <c r="EC314" s="27">
        <v>44396</v>
      </c>
      <c r="ED314" t="s">
        <v>488</v>
      </c>
      <c r="EE314" s="27">
        <v>44396</v>
      </c>
      <c r="EF314" t="s">
        <v>488</v>
      </c>
      <c r="EG314" s="7">
        <v>44396</v>
      </c>
      <c r="EH314" t="s">
        <v>488</v>
      </c>
      <c r="EI314" s="27">
        <v>44396</v>
      </c>
      <c r="EJ314" t="s">
        <v>485</v>
      </c>
      <c r="EK314" s="27">
        <v>44396</v>
      </c>
      <c r="EL314" t="s">
        <v>485</v>
      </c>
      <c r="EM314" s="27">
        <v>44396</v>
      </c>
      <c r="EN314" t="s">
        <v>485</v>
      </c>
      <c r="EO314" s="27">
        <v>44396</v>
      </c>
      <c r="EP314" t="s">
        <v>486</v>
      </c>
      <c r="EQ314" s="27">
        <v>44396</v>
      </c>
      <c r="ER314" t="s">
        <v>482</v>
      </c>
      <c r="ES314" s="27">
        <v>44419</v>
      </c>
      <c r="ET314" t="s">
        <v>423</v>
      </c>
      <c r="EU314" s="27">
        <v>44392</v>
      </c>
      <c r="EV314" t="s">
        <v>422</v>
      </c>
      <c r="EW314" s="27">
        <v>44363</v>
      </c>
      <c r="EX314" t="s">
        <v>423</v>
      </c>
      <c r="EY314" s="27">
        <v>44428</v>
      </c>
      <c r="EZ314" t="s">
        <v>423</v>
      </c>
      <c r="FA314">
        <v>44428</v>
      </c>
      <c r="FB314" t="s">
        <v>423</v>
      </c>
      <c r="FC314" s="27">
        <v>44428</v>
      </c>
      <c r="FF314" t="s">
        <v>420</v>
      </c>
      <c r="FG314" s="27">
        <v>44433</v>
      </c>
      <c r="FH314" t="s">
        <v>23</v>
      </c>
      <c r="FI314" s="7">
        <v>44433</v>
      </c>
      <c r="FJ314" t="s">
        <v>23</v>
      </c>
      <c r="FK314" s="27">
        <v>44433</v>
      </c>
      <c r="FL314" t="s">
        <v>22</v>
      </c>
      <c r="FM314" s="27">
        <v>44433</v>
      </c>
      <c r="FN314" t="s">
        <v>21</v>
      </c>
      <c r="FO314" s="27">
        <v>44433</v>
      </c>
      <c r="FP314" t="s">
        <v>21</v>
      </c>
      <c r="FQ314" s="27">
        <v>44433</v>
      </c>
      <c r="FR314" t="s">
        <v>514</v>
      </c>
      <c r="FS314" s="27">
        <v>44453</v>
      </c>
      <c r="FT314" t="s">
        <v>514</v>
      </c>
      <c r="FU314" s="7">
        <v>44453</v>
      </c>
      <c r="FV314" t="s">
        <v>514</v>
      </c>
      <c r="FW314" s="27">
        <v>44453</v>
      </c>
      <c r="FX314" t="s">
        <v>514</v>
      </c>
      <c r="FY314" s="27">
        <v>44453</v>
      </c>
      <c r="FZ314" t="s">
        <v>514</v>
      </c>
      <c r="GA314" s="27">
        <v>44453</v>
      </c>
      <c r="GB314" t="s">
        <v>514</v>
      </c>
      <c r="GC314" s="27">
        <v>44453</v>
      </c>
      <c r="GD314" t="s">
        <v>514</v>
      </c>
      <c r="GE314" s="27">
        <v>44453</v>
      </c>
      <c r="GF314" t="s">
        <v>514</v>
      </c>
      <c r="GG314" s="27">
        <v>44453</v>
      </c>
      <c r="GH314" t="s">
        <v>514</v>
      </c>
      <c r="GI314" s="27">
        <v>44453</v>
      </c>
      <c r="GJ314" t="s">
        <v>514</v>
      </c>
      <c r="GK314" s="27">
        <v>44482</v>
      </c>
      <c r="GL314" t="s">
        <v>514</v>
      </c>
      <c r="GM314" s="27">
        <v>44482</v>
      </c>
      <c r="GN314" t="s">
        <v>514</v>
      </c>
      <c r="GO314" s="27">
        <v>44482</v>
      </c>
      <c r="GP314" t="s">
        <v>514</v>
      </c>
      <c r="GQ314" s="27">
        <v>44482</v>
      </c>
      <c r="GR314" t="s">
        <v>514</v>
      </c>
      <c r="GS314" s="27">
        <v>44482</v>
      </c>
      <c r="GT314" t="s">
        <v>514</v>
      </c>
      <c r="GU314" s="27">
        <v>44510</v>
      </c>
      <c r="GV314" t="s">
        <v>514</v>
      </c>
      <c r="GW314" s="27">
        <v>44510</v>
      </c>
      <c r="GX314" t="s">
        <v>514</v>
      </c>
      <c r="GY314" s="27">
        <v>44510</v>
      </c>
      <c r="GZ314" t="s">
        <v>513</v>
      </c>
      <c r="HA314" s="27">
        <v>44510</v>
      </c>
      <c r="HB314" t="s">
        <v>513</v>
      </c>
      <c r="HC314" s="27">
        <v>44510</v>
      </c>
      <c r="HD314" t="s">
        <v>513</v>
      </c>
      <c r="HE314" s="27">
        <v>44510</v>
      </c>
      <c r="HF314" t="s">
        <v>513</v>
      </c>
      <c r="HG314">
        <v>44510</v>
      </c>
      <c r="HH314" t="s">
        <v>513</v>
      </c>
      <c r="HI314">
        <v>44510</v>
      </c>
      <c r="HJ314" t="s">
        <v>513</v>
      </c>
      <c r="HK314">
        <v>44510</v>
      </c>
      <c r="HL314" t="s">
        <v>513</v>
      </c>
      <c r="HM314" s="27">
        <v>44545</v>
      </c>
      <c r="HN314" t="s">
        <v>508</v>
      </c>
      <c r="HO314" s="27">
        <v>44545</v>
      </c>
      <c r="HP314" t="s">
        <v>511</v>
      </c>
      <c r="HQ314" s="27">
        <v>44545</v>
      </c>
      <c r="HR314" s="470" t="s">
        <v>511</v>
      </c>
      <c r="HS314" s="471">
        <v>44545</v>
      </c>
      <c r="HT314" t="s">
        <v>511</v>
      </c>
      <c r="HU314" s="27">
        <v>44545</v>
      </c>
      <c r="HV314" t="s">
        <v>511</v>
      </c>
      <c r="HW314" s="27">
        <v>44545</v>
      </c>
      <c r="HX314" t="s">
        <v>511</v>
      </c>
      <c r="HY314" s="27">
        <v>44586</v>
      </c>
      <c r="HZ314" t="s">
        <v>507</v>
      </c>
      <c r="IA314" s="27">
        <v>44586</v>
      </c>
      <c r="IB314" t="s">
        <v>507</v>
      </c>
      <c r="IC314" s="27">
        <v>44586</v>
      </c>
      <c r="ID314" t="s">
        <v>507</v>
      </c>
      <c r="IE314" s="27">
        <v>44586</v>
      </c>
      <c r="IF314" t="s">
        <v>506</v>
      </c>
      <c r="IG314" s="27">
        <v>44586</v>
      </c>
      <c r="IH314" t="s">
        <v>510</v>
      </c>
      <c r="II314" s="27">
        <v>44586</v>
      </c>
      <c r="IJ314" t="s">
        <v>510</v>
      </c>
      <c r="IK314" s="27">
        <v>44606</v>
      </c>
      <c r="IL314" t="s">
        <v>510</v>
      </c>
      <c r="IM314" s="27">
        <v>44606</v>
      </c>
      <c r="IN314" t="s">
        <v>510</v>
      </c>
      <c r="IO314" s="27">
        <v>44606</v>
      </c>
      <c r="IR314" t="s">
        <v>511</v>
      </c>
      <c r="IS314">
        <v>44606</v>
      </c>
      <c r="IT314" t="s">
        <v>511</v>
      </c>
      <c r="IU314" s="27">
        <v>44606</v>
      </c>
      <c r="IV314" t="s">
        <v>511</v>
      </c>
      <c r="IW314" s="27">
        <v>44642</v>
      </c>
      <c r="IX314" t="s">
        <v>511</v>
      </c>
      <c r="IY314" s="27">
        <v>44642</v>
      </c>
      <c r="IZ314" t="s">
        <v>511</v>
      </c>
      <c r="JA314" s="27">
        <v>44642</v>
      </c>
      <c r="JB314" t="s">
        <v>511</v>
      </c>
      <c r="JC314" s="27">
        <v>44642</v>
      </c>
      <c r="JD314" t="s">
        <v>511</v>
      </c>
      <c r="JE314" s="27">
        <v>44642</v>
      </c>
      <c r="JF314" t="s">
        <v>513</v>
      </c>
      <c r="JG314">
        <v>44664</v>
      </c>
      <c r="JH314" t="s">
        <v>508</v>
      </c>
      <c r="JI314" s="27">
        <v>44669</v>
      </c>
      <c r="JJ314" t="s">
        <v>508</v>
      </c>
      <c r="JK314">
        <v>44670</v>
      </c>
      <c r="JL314" t="s">
        <v>508</v>
      </c>
      <c r="JM314" s="27">
        <v>44680</v>
      </c>
      <c r="JN314" t="s">
        <v>508</v>
      </c>
      <c r="JO314" s="7">
        <v>44680</v>
      </c>
      <c r="JP314" t="s">
        <v>508</v>
      </c>
      <c r="JQ314" s="27">
        <v>44694</v>
      </c>
      <c r="JR314" t="s">
        <v>508</v>
      </c>
      <c r="JS314" s="27">
        <v>44694</v>
      </c>
      <c r="JT314" t="s">
        <v>508</v>
      </c>
      <c r="JU314">
        <v>44694</v>
      </c>
      <c r="JV314" t="s">
        <v>510</v>
      </c>
      <c r="JW314">
        <v>44727</v>
      </c>
      <c r="JX314" t="s">
        <v>510</v>
      </c>
      <c r="JY314" s="27">
        <v>44727</v>
      </c>
      <c r="JZ314" t="s">
        <v>510</v>
      </c>
      <c r="KA314" s="27">
        <v>44761</v>
      </c>
      <c r="KB314" t="s">
        <v>510</v>
      </c>
      <c r="KC314" s="27">
        <v>44761</v>
      </c>
      <c r="KD314" t="s">
        <v>510</v>
      </c>
      <c r="KE314" s="27">
        <v>44761</v>
      </c>
    </row>
    <row r="315" spans="1:291" x14ac:dyDescent="0.25">
      <c r="A315">
        <v>2190</v>
      </c>
      <c r="B315" s="7">
        <v>43936</v>
      </c>
      <c r="D315">
        <v>2190</v>
      </c>
      <c r="E315" s="7">
        <v>43936</v>
      </c>
      <c r="G315">
        <v>2524</v>
      </c>
      <c r="I315">
        <v>2181</v>
      </c>
      <c r="J315" s="7">
        <v>43936</v>
      </c>
      <c r="L315">
        <v>2524</v>
      </c>
      <c r="M315">
        <v>6286</v>
      </c>
      <c r="O315">
        <v>279</v>
      </c>
      <c r="P315" s="7">
        <v>43942</v>
      </c>
      <c r="X315">
        <v>6286</v>
      </c>
      <c r="Y315">
        <v>182</v>
      </c>
      <c r="AA315">
        <v>6286</v>
      </c>
      <c r="AB315">
        <v>6286</v>
      </c>
      <c r="AC315">
        <v>281</v>
      </c>
      <c r="AD315" s="7">
        <v>43978</v>
      </c>
      <c r="AE315" s="14">
        <v>2198</v>
      </c>
      <c r="AF315">
        <v>620</v>
      </c>
      <c r="AG315" s="7">
        <v>43993</v>
      </c>
      <c r="AK315" t="s">
        <v>2571</v>
      </c>
      <c r="AL315" s="7">
        <v>43977</v>
      </c>
      <c r="AM315">
        <v>282</v>
      </c>
      <c r="AN315" t="s">
        <v>2571</v>
      </c>
      <c r="AO315" s="7">
        <v>44011</v>
      </c>
      <c r="AP315" t="s">
        <v>2571</v>
      </c>
      <c r="AQ315" s="7">
        <v>44011</v>
      </c>
      <c r="AR315" t="s">
        <v>2571</v>
      </c>
      <c r="AS315" s="27">
        <v>44021</v>
      </c>
      <c r="AT315" t="s">
        <v>2571</v>
      </c>
      <c r="AU315" s="27">
        <v>44021</v>
      </c>
      <c r="AV315" t="s">
        <v>2571</v>
      </c>
      <c r="AW315" s="27">
        <v>44021</v>
      </c>
      <c r="AX315" t="s">
        <v>2571</v>
      </c>
      <c r="AY315" s="27">
        <v>44053</v>
      </c>
      <c r="AZ315" t="s">
        <v>2568</v>
      </c>
      <c r="BA315" s="27">
        <v>44021</v>
      </c>
      <c r="BB315" t="s">
        <v>2568</v>
      </c>
      <c r="BC315" s="27">
        <v>44021</v>
      </c>
      <c r="BD315" t="s">
        <v>2567</v>
      </c>
      <c r="BE315" s="27">
        <v>44053</v>
      </c>
      <c r="BF315" t="s">
        <v>2567</v>
      </c>
      <c r="BG315" s="27">
        <v>44097</v>
      </c>
      <c r="BJ315" t="s">
        <v>2567</v>
      </c>
      <c r="BK315" s="27">
        <v>44097</v>
      </c>
      <c r="BL315" t="s">
        <v>2567</v>
      </c>
      <c r="BM315" s="27">
        <v>44097</v>
      </c>
      <c r="BN315" t="s">
        <v>2564</v>
      </c>
      <c r="BO315" s="27">
        <v>44097</v>
      </c>
      <c r="BP315" t="s">
        <v>2564</v>
      </c>
      <c r="BQ315" s="7">
        <v>44097</v>
      </c>
      <c r="BR315" t="s">
        <v>2571</v>
      </c>
      <c r="BS315" s="27">
        <v>44168</v>
      </c>
      <c r="BT315" t="s">
        <v>2564</v>
      </c>
      <c r="BU315" s="27">
        <v>44168</v>
      </c>
      <c r="BV315" t="s">
        <v>2564</v>
      </c>
      <c r="BW315" s="7">
        <v>44168</v>
      </c>
      <c r="BX315" t="s">
        <v>2571</v>
      </c>
      <c r="BY315" s="27">
        <v>44168</v>
      </c>
      <c r="BZ315" t="s">
        <v>2563</v>
      </c>
      <c r="CA315" s="27">
        <v>44168</v>
      </c>
      <c r="CB315" t="s">
        <v>2567</v>
      </c>
      <c r="CC315" s="27">
        <v>44221</v>
      </c>
      <c r="CD315">
        <v>2497</v>
      </c>
      <c r="CE315" s="27">
        <v>44217</v>
      </c>
      <c r="CH315">
        <v>458</v>
      </c>
      <c r="CI315" s="27">
        <v>44221</v>
      </c>
      <c r="CJ315" t="s">
        <v>2594</v>
      </c>
      <c r="CK315" s="27">
        <v>44222</v>
      </c>
      <c r="CL315">
        <v>458</v>
      </c>
      <c r="CM315" s="27">
        <v>44247</v>
      </c>
      <c r="CN315" t="s">
        <v>2576</v>
      </c>
      <c r="CO315" s="27">
        <v>44247</v>
      </c>
      <c r="CP315" t="s">
        <v>2576</v>
      </c>
      <c r="CQ315" s="7">
        <v>44247</v>
      </c>
      <c r="CT315">
        <v>9300</v>
      </c>
      <c r="CU315" s="7">
        <v>44263</v>
      </c>
      <c r="CV315" t="s">
        <v>2567</v>
      </c>
      <c r="CW315" s="27">
        <v>44263</v>
      </c>
      <c r="CX315" t="s">
        <v>2567</v>
      </c>
      <c r="CY315" s="27">
        <v>44298</v>
      </c>
      <c r="CZ315" t="s">
        <v>2567</v>
      </c>
      <c r="DA315" s="27">
        <v>44298</v>
      </c>
      <c r="DB315" t="s">
        <v>2567</v>
      </c>
      <c r="DC315" s="27">
        <v>44298</v>
      </c>
      <c r="DD315" t="s">
        <v>2567</v>
      </c>
      <c r="DE315" s="27">
        <v>44298</v>
      </c>
      <c r="DF315" t="s">
        <v>2567</v>
      </c>
      <c r="DG315" s="27">
        <v>44298</v>
      </c>
      <c r="DH315" t="s">
        <v>2567</v>
      </c>
      <c r="DI315" s="27">
        <v>44298</v>
      </c>
      <c r="DJ315" t="s">
        <v>508</v>
      </c>
      <c r="DK315" s="7">
        <v>44363</v>
      </c>
      <c r="DL315" t="s">
        <v>479</v>
      </c>
      <c r="DM315" s="27">
        <v>44362</v>
      </c>
      <c r="DN315" t="s">
        <v>479</v>
      </c>
      <c r="DO315" s="27">
        <v>44362</v>
      </c>
      <c r="DP315" t="s">
        <v>493</v>
      </c>
      <c r="DQ315" s="27">
        <v>44363</v>
      </c>
      <c r="DT315" t="s">
        <v>494</v>
      </c>
      <c r="DU315" s="27">
        <v>44264</v>
      </c>
      <c r="DV315" t="s">
        <v>491</v>
      </c>
      <c r="DW315" s="27">
        <v>44363</v>
      </c>
      <c r="DX315" t="s">
        <v>545</v>
      </c>
      <c r="DY315" s="7">
        <v>44263</v>
      </c>
      <c r="DZ315" t="s">
        <v>489</v>
      </c>
      <c r="EA315">
        <v>44396</v>
      </c>
      <c r="EB315" t="s">
        <v>489</v>
      </c>
      <c r="EC315" s="27">
        <v>44396</v>
      </c>
      <c r="ED315" t="s">
        <v>489</v>
      </c>
      <c r="EE315" s="27">
        <v>44396</v>
      </c>
      <c r="EF315" t="s">
        <v>489</v>
      </c>
      <c r="EG315" s="7">
        <v>44396</v>
      </c>
      <c r="EH315" t="s">
        <v>489</v>
      </c>
      <c r="EI315" s="27">
        <v>44396</v>
      </c>
      <c r="EJ315" t="s">
        <v>486</v>
      </c>
      <c r="EK315" s="27">
        <v>44396</v>
      </c>
      <c r="EL315" t="s">
        <v>486</v>
      </c>
      <c r="EM315" s="27">
        <v>44396</v>
      </c>
      <c r="EN315" t="s">
        <v>486</v>
      </c>
      <c r="EO315" s="27">
        <v>44396</v>
      </c>
      <c r="EP315" t="s">
        <v>487</v>
      </c>
      <c r="EQ315" s="27">
        <v>44396</v>
      </c>
      <c r="ER315" t="s">
        <v>483</v>
      </c>
      <c r="ES315" s="27">
        <v>44419</v>
      </c>
      <c r="ET315" t="s">
        <v>482</v>
      </c>
      <c r="EU315" s="27">
        <v>44419</v>
      </c>
      <c r="EV315" t="s">
        <v>423</v>
      </c>
      <c r="EW315" s="27">
        <v>44392</v>
      </c>
      <c r="EX315" t="s">
        <v>482</v>
      </c>
      <c r="EY315" s="27">
        <v>44419</v>
      </c>
      <c r="EZ315" t="s">
        <v>482</v>
      </c>
      <c r="FA315">
        <v>44419</v>
      </c>
      <c r="FB315" t="s">
        <v>482</v>
      </c>
      <c r="FC315" s="27">
        <v>44419</v>
      </c>
      <c r="FF315" t="s">
        <v>422</v>
      </c>
      <c r="FG315" s="27">
        <v>44433</v>
      </c>
      <c r="FH315" t="s">
        <v>420</v>
      </c>
      <c r="FI315" s="7">
        <v>44433</v>
      </c>
      <c r="FJ315" t="s">
        <v>420</v>
      </c>
      <c r="FK315" s="27">
        <v>44433</v>
      </c>
      <c r="FL315" t="s">
        <v>23</v>
      </c>
      <c r="FM315" s="27">
        <v>44433</v>
      </c>
      <c r="FN315" t="s">
        <v>22</v>
      </c>
      <c r="FO315" s="27">
        <v>44433</v>
      </c>
      <c r="FP315" t="s">
        <v>22</v>
      </c>
      <c r="FQ315" s="27">
        <v>44433</v>
      </c>
      <c r="FR315" t="s">
        <v>21</v>
      </c>
      <c r="FS315" s="27">
        <v>44454</v>
      </c>
      <c r="FT315" t="s">
        <v>21</v>
      </c>
      <c r="FU315" s="7">
        <v>44454</v>
      </c>
      <c r="FV315" t="s">
        <v>21</v>
      </c>
      <c r="FW315" s="27">
        <v>44454</v>
      </c>
      <c r="FX315" t="s">
        <v>21</v>
      </c>
      <c r="FY315" s="27">
        <v>44454</v>
      </c>
      <c r="FZ315" t="s">
        <v>21</v>
      </c>
      <c r="GA315" s="27">
        <v>44454</v>
      </c>
      <c r="GB315" t="s">
        <v>21</v>
      </c>
      <c r="GC315" s="27">
        <v>44454</v>
      </c>
      <c r="GD315" t="s">
        <v>21</v>
      </c>
      <c r="GE315" s="27">
        <v>44454</v>
      </c>
      <c r="GF315" t="s">
        <v>21</v>
      </c>
      <c r="GG315" s="27">
        <v>44454</v>
      </c>
      <c r="GH315" t="s">
        <v>21</v>
      </c>
      <c r="GI315" s="27">
        <v>44454</v>
      </c>
      <c r="GJ315" t="s">
        <v>21</v>
      </c>
      <c r="GK315" s="27">
        <v>44454</v>
      </c>
      <c r="GL315" t="s">
        <v>21</v>
      </c>
      <c r="GM315" s="27">
        <v>44454</v>
      </c>
      <c r="GN315" t="s">
        <v>21</v>
      </c>
      <c r="GO315" s="27">
        <v>44454</v>
      </c>
      <c r="GP315" t="s">
        <v>21</v>
      </c>
      <c r="GQ315" s="27">
        <v>44454</v>
      </c>
      <c r="GR315" t="s">
        <v>21</v>
      </c>
      <c r="GS315" s="27">
        <v>44454</v>
      </c>
      <c r="GT315" t="s">
        <v>21</v>
      </c>
      <c r="GU315" s="27">
        <v>44510</v>
      </c>
      <c r="GV315" t="s">
        <v>21</v>
      </c>
      <c r="GW315" s="27">
        <v>44510</v>
      </c>
      <c r="GX315" t="s">
        <v>21</v>
      </c>
      <c r="GY315" s="27">
        <v>44510</v>
      </c>
      <c r="GZ315" t="s">
        <v>514</v>
      </c>
      <c r="HA315" s="27">
        <v>44510</v>
      </c>
      <c r="HB315" t="s">
        <v>514</v>
      </c>
      <c r="HC315" s="27">
        <v>44510</v>
      </c>
      <c r="HD315" t="s">
        <v>514</v>
      </c>
      <c r="HE315" s="27">
        <v>44510</v>
      </c>
      <c r="HF315" t="s">
        <v>514</v>
      </c>
      <c r="HG315">
        <v>44510</v>
      </c>
      <c r="HH315" t="s">
        <v>514</v>
      </c>
      <c r="HI315">
        <v>44510</v>
      </c>
      <c r="HJ315" t="s">
        <v>514</v>
      </c>
      <c r="HK315">
        <v>44510</v>
      </c>
      <c r="HL315" t="s">
        <v>514</v>
      </c>
      <c r="HM315" s="27">
        <v>44545</v>
      </c>
      <c r="HN315" t="s">
        <v>510</v>
      </c>
      <c r="HO315" s="27">
        <v>44545</v>
      </c>
      <c r="HP315" t="s">
        <v>513</v>
      </c>
      <c r="HQ315" s="27">
        <v>44545</v>
      </c>
      <c r="HR315" s="470" t="s">
        <v>513</v>
      </c>
      <c r="HS315" s="471">
        <v>44545</v>
      </c>
      <c r="HT315" t="s">
        <v>513</v>
      </c>
      <c r="HU315" s="27">
        <v>44545</v>
      </c>
      <c r="HV315" t="s">
        <v>513</v>
      </c>
      <c r="HW315" s="27">
        <v>44545</v>
      </c>
      <c r="HX315" t="s">
        <v>513</v>
      </c>
      <c r="HY315" s="27">
        <v>44586</v>
      </c>
      <c r="HZ315" t="s">
        <v>508</v>
      </c>
      <c r="IA315" s="27">
        <v>44586</v>
      </c>
      <c r="IB315" t="s">
        <v>508</v>
      </c>
      <c r="IC315" s="27">
        <v>44586</v>
      </c>
      <c r="ID315" t="s">
        <v>508</v>
      </c>
      <c r="IE315" s="27">
        <v>44586</v>
      </c>
      <c r="IF315" t="s">
        <v>507</v>
      </c>
      <c r="IG315" s="27">
        <v>44586</v>
      </c>
      <c r="IH315" t="s">
        <v>511</v>
      </c>
      <c r="II315" s="27">
        <v>44586</v>
      </c>
      <c r="IJ315" t="s">
        <v>511</v>
      </c>
      <c r="IK315" s="27">
        <v>44606</v>
      </c>
      <c r="IL315" t="s">
        <v>511</v>
      </c>
      <c r="IM315" s="27">
        <v>44606</v>
      </c>
      <c r="IN315" t="s">
        <v>511</v>
      </c>
      <c r="IO315" s="27">
        <v>44606</v>
      </c>
      <c r="IR315" t="s">
        <v>513</v>
      </c>
      <c r="IS315">
        <v>44606</v>
      </c>
      <c r="IT315" t="s">
        <v>513</v>
      </c>
      <c r="IU315" s="27">
        <v>44606</v>
      </c>
      <c r="IV315" t="s">
        <v>513</v>
      </c>
      <c r="IW315" s="27">
        <v>44642</v>
      </c>
      <c r="IX315" t="s">
        <v>513</v>
      </c>
      <c r="IY315" s="27">
        <v>44642</v>
      </c>
      <c r="IZ315" t="s">
        <v>513</v>
      </c>
      <c r="JA315" s="27">
        <v>44642</v>
      </c>
      <c r="JB315" t="s">
        <v>513</v>
      </c>
      <c r="JC315" s="27">
        <v>44642</v>
      </c>
      <c r="JD315" t="s">
        <v>513</v>
      </c>
      <c r="JE315" s="27">
        <v>44642</v>
      </c>
      <c r="JF315" t="s">
        <v>514</v>
      </c>
      <c r="JG315">
        <v>44664</v>
      </c>
      <c r="JH315" t="s">
        <v>510</v>
      </c>
      <c r="JI315" s="27">
        <v>44669</v>
      </c>
      <c r="JJ315" t="s">
        <v>510</v>
      </c>
      <c r="JK315">
        <v>44670</v>
      </c>
      <c r="JL315" t="s">
        <v>510</v>
      </c>
      <c r="JM315" s="27">
        <v>44682</v>
      </c>
      <c r="JN315" t="s">
        <v>510</v>
      </c>
      <c r="JO315" s="7">
        <v>44682</v>
      </c>
      <c r="JP315" t="s">
        <v>510</v>
      </c>
      <c r="JQ315" s="27">
        <v>44694</v>
      </c>
      <c r="JR315" t="s">
        <v>510</v>
      </c>
      <c r="JS315" s="27">
        <v>44694</v>
      </c>
      <c r="JT315" t="s">
        <v>510</v>
      </c>
      <c r="JU315">
        <v>44694</v>
      </c>
      <c r="JV315" t="s">
        <v>511</v>
      </c>
      <c r="JW315">
        <v>44727</v>
      </c>
      <c r="JX315" t="s">
        <v>511</v>
      </c>
      <c r="JY315" s="27">
        <v>44749</v>
      </c>
      <c r="JZ315" t="s">
        <v>511</v>
      </c>
      <c r="KA315" s="27">
        <v>44761</v>
      </c>
      <c r="KB315" t="s">
        <v>511</v>
      </c>
      <c r="KC315" s="27">
        <v>44761</v>
      </c>
      <c r="KD315" t="s">
        <v>511</v>
      </c>
      <c r="KE315" s="27">
        <v>44761</v>
      </c>
    </row>
    <row r="316" spans="1:291" x14ac:dyDescent="0.25">
      <c r="A316">
        <v>2181</v>
      </c>
      <c r="B316" s="7">
        <v>43936</v>
      </c>
      <c r="D316">
        <v>2181</v>
      </c>
      <c r="E316" s="7">
        <v>43936</v>
      </c>
      <c r="G316">
        <v>2535</v>
      </c>
      <c r="I316">
        <v>2277</v>
      </c>
      <c r="J316" s="7">
        <v>43902</v>
      </c>
      <c r="L316">
        <v>2535</v>
      </c>
      <c r="M316">
        <v>6289</v>
      </c>
      <c r="O316">
        <v>280</v>
      </c>
      <c r="P316" s="7">
        <v>43929</v>
      </c>
      <c r="X316">
        <v>6289</v>
      </c>
      <c r="Y316">
        <v>181</v>
      </c>
      <c r="AA316">
        <v>6289</v>
      </c>
      <c r="AB316">
        <v>6289</v>
      </c>
      <c r="AC316">
        <v>282</v>
      </c>
      <c r="AD316" s="7">
        <v>43979</v>
      </c>
      <c r="AE316" s="14">
        <v>2262</v>
      </c>
      <c r="AF316" t="s">
        <v>2563</v>
      </c>
      <c r="AG316" s="7">
        <v>43979</v>
      </c>
      <c r="AK316" t="s">
        <v>2573</v>
      </c>
      <c r="AL316" s="7">
        <v>43978</v>
      </c>
      <c r="AM316">
        <v>283</v>
      </c>
      <c r="AN316" t="s">
        <v>2573</v>
      </c>
      <c r="AO316" s="7">
        <v>44011</v>
      </c>
      <c r="AP316" t="s">
        <v>2573</v>
      </c>
      <c r="AQ316" s="7">
        <v>44011</v>
      </c>
      <c r="AR316" t="s">
        <v>2573</v>
      </c>
      <c r="AS316" s="27">
        <v>44021</v>
      </c>
      <c r="AT316" t="s">
        <v>2573</v>
      </c>
      <c r="AU316" s="27">
        <v>44021</v>
      </c>
      <c r="AV316" t="s">
        <v>2573</v>
      </c>
      <c r="AW316" s="27">
        <v>44021</v>
      </c>
      <c r="AX316" t="s">
        <v>2573</v>
      </c>
      <c r="AY316" s="27">
        <v>44053</v>
      </c>
      <c r="AZ316" t="s">
        <v>2571</v>
      </c>
      <c r="BA316" s="27">
        <v>44053</v>
      </c>
      <c r="BB316" t="s">
        <v>2571</v>
      </c>
      <c r="BC316" s="27">
        <v>44053</v>
      </c>
      <c r="BD316" t="s">
        <v>2568</v>
      </c>
      <c r="BE316" s="27">
        <v>44021</v>
      </c>
      <c r="BF316" t="s">
        <v>2568</v>
      </c>
      <c r="BG316" s="27">
        <v>44097</v>
      </c>
      <c r="BJ316" t="s">
        <v>2568</v>
      </c>
      <c r="BK316" s="27">
        <v>44097</v>
      </c>
      <c r="BL316" t="s">
        <v>2568</v>
      </c>
      <c r="BM316" s="27">
        <v>44097</v>
      </c>
      <c r="BN316" t="s">
        <v>2565</v>
      </c>
      <c r="BO316" s="27">
        <v>44097</v>
      </c>
      <c r="BP316" t="s">
        <v>2565</v>
      </c>
      <c r="BQ316" s="7">
        <v>44097</v>
      </c>
      <c r="BR316" t="s">
        <v>2573</v>
      </c>
      <c r="BS316" s="27">
        <v>44097</v>
      </c>
      <c r="BT316" t="s">
        <v>2565</v>
      </c>
      <c r="BU316" s="27">
        <v>44168</v>
      </c>
      <c r="BV316" t="s">
        <v>2565</v>
      </c>
      <c r="BW316" s="7">
        <v>44168</v>
      </c>
      <c r="BX316" t="s">
        <v>2573</v>
      </c>
      <c r="BY316" s="27">
        <v>44097</v>
      </c>
      <c r="BZ316" t="s">
        <v>2564</v>
      </c>
      <c r="CA316" s="27">
        <v>44168</v>
      </c>
      <c r="CB316" t="s">
        <v>2568</v>
      </c>
      <c r="CC316" s="27">
        <v>44221</v>
      </c>
      <c r="CD316">
        <v>2495</v>
      </c>
      <c r="CE316" s="27">
        <v>44217</v>
      </c>
      <c r="CH316">
        <v>630</v>
      </c>
      <c r="CI316" s="27">
        <v>44221</v>
      </c>
      <c r="CJ316">
        <v>5654</v>
      </c>
      <c r="CK316" s="27">
        <v>44222</v>
      </c>
      <c r="CL316">
        <v>630</v>
      </c>
      <c r="CM316" s="27">
        <v>44221</v>
      </c>
      <c r="CN316">
        <v>458</v>
      </c>
      <c r="CO316" s="27">
        <v>44247</v>
      </c>
      <c r="CP316">
        <v>458</v>
      </c>
      <c r="CQ316" s="7">
        <v>44247</v>
      </c>
      <c r="CT316">
        <v>9303</v>
      </c>
      <c r="CU316" s="7">
        <v>44263</v>
      </c>
      <c r="CV316" t="s">
        <v>2568</v>
      </c>
      <c r="CW316" s="27">
        <v>44263</v>
      </c>
      <c r="CX316" t="s">
        <v>2568</v>
      </c>
      <c r="CY316" s="27">
        <v>44298</v>
      </c>
      <c r="CZ316" t="s">
        <v>2568</v>
      </c>
      <c r="DA316" s="27">
        <v>44298</v>
      </c>
      <c r="DB316" t="s">
        <v>2568</v>
      </c>
      <c r="DC316" s="27">
        <v>44298</v>
      </c>
      <c r="DD316" t="s">
        <v>2568</v>
      </c>
      <c r="DE316" s="27">
        <v>44298</v>
      </c>
      <c r="DF316" t="s">
        <v>2568</v>
      </c>
      <c r="DG316" s="27">
        <v>44298</v>
      </c>
      <c r="DH316" t="s">
        <v>2568</v>
      </c>
      <c r="DI316" s="27">
        <v>44298</v>
      </c>
      <c r="DJ316" t="s">
        <v>510</v>
      </c>
      <c r="DK316" s="7">
        <v>44363</v>
      </c>
      <c r="DL316" t="s">
        <v>480</v>
      </c>
      <c r="DM316" s="27">
        <v>44362</v>
      </c>
      <c r="DN316" t="s">
        <v>480</v>
      </c>
      <c r="DO316" s="27">
        <v>44362</v>
      </c>
      <c r="DP316" t="s">
        <v>494</v>
      </c>
      <c r="DQ316" s="27">
        <v>44264</v>
      </c>
      <c r="DT316" t="s">
        <v>495</v>
      </c>
      <c r="DU316" s="27">
        <v>44363</v>
      </c>
      <c r="DV316" t="s">
        <v>493</v>
      </c>
      <c r="DW316" s="27">
        <v>44363</v>
      </c>
      <c r="DX316" t="s">
        <v>490</v>
      </c>
      <c r="DY316" s="7">
        <v>44363</v>
      </c>
      <c r="DZ316" t="s">
        <v>545</v>
      </c>
      <c r="EA316">
        <v>44263</v>
      </c>
      <c r="EB316" t="s">
        <v>545</v>
      </c>
      <c r="EC316" s="27">
        <v>44263</v>
      </c>
      <c r="ED316" t="s">
        <v>545</v>
      </c>
      <c r="EE316" s="27">
        <v>44263</v>
      </c>
      <c r="EF316" t="s">
        <v>545</v>
      </c>
      <c r="EG316" s="7">
        <v>44263</v>
      </c>
      <c r="EH316" t="s">
        <v>545</v>
      </c>
      <c r="EI316" s="27">
        <v>44263</v>
      </c>
      <c r="EJ316" t="s">
        <v>487</v>
      </c>
      <c r="EK316" s="27">
        <v>44396</v>
      </c>
      <c r="EL316" t="s">
        <v>487</v>
      </c>
      <c r="EM316" s="27">
        <v>44396</v>
      </c>
      <c r="EN316" t="s">
        <v>487</v>
      </c>
      <c r="EO316" s="27">
        <v>44396</v>
      </c>
      <c r="EP316" t="s">
        <v>488</v>
      </c>
      <c r="EQ316" s="27">
        <v>44396</v>
      </c>
      <c r="ER316" t="s">
        <v>484</v>
      </c>
      <c r="ES316" s="27">
        <v>44419</v>
      </c>
      <c r="ET316" t="s">
        <v>483</v>
      </c>
      <c r="EU316" s="27">
        <v>44419</v>
      </c>
      <c r="EV316" t="s">
        <v>482</v>
      </c>
      <c r="EW316" s="27">
        <v>44419</v>
      </c>
      <c r="EX316" t="s">
        <v>483</v>
      </c>
      <c r="EY316" s="27">
        <v>44419</v>
      </c>
      <c r="EZ316" t="s">
        <v>483</v>
      </c>
      <c r="FA316">
        <v>44419</v>
      </c>
      <c r="FB316" t="s">
        <v>483</v>
      </c>
      <c r="FC316" s="27">
        <v>44419</v>
      </c>
      <c r="FF316" t="s">
        <v>423</v>
      </c>
      <c r="FG316" s="27">
        <v>44428</v>
      </c>
      <c r="FH316" t="s">
        <v>422</v>
      </c>
      <c r="FI316" s="7">
        <v>44433</v>
      </c>
      <c r="FJ316" t="s">
        <v>422</v>
      </c>
      <c r="FK316" s="27">
        <v>44433</v>
      </c>
      <c r="FL316" t="s">
        <v>24</v>
      </c>
      <c r="FM316" s="27">
        <v>44439</v>
      </c>
      <c r="FN316" t="s">
        <v>23</v>
      </c>
      <c r="FO316" s="27">
        <v>44433</v>
      </c>
      <c r="FP316" t="s">
        <v>23</v>
      </c>
      <c r="FQ316" s="27">
        <v>44433</v>
      </c>
      <c r="FR316" t="s">
        <v>22</v>
      </c>
      <c r="FS316" s="27">
        <v>44433</v>
      </c>
      <c r="FT316" t="s">
        <v>22</v>
      </c>
      <c r="FU316" s="7">
        <v>44433</v>
      </c>
      <c r="FV316" t="s">
        <v>22</v>
      </c>
      <c r="FW316" s="27">
        <v>44433</v>
      </c>
      <c r="FX316" t="s">
        <v>22</v>
      </c>
      <c r="FY316" s="27">
        <v>44433</v>
      </c>
      <c r="FZ316" t="s">
        <v>22</v>
      </c>
      <c r="GA316" s="27">
        <v>44433</v>
      </c>
      <c r="GB316" t="s">
        <v>22</v>
      </c>
      <c r="GC316" s="27">
        <v>44433</v>
      </c>
      <c r="GD316" t="s">
        <v>22</v>
      </c>
      <c r="GE316" s="27">
        <v>44433</v>
      </c>
      <c r="GF316" t="s">
        <v>22</v>
      </c>
      <c r="GG316" s="27">
        <v>44433</v>
      </c>
      <c r="GH316" t="s">
        <v>22</v>
      </c>
      <c r="GI316" s="27">
        <v>44433</v>
      </c>
      <c r="GJ316" t="s">
        <v>22</v>
      </c>
      <c r="GK316" s="27">
        <v>44433</v>
      </c>
      <c r="GL316" t="s">
        <v>22</v>
      </c>
      <c r="GM316" s="27">
        <v>44433</v>
      </c>
      <c r="GN316" t="s">
        <v>22</v>
      </c>
      <c r="GO316" s="27">
        <v>44433</v>
      </c>
      <c r="GP316" t="s">
        <v>22</v>
      </c>
      <c r="GQ316" s="27">
        <v>44433</v>
      </c>
      <c r="GR316" t="s">
        <v>22</v>
      </c>
      <c r="GS316" s="27">
        <v>44433</v>
      </c>
      <c r="GT316" t="s">
        <v>22</v>
      </c>
      <c r="GU316" s="27">
        <v>44508</v>
      </c>
      <c r="GV316" t="s">
        <v>22</v>
      </c>
      <c r="GW316" s="27">
        <v>44508</v>
      </c>
      <c r="GX316" t="s">
        <v>22</v>
      </c>
      <c r="GY316" s="27">
        <v>44508</v>
      </c>
      <c r="GZ316" t="s">
        <v>21</v>
      </c>
      <c r="HA316" s="27">
        <v>44510</v>
      </c>
      <c r="HB316" t="s">
        <v>21</v>
      </c>
      <c r="HC316" s="27">
        <v>44510</v>
      </c>
      <c r="HD316" t="s">
        <v>21</v>
      </c>
      <c r="HE316" s="27">
        <v>44510</v>
      </c>
      <c r="HF316" t="s">
        <v>21</v>
      </c>
      <c r="HG316">
        <v>44510</v>
      </c>
      <c r="HH316" t="s">
        <v>21</v>
      </c>
      <c r="HI316">
        <v>44510</v>
      </c>
      <c r="HJ316" t="s">
        <v>21</v>
      </c>
      <c r="HK316">
        <v>44510</v>
      </c>
      <c r="HL316" t="s">
        <v>21</v>
      </c>
      <c r="HM316" s="27">
        <v>44546</v>
      </c>
      <c r="HN316" t="s">
        <v>511</v>
      </c>
      <c r="HO316" s="27">
        <v>44545</v>
      </c>
      <c r="HP316" t="s">
        <v>514</v>
      </c>
      <c r="HQ316" s="27">
        <v>44545</v>
      </c>
      <c r="HR316" s="470" t="s">
        <v>514</v>
      </c>
      <c r="HS316" s="471">
        <v>44545</v>
      </c>
      <c r="HT316" t="s">
        <v>514</v>
      </c>
      <c r="HU316" s="27">
        <v>44545</v>
      </c>
      <c r="HV316" t="s">
        <v>514</v>
      </c>
      <c r="HW316" s="27">
        <v>44545</v>
      </c>
      <c r="HX316" t="s">
        <v>514</v>
      </c>
      <c r="HY316" s="27">
        <v>44586</v>
      </c>
      <c r="HZ316" t="s">
        <v>510</v>
      </c>
      <c r="IA316" s="27">
        <v>44586</v>
      </c>
      <c r="IB316" t="s">
        <v>510</v>
      </c>
      <c r="IC316" s="27">
        <v>44586</v>
      </c>
      <c r="ID316" t="s">
        <v>510</v>
      </c>
      <c r="IE316" s="27">
        <v>44586</v>
      </c>
      <c r="IF316" t="s">
        <v>508</v>
      </c>
      <c r="IG316" s="27">
        <v>44586</v>
      </c>
      <c r="IH316" t="s">
        <v>513</v>
      </c>
      <c r="II316" s="27">
        <v>44586</v>
      </c>
      <c r="IJ316" t="s">
        <v>513</v>
      </c>
      <c r="IK316" s="27">
        <v>44606</v>
      </c>
      <c r="IL316" t="s">
        <v>513</v>
      </c>
      <c r="IM316" s="27">
        <v>44606</v>
      </c>
      <c r="IN316" t="s">
        <v>513</v>
      </c>
      <c r="IO316" s="27">
        <v>44606</v>
      </c>
      <c r="IR316" t="s">
        <v>514</v>
      </c>
      <c r="IS316">
        <v>44606</v>
      </c>
      <c r="IT316" t="s">
        <v>514</v>
      </c>
      <c r="IU316" s="27">
        <v>44606</v>
      </c>
      <c r="IV316" t="s">
        <v>514</v>
      </c>
      <c r="IW316" s="27">
        <v>44642</v>
      </c>
      <c r="IX316" t="s">
        <v>514</v>
      </c>
      <c r="IY316" s="27">
        <v>44642</v>
      </c>
      <c r="IZ316" t="s">
        <v>514</v>
      </c>
      <c r="JA316" s="27">
        <v>44642</v>
      </c>
      <c r="JB316" t="s">
        <v>514</v>
      </c>
      <c r="JC316" s="27">
        <v>44642</v>
      </c>
      <c r="JD316" t="s">
        <v>514</v>
      </c>
      <c r="JE316" s="27">
        <v>44642</v>
      </c>
      <c r="JF316" t="s">
        <v>21</v>
      </c>
      <c r="JG316">
        <v>44663</v>
      </c>
      <c r="JH316" t="s">
        <v>511</v>
      </c>
      <c r="JI316" s="27">
        <v>44664</v>
      </c>
      <c r="JJ316" t="s">
        <v>511</v>
      </c>
      <c r="JK316">
        <v>44664</v>
      </c>
      <c r="JL316" t="s">
        <v>511</v>
      </c>
      <c r="JM316" s="27">
        <v>44664</v>
      </c>
      <c r="JN316" t="s">
        <v>511</v>
      </c>
      <c r="JO316" s="7">
        <v>44664</v>
      </c>
      <c r="JP316" t="s">
        <v>511</v>
      </c>
      <c r="JQ316" s="27">
        <v>44694</v>
      </c>
      <c r="JR316" t="s">
        <v>511</v>
      </c>
      <c r="JS316" s="27">
        <v>44694</v>
      </c>
      <c r="JT316" t="s">
        <v>511</v>
      </c>
      <c r="JU316">
        <v>44694</v>
      </c>
      <c r="JV316" t="s">
        <v>513</v>
      </c>
      <c r="JW316">
        <v>44727</v>
      </c>
      <c r="JX316" t="s">
        <v>513</v>
      </c>
      <c r="JY316" s="27">
        <v>44727</v>
      </c>
      <c r="JZ316" t="s">
        <v>513</v>
      </c>
      <c r="KA316" s="27">
        <v>44761</v>
      </c>
      <c r="KB316" t="s">
        <v>513</v>
      </c>
      <c r="KC316" s="27">
        <v>44761</v>
      </c>
      <c r="KD316" t="s">
        <v>513</v>
      </c>
      <c r="KE316" s="27">
        <v>44761</v>
      </c>
    </row>
    <row r="317" spans="1:291" x14ac:dyDescent="0.25">
      <c r="A317">
        <v>2277</v>
      </c>
      <c r="B317" s="7">
        <v>43902</v>
      </c>
      <c r="D317">
        <v>2277</v>
      </c>
      <c r="E317" s="7">
        <v>43902</v>
      </c>
      <c r="G317">
        <v>6660</v>
      </c>
      <c r="I317">
        <v>2208</v>
      </c>
      <c r="J317" s="7">
        <v>43902</v>
      </c>
      <c r="L317">
        <v>6660</v>
      </c>
      <c r="M317">
        <v>6115</v>
      </c>
      <c r="O317">
        <v>281</v>
      </c>
      <c r="P317" s="7">
        <v>43929</v>
      </c>
      <c r="X317">
        <v>6115</v>
      </c>
      <c r="Y317">
        <v>6119</v>
      </c>
      <c r="AA317">
        <v>6115</v>
      </c>
      <c r="AB317">
        <v>6115</v>
      </c>
      <c r="AC317">
        <v>283</v>
      </c>
      <c r="AD317" s="7">
        <v>43977</v>
      </c>
      <c r="AE317" s="14">
        <v>2257</v>
      </c>
      <c r="AF317" t="s">
        <v>2564</v>
      </c>
      <c r="AG317" s="7">
        <v>43979</v>
      </c>
      <c r="AK317" t="s">
        <v>2575</v>
      </c>
      <c r="AL317" s="7">
        <v>43929</v>
      </c>
      <c r="AM317">
        <v>284</v>
      </c>
      <c r="AN317" t="s">
        <v>2575</v>
      </c>
      <c r="AO317" s="7">
        <v>44011</v>
      </c>
      <c r="AP317" t="s">
        <v>2575</v>
      </c>
      <c r="AQ317" s="7">
        <v>44011</v>
      </c>
      <c r="AR317" t="s">
        <v>2575</v>
      </c>
      <c r="AS317" s="27">
        <v>44021</v>
      </c>
      <c r="AT317" t="s">
        <v>2575</v>
      </c>
      <c r="AU317" s="27">
        <v>44021</v>
      </c>
      <c r="AV317" t="s">
        <v>2575</v>
      </c>
      <c r="AW317" s="27">
        <v>44021</v>
      </c>
      <c r="AX317" t="s">
        <v>2575</v>
      </c>
      <c r="AY317" s="27">
        <v>44021</v>
      </c>
      <c r="AZ317" t="s">
        <v>2573</v>
      </c>
      <c r="BA317" s="27">
        <v>44053</v>
      </c>
      <c r="BB317" t="s">
        <v>2573</v>
      </c>
      <c r="BC317" s="27">
        <v>44053</v>
      </c>
      <c r="BD317" t="s">
        <v>2571</v>
      </c>
      <c r="BE317" s="27">
        <v>44053</v>
      </c>
      <c r="BF317" t="s">
        <v>2571</v>
      </c>
      <c r="BG317" s="27">
        <v>44097</v>
      </c>
      <c r="BJ317" t="s">
        <v>2571</v>
      </c>
      <c r="BK317" s="27">
        <v>44097</v>
      </c>
      <c r="BL317" t="s">
        <v>2571</v>
      </c>
      <c r="BM317" s="27">
        <v>44097</v>
      </c>
      <c r="BN317" t="s">
        <v>2567</v>
      </c>
      <c r="BO317" s="27">
        <v>44097</v>
      </c>
      <c r="BP317" t="s">
        <v>2567</v>
      </c>
      <c r="BQ317" s="7">
        <v>44097</v>
      </c>
      <c r="BR317" t="s">
        <v>2575</v>
      </c>
      <c r="BS317" s="27">
        <v>44168</v>
      </c>
      <c r="BT317" t="s">
        <v>2567</v>
      </c>
      <c r="BU317" s="27">
        <v>44168</v>
      </c>
      <c r="BV317" t="s">
        <v>2567</v>
      </c>
      <c r="BW317" s="7">
        <v>44168</v>
      </c>
      <c r="BX317" t="s">
        <v>2575</v>
      </c>
      <c r="BY317" s="27">
        <v>44168</v>
      </c>
      <c r="BZ317" t="s">
        <v>2565</v>
      </c>
      <c r="CA317" s="27">
        <v>44168</v>
      </c>
      <c r="CB317" t="s">
        <v>2571</v>
      </c>
      <c r="CC317" s="27">
        <v>44221</v>
      </c>
      <c r="CD317">
        <v>2499</v>
      </c>
      <c r="CE317" s="27">
        <v>44217</v>
      </c>
      <c r="CH317">
        <v>628</v>
      </c>
      <c r="CI317" s="27">
        <v>44221</v>
      </c>
      <c r="CJ317">
        <v>5655</v>
      </c>
      <c r="CK317" s="27">
        <v>44222</v>
      </c>
      <c r="CL317">
        <v>628</v>
      </c>
      <c r="CM317" s="27">
        <v>44221</v>
      </c>
      <c r="CN317">
        <v>630</v>
      </c>
      <c r="CO317" s="27">
        <v>44221</v>
      </c>
      <c r="CP317">
        <v>630</v>
      </c>
      <c r="CQ317" s="7">
        <v>44221</v>
      </c>
      <c r="CT317">
        <v>9308</v>
      </c>
      <c r="CU317" s="7">
        <v>44263</v>
      </c>
      <c r="CV317" t="s">
        <v>2571</v>
      </c>
      <c r="CW317" s="27">
        <v>44263</v>
      </c>
      <c r="CX317" t="s">
        <v>2571</v>
      </c>
      <c r="CY317" s="27">
        <v>44298</v>
      </c>
      <c r="CZ317" t="s">
        <v>2571</v>
      </c>
      <c r="DA317" s="27">
        <v>44298</v>
      </c>
      <c r="DB317" t="s">
        <v>2571</v>
      </c>
      <c r="DC317" s="27">
        <v>44298</v>
      </c>
      <c r="DD317" t="s">
        <v>2571</v>
      </c>
      <c r="DE317" s="27">
        <v>44330</v>
      </c>
      <c r="DF317" t="s">
        <v>2571</v>
      </c>
      <c r="DG317" s="27">
        <v>44330</v>
      </c>
      <c r="DH317" t="s">
        <v>2571</v>
      </c>
      <c r="DI317" s="27">
        <v>44330</v>
      </c>
      <c r="DJ317" t="s">
        <v>511</v>
      </c>
      <c r="DK317" s="7">
        <v>44363</v>
      </c>
      <c r="DL317" t="s">
        <v>481</v>
      </c>
      <c r="DM317" s="27">
        <v>44363</v>
      </c>
      <c r="DN317" t="s">
        <v>481</v>
      </c>
      <c r="DO317" s="27">
        <v>44363</v>
      </c>
      <c r="DP317" t="s">
        <v>495</v>
      </c>
      <c r="DQ317" s="27">
        <v>44363</v>
      </c>
      <c r="DT317" t="s">
        <v>496</v>
      </c>
      <c r="DU317" s="27">
        <v>44363</v>
      </c>
      <c r="DV317" t="s">
        <v>494</v>
      </c>
      <c r="DW317" s="27">
        <v>44264</v>
      </c>
      <c r="DX317" t="s">
        <v>491</v>
      </c>
      <c r="DY317" s="7">
        <v>44363</v>
      </c>
      <c r="DZ317" t="s">
        <v>490</v>
      </c>
      <c r="EA317">
        <v>44396</v>
      </c>
      <c r="EB317" t="s">
        <v>490</v>
      </c>
      <c r="EC317" s="27">
        <v>44396</v>
      </c>
      <c r="ED317" t="s">
        <v>490</v>
      </c>
      <c r="EE317" s="27">
        <v>44396</v>
      </c>
      <c r="EF317" t="s">
        <v>490</v>
      </c>
      <c r="EG317" s="7">
        <v>44396</v>
      </c>
      <c r="EH317" t="s">
        <v>490</v>
      </c>
      <c r="EI317" s="27">
        <v>44396</v>
      </c>
      <c r="EJ317" t="s">
        <v>488</v>
      </c>
      <c r="EK317" s="27">
        <v>44396</v>
      </c>
      <c r="EL317" t="s">
        <v>488</v>
      </c>
      <c r="EM317" s="27">
        <v>44396</v>
      </c>
      <c r="EN317" t="s">
        <v>488</v>
      </c>
      <c r="EO317" s="27">
        <v>44396</v>
      </c>
      <c r="EP317" t="s">
        <v>489</v>
      </c>
      <c r="EQ317" s="27">
        <v>44396</v>
      </c>
      <c r="ER317" t="s">
        <v>485</v>
      </c>
      <c r="ES317" s="27">
        <v>44419</v>
      </c>
      <c r="ET317" t="s">
        <v>484</v>
      </c>
      <c r="EU317" s="27">
        <v>44419</v>
      </c>
      <c r="EV317" t="s">
        <v>483</v>
      </c>
      <c r="EW317" s="27">
        <v>44419</v>
      </c>
      <c r="EX317" t="s">
        <v>484</v>
      </c>
      <c r="EY317" s="27">
        <v>44419</v>
      </c>
      <c r="EZ317" t="s">
        <v>484</v>
      </c>
      <c r="FA317">
        <v>44419</v>
      </c>
      <c r="FB317" t="s">
        <v>484</v>
      </c>
      <c r="FC317" s="27">
        <v>44419</v>
      </c>
      <c r="FF317" t="s">
        <v>482</v>
      </c>
      <c r="FG317" s="27">
        <v>44419</v>
      </c>
      <c r="FH317" t="s">
        <v>423</v>
      </c>
      <c r="FI317" s="7">
        <v>44428</v>
      </c>
      <c r="FJ317" t="s">
        <v>423</v>
      </c>
      <c r="FK317" s="27">
        <v>44428</v>
      </c>
      <c r="FL317" t="s">
        <v>420</v>
      </c>
      <c r="FM317" s="27">
        <v>44433</v>
      </c>
      <c r="FN317" t="s">
        <v>24</v>
      </c>
      <c r="FO317" s="27">
        <v>44439</v>
      </c>
      <c r="FP317" t="s">
        <v>24</v>
      </c>
      <c r="FQ317" s="27">
        <v>44439</v>
      </c>
      <c r="FR317" t="s">
        <v>23</v>
      </c>
      <c r="FS317" s="27">
        <v>44433</v>
      </c>
      <c r="FT317" t="s">
        <v>23</v>
      </c>
      <c r="FU317" s="7">
        <v>44433</v>
      </c>
      <c r="FV317" t="s">
        <v>23</v>
      </c>
      <c r="FW317" s="27">
        <v>44433</v>
      </c>
      <c r="FX317" t="s">
        <v>23</v>
      </c>
      <c r="FY317" s="27">
        <v>44433</v>
      </c>
      <c r="FZ317" t="s">
        <v>23</v>
      </c>
      <c r="GA317" s="27">
        <v>44433</v>
      </c>
      <c r="GB317" t="s">
        <v>23</v>
      </c>
      <c r="GC317" s="27">
        <v>44433</v>
      </c>
      <c r="GD317" t="s">
        <v>23</v>
      </c>
      <c r="GE317" s="27">
        <v>44433</v>
      </c>
      <c r="GF317" t="s">
        <v>23</v>
      </c>
      <c r="GG317" s="27">
        <v>44433</v>
      </c>
      <c r="GH317" t="s">
        <v>23</v>
      </c>
      <c r="GI317" s="27">
        <v>44433</v>
      </c>
      <c r="GJ317" t="s">
        <v>23</v>
      </c>
      <c r="GK317" s="27">
        <v>44433</v>
      </c>
      <c r="GL317" t="s">
        <v>23</v>
      </c>
      <c r="GM317" s="27">
        <v>44433</v>
      </c>
      <c r="GN317" t="s">
        <v>23</v>
      </c>
      <c r="GO317" s="27">
        <v>44433</v>
      </c>
      <c r="GP317" t="s">
        <v>23</v>
      </c>
      <c r="GQ317" s="27">
        <v>44433</v>
      </c>
      <c r="GR317" t="s">
        <v>23</v>
      </c>
      <c r="GS317" s="27">
        <v>44433</v>
      </c>
      <c r="GT317" t="s">
        <v>23</v>
      </c>
      <c r="GU317" s="27">
        <v>44508</v>
      </c>
      <c r="GV317" t="s">
        <v>23</v>
      </c>
      <c r="GW317" s="27">
        <v>44508</v>
      </c>
      <c r="GX317" t="s">
        <v>23</v>
      </c>
      <c r="GY317" s="27">
        <v>44508</v>
      </c>
      <c r="GZ317" t="s">
        <v>22</v>
      </c>
      <c r="HA317" s="27">
        <v>44508</v>
      </c>
      <c r="HB317" t="s">
        <v>22</v>
      </c>
      <c r="HC317" s="27">
        <v>44508</v>
      </c>
      <c r="HD317" t="s">
        <v>22</v>
      </c>
      <c r="HE317" s="27">
        <v>44508</v>
      </c>
      <c r="HF317" t="s">
        <v>22</v>
      </c>
      <c r="HG317">
        <v>44508</v>
      </c>
      <c r="HH317" t="s">
        <v>22</v>
      </c>
      <c r="HI317">
        <v>44508</v>
      </c>
      <c r="HJ317" t="s">
        <v>22</v>
      </c>
      <c r="HK317">
        <v>44508</v>
      </c>
      <c r="HL317" t="s">
        <v>22</v>
      </c>
      <c r="HM317" s="27">
        <v>44546</v>
      </c>
      <c r="HN317" t="s">
        <v>513</v>
      </c>
      <c r="HO317" s="27">
        <v>44545</v>
      </c>
      <c r="HP317" t="s">
        <v>21</v>
      </c>
      <c r="HQ317" s="27">
        <v>44546</v>
      </c>
      <c r="HR317" s="470" t="s">
        <v>21</v>
      </c>
      <c r="HS317" s="471">
        <v>44546</v>
      </c>
      <c r="HT317" t="s">
        <v>21</v>
      </c>
      <c r="HU317" s="27">
        <v>44546</v>
      </c>
      <c r="HV317" t="s">
        <v>21</v>
      </c>
      <c r="HW317" s="27">
        <v>44546</v>
      </c>
      <c r="HX317" t="s">
        <v>21</v>
      </c>
      <c r="HY317" s="27">
        <v>44586</v>
      </c>
      <c r="HZ317" t="s">
        <v>511</v>
      </c>
      <c r="IA317" s="27">
        <v>44586</v>
      </c>
      <c r="IB317" t="s">
        <v>511</v>
      </c>
      <c r="IC317" s="27">
        <v>44586</v>
      </c>
      <c r="ID317" t="s">
        <v>511</v>
      </c>
      <c r="IE317" s="27">
        <v>44586</v>
      </c>
      <c r="IF317" t="s">
        <v>510</v>
      </c>
      <c r="IG317" s="27">
        <v>44586</v>
      </c>
      <c r="IH317" t="s">
        <v>514</v>
      </c>
      <c r="II317" s="27">
        <v>44586</v>
      </c>
      <c r="IJ317" t="s">
        <v>514</v>
      </c>
      <c r="IK317" s="27">
        <v>44606</v>
      </c>
      <c r="IL317" t="s">
        <v>514</v>
      </c>
      <c r="IM317" s="27">
        <v>44606</v>
      </c>
      <c r="IN317" t="s">
        <v>514</v>
      </c>
      <c r="IO317" s="27">
        <v>44606</v>
      </c>
      <c r="IR317" t="s">
        <v>21</v>
      </c>
      <c r="IS317">
        <v>44606</v>
      </c>
      <c r="IT317" t="s">
        <v>21</v>
      </c>
      <c r="IU317" s="27">
        <v>44606</v>
      </c>
      <c r="IV317" t="s">
        <v>21</v>
      </c>
      <c r="IW317" s="27">
        <v>44643</v>
      </c>
      <c r="IX317" t="s">
        <v>21</v>
      </c>
      <c r="IY317" s="27">
        <v>44643</v>
      </c>
      <c r="IZ317" t="s">
        <v>21</v>
      </c>
      <c r="JA317" s="27">
        <v>44643</v>
      </c>
      <c r="JB317" t="s">
        <v>21</v>
      </c>
      <c r="JC317" s="27">
        <v>44643</v>
      </c>
      <c r="JD317" t="s">
        <v>21</v>
      </c>
      <c r="JE317" s="27">
        <v>44643</v>
      </c>
      <c r="JF317" t="s">
        <v>22</v>
      </c>
      <c r="JG317">
        <v>44663</v>
      </c>
      <c r="JH317" t="s">
        <v>513</v>
      </c>
      <c r="JI317" s="27">
        <v>44664</v>
      </c>
      <c r="JJ317" t="s">
        <v>513</v>
      </c>
      <c r="JK317">
        <v>44664</v>
      </c>
      <c r="JL317" t="s">
        <v>513</v>
      </c>
      <c r="JM317" s="27">
        <v>44664</v>
      </c>
      <c r="JN317" t="s">
        <v>513</v>
      </c>
      <c r="JO317" s="7">
        <v>44664</v>
      </c>
      <c r="JP317" t="s">
        <v>513</v>
      </c>
      <c r="JQ317" s="27">
        <v>44694</v>
      </c>
      <c r="JR317" t="s">
        <v>513</v>
      </c>
      <c r="JS317" s="27">
        <v>44694</v>
      </c>
      <c r="JT317" t="s">
        <v>513</v>
      </c>
      <c r="JU317">
        <v>44694</v>
      </c>
      <c r="JV317" t="s">
        <v>514</v>
      </c>
      <c r="JW317">
        <v>44727</v>
      </c>
      <c r="JX317" t="s">
        <v>514</v>
      </c>
      <c r="JY317" s="27">
        <v>44727</v>
      </c>
      <c r="JZ317" t="s">
        <v>514</v>
      </c>
      <c r="KA317" s="27">
        <v>44761</v>
      </c>
      <c r="KB317" t="s">
        <v>514</v>
      </c>
      <c r="KC317" s="27">
        <v>44761</v>
      </c>
      <c r="KD317" t="s">
        <v>514</v>
      </c>
      <c r="KE317" s="27">
        <v>44761</v>
      </c>
    </row>
    <row r="318" spans="1:291" x14ac:dyDescent="0.25">
      <c r="A318">
        <v>2208</v>
      </c>
      <c r="B318" s="7">
        <v>43902</v>
      </c>
      <c r="D318">
        <v>2208</v>
      </c>
      <c r="E318" s="7">
        <v>43902</v>
      </c>
      <c r="G318">
        <v>6173</v>
      </c>
      <c r="I318">
        <v>2279</v>
      </c>
      <c r="J318" s="7">
        <v>43902</v>
      </c>
      <c r="L318">
        <v>6173</v>
      </c>
      <c r="M318">
        <v>1451</v>
      </c>
      <c r="O318">
        <v>282</v>
      </c>
      <c r="P318" s="7">
        <v>43929</v>
      </c>
      <c r="X318">
        <v>1451</v>
      </c>
      <c r="Y318">
        <v>2188</v>
      </c>
      <c r="Z318" s="7">
        <v>43902</v>
      </c>
      <c r="AA318">
        <v>1451</v>
      </c>
      <c r="AB318">
        <v>1451</v>
      </c>
      <c r="AC318">
        <v>284</v>
      </c>
      <c r="AD318" s="7">
        <v>43977</v>
      </c>
      <c r="AE318" s="14">
        <v>2184</v>
      </c>
      <c r="AF318" t="s">
        <v>2565</v>
      </c>
      <c r="AG318" s="7">
        <v>43979</v>
      </c>
      <c r="AK318" t="s">
        <v>2576</v>
      </c>
      <c r="AL318" s="7">
        <v>43979</v>
      </c>
      <c r="AM318">
        <v>300</v>
      </c>
      <c r="AN318" t="s">
        <v>2576</v>
      </c>
      <c r="AO318" s="7">
        <v>44011</v>
      </c>
      <c r="AP318" t="s">
        <v>2576</v>
      </c>
      <c r="AQ318" s="7">
        <v>44011</v>
      </c>
      <c r="AR318" t="s">
        <v>2576</v>
      </c>
      <c r="AS318" s="27">
        <v>44011</v>
      </c>
      <c r="AT318" t="s">
        <v>2576</v>
      </c>
      <c r="AU318" s="27">
        <v>44011</v>
      </c>
      <c r="AV318" t="s">
        <v>2576</v>
      </c>
      <c r="AW318" s="27">
        <v>44011</v>
      </c>
      <c r="AX318" t="s">
        <v>2576</v>
      </c>
      <c r="AY318" s="27">
        <v>44053</v>
      </c>
      <c r="AZ318" t="s">
        <v>2575</v>
      </c>
      <c r="BA318" s="27">
        <v>44021</v>
      </c>
      <c r="BB318" t="s">
        <v>2575</v>
      </c>
      <c r="BC318" s="27">
        <v>44021</v>
      </c>
      <c r="BD318" t="s">
        <v>2573</v>
      </c>
      <c r="BE318" s="27">
        <v>44053</v>
      </c>
      <c r="BF318" t="s">
        <v>2573</v>
      </c>
      <c r="BG318" s="27">
        <v>44097</v>
      </c>
      <c r="BJ318" t="s">
        <v>2573</v>
      </c>
      <c r="BK318" s="27">
        <v>44097</v>
      </c>
      <c r="BL318" t="s">
        <v>2573</v>
      </c>
      <c r="BM318" s="27">
        <v>44097</v>
      </c>
      <c r="BN318" t="s">
        <v>2568</v>
      </c>
      <c r="BO318" s="27">
        <v>44097</v>
      </c>
      <c r="BP318" t="s">
        <v>2568</v>
      </c>
      <c r="BQ318" s="7">
        <v>44097</v>
      </c>
      <c r="BR318" t="s">
        <v>2576</v>
      </c>
      <c r="BS318" s="27">
        <v>44168</v>
      </c>
      <c r="BT318" t="s">
        <v>2568</v>
      </c>
      <c r="BU318" s="27">
        <v>44168</v>
      </c>
      <c r="BV318" t="s">
        <v>2568</v>
      </c>
      <c r="BW318" s="7">
        <v>44168</v>
      </c>
      <c r="BX318" t="s">
        <v>2576</v>
      </c>
      <c r="BY318" s="27">
        <v>44168</v>
      </c>
      <c r="BZ318" t="s">
        <v>2567</v>
      </c>
      <c r="CA318" s="27">
        <v>44168</v>
      </c>
      <c r="CB318" t="s">
        <v>2573</v>
      </c>
      <c r="CC318" s="27">
        <v>44217</v>
      </c>
      <c r="CD318">
        <v>4277</v>
      </c>
      <c r="CE318" s="27">
        <v>44217</v>
      </c>
      <c r="CH318">
        <v>580</v>
      </c>
      <c r="CI318" s="27">
        <v>44221</v>
      </c>
      <c r="CL318">
        <v>580</v>
      </c>
      <c r="CM318" s="27">
        <v>44247</v>
      </c>
      <c r="CN318">
        <v>628</v>
      </c>
      <c r="CO318" s="27">
        <v>44221</v>
      </c>
      <c r="CP318">
        <v>628</v>
      </c>
      <c r="CQ318" s="7">
        <v>44221</v>
      </c>
      <c r="CT318">
        <v>9309</v>
      </c>
      <c r="CU318" s="7">
        <v>44263</v>
      </c>
      <c r="CV318" t="s">
        <v>2573</v>
      </c>
      <c r="CW318" s="27">
        <v>44263</v>
      </c>
      <c r="CX318" t="s">
        <v>2573</v>
      </c>
      <c r="CY318" s="27">
        <v>44298</v>
      </c>
      <c r="CZ318" t="s">
        <v>2573</v>
      </c>
      <c r="DA318" s="27">
        <v>44298</v>
      </c>
      <c r="DB318" t="s">
        <v>2573</v>
      </c>
      <c r="DC318" s="27">
        <v>44298</v>
      </c>
      <c r="DD318" t="s">
        <v>2573</v>
      </c>
      <c r="DE318" s="27">
        <v>44330</v>
      </c>
      <c r="DF318" t="s">
        <v>2573</v>
      </c>
      <c r="DG318" s="27">
        <v>44330</v>
      </c>
      <c r="DH318" t="s">
        <v>2573</v>
      </c>
      <c r="DI318" s="27">
        <v>44330</v>
      </c>
      <c r="DJ318" t="s">
        <v>513</v>
      </c>
      <c r="DK318" s="7">
        <v>44363</v>
      </c>
      <c r="DL318" t="s">
        <v>500</v>
      </c>
      <c r="DM318" s="27">
        <v>44363</v>
      </c>
      <c r="DN318" t="s">
        <v>500</v>
      </c>
      <c r="DO318" s="27">
        <v>44363</v>
      </c>
      <c r="DP318" t="s">
        <v>496</v>
      </c>
      <c r="DQ318" s="27">
        <v>44363</v>
      </c>
      <c r="DT318" t="s">
        <v>497</v>
      </c>
      <c r="DU318" s="27">
        <v>44363</v>
      </c>
      <c r="DV318" t="s">
        <v>495</v>
      </c>
      <c r="DW318" s="27">
        <v>44363</v>
      </c>
      <c r="DX318" t="s">
        <v>493</v>
      </c>
      <c r="DY318" s="7">
        <v>44363</v>
      </c>
      <c r="DZ318" t="s">
        <v>491</v>
      </c>
      <c r="EA318">
        <v>44396</v>
      </c>
      <c r="EB318" t="s">
        <v>491</v>
      </c>
      <c r="EC318" s="27">
        <v>44396</v>
      </c>
      <c r="ED318" t="s">
        <v>491</v>
      </c>
      <c r="EE318" s="27">
        <v>44396</v>
      </c>
      <c r="EF318" t="s">
        <v>491</v>
      </c>
      <c r="EG318" s="7">
        <v>44396</v>
      </c>
      <c r="EH318" t="s">
        <v>491</v>
      </c>
      <c r="EI318" s="27">
        <v>44396</v>
      </c>
      <c r="EJ318" t="s">
        <v>489</v>
      </c>
      <c r="EK318" s="27">
        <v>44396</v>
      </c>
      <c r="EL318" t="s">
        <v>489</v>
      </c>
      <c r="EM318" s="27">
        <v>44396</v>
      </c>
      <c r="EN318" t="s">
        <v>489</v>
      </c>
      <c r="EO318" s="27">
        <v>44396</v>
      </c>
      <c r="EP318" t="s">
        <v>545</v>
      </c>
      <c r="EQ318" s="27">
        <v>44263</v>
      </c>
      <c r="ER318" t="s">
        <v>486</v>
      </c>
      <c r="ES318" s="27">
        <v>44419</v>
      </c>
      <c r="ET318" t="s">
        <v>485</v>
      </c>
      <c r="EU318" s="27">
        <v>44419</v>
      </c>
      <c r="EV318" t="s">
        <v>484</v>
      </c>
      <c r="EW318" s="27">
        <v>44419</v>
      </c>
      <c r="EX318" t="s">
        <v>485</v>
      </c>
      <c r="EY318" s="27">
        <v>44419</v>
      </c>
      <c r="EZ318" t="s">
        <v>485</v>
      </c>
      <c r="FA318">
        <v>44419</v>
      </c>
      <c r="FB318" t="s">
        <v>485</v>
      </c>
      <c r="FC318" s="27">
        <v>44419</v>
      </c>
      <c r="FF318" t="s">
        <v>483</v>
      </c>
      <c r="FG318" s="27">
        <v>44419</v>
      </c>
      <c r="FH318" t="s">
        <v>482</v>
      </c>
      <c r="FI318" s="7">
        <v>44419</v>
      </c>
      <c r="FJ318" t="s">
        <v>482</v>
      </c>
      <c r="FK318" s="27">
        <v>44419</v>
      </c>
      <c r="FL318" t="s">
        <v>421</v>
      </c>
      <c r="FM318" s="27">
        <v>44439</v>
      </c>
      <c r="FN318" t="s">
        <v>420</v>
      </c>
      <c r="FO318" s="27">
        <v>44433</v>
      </c>
      <c r="FP318" t="s">
        <v>420</v>
      </c>
      <c r="FQ318" s="27">
        <v>44433</v>
      </c>
      <c r="FR318" t="s">
        <v>24</v>
      </c>
      <c r="FS318" s="27">
        <v>44439</v>
      </c>
      <c r="FT318" t="s">
        <v>24</v>
      </c>
      <c r="FU318" s="7">
        <v>44439</v>
      </c>
      <c r="FV318" t="s">
        <v>24</v>
      </c>
      <c r="FW318" s="27">
        <v>44439</v>
      </c>
      <c r="FX318" t="s">
        <v>24</v>
      </c>
      <c r="FY318" s="27">
        <v>44439</v>
      </c>
      <c r="FZ318" t="s">
        <v>24</v>
      </c>
      <c r="GA318" s="27">
        <v>44439</v>
      </c>
      <c r="GB318" t="s">
        <v>24</v>
      </c>
      <c r="GC318" s="27">
        <v>44439</v>
      </c>
      <c r="GD318" t="s">
        <v>24</v>
      </c>
      <c r="GE318" s="27">
        <v>44439</v>
      </c>
      <c r="GF318" t="s">
        <v>24</v>
      </c>
      <c r="GG318" s="27">
        <v>44439</v>
      </c>
      <c r="GH318" t="s">
        <v>24</v>
      </c>
      <c r="GI318" s="27">
        <v>44439</v>
      </c>
      <c r="GJ318" t="s">
        <v>24</v>
      </c>
      <c r="GK318" s="27">
        <v>44439</v>
      </c>
      <c r="GL318" t="s">
        <v>24</v>
      </c>
      <c r="GM318" s="27">
        <v>44439</v>
      </c>
      <c r="GN318" t="s">
        <v>24</v>
      </c>
      <c r="GO318" s="27">
        <v>44439</v>
      </c>
      <c r="GP318" t="s">
        <v>24</v>
      </c>
      <c r="GQ318" s="27">
        <v>44439</v>
      </c>
      <c r="GR318" t="s">
        <v>24</v>
      </c>
      <c r="GS318" s="27">
        <v>44439</v>
      </c>
      <c r="GT318" t="s">
        <v>24</v>
      </c>
      <c r="GU318" s="27">
        <v>44508</v>
      </c>
      <c r="GV318" t="s">
        <v>24</v>
      </c>
      <c r="GW318" s="27">
        <v>44508</v>
      </c>
      <c r="GX318" t="s">
        <v>24</v>
      </c>
      <c r="GY318" s="27">
        <v>44508</v>
      </c>
      <c r="GZ318" t="s">
        <v>23</v>
      </c>
      <c r="HA318" s="27">
        <v>44508</v>
      </c>
      <c r="HB318" t="s">
        <v>23</v>
      </c>
      <c r="HC318" s="27">
        <v>44508</v>
      </c>
      <c r="HD318" t="s">
        <v>23</v>
      </c>
      <c r="HE318" s="27">
        <v>44508</v>
      </c>
      <c r="HF318" t="s">
        <v>23</v>
      </c>
      <c r="HG318">
        <v>44508</v>
      </c>
      <c r="HH318" t="s">
        <v>23</v>
      </c>
      <c r="HI318">
        <v>44508</v>
      </c>
      <c r="HJ318" t="s">
        <v>23</v>
      </c>
      <c r="HK318">
        <v>44508</v>
      </c>
      <c r="HL318" t="s">
        <v>23</v>
      </c>
      <c r="HM318" s="27">
        <v>44546</v>
      </c>
      <c r="HN318" t="s">
        <v>514</v>
      </c>
      <c r="HO318" s="27">
        <v>44545</v>
      </c>
      <c r="HP318" t="s">
        <v>22</v>
      </c>
      <c r="HQ318" s="27">
        <v>44546</v>
      </c>
      <c r="HR318" s="470" t="s">
        <v>22</v>
      </c>
      <c r="HS318" s="471">
        <v>44546</v>
      </c>
      <c r="HT318" t="s">
        <v>22</v>
      </c>
      <c r="HU318" s="27">
        <v>44546</v>
      </c>
      <c r="HV318" t="s">
        <v>22</v>
      </c>
      <c r="HW318" s="27">
        <v>44546</v>
      </c>
      <c r="HX318" t="s">
        <v>22</v>
      </c>
      <c r="HY318" s="27">
        <v>44546</v>
      </c>
      <c r="HZ318" t="s">
        <v>513</v>
      </c>
      <c r="IA318" s="27">
        <v>44586</v>
      </c>
      <c r="IB318" t="s">
        <v>513</v>
      </c>
      <c r="IC318" s="27">
        <v>44586</v>
      </c>
      <c r="ID318" t="s">
        <v>513</v>
      </c>
      <c r="IE318" s="27">
        <v>44586</v>
      </c>
      <c r="IF318" t="s">
        <v>511</v>
      </c>
      <c r="IG318" s="27">
        <v>44586</v>
      </c>
      <c r="IH318" t="s">
        <v>21</v>
      </c>
      <c r="II318" s="27">
        <v>44586</v>
      </c>
      <c r="IJ318" t="s">
        <v>21</v>
      </c>
      <c r="IK318" s="27">
        <v>44606</v>
      </c>
      <c r="IL318" t="s">
        <v>21</v>
      </c>
      <c r="IM318" s="27">
        <v>44606</v>
      </c>
      <c r="IN318" t="s">
        <v>21</v>
      </c>
      <c r="IO318" s="27">
        <v>44606</v>
      </c>
      <c r="IR318" t="s">
        <v>22</v>
      </c>
      <c r="IS318">
        <v>44609</v>
      </c>
      <c r="IT318" t="s">
        <v>22</v>
      </c>
      <c r="IU318" s="27">
        <v>44609</v>
      </c>
      <c r="IV318" t="s">
        <v>22</v>
      </c>
      <c r="IW318" s="27">
        <v>44642</v>
      </c>
      <c r="IX318" t="s">
        <v>22</v>
      </c>
      <c r="IY318" s="27">
        <v>44642</v>
      </c>
      <c r="IZ318" t="s">
        <v>22</v>
      </c>
      <c r="JA318" s="27">
        <v>44642</v>
      </c>
      <c r="JB318" t="s">
        <v>22</v>
      </c>
      <c r="JC318" s="27">
        <v>44642</v>
      </c>
      <c r="JD318" t="s">
        <v>22</v>
      </c>
      <c r="JE318" s="27">
        <v>44642</v>
      </c>
      <c r="JF318" t="s">
        <v>23</v>
      </c>
      <c r="JG318">
        <v>44663</v>
      </c>
      <c r="JH318" t="s">
        <v>514</v>
      </c>
      <c r="JI318" s="27">
        <v>44664</v>
      </c>
      <c r="JJ318" t="s">
        <v>514</v>
      </c>
      <c r="JK318">
        <v>44664</v>
      </c>
      <c r="JL318" t="s">
        <v>514</v>
      </c>
      <c r="JM318" s="27">
        <v>44681</v>
      </c>
      <c r="JN318" t="s">
        <v>514</v>
      </c>
      <c r="JO318" s="7">
        <v>44681</v>
      </c>
      <c r="JP318" t="s">
        <v>514</v>
      </c>
      <c r="JQ318" s="27">
        <v>44694</v>
      </c>
      <c r="JR318" t="s">
        <v>514</v>
      </c>
      <c r="JS318" s="27">
        <v>44694</v>
      </c>
      <c r="JT318" t="s">
        <v>514</v>
      </c>
      <c r="JU318">
        <v>44694</v>
      </c>
      <c r="JV318" t="s">
        <v>21</v>
      </c>
      <c r="JW318">
        <v>44694</v>
      </c>
      <c r="JX318" t="s">
        <v>21</v>
      </c>
      <c r="JY318" s="27">
        <v>44694</v>
      </c>
      <c r="JZ318" t="s">
        <v>21</v>
      </c>
      <c r="KA318" s="27">
        <v>44694</v>
      </c>
      <c r="KB318" t="s">
        <v>21</v>
      </c>
      <c r="KC318" s="27">
        <v>44694</v>
      </c>
      <c r="KD318" t="s">
        <v>21</v>
      </c>
      <c r="KE318" s="27">
        <v>44694</v>
      </c>
    </row>
    <row r="319" spans="1:291" x14ac:dyDescent="0.25">
      <c r="A319">
        <v>2279</v>
      </c>
      <c r="B319" s="7">
        <v>43902</v>
      </c>
      <c r="D319">
        <v>2279</v>
      </c>
      <c r="E319" s="7">
        <v>43892</v>
      </c>
      <c r="G319">
        <v>6172</v>
      </c>
      <c r="I319">
        <v>2198</v>
      </c>
      <c r="J319" s="7">
        <v>43902</v>
      </c>
      <c r="L319">
        <v>6172</v>
      </c>
      <c r="M319">
        <v>2188</v>
      </c>
      <c r="O319">
        <v>283</v>
      </c>
      <c r="P319" s="7">
        <v>43929</v>
      </c>
      <c r="X319">
        <v>2188</v>
      </c>
      <c r="Y319">
        <v>2190</v>
      </c>
      <c r="Z319" s="7">
        <v>43936</v>
      </c>
      <c r="AA319">
        <v>2188</v>
      </c>
      <c r="AB319">
        <v>2188</v>
      </c>
      <c r="AC319">
        <v>300</v>
      </c>
      <c r="AD319" s="7">
        <v>43978</v>
      </c>
      <c r="AE319" s="14">
        <v>85</v>
      </c>
      <c r="AF319" t="s">
        <v>2567</v>
      </c>
      <c r="AG319" s="7">
        <v>43979</v>
      </c>
      <c r="AK319">
        <v>458</v>
      </c>
      <c r="AL319" s="7">
        <v>43977</v>
      </c>
      <c r="AM319">
        <v>299</v>
      </c>
      <c r="AN319">
        <v>458</v>
      </c>
      <c r="AO319" s="7">
        <v>44011</v>
      </c>
      <c r="AP319">
        <v>458</v>
      </c>
      <c r="AQ319" s="7">
        <v>44011</v>
      </c>
      <c r="AR319">
        <v>458</v>
      </c>
      <c r="AS319" s="27">
        <v>44011</v>
      </c>
      <c r="AT319">
        <v>458</v>
      </c>
      <c r="AU319" s="27">
        <v>44011</v>
      </c>
      <c r="AV319">
        <v>458</v>
      </c>
      <c r="AW319" s="27">
        <v>44011</v>
      </c>
      <c r="AX319">
        <v>458</v>
      </c>
      <c r="AY319" s="27">
        <v>44053</v>
      </c>
      <c r="AZ319" t="s">
        <v>2576</v>
      </c>
      <c r="BA319" s="27">
        <v>44053</v>
      </c>
      <c r="BB319" t="s">
        <v>2576</v>
      </c>
      <c r="BC319" s="27">
        <v>44053</v>
      </c>
      <c r="BD319" t="s">
        <v>2575</v>
      </c>
      <c r="BE319" s="27">
        <v>44021</v>
      </c>
      <c r="BF319" t="s">
        <v>2575</v>
      </c>
      <c r="BG319" s="27">
        <v>44097</v>
      </c>
      <c r="BJ319" t="s">
        <v>2575</v>
      </c>
      <c r="BK319" s="27">
        <v>44097</v>
      </c>
      <c r="BL319" t="s">
        <v>2575</v>
      </c>
      <c r="BM319" s="27">
        <v>44097</v>
      </c>
      <c r="BN319" t="s">
        <v>2571</v>
      </c>
      <c r="BO319" s="27">
        <v>44097</v>
      </c>
      <c r="BP319" t="s">
        <v>2571</v>
      </c>
      <c r="BQ319" s="7">
        <v>44097</v>
      </c>
      <c r="BR319">
        <v>458</v>
      </c>
      <c r="BS319" s="27">
        <v>44097</v>
      </c>
      <c r="BT319" t="s">
        <v>2571</v>
      </c>
      <c r="BU319" s="27">
        <v>44168</v>
      </c>
      <c r="BV319" t="s">
        <v>2571</v>
      </c>
      <c r="BW319" s="7">
        <v>44168</v>
      </c>
      <c r="BX319">
        <v>458</v>
      </c>
      <c r="BY319" s="27">
        <v>44097</v>
      </c>
      <c r="BZ319" t="s">
        <v>2568</v>
      </c>
      <c r="CA319" s="27">
        <v>44168</v>
      </c>
      <c r="CB319" t="s">
        <v>2575</v>
      </c>
      <c r="CC319" s="27">
        <v>44217</v>
      </c>
      <c r="CD319">
        <v>4278</v>
      </c>
      <c r="CE319" s="27">
        <v>44217</v>
      </c>
      <c r="CH319">
        <v>43</v>
      </c>
      <c r="CI319" s="27">
        <v>44217</v>
      </c>
      <c r="CL319">
        <v>43</v>
      </c>
      <c r="CM319" s="27">
        <v>44247</v>
      </c>
      <c r="CN319">
        <v>580</v>
      </c>
      <c r="CO319" s="27">
        <v>44247</v>
      </c>
      <c r="CP319">
        <v>580</v>
      </c>
      <c r="CQ319" s="7">
        <v>44247</v>
      </c>
      <c r="CT319">
        <v>9314</v>
      </c>
      <c r="CU319" s="7">
        <v>44263</v>
      </c>
      <c r="CV319" t="s">
        <v>2575</v>
      </c>
      <c r="CW319" s="27">
        <v>44263</v>
      </c>
      <c r="CX319" t="s">
        <v>2575</v>
      </c>
      <c r="CY319" s="27">
        <v>44298</v>
      </c>
      <c r="CZ319" t="s">
        <v>2575</v>
      </c>
      <c r="DA319" s="27">
        <v>44298</v>
      </c>
      <c r="DB319" t="s">
        <v>2575</v>
      </c>
      <c r="DC319" s="27">
        <v>44298</v>
      </c>
      <c r="DD319" t="s">
        <v>2575</v>
      </c>
      <c r="DE319" s="27">
        <v>44330</v>
      </c>
      <c r="DF319" t="s">
        <v>2575</v>
      </c>
      <c r="DG319" s="27">
        <v>44330</v>
      </c>
      <c r="DH319" t="s">
        <v>2575</v>
      </c>
      <c r="DI319" s="27">
        <v>44330</v>
      </c>
      <c r="DJ319" t="s">
        <v>514</v>
      </c>
      <c r="DK319" s="7">
        <v>44363</v>
      </c>
      <c r="DL319" t="s">
        <v>3</v>
      </c>
      <c r="DM319" s="27">
        <v>44259</v>
      </c>
      <c r="DN319" t="s">
        <v>3</v>
      </c>
      <c r="DO319" s="27">
        <v>44375</v>
      </c>
      <c r="DP319" t="s">
        <v>497</v>
      </c>
      <c r="DQ319" s="27">
        <v>44363</v>
      </c>
      <c r="DT319" t="s">
        <v>498</v>
      </c>
      <c r="DU319" s="27">
        <v>44363</v>
      </c>
      <c r="DV319" t="s">
        <v>496</v>
      </c>
      <c r="DW319" s="27">
        <v>44363</v>
      </c>
      <c r="DX319" t="s">
        <v>494</v>
      </c>
      <c r="DY319" s="7">
        <v>44264</v>
      </c>
      <c r="DZ319" t="s">
        <v>493</v>
      </c>
      <c r="EA319">
        <v>44363</v>
      </c>
      <c r="EB319" t="s">
        <v>493</v>
      </c>
      <c r="EC319" s="27">
        <v>44363</v>
      </c>
      <c r="ED319" t="s">
        <v>493</v>
      </c>
      <c r="EE319" s="27">
        <v>44363</v>
      </c>
      <c r="EF319" t="s">
        <v>493</v>
      </c>
      <c r="EG319" s="7">
        <v>44363</v>
      </c>
      <c r="EH319" t="s">
        <v>493</v>
      </c>
      <c r="EI319" s="27">
        <v>44363</v>
      </c>
      <c r="EJ319" t="s">
        <v>545</v>
      </c>
      <c r="EK319" s="27">
        <v>44263</v>
      </c>
      <c r="EL319" t="s">
        <v>545</v>
      </c>
      <c r="EM319" s="27">
        <v>44263</v>
      </c>
      <c r="EN319" t="s">
        <v>545</v>
      </c>
      <c r="EO319" s="27">
        <v>44263</v>
      </c>
      <c r="EP319" t="s">
        <v>490</v>
      </c>
      <c r="EQ319" s="27">
        <v>44396</v>
      </c>
      <c r="ER319" t="s">
        <v>487</v>
      </c>
      <c r="ES319" s="27">
        <v>44419</v>
      </c>
      <c r="ET319" t="s">
        <v>486</v>
      </c>
      <c r="EU319" s="27">
        <v>44419</v>
      </c>
      <c r="EV319" t="s">
        <v>485</v>
      </c>
      <c r="EW319" s="27">
        <v>44419</v>
      </c>
      <c r="EX319" t="s">
        <v>486</v>
      </c>
      <c r="EY319" s="27">
        <v>44419</v>
      </c>
      <c r="EZ319" t="s">
        <v>486</v>
      </c>
      <c r="FA319">
        <v>44419</v>
      </c>
      <c r="FB319" t="s">
        <v>486</v>
      </c>
      <c r="FC319" s="27">
        <v>44419</v>
      </c>
      <c r="FF319" t="s">
        <v>484</v>
      </c>
      <c r="FG319" s="27">
        <v>44419</v>
      </c>
      <c r="FH319" t="s">
        <v>483</v>
      </c>
      <c r="FI319" s="7">
        <v>44419</v>
      </c>
      <c r="FJ319" t="s">
        <v>483</v>
      </c>
      <c r="FK319" s="27">
        <v>44419</v>
      </c>
      <c r="FL319" t="s">
        <v>422</v>
      </c>
      <c r="FM319" s="27">
        <v>44433</v>
      </c>
      <c r="FN319" t="s">
        <v>421</v>
      </c>
      <c r="FO319" s="27">
        <v>44439</v>
      </c>
      <c r="FP319" t="s">
        <v>421</v>
      </c>
      <c r="FQ319" s="27">
        <v>44439</v>
      </c>
      <c r="FR319" t="s">
        <v>420</v>
      </c>
      <c r="FS319" s="27">
        <v>44454</v>
      </c>
      <c r="FT319" t="s">
        <v>420</v>
      </c>
      <c r="FU319" s="7">
        <v>44454</v>
      </c>
      <c r="FV319" t="s">
        <v>420</v>
      </c>
      <c r="FW319" s="27">
        <v>44454</v>
      </c>
      <c r="FX319" t="s">
        <v>420</v>
      </c>
      <c r="FY319" s="27">
        <v>44454</v>
      </c>
      <c r="FZ319" t="s">
        <v>420</v>
      </c>
      <c r="GA319" s="27">
        <v>44454</v>
      </c>
      <c r="GB319" t="s">
        <v>420</v>
      </c>
      <c r="GC319" s="27">
        <v>44454</v>
      </c>
      <c r="GD319" t="s">
        <v>420</v>
      </c>
      <c r="GE319" s="27">
        <v>44454</v>
      </c>
      <c r="GF319" t="s">
        <v>420</v>
      </c>
      <c r="GG319" s="27">
        <v>44454</v>
      </c>
      <c r="GH319" t="s">
        <v>420</v>
      </c>
      <c r="GI319" s="27">
        <v>44454</v>
      </c>
      <c r="GJ319" t="s">
        <v>420</v>
      </c>
      <c r="GK319" s="27">
        <v>44454</v>
      </c>
      <c r="GL319" t="s">
        <v>420</v>
      </c>
      <c r="GM319" s="27">
        <v>44454</v>
      </c>
      <c r="GN319" t="s">
        <v>420</v>
      </c>
      <c r="GO319" s="27">
        <v>44454</v>
      </c>
      <c r="GP319" t="s">
        <v>420</v>
      </c>
      <c r="GQ319" s="27">
        <v>44454</v>
      </c>
      <c r="GR319" t="s">
        <v>420</v>
      </c>
      <c r="GS319" s="27">
        <v>44454</v>
      </c>
      <c r="GT319" t="s">
        <v>420</v>
      </c>
      <c r="GU319" s="27">
        <v>44510</v>
      </c>
      <c r="GV319" t="s">
        <v>420</v>
      </c>
      <c r="GW319" s="27">
        <v>44510</v>
      </c>
      <c r="GX319" t="s">
        <v>420</v>
      </c>
      <c r="GY319" s="27">
        <v>44510</v>
      </c>
      <c r="GZ319" t="s">
        <v>24</v>
      </c>
      <c r="HA319" s="27">
        <v>44508</v>
      </c>
      <c r="HB319" t="s">
        <v>24</v>
      </c>
      <c r="HC319" s="27">
        <v>44508</v>
      </c>
      <c r="HD319" t="s">
        <v>24</v>
      </c>
      <c r="HE319" s="27">
        <v>44508</v>
      </c>
      <c r="HF319" t="s">
        <v>24</v>
      </c>
      <c r="HG319">
        <v>44508</v>
      </c>
      <c r="HH319" t="s">
        <v>24</v>
      </c>
      <c r="HI319">
        <v>44508</v>
      </c>
      <c r="HJ319" t="s">
        <v>24</v>
      </c>
      <c r="HK319">
        <v>44508</v>
      </c>
      <c r="HL319" t="s">
        <v>24</v>
      </c>
      <c r="HM319" s="27">
        <v>44508</v>
      </c>
      <c r="HN319" t="s">
        <v>21</v>
      </c>
      <c r="HO319" s="27">
        <v>44546</v>
      </c>
      <c r="HP319" t="s">
        <v>23</v>
      </c>
      <c r="HQ319" s="27">
        <v>44546</v>
      </c>
      <c r="HR319" s="470" t="s">
        <v>23</v>
      </c>
      <c r="HS319" s="471">
        <v>44546</v>
      </c>
      <c r="HT319" t="s">
        <v>23</v>
      </c>
      <c r="HU319" s="27">
        <v>44546</v>
      </c>
      <c r="HV319" t="s">
        <v>23</v>
      </c>
      <c r="HW319" s="27">
        <v>44546</v>
      </c>
      <c r="HX319" t="s">
        <v>23</v>
      </c>
      <c r="HY319" s="27">
        <v>44546</v>
      </c>
      <c r="HZ319" t="s">
        <v>514</v>
      </c>
      <c r="IA319" s="27">
        <v>44586</v>
      </c>
      <c r="IB319" t="s">
        <v>514</v>
      </c>
      <c r="IC319" s="27">
        <v>44586</v>
      </c>
      <c r="ID319" t="s">
        <v>514</v>
      </c>
      <c r="IE319" s="27">
        <v>44586</v>
      </c>
      <c r="IF319" t="s">
        <v>513</v>
      </c>
      <c r="IG319" s="27">
        <v>44586</v>
      </c>
      <c r="IH319" t="s">
        <v>22</v>
      </c>
      <c r="II319" s="27">
        <v>44587</v>
      </c>
      <c r="IJ319" t="s">
        <v>22</v>
      </c>
      <c r="IK319" s="27">
        <v>44587</v>
      </c>
      <c r="IL319" t="s">
        <v>22</v>
      </c>
      <c r="IM319" s="27">
        <v>44609</v>
      </c>
      <c r="IN319" t="s">
        <v>22</v>
      </c>
      <c r="IO319" s="27">
        <v>44609</v>
      </c>
      <c r="IR319" t="s">
        <v>23</v>
      </c>
      <c r="IS319">
        <v>44609</v>
      </c>
      <c r="IT319" t="s">
        <v>23</v>
      </c>
      <c r="IU319" s="27">
        <v>44609</v>
      </c>
      <c r="IV319" t="s">
        <v>23</v>
      </c>
      <c r="IW319" s="27">
        <v>44642</v>
      </c>
      <c r="IX319" t="s">
        <v>23</v>
      </c>
      <c r="IY319" s="27">
        <v>44642</v>
      </c>
      <c r="IZ319" t="s">
        <v>23</v>
      </c>
      <c r="JA319" s="27">
        <v>44642</v>
      </c>
      <c r="JB319" t="s">
        <v>23</v>
      </c>
      <c r="JC319" s="27">
        <v>44642</v>
      </c>
      <c r="JD319" t="s">
        <v>23</v>
      </c>
      <c r="JE319" s="27">
        <v>44642</v>
      </c>
      <c r="JF319" t="s">
        <v>24</v>
      </c>
      <c r="JG319">
        <v>44663</v>
      </c>
      <c r="JH319" t="s">
        <v>21</v>
      </c>
      <c r="JI319" s="27">
        <v>44663</v>
      </c>
      <c r="JJ319" t="s">
        <v>21</v>
      </c>
      <c r="JK319">
        <v>44663</v>
      </c>
      <c r="JL319" t="s">
        <v>21</v>
      </c>
      <c r="JM319" s="27">
        <v>44663</v>
      </c>
      <c r="JN319" t="s">
        <v>21</v>
      </c>
      <c r="JO319" s="7">
        <v>44663</v>
      </c>
      <c r="JP319" t="s">
        <v>21</v>
      </c>
      <c r="JQ319" s="27">
        <v>44694</v>
      </c>
      <c r="JR319" t="s">
        <v>21</v>
      </c>
      <c r="JS319" s="27">
        <v>44694</v>
      </c>
      <c r="JT319" t="s">
        <v>21</v>
      </c>
      <c r="JU319">
        <v>44694</v>
      </c>
      <c r="JV319" t="s">
        <v>22</v>
      </c>
      <c r="JW319">
        <v>44697</v>
      </c>
      <c r="JX319" t="s">
        <v>22</v>
      </c>
      <c r="JY319" s="27">
        <v>44697</v>
      </c>
      <c r="JZ319" t="s">
        <v>22</v>
      </c>
      <c r="KA319" s="27">
        <v>44697</v>
      </c>
      <c r="KB319" t="s">
        <v>22</v>
      </c>
      <c r="KC319" s="27">
        <v>44697</v>
      </c>
      <c r="KD319" t="s">
        <v>22</v>
      </c>
      <c r="KE319" s="27">
        <v>44697</v>
      </c>
    </row>
    <row r="320" spans="1:291" x14ac:dyDescent="0.25">
      <c r="A320">
        <v>2198</v>
      </c>
      <c r="B320" s="7">
        <v>43902</v>
      </c>
      <c r="D320">
        <v>2198</v>
      </c>
      <c r="E320" s="7">
        <v>43892</v>
      </c>
      <c r="G320">
        <v>6171</v>
      </c>
      <c r="I320">
        <v>2262</v>
      </c>
      <c r="J320" s="7">
        <v>43936</v>
      </c>
      <c r="L320">
        <v>6171</v>
      </c>
      <c r="M320">
        <v>2190</v>
      </c>
      <c r="O320">
        <v>284</v>
      </c>
      <c r="P320" s="7">
        <v>43929</v>
      </c>
      <c r="X320">
        <v>2190</v>
      </c>
      <c r="Y320">
        <v>2181</v>
      </c>
      <c r="Z320" s="7">
        <v>43979</v>
      </c>
      <c r="AA320">
        <v>2181</v>
      </c>
      <c r="AB320">
        <v>2181</v>
      </c>
      <c r="AC320">
        <v>299</v>
      </c>
      <c r="AD320" s="7">
        <v>43978</v>
      </c>
      <c r="AE320" s="14">
        <v>86</v>
      </c>
      <c r="AF320" t="s">
        <v>2568</v>
      </c>
      <c r="AG320" s="7">
        <v>43977</v>
      </c>
      <c r="AK320">
        <v>630</v>
      </c>
      <c r="AL320" s="7">
        <v>43977</v>
      </c>
      <c r="AM320">
        <v>620</v>
      </c>
      <c r="AN320">
        <v>630</v>
      </c>
      <c r="AO320" s="7">
        <v>44011</v>
      </c>
      <c r="AP320">
        <v>630</v>
      </c>
      <c r="AQ320" s="7">
        <v>44011</v>
      </c>
      <c r="AR320">
        <v>630</v>
      </c>
      <c r="AS320" s="27">
        <v>44011</v>
      </c>
      <c r="AT320">
        <v>630</v>
      </c>
      <c r="AU320" s="27">
        <v>44011</v>
      </c>
      <c r="AV320">
        <v>630</v>
      </c>
      <c r="AW320" s="27">
        <v>44011</v>
      </c>
      <c r="AX320">
        <v>630</v>
      </c>
      <c r="AY320" s="27">
        <v>44053</v>
      </c>
      <c r="AZ320">
        <v>458</v>
      </c>
      <c r="BA320" s="27">
        <v>44053</v>
      </c>
      <c r="BB320">
        <v>458</v>
      </c>
      <c r="BC320" s="27">
        <v>44053</v>
      </c>
      <c r="BD320" t="s">
        <v>2576</v>
      </c>
      <c r="BE320" s="27">
        <v>44053</v>
      </c>
      <c r="BF320" t="s">
        <v>2576</v>
      </c>
      <c r="BG320" s="27">
        <v>44097</v>
      </c>
      <c r="BJ320" t="s">
        <v>2576</v>
      </c>
      <c r="BK320" s="27">
        <v>44097</v>
      </c>
      <c r="BL320" t="s">
        <v>2576</v>
      </c>
      <c r="BM320" s="27">
        <v>44097</v>
      </c>
      <c r="BN320" t="s">
        <v>2573</v>
      </c>
      <c r="BO320" s="27">
        <v>44097</v>
      </c>
      <c r="BP320" t="s">
        <v>2573</v>
      </c>
      <c r="BQ320" s="7">
        <v>44097</v>
      </c>
      <c r="BR320">
        <v>630</v>
      </c>
      <c r="BS320" s="27">
        <v>44168</v>
      </c>
      <c r="BT320" t="s">
        <v>2573</v>
      </c>
      <c r="BU320" s="27">
        <v>44097</v>
      </c>
      <c r="BV320" t="s">
        <v>2573</v>
      </c>
      <c r="BW320">
        <v>44097</v>
      </c>
      <c r="BX320">
        <v>630</v>
      </c>
      <c r="BY320" s="27">
        <v>44168</v>
      </c>
      <c r="BZ320" t="s">
        <v>2571</v>
      </c>
      <c r="CA320" s="27">
        <v>44168</v>
      </c>
      <c r="CB320" t="s">
        <v>2576</v>
      </c>
      <c r="CC320" s="27">
        <v>44217</v>
      </c>
      <c r="CD320" t="s">
        <v>2591</v>
      </c>
      <c r="CE320" s="27">
        <v>44019</v>
      </c>
      <c r="CH320">
        <v>84</v>
      </c>
      <c r="CI320" s="27">
        <v>44217</v>
      </c>
      <c r="CL320">
        <v>84</v>
      </c>
      <c r="CM320" s="27">
        <v>44247</v>
      </c>
      <c r="CN320">
        <v>43</v>
      </c>
      <c r="CO320" s="27">
        <v>44247</v>
      </c>
      <c r="CP320">
        <v>43</v>
      </c>
      <c r="CQ320" s="7">
        <v>44247</v>
      </c>
      <c r="CT320">
        <v>9315</v>
      </c>
      <c r="CU320" s="7">
        <v>44263</v>
      </c>
      <c r="CV320" t="s">
        <v>2576</v>
      </c>
      <c r="CW320" s="27">
        <v>44263</v>
      </c>
      <c r="CX320" t="s">
        <v>2576</v>
      </c>
      <c r="CY320" s="27">
        <v>44298</v>
      </c>
      <c r="CZ320" t="s">
        <v>2576</v>
      </c>
      <c r="DA320" s="27">
        <v>44300</v>
      </c>
      <c r="DB320" t="s">
        <v>2576</v>
      </c>
      <c r="DC320" s="27">
        <v>44300</v>
      </c>
      <c r="DD320" t="s">
        <v>2576</v>
      </c>
      <c r="DE320" s="27">
        <v>44330</v>
      </c>
      <c r="DF320" t="s">
        <v>2576</v>
      </c>
      <c r="DG320" s="27">
        <v>44330</v>
      </c>
      <c r="DH320" t="s">
        <v>2576</v>
      </c>
      <c r="DI320" s="27">
        <v>44330</v>
      </c>
      <c r="DJ320" t="s">
        <v>21</v>
      </c>
      <c r="DK320" s="7">
        <v>44363</v>
      </c>
      <c r="DL320" t="s">
        <v>39</v>
      </c>
      <c r="DM320" s="27">
        <v>44259</v>
      </c>
      <c r="DN320" t="s">
        <v>39</v>
      </c>
      <c r="DO320" s="27">
        <v>44259</v>
      </c>
      <c r="DP320" t="s">
        <v>498</v>
      </c>
      <c r="DQ320" s="27">
        <v>44363</v>
      </c>
      <c r="DT320" t="s">
        <v>478</v>
      </c>
      <c r="DU320" s="27">
        <v>44363</v>
      </c>
      <c r="DV320" t="s">
        <v>497</v>
      </c>
      <c r="DW320" s="27">
        <v>44363</v>
      </c>
      <c r="DX320" t="s">
        <v>495</v>
      </c>
      <c r="DY320" s="7">
        <v>44363</v>
      </c>
      <c r="DZ320" t="s">
        <v>494</v>
      </c>
      <c r="EA320">
        <v>44396</v>
      </c>
      <c r="EB320" t="s">
        <v>494</v>
      </c>
      <c r="EC320" s="27">
        <v>44396</v>
      </c>
      <c r="ED320" t="s">
        <v>494</v>
      </c>
      <c r="EE320" s="27">
        <v>44396</v>
      </c>
      <c r="EF320" t="s">
        <v>494</v>
      </c>
      <c r="EG320" s="7">
        <v>44396</v>
      </c>
      <c r="EH320" t="s">
        <v>494</v>
      </c>
      <c r="EI320" s="27">
        <v>44396</v>
      </c>
      <c r="EJ320" t="s">
        <v>490</v>
      </c>
      <c r="EK320" s="27">
        <v>44396</v>
      </c>
      <c r="EL320" t="s">
        <v>490</v>
      </c>
      <c r="EM320" s="27">
        <v>44396</v>
      </c>
      <c r="EN320" t="s">
        <v>490</v>
      </c>
      <c r="EO320" s="27">
        <v>44396</v>
      </c>
      <c r="EP320" t="s">
        <v>491</v>
      </c>
      <c r="EQ320" s="27">
        <v>44396</v>
      </c>
      <c r="ER320" t="s">
        <v>488</v>
      </c>
      <c r="ES320" s="27">
        <v>44419</v>
      </c>
      <c r="ET320" t="s">
        <v>487</v>
      </c>
      <c r="EU320" s="27">
        <v>44419</v>
      </c>
      <c r="EV320" t="s">
        <v>486</v>
      </c>
      <c r="EW320" s="27">
        <v>44419</v>
      </c>
      <c r="EX320" t="s">
        <v>487</v>
      </c>
      <c r="EY320" s="27">
        <v>44419</v>
      </c>
      <c r="EZ320" t="s">
        <v>487</v>
      </c>
      <c r="FA320">
        <v>44419</v>
      </c>
      <c r="FB320" t="s">
        <v>487</v>
      </c>
      <c r="FC320" s="27">
        <v>44419</v>
      </c>
      <c r="FF320" t="s">
        <v>485</v>
      </c>
      <c r="FG320" s="27">
        <v>44419</v>
      </c>
      <c r="FH320" t="s">
        <v>484</v>
      </c>
      <c r="FI320" s="7">
        <v>44419</v>
      </c>
      <c r="FJ320" t="s">
        <v>484</v>
      </c>
      <c r="FK320" s="27">
        <v>44419</v>
      </c>
      <c r="FL320" t="s">
        <v>423</v>
      </c>
      <c r="FM320" s="27">
        <v>44428</v>
      </c>
      <c r="FN320" t="s">
        <v>422</v>
      </c>
      <c r="FO320" s="27">
        <v>44433</v>
      </c>
      <c r="FP320" t="s">
        <v>422</v>
      </c>
      <c r="FQ320" s="27">
        <v>44433</v>
      </c>
      <c r="FR320" t="s">
        <v>421</v>
      </c>
      <c r="FS320" s="27">
        <v>44439</v>
      </c>
      <c r="FT320" t="s">
        <v>421</v>
      </c>
      <c r="FU320" s="7">
        <v>44439</v>
      </c>
      <c r="FV320" t="s">
        <v>421</v>
      </c>
      <c r="FW320" s="27">
        <v>44439</v>
      </c>
      <c r="FX320" t="s">
        <v>421</v>
      </c>
      <c r="FY320" s="27">
        <v>44439</v>
      </c>
      <c r="FZ320" t="s">
        <v>421</v>
      </c>
      <c r="GA320" s="27">
        <v>44439</v>
      </c>
      <c r="GB320" t="s">
        <v>421</v>
      </c>
      <c r="GC320" s="27">
        <v>44439</v>
      </c>
      <c r="GD320" t="s">
        <v>421</v>
      </c>
      <c r="GE320" s="27">
        <v>44439</v>
      </c>
      <c r="GF320" t="s">
        <v>421</v>
      </c>
      <c r="GG320" s="27">
        <v>44439</v>
      </c>
      <c r="GH320" t="s">
        <v>421</v>
      </c>
      <c r="GI320" s="27">
        <v>44439</v>
      </c>
      <c r="GJ320" t="s">
        <v>421</v>
      </c>
      <c r="GK320" s="27">
        <v>44439</v>
      </c>
      <c r="GL320" t="s">
        <v>421</v>
      </c>
      <c r="GM320" s="27">
        <v>44439</v>
      </c>
      <c r="GN320" t="s">
        <v>421</v>
      </c>
      <c r="GO320" s="27">
        <v>44439</v>
      </c>
      <c r="GP320" t="s">
        <v>421</v>
      </c>
      <c r="GQ320" s="27">
        <v>44439</v>
      </c>
      <c r="GR320" t="s">
        <v>421</v>
      </c>
      <c r="GS320" s="27">
        <v>44439</v>
      </c>
      <c r="GT320" t="s">
        <v>421</v>
      </c>
      <c r="GU320" s="27">
        <v>44439</v>
      </c>
      <c r="GV320" t="s">
        <v>421</v>
      </c>
      <c r="GW320" s="27">
        <v>44439</v>
      </c>
      <c r="GX320" t="s">
        <v>421</v>
      </c>
      <c r="GY320" s="27">
        <v>44439</v>
      </c>
      <c r="GZ320" t="s">
        <v>420</v>
      </c>
      <c r="HA320" s="27">
        <v>44510</v>
      </c>
      <c r="HB320" t="s">
        <v>420</v>
      </c>
      <c r="HC320" s="27">
        <v>44510</v>
      </c>
      <c r="HD320" t="s">
        <v>420</v>
      </c>
      <c r="HE320" s="27">
        <v>44510</v>
      </c>
      <c r="HF320" t="s">
        <v>420</v>
      </c>
      <c r="HG320">
        <v>44510</v>
      </c>
      <c r="HH320" t="s">
        <v>420</v>
      </c>
      <c r="HI320">
        <v>44510</v>
      </c>
      <c r="HJ320" t="s">
        <v>420</v>
      </c>
      <c r="HK320">
        <v>44510</v>
      </c>
      <c r="HL320" t="s">
        <v>420</v>
      </c>
      <c r="HM320" s="27">
        <v>44546</v>
      </c>
      <c r="HN320" t="s">
        <v>22</v>
      </c>
      <c r="HO320" s="27">
        <v>44546</v>
      </c>
      <c r="HP320" t="s">
        <v>24</v>
      </c>
      <c r="HQ320" s="27">
        <v>44508</v>
      </c>
      <c r="HR320" s="470" t="s">
        <v>24</v>
      </c>
      <c r="HS320" s="471">
        <v>44508</v>
      </c>
      <c r="HT320" t="s">
        <v>24</v>
      </c>
      <c r="HU320" s="27">
        <v>44508</v>
      </c>
      <c r="HV320" t="s">
        <v>24</v>
      </c>
      <c r="HW320" s="27">
        <v>44508</v>
      </c>
      <c r="HX320" t="s">
        <v>24</v>
      </c>
      <c r="HY320" s="27">
        <v>44508</v>
      </c>
      <c r="HZ320" t="s">
        <v>21</v>
      </c>
      <c r="IA320" s="27">
        <v>44586</v>
      </c>
      <c r="IB320" t="s">
        <v>21</v>
      </c>
      <c r="IC320" s="27">
        <v>44586</v>
      </c>
      <c r="ID320" t="s">
        <v>21</v>
      </c>
      <c r="IE320" s="27">
        <v>44586</v>
      </c>
      <c r="IF320" t="s">
        <v>514</v>
      </c>
      <c r="IG320" s="27">
        <v>44586</v>
      </c>
      <c r="IH320" t="s">
        <v>23</v>
      </c>
      <c r="II320" s="27">
        <v>44587</v>
      </c>
      <c r="IJ320" t="s">
        <v>23</v>
      </c>
      <c r="IK320" s="27">
        <v>44587</v>
      </c>
      <c r="IL320" t="s">
        <v>23</v>
      </c>
      <c r="IM320" s="27">
        <v>44609</v>
      </c>
      <c r="IN320" t="s">
        <v>23</v>
      </c>
      <c r="IO320" s="27">
        <v>44609</v>
      </c>
      <c r="IR320" t="s">
        <v>24</v>
      </c>
      <c r="IS320">
        <v>44610</v>
      </c>
      <c r="IT320" t="s">
        <v>24</v>
      </c>
      <c r="IU320" s="27">
        <v>44610</v>
      </c>
      <c r="IV320" t="s">
        <v>24</v>
      </c>
      <c r="IW320" s="27">
        <v>44610</v>
      </c>
      <c r="IX320" t="s">
        <v>24</v>
      </c>
      <c r="IY320" s="27">
        <v>44610</v>
      </c>
      <c r="IZ320" t="s">
        <v>24</v>
      </c>
      <c r="JA320" s="27">
        <v>44610</v>
      </c>
      <c r="JB320" t="s">
        <v>24</v>
      </c>
      <c r="JC320" s="27">
        <v>44610</v>
      </c>
      <c r="JD320" t="s">
        <v>24</v>
      </c>
      <c r="JE320" s="27">
        <v>44610</v>
      </c>
      <c r="JF320" t="s">
        <v>420</v>
      </c>
      <c r="JG320">
        <v>44663</v>
      </c>
      <c r="JH320" t="s">
        <v>22</v>
      </c>
      <c r="JI320" s="27">
        <v>44663</v>
      </c>
      <c r="JJ320" t="s">
        <v>22</v>
      </c>
      <c r="JK320">
        <v>44663</v>
      </c>
      <c r="JL320" t="s">
        <v>22</v>
      </c>
      <c r="JM320" s="27">
        <v>44663</v>
      </c>
      <c r="JN320" t="s">
        <v>22</v>
      </c>
      <c r="JO320" s="7">
        <v>44663</v>
      </c>
      <c r="JP320" t="s">
        <v>22</v>
      </c>
      <c r="JQ320" s="27">
        <v>44697</v>
      </c>
      <c r="JR320" t="s">
        <v>22</v>
      </c>
      <c r="JS320" s="27">
        <v>44697</v>
      </c>
      <c r="JT320" t="s">
        <v>22</v>
      </c>
      <c r="JU320">
        <v>44697</v>
      </c>
      <c r="JV320" t="s">
        <v>23</v>
      </c>
      <c r="JW320">
        <v>44697</v>
      </c>
      <c r="JX320" t="s">
        <v>23</v>
      </c>
      <c r="JY320" s="27">
        <v>44697</v>
      </c>
      <c r="JZ320" t="s">
        <v>23</v>
      </c>
      <c r="KA320" s="27">
        <v>44697</v>
      </c>
      <c r="KB320" t="s">
        <v>23</v>
      </c>
      <c r="KC320" s="27">
        <v>44697</v>
      </c>
      <c r="KD320" t="s">
        <v>23</v>
      </c>
      <c r="KE320" s="27">
        <v>44697</v>
      </c>
    </row>
    <row r="321" spans="1:291" x14ac:dyDescent="0.25">
      <c r="A321">
        <v>2262</v>
      </c>
      <c r="B321" s="7">
        <v>43936</v>
      </c>
      <c r="D321">
        <v>2262</v>
      </c>
      <c r="E321" s="7">
        <v>43926</v>
      </c>
      <c r="G321">
        <v>6170</v>
      </c>
      <c r="I321">
        <v>2257</v>
      </c>
      <c r="J321" s="7">
        <v>43936</v>
      </c>
      <c r="L321">
        <v>6170</v>
      </c>
      <c r="M321">
        <v>2181</v>
      </c>
      <c r="O321">
        <v>300</v>
      </c>
      <c r="P321" s="7">
        <v>43929</v>
      </c>
      <c r="X321">
        <v>2181</v>
      </c>
      <c r="Y321">
        <v>2277</v>
      </c>
      <c r="Z321" s="7">
        <v>43902</v>
      </c>
      <c r="AA321">
        <v>2208</v>
      </c>
      <c r="AB321">
        <v>2208</v>
      </c>
      <c r="AC321">
        <v>620</v>
      </c>
      <c r="AD321" s="7">
        <v>43991</v>
      </c>
      <c r="AE321" s="14">
        <v>87</v>
      </c>
      <c r="AF321" t="s">
        <v>2571</v>
      </c>
      <c r="AG321" s="7">
        <v>43977</v>
      </c>
      <c r="AK321">
        <v>628</v>
      </c>
      <c r="AL321" s="7">
        <v>43977</v>
      </c>
      <c r="AM321" t="s">
        <v>2563</v>
      </c>
      <c r="AN321">
        <v>628</v>
      </c>
      <c r="AO321" s="7">
        <v>44011</v>
      </c>
      <c r="AP321">
        <v>628</v>
      </c>
      <c r="AQ321" s="7">
        <v>44011</v>
      </c>
      <c r="AR321">
        <v>628</v>
      </c>
      <c r="AS321" s="27">
        <v>44021</v>
      </c>
      <c r="AT321">
        <v>628</v>
      </c>
      <c r="AU321" s="27">
        <v>44021</v>
      </c>
      <c r="AV321">
        <v>628</v>
      </c>
      <c r="AW321" s="27">
        <v>44021</v>
      </c>
      <c r="AX321">
        <v>628</v>
      </c>
      <c r="AY321" s="27">
        <v>44053</v>
      </c>
      <c r="AZ321">
        <v>630</v>
      </c>
      <c r="BA321" s="27">
        <v>44053</v>
      </c>
      <c r="BB321">
        <v>630</v>
      </c>
      <c r="BC321" s="27">
        <v>44053</v>
      </c>
      <c r="BD321">
        <v>458</v>
      </c>
      <c r="BE321" s="27">
        <v>44053</v>
      </c>
      <c r="BF321">
        <v>458</v>
      </c>
      <c r="BG321" s="27">
        <v>44097</v>
      </c>
      <c r="BJ321">
        <v>458</v>
      </c>
      <c r="BK321" s="27">
        <v>44097</v>
      </c>
      <c r="BL321">
        <v>458</v>
      </c>
      <c r="BM321" s="27">
        <v>44097</v>
      </c>
      <c r="BN321" t="s">
        <v>2575</v>
      </c>
      <c r="BO321" s="27">
        <v>44097</v>
      </c>
      <c r="BP321" t="s">
        <v>2575</v>
      </c>
      <c r="BQ321" s="7">
        <v>44097</v>
      </c>
      <c r="BR321">
        <v>628</v>
      </c>
      <c r="BS321" s="27">
        <v>44168</v>
      </c>
      <c r="BT321" t="s">
        <v>2575</v>
      </c>
      <c r="BU321" s="27">
        <v>44168</v>
      </c>
      <c r="BV321" t="s">
        <v>2575</v>
      </c>
      <c r="BW321" s="7">
        <v>44168</v>
      </c>
      <c r="BX321">
        <v>628</v>
      </c>
      <c r="BY321" s="27">
        <v>44168</v>
      </c>
      <c r="BZ321" t="s">
        <v>2573</v>
      </c>
      <c r="CA321" s="27">
        <v>44097</v>
      </c>
      <c r="CB321">
        <v>458</v>
      </c>
      <c r="CC321" s="27">
        <v>44221</v>
      </c>
      <c r="CD321" t="s">
        <v>2593</v>
      </c>
      <c r="CE321" s="27">
        <v>44217</v>
      </c>
      <c r="CH321">
        <v>82</v>
      </c>
      <c r="CI321" s="27">
        <v>44217</v>
      </c>
      <c r="CL321">
        <v>82</v>
      </c>
      <c r="CM321" s="27">
        <v>44247</v>
      </c>
      <c r="CN321">
        <v>84</v>
      </c>
      <c r="CO321" s="27">
        <v>44247</v>
      </c>
      <c r="CP321">
        <v>84</v>
      </c>
      <c r="CQ321" s="7">
        <v>44247</v>
      </c>
      <c r="CT321">
        <v>4714</v>
      </c>
      <c r="CU321" s="7">
        <v>44263</v>
      </c>
      <c r="CV321">
        <v>458</v>
      </c>
      <c r="CW321" s="27">
        <v>44263</v>
      </c>
      <c r="CX321">
        <v>458</v>
      </c>
      <c r="CY321" s="27">
        <v>44298</v>
      </c>
      <c r="CZ321">
        <v>458</v>
      </c>
      <c r="DA321" s="27">
        <v>44298</v>
      </c>
      <c r="DB321">
        <v>458</v>
      </c>
      <c r="DC321" s="27">
        <v>44298</v>
      </c>
      <c r="DD321">
        <v>458</v>
      </c>
      <c r="DE321" s="27">
        <v>44298</v>
      </c>
      <c r="DF321">
        <v>458</v>
      </c>
      <c r="DG321" s="27">
        <v>44298</v>
      </c>
      <c r="DH321">
        <v>458</v>
      </c>
      <c r="DI321" s="27">
        <v>44298</v>
      </c>
      <c r="DJ321" t="s">
        <v>586</v>
      </c>
      <c r="DK321" s="7">
        <v>44363</v>
      </c>
      <c r="DL321" t="s">
        <v>40</v>
      </c>
      <c r="DM321" s="27">
        <v>44368</v>
      </c>
      <c r="DN321" t="s">
        <v>40</v>
      </c>
      <c r="DO321" s="27">
        <v>44368</v>
      </c>
      <c r="DP321" t="s">
        <v>478</v>
      </c>
      <c r="DQ321" s="27">
        <v>44363</v>
      </c>
      <c r="DT321" t="s">
        <v>479</v>
      </c>
      <c r="DU321" s="27">
        <v>44362</v>
      </c>
      <c r="DV321" t="s">
        <v>498</v>
      </c>
      <c r="DW321" s="27">
        <v>44363</v>
      </c>
      <c r="DX321" t="s">
        <v>496</v>
      </c>
      <c r="DY321" s="7">
        <v>44363</v>
      </c>
      <c r="DZ321" t="s">
        <v>495</v>
      </c>
      <c r="EA321">
        <v>44396</v>
      </c>
      <c r="EB321" t="s">
        <v>495</v>
      </c>
      <c r="EC321" s="27">
        <v>44396</v>
      </c>
      <c r="ED321" t="s">
        <v>495</v>
      </c>
      <c r="EE321" s="27">
        <v>44396</v>
      </c>
      <c r="EF321" t="s">
        <v>495</v>
      </c>
      <c r="EG321" s="7">
        <v>44396</v>
      </c>
      <c r="EH321" t="s">
        <v>495</v>
      </c>
      <c r="EI321" s="27">
        <v>44396</v>
      </c>
      <c r="EJ321" t="s">
        <v>491</v>
      </c>
      <c r="EK321" s="27">
        <v>44396</v>
      </c>
      <c r="EL321" t="s">
        <v>491</v>
      </c>
      <c r="EM321" s="27">
        <v>44396</v>
      </c>
      <c r="EN321" t="s">
        <v>491</v>
      </c>
      <c r="EO321" s="27">
        <v>44396</v>
      </c>
      <c r="EP321" t="s">
        <v>493</v>
      </c>
      <c r="EQ321" s="27">
        <v>44363</v>
      </c>
      <c r="ER321" t="s">
        <v>489</v>
      </c>
      <c r="ES321" s="27">
        <v>44396</v>
      </c>
      <c r="ET321" t="s">
        <v>488</v>
      </c>
      <c r="EU321" s="27">
        <v>44419</v>
      </c>
      <c r="EV321" t="s">
        <v>487</v>
      </c>
      <c r="EW321" s="27">
        <v>44419</v>
      </c>
      <c r="EX321" t="s">
        <v>488</v>
      </c>
      <c r="EY321" s="27">
        <v>44419</v>
      </c>
      <c r="EZ321" t="s">
        <v>488</v>
      </c>
      <c r="FA321">
        <v>44419</v>
      </c>
      <c r="FB321" t="s">
        <v>488</v>
      </c>
      <c r="FC321" s="27">
        <v>44419</v>
      </c>
      <c r="FF321" t="s">
        <v>486</v>
      </c>
      <c r="FG321" s="27">
        <v>44419</v>
      </c>
      <c r="FH321" t="s">
        <v>485</v>
      </c>
      <c r="FI321" s="7">
        <v>44419</v>
      </c>
      <c r="FJ321" t="s">
        <v>485</v>
      </c>
      <c r="FK321" s="27">
        <v>44419</v>
      </c>
      <c r="FL321" t="s">
        <v>424</v>
      </c>
      <c r="FM321" s="27">
        <v>44439</v>
      </c>
      <c r="FN321" t="s">
        <v>423</v>
      </c>
      <c r="FO321" s="27">
        <v>44428</v>
      </c>
      <c r="FP321" t="s">
        <v>423</v>
      </c>
      <c r="FQ321" s="27">
        <v>44428</v>
      </c>
      <c r="FR321" t="s">
        <v>422</v>
      </c>
      <c r="FS321" s="27">
        <v>44433</v>
      </c>
      <c r="FT321" t="s">
        <v>422</v>
      </c>
      <c r="FU321" s="7">
        <v>44433</v>
      </c>
      <c r="FV321" t="s">
        <v>422</v>
      </c>
      <c r="FW321" s="27">
        <v>44433</v>
      </c>
      <c r="FX321" t="s">
        <v>422</v>
      </c>
      <c r="FY321" s="27">
        <v>44433</v>
      </c>
      <c r="FZ321" t="s">
        <v>422</v>
      </c>
      <c r="GA321" s="27">
        <v>44433</v>
      </c>
      <c r="GB321" t="s">
        <v>422</v>
      </c>
      <c r="GC321" s="27">
        <v>44433</v>
      </c>
      <c r="GD321" t="s">
        <v>422</v>
      </c>
      <c r="GE321" s="27">
        <v>44433</v>
      </c>
      <c r="GF321" t="s">
        <v>422</v>
      </c>
      <c r="GG321" s="27">
        <v>44433</v>
      </c>
      <c r="GH321" t="s">
        <v>422</v>
      </c>
      <c r="GI321" s="27">
        <v>44433</v>
      </c>
      <c r="GJ321" t="s">
        <v>422</v>
      </c>
      <c r="GK321" s="27">
        <v>44433</v>
      </c>
      <c r="GL321" t="s">
        <v>422</v>
      </c>
      <c r="GM321" s="27">
        <v>44433</v>
      </c>
      <c r="GN321" t="s">
        <v>422</v>
      </c>
      <c r="GO321" s="27">
        <v>44433</v>
      </c>
      <c r="GP321" t="s">
        <v>422</v>
      </c>
      <c r="GQ321" s="27">
        <v>44433</v>
      </c>
      <c r="GR321" t="s">
        <v>422</v>
      </c>
      <c r="GS321" s="27">
        <v>44433</v>
      </c>
      <c r="GT321" t="s">
        <v>422</v>
      </c>
      <c r="GU321" s="27">
        <v>44508</v>
      </c>
      <c r="GV321" t="s">
        <v>422</v>
      </c>
      <c r="GW321" s="27">
        <v>44508</v>
      </c>
      <c r="GX321" t="s">
        <v>422</v>
      </c>
      <c r="GY321" s="27">
        <v>44508</v>
      </c>
      <c r="GZ321" t="s">
        <v>421</v>
      </c>
      <c r="HA321" s="27">
        <v>44439</v>
      </c>
      <c r="HB321" t="s">
        <v>421</v>
      </c>
      <c r="HC321" s="27">
        <v>44439</v>
      </c>
      <c r="HD321" t="s">
        <v>421</v>
      </c>
      <c r="HE321" s="27">
        <v>44439</v>
      </c>
      <c r="HF321" t="s">
        <v>421</v>
      </c>
      <c r="HG321">
        <v>44439</v>
      </c>
      <c r="HH321" t="s">
        <v>421</v>
      </c>
      <c r="HI321">
        <v>44439</v>
      </c>
      <c r="HJ321" t="s">
        <v>421</v>
      </c>
      <c r="HK321">
        <v>44439</v>
      </c>
      <c r="HL321" t="s">
        <v>421</v>
      </c>
      <c r="HM321" s="27">
        <v>44439</v>
      </c>
      <c r="HN321" t="s">
        <v>23</v>
      </c>
      <c r="HO321" s="27">
        <v>44546</v>
      </c>
      <c r="HP321" t="s">
        <v>420</v>
      </c>
      <c r="HQ321" s="27">
        <v>44546</v>
      </c>
      <c r="HR321" s="470" t="s">
        <v>420</v>
      </c>
      <c r="HS321" s="471">
        <v>44546</v>
      </c>
      <c r="HT321" t="s">
        <v>420</v>
      </c>
      <c r="HU321" s="27">
        <v>44546</v>
      </c>
      <c r="HV321" t="s">
        <v>420</v>
      </c>
      <c r="HW321" s="27">
        <v>44546</v>
      </c>
      <c r="HX321" t="s">
        <v>420</v>
      </c>
      <c r="HY321" s="27">
        <v>44586</v>
      </c>
      <c r="HZ321" t="s">
        <v>22</v>
      </c>
      <c r="IA321" s="27">
        <v>44587</v>
      </c>
      <c r="IB321" t="s">
        <v>22</v>
      </c>
      <c r="IC321" s="27">
        <v>44587</v>
      </c>
      <c r="ID321" t="s">
        <v>22</v>
      </c>
      <c r="IE321" s="27">
        <v>44587</v>
      </c>
      <c r="IF321" t="s">
        <v>21</v>
      </c>
      <c r="IG321" s="27">
        <v>44586</v>
      </c>
      <c r="IH321" t="s">
        <v>24</v>
      </c>
      <c r="II321" s="27">
        <v>44508</v>
      </c>
      <c r="IJ321" t="s">
        <v>24</v>
      </c>
      <c r="IK321" s="27">
        <v>44508</v>
      </c>
      <c r="IL321" t="s">
        <v>24</v>
      </c>
      <c r="IM321" s="27">
        <v>44508</v>
      </c>
      <c r="IN321" t="s">
        <v>24</v>
      </c>
      <c r="IO321" s="27">
        <v>44610</v>
      </c>
      <c r="IR321" t="s">
        <v>420</v>
      </c>
      <c r="IS321">
        <v>44606</v>
      </c>
      <c r="IT321" t="s">
        <v>420</v>
      </c>
      <c r="IU321" s="27">
        <v>44606</v>
      </c>
      <c r="IV321" t="s">
        <v>420</v>
      </c>
      <c r="IW321" s="27">
        <v>44643</v>
      </c>
      <c r="IX321" t="s">
        <v>420</v>
      </c>
      <c r="IY321" s="27">
        <v>44643</v>
      </c>
      <c r="IZ321" t="s">
        <v>420</v>
      </c>
      <c r="JA321" s="27">
        <v>44643</v>
      </c>
      <c r="JB321" t="s">
        <v>420</v>
      </c>
      <c r="JC321" s="27">
        <v>44643</v>
      </c>
      <c r="JD321" t="s">
        <v>420</v>
      </c>
      <c r="JE321" s="27">
        <v>44643</v>
      </c>
      <c r="JF321" t="s">
        <v>421</v>
      </c>
      <c r="JG321">
        <v>44610</v>
      </c>
      <c r="JH321" t="s">
        <v>23</v>
      </c>
      <c r="JI321" s="27">
        <v>44663</v>
      </c>
      <c r="JJ321" t="s">
        <v>23</v>
      </c>
      <c r="JK321">
        <v>44663</v>
      </c>
      <c r="JL321" t="s">
        <v>23</v>
      </c>
      <c r="JM321" s="27">
        <v>44663</v>
      </c>
      <c r="JN321" t="s">
        <v>23</v>
      </c>
      <c r="JO321" s="7">
        <v>44663</v>
      </c>
      <c r="JP321" t="s">
        <v>23</v>
      </c>
      <c r="JQ321" s="27">
        <v>44697</v>
      </c>
      <c r="JR321" t="s">
        <v>23</v>
      </c>
      <c r="JS321" s="27">
        <v>44697</v>
      </c>
      <c r="JT321" t="s">
        <v>23</v>
      </c>
      <c r="JU321">
        <v>44697</v>
      </c>
      <c r="JV321" t="s">
        <v>24</v>
      </c>
      <c r="JW321">
        <v>44697</v>
      </c>
      <c r="JX321" t="s">
        <v>24</v>
      </c>
      <c r="JY321" s="27">
        <v>44697</v>
      </c>
      <c r="JZ321" t="s">
        <v>24</v>
      </c>
      <c r="KA321" s="27">
        <v>44697</v>
      </c>
      <c r="KB321" t="s">
        <v>24</v>
      </c>
      <c r="KC321" s="27">
        <v>44697</v>
      </c>
      <c r="KD321" t="s">
        <v>24</v>
      </c>
      <c r="KE321" s="27">
        <v>44697</v>
      </c>
    </row>
    <row r="322" spans="1:291" x14ac:dyDescent="0.25">
      <c r="A322">
        <v>2257</v>
      </c>
      <c r="B322" s="7">
        <v>43936</v>
      </c>
      <c r="D322">
        <v>2257</v>
      </c>
      <c r="E322" s="7">
        <v>43926</v>
      </c>
      <c r="G322">
        <v>6323</v>
      </c>
      <c r="I322">
        <v>2184</v>
      </c>
      <c r="J322" s="7">
        <v>43936</v>
      </c>
      <c r="L322">
        <v>6323</v>
      </c>
      <c r="M322">
        <v>2277</v>
      </c>
      <c r="O322">
        <v>299</v>
      </c>
      <c r="P322" s="7">
        <v>43966</v>
      </c>
      <c r="X322">
        <v>2277</v>
      </c>
      <c r="Y322">
        <v>2208</v>
      </c>
      <c r="Z322" s="7">
        <v>43902</v>
      </c>
      <c r="AA322">
        <v>2279</v>
      </c>
      <c r="AB322">
        <v>2279</v>
      </c>
      <c r="AC322" t="s">
        <v>2563</v>
      </c>
      <c r="AD322" s="7">
        <v>43979</v>
      </c>
      <c r="AE322" s="14">
        <v>278</v>
      </c>
      <c r="AF322" t="s">
        <v>2573</v>
      </c>
      <c r="AG322" s="7">
        <v>43978</v>
      </c>
      <c r="AK322">
        <v>580</v>
      </c>
      <c r="AL322" s="7">
        <v>43977</v>
      </c>
      <c r="AM322" t="s">
        <v>2564</v>
      </c>
      <c r="AN322">
        <v>580</v>
      </c>
      <c r="AO322" s="7">
        <v>44011</v>
      </c>
      <c r="AP322">
        <v>580</v>
      </c>
      <c r="AQ322" s="7">
        <v>44011</v>
      </c>
      <c r="AR322">
        <v>580</v>
      </c>
      <c r="AS322" s="27">
        <v>44011</v>
      </c>
      <c r="AT322">
        <v>580</v>
      </c>
      <c r="AU322" s="27">
        <v>44011</v>
      </c>
      <c r="AV322">
        <v>580</v>
      </c>
      <c r="AW322" s="27">
        <v>44011</v>
      </c>
      <c r="AX322">
        <v>580</v>
      </c>
      <c r="AY322" s="27">
        <v>44011</v>
      </c>
      <c r="AZ322">
        <v>628</v>
      </c>
      <c r="BA322" s="27">
        <v>44053</v>
      </c>
      <c r="BB322">
        <v>628</v>
      </c>
      <c r="BC322" s="27">
        <v>44053</v>
      </c>
      <c r="BD322">
        <v>630</v>
      </c>
      <c r="BE322" s="27">
        <v>44053</v>
      </c>
      <c r="BF322">
        <v>630</v>
      </c>
      <c r="BG322" s="27">
        <v>44097</v>
      </c>
      <c r="BJ322">
        <v>630</v>
      </c>
      <c r="BK322" s="27">
        <v>44097</v>
      </c>
      <c r="BL322">
        <v>630</v>
      </c>
      <c r="BM322" s="27">
        <v>44097</v>
      </c>
      <c r="BN322" t="s">
        <v>2576</v>
      </c>
      <c r="BO322" s="27">
        <v>44097</v>
      </c>
      <c r="BP322" t="s">
        <v>2576</v>
      </c>
      <c r="BQ322" s="7">
        <v>44097</v>
      </c>
      <c r="BR322">
        <v>580</v>
      </c>
      <c r="BS322" s="27">
        <v>44097</v>
      </c>
      <c r="BT322" t="s">
        <v>2576</v>
      </c>
      <c r="BU322" s="27">
        <v>44168</v>
      </c>
      <c r="BV322" t="s">
        <v>2576</v>
      </c>
      <c r="BW322" s="7">
        <v>44168</v>
      </c>
      <c r="BX322">
        <v>580</v>
      </c>
      <c r="BY322" s="27">
        <v>44097</v>
      </c>
      <c r="BZ322" t="s">
        <v>2575</v>
      </c>
      <c r="CA322" s="27">
        <v>44168</v>
      </c>
      <c r="CB322">
        <v>630</v>
      </c>
      <c r="CC322" s="27">
        <v>44221</v>
      </c>
      <c r="CD322">
        <v>8520</v>
      </c>
      <c r="CE322" s="27">
        <v>44050</v>
      </c>
      <c r="CH322">
        <v>120</v>
      </c>
      <c r="CI322" s="27">
        <v>44217</v>
      </c>
      <c r="CL322">
        <v>120</v>
      </c>
      <c r="CM322" s="27">
        <v>44247</v>
      </c>
      <c r="CN322">
        <v>82</v>
      </c>
      <c r="CO322" s="27">
        <v>44247</v>
      </c>
      <c r="CP322">
        <v>82</v>
      </c>
      <c r="CQ322" s="7">
        <v>44247</v>
      </c>
      <c r="CT322" t="s">
        <v>2584</v>
      </c>
      <c r="CU322" s="7">
        <v>44263</v>
      </c>
      <c r="CV322">
        <v>630</v>
      </c>
      <c r="CW322" s="27">
        <v>44263</v>
      </c>
      <c r="CX322">
        <v>630</v>
      </c>
      <c r="CY322" s="27">
        <v>44298</v>
      </c>
      <c r="CZ322">
        <v>630</v>
      </c>
      <c r="DA322" s="27">
        <v>44298</v>
      </c>
      <c r="DB322">
        <v>630</v>
      </c>
      <c r="DC322" s="27">
        <v>44298</v>
      </c>
      <c r="DD322">
        <v>630</v>
      </c>
      <c r="DE322" s="27">
        <v>44330</v>
      </c>
      <c r="DF322">
        <v>630</v>
      </c>
      <c r="DG322" s="27">
        <v>44330</v>
      </c>
      <c r="DH322">
        <v>630</v>
      </c>
      <c r="DI322" s="27">
        <v>44330</v>
      </c>
      <c r="DJ322" t="s">
        <v>22</v>
      </c>
      <c r="DK322" s="7">
        <v>44363</v>
      </c>
      <c r="DL322" t="s">
        <v>41</v>
      </c>
      <c r="DM322" s="27">
        <v>44368</v>
      </c>
      <c r="DN322" t="s">
        <v>41</v>
      </c>
      <c r="DO322" s="27">
        <v>44368</v>
      </c>
      <c r="DP322" t="s">
        <v>479</v>
      </c>
      <c r="DQ322" s="27">
        <v>44362</v>
      </c>
      <c r="DT322" t="s">
        <v>480</v>
      </c>
      <c r="DU322" s="27">
        <v>44362</v>
      </c>
      <c r="DV322" t="s">
        <v>478</v>
      </c>
      <c r="DW322" s="27">
        <v>44363</v>
      </c>
      <c r="DX322" t="s">
        <v>497</v>
      </c>
      <c r="DY322" s="7">
        <v>44363</v>
      </c>
      <c r="DZ322" t="s">
        <v>496</v>
      </c>
      <c r="EA322">
        <v>44396</v>
      </c>
      <c r="EB322" t="s">
        <v>496</v>
      </c>
      <c r="EC322" s="27">
        <v>44396</v>
      </c>
      <c r="ED322" t="s">
        <v>496</v>
      </c>
      <c r="EE322" s="27">
        <v>44396</v>
      </c>
      <c r="EF322" t="s">
        <v>496</v>
      </c>
      <c r="EG322" s="7">
        <v>44396</v>
      </c>
      <c r="EH322" t="s">
        <v>496</v>
      </c>
      <c r="EI322" s="27">
        <v>44396</v>
      </c>
      <c r="EJ322" t="s">
        <v>493</v>
      </c>
      <c r="EK322" s="27">
        <v>44363</v>
      </c>
      <c r="EL322" t="s">
        <v>493</v>
      </c>
      <c r="EM322" s="27">
        <v>44363</v>
      </c>
      <c r="EN322" t="s">
        <v>493</v>
      </c>
      <c r="EO322" s="27">
        <v>44363</v>
      </c>
      <c r="EP322" t="s">
        <v>494</v>
      </c>
      <c r="EQ322" s="27">
        <v>44396</v>
      </c>
      <c r="ER322" t="s">
        <v>545</v>
      </c>
      <c r="ES322" s="27">
        <v>44263</v>
      </c>
      <c r="ET322" t="s">
        <v>489</v>
      </c>
      <c r="EU322" s="27">
        <v>44421</v>
      </c>
      <c r="EV322" t="s">
        <v>488</v>
      </c>
      <c r="EW322" s="27">
        <v>44419</v>
      </c>
      <c r="EX322" t="s">
        <v>489</v>
      </c>
      <c r="EY322" s="27">
        <v>44421</v>
      </c>
      <c r="EZ322" t="s">
        <v>489</v>
      </c>
      <c r="FA322">
        <v>44421</v>
      </c>
      <c r="FB322" t="s">
        <v>489</v>
      </c>
      <c r="FC322" s="27">
        <v>44421</v>
      </c>
      <c r="FF322" t="s">
        <v>487</v>
      </c>
      <c r="FG322" s="27">
        <v>44419</v>
      </c>
      <c r="FH322" t="s">
        <v>486</v>
      </c>
      <c r="FI322" s="7">
        <v>44419</v>
      </c>
      <c r="FJ322" t="s">
        <v>486</v>
      </c>
      <c r="FK322" s="27">
        <v>44419</v>
      </c>
      <c r="FL322" t="s">
        <v>425</v>
      </c>
      <c r="FM322" s="27">
        <v>44439</v>
      </c>
      <c r="FN322" t="s">
        <v>424</v>
      </c>
      <c r="FO322" s="27">
        <v>44439</v>
      </c>
      <c r="FP322" t="s">
        <v>424</v>
      </c>
      <c r="FQ322" s="27">
        <v>44439</v>
      </c>
      <c r="FR322" t="s">
        <v>423</v>
      </c>
      <c r="FS322" s="27">
        <v>44454</v>
      </c>
      <c r="FT322" t="s">
        <v>423</v>
      </c>
      <c r="FU322" s="7">
        <v>44454</v>
      </c>
      <c r="FV322" t="s">
        <v>423</v>
      </c>
      <c r="FW322" s="27">
        <v>44454</v>
      </c>
      <c r="FX322" t="s">
        <v>423</v>
      </c>
      <c r="FY322" s="27">
        <v>44454</v>
      </c>
      <c r="FZ322" t="s">
        <v>423</v>
      </c>
      <c r="GA322" s="27">
        <v>44454</v>
      </c>
      <c r="GB322" t="s">
        <v>423</v>
      </c>
      <c r="GC322" s="27">
        <v>44454</v>
      </c>
      <c r="GD322" t="s">
        <v>423</v>
      </c>
      <c r="GE322" s="27">
        <v>44454</v>
      </c>
      <c r="GF322" t="s">
        <v>423</v>
      </c>
      <c r="GG322" s="27">
        <v>44454</v>
      </c>
      <c r="GH322" t="s">
        <v>423</v>
      </c>
      <c r="GI322" s="27">
        <v>44454</v>
      </c>
      <c r="GJ322" t="s">
        <v>423</v>
      </c>
      <c r="GK322" s="27">
        <v>44454</v>
      </c>
      <c r="GL322" t="s">
        <v>423</v>
      </c>
      <c r="GM322" s="27">
        <v>44454</v>
      </c>
      <c r="GN322" t="s">
        <v>423</v>
      </c>
      <c r="GO322" s="27">
        <v>44454</v>
      </c>
      <c r="GP322" t="s">
        <v>423</v>
      </c>
      <c r="GQ322" s="27">
        <v>44454</v>
      </c>
      <c r="GR322" t="s">
        <v>423</v>
      </c>
      <c r="GS322" s="27">
        <v>44454</v>
      </c>
      <c r="GT322" t="s">
        <v>423</v>
      </c>
      <c r="GU322" s="27">
        <v>44510</v>
      </c>
      <c r="GV322" t="s">
        <v>423</v>
      </c>
      <c r="GW322" s="27">
        <v>44510</v>
      </c>
      <c r="GX322" t="s">
        <v>423</v>
      </c>
      <c r="GY322" s="27">
        <v>44510</v>
      </c>
      <c r="GZ322" t="s">
        <v>422</v>
      </c>
      <c r="HA322" s="27">
        <v>44508</v>
      </c>
      <c r="HB322" t="s">
        <v>422</v>
      </c>
      <c r="HC322" s="27">
        <v>44508</v>
      </c>
      <c r="HD322" t="s">
        <v>422</v>
      </c>
      <c r="HE322" s="27">
        <v>44508</v>
      </c>
      <c r="HF322" t="s">
        <v>422</v>
      </c>
      <c r="HG322">
        <v>44508</v>
      </c>
      <c r="HH322" t="s">
        <v>422</v>
      </c>
      <c r="HI322">
        <v>44508</v>
      </c>
      <c r="HJ322" t="s">
        <v>422</v>
      </c>
      <c r="HK322">
        <v>44508</v>
      </c>
      <c r="HL322" t="s">
        <v>422</v>
      </c>
      <c r="HM322" s="27">
        <v>44546</v>
      </c>
      <c r="HN322" t="s">
        <v>24</v>
      </c>
      <c r="HO322" s="27">
        <v>44508</v>
      </c>
      <c r="HP322" t="s">
        <v>421</v>
      </c>
      <c r="HQ322" s="27">
        <v>44439</v>
      </c>
      <c r="HR322" s="470" t="s">
        <v>421</v>
      </c>
      <c r="HS322" s="471">
        <v>44439</v>
      </c>
      <c r="HT322" t="s">
        <v>421</v>
      </c>
      <c r="HU322" s="27">
        <v>44439</v>
      </c>
      <c r="HV322" t="s">
        <v>421</v>
      </c>
      <c r="HW322" s="27">
        <v>44439</v>
      </c>
      <c r="HX322" t="s">
        <v>421</v>
      </c>
      <c r="HY322" s="27">
        <v>44439</v>
      </c>
      <c r="HZ322" t="s">
        <v>23</v>
      </c>
      <c r="IA322" s="27">
        <v>44587</v>
      </c>
      <c r="IB322" t="s">
        <v>23</v>
      </c>
      <c r="IC322" s="27">
        <v>44587</v>
      </c>
      <c r="ID322" t="s">
        <v>23</v>
      </c>
      <c r="IE322" s="27">
        <v>44587</v>
      </c>
      <c r="IF322" t="s">
        <v>22</v>
      </c>
      <c r="IG322" s="27">
        <v>44587</v>
      </c>
      <c r="IH322" t="s">
        <v>420</v>
      </c>
      <c r="II322" s="27">
        <v>44586</v>
      </c>
      <c r="IJ322" t="s">
        <v>420</v>
      </c>
      <c r="IK322" s="27">
        <v>44606</v>
      </c>
      <c r="IL322" t="s">
        <v>420</v>
      </c>
      <c r="IM322" s="27">
        <v>44606</v>
      </c>
      <c r="IN322" t="s">
        <v>420</v>
      </c>
      <c r="IO322" s="27">
        <v>44606</v>
      </c>
      <c r="IR322" t="s">
        <v>421</v>
      </c>
      <c r="IS322">
        <v>44610</v>
      </c>
      <c r="IT322" t="s">
        <v>421</v>
      </c>
      <c r="IU322" s="27">
        <v>44610</v>
      </c>
      <c r="IV322" t="s">
        <v>421</v>
      </c>
      <c r="IW322" s="27">
        <v>44610</v>
      </c>
      <c r="IX322" t="s">
        <v>421</v>
      </c>
      <c r="IY322" s="27">
        <v>44610</v>
      </c>
      <c r="IZ322" t="s">
        <v>421</v>
      </c>
      <c r="JA322" s="27">
        <v>44610</v>
      </c>
      <c r="JB322" t="s">
        <v>421</v>
      </c>
      <c r="JC322" s="27">
        <v>44610</v>
      </c>
      <c r="JD322" t="s">
        <v>421</v>
      </c>
      <c r="JE322" s="27">
        <v>44610</v>
      </c>
      <c r="JF322" t="s">
        <v>422</v>
      </c>
      <c r="JG322">
        <v>44663</v>
      </c>
      <c r="JH322" t="s">
        <v>24</v>
      </c>
      <c r="JI322" s="27">
        <v>44663</v>
      </c>
      <c r="JJ322" t="s">
        <v>24</v>
      </c>
      <c r="JK322">
        <v>44663</v>
      </c>
      <c r="JL322" t="s">
        <v>24</v>
      </c>
      <c r="JM322" s="27">
        <v>44663</v>
      </c>
      <c r="JN322" t="s">
        <v>24</v>
      </c>
      <c r="JO322" s="7">
        <v>44663</v>
      </c>
      <c r="JP322" t="s">
        <v>24</v>
      </c>
      <c r="JQ322" s="27">
        <v>44697</v>
      </c>
      <c r="JR322" t="s">
        <v>24</v>
      </c>
      <c r="JS322" s="27">
        <v>44697</v>
      </c>
      <c r="JT322" t="s">
        <v>24</v>
      </c>
      <c r="JU322">
        <v>44697</v>
      </c>
      <c r="JV322" t="s">
        <v>420</v>
      </c>
      <c r="JW322">
        <v>44694</v>
      </c>
      <c r="JX322" t="s">
        <v>420</v>
      </c>
      <c r="JY322" s="27">
        <v>44694</v>
      </c>
      <c r="JZ322" t="s">
        <v>420</v>
      </c>
      <c r="KA322" s="27">
        <v>44694</v>
      </c>
      <c r="KB322" t="s">
        <v>420</v>
      </c>
      <c r="KC322" s="27">
        <v>44694</v>
      </c>
      <c r="KD322" t="s">
        <v>420</v>
      </c>
      <c r="KE322" s="27">
        <v>44694</v>
      </c>
    </row>
    <row r="323" spans="1:291" x14ac:dyDescent="0.25">
      <c r="A323">
        <v>2184</v>
      </c>
      <c r="B323" s="7">
        <v>43936</v>
      </c>
      <c r="D323">
        <v>2184</v>
      </c>
      <c r="E323" s="7">
        <v>43936</v>
      </c>
      <c r="G323">
        <v>6322</v>
      </c>
      <c r="I323">
        <v>85</v>
      </c>
      <c r="J323" s="7">
        <v>43929</v>
      </c>
      <c r="L323">
        <v>6322</v>
      </c>
      <c r="M323">
        <v>2208</v>
      </c>
      <c r="O323">
        <v>620</v>
      </c>
      <c r="P323" s="7">
        <v>43966</v>
      </c>
      <c r="X323">
        <v>2208</v>
      </c>
      <c r="Y323">
        <v>2279</v>
      </c>
      <c r="Z323" s="7">
        <v>43902</v>
      </c>
      <c r="AA323">
        <v>2198</v>
      </c>
      <c r="AB323">
        <v>2198</v>
      </c>
      <c r="AC323" t="s">
        <v>2564</v>
      </c>
      <c r="AD323" s="7">
        <v>43979</v>
      </c>
      <c r="AE323" s="14">
        <v>145</v>
      </c>
      <c r="AF323" t="s">
        <v>2575</v>
      </c>
      <c r="AG323" s="7">
        <v>43929</v>
      </c>
      <c r="AK323">
        <v>43</v>
      </c>
      <c r="AL323" s="7">
        <v>43978</v>
      </c>
      <c r="AM323" t="s">
        <v>2565</v>
      </c>
      <c r="AN323">
        <v>43</v>
      </c>
      <c r="AO323" s="7">
        <v>44011</v>
      </c>
      <c r="AP323">
        <v>43</v>
      </c>
      <c r="AQ323" s="7">
        <v>44011</v>
      </c>
      <c r="AR323">
        <v>43</v>
      </c>
      <c r="AS323" s="27">
        <v>44021</v>
      </c>
      <c r="AT323">
        <v>43</v>
      </c>
      <c r="AU323" s="27">
        <v>44021</v>
      </c>
      <c r="AV323">
        <v>43</v>
      </c>
      <c r="AW323" s="27">
        <v>44021</v>
      </c>
      <c r="AX323">
        <v>43</v>
      </c>
      <c r="AY323" s="27">
        <v>44021</v>
      </c>
      <c r="AZ323">
        <v>580</v>
      </c>
      <c r="BA323" s="27">
        <v>44011</v>
      </c>
      <c r="BB323">
        <v>580</v>
      </c>
      <c r="BC323" s="27">
        <v>44011</v>
      </c>
      <c r="BD323">
        <v>628</v>
      </c>
      <c r="BE323" s="27">
        <v>44053</v>
      </c>
      <c r="BF323">
        <v>628</v>
      </c>
      <c r="BG323" s="27">
        <v>44097</v>
      </c>
      <c r="BJ323">
        <v>628</v>
      </c>
      <c r="BK323" s="27">
        <v>44097</v>
      </c>
      <c r="BL323">
        <v>628</v>
      </c>
      <c r="BM323" s="27">
        <v>44097</v>
      </c>
      <c r="BN323">
        <v>458</v>
      </c>
      <c r="BO323" s="27">
        <v>44097</v>
      </c>
      <c r="BP323">
        <v>458</v>
      </c>
      <c r="BQ323" s="7">
        <v>44097</v>
      </c>
      <c r="BR323">
        <v>43</v>
      </c>
      <c r="BS323" s="27">
        <v>44168</v>
      </c>
      <c r="BT323">
        <v>458</v>
      </c>
      <c r="BU323" s="27">
        <v>44097</v>
      </c>
      <c r="BV323">
        <v>458</v>
      </c>
      <c r="BW323">
        <v>44097</v>
      </c>
      <c r="BX323">
        <v>43</v>
      </c>
      <c r="BY323" s="27">
        <v>44168</v>
      </c>
      <c r="BZ323" t="s">
        <v>2576</v>
      </c>
      <c r="CA323" s="27">
        <v>44168</v>
      </c>
      <c r="CB323">
        <v>628</v>
      </c>
      <c r="CC323" s="27">
        <v>44221</v>
      </c>
      <c r="CD323">
        <v>8525</v>
      </c>
      <c r="CE323" s="27">
        <v>44217</v>
      </c>
      <c r="CH323">
        <v>72</v>
      </c>
      <c r="CI323" s="27">
        <v>44217</v>
      </c>
      <c r="CL323">
        <v>72</v>
      </c>
      <c r="CM323" s="27">
        <v>44247</v>
      </c>
      <c r="CN323">
        <v>120</v>
      </c>
      <c r="CO323" s="27">
        <v>44247</v>
      </c>
      <c r="CP323">
        <v>120</v>
      </c>
      <c r="CQ323" s="7">
        <v>44247</v>
      </c>
      <c r="CT323">
        <v>9307</v>
      </c>
      <c r="CU323" s="7">
        <v>44263</v>
      </c>
      <c r="CV323">
        <v>628</v>
      </c>
      <c r="CW323" s="27">
        <v>44263</v>
      </c>
      <c r="CX323">
        <v>628</v>
      </c>
      <c r="CY323" s="27">
        <v>44298</v>
      </c>
      <c r="CZ323">
        <v>628</v>
      </c>
      <c r="DA323" s="27">
        <v>44298</v>
      </c>
      <c r="DB323">
        <v>628</v>
      </c>
      <c r="DC323" s="27">
        <v>44298</v>
      </c>
      <c r="DD323">
        <v>628</v>
      </c>
      <c r="DE323" s="27">
        <v>44330</v>
      </c>
      <c r="DF323">
        <v>628</v>
      </c>
      <c r="DG323" s="27">
        <v>44330</v>
      </c>
      <c r="DH323">
        <v>628</v>
      </c>
      <c r="DI323" s="27">
        <v>44330</v>
      </c>
      <c r="DJ323" t="s">
        <v>23</v>
      </c>
      <c r="DK323" s="7">
        <v>44363</v>
      </c>
      <c r="DL323" t="s">
        <v>43</v>
      </c>
      <c r="DM323" s="27">
        <v>44368</v>
      </c>
      <c r="DN323" t="s">
        <v>43</v>
      </c>
      <c r="DO323" s="27">
        <v>44368</v>
      </c>
      <c r="DP323" t="s">
        <v>480</v>
      </c>
      <c r="DQ323" s="27">
        <v>44362</v>
      </c>
      <c r="DT323" t="s">
        <v>481</v>
      </c>
      <c r="DU323" s="27">
        <v>44363</v>
      </c>
      <c r="DV323" t="s">
        <v>479</v>
      </c>
      <c r="DW323" s="27">
        <v>44362</v>
      </c>
      <c r="DX323" t="s">
        <v>498</v>
      </c>
      <c r="DY323" s="7">
        <v>44363</v>
      </c>
      <c r="DZ323" t="s">
        <v>497</v>
      </c>
      <c r="EA323">
        <v>44396</v>
      </c>
      <c r="EB323" t="s">
        <v>497</v>
      </c>
      <c r="EC323" s="27">
        <v>44396</v>
      </c>
      <c r="ED323" t="s">
        <v>497</v>
      </c>
      <c r="EE323" s="27">
        <v>44396</v>
      </c>
      <c r="EF323" t="s">
        <v>497</v>
      </c>
      <c r="EG323" s="7">
        <v>44396</v>
      </c>
      <c r="EH323" t="s">
        <v>497</v>
      </c>
      <c r="EI323" s="27">
        <v>44396</v>
      </c>
      <c r="EJ323" t="s">
        <v>494</v>
      </c>
      <c r="EK323" s="27">
        <v>44396</v>
      </c>
      <c r="EL323" t="s">
        <v>494</v>
      </c>
      <c r="EM323" s="27">
        <v>44396</v>
      </c>
      <c r="EN323" t="s">
        <v>494</v>
      </c>
      <c r="EO323" s="27">
        <v>44396</v>
      </c>
      <c r="EP323" t="s">
        <v>495</v>
      </c>
      <c r="EQ323" s="27">
        <v>44396</v>
      </c>
      <c r="ER323" t="s">
        <v>490</v>
      </c>
      <c r="ES323" s="27">
        <v>44419</v>
      </c>
      <c r="ET323" t="s">
        <v>545</v>
      </c>
      <c r="EU323" s="27">
        <v>44263</v>
      </c>
      <c r="EV323" t="s">
        <v>489</v>
      </c>
      <c r="EW323" s="27">
        <v>44421</v>
      </c>
      <c r="EX323" t="s">
        <v>545</v>
      </c>
      <c r="EY323" s="27">
        <v>44263</v>
      </c>
      <c r="EZ323" t="s">
        <v>545</v>
      </c>
      <c r="FA323">
        <v>44263</v>
      </c>
      <c r="FB323" t="s">
        <v>545</v>
      </c>
      <c r="FC323" s="27">
        <v>44263</v>
      </c>
      <c r="FF323" t="s">
        <v>488</v>
      </c>
      <c r="FG323" s="27">
        <v>44419</v>
      </c>
      <c r="FH323" t="s">
        <v>487</v>
      </c>
      <c r="FI323" s="7">
        <v>44419</v>
      </c>
      <c r="FJ323" t="s">
        <v>487</v>
      </c>
      <c r="FK323" s="27">
        <v>44419</v>
      </c>
      <c r="FL323" t="s">
        <v>482</v>
      </c>
      <c r="FM323" s="27">
        <v>44419</v>
      </c>
      <c r="FN323" t="s">
        <v>425</v>
      </c>
      <c r="FO323" s="27">
        <v>44439</v>
      </c>
      <c r="FP323" t="s">
        <v>425</v>
      </c>
      <c r="FQ323" s="27">
        <v>44439</v>
      </c>
      <c r="FR323" t="s">
        <v>424</v>
      </c>
      <c r="FS323" s="27">
        <v>44439</v>
      </c>
      <c r="FT323" t="s">
        <v>424</v>
      </c>
      <c r="FU323" s="7">
        <v>44439</v>
      </c>
      <c r="FV323" t="s">
        <v>424</v>
      </c>
      <c r="FW323" s="27">
        <v>44439</v>
      </c>
      <c r="FX323" t="s">
        <v>424</v>
      </c>
      <c r="FY323" s="27">
        <v>44439</v>
      </c>
      <c r="FZ323" t="s">
        <v>424</v>
      </c>
      <c r="GA323" s="27">
        <v>44439</v>
      </c>
      <c r="GB323" t="s">
        <v>424</v>
      </c>
      <c r="GC323" s="27">
        <v>44439</v>
      </c>
      <c r="GD323" t="s">
        <v>424</v>
      </c>
      <c r="GE323" s="27">
        <v>44439</v>
      </c>
      <c r="GF323" t="s">
        <v>424</v>
      </c>
      <c r="GG323" s="27">
        <v>44439</v>
      </c>
      <c r="GH323" t="s">
        <v>424</v>
      </c>
      <c r="GI323" s="27">
        <v>44439</v>
      </c>
      <c r="GJ323" t="s">
        <v>424</v>
      </c>
      <c r="GK323" s="27">
        <v>44439</v>
      </c>
      <c r="GL323" t="s">
        <v>424</v>
      </c>
      <c r="GM323" s="27">
        <v>44439</v>
      </c>
      <c r="GN323" t="s">
        <v>424</v>
      </c>
      <c r="GO323" s="27">
        <v>44439</v>
      </c>
      <c r="GP323" t="s">
        <v>424</v>
      </c>
      <c r="GQ323" s="27">
        <v>44439</v>
      </c>
      <c r="GR323" t="s">
        <v>424</v>
      </c>
      <c r="GS323" s="27">
        <v>44439</v>
      </c>
      <c r="GT323" t="s">
        <v>424</v>
      </c>
      <c r="GU323" s="27">
        <v>44439</v>
      </c>
      <c r="GV323" t="s">
        <v>424</v>
      </c>
      <c r="GW323" s="27">
        <v>44439</v>
      </c>
      <c r="GX323" t="s">
        <v>424</v>
      </c>
      <c r="GY323" s="27">
        <v>44439</v>
      </c>
      <c r="GZ323" t="s">
        <v>423</v>
      </c>
      <c r="HA323" s="27">
        <v>44510</v>
      </c>
      <c r="HB323" t="s">
        <v>423</v>
      </c>
      <c r="HC323" s="27">
        <v>44510</v>
      </c>
      <c r="HD323" t="s">
        <v>423</v>
      </c>
      <c r="HE323" s="27">
        <v>44510</v>
      </c>
      <c r="HF323" t="s">
        <v>423</v>
      </c>
      <c r="HG323">
        <v>44510</v>
      </c>
      <c r="HH323" t="s">
        <v>423</v>
      </c>
      <c r="HI323">
        <v>44510</v>
      </c>
      <c r="HJ323" t="s">
        <v>423</v>
      </c>
      <c r="HK323">
        <v>44510</v>
      </c>
      <c r="HL323" t="s">
        <v>423</v>
      </c>
      <c r="HM323" s="27">
        <v>44546</v>
      </c>
      <c r="HN323" t="s">
        <v>420</v>
      </c>
      <c r="HO323" s="27">
        <v>44546</v>
      </c>
      <c r="HP323" t="s">
        <v>422</v>
      </c>
      <c r="HQ323" s="27">
        <v>44546</v>
      </c>
      <c r="HR323" s="470" t="s">
        <v>422</v>
      </c>
      <c r="HS323" s="471">
        <v>44546</v>
      </c>
      <c r="HT323" t="s">
        <v>422</v>
      </c>
      <c r="HU323" s="27">
        <v>44546</v>
      </c>
      <c r="HV323" t="s">
        <v>422</v>
      </c>
      <c r="HW323" s="27">
        <v>44546</v>
      </c>
      <c r="HX323" t="s">
        <v>422</v>
      </c>
      <c r="HY323" s="27">
        <v>44546</v>
      </c>
      <c r="HZ323" t="s">
        <v>24</v>
      </c>
      <c r="IA323" s="27">
        <v>44508</v>
      </c>
      <c r="IB323" t="s">
        <v>24</v>
      </c>
      <c r="IC323" s="27">
        <v>44508</v>
      </c>
      <c r="ID323" t="s">
        <v>24</v>
      </c>
      <c r="IE323" s="27">
        <v>44508</v>
      </c>
      <c r="IF323" t="s">
        <v>23</v>
      </c>
      <c r="IG323" s="27">
        <v>44587</v>
      </c>
      <c r="IH323" t="s">
        <v>421</v>
      </c>
      <c r="II323" s="27">
        <v>44439</v>
      </c>
      <c r="IJ323" t="s">
        <v>421</v>
      </c>
      <c r="IK323" s="27">
        <v>44439</v>
      </c>
      <c r="IL323" t="s">
        <v>421</v>
      </c>
      <c r="IM323" s="27">
        <v>44439</v>
      </c>
      <c r="IN323" t="s">
        <v>421</v>
      </c>
      <c r="IO323" s="27">
        <v>44610</v>
      </c>
      <c r="IR323" t="s">
        <v>422</v>
      </c>
      <c r="IS323">
        <v>44609</v>
      </c>
      <c r="IT323" t="s">
        <v>422</v>
      </c>
      <c r="IU323" s="27">
        <v>44609</v>
      </c>
      <c r="IV323" t="s">
        <v>422</v>
      </c>
      <c r="IW323" s="27">
        <v>44642</v>
      </c>
      <c r="IX323" t="s">
        <v>422</v>
      </c>
      <c r="IY323" s="27">
        <v>44642</v>
      </c>
      <c r="IZ323" t="s">
        <v>422</v>
      </c>
      <c r="JA323" s="27">
        <v>44642</v>
      </c>
      <c r="JB323" t="s">
        <v>422</v>
      </c>
      <c r="JC323" s="27">
        <v>44642</v>
      </c>
      <c r="JD323" t="s">
        <v>422</v>
      </c>
      <c r="JE323" s="27">
        <v>44642</v>
      </c>
      <c r="JF323" t="s">
        <v>423</v>
      </c>
      <c r="JG323">
        <v>44663</v>
      </c>
      <c r="JH323" t="s">
        <v>420</v>
      </c>
      <c r="JI323" s="27">
        <v>44663</v>
      </c>
      <c r="JJ323" t="s">
        <v>420</v>
      </c>
      <c r="JK323">
        <v>44663</v>
      </c>
      <c r="JL323" t="s">
        <v>420</v>
      </c>
      <c r="JM323" s="27">
        <v>44663</v>
      </c>
      <c r="JN323" t="s">
        <v>420</v>
      </c>
      <c r="JO323" s="7">
        <v>44663</v>
      </c>
      <c r="JP323" t="s">
        <v>420</v>
      </c>
      <c r="JQ323" s="27">
        <v>44694</v>
      </c>
      <c r="JR323" t="s">
        <v>420</v>
      </c>
      <c r="JS323" s="27">
        <v>44694</v>
      </c>
      <c r="JT323" t="s">
        <v>420</v>
      </c>
      <c r="JU323">
        <v>44694</v>
      </c>
      <c r="JV323" t="s">
        <v>421</v>
      </c>
      <c r="JW323">
        <v>44610</v>
      </c>
      <c r="JX323" t="s">
        <v>421</v>
      </c>
      <c r="JY323" s="27">
        <v>44610</v>
      </c>
      <c r="JZ323" t="s">
        <v>421</v>
      </c>
      <c r="KA323" s="27">
        <v>44610</v>
      </c>
      <c r="KB323" t="s">
        <v>421</v>
      </c>
      <c r="KC323" s="27">
        <v>44610</v>
      </c>
      <c r="KD323" t="s">
        <v>421</v>
      </c>
      <c r="KE323" s="27">
        <v>44610</v>
      </c>
    </row>
    <row r="324" spans="1:291" x14ac:dyDescent="0.25">
      <c r="A324">
        <v>85</v>
      </c>
      <c r="B324" s="7">
        <v>43929</v>
      </c>
      <c r="D324">
        <v>85</v>
      </c>
      <c r="E324" s="7">
        <v>43929</v>
      </c>
      <c r="G324">
        <v>6326</v>
      </c>
      <c r="I324">
        <v>86</v>
      </c>
      <c r="J324" s="7">
        <v>43929</v>
      </c>
      <c r="L324">
        <v>6326</v>
      </c>
      <c r="M324">
        <v>2279</v>
      </c>
      <c r="O324" t="s">
        <v>2563</v>
      </c>
      <c r="P324" s="7">
        <v>43966</v>
      </c>
      <c r="X324">
        <v>2279</v>
      </c>
      <c r="Y324">
        <v>2198</v>
      </c>
      <c r="Z324" s="7">
        <v>43902</v>
      </c>
      <c r="AA324">
        <v>2262</v>
      </c>
      <c r="AB324">
        <v>2262</v>
      </c>
      <c r="AC324" t="s">
        <v>2565</v>
      </c>
      <c r="AD324" s="7">
        <v>43979</v>
      </c>
      <c r="AE324" s="14">
        <v>279</v>
      </c>
      <c r="AF324" t="s">
        <v>2576</v>
      </c>
      <c r="AG324" s="7">
        <v>43979</v>
      </c>
      <c r="AK324">
        <v>84</v>
      </c>
      <c r="AL324" s="7">
        <v>43978</v>
      </c>
      <c r="AM324" t="s">
        <v>2567</v>
      </c>
      <c r="AN324">
        <v>84</v>
      </c>
      <c r="AO324" s="7">
        <v>44011</v>
      </c>
      <c r="AP324">
        <v>84</v>
      </c>
      <c r="AQ324" s="7">
        <v>44011</v>
      </c>
      <c r="AR324">
        <v>84</v>
      </c>
      <c r="AS324" s="27">
        <v>44011</v>
      </c>
      <c r="AT324">
        <v>84</v>
      </c>
      <c r="AU324" s="27">
        <v>44011</v>
      </c>
      <c r="AV324">
        <v>84</v>
      </c>
      <c r="AW324" s="27">
        <v>44011</v>
      </c>
      <c r="AX324">
        <v>84</v>
      </c>
      <c r="AY324" s="27">
        <v>44011</v>
      </c>
      <c r="AZ324">
        <v>43</v>
      </c>
      <c r="BA324" s="27">
        <v>44021</v>
      </c>
      <c r="BB324">
        <v>43</v>
      </c>
      <c r="BC324" s="27">
        <v>44021</v>
      </c>
      <c r="BD324">
        <v>580</v>
      </c>
      <c r="BE324" s="27">
        <v>44011</v>
      </c>
      <c r="BF324">
        <v>580</v>
      </c>
      <c r="BG324" s="27">
        <v>44097</v>
      </c>
      <c r="BJ324">
        <v>580</v>
      </c>
      <c r="BK324" s="27">
        <v>44097</v>
      </c>
      <c r="BL324">
        <v>580</v>
      </c>
      <c r="BM324" s="27">
        <v>44097</v>
      </c>
      <c r="BN324">
        <v>630</v>
      </c>
      <c r="BO324" s="27">
        <v>44097</v>
      </c>
      <c r="BP324">
        <v>630</v>
      </c>
      <c r="BQ324" s="7">
        <v>44097</v>
      </c>
      <c r="BR324">
        <v>84</v>
      </c>
      <c r="BS324" s="27">
        <v>44168</v>
      </c>
      <c r="BT324">
        <v>630</v>
      </c>
      <c r="BU324" s="27">
        <v>44168</v>
      </c>
      <c r="BV324">
        <v>630</v>
      </c>
      <c r="BW324" s="7">
        <v>44168</v>
      </c>
      <c r="BX324">
        <v>84</v>
      </c>
      <c r="BY324" s="27">
        <v>44168</v>
      </c>
      <c r="BZ324">
        <v>458</v>
      </c>
      <c r="CA324" s="27">
        <v>44097</v>
      </c>
      <c r="CB324">
        <v>580</v>
      </c>
      <c r="CC324" s="27">
        <v>44221</v>
      </c>
      <c r="CD324">
        <v>8530</v>
      </c>
      <c r="CE324" s="27">
        <v>44217</v>
      </c>
      <c r="CH324">
        <v>134</v>
      </c>
      <c r="CI324" s="27">
        <v>43929</v>
      </c>
      <c r="CL324">
        <v>134</v>
      </c>
      <c r="CM324" s="27">
        <v>43929</v>
      </c>
      <c r="CN324">
        <v>72</v>
      </c>
      <c r="CO324" s="27">
        <v>44247</v>
      </c>
      <c r="CP324">
        <v>72</v>
      </c>
      <c r="CQ324" s="7">
        <v>44247</v>
      </c>
      <c r="CT324">
        <v>9305</v>
      </c>
      <c r="CU324" s="7">
        <v>44263</v>
      </c>
      <c r="CV324">
        <v>580</v>
      </c>
      <c r="CW324" s="27">
        <v>44263</v>
      </c>
      <c r="CX324">
        <v>580</v>
      </c>
      <c r="CY324" s="27">
        <v>44298</v>
      </c>
      <c r="CZ324">
        <v>580</v>
      </c>
      <c r="DA324" s="27">
        <v>44298</v>
      </c>
      <c r="DB324">
        <v>580</v>
      </c>
      <c r="DC324" s="27">
        <v>44298</v>
      </c>
      <c r="DD324">
        <v>580</v>
      </c>
      <c r="DE324" s="27">
        <v>44298</v>
      </c>
      <c r="DF324">
        <v>580</v>
      </c>
      <c r="DG324" s="27">
        <v>44298</v>
      </c>
      <c r="DH324">
        <v>580</v>
      </c>
      <c r="DI324" s="27">
        <v>44298</v>
      </c>
      <c r="DJ324" t="s">
        <v>420</v>
      </c>
      <c r="DK324" s="7">
        <v>44363</v>
      </c>
      <c r="DL324" t="s">
        <v>45</v>
      </c>
      <c r="DM324" s="27">
        <v>44368</v>
      </c>
      <c r="DN324" t="s">
        <v>45</v>
      </c>
      <c r="DO324" s="27">
        <v>44368</v>
      </c>
      <c r="DP324" t="s">
        <v>481</v>
      </c>
      <c r="DQ324" s="27">
        <v>44363</v>
      </c>
      <c r="DT324" t="s">
        <v>500</v>
      </c>
      <c r="DU324" s="27">
        <v>44363</v>
      </c>
      <c r="DV324" t="s">
        <v>480</v>
      </c>
      <c r="DW324" s="27">
        <v>44362</v>
      </c>
      <c r="DX324" t="s">
        <v>478</v>
      </c>
      <c r="DY324" s="7">
        <v>44363</v>
      </c>
      <c r="DZ324" t="s">
        <v>498</v>
      </c>
      <c r="EA324">
        <v>44396</v>
      </c>
      <c r="EB324" t="s">
        <v>498</v>
      </c>
      <c r="EC324" s="27">
        <v>44396</v>
      </c>
      <c r="ED324" t="s">
        <v>498</v>
      </c>
      <c r="EE324" s="27">
        <v>44396</v>
      </c>
      <c r="EF324" t="s">
        <v>498</v>
      </c>
      <c r="EG324" s="7">
        <v>44396</v>
      </c>
      <c r="EH324" t="s">
        <v>498</v>
      </c>
      <c r="EI324" s="27">
        <v>44396</v>
      </c>
      <c r="EJ324" t="s">
        <v>495</v>
      </c>
      <c r="EK324" s="27">
        <v>44396</v>
      </c>
      <c r="EL324" t="s">
        <v>495</v>
      </c>
      <c r="EM324" s="27">
        <v>44396</v>
      </c>
      <c r="EN324" t="s">
        <v>495</v>
      </c>
      <c r="EO324" s="27">
        <v>44396</v>
      </c>
      <c r="EP324" t="s">
        <v>496</v>
      </c>
      <c r="EQ324" s="27">
        <v>44396</v>
      </c>
      <c r="ER324" t="s">
        <v>491</v>
      </c>
      <c r="ES324" s="27">
        <v>44396</v>
      </c>
      <c r="ET324" t="s">
        <v>490</v>
      </c>
      <c r="EU324" s="27">
        <v>44419</v>
      </c>
      <c r="EV324" t="s">
        <v>545</v>
      </c>
      <c r="EW324" s="27">
        <v>44263</v>
      </c>
      <c r="EX324" t="s">
        <v>490</v>
      </c>
      <c r="EY324" s="27">
        <v>44419</v>
      </c>
      <c r="EZ324" t="s">
        <v>490</v>
      </c>
      <c r="FA324">
        <v>44419</v>
      </c>
      <c r="FB324" t="s">
        <v>490</v>
      </c>
      <c r="FC324" s="27">
        <v>44419</v>
      </c>
      <c r="FF324" t="s">
        <v>489</v>
      </c>
      <c r="FG324" s="27">
        <v>44421</v>
      </c>
      <c r="FH324" t="s">
        <v>488</v>
      </c>
      <c r="FI324" s="7">
        <v>44419</v>
      </c>
      <c r="FJ324" t="s">
        <v>488</v>
      </c>
      <c r="FK324" s="27">
        <v>44419</v>
      </c>
      <c r="FL324" t="s">
        <v>483</v>
      </c>
      <c r="FM324" s="27">
        <v>44419</v>
      </c>
      <c r="FN324" t="s">
        <v>482</v>
      </c>
      <c r="FO324" s="27">
        <v>44452</v>
      </c>
      <c r="FP324" t="s">
        <v>482</v>
      </c>
      <c r="FQ324" s="27">
        <v>44452</v>
      </c>
      <c r="FR324" t="s">
        <v>425</v>
      </c>
      <c r="FS324" s="27">
        <v>44439</v>
      </c>
      <c r="FT324" t="s">
        <v>425</v>
      </c>
      <c r="FU324" s="7">
        <v>44439</v>
      </c>
      <c r="FV324" t="s">
        <v>425</v>
      </c>
      <c r="FW324" s="27">
        <v>44439</v>
      </c>
      <c r="FX324" t="s">
        <v>425</v>
      </c>
      <c r="FY324" s="27">
        <v>44439</v>
      </c>
      <c r="FZ324" t="s">
        <v>425</v>
      </c>
      <c r="GA324" s="27">
        <v>44439</v>
      </c>
      <c r="GB324" t="s">
        <v>425</v>
      </c>
      <c r="GC324" s="27">
        <v>44439</v>
      </c>
      <c r="GD324" t="s">
        <v>425</v>
      </c>
      <c r="GE324" s="27">
        <v>44439</v>
      </c>
      <c r="GF324" t="s">
        <v>425</v>
      </c>
      <c r="GG324" s="27">
        <v>44439</v>
      </c>
      <c r="GH324" t="s">
        <v>425</v>
      </c>
      <c r="GI324" s="27">
        <v>44439</v>
      </c>
      <c r="GJ324" t="s">
        <v>425</v>
      </c>
      <c r="GK324" s="27">
        <v>44439</v>
      </c>
      <c r="GL324" t="s">
        <v>425</v>
      </c>
      <c r="GM324" s="27">
        <v>44439</v>
      </c>
      <c r="GN324" t="s">
        <v>425</v>
      </c>
      <c r="GO324" s="27">
        <v>44439</v>
      </c>
      <c r="GP324" t="s">
        <v>425</v>
      </c>
      <c r="GQ324" s="27">
        <v>44439</v>
      </c>
      <c r="GR324" t="s">
        <v>425</v>
      </c>
      <c r="GS324" s="27">
        <v>44439</v>
      </c>
      <c r="GT324" t="s">
        <v>425</v>
      </c>
      <c r="GU324" s="27">
        <v>44439</v>
      </c>
      <c r="GV324" t="s">
        <v>425</v>
      </c>
      <c r="GW324" s="27">
        <v>44439</v>
      </c>
      <c r="GX324" t="s">
        <v>425</v>
      </c>
      <c r="GY324" s="27">
        <v>44439</v>
      </c>
      <c r="GZ324" t="s">
        <v>424</v>
      </c>
      <c r="HA324" s="27">
        <v>44439</v>
      </c>
      <c r="HB324" t="s">
        <v>424</v>
      </c>
      <c r="HC324" s="27">
        <v>44439</v>
      </c>
      <c r="HD324" t="s">
        <v>424</v>
      </c>
      <c r="HE324" s="27">
        <v>44439</v>
      </c>
      <c r="HF324" t="s">
        <v>424</v>
      </c>
      <c r="HG324">
        <v>44439</v>
      </c>
      <c r="HH324" t="s">
        <v>424</v>
      </c>
      <c r="HI324">
        <v>44439</v>
      </c>
      <c r="HJ324" t="s">
        <v>424</v>
      </c>
      <c r="HK324">
        <v>44439</v>
      </c>
      <c r="HL324" t="s">
        <v>424</v>
      </c>
      <c r="HM324" s="27">
        <v>44439</v>
      </c>
      <c r="HN324" t="s">
        <v>421</v>
      </c>
      <c r="HO324" s="27">
        <v>44439</v>
      </c>
      <c r="HP324" t="s">
        <v>423</v>
      </c>
      <c r="HQ324" s="27">
        <v>44546</v>
      </c>
      <c r="HR324" s="470" t="s">
        <v>423</v>
      </c>
      <c r="HS324" s="471">
        <v>44546</v>
      </c>
      <c r="HT324" t="s">
        <v>423</v>
      </c>
      <c r="HU324" s="27">
        <v>44546</v>
      </c>
      <c r="HV324" t="s">
        <v>423</v>
      </c>
      <c r="HW324" s="27">
        <v>44546</v>
      </c>
      <c r="HX324" t="s">
        <v>423</v>
      </c>
      <c r="HY324" s="27">
        <v>44586</v>
      </c>
      <c r="HZ324" t="s">
        <v>420</v>
      </c>
      <c r="IA324" s="27">
        <v>44586</v>
      </c>
      <c r="IB324" t="s">
        <v>420</v>
      </c>
      <c r="IC324" s="27">
        <v>44586</v>
      </c>
      <c r="ID324" t="s">
        <v>420</v>
      </c>
      <c r="IE324" s="27">
        <v>44586</v>
      </c>
      <c r="IF324" t="s">
        <v>24</v>
      </c>
      <c r="IG324" s="27">
        <v>44508</v>
      </c>
      <c r="IH324" t="s">
        <v>422</v>
      </c>
      <c r="II324" s="27">
        <v>44587</v>
      </c>
      <c r="IJ324" t="s">
        <v>422</v>
      </c>
      <c r="IK324" s="27">
        <v>44587</v>
      </c>
      <c r="IL324" t="s">
        <v>422</v>
      </c>
      <c r="IM324" s="27">
        <v>44609</v>
      </c>
      <c r="IN324" t="s">
        <v>422</v>
      </c>
      <c r="IO324" s="27">
        <v>44609</v>
      </c>
      <c r="IR324" t="s">
        <v>423</v>
      </c>
      <c r="IS324">
        <v>44606</v>
      </c>
      <c r="IT324" t="s">
        <v>423</v>
      </c>
      <c r="IU324" s="27">
        <v>44606</v>
      </c>
      <c r="IV324" t="s">
        <v>423</v>
      </c>
      <c r="IW324" s="27">
        <v>44643</v>
      </c>
      <c r="IX324" t="s">
        <v>423</v>
      </c>
      <c r="IY324" s="27">
        <v>44643</v>
      </c>
      <c r="IZ324" t="s">
        <v>423</v>
      </c>
      <c r="JA324" s="27">
        <v>44643</v>
      </c>
      <c r="JB324" t="s">
        <v>423</v>
      </c>
      <c r="JC324" s="27">
        <v>44643</v>
      </c>
      <c r="JD324" t="s">
        <v>423</v>
      </c>
      <c r="JE324" s="27">
        <v>44643</v>
      </c>
      <c r="JF324" t="s">
        <v>424</v>
      </c>
      <c r="JG324">
        <v>44610</v>
      </c>
      <c r="JH324" t="s">
        <v>421</v>
      </c>
      <c r="JI324" s="27">
        <v>44610</v>
      </c>
      <c r="JJ324" t="s">
        <v>421</v>
      </c>
      <c r="JK324">
        <v>44610</v>
      </c>
      <c r="JL324" t="s">
        <v>421</v>
      </c>
      <c r="JM324" s="27">
        <v>44610</v>
      </c>
      <c r="JN324" t="s">
        <v>421</v>
      </c>
      <c r="JO324" s="7">
        <v>44610</v>
      </c>
      <c r="JP324" t="s">
        <v>421</v>
      </c>
      <c r="JQ324" s="27">
        <v>44610</v>
      </c>
      <c r="JR324" t="s">
        <v>421</v>
      </c>
      <c r="JS324" s="27">
        <v>44610</v>
      </c>
      <c r="JT324" t="s">
        <v>421</v>
      </c>
      <c r="JU324">
        <v>44610</v>
      </c>
      <c r="JV324" t="s">
        <v>422</v>
      </c>
      <c r="JW324">
        <v>44697</v>
      </c>
      <c r="JX324" t="s">
        <v>422</v>
      </c>
      <c r="JY324" s="27">
        <v>44697</v>
      </c>
      <c r="JZ324" t="s">
        <v>422</v>
      </c>
      <c r="KA324" s="27">
        <v>44697</v>
      </c>
      <c r="KB324" t="s">
        <v>422</v>
      </c>
      <c r="KC324" s="27">
        <v>44697</v>
      </c>
      <c r="KD324" t="s">
        <v>422</v>
      </c>
      <c r="KE324" s="27">
        <v>44697</v>
      </c>
    </row>
    <row r="325" spans="1:291" x14ac:dyDescent="0.25">
      <c r="A325">
        <v>86</v>
      </c>
      <c r="B325" s="7">
        <v>43929</v>
      </c>
      <c r="D325">
        <v>86</v>
      </c>
      <c r="E325" s="7">
        <v>43929</v>
      </c>
      <c r="G325">
        <v>6327</v>
      </c>
      <c r="I325">
        <v>87</v>
      </c>
      <c r="J325" s="7">
        <v>43929</v>
      </c>
      <c r="L325">
        <v>6327</v>
      </c>
      <c r="M325">
        <v>2198</v>
      </c>
      <c r="O325" t="s">
        <v>2564</v>
      </c>
      <c r="P325" s="7">
        <v>43916</v>
      </c>
      <c r="X325">
        <v>2198</v>
      </c>
      <c r="Y325">
        <v>2262</v>
      </c>
      <c r="Z325" s="7">
        <v>43936</v>
      </c>
      <c r="AA325">
        <v>2257</v>
      </c>
      <c r="AB325">
        <v>2257</v>
      </c>
      <c r="AC325" t="s">
        <v>2567</v>
      </c>
      <c r="AD325" s="7">
        <v>43979</v>
      </c>
      <c r="AE325" s="14">
        <v>280</v>
      </c>
      <c r="AF325">
        <v>458</v>
      </c>
      <c r="AG325" s="7">
        <v>43977</v>
      </c>
      <c r="AK325">
        <v>82</v>
      </c>
      <c r="AL325" s="7">
        <v>43978</v>
      </c>
      <c r="AM325" t="s">
        <v>2568</v>
      </c>
      <c r="AN325">
        <v>82</v>
      </c>
      <c r="AO325" s="7">
        <v>44011</v>
      </c>
      <c r="AP325">
        <v>82</v>
      </c>
      <c r="AQ325" s="7">
        <v>44011</v>
      </c>
      <c r="AR325">
        <v>82</v>
      </c>
      <c r="AS325" s="27">
        <v>44011</v>
      </c>
      <c r="AT325">
        <v>82</v>
      </c>
      <c r="AU325" s="27">
        <v>44011</v>
      </c>
      <c r="AV325">
        <v>82</v>
      </c>
      <c r="AW325" s="27">
        <v>44011</v>
      </c>
      <c r="AX325">
        <v>82</v>
      </c>
      <c r="AY325" s="27">
        <v>44011</v>
      </c>
      <c r="AZ325">
        <v>84</v>
      </c>
      <c r="BA325" s="27">
        <v>44011</v>
      </c>
      <c r="BB325">
        <v>84</v>
      </c>
      <c r="BC325" s="27">
        <v>44011</v>
      </c>
      <c r="BD325">
        <v>43</v>
      </c>
      <c r="BE325" s="27">
        <v>44021</v>
      </c>
      <c r="BF325">
        <v>43</v>
      </c>
      <c r="BG325" s="27">
        <v>44097</v>
      </c>
      <c r="BJ325">
        <v>43</v>
      </c>
      <c r="BK325" s="27">
        <v>44097</v>
      </c>
      <c r="BL325">
        <v>43</v>
      </c>
      <c r="BM325" s="27">
        <v>44097</v>
      </c>
      <c r="BN325">
        <v>628</v>
      </c>
      <c r="BO325" s="27">
        <v>44097</v>
      </c>
      <c r="BP325">
        <v>628</v>
      </c>
      <c r="BQ325" s="7">
        <v>44097</v>
      </c>
      <c r="BR325">
        <v>82</v>
      </c>
      <c r="BS325" s="27">
        <v>44168</v>
      </c>
      <c r="BT325">
        <v>628</v>
      </c>
      <c r="BU325" s="27">
        <v>44168</v>
      </c>
      <c r="BV325">
        <v>628</v>
      </c>
      <c r="BW325" s="7">
        <v>44168</v>
      </c>
      <c r="BX325">
        <v>82</v>
      </c>
      <c r="BY325" s="27">
        <v>44168</v>
      </c>
      <c r="BZ325">
        <v>630</v>
      </c>
      <c r="CA325" s="27">
        <v>44168</v>
      </c>
      <c r="CB325">
        <v>43</v>
      </c>
      <c r="CC325" s="27">
        <v>44217</v>
      </c>
      <c r="CD325">
        <v>8505</v>
      </c>
      <c r="CE325" s="27">
        <v>44119</v>
      </c>
      <c r="CH325">
        <v>291</v>
      </c>
      <c r="CI325" s="27">
        <v>44217</v>
      </c>
      <c r="CL325">
        <v>291</v>
      </c>
      <c r="CM325" s="27">
        <v>44247</v>
      </c>
      <c r="CN325">
        <v>134</v>
      </c>
      <c r="CO325" s="27">
        <v>43929</v>
      </c>
      <c r="CP325">
        <v>134</v>
      </c>
      <c r="CQ325" s="7">
        <v>43929</v>
      </c>
      <c r="CT325">
        <v>7917</v>
      </c>
      <c r="CU325" s="7">
        <v>44264</v>
      </c>
      <c r="CV325">
        <v>43</v>
      </c>
      <c r="CW325" s="27">
        <v>44263</v>
      </c>
      <c r="CX325">
        <v>43</v>
      </c>
      <c r="CY325" s="27">
        <v>44263</v>
      </c>
      <c r="CZ325">
        <v>43</v>
      </c>
      <c r="DA325" s="27">
        <v>44300</v>
      </c>
      <c r="DB325">
        <v>43</v>
      </c>
      <c r="DC325" s="27">
        <v>44300</v>
      </c>
      <c r="DD325">
        <v>43</v>
      </c>
      <c r="DE325" s="27">
        <v>44330</v>
      </c>
      <c r="DF325">
        <v>43</v>
      </c>
      <c r="DG325" s="27">
        <v>44330</v>
      </c>
      <c r="DH325">
        <v>43</v>
      </c>
      <c r="DI325" s="27">
        <v>44330</v>
      </c>
      <c r="DJ325" t="s">
        <v>422</v>
      </c>
      <c r="DK325" s="7">
        <v>44363</v>
      </c>
      <c r="DL325" t="s">
        <v>47</v>
      </c>
      <c r="DM325" s="27">
        <v>44368</v>
      </c>
      <c r="DN325" t="s">
        <v>47</v>
      </c>
      <c r="DO325" s="27">
        <v>44368</v>
      </c>
      <c r="DP325" t="s">
        <v>500</v>
      </c>
      <c r="DQ325" s="27">
        <v>44363</v>
      </c>
      <c r="DT325" t="s">
        <v>3</v>
      </c>
      <c r="DU325" s="27">
        <v>44375</v>
      </c>
      <c r="DV325" t="s">
        <v>481</v>
      </c>
      <c r="DW325" s="27">
        <v>44363</v>
      </c>
      <c r="DX325" t="s">
        <v>479</v>
      </c>
      <c r="DY325" s="7">
        <v>44362</v>
      </c>
      <c r="DZ325" t="s">
        <v>478</v>
      </c>
      <c r="EA325">
        <v>44363</v>
      </c>
      <c r="EB325" t="s">
        <v>478</v>
      </c>
      <c r="EC325" s="27">
        <v>44396</v>
      </c>
      <c r="ED325" t="s">
        <v>478</v>
      </c>
      <c r="EE325" s="27">
        <v>44396</v>
      </c>
      <c r="EF325" t="s">
        <v>478</v>
      </c>
      <c r="EG325" s="7">
        <v>44396</v>
      </c>
      <c r="EH325" t="s">
        <v>478</v>
      </c>
      <c r="EI325" s="27">
        <v>44396</v>
      </c>
      <c r="EJ325" t="s">
        <v>496</v>
      </c>
      <c r="EK325" s="27">
        <v>44396</v>
      </c>
      <c r="EL325" t="s">
        <v>496</v>
      </c>
      <c r="EM325" s="27">
        <v>44396</v>
      </c>
      <c r="EN325" t="s">
        <v>496</v>
      </c>
      <c r="EO325" s="27">
        <v>44396</v>
      </c>
      <c r="EP325" t="s">
        <v>497</v>
      </c>
      <c r="EQ325" s="27">
        <v>44396</v>
      </c>
      <c r="ER325" t="s">
        <v>493</v>
      </c>
      <c r="ES325" s="27">
        <v>44363</v>
      </c>
      <c r="ET325" t="s">
        <v>491</v>
      </c>
      <c r="EU325" s="27">
        <v>44421</v>
      </c>
      <c r="EV325" t="s">
        <v>490</v>
      </c>
      <c r="EW325" s="27">
        <v>44419</v>
      </c>
      <c r="EX325" t="s">
        <v>491</v>
      </c>
      <c r="EY325" s="27">
        <v>44421</v>
      </c>
      <c r="EZ325" t="s">
        <v>491</v>
      </c>
      <c r="FA325">
        <v>44421</v>
      </c>
      <c r="FB325" t="s">
        <v>491</v>
      </c>
      <c r="FC325" s="27">
        <v>44421</v>
      </c>
      <c r="FF325" t="s">
        <v>545</v>
      </c>
      <c r="FG325" s="27">
        <v>44263</v>
      </c>
      <c r="FH325" t="s">
        <v>489</v>
      </c>
      <c r="FI325" s="7">
        <v>44421</v>
      </c>
      <c r="FJ325" t="s">
        <v>489</v>
      </c>
      <c r="FK325" s="27">
        <v>44421</v>
      </c>
      <c r="FL325" t="s">
        <v>484</v>
      </c>
      <c r="FM325" s="27">
        <v>44419</v>
      </c>
      <c r="FN325" t="s">
        <v>483</v>
      </c>
      <c r="FO325" s="27">
        <v>44452</v>
      </c>
      <c r="FP325" t="s">
        <v>483</v>
      </c>
      <c r="FQ325" s="27">
        <v>44452</v>
      </c>
      <c r="FR325" t="s">
        <v>482</v>
      </c>
      <c r="FS325" s="27">
        <v>44452</v>
      </c>
      <c r="FT325" t="s">
        <v>482</v>
      </c>
      <c r="FU325" s="7">
        <v>44452</v>
      </c>
      <c r="FV325" t="s">
        <v>482</v>
      </c>
      <c r="FW325" s="27">
        <v>44452</v>
      </c>
      <c r="FX325" t="s">
        <v>482</v>
      </c>
      <c r="FY325" s="27">
        <v>44452</v>
      </c>
      <c r="FZ325" t="s">
        <v>482</v>
      </c>
      <c r="GA325" s="27">
        <v>44452</v>
      </c>
      <c r="GB325" t="s">
        <v>482</v>
      </c>
      <c r="GC325" s="27">
        <v>44452</v>
      </c>
      <c r="GD325" t="s">
        <v>482</v>
      </c>
      <c r="GE325" s="27">
        <v>44452</v>
      </c>
      <c r="GF325" t="s">
        <v>482</v>
      </c>
      <c r="GG325" s="27">
        <v>44452</v>
      </c>
      <c r="GH325" t="s">
        <v>482</v>
      </c>
      <c r="GI325" s="27">
        <v>44481</v>
      </c>
      <c r="GJ325" t="s">
        <v>482</v>
      </c>
      <c r="GK325" s="27">
        <v>44481</v>
      </c>
      <c r="GL325" t="s">
        <v>482</v>
      </c>
      <c r="GM325" s="27">
        <v>44481</v>
      </c>
      <c r="GN325" t="s">
        <v>482</v>
      </c>
      <c r="GO325" s="27">
        <v>44481</v>
      </c>
      <c r="GP325" t="s">
        <v>482</v>
      </c>
      <c r="GQ325" s="27">
        <v>44481</v>
      </c>
      <c r="GR325" t="s">
        <v>482</v>
      </c>
      <c r="GS325" s="27">
        <v>44481</v>
      </c>
      <c r="GT325" t="s">
        <v>482</v>
      </c>
      <c r="GU325" s="27">
        <v>44509</v>
      </c>
      <c r="GV325" t="s">
        <v>482</v>
      </c>
      <c r="GW325" s="27">
        <v>44509</v>
      </c>
      <c r="GX325" t="s">
        <v>482</v>
      </c>
      <c r="GY325" s="27">
        <v>44509</v>
      </c>
      <c r="GZ325" t="s">
        <v>425</v>
      </c>
      <c r="HA325" s="27">
        <v>44439</v>
      </c>
      <c r="HB325" t="s">
        <v>425</v>
      </c>
      <c r="HC325" s="27">
        <v>44439</v>
      </c>
      <c r="HD325" t="s">
        <v>425</v>
      </c>
      <c r="HE325" s="27">
        <v>44439</v>
      </c>
      <c r="HF325" t="s">
        <v>425</v>
      </c>
      <c r="HG325">
        <v>44439</v>
      </c>
      <c r="HH325" t="s">
        <v>425</v>
      </c>
      <c r="HI325">
        <v>44439</v>
      </c>
      <c r="HJ325" t="s">
        <v>425</v>
      </c>
      <c r="HK325">
        <v>44439</v>
      </c>
      <c r="HL325" t="s">
        <v>425</v>
      </c>
      <c r="HM325" s="27">
        <v>44439</v>
      </c>
      <c r="HN325" t="s">
        <v>422</v>
      </c>
      <c r="HO325" s="27">
        <v>44546</v>
      </c>
      <c r="HP325" t="s">
        <v>424</v>
      </c>
      <c r="HQ325" s="27">
        <v>44439</v>
      </c>
      <c r="HR325" s="470" t="s">
        <v>424</v>
      </c>
      <c r="HS325" s="471">
        <v>44439</v>
      </c>
      <c r="HT325" t="s">
        <v>424</v>
      </c>
      <c r="HU325" s="27">
        <v>44439</v>
      </c>
      <c r="HV325" t="s">
        <v>424</v>
      </c>
      <c r="HW325" s="27">
        <v>44439</v>
      </c>
      <c r="HX325" t="s">
        <v>424</v>
      </c>
      <c r="HY325" s="27">
        <v>44439</v>
      </c>
      <c r="HZ325" t="s">
        <v>421</v>
      </c>
      <c r="IA325" s="27">
        <v>44439</v>
      </c>
      <c r="IB325" t="s">
        <v>421</v>
      </c>
      <c r="IC325" s="27">
        <v>44439</v>
      </c>
      <c r="ID325" t="s">
        <v>421</v>
      </c>
      <c r="IE325" s="27">
        <v>44439</v>
      </c>
      <c r="IF325" t="s">
        <v>420</v>
      </c>
      <c r="IG325" s="27">
        <v>44586</v>
      </c>
      <c r="IH325" t="s">
        <v>423</v>
      </c>
      <c r="II325" s="27">
        <v>44586</v>
      </c>
      <c r="IJ325" t="s">
        <v>423</v>
      </c>
      <c r="IK325" s="27">
        <v>44606</v>
      </c>
      <c r="IL325" t="s">
        <v>423</v>
      </c>
      <c r="IM325" s="27">
        <v>44606</v>
      </c>
      <c r="IN325" t="s">
        <v>423</v>
      </c>
      <c r="IO325" s="27">
        <v>44606</v>
      </c>
      <c r="IR325" t="s">
        <v>424</v>
      </c>
      <c r="IS325">
        <v>44610</v>
      </c>
      <c r="IT325" t="s">
        <v>424</v>
      </c>
      <c r="IU325" s="27">
        <v>44610</v>
      </c>
      <c r="IV325" t="s">
        <v>424</v>
      </c>
      <c r="IW325" s="27">
        <v>44610</v>
      </c>
      <c r="IX325" t="s">
        <v>424</v>
      </c>
      <c r="IY325" s="27">
        <v>44610</v>
      </c>
      <c r="IZ325" t="s">
        <v>424</v>
      </c>
      <c r="JA325" s="27">
        <v>44610</v>
      </c>
      <c r="JB325" t="s">
        <v>424</v>
      </c>
      <c r="JC325" s="27">
        <v>44610</v>
      </c>
      <c r="JD325" t="s">
        <v>424</v>
      </c>
      <c r="JE325" s="27">
        <v>44610</v>
      </c>
      <c r="JF325" t="s">
        <v>425</v>
      </c>
      <c r="JG325">
        <v>44610</v>
      </c>
      <c r="JH325" t="s">
        <v>422</v>
      </c>
      <c r="JI325" s="27">
        <v>44663</v>
      </c>
      <c r="JJ325" t="s">
        <v>422</v>
      </c>
      <c r="JK325">
        <v>44663</v>
      </c>
      <c r="JL325" t="s">
        <v>422</v>
      </c>
      <c r="JM325" s="27">
        <v>44663</v>
      </c>
      <c r="JN325" t="s">
        <v>422</v>
      </c>
      <c r="JO325" s="7">
        <v>44663</v>
      </c>
      <c r="JP325" t="s">
        <v>422</v>
      </c>
      <c r="JQ325" s="27">
        <v>44697</v>
      </c>
      <c r="JR325" t="s">
        <v>422</v>
      </c>
      <c r="JS325" s="27">
        <v>44697</v>
      </c>
      <c r="JT325" t="s">
        <v>422</v>
      </c>
      <c r="JU325">
        <v>44697</v>
      </c>
      <c r="JV325" t="s">
        <v>423</v>
      </c>
      <c r="JW325">
        <v>44694</v>
      </c>
      <c r="JX325" t="s">
        <v>423</v>
      </c>
      <c r="JY325" s="27">
        <v>44694</v>
      </c>
      <c r="JZ325" t="s">
        <v>423</v>
      </c>
      <c r="KA325" s="27">
        <v>44694</v>
      </c>
      <c r="KB325" t="s">
        <v>423</v>
      </c>
      <c r="KC325" s="27">
        <v>44694</v>
      </c>
      <c r="KD325" t="s">
        <v>423</v>
      </c>
      <c r="KE325" s="27">
        <v>44694</v>
      </c>
    </row>
    <row r="326" spans="1:291" x14ac:dyDescent="0.25">
      <c r="A326">
        <v>87</v>
      </c>
      <c r="B326" s="7">
        <v>43929</v>
      </c>
      <c r="D326">
        <v>87</v>
      </c>
      <c r="E326" s="7">
        <v>43929</v>
      </c>
      <c r="G326">
        <v>6124</v>
      </c>
      <c r="I326">
        <v>278</v>
      </c>
      <c r="J326" s="7">
        <v>43929</v>
      </c>
      <c r="L326">
        <v>6124</v>
      </c>
      <c r="M326">
        <v>2262</v>
      </c>
      <c r="O326" t="s">
        <v>2565</v>
      </c>
      <c r="P326" s="7">
        <v>43916</v>
      </c>
      <c r="X326">
        <v>2262</v>
      </c>
      <c r="Y326">
        <v>2257</v>
      </c>
      <c r="Z326" s="7">
        <v>43979</v>
      </c>
      <c r="AA326">
        <v>2184</v>
      </c>
      <c r="AB326">
        <v>2184</v>
      </c>
      <c r="AC326" t="s">
        <v>2568</v>
      </c>
      <c r="AD326" s="7">
        <v>43977</v>
      </c>
      <c r="AE326" s="14">
        <v>281</v>
      </c>
      <c r="AF326">
        <v>630</v>
      </c>
      <c r="AG326" s="7">
        <v>43977</v>
      </c>
      <c r="AK326">
        <v>120</v>
      </c>
      <c r="AL326" s="7">
        <v>43978</v>
      </c>
      <c r="AM326" t="s">
        <v>2571</v>
      </c>
      <c r="AN326">
        <v>120</v>
      </c>
      <c r="AO326" s="7">
        <v>44011</v>
      </c>
      <c r="AP326">
        <v>120</v>
      </c>
      <c r="AQ326" s="7">
        <v>44011</v>
      </c>
      <c r="AR326">
        <v>120</v>
      </c>
      <c r="AS326" s="27">
        <v>44021</v>
      </c>
      <c r="AT326">
        <v>120</v>
      </c>
      <c r="AU326" s="27">
        <v>44021</v>
      </c>
      <c r="AV326">
        <v>120</v>
      </c>
      <c r="AW326" s="27">
        <v>44021</v>
      </c>
      <c r="AX326">
        <v>120</v>
      </c>
      <c r="AY326" s="27">
        <v>44053</v>
      </c>
      <c r="AZ326">
        <v>82</v>
      </c>
      <c r="BA326" s="27">
        <v>44011</v>
      </c>
      <c r="BB326">
        <v>82</v>
      </c>
      <c r="BC326" s="27">
        <v>44011</v>
      </c>
      <c r="BD326">
        <v>84</v>
      </c>
      <c r="BE326" s="27">
        <v>44011</v>
      </c>
      <c r="BF326">
        <v>84</v>
      </c>
      <c r="BG326" s="27">
        <v>44097</v>
      </c>
      <c r="BJ326">
        <v>84</v>
      </c>
      <c r="BK326" s="27">
        <v>44097</v>
      </c>
      <c r="BL326">
        <v>84</v>
      </c>
      <c r="BM326" s="27">
        <v>44097</v>
      </c>
      <c r="BN326">
        <v>580</v>
      </c>
      <c r="BO326" s="27">
        <v>44097</v>
      </c>
      <c r="BP326">
        <v>580</v>
      </c>
      <c r="BQ326" s="7">
        <v>44097</v>
      </c>
      <c r="BR326">
        <v>120</v>
      </c>
      <c r="BS326" s="27">
        <v>44168</v>
      </c>
      <c r="BT326">
        <v>580</v>
      </c>
      <c r="BU326" s="27">
        <v>44097</v>
      </c>
      <c r="BV326">
        <v>580</v>
      </c>
      <c r="BW326">
        <v>44097</v>
      </c>
      <c r="BX326">
        <v>120</v>
      </c>
      <c r="BY326" s="27">
        <v>44168</v>
      </c>
      <c r="BZ326">
        <v>628</v>
      </c>
      <c r="CA326" s="27">
        <v>44168</v>
      </c>
      <c r="CB326">
        <v>84</v>
      </c>
      <c r="CC326" s="27">
        <v>44217</v>
      </c>
      <c r="CD326">
        <v>8506</v>
      </c>
      <c r="CE326" s="27">
        <v>44217</v>
      </c>
      <c r="CH326">
        <v>137</v>
      </c>
      <c r="CI326" s="27">
        <v>44221</v>
      </c>
      <c r="CL326">
        <v>137</v>
      </c>
      <c r="CM326" s="27">
        <v>44247</v>
      </c>
      <c r="CN326">
        <v>291</v>
      </c>
      <c r="CO326" s="27">
        <v>44247</v>
      </c>
      <c r="CP326">
        <v>291</v>
      </c>
      <c r="CQ326" s="7">
        <v>44247</v>
      </c>
      <c r="CT326">
        <v>6417</v>
      </c>
      <c r="CU326" s="7">
        <v>44264</v>
      </c>
      <c r="CV326">
        <v>84</v>
      </c>
      <c r="CW326" s="27">
        <v>44263</v>
      </c>
      <c r="CX326">
        <v>84</v>
      </c>
      <c r="CY326" s="27">
        <v>44263</v>
      </c>
      <c r="CZ326">
        <v>84</v>
      </c>
      <c r="DA326" s="27">
        <v>44300</v>
      </c>
      <c r="DB326">
        <v>84</v>
      </c>
      <c r="DC326" s="27">
        <v>44300</v>
      </c>
      <c r="DD326">
        <v>84</v>
      </c>
      <c r="DE326" s="27">
        <v>44330</v>
      </c>
      <c r="DF326">
        <v>84</v>
      </c>
      <c r="DG326" s="27">
        <v>44330</v>
      </c>
      <c r="DH326">
        <v>84</v>
      </c>
      <c r="DI326" s="27">
        <v>44330</v>
      </c>
      <c r="DJ326" t="s">
        <v>423</v>
      </c>
      <c r="DK326" s="7">
        <v>44363</v>
      </c>
      <c r="DL326" t="s">
        <v>48</v>
      </c>
      <c r="DM326" s="27">
        <v>44264</v>
      </c>
      <c r="DN326" t="s">
        <v>48</v>
      </c>
      <c r="DO326" s="27">
        <v>44264</v>
      </c>
      <c r="DP326" t="s">
        <v>3</v>
      </c>
      <c r="DQ326" s="27">
        <v>44375</v>
      </c>
      <c r="DT326" t="s">
        <v>39</v>
      </c>
      <c r="DU326" s="27">
        <v>44259</v>
      </c>
      <c r="DV326" t="s">
        <v>500</v>
      </c>
      <c r="DW326" s="27">
        <v>44363</v>
      </c>
      <c r="DX326" t="s">
        <v>480</v>
      </c>
      <c r="DY326" s="7">
        <v>44362</v>
      </c>
      <c r="DZ326" t="s">
        <v>479</v>
      </c>
      <c r="EA326">
        <v>44362</v>
      </c>
      <c r="EB326" t="s">
        <v>479</v>
      </c>
      <c r="EC326" s="27">
        <v>44396</v>
      </c>
      <c r="ED326" t="s">
        <v>479</v>
      </c>
      <c r="EE326" s="27">
        <v>44396</v>
      </c>
      <c r="EF326" t="s">
        <v>479</v>
      </c>
      <c r="EG326" s="7">
        <v>44396</v>
      </c>
      <c r="EH326" t="s">
        <v>479</v>
      </c>
      <c r="EI326" s="27">
        <v>44396</v>
      </c>
      <c r="EJ326" t="s">
        <v>497</v>
      </c>
      <c r="EK326" s="27">
        <v>44396</v>
      </c>
      <c r="EL326" t="s">
        <v>497</v>
      </c>
      <c r="EM326" s="27">
        <v>44396</v>
      </c>
      <c r="EN326" t="s">
        <v>497</v>
      </c>
      <c r="EO326" s="27">
        <v>44396</v>
      </c>
      <c r="EP326" t="s">
        <v>498</v>
      </c>
      <c r="EQ326" s="27">
        <v>44396</v>
      </c>
      <c r="ER326" t="s">
        <v>494</v>
      </c>
      <c r="ES326" s="27">
        <v>44419</v>
      </c>
      <c r="ET326" t="s">
        <v>493</v>
      </c>
      <c r="EU326" s="27">
        <v>44421</v>
      </c>
      <c r="EV326" t="s">
        <v>491</v>
      </c>
      <c r="EW326" s="27">
        <v>44421</v>
      </c>
      <c r="EX326" t="s">
        <v>493</v>
      </c>
      <c r="EY326" s="27">
        <v>44421</v>
      </c>
      <c r="EZ326" t="s">
        <v>493</v>
      </c>
      <c r="FA326">
        <v>44421</v>
      </c>
      <c r="FB326" t="s">
        <v>493</v>
      </c>
      <c r="FC326" s="27">
        <v>44421</v>
      </c>
      <c r="FF326" t="s">
        <v>490</v>
      </c>
      <c r="FG326" s="27">
        <v>44419</v>
      </c>
      <c r="FH326" t="s">
        <v>545</v>
      </c>
      <c r="FI326" s="7">
        <v>44263</v>
      </c>
      <c r="FJ326" t="s">
        <v>545</v>
      </c>
      <c r="FK326" s="27">
        <v>44263</v>
      </c>
      <c r="FL326" t="s">
        <v>485</v>
      </c>
      <c r="FM326" s="27">
        <v>44419</v>
      </c>
      <c r="FN326" t="s">
        <v>484</v>
      </c>
      <c r="FO326" s="27">
        <v>44452</v>
      </c>
      <c r="FP326" t="s">
        <v>484</v>
      </c>
      <c r="FQ326" s="27">
        <v>44452</v>
      </c>
      <c r="FR326" t="s">
        <v>483</v>
      </c>
      <c r="FS326" s="27">
        <v>44452</v>
      </c>
      <c r="FT326" t="s">
        <v>483</v>
      </c>
      <c r="FU326" s="7">
        <v>44452</v>
      </c>
      <c r="FV326" t="s">
        <v>483</v>
      </c>
      <c r="FW326" s="27">
        <v>44452</v>
      </c>
      <c r="FX326" t="s">
        <v>483</v>
      </c>
      <c r="FY326" s="27">
        <v>44452</v>
      </c>
      <c r="FZ326" t="s">
        <v>483</v>
      </c>
      <c r="GA326" s="27">
        <v>44452</v>
      </c>
      <c r="GB326" t="s">
        <v>483</v>
      </c>
      <c r="GC326" s="27">
        <v>44452</v>
      </c>
      <c r="GD326" t="s">
        <v>483</v>
      </c>
      <c r="GE326" s="27">
        <v>44452</v>
      </c>
      <c r="GF326" t="s">
        <v>483</v>
      </c>
      <c r="GG326" s="27">
        <v>44452</v>
      </c>
      <c r="GH326" t="s">
        <v>483</v>
      </c>
      <c r="GI326" s="27">
        <v>44481</v>
      </c>
      <c r="GJ326" t="s">
        <v>483</v>
      </c>
      <c r="GK326" s="27">
        <v>44481</v>
      </c>
      <c r="GL326" t="s">
        <v>483</v>
      </c>
      <c r="GM326" s="27">
        <v>44481</v>
      </c>
      <c r="GN326" t="s">
        <v>483</v>
      </c>
      <c r="GO326" s="27">
        <v>44481</v>
      </c>
      <c r="GP326" t="s">
        <v>483</v>
      </c>
      <c r="GQ326" s="27">
        <v>44481</v>
      </c>
      <c r="GR326" t="s">
        <v>483</v>
      </c>
      <c r="GS326" s="27">
        <v>44481</v>
      </c>
      <c r="GT326" t="s">
        <v>483</v>
      </c>
      <c r="GU326" s="27">
        <v>44509</v>
      </c>
      <c r="GV326" t="s">
        <v>483</v>
      </c>
      <c r="GW326" s="27">
        <v>44509</v>
      </c>
      <c r="GX326" t="s">
        <v>483</v>
      </c>
      <c r="GY326" s="27">
        <v>44509</v>
      </c>
      <c r="GZ326" t="s">
        <v>482</v>
      </c>
      <c r="HA326" s="27">
        <v>44509</v>
      </c>
      <c r="HB326" t="s">
        <v>482</v>
      </c>
      <c r="HC326" s="27">
        <v>44509</v>
      </c>
      <c r="HD326" t="s">
        <v>482</v>
      </c>
      <c r="HE326" s="27">
        <v>44509</v>
      </c>
      <c r="HF326" t="s">
        <v>482</v>
      </c>
      <c r="HG326">
        <v>44509</v>
      </c>
      <c r="HH326" t="s">
        <v>482</v>
      </c>
      <c r="HI326">
        <v>44509</v>
      </c>
      <c r="HJ326" t="s">
        <v>482</v>
      </c>
      <c r="HK326">
        <v>44509</v>
      </c>
      <c r="HL326" t="s">
        <v>482</v>
      </c>
      <c r="HM326" s="27">
        <v>44545</v>
      </c>
      <c r="HN326" t="s">
        <v>423</v>
      </c>
      <c r="HO326" s="27">
        <v>44546</v>
      </c>
      <c r="HP326" t="s">
        <v>425</v>
      </c>
      <c r="HQ326" s="27">
        <v>44439</v>
      </c>
      <c r="HR326" s="470" t="s">
        <v>425</v>
      </c>
      <c r="HS326" s="471">
        <v>44439</v>
      </c>
      <c r="HT326" t="s">
        <v>425</v>
      </c>
      <c r="HU326" s="27">
        <v>44439</v>
      </c>
      <c r="HV326" t="s">
        <v>425</v>
      </c>
      <c r="HW326" s="27">
        <v>44439</v>
      </c>
      <c r="HX326" t="s">
        <v>425</v>
      </c>
      <c r="HY326" s="27">
        <v>44439</v>
      </c>
      <c r="HZ326" t="s">
        <v>422</v>
      </c>
      <c r="IA326" s="27">
        <v>44587</v>
      </c>
      <c r="IB326" t="s">
        <v>422</v>
      </c>
      <c r="IC326" s="27">
        <v>44587</v>
      </c>
      <c r="ID326" t="s">
        <v>422</v>
      </c>
      <c r="IE326" s="27">
        <v>44587</v>
      </c>
      <c r="IF326" t="s">
        <v>421</v>
      </c>
      <c r="IG326" s="27">
        <v>44439</v>
      </c>
      <c r="IH326" t="s">
        <v>424</v>
      </c>
      <c r="II326" s="27">
        <v>44439</v>
      </c>
      <c r="IJ326" t="s">
        <v>424</v>
      </c>
      <c r="IK326" s="27">
        <v>44439</v>
      </c>
      <c r="IL326" t="s">
        <v>424</v>
      </c>
      <c r="IM326" s="27">
        <v>44439</v>
      </c>
      <c r="IN326" t="s">
        <v>424</v>
      </c>
      <c r="IO326" s="27">
        <v>44610</v>
      </c>
      <c r="IR326" t="s">
        <v>425</v>
      </c>
      <c r="IS326">
        <v>44610</v>
      </c>
      <c r="IT326" t="s">
        <v>425</v>
      </c>
      <c r="IU326" s="27">
        <v>44610</v>
      </c>
      <c r="IV326" t="s">
        <v>425</v>
      </c>
      <c r="IW326" s="27">
        <v>44610</v>
      </c>
      <c r="IX326" t="s">
        <v>425</v>
      </c>
      <c r="IY326" s="27">
        <v>44610</v>
      </c>
      <c r="IZ326" t="s">
        <v>425</v>
      </c>
      <c r="JA326" s="27">
        <v>44610</v>
      </c>
      <c r="JB326" t="s">
        <v>425</v>
      </c>
      <c r="JC326" s="27">
        <v>44610</v>
      </c>
      <c r="JD326" t="s">
        <v>425</v>
      </c>
      <c r="JE326" s="27">
        <v>44610</v>
      </c>
      <c r="JF326" t="s">
        <v>482</v>
      </c>
      <c r="JG326">
        <v>44662</v>
      </c>
      <c r="JH326" t="s">
        <v>423</v>
      </c>
      <c r="JI326" s="27">
        <v>44663</v>
      </c>
      <c r="JJ326" t="s">
        <v>423</v>
      </c>
      <c r="JK326">
        <v>44663</v>
      </c>
      <c r="JL326" t="s">
        <v>423</v>
      </c>
      <c r="JM326" s="27">
        <v>44663</v>
      </c>
      <c r="JN326" t="s">
        <v>423</v>
      </c>
      <c r="JO326" s="7">
        <v>44663</v>
      </c>
      <c r="JP326" t="s">
        <v>423</v>
      </c>
      <c r="JQ326" s="27">
        <v>44694</v>
      </c>
      <c r="JR326" t="s">
        <v>423</v>
      </c>
      <c r="JS326" s="27">
        <v>44694</v>
      </c>
      <c r="JT326" t="s">
        <v>423</v>
      </c>
      <c r="JU326">
        <v>44694</v>
      </c>
      <c r="JV326" t="s">
        <v>424</v>
      </c>
      <c r="JW326">
        <v>44610</v>
      </c>
      <c r="JX326" t="s">
        <v>424</v>
      </c>
      <c r="JY326" s="27">
        <v>44610</v>
      </c>
      <c r="JZ326" t="s">
        <v>424</v>
      </c>
      <c r="KA326" s="27">
        <v>44610</v>
      </c>
      <c r="KB326" t="s">
        <v>424</v>
      </c>
      <c r="KC326" s="27">
        <v>44610</v>
      </c>
      <c r="KD326" t="s">
        <v>424</v>
      </c>
      <c r="KE326" s="27">
        <v>44610</v>
      </c>
    </row>
    <row r="327" spans="1:291" x14ac:dyDescent="0.25">
      <c r="A327">
        <v>278</v>
      </c>
      <c r="B327" s="7">
        <v>43929</v>
      </c>
      <c r="D327">
        <v>278</v>
      </c>
      <c r="E327" s="7">
        <v>43929</v>
      </c>
      <c r="G327">
        <v>182</v>
      </c>
      <c r="I327">
        <v>145</v>
      </c>
      <c r="J327" s="7">
        <v>43929</v>
      </c>
      <c r="L327">
        <v>182</v>
      </c>
      <c r="M327">
        <v>2257</v>
      </c>
      <c r="O327" t="s">
        <v>2567</v>
      </c>
      <c r="P327" s="7">
        <v>43916</v>
      </c>
      <c r="X327">
        <v>2257</v>
      </c>
      <c r="Y327">
        <v>2184</v>
      </c>
      <c r="Z327" s="7">
        <v>43936</v>
      </c>
      <c r="AA327">
        <v>85</v>
      </c>
      <c r="AB327">
        <v>85</v>
      </c>
      <c r="AC327" t="s">
        <v>2571</v>
      </c>
      <c r="AD327" s="7">
        <v>43977</v>
      </c>
      <c r="AE327" s="14">
        <v>282</v>
      </c>
      <c r="AF327">
        <v>628</v>
      </c>
      <c r="AG327" s="7">
        <v>43977</v>
      </c>
      <c r="AK327">
        <v>72</v>
      </c>
      <c r="AL327" s="7">
        <v>43993</v>
      </c>
      <c r="AM327" t="s">
        <v>2573</v>
      </c>
      <c r="AN327">
        <v>72</v>
      </c>
      <c r="AO327" s="7">
        <v>44011</v>
      </c>
      <c r="AP327">
        <v>72</v>
      </c>
      <c r="AQ327" s="7">
        <v>44011</v>
      </c>
      <c r="AR327">
        <v>72</v>
      </c>
      <c r="AS327" s="27">
        <v>44021</v>
      </c>
      <c r="AT327">
        <v>72</v>
      </c>
      <c r="AU327" s="27">
        <v>44021</v>
      </c>
      <c r="AV327">
        <v>72</v>
      </c>
      <c r="AW327" s="27">
        <v>44021</v>
      </c>
      <c r="AX327">
        <v>72</v>
      </c>
      <c r="AY327" s="27">
        <v>44053</v>
      </c>
      <c r="AZ327">
        <v>120</v>
      </c>
      <c r="BA327" s="27">
        <v>44053</v>
      </c>
      <c r="BB327">
        <v>120</v>
      </c>
      <c r="BC327" s="27">
        <v>44053</v>
      </c>
      <c r="BD327">
        <v>82</v>
      </c>
      <c r="BE327" s="27">
        <v>44011</v>
      </c>
      <c r="BF327">
        <v>82</v>
      </c>
      <c r="BG327" s="27">
        <v>44097</v>
      </c>
      <c r="BJ327">
        <v>82</v>
      </c>
      <c r="BK327" s="27">
        <v>44097</v>
      </c>
      <c r="BL327">
        <v>82</v>
      </c>
      <c r="BM327" s="27">
        <v>44097</v>
      </c>
      <c r="BN327">
        <v>43</v>
      </c>
      <c r="BO327" s="27">
        <v>44097</v>
      </c>
      <c r="BP327">
        <v>43</v>
      </c>
      <c r="BQ327" s="7">
        <v>44097</v>
      </c>
      <c r="BR327">
        <v>72</v>
      </c>
      <c r="BS327" s="27">
        <v>44168</v>
      </c>
      <c r="BT327">
        <v>43</v>
      </c>
      <c r="BU327" s="27">
        <v>44168</v>
      </c>
      <c r="BV327">
        <v>43</v>
      </c>
      <c r="BW327" s="7">
        <v>44168</v>
      </c>
      <c r="BX327">
        <v>72</v>
      </c>
      <c r="BY327" s="27">
        <v>44168</v>
      </c>
      <c r="BZ327">
        <v>580</v>
      </c>
      <c r="CA327" s="27">
        <v>44097</v>
      </c>
      <c r="CB327">
        <v>82</v>
      </c>
      <c r="CC327" s="27">
        <v>44217</v>
      </c>
      <c r="CD327">
        <v>5650</v>
      </c>
      <c r="CE327" s="27">
        <v>44217</v>
      </c>
      <c r="CH327">
        <v>165</v>
      </c>
      <c r="CI327" s="27">
        <v>44221</v>
      </c>
      <c r="CL327">
        <v>165</v>
      </c>
      <c r="CM327" s="27">
        <v>44247</v>
      </c>
      <c r="CN327">
        <v>137</v>
      </c>
      <c r="CO327" s="27">
        <v>44247</v>
      </c>
      <c r="CP327">
        <v>137</v>
      </c>
      <c r="CQ327" s="7">
        <v>44247</v>
      </c>
      <c r="CT327">
        <v>6421</v>
      </c>
      <c r="CU327" s="7">
        <v>44264</v>
      </c>
      <c r="CV327">
        <v>82</v>
      </c>
      <c r="CW327" s="27">
        <v>44263</v>
      </c>
      <c r="CX327">
        <v>82</v>
      </c>
      <c r="CY327" s="27">
        <v>44263</v>
      </c>
      <c r="CZ327">
        <v>82</v>
      </c>
      <c r="DA327" s="27">
        <v>44300</v>
      </c>
      <c r="DB327">
        <v>82</v>
      </c>
      <c r="DC327" s="27">
        <v>44300</v>
      </c>
      <c r="DD327">
        <v>82</v>
      </c>
      <c r="DE327" s="27">
        <v>44330</v>
      </c>
      <c r="DF327">
        <v>82</v>
      </c>
      <c r="DG327" s="27">
        <v>44330</v>
      </c>
      <c r="DH327">
        <v>82</v>
      </c>
      <c r="DI327" s="27">
        <v>44330</v>
      </c>
      <c r="DJ327" t="s">
        <v>483</v>
      </c>
      <c r="DK327" s="7">
        <v>44363</v>
      </c>
      <c r="DL327" t="s">
        <v>55</v>
      </c>
      <c r="DM327" s="27">
        <v>44259</v>
      </c>
      <c r="DN327" t="s">
        <v>55</v>
      </c>
      <c r="DO327" s="27">
        <v>44375</v>
      </c>
      <c r="DP327" t="s">
        <v>39</v>
      </c>
      <c r="DQ327" s="27">
        <v>44259</v>
      </c>
      <c r="DT327" t="s">
        <v>40</v>
      </c>
      <c r="DU327" s="27">
        <v>44368</v>
      </c>
      <c r="DV327" t="s">
        <v>3</v>
      </c>
      <c r="DW327" s="27">
        <v>44375</v>
      </c>
      <c r="DX327" t="s">
        <v>481</v>
      </c>
      <c r="DY327" s="7">
        <v>44363</v>
      </c>
      <c r="DZ327" t="s">
        <v>480</v>
      </c>
      <c r="EA327">
        <v>44362</v>
      </c>
      <c r="EB327" t="s">
        <v>480</v>
      </c>
      <c r="EC327" s="27">
        <v>44396</v>
      </c>
      <c r="ED327" t="s">
        <v>480</v>
      </c>
      <c r="EE327" s="27">
        <v>44396</v>
      </c>
      <c r="EF327" t="s">
        <v>480</v>
      </c>
      <c r="EG327" s="7">
        <v>44396</v>
      </c>
      <c r="EH327" t="s">
        <v>480</v>
      </c>
      <c r="EI327" s="27">
        <v>44396</v>
      </c>
      <c r="EJ327" t="s">
        <v>498</v>
      </c>
      <c r="EK327" s="27">
        <v>44396</v>
      </c>
      <c r="EL327" t="s">
        <v>498</v>
      </c>
      <c r="EM327" s="27">
        <v>44396</v>
      </c>
      <c r="EN327" t="s">
        <v>498</v>
      </c>
      <c r="EO327" s="27">
        <v>44396</v>
      </c>
      <c r="EP327" t="s">
        <v>478</v>
      </c>
      <c r="EQ327" s="27">
        <v>44396</v>
      </c>
      <c r="ER327" t="s">
        <v>495</v>
      </c>
      <c r="ES327" s="27">
        <v>44419</v>
      </c>
      <c r="ET327" t="s">
        <v>494</v>
      </c>
      <c r="EU327" s="27">
        <v>44419</v>
      </c>
      <c r="EV327" t="s">
        <v>493</v>
      </c>
      <c r="EW327" s="27">
        <v>44421</v>
      </c>
      <c r="EX327" t="s">
        <v>494</v>
      </c>
      <c r="EY327" s="27">
        <v>44419</v>
      </c>
      <c r="EZ327" t="s">
        <v>494</v>
      </c>
      <c r="FA327">
        <v>44419</v>
      </c>
      <c r="FB327" t="s">
        <v>494</v>
      </c>
      <c r="FC327" s="27">
        <v>44419</v>
      </c>
      <c r="FF327" t="s">
        <v>491</v>
      </c>
      <c r="FG327" s="27">
        <v>44421</v>
      </c>
      <c r="FH327" t="s">
        <v>490</v>
      </c>
      <c r="FI327" s="7">
        <v>44419</v>
      </c>
      <c r="FJ327" t="s">
        <v>490</v>
      </c>
      <c r="FK327" s="27">
        <v>44419</v>
      </c>
      <c r="FL327" t="s">
        <v>486</v>
      </c>
      <c r="FM327" s="27">
        <v>44419</v>
      </c>
      <c r="FN327" t="s">
        <v>485</v>
      </c>
      <c r="FO327" s="27">
        <v>44452</v>
      </c>
      <c r="FP327" t="s">
        <v>485</v>
      </c>
      <c r="FQ327" s="27">
        <v>44452</v>
      </c>
      <c r="FR327" t="s">
        <v>484</v>
      </c>
      <c r="FS327" s="27">
        <v>44452</v>
      </c>
      <c r="FT327" t="s">
        <v>484</v>
      </c>
      <c r="FU327" s="7">
        <v>44452</v>
      </c>
      <c r="FV327" t="s">
        <v>484</v>
      </c>
      <c r="FW327" s="27">
        <v>44452</v>
      </c>
      <c r="FX327" t="s">
        <v>484</v>
      </c>
      <c r="FY327" s="27">
        <v>44452</v>
      </c>
      <c r="FZ327" t="s">
        <v>484</v>
      </c>
      <c r="GA327" s="27">
        <v>44452</v>
      </c>
      <c r="GB327" t="s">
        <v>484</v>
      </c>
      <c r="GC327" s="27">
        <v>44452</v>
      </c>
      <c r="GD327" t="s">
        <v>484</v>
      </c>
      <c r="GE327" s="27">
        <v>44452</v>
      </c>
      <c r="GF327" t="s">
        <v>484</v>
      </c>
      <c r="GG327" s="27">
        <v>44452</v>
      </c>
      <c r="GH327" t="s">
        <v>484</v>
      </c>
      <c r="GI327" s="27">
        <v>44481</v>
      </c>
      <c r="GJ327" t="s">
        <v>484</v>
      </c>
      <c r="GK327" s="27">
        <v>44481</v>
      </c>
      <c r="GL327" t="s">
        <v>484</v>
      </c>
      <c r="GM327" s="27">
        <v>44481</v>
      </c>
      <c r="GN327" t="s">
        <v>484</v>
      </c>
      <c r="GO327" s="27">
        <v>44481</v>
      </c>
      <c r="GP327" t="s">
        <v>484</v>
      </c>
      <c r="GQ327" s="27">
        <v>44481</v>
      </c>
      <c r="GR327" t="s">
        <v>484</v>
      </c>
      <c r="GS327" s="27">
        <v>44481</v>
      </c>
      <c r="GT327" t="s">
        <v>484</v>
      </c>
      <c r="GU327" s="27">
        <v>44509</v>
      </c>
      <c r="GV327" t="s">
        <v>484</v>
      </c>
      <c r="GW327" s="27">
        <v>44509</v>
      </c>
      <c r="GX327" t="s">
        <v>484</v>
      </c>
      <c r="GY327" s="27">
        <v>44509</v>
      </c>
      <c r="GZ327" t="s">
        <v>483</v>
      </c>
      <c r="HA327" s="27">
        <v>44509</v>
      </c>
      <c r="HB327" t="s">
        <v>483</v>
      </c>
      <c r="HC327" s="27">
        <v>44509</v>
      </c>
      <c r="HD327" t="s">
        <v>483</v>
      </c>
      <c r="HE327" s="27">
        <v>44509</v>
      </c>
      <c r="HF327" t="s">
        <v>483</v>
      </c>
      <c r="HG327">
        <v>44509</v>
      </c>
      <c r="HH327" t="s">
        <v>483</v>
      </c>
      <c r="HI327">
        <v>44509</v>
      </c>
      <c r="HJ327" t="s">
        <v>483</v>
      </c>
      <c r="HK327">
        <v>44509</v>
      </c>
      <c r="HL327" t="s">
        <v>483</v>
      </c>
      <c r="HM327" s="27">
        <v>44545</v>
      </c>
      <c r="HN327" t="s">
        <v>424</v>
      </c>
      <c r="HO327" s="27">
        <v>44439</v>
      </c>
      <c r="HP327" t="s">
        <v>482</v>
      </c>
      <c r="HQ327" s="27">
        <v>44545</v>
      </c>
      <c r="HR327" s="470" t="s">
        <v>482</v>
      </c>
      <c r="HS327" s="471">
        <v>44545</v>
      </c>
      <c r="HT327" t="s">
        <v>482</v>
      </c>
      <c r="HU327" s="27">
        <v>44545</v>
      </c>
      <c r="HV327" t="s">
        <v>482</v>
      </c>
      <c r="HW327" s="27">
        <v>44545</v>
      </c>
      <c r="HX327" t="s">
        <v>482</v>
      </c>
      <c r="HY327" s="27">
        <v>44545</v>
      </c>
      <c r="HZ327" t="s">
        <v>423</v>
      </c>
      <c r="IA327" s="27">
        <v>44586</v>
      </c>
      <c r="IB327" t="s">
        <v>423</v>
      </c>
      <c r="IC327" s="27">
        <v>44586</v>
      </c>
      <c r="ID327" t="s">
        <v>423</v>
      </c>
      <c r="IE327" s="27">
        <v>44586</v>
      </c>
      <c r="IF327" t="s">
        <v>422</v>
      </c>
      <c r="IG327" s="27">
        <v>44587</v>
      </c>
      <c r="IH327" t="s">
        <v>425</v>
      </c>
      <c r="II327" s="27">
        <v>44439</v>
      </c>
      <c r="IJ327" t="s">
        <v>425</v>
      </c>
      <c r="IK327" s="27">
        <v>44439</v>
      </c>
      <c r="IL327" t="s">
        <v>425</v>
      </c>
      <c r="IM327" s="27">
        <v>44439</v>
      </c>
      <c r="IN327" t="s">
        <v>425</v>
      </c>
      <c r="IO327" s="27">
        <v>44610</v>
      </c>
      <c r="IR327" t="s">
        <v>482</v>
      </c>
      <c r="IS327">
        <v>44608</v>
      </c>
      <c r="IT327" t="s">
        <v>482</v>
      </c>
      <c r="IU327" s="27">
        <v>44608</v>
      </c>
      <c r="IV327" t="s">
        <v>482</v>
      </c>
      <c r="IW327" s="27">
        <v>44642</v>
      </c>
      <c r="IX327" t="s">
        <v>482</v>
      </c>
      <c r="IY327" s="27">
        <v>44642</v>
      </c>
      <c r="IZ327" t="s">
        <v>482</v>
      </c>
      <c r="JA327" s="27">
        <v>44642</v>
      </c>
      <c r="JB327" t="s">
        <v>482</v>
      </c>
      <c r="JC327" s="27">
        <v>44642</v>
      </c>
      <c r="JD327" t="s">
        <v>482</v>
      </c>
      <c r="JE327" s="27">
        <v>44642</v>
      </c>
      <c r="JF327" t="s">
        <v>483</v>
      </c>
      <c r="JG327">
        <v>44662</v>
      </c>
      <c r="JH327" t="s">
        <v>424</v>
      </c>
      <c r="JI327" s="27">
        <v>44610</v>
      </c>
      <c r="JJ327" t="s">
        <v>424</v>
      </c>
      <c r="JK327">
        <v>44610</v>
      </c>
      <c r="JL327" t="s">
        <v>424</v>
      </c>
      <c r="JM327" s="27">
        <v>44610</v>
      </c>
      <c r="JN327" t="s">
        <v>424</v>
      </c>
      <c r="JO327" s="7">
        <v>44610</v>
      </c>
      <c r="JP327" t="s">
        <v>424</v>
      </c>
      <c r="JQ327" s="27">
        <v>44610</v>
      </c>
      <c r="JR327" t="s">
        <v>424</v>
      </c>
      <c r="JS327" s="27">
        <v>44610</v>
      </c>
      <c r="JT327" t="s">
        <v>424</v>
      </c>
      <c r="JU327">
        <v>44610</v>
      </c>
      <c r="JV327" t="s">
        <v>425</v>
      </c>
      <c r="JW327">
        <v>44610</v>
      </c>
      <c r="JX327" t="s">
        <v>425</v>
      </c>
      <c r="JY327" s="27">
        <v>44610</v>
      </c>
      <c r="JZ327" t="s">
        <v>425</v>
      </c>
      <c r="KA327" s="27">
        <v>44610</v>
      </c>
      <c r="KB327" t="s">
        <v>425</v>
      </c>
      <c r="KC327" s="27">
        <v>44610</v>
      </c>
      <c r="KD327" t="s">
        <v>425</v>
      </c>
      <c r="KE327" s="27">
        <v>44610</v>
      </c>
    </row>
    <row r="328" spans="1:291" x14ac:dyDescent="0.25">
      <c r="A328">
        <v>145</v>
      </c>
      <c r="B328" s="7">
        <v>43929</v>
      </c>
      <c r="D328">
        <v>145</v>
      </c>
      <c r="E328" s="7">
        <v>43929</v>
      </c>
      <c r="G328">
        <v>181</v>
      </c>
      <c r="I328">
        <v>279</v>
      </c>
      <c r="J328" s="7">
        <v>43942</v>
      </c>
      <c r="L328">
        <v>181</v>
      </c>
      <c r="M328">
        <v>2184</v>
      </c>
      <c r="O328" t="s">
        <v>2568</v>
      </c>
      <c r="P328" s="7">
        <v>43929</v>
      </c>
      <c r="X328">
        <v>2184</v>
      </c>
      <c r="Y328">
        <v>85</v>
      </c>
      <c r="Z328" s="7">
        <v>43978</v>
      </c>
      <c r="AA328">
        <v>86</v>
      </c>
      <c r="AB328">
        <v>86</v>
      </c>
      <c r="AC328" t="s">
        <v>2573</v>
      </c>
      <c r="AD328" s="7">
        <v>43978</v>
      </c>
      <c r="AE328" s="14">
        <v>283</v>
      </c>
      <c r="AF328">
        <v>580</v>
      </c>
      <c r="AG328" s="7">
        <v>43977</v>
      </c>
      <c r="AK328">
        <v>134</v>
      </c>
      <c r="AL328" s="7">
        <v>43929</v>
      </c>
      <c r="AM328" t="s">
        <v>2575</v>
      </c>
      <c r="AN328">
        <v>134</v>
      </c>
      <c r="AO328" s="7">
        <v>43929</v>
      </c>
      <c r="AP328">
        <v>134</v>
      </c>
      <c r="AQ328" s="7">
        <v>43929</v>
      </c>
      <c r="AR328">
        <v>134</v>
      </c>
      <c r="AS328" s="27">
        <v>43929</v>
      </c>
      <c r="AT328">
        <v>134</v>
      </c>
      <c r="AU328" s="27">
        <v>43929</v>
      </c>
      <c r="AV328">
        <v>134</v>
      </c>
      <c r="AW328" s="27">
        <v>43929</v>
      </c>
      <c r="AX328">
        <v>134</v>
      </c>
      <c r="AY328" s="27">
        <v>43929</v>
      </c>
      <c r="AZ328">
        <v>72</v>
      </c>
      <c r="BA328" s="27">
        <v>44053</v>
      </c>
      <c r="BB328">
        <v>72</v>
      </c>
      <c r="BC328" s="27">
        <v>44053</v>
      </c>
      <c r="BD328">
        <v>120</v>
      </c>
      <c r="BE328" s="27">
        <v>44053</v>
      </c>
      <c r="BF328">
        <v>120</v>
      </c>
      <c r="BG328" s="27">
        <v>44097</v>
      </c>
      <c r="BJ328">
        <v>120</v>
      </c>
      <c r="BK328" s="27">
        <v>44097</v>
      </c>
      <c r="BL328">
        <v>120</v>
      </c>
      <c r="BM328" s="27">
        <v>44097</v>
      </c>
      <c r="BN328">
        <v>84</v>
      </c>
      <c r="BO328" s="27">
        <v>44097</v>
      </c>
      <c r="BP328">
        <v>84</v>
      </c>
      <c r="BQ328" s="7">
        <v>44097</v>
      </c>
      <c r="BR328">
        <v>134</v>
      </c>
      <c r="BS328" s="27">
        <v>43929</v>
      </c>
      <c r="BT328">
        <v>84</v>
      </c>
      <c r="BU328" s="27">
        <v>44168</v>
      </c>
      <c r="BV328">
        <v>84</v>
      </c>
      <c r="BW328" s="7">
        <v>44168</v>
      </c>
      <c r="BX328">
        <v>134</v>
      </c>
      <c r="BY328" s="27">
        <v>43929</v>
      </c>
      <c r="BZ328">
        <v>43</v>
      </c>
      <c r="CA328" s="27">
        <v>44168</v>
      </c>
      <c r="CB328">
        <v>120</v>
      </c>
      <c r="CC328" s="27">
        <v>44217</v>
      </c>
      <c r="CD328">
        <v>5651</v>
      </c>
      <c r="CE328" s="27">
        <v>44222</v>
      </c>
      <c r="CH328">
        <v>301</v>
      </c>
      <c r="CI328" s="27">
        <v>44217</v>
      </c>
      <c r="CL328">
        <v>301</v>
      </c>
      <c r="CM328" s="27">
        <v>44247</v>
      </c>
      <c r="CN328">
        <v>165</v>
      </c>
      <c r="CO328" s="27">
        <v>44247</v>
      </c>
      <c r="CP328">
        <v>165</v>
      </c>
      <c r="CQ328" s="7">
        <v>44247</v>
      </c>
      <c r="CT328">
        <v>6430</v>
      </c>
      <c r="CU328" s="7">
        <v>44264</v>
      </c>
      <c r="CV328">
        <v>120</v>
      </c>
      <c r="CW328" s="27">
        <v>44263</v>
      </c>
      <c r="CX328">
        <v>120</v>
      </c>
      <c r="CY328" s="27">
        <v>44298</v>
      </c>
      <c r="CZ328">
        <v>120</v>
      </c>
      <c r="DA328" s="27">
        <v>44298</v>
      </c>
      <c r="DB328">
        <v>120</v>
      </c>
      <c r="DC328" s="27">
        <v>44298</v>
      </c>
      <c r="DD328">
        <v>120</v>
      </c>
      <c r="DE328" s="27">
        <v>44330</v>
      </c>
      <c r="DF328">
        <v>120</v>
      </c>
      <c r="DG328" s="27">
        <v>44330</v>
      </c>
      <c r="DH328">
        <v>120</v>
      </c>
      <c r="DI328" s="27">
        <v>44330</v>
      </c>
      <c r="DJ328" t="s">
        <v>484</v>
      </c>
      <c r="DK328" s="7">
        <v>44363</v>
      </c>
      <c r="DL328" t="s">
        <v>49</v>
      </c>
      <c r="DM328" s="27">
        <v>44368</v>
      </c>
      <c r="DN328" t="s">
        <v>49</v>
      </c>
      <c r="DO328" s="27">
        <v>44368</v>
      </c>
      <c r="DP328" t="s">
        <v>40</v>
      </c>
      <c r="DQ328" s="27">
        <v>44368</v>
      </c>
      <c r="DT328" t="s">
        <v>41</v>
      </c>
      <c r="DU328" s="27">
        <v>44368</v>
      </c>
      <c r="DV328" t="s">
        <v>39</v>
      </c>
      <c r="DW328" s="27">
        <v>44259</v>
      </c>
      <c r="DX328" t="s">
        <v>500</v>
      </c>
      <c r="DY328" s="7">
        <v>44363</v>
      </c>
      <c r="DZ328" t="s">
        <v>481</v>
      </c>
      <c r="EA328">
        <v>44363</v>
      </c>
      <c r="EB328" t="s">
        <v>481</v>
      </c>
      <c r="EC328" s="27">
        <v>44396</v>
      </c>
      <c r="ED328" t="s">
        <v>481</v>
      </c>
      <c r="EE328" s="27">
        <v>44396</v>
      </c>
      <c r="EF328" t="s">
        <v>481</v>
      </c>
      <c r="EG328" s="7">
        <v>44396</v>
      </c>
      <c r="EH328" t="s">
        <v>481</v>
      </c>
      <c r="EI328" s="27">
        <v>44396</v>
      </c>
      <c r="EJ328" t="s">
        <v>478</v>
      </c>
      <c r="EK328" s="27">
        <v>44396</v>
      </c>
      <c r="EL328" t="s">
        <v>478</v>
      </c>
      <c r="EM328" s="27">
        <v>44396</v>
      </c>
      <c r="EN328" t="s">
        <v>478</v>
      </c>
      <c r="EO328" s="27">
        <v>44396</v>
      </c>
      <c r="EP328" t="s">
        <v>479</v>
      </c>
      <c r="EQ328" s="27">
        <v>44396</v>
      </c>
      <c r="ER328" t="s">
        <v>496</v>
      </c>
      <c r="ES328" s="27">
        <v>44419</v>
      </c>
      <c r="ET328" t="s">
        <v>495</v>
      </c>
      <c r="EU328" s="27">
        <v>44419</v>
      </c>
      <c r="EV328" t="s">
        <v>494</v>
      </c>
      <c r="EW328" s="27">
        <v>44419</v>
      </c>
      <c r="EX328" t="s">
        <v>495</v>
      </c>
      <c r="EY328" s="27">
        <v>44419</v>
      </c>
      <c r="EZ328" t="s">
        <v>495</v>
      </c>
      <c r="FA328">
        <v>44419</v>
      </c>
      <c r="FB328" t="s">
        <v>495</v>
      </c>
      <c r="FC328" s="27">
        <v>44419</v>
      </c>
      <c r="FF328" t="s">
        <v>493</v>
      </c>
      <c r="FG328" s="27">
        <v>44421</v>
      </c>
      <c r="FH328" t="s">
        <v>491</v>
      </c>
      <c r="FI328" s="7">
        <v>44421</v>
      </c>
      <c r="FJ328" t="s">
        <v>491</v>
      </c>
      <c r="FK328" s="27">
        <v>44421</v>
      </c>
      <c r="FL328" t="s">
        <v>487</v>
      </c>
      <c r="FM328" s="27">
        <v>44419</v>
      </c>
      <c r="FN328" t="s">
        <v>486</v>
      </c>
      <c r="FO328" s="27">
        <v>44452</v>
      </c>
      <c r="FP328" t="s">
        <v>486</v>
      </c>
      <c r="FQ328" s="27">
        <v>44452</v>
      </c>
      <c r="FR328" t="s">
        <v>485</v>
      </c>
      <c r="FS328" s="27">
        <v>44452</v>
      </c>
      <c r="FT328" t="s">
        <v>485</v>
      </c>
      <c r="FU328" s="7">
        <v>44452</v>
      </c>
      <c r="FV328" t="s">
        <v>485</v>
      </c>
      <c r="FW328" s="27">
        <v>44452</v>
      </c>
      <c r="FX328" t="s">
        <v>485</v>
      </c>
      <c r="FY328" s="27">
        <v>44452</v>
      </c>
      <c r="FZ328" t="s">
        <v>485</v>
      </c>
      <c r="GA328" s="27">
        <v>44452</v>
      </c>
      <c r="GB328" t="s">
        <v>485</v>
      </c>
      <c r="GC328" s="27">
        <v>44452</v>
      </c>
      <c r="GD328" t="s">
        <v>485</v>
      </c>
      <c r="GE328" s="27">
        <v>44452</v>
      </c>
      <c r="GF328" t="s">
        <v>485</v>
      </c>
      <c r="GG328" s="27">
        <v>44452</v>
      </c>
      <c r="GH328" t="s">
        <v>485</v>
      </c>
      <c r="GI328" s="27">
        <v>44481</v>
      </c>
      <c r="GJ328" t="s">
        <v>485</v>
      </c>
      <c r="GK328" s="27">
        <v>44481</v>
      </c>
      <c r="GL328" t="s">
        <v>485</v>
      </c>
      <c r="GM328" s="27">
        <v>44481</v>
      </c>
      <c r="GN328" t="s">
        <v>485</v>
      </c>
      <c r="GO328" s="27">
        <v>44481</v>
      </c>
      <c r="GP328" t="s">
        <v>485</v>
      </c>
      <c r="GQ328" s="27">
        <v>44481</v>
      </c>
      <c r="GR328" t="s">
        <v>485</v>
      </c>
      <c r="GS328" s="27">
        <v>44481</v>
      </c>
      <c r="GT328" t="s">
        <v>485</v>
      </c>
      <c r="GU328" s="27">
        <v>44509</v>
      </c>
      <c r="GV328" t="s">
        <v>485</v>
      </c>
      <c r="GW328" s="27">
        <v>44509</v>
      </c>
      <c r="GX328" t="s">
        <v>485</v>
      </c>
      <c r="GY328" s="27">
        <v>44509</v>
      </c>
      <c r="GZ328" t="s">
        <v>484</v>
      </c>
      <c r="HA328" s="27">
        <v>44509</v>
      </c>
      <c r="HB328" t="s">
        <v>484</v>
      </c>
      <c r="HC328" s="27">
        <v>44509</v>
      </c>
      <c r="HD328" t="s">
        <v>484</v>
      </c>
      <c r="HE328" s="27">
        <v>44509</v>
      </c>
      <c r="HF328" t="s">
        <v>484</v>
      </c>
      <c r="HG328">
        <v>44509</v>
      </c>
      <c r="HH328" t="s">
        <v>484</v>
      </c>
      <c r="HI328">
        <v>44509</v>
      </c>
      <c r="HJ328" t="s">
        <v>484</v>
      </c>
      <c r="HK328">
        <v>44509</v>
      </c>
      <c r="HL328" t="s">
        <v>484</v>
      </c>
      <c r="HM328" s="27">
        <v>44545</v>
      </c>
      <c r="HN328" t="s">
        <v>425</v>
      </c>
      <c r="HO328" s="27">
        <v>44439</v>
      </c>
      <c r="HP328" t="s">
        <v>483</v>
      </c>
      <c r="HQ328" s="27">
        <v>44545</v>
      </c>
      <c r="HR328" s="470" t="s">
        <v>483</v>
      </c>
      <c r="HS328" s="471">
        <v>44545</v>
      </c>
      <c r="HT328" t="s">
        <v>483</v>
      </c>
      <c r="HU328" s="27">
        <v>44545</v>
      </c>
      <c r="HV328" t="s">
        <v>483</v>
      </c>
      <c r="HW328" s="27">
        <v>44545</v>
      </c>
      <c r="HX328" t="s">
        <v>483</v>
      </c>
      <c r="HY328" s="27">
        <v>44545</v>
      </c>
      <c r="HZ328" t="s">
        <v>424</v>
      </c>
      <c r="IA328" s="27">
        <v>44439</v>
      </c>
      <c r="IB328" t="s">
        <v>424</v>
      </c>
      <c r="IC328" s="27">
        <v>44439</v>
      </c>
      <c r="ID328" t="s">
        <v>424</v>
      </c>
      <c r="IE328" s="27">
        <v>44439</v>
      </c>
      <c r="IF328" t="s">
        <v>423</v>
      </c>
      <c r="IG328" s="27">
        <v>44586</v>
      </c>
      <c r="IH328" t="s">
        <v>482</v>
      </c>
      <c r="II328" s="27">
        <v>44587</v>
      </c>
      <c r="IJ328" t="s">
        <v>482</v>
      </c>
      <c r="IK328" s="27">
        <v>44608</v>
      </c>
      <c r="IL328" t="s">
        <v>482</v>
      </c>
      <c r="IM328" s="27">
        <v>44608</v>
      </c>
      <c r="IN328" t="s">
        <v>482</v>
      </c>
      <c r="IO328" s="27">
        <v>44608</v>
      </c>
      <c r="IR328" t="s">
        <v>483</v>
      </c>
      <c r="IS328">
        <v>44608</v>
      </c>
      <c r="IT328" t="s">
        <v>483</v>
      </c>
      <c r="IU328" s="27">
        <v>44608</v>
      </c>
      <c r="IV328" t="s">
        <v>483</v>
      </c>
      <c r="IW328" s="27">
        <v>44642</v>
      </c>
      <c r="IX328" t="s">
        <v>483</v>
      </c>
      <c r="IY328" s="27">
        <v>44642</v>
      </c>
      <c r="IZ328" t="s">
        <v>483</v>
      </c>
      <c r="JA328" s="27">
        <v>44642</v>
      </c>
      <c r="JB328" t="s">
        <v>483</v>
      </c>
      <c r="JC328" s="27">
        <v>44642</v>
      </c>
      <c r="JD328" t="s">
        <v>483</v>
      </c>
      <c r="JE328" s="27">
        <v>44642</v>
      </c>
      <c r="JF328" t="s">
        <v>484</v>
      </c>
      <c r="JG328">
        <v>44662</v>
      </c>
      <c r="JH328" t="s">
        <v>425</v>
      </c>
      <c r="JI328" s="27">
        <v>44610</v>
      </c>
      <c r="JJ328" t="s">
        <v>425</v>
      </c>
      <c r="JK328">
        <v>44610</v>
      </c>
      <c r="JL328" t="s">
        <v>425</v>
      </c>
      <c r="JM328" s="27">
        <v>44610</v>
      </c>
      <c r="JN328" t="s">
        <v>425</v>
      </c>
      <c r="JO328" s="7">
        <v>44610</v>
      </c>
      <c r="JP328" t="s">
        <v>425</v>
      </c>
      <c r="JQ328" s="27">
        <v>44610</v>
      </c>
      <c r="JR328" t="s">
        <v>425</v>
      </c>
      <c r="JS328" s="27">
        <v>44610</v>
      </c>
      <c r="JT328" t="s">
        <v>425</v>
      </c>
      <c r="JU328">
        <v>44610</v>
      </c>
      <c r="JV328" t="s">
        <v>482</v>
      </c>
      <c r="JW328">
        <v>44697</v>
      </c>
      <c r="JX328" t="s">
        <v>482</v>
      </c>
      <c r="JY328" s="27">
        <v>44732</v>
      </c>
      <c r="JZ328" t="s">
        <v>482</v>
      </c>
      <c r="KA328" s="27">
        <v>44732</v>
      </c>
      <c r="KB328" t="s">
        <v>482</v>
      </c>
      <c r="KC328" s="27">
        <v>44768</v>
      </c>
      <c r="KD328" t="s">
        <v>482</v>
      </c>
      <c r="KE328" s="27">
        <v>44768</v>
      </c>
    </row>
    <row r="329" spans="1:291" x14ac:dyDescent="0.25">
      <c r="A329">
        <v>279</v>
      </c>
      <c r="B329" s="7">
        <v>43942</v>
      </c>
      <c r="D329">
        <v>279</v>
      </c>
      <c r="E329" s="7">
        <v>43942</v>
      </c>
      <c r="G329">
        <v>6293</v>
      </c>
      <c r="I329">
        <v>280</v>
      </c>
      <c r="J329" s="7">
        <v>43929</v>
      </c>
      <c r="L329">
        <v>6293</v>
      </c>
      <c r="M329">
        <v>85</v>
      </c>
      <c r="O329" t="s">
        <v>2571</v>
      </c>
      <c r="P329" s="7">
        <v>43929</v>
      </c>
      <c r="X329">
        <v>85</v>
      </c>
      <c r="Y329">
        <v>86</v>
      </c>
      <c r="Z329" s="7">
        <v>43978</v>
      </c>
      <c r="AA329">
        <v>87</v>
      </c>
      <c r="AB329">
        <v>87</v>
      </c>
      <c r="AC329" t="s">
        <v>2575</v>
      </c>
      <c r="AD329" s="7">
        <v>43929</v>
      </c>
      <c r="AE329" s="14">
        <v>284</v>
      </c>
      <c r="AF329">
        <v>43</v>
      </c>
      <c r="AG329" s="7">
        <v>43978</v>
      </c>
      <c r="AK329">
        <v>291</v>
      </c>
      <c r="AL329" s="7">
        <v>43978</v>
      </c>
      <c r="AM329" t="s">
        <v>2576</v>
      </c>
      <c r="AN329">
        <v>291</v>
      </c>
      <c r="AO329" s="7">
        <v>44011</v>
      </c>
      <c r="AP329">
        <v>291</v>
      </c>
      <c r="AQ329" s="7">
        <v>44011</v>
      </c>
      <c r="AR329">
        <v>291</v>
      </c>
      <c r="AS329" s="27">
        <v>44011</v>
      </c>
      <c r="AT329">
        <v>291</v>
      </c>
      <c r="AU329" s="27">
        <v>44011</v>
      </c>
      <c r="AV329">
        <v>291</v>
      </c>
      <c r="AW329" s="27">
        <v>44011</v>
      </c>
      <c r="AX329">
        <v>291</v>
      </c>
      <c r="AY329" s="27">
        <v>44053</v>
      </c>
      <c r="AZ329">
        <v>134</v>
      </c>
      <c r="BA329" s="27">
        <v>43929</v>
      </c>
      <c r="BB329">
        <v>134</v>
      </c>
      <c r="BC329" s="27">
        <v>43929</v>
      </c>
      <c r="BD329">
        <v>72</v>
      </c>
      <c r="BE329" s="27">
        <v>44053</v>
      </c>
      <c r="BF329">
        <v>72</v>
      </c>
      <c r="BG329" s="27">
        <v>44097</v>
      </c>
      <c r="BJ329">
        <v>72</v>
      </c>
      <c r="BK329" s="27">
        <v>44097</v>
      </c>
      <c r="BL329">
        <v>72</v>
      </c>
      <c r="BM329" s="27">
        <v>44097</v>
      </c>
      <c r="BN329">
        <v>82</v>
      </c>
      <c r="BO329" s="27">
        <v>44097</v>
      </c>
      <c r="BP329">
        <v>82</v>
      </c>
      <c r="BQ329" s="7">
        <v>44097</v>
      </c>
      <c r="BR329">
        <v>291</v>
      </c>
      <c r="BS329" s="27">
        <v>44097</v>
      </c>
      <c r="BT329">
        <v>82</v>
      </c>
      <c r="BU329" s="27">
        <v>44168</v>
      </c>
      <c r="BV329">
        <v>82</v>
      </c>
      <c r="BW329" s="7">
        <v>44168</v>
      </c>
      <c r="BX329">
        <v>291</v>
      </c>
      <c r="BY329" s="27">
        <v>44097</v>
      </c>
      <c r="BZ329">
        <v>84</v>
      </c>
      <c r="CA329" s="27">
        <v>44168</v>
      </c>
      <c r="CB329">
        <v>72</v>
      </c>
      <c r="CC329" s="27">
        <v>44217</v>
      </c>
      <c r="CD329">
        <v>5652</v>
      </c>
      <c r="CE329" s="27">
        <v>44075</v>
      </c>
      <c r="CH329">
        <v>30</v>
      </c>
      <c r="CI329" s="27">
        <v>44217</v>
      </c>
      <c r="CL329">
        <v>30</v>
      </c>
      <c r="CM329" s="27">
        <v>44247</v>
      </c>
      <c r="CN329">
        <v>301</v>
      </c>
      <c r="CO329" s="27">
        <v>44247</v>
      </c>
      <c r="CP329">
        <v>301</v>
      </c>
      <c r="CQ329" s="7">
        <v>44247</v>
      </c>
      <c r="CT329">
        <v>6431</v>
      </c>
      <c r="CU329" s="7">
        <v>44264</v>
      </c>
      <c r="CV329">
        <v>72</v>
      </c>
      <c r="CW329" s="27">
        <v>44263</v>
      </c>
      <c r="CX329">
        <v>72</v>
      </c>
      <c r="CY329" s="27">
        <v>44298</v>
      </c>
      <c r="CZ329">
        <v>72</v>
      </c>
      <c r="DA329" s="27">
        <v>44298</v>
      </c>
      <c r="DB329">
        <v>72</v>
      </c>
      <c r="DC329" s="27">
        <v>44298</v>
      </c>
      <c r="DD329">
        <v>72</v>
      </c>
      <c r="DE329" s="27">
        <v>44330</v>
      </c>
      <c r="DF329">
        <v>72</v>
      </c>
      <c r="DG329" s="27">
        <v>44330</v>
      </c>
      <c r="DH329">
        <v>72</v>
      </c>
      <c r="DI329" s="27">
        <v>44330</v>
      </c>
      <c r="DJ329" t="s">
        <v>485</v>
      </c>
      <c r="DK329" s="7">
        <v>44363</v>
      </c>
      <c r="DL329" t="s">
        <v>51</v>
      </c>
      <c r="DM329" s="27">
        <v>44259</v>
      </c>
      <c r="DN329" t="s">
        <v>51</v>
      </c>
      <c r="DO329" s="27">
        <v>44375</v>
      </c>
      <c r="DP329" t="s">
        <v>41</v>
      </c>
      <c r="DQ329" s="27">
        <v>44368</v>
      </c>
      <c r="DT329" t="s">
        <v>43</v>
      </c>
      <c r="DU329" s="27">
        <v>44368</v>
      </c>
      <c r="DV329" t="s">
        <v>40</v>
      </c>
      <c r="DW329" s="27">
        <v>44368</v>
      </c>
      <c r="DX329" t="s">
        <v>3</v>
      </c>
      <c r="DY329" s="7">
        <v>44392</v>
      </c>
      <c r="DZ329" t="s">
        <v>500</v>
      </c>
      <c r="EA329">
        <v>44396</v>
      </c>
      <c r="EB329" t="s">
        <v>500</v>
      </c>
      <c r="EC329" s="27">
        <v>44396</v>
      </c>
      <c r="ED329" t="s">
        <v>500</v>
      </c>
      <c r="EE329" s="27">
        <v>44396</v>
      </c>
      <c r="EF329" t="s">
        <v>500</v>
      </c>
      <c r="EG329" s="7">
        <v>44396</v>
      </c>
      <c r="EH329" t="s">
        <v>500</v>
      </c>
      <c r="EI329" s="27">
        <v>44396</v>
      </c>
      <c r="EJ329" t="s">
        <v>479</v>
      </c>
      <c r="EK329" s="27">
        <v>44396</v>
      </c>
      <c r="EL329" t="s">
        <v>479</v>
      </c>
      <c r="EM329" s="27">
        <v>44396</v>
      </c>
      <c r="EN329" t="s">
        <v>479</v>
      </c>
      <c r="EO329" s="27">
        <v>44396</v>
      </c>
      <c r="EP329" t="s">
        <v>480</v>
      </c>
      <c r="EQ329" s="27">
        <v>44396</v>
      </c>
      <c r="ER329" t="s">
        <v>497</v>
      </c>
      <c r="ES329" s="27">
        <v>44419</v>
      </c>
      <c r="ET329" t="s">
        <v>496</v>
      </c>
      <c r="EU329" s="27">
        <v>44419</v>
      </c>
      <c r="EV329" t="s">
        <v>495</v>
      </c>
      <c r="EW329" s="27">
        <v>44419</v>
      </c>
      <c r="EX329" t="s">
        <v>496</v>
      </c>
      <c r="EY329" s="27">
        <v>44419</v>
      </c>
      <c r="EZ329" t="s">
        <v>496</v>
      </c>
      <c r="FA329">
        <v>44419</v>
      </c>
      <c r="FB329" t="s">
        <v>496</v>
      </c>
      <c r="FC329" s="27">
        <v>44419</v>
      </c>
      <c r="FF329" t="s">
        <v>494</v>
      </c>
      <c r="FG329" s="27">
        <v>44419</v>
      </c>
      <c r="FH329" t="s">
        <v>493</v>
      </c>
      <c r="FI329" s="7">
        <v>44421</v>
      </c>
      <c r="FJ329" t="s">
        <v>493</v>
      </c>
      <c r="FK329" s="27">
        <v>44421</v>
      </c>
      <c r="FL329" t="s">
        <v>488</v>
      </c>
      <c r="FM329" s="27">
        <v>44419</v>
      </c>
      <c r="FN329" t="s">
        <v>487</v>
      </c>
      <c r="FO329" s="27">
        <v>44452</v>
      </c>
      <c r="FP329" t="s">
        <v>487</v>
      </c>
      <c r="FQ329" s="27">
        <v>44452</v>
      </c>
      <c r="FR329" t="s">
        <v>486</v>
      </c>
      <c r="FS329" s="27">
        <v>44452</v>
      </c>
      <c r="FT329" t="s">
        <v>486</v>
      </c>
      <c r="FU329" s="7">
        <v>44452</v>
      </c>
      <c r="FV329" t="s">
        <v>486</v>
      </c>
      <c r="FW329" s="27">
        <v>44452</v>
      </c>
      <c r="FX329" t="s">
        <v>486</v>
      </c>
      <c r="FY329" s="27">
        <v>44452</v>
      </c>
      <c r="FZ329" t="s">
        <v>486</v>
      </c>
      <c r="GA329" s="27">
        <v>44452</v>
      </c>
      <c r="GB329" t="s">
        <v>486</v>
      </c>
      <c r="GC329" s="27">
        <v>44452</v>
      </c>
      <c r="GD329" t="s">
        <v>486</v>
      </c>
      <c r="GE329" s="27">
        <v>44452</v>
      </c>
      <c r="GF329" t="s">
        <v>486</v>
      </c>
      <c r="GG329" s="27">
        <v>44452</v>
      </c>
      <c r="GH329" t="s">
        <v>486</v>
      </c>
      <c r="GI329" s="27">
        <v>44481</v>
      </c>
      <c r="GJ329" t="s">
        <v>486</v>
      </c>
      <c r="GK329" s="27">
        <v>44481</v>
      </c>
      <c r="GL329" t="s">
        <v>486</v>
      </c>
      <c r="GM329" s="27">
        <v>44481</v>
      </c>
      <c r="GN329" t="s">
        <v>486</v>
      </c>
      <c r="GO329" s="27">
        <v>44481</v>
      </c>
      <c r="GP329" t="s">
        <v>486</v>
      </c>
      <c r="GQ329" s="27">
        <v>44481</v>
      </c>
      <c r="GR329" t="s">
        <v>486</v>
      </c>
      <c r="GS329" s="27">
        <v>44481</v>
      </c>
      <c r="GT329" t="s">
        <v>486</v>
      </c>
      <c r="GU329" s="27">
        <v>44481</v>
      </c>
      <c r="GV329" t="s">
        <v>486</v>
      </c>
      <c r="GW329" s="27">
        <v>44481</v>
      </c>
      <c r="GX329" t="s">
        <v>486</v>
      </c>
      <c r="GY329" s="27">
        <v>44481</v>
      </c>
      <c r="GZ329" t="s">
        <v>485</v>
      </c>
      <c r="HA329" s="27">
        <v>44509</v>
      </c>
      <c r="HB329" t="s">
        <v>485</v>
      </c>
      <c r="HC329" s="27">
        <v>44509</v>
      </c>
      <c r="HD329" t="s">
        <v>485</v>
      </c>
      <c r="HE329" s="27">
        <v>44509</v>
      </c>
      <c r="HF329" t="s">
        <v>485</v>
      </c>
      <c r="HG329">
        <v>44509</v>
      </c>
      <c r="HH329" t="s">
        <v>485</v>
      </c>
      <c r="HI329">
        <v>44509</v>
      </c>
      <c r="HJ329" t="s">
        <v>485</v>
      </c>
      <c r="HK329">
        <v>44509</v>
      </c>
      <c r="HL329" t="s">
        <v>485</v>
      </c>
      <c r="HM329" s="27">
        <v>44545</v>
      </c>
      <c r="HN329" t="s">
        <v>482</v>
      </c>
      <c r="HO329" s="27">
        <v>44545</v>
      </c>
      <c r="HP329" t="s">
        <v>484</v>
      </c>
      <c r="HQ329" s="27">
        <v>44545</v>
      </c>
      <c r="HR329" s="470" t="s">
        <v>484</v>
      </c>
      <c r="HS329" s="471">
        <v>44545</v>
      </c>
      <c r="HT329" t="s">
        <v>484</v>
      </c>
      <c r="HU329" s="27">
        <v>44545</v>
      </c>
      <c r="HV329" t="s">
        <v>484</v>
      </c>
      <c r="HW329" s="27">
        <v>44545</v>
      </c>
      <c r="HX329" t="s">
        <v>484</v>
      </c>
      <c r="HY329" s="27">
        <v>44545</v>
      </c>
      <c r="HZ329" t="s">
        <v>425</v>
      </c>
      <c r="IA329" s="27">
        <v>44439</v>
      </c>
      <c r="IB329" t="s">
        <v>425</v>
      </c>
      <c r="IC329" s="27">
        <v>44439</v>
      </c>
      <c r="ID329" t="s">
        <v>425</v>
      </c>
      <c r="IE329" s="27">
        <v>44439</v>
      </c>
      <c r="IF329" t="s">
        <v>424</v>
      </c>
      <c r="IG329" s="27">
        <v>44439</v>
      </c>
      <c r="IH329" t="s">
        <v>483</v>
      </c>
      <c r="II329" s="27">
        <v>44587</v>
      </c>
      <c r="IJ329" t="s">
        <v>483</v>
      </c>
      <c r="IK329" s="27">
        <v>44608</v>
      </c>
      <c r="IL329" t="s">
        <v>483</v>
      </c>
      <c r="IM329" s="27">
        <v>44608</v>
      </c>
      <c r="IN329" t="s">
        <v>483</v>
      </c>
      <c r="IO329" s="27">
        <v>44608</v>
      </c>
      <c r="IR329" t="s">
        <v>484</v>
      </c>
      <c r="IS329">
        <v>44608</v>
      </c>
      <c r="IT329" t="s">
        <v>484</v>
      </c>
      <c r="IU329" s="27">
        <v>44608</v>
      </c>
      <c r="IV329" t="s">
        <v>484</v>
      </c>
      <c r="IW329" s="27">
        <v>44642</v>
      </c>
      <c r="IX329" t="s">
        <v>484</v>
      </c>
      <c r="IY329" s="27">
        <v>44642</v>
      </c>
      <c r="IZ329" t="s">
        <v>484</v>
      </c>
      <c r="JA329" s="27">
        <v>44642</v>
      </c>
      <c r="JB329" t="s">
        <v>484</v>
      </c>
      <c r="JC329" s="27">
        <v>44642</v>
      </c>
      <c r="JD329" t="s">
        <v>484</v>
      </c>
      <c r="JE329" s="27">
        <v>44642</v>
      </c>
      <c r="JF329" t="s">
        <v>485</v>
      </c>
      <c r="JG329">
        <v>44662</v>
      </c>
      <c r="JH329" t="s">
        <v>482</v>
      </c>
      <c r="JI329" s="27">
        <v>44662</v>
      </c>
      <c r="JJ329" t="s">
        <v>482</v>
      </c>
      <c r="JK329">
        <v>44662</v>
      </c>
      <c r="JL329" t="s">
        <v>482</v>
      </c>
      <c r="JM329" s="27">
        <v>44662</v>
      </c>
      <c r="JN329" t="s">
        <v>482</v>
      </c>
      <c r="JO329" s="7">
        <v>44662</v>
      </c>
      <c r="JP329" t="s">
        <v>482</v>
      </c>
      <c r="JQ329" s="27">
        <v>44697</v>
      </c>
      <c r="JR329" t="s">
        <v>482</v>
      </c>
      <c r="JS329" s="27">
        <v>44697</v>
      </c>
      <c r="JT329" t="s">
        <v>482</v>
      </c>
      <c r="JU329">
        <v>44697</v>
      </c>
      <c r="JV329" t="s">
        <v>483</v>
      </c>
      <c r="JW329">
        <v>44697</v>
      </c>
      <c r="JX329" t="s">
        <v>483</v>
      </c>
      <c r="JY329" s="27">
        <v>44732</v>
      </c>
      <c r="JZ329" t="s">
        <v>483</v>
      </c>
      <c r="KA329" s="27">
        <v>44732</v>
      </c>
      <c r="KB329" t="s">
        <v>483</v>
      </c>
      <c r="KC329" s="27">
        <v>44768</v>
      </c>
      <c r="KD329" t="s">
        <v>483</v>
      </c>
      <c r="KE329" s="27">
        <v>44768</v>
      </c>
    </row>
    <row r="330" spans="1:291" x14ac:dyDescent="0.25">
      <c r="A330">
        <v>280</v>
      </c>
      <c r="B330" s="7">
        <v>43929</v>
      </c>
      <c r="D330">
        <v>280</v>
      </c>
      <c r="E330" s="7">
        <v>43929</v>
      </c>
      <c r="G330">
        <v>6102</v>
      </c>
      <c r="I330">
        <v>281</v>
      </c>
      <c r="J330" s="7">
        <v>43929</v>
      </c>
      <c r="L330">
        <v>6102</v>
      </c>
      <c r="M330">
        <v>86</v>
      </c>
      <c r="O330" t="s">
        <v>2573</v>
      </c>
      <c r="P330" s="7">
        <v>43885</v>
      </c>
      <c r="X330">
        <v>86</v>
      </c>
      <c r="Y330">
        <v>87</v>
      </c>
      <c r="Z330" s="7">
        <v>43978</v>
      </c>
      <c r="AA330">
        <v>278</v>
      </c>
      <c r="AB330">
        <v>278</v>
      </c>
      <c r="AC330" t="s">
        <v>2576</v>
      </c>
      <c r="AD330" s="7">
        <v>43979</v>
      </c>
      <c r="AE330" s="14">
        <v>300</v>
      </c>
      <c r="AF330">
        <v>84</v>
      </c>
      <c r="AG330" s="7">
        <v>43978</v>
      </c>
      <c r="AK330">
        <v>137</v>
      </c>
      <c r="AL330" s="7">
        <v>43977</v>
      </c>
      <c r="AM330">
        <v>458</v>
      </c>
      <c r="AN330">
        <v>137</v>
      </c>
      <c r="AO330" s="7">
        <v>44011</v>
      </c>
      <c r="AP330">
        <v>137</v>
      </c>
      <c r="AQ330" s="7">
        <v>44011</v>
      </c>
      <c r="AR330">
        <v>137</v>
      </c>
      <c r="AS330" s="27">
        <v>44021</v>
      </c>
      <c r="AT330">
        <v>137</v>
      </c>
      <c r="AU330" s="27">
        <v>44021</v>
      </c>
      <c r="AV330">
        <v>137</v>
      </c>
      <c r="AW330" s="27">
        <v>44021</v>
      </c>
      <c r="AX330">
        <v>137</v>
      </c>
      <c r="AY330" s="27">
        <v>44053</v>
      </c>
      <c r="AZ330">
        <v>291</v>
      </c>
      <c r="BA330" s="27">
        <v>44053</v>
      </c>
      <c r="BB330">
        <v>291</v>
      </c>
      <c r="BC330" s="27">
        <v>44053</v>
      </c>
      <c r="BD330">
        <v>134</v>
      </c>
      <c r="BE330" s="27">
        <v>43929</v>
      </c>
      <c r="BF330">
        <v>134</v>
      </c>
      <c r="BG330" s="27">
        <v>43929</v>
      </c>
      <c r="BJ330">
        <v>134</v>
      </c>
      <c r="BK330" s="27">
        <v>43929</v>
      </c>
      <c r="BL330">
        <v>134</v>
      </c>
      <c r="BM330" s="27">
        <v>43929</v>
      </c>
      <c r="BN330">
        <v>120</v>
      </c>
      <c r="BO330" s="27">
        <v>44097</v>
      </c>
      <c r="BP330">
        <v>120</v>
      </c>
      <c r="BQ330" s="7">
        <v>44097</v>
      </c>
      <c r="BR330">
        <v>137</v>
      </c>
      <c r="BS330" s="27">
        <v>44097</v>
      </c>
      <c r="BT330">
        <v>120</v>
      </c>
      <c r="BU330" s="27">
        <v>44168</v>
      </c>
      <c r="BV330">
        <v>120</v>
      </c>
      <c r="BW330" s="7">
        <v>44168</v>
      </c>
      <c r="BX330">
        <v>137</v>
      </c>
      <c r="BY330" s="27">
        <v>44097</v>
      </c>
      <c r="BZ330">
        <v>82</v>
      </c>
      <c r="CA330" s="27">
        <v>44168</v>
      </c>
      <c r="CB330">
        <v>134</v>
      </c>
      <c r="CC330" s="27">
        <v>43929</v>
      </c>
      <c r="CD330">
        <v>5658</v>
      </c>
      <c r="CE330" s="27">
        <v>44217</v>
      </c>
      <c r="CH330">
        <v>9302</v>
      </c>
      <c r="CI330" s="27">
        <v>44217</v>
      </c>
      <c r="CL330">
        <v>9302</v>
      </c>
      <c r="CM330" s="27">
        <v>44247</v>
      </c>
      <c r="CN330">
        <v>30</v>
      </c>
      <c r="CO330" s="27">
        <v>44247</v>
      </c>
      <c r="CP330">
        <v>30</v>
      </c>
      <c r="CQ330" s="7">
        <v>44247</v>
      </c>
      <c r="CT330">
        <v>6382</v>
      </c>
      <c r="CU330" s="7">
        <v>44264</v>
      </c>
      <c r="CV330">
        <v>134</v>
      </c>
      <c r="CW330" s="27">
        <v>43929</v>
      </c>
      <c r="CX330">
        <v>134</v>
      </c>
      <c r="CY330" s="27">
        <v>43929</v>
      </c>
      <c r="CZ330">
        <v>134</v>
      </c>
      <c r="DA330" s="27">
        <v>43929</v>
      </c>
      <c r="DB330">
        <v>134</v>
      </c>
      <c r="DC330" s="27">
        <v>43929</v>
      </c>
      <c r="DD330">
        <v>291</v>
      </c>
      <c r="DE330" s="27">
        <v>44330</v>
      </c>
      <c r="DF330">
        <v>291</v>
      </c>
      <c r="DG330" s="27">
        <v>44330</v>
      </c>
      <c r="DH330">
        <v>291</v>
      </c>
      <c r="DI330" s="27">
        <v>44330</v>
      </c>
      <c r="DJ330" t="s">
        <v>486</v>
      </c>
      <c r="DK330" s="7">
        <v>44363</v>
      </c>
      <c r="DL330" t="s">
        <v>50</v>
      </c>
      <c r="DM330" s="27">
        <v>44259</v>
      </c>
      <c r="DN330" t="s">
        <v>50</v>
      </c>
      <c r="DO330" s="27">
        <v>44375</v>
      </c>
      <c r="DP330" t="s">
        <v>43</v>
      </c>
      <c r="DQ330" s="27">
        <v>44368</v>
      </c>
      <c r="DT330" t="s">
        <v>45</v>
      </c>
      <c r="DU330" s="27">
        <v>44368</v>
      </c>
      <c r="DV330" t="s">
        <v>41</v>
      </c>
      <c r="DW330" s="27">
        <v>44368</v>
      </c>
      <c r="DX330" t="s">
        <v>39</v>
      </c>
      <c r="DY330" s="7">
        <v>44392</v>
      </c>
      <c r="DZ330" t="s">
        <v>3</v>
      </c>
      <c r="EA330">
        <v>44392</v>
      </c>
      <c r="EB330" t="s">
        <v>3</v>
      </c>
      <c r="EC330" s="27">
        <v>44392</v>
      </c>
      <c r="ED330" t="s">
        <v>3</v>
      </c>
      <c r="EE330" s="27">
        <v>44392</v>
      </c>
      <c r="EF330" t="s">
        <v>3</v>
      </c>
      <c r="EG330" s="7">
        <v>44392</v>
      </c>
      <c r="EH330" t="s">
        <v>3</v>
      </c>
      <c r="EI330" s="27">
        <v>44392</v>
      </c>
      <c r="EJ330" t="s">
        <v>480</v>
      </c>
      <c r="EK330" s="27">
        <v>44396</v>
      </c>
      <c r="EL330" t="s">
        <v>480</v>
      </c>
      <c r="EM330" s="27">
        <v>44396</v>
      </c>
      <c r="EN330" t="s">
        <v>480</v>
      </c>
      <c r="EO330" s="27">
        <v>44396</v>
      </c>
      <c r="EP330" t="s">
        <v>481</v>
      </c>
      <c r="EQ330" s="27">
        <v>44396</v>
      </c>
      <c r="ER330" t="s">
        <v>498</v>
      </c>
      <c r="ES330" s="27">
        <v>44419</v>
      </c>
      <c r="ET330" t="s">
        <v>497</v>
      </c>
      <c r="EU330" s="27">
        <v>44419</v>
      </c>
      <c r="EV330" t="s">
        <v>496</v>
      </c>
      <c r="EW330" s="27">
        <v>44419</v>
      </c>
      <c r="EX330" t="s">
        <v>497</v>
      </c>
      <c r="EY330" s="27">
        <v>44419</v>
      </c>
      <c r="EZ330" t="s">
        <v>497</v>
      </c>
      <c r="FA330">
        <v>44419</v>
      </c>
      <c r="FB330" t="s">
        <v>497</v>
      </c>
      <c r="FC330" s="27">
        <v>44419</v>
      </c>
      <c r="FF330" t="s">
        <v>495</v>
      </c>
      <c r="FG330" s="27">
        <v>44419</v>
      </c>
      <c r="FH330" t="s">
        <v>494</v>
      </c>
      <c r="FI330" s="7">
        <v>44419</v>
      </c>
      <c r="FJ330" t="s">
        <v>494</v>
      </c>
      <c r="FK330" s="27">
        <v>44419</v>
      </c>
      <c r="FL330" t="s">
        <v>489</v>
      </c>
      <c r="FM330" s="27">
        <v>44421</v>
      </c>
      <c r="FN330" t="s">
        <v>488</v>
      </c>
      <c r="FO330" s="27">
        <v>44452</v>
      </c>
      <c r="FP330" t="s">
        <v>488</v>
      </c>
      <c r="FQ330" s="27">
        <v>44452</v>
      </c>
      <c r="FR330" t="s">
        <v>487</v>
      </c>
      <c r="FS330" s="27">
        <v>44452</v>
      </c>
      <c r="FT330" t="s">
        <v>487</v>
      </c>
      <c r="FU330" s="7">
        <v>44452</v>
      </c>
      <c r="FV330" t="s">
        <v>487</v>
      </c>
      <c r="FW330" s="27">
        <v>44452</v>
      </c>
      <c r="FX330" t="s">
        <v>487</v>
      </c>
      <c r="FY330" s="27">
        <v>44452</v>
      </c>
      <c r="FZ330" t="s">
        <v>487</v>
      </c>
      <c r="GA330" s="27">
        <v>44452</v>
      </c>
      <c r="GB330" t="s">
        <v>487</v>
      </c>
      <c r="GC330" s="27">
        <v>44452</v>
      </c>
      <c r="GD330" t="s">
        <v>487</v>
      </c>
      <c r="GE330" s="27">
        <v>44452</v>
      </c>
      <c r="GF330" t="s">
        <v>487</v>
      </c>
      <c r="GG330" s="27">
        <v>44452</v>
      </c>
      <c r="GH330" t="s">
        <v>487</v>
      </c>
      <c r="GI330" s="27">
        <v>44481</v>
      </c>
      <c r="GJ330" t="s">
        <v>487</v>
      </c>
      <c r="GK330" s="27">
        <v>44481</v>
      </c>
      <c r="GL330" t="s">
        <v>487</v>
      </c>
      <c r="GM330" s="27">
        <v>44481</v>
      </c>
      <c r="GN330" t="s">
        <v>487</v>
      </c>
      <c r="GO330" s="27">
        <v>44481</v>
      </c>
      <c r="GP330" t="s">
        <v>487</v>
      </c>
      <c r="GQ330" s="27">
        <v>44481</v>
      </c>
      <c r="GR330" t="s">
        <v>487</v>
      </c>
      <c r="GS330" s="27">
        <v>44481</v>
      </c>
      <c r="GT330" t="s">
        <v>487</v>
      </c>
      <c r="GU330" s="27">
        <v>44509</v>
      </c>
      <c r="GV330" t="s">
        <v>487</v>
      </c>
      <c r="GW330" s="27">
        <v>44509</v>
      </c>
      <c r="GX330" t="s">
        <v>487</v>
      </c>
      <c r="GY330" s="27">
        <v>44509</v>
      </c>
      <c r="GZ330" t="s">
        <v>486</v>
      </c>
      <c r="HA330" s="27">
        <v>44481</v>
      </c>
      <c r="HB330" t="s">
        <v>486</v>
      </c>
      <c r="HC330" s="27">
        <v>44481</v>
      </c>
      <c r="HD330" t="s">
        <v>486</v>
      </c>
      <c r="HE330" s="27">
        <v>44481</v>
      </c>
      <c r="HF330" t="s">
        <v>486</v>
      </c>
      <c r="HG330">
        <v>44481</v>
      </c>
      <c r="HH330" t="s">
        <v>486</v>
      </c>
      <c r="HI330">
        <v>44481</v>
      </c>
      <c r="HJ330" t="s">
        <v>486</v>
      </c>
      <c r="HK330">
        <v>44481</v>
      </c>
      <c r="HL330" t="s">
        <v>486</v>
      </c>
      <c r="HM330" s="27">
        <v>44545</v>
      </c>
      <c r="HN330" t="s">
        <v>483</v>
      </c>
      <c r="HO330" s="27">
        <v>44545</v>
      </c>
      <c r="HP330" t="s">
        <v>485</v>
      </c>
      <c r="HQ330" s="27">
        <v>44545</v>
      </c>
      <c r="HR330" s="470" t="s">
        <v>485</v>
      </c>
      <c r="HS330" s="471">
        <v>44545</v>
      </c>
      <c r="HT330" t="s">
        <v>485</v>
      </c>
      <c r="HU330" s="27">
        <v>44545</v>
      </c>
      <c r="HV330" t="s">
        <v>485</v>
      </c>
      <c r="HW330" s="27">
        <v>44545</v>
      </c>
      <c r="HX330" t="s">
        <v>485</v>
      </c>
      <c r="HY330" s="27">
        <v>44545</v>
      </c>
      <c r="HZ330" t="s">
        <v>482</v>
      </c>
      <c r="IA330" s="27">
        <v>44587</v>
      </c>
      <c r="IB330" t="s">
        <v>482</v>
      </c>
      <c r="IC330" s="27">
        <v>44587</v>
      </c>
      <c r="ID330" t="s">
        <v>482</v>
      </c>
      <c r="IE330" s="27">
        <v>44587</v>
      </c>
      <c r="IF330" t="s">
        <v>425</v>
      </c>
      <c r="IG330" s="27">
        <v>44439</v>
      </c>
      <c r="IH330" t="s">
        <v>484</v>
      </c>
      <c r="II330" s="27">
        <v>44587</v>
      </c>
      <c r="IJ330" t="s">
        <v>484</v>
      </c>
      <c r="IK330" s="27">
        <v>44608</v>
      </c>
      <c r="IL330" t="s">
        <v>484</v>
      </c>
      <c r="IM330" s="27">
        <v>44608</v>
      </c>
      <c r="IN330" t="s">
        <v>484</v>
      </c>
      <c r="IO330" s="27">
        <v>44608</v>
      </c>
      <c r="IR330" t="s">
        <v>485</v>
      </c>
      <c r="IS330">
        <v>44608</v>
      </c>
      <c r="IT330" t="s">
        <v>485</v>
      </c>
      <c r="IU330" s="27">
        <v>44608</v>
      </c>
      <c r="IV330" t="s">
        <v>485</v>
      </c>
      <c r="IW330" s="27">
        <v>44642</v>
      </c>
      <c r="IX330" t="s">
        <v>485</v>
      </c>
      <c r="IY330" s="27">
        <v>44642</v>
      </c>
      <c r="IZ330" t="s">
        <v>485</v>
      </c>
      <c r="JA330" s="27">
        <v>44642</v>
      </c>
      <c r="JB330" t="s">
        <v>485</v>
      </c>
      <c r="JC330" s="27">
        <v>44642</v>
      </c>
      <c r="JD330" t="s">
        <v>485</v>
      </c>
      <c r="JE330" s="27">
        <v>44642</v>
      </c>
      <c r="JF330" t="s">
        <v>486</v>
      </c>
      <c r="JG330">
        <v>44662</v>
      </c>
      <c r="JH330" t="s">
        <v>483</v>
      </c>
      <c r="JI330" s="27">
        <v>44662</v>
      </c>
      <c r="JJ330" t="s">
        <v>483</v>
      </c>
      <c r="JK330">
        <v>44662</v>
      </c>
      <c r="JL330" t="s">
        <v>483</v>
      </c>
      <c r="JM330" s="27">
        <v>44662</v>
      </c>
      <c r="JN330" t="s">
        <v>483</v>
      </c>
      <c r="JO330" s="7">
        <v>44662</v>
      </c>
      <c r="JP330" t="s">
        <v>483</v>
      </c>
      <c r="JQ330" s="27">
        <v>44697</v>
      </c>
      <c r="JR330" t="s">
        <v>483</v>
      </c>
      <c r="JS330" s="27">
        <v>44697</v>
      </c>
      <c r="JT330" t="s">
        <v>483</v>
      </c>
      <c r="JU330">
        <v>44697</v>
      </c>
      <c r="JV330" t="s">
        <v>484</v>
      </c>
      <c r="JW330">
        <v>44697</v>
      </c>
      <c r="JX330" t="s">
        <v>484</v>
      </c>
      <c r="JY330" s="27">
        <v>44697</v>
      </c>
      <c r="JZ330" t="s">
        <v>484</v>
      </c>
      <c r="KA330" s="27">
        <v>44697</v>
      </c>
      <c r="KB330" t="s">
        <v>484</v>
      </c>
      <c r="KC330" s="27">
        <v>44768</v>
      </c>
      <c r="KD330" t="s">
        <v>484</v>
      </c>
      <c r="KE330" s="27">
        <v>44768</v>
      </c>
    </row>
    <row r="331" spans="1:291" x14ac:dyDescent="0.25">
      <c r="A331">
        <v>281</v>
      </c>
      <c r="B331" s="7">
        <v>43929</v>
      </c>
      <c r="D331">
        <v>281</v>
      </c>
      <c r="E331" s="7">
        <v>43929</v>
      </c>
      <c r="G331">
        <v>6266</v>
      </c>
      <c r="I331">
        <v>282</v>
      </c>
      <c r="J331" s="7">
        <v>43929</v>
      </c>
      <c r="L331">
        <v>6266</v>
      </c>
      <c r="M331">
        <v>87</v>
      </c>
      <c r="O331" t="s">
        <v>2575</v>
      </c>
      <c r="P331" s="7">
        <v>43929</v>
      </c>
      <c r="X331">
        <v>87</v>
      </c>
      <c r="Y331">
        <v>278</v>
      </c>
      <c r="Z331" s="7">
        <v>43978</v>
      </c>
      <c r="AA331">
        <v>145</v>
      </c>
      <c r="AB331">
        <v>145</v>
      </c>
      <c r="AC331">
        <v>458</v>
      </c>
      <c r="AD331" s="7">
        <v>43977</v>
      </c>
      <c r="AE331" s="14">
        <v>299</v>
      </c>
      <c r="AF331">
        <v>82</v>
      </c>
      <c r="AG331" s="7">
        <v>43978</v>
      </c>
      <c r="AK331">
        <v>165</v>
      </c>
      <c r="AL331" s="7">
        <v>43977</v>
      </c>
      <c r="AM331">
        <v>630</v>
      </c>
      <c r="AN331">
        <v>165</v>
      </c>
      <c r="AO331" s="7">
        <v>44011</v>
      </c>
      <c r="AP331">
        <v>165</v>
      </c>
      <c r="AQ331" s="7">
        <v>44011</v>
      </c>
      <c r="AR331">
        <v>165</v>
      </c>
      <c r="AS331" s="27">
        <v>44021</v>
      </c>
      <c r="AT331">
        <v>165</v>
      </c>
      <c r="AU331" s="27">
        <v>44021</v>
      </c>
      <c r="AV331">
        <v>165</v>
      </c>
      <c r="AW331" s="27">
        <v>44021</v>
      </c>
      <c r="AX331">
        <v>165</v>
      </c>
      <c r="AY331" s="27">
        <v>44053</v>
      </c>
      <c r="AZ331">
        <v>137</v>
      </c>
      <c r="BA331" s="27">
        <v>44053</v>
      </c>
      <c r="BB331">
        <v>137</v>
      </c>
      <c r="BC331" s="27">
        <v>44053</v>
      </c>
      <c r="BD331">
        <v>291</v>
      </c>
      <c r="BE331" s="27">
        <v>44053</v>
      </c>
      <c r="BF331">
        <v>291</v>
      </c>
      <c r="BG331" s="27">
        <v>44097</v>
      </c>
      <c r="BJ331">
        <v>291</v>
      </c>
      <c r="BK331" s="27">
        <v>44097</v>
      </c>
      <c r="BL331">
        <v>291</v>
      </c>
      <c r="BM331" s="27">
        <v>44097</v>
      </c>
      <c r="BN331">
        <v>72</v>
      </c>
      <c r="BO331" s="27">
        <v>44097</v>
      </c>
      <c r="BP331">
        <v>72</v>
      </c>
      <c r="BQ331" s="7">
        <v>44097</v>
      </c>
      <c r="BR331">
        <v>165</v>
      </c>
      <c r="BS331" s="27">
        <v>44168</v>
      </c>
      <c r="BT331">
        <v>72</v>
      </c>
      <c r="BU331" s="27">
        <v>44168</v>
      </c>
      <c r="BV331">
        <v>72</v>
      </c>
      <c r="BW331" s="7">
        <v>44168</v>
      </c>
      <c r="BX331">
        <v>165</v>
      </c>
      <c r="BY331" s="27">
        <v>44168</v>
      </c>
      <c r="BZ331">
        <v>120</v>
      </c>
      <c r="CA331" s="27">
        <v>44168</v>
      </c>
      <c r="CB331">
        <v>291</v>
      </c>
      <c r="CC331" s="27">
        <v>44217</v>
      </c>
      <c r="CD331" t="s">
        <v>2594</v>
      </c>
      <c r="CE331" s="27">
        <v>44222</v>
      </c>
      <c r="CH331">
        <v>9301</v>
      </c>
      <c r="CI331" s="27">
        <v>44217</v>
      </c>
      <c r="CL331">
        <v>9301</v>
      </c>
      <c r="CM331" s="27">
        <v>44247</v>
      </c>
      <c r="CN331">
        <v>9302</v>
      </c>
      <c r="CO331" s="27">
        <v>44247</v>
      </c>
      <c r="CP331">
        <v>9302</v>
      </c>
      <c r="CQ331" s="7">
        <v>44247</v>
      </c>
      <c r="CT331">
        <v>7907</v>
      </c>
      <c r="CU331" s="7">
        <v>44264</v>
      </c>
      <c r="CV331">
        <v>291</v>
      </c>
      <c r="CW331" s="27">
        <v>44263</v>
      </c>
      <c r="CX331">
        <v>291</v>
      </c>
      <c r="CY331" s="27">
        <v>44263</v>
      </c>
      <c r="CZ331">
        <v>291</v>
      </c>
      <c r="DA331" s="27">
        <v>44300</v>
      </c>
      <c r="DB331">
        <v>291</v>
      </c>
      <c r="DC331" s="27">
        <v>44300</v>
      </c>
      <c r="DD331">
        <v>137</v>
      </c>
      <c r="DE331" s="27">
        <v>44298</v>
      </c>
      <c r="DF331">
        <v>137</v>
      </c>
      <c r="DG331" s="27">
        <v>44298</v>
      </c>
      <c r="DH331">
        <v>137</v>
      </c>
      <c r="DI331" s="27">
        <v>44298</v>
      </c>
      <c r="DJ331" t="s">
        <v>487</v>
      </c>
      <c r="DK331" s="7">
        <v>44363</v>
      </c>
      <c r="DL331" t="s">
        <v>53</v>
      </c>
      <c r="DM331" s="27">
        <v>44259</v>
      </c>
      <c r="DN331" t="s">
        <v>53</v>
      </c>
      <c r="DO331" s="27">
        <v>44375</v>
      </c>
      <c r="DP331" t="s">
        <v>45</v>
      </c>
      <c r="DQ331" s="27">
        <v>44368</v>
      </c>
      <c r="DT331" t="s">
        <v>47</v>
      </c>
      <c r="DU331" s="27">
        <v>44368</v>
      </c>
      <c r="DV331" t="s">
        <v>43</v>
      </c>
      <c r="DW331" s="27">
        <v>44368</v>
      </c>
      <c r="DX331" t="s">
        <v>40</v>
      </c>
      <c r="DY331" s="7">
        <v>44391</v>
      </c>
      <c r="DZ331" t="s">
        <v>39</v>
      </c>
      <c r="EA331">
        <v>44392</v>
      </c>
      <c r="EB331" t="s">
        <v>39</v>
      </c>
      <c r="EC331" s="27">
        <v>44392</v>
      </c>
      <c r="ED331" t="s">
        <v>39</v>
      </c>
      <c r="EE331" s="27">
        <v>44392</v>
      </c>
      <c r="EF331" t="s">
        <v>39</v>
      </c>
      <c r="EG331" s="7">
        <v>44392</v>
      </c>
      <c r="EH331" t="s">
        <v>39</v>
      </c>
      <c r="EI331" s="27">
        <v>44392</v>
      </c>
      <c r="EJ331" t="s">
        <v>481</v>
      </c>
      <c r="EK331" s="27">
        <v>44396</v>
      </c>
      <c r="EL331" t="s">
        <v>481</v>
      </c>
      <c r="EM331" s="27">
        <v>44396</v>
      </c>
      <c r="EN331" t="s">
        <v>481</v>
      </c>
      <c r="EO331" s="27">
        <v>44396</v>
      </c>
      <c r="EP331" t="s">
        <v>500</v>
      </c>
      <c r="EQ331" s="27">
        <v>44396</v>
      </c>
      <c r="ER331" t="s">
        <v>478</v>
      </c>
      <c r="ES331" s="27">
        <v>44419</v>
      </c>
      <c r="ET331" t="s">
        <v>498</v>
      </c>
      <c r="EU331" s="27">
        <v>44419</v>
      </c>
      <c r="EV331" t="s">
        <v>497</v>
      </c>
      <c r="EW331" s="27">
        <v>44419</v>
      </c>
      <c r="EX331" t="s">
        <v>498</v>
      </c>
      <c r="EY331" s="27">
        <v>44419</v>
      </c>
      <c r="EZ331" t="s">
        <v>498</v>
      </c>
      <c r="FA331">
        <v>44419</v>
      </c>
      <c r="FB331" t="s">
        <v>498</v>
      </c>
      <c r="FC331" s="27">
        <v>44419</v>
      </c>
      <c r="FF331" t="s">
        <v>496</v>
      </c>
      <c r="FG331" s="27">
        <v>44419</v>
      </c>
      <c r="FH331" t="s">
        <v>495</v>
      </c>
      <c r="FI331" s="7">
        <v>44419</v>
      </c>
      <c r="FJ331" t="s">
        <v>495</v>
      </c>
      <c r="FK331" s="27">
        <v>44419</v>
      </c>
      <c r="FL331" t="s">
        <v>545</v>
      </c>
      <c r="FM331" s="27">
        <v>44263</v>
      </c>
      <c r="FN331" t="s">
        <v>489</v>
      </c>
      <c r="FO331" s="27">
        <v>44452</v>
      </c>
      <c r="FP331" t="s">
        <v>489</v>
      </c>
      <c r="FQ331" s="27">
        <v>44452</v>
      </c>
      <c r="FR331" t="s">
        <v>488</v>
      </c>
      <c r="FS331" s="27">
        <v>44452</v>
      </c>
      <c r="FT331" t="s">
        <v>488</v>
      </c>
      <c r="FU331" s="7">
        <v>44452</v>
      </c>
      <c r="FV331" t="s">
        <v>488</v>
      </c>
      <c r="FW331" s="27">
        <v>44452</v>
      </c>
      <c r="FX331" t="s">
        <v>488</v>
      </c>
      <c r="FY331" s="27">
        <v>44452</v>
      </c>
      <c r="FZ331" t="s">
        <v>488</v>
      </c>
      <c r="GA331" s="27">
        <v>44452</v>
      </c>
      <c r="GB331" t="s">
        <v>488</v>
      </c>
      <c r="GC331" s="27">
        <v>44452</v>
      </c>
      <c r="GD331" t="s">
        <v>488</v>
      </c>
      <c r="GE331" s="27">
        <v>44452</v>
      </c>
      <c r="GF331" t="s">
        <v>488</v>
      </c>
      <c r="GG331" s="27">
        <v>44452</v>
      </c>
      <c r="GH331" t="s">
        <v>488</v>
      </c>
      <c r="GI331" s="27">
        <v>44481</v>
      </c>
      <c r="GJ331" t="s">
        <v>488</v>
      </c>
      <c r="GK331" s="27">
        <v>44481</v>
      </c>
      <c r="GL331" t="s">
        <v>488</v>
      </c>
      <c r="GM331" s="27">
        <v>44481</v>
      </c>
      <c r="GN331" t="s">
        <v>488</v>
      </c>
      <c r="GO331" s="27">
        <v>44481</v>
      </c>
      <c r="GP331" t="s">
        <v>488</v>
      </c>
      <c r="GQ331" s="27">
        <v>44481</v>
      </c>
      <c r="GR331" t="s">
        <v>488</v>
      </c>
      <c r="GS331" s="27">
        <v>44481</v>
      </c>
      <c r="GT331" t="s">
        <v>488</v>
      </c>
      <c r="GU331" s="27">
        <v>44481</v>
      </c>
      <c r="GV331" t="s">
        <v>488</v>
      </c>
      <c r="GW331" s="27">
        <v>44481</v>
      </c>
      <c r="GX331" t="s">
        <v>488</v>
      </c>
      <c r="GY331" s="27">
        <v>44481</v>
      </c>
      <c r="GZ331" t="s">
        <v>487</v>
      </c>
      <c r="HA331" s="27">
        <v>44509</v>
      </c>
      <c r="HB331" t="s">
        <v>487</v>
      </c>
      <c r="HC331" s="27">
        <v>44509</v>
      </c>
      <c r="HD331" t="s">
        <v>487</v>
      </c>
      <c r="HE331" s="27">
        <v>44509</v>
      </c>
      <c r="HF331" t="s">
        <v>487</v>
      </c>
      <c r="HG331">
        <v>44509</v>
      </c>
      <c r="HH331" t="s">
        <v>487</v>
      </c>
      <c r="HI331">
        <v>44509</v>
      </c>
      <c r="HJ331" t="s">
        <v>487</v>
      </c>
      <c r="HK331">
        <v>44509</v>
      </c>
      <c r="HL331" t="s">
        <v>487</v>
      </c>
      <c r="HM331" s="27">
        <v>44545</v>
      </c>
      <c r="HN331" t="s">
        <v>484</v>
      </c>
      <c r="HO331" s="27">
        <v>44545</v>
      </c>
      <c r="HP331" t="s">
        <v>486</v>
      </c>
      <c r="HQ331" s="27">
        <v>44545</v>
      </c>
      <c r="HR331" s="470" t="s">
        <v>486</v>
      </c>
      <c r="HS331" s="471">
        <v>44545</v>
      </c>
      <c r="HT331" t="s">
        <v>486</v>
      </c>
      <c r="HU331" s="27">
        <v>44545</v>
      </c>
      <c r="HV331" t="s">
        <v>486</v>
      </c>
      <c r="HW331" s="27">
        <v>44545</v>
      </c>
      <c r="HX331" t="s">
        <v>486</v>
      </c>
      <c r="HY331" s="27">
        <v>44545</v>
      </c>
      <c r="HZ331" t="s">
        <v>483</v>
      </c>
      <c r="IA331" s="27">
        <v>44587</v>
      </c>
      <c r="IB331" t="s">
        <v>483</v>
      </c>
      <c r="IC331" s="27">
        <v>44587</v>
      </c>
      <c r="ID331" t="s">
        <v>483</v>
      </c>
      <c r="IE331" s="27">
        <v>44587</v>
      </c>
      <c r="IF331" t="s">
        <v>482</v>
      </c>
      <c r="IG331" s="27">
        <v>44587</v>
      </c>
      <c r="IH331" t="s">
        <v>485</v>
      </c>
      <c r="II331" s="27">
        <v>44587</v>
      </c>
      <c r="IJ331" t="s">
        <v>485</v>
      </c>
      <c r="IK331" s="27">
        <v>44608</v>
      </c>
      <c r="IL331" t="s">
        <v>485</v>
      </c>
      <c r="IM331" s="27">
        <v>44608</v>
      </c>
      <c r="IN331" t="s">
        <v>485</v>
      </c>
      <c r="IO331" s="27">
        <v>44608</v>
      </c>
      <c r="IR331" t="s">
        <v>486</v>
      </c>
      <c r="IS331">
        <v>44608</v>
      </c>
      <c r="IT331" t="s">
        <v>486</v>
      </c>
      <c r="IU331" s="27">
        <v>44608</v>
      </c>
      <c r="IV331" t="s">
        <v>486</v>
      </c>
      <c r="IW331" s="27">
        <v>44642</v>
      </c>
      <c r="IX331" t="s">
        <v>486</v>
      </c>
      <c r="IY331" s="27">
        <v>44642</v>
      </c>
      <c r="IZ331" t="s">
        <v>486</v>
      </c>
      <c r="JA331" s="27">
        <v>44642</v>
      </c>
      <c r="JB331" t="s">
        <v>486</v>
      </c>
      <c r="JC331" s="27">
        <v>44642</v>
      </c>
      <c r="JD331" t="s">
        <v>486</v>
      </c>
      <c r="JE331" s="27">
        <v>44642</v>
      </c>
      <c r="JF331" t="s">
        <v>487</v>
      </c>
      <c r="JG331">
        <v>44662</v>
      </c>
      <c r="JH331" t="s">
        <v>484</v>
      </c>
      <c r="JI331" s="27">
        <v>44662</v>
      </c>
      <c r="JJ331" t="s">
        <v>484</v>
      </c>
      <c r="JK331">
        <v>44662</v>
      </c>
      <c r="JL331" t="s">
        <v>484</v>
      </c>
      <c r="JM331" s="27">
        <v>44662</v>
      </c>
      <c r="JN331" t="s">
        <v>484</v>
      </c>
      <c r="JO331" s="7">
        <v>44662</v>
      </c>
      <c r="JP331" t="s">
        <v>484</v>
      </c>
      <c r="JQ331" s="27">
        <v>44697</v>
      </c>
      <c r="JR331" t="s">
        <v>484</v>
      </c>
      <c r="JS331" s="27">
        <v>44697</v>
      </c>
      <c r="JT331" t="s">
        <v>484</v>
      </c>
      <c r="JU331">
        <v>44697</v>
      </c>
      <c r="JV331" t="s">
        <v>485</v>
      </c>
      <c r="JW331">
        <v>44697</v>
      </c>
      <c r="JX331" t="s">
        <v>485</v>
      </c>
      <c r="JY331" s="27">
        <v>44697</v>
      </c>
      <c r="JZ331" t="s">
        <v>485</v>
      </c>
      <c r="KA331" s="27">
        <v>44697</v>
      </c>
      <c r="KB331" t="s">
        <v>485</v>
      </c>
      <c r="KC331" s="27">
        <v>44768</v>
      </c>
      <c r="KD331" t="s">
        <v>485</v>
      </c>
      <c r="KE331" s="27">
        <v>44768</v>
      </c>
    </row>
    <row r="332" spans="1:291" x14ac:dyDescent="0.25">
      <c r="A332">
        <v>282</v>
      </c>
      <c r="B332" s="7">
        <v>43929</v>
      </c>
      <c r="D332">
        <v>282</v>
      </c>
      <c r="E332" s="7">
        <v>43929</v>
      </c>
      <c r="G332">
        <v>6251</v>
      </c>
      <c r="I332">
        <v>283</v>
      </c>
      <c r="J332" s="7">
        <v>43929</v>
      </c>
      <c r="L332">
        <v>6251</v>
      </c>
      <c r="M332">
        <v>278</v>
      </c>
      <c r="O332" t="s">
        <v>2576</v>
      </c>
      <c r="P332" s="7">
        <v>43941</v>
      </c>
      <c r="X332">
        <v>278</v>
      </c>
      <c r="Y332">
        <v>145</v>
      </c>
      <c r="Z332" s="7">
        <v>43978</v>
      </c>
      <c r="AA332">
        <v>279</v>
      </c>
      <c r="AB332">
        <v>279</v>
      </c>
      <c r="AC332">
        <v>630</v>
      </c>
      <c r="AD332" s="7">
        <v>43977</v>
      </c>
      <c r="AE332" s="14">
        <v>620</v>
      </c>
      <c r="AF332">
        <v>120</v>
      </c>
      <c r="AG332" s="7">
        <v>43978</v>
      </c>
      <c r="AK332">
        <v>301</v>
      </c>
      <c r="AL332" s="7">
        <v>43978</v>
      </c>
      <c r="AM332">
        <v>628</v>
      </c>
      <c r="AN332">
        <v>301</v>
      </c>
      <c r="AO332" s="7">
        <v>44011</v>
      </c>
      <c r="AP332">
        <v>301</v>
      </c>
      <c r="AQ332" s="7">
        <v>44011</v>
      </c>
      <c r="AR332">
        <v>301</v>
      </c>
      <c r="AS332" s="27">
        <v>44021</v>
      </c>
      <c r="AT332">
        <v>301</v>
      </c>
      <c r="AU332" s="27">
        <v>44021</v>
      </c>
      <c r="AV332">
        <v>301</v>
      </c>
      <c r="AW332" s="27">
        <v>44021</v>
      </c>
      <c r="AX332">
        <v>301</v>
      </c>
      <c r="AY332" s="27">
        <v>44021</v>
      </c>
      <c r="AZ332">
        <v>165</v>
      </c>
      <c r="BA332" s="27">
        <v>44053</v>
      </c>
      <c r="BB332">
        <v>165</v>
      </c>
      <c r="BC332" s="27">
        <v>44053</v>
      </c>
      <c r="BD332">
        <v>137</v>
      </c>
      <c r="BE332" s="27">
        <v>44053</v>
      </c>
      <c r="BF332">
        <v>137</v>
      </c>
      <c r="BG332" s="27">
        <v>44097</v>
      </c>
      <c r="BJ332">
        <v>137</v>
      </c>
      <c r="BK332" s="27">
        <v>44097</v>
      </c>
      <c r="BL332">
        <v>137</v>
      </c>
      <c r="BM332" s="27">
        <v>44097</v>
      </c>
      <c r="BN332">
        <v>134</v>
      </c>
      <c r="BO332" s="27">
        <v>43929</v>
      </c>
      <c r="BP332">
        <v>134</v>
      </c>
      <c r="BQ332" s="7">
        <v>43929</v>
      </c>
      <c r="BR332">
        <v>301</v>
      </c>
      <c r="BS332" s="27">
        <v>44168</v>
      </c>
      <c r="BT332">
        <v>134</v>
      </c>
      <c r="BU332" s="27">
        <v>43929</v>
      </c>
      <c r="BV332">
        <v>134</v>
      </c>
      <c r="BW332">
        <v>43929</v>
      </c>
      <c r="BX332">
        <v>301</v>
      </c>
      <c r="BY332" s="27">
        <v>44168</v>
      </c>
      <c r="BZ332">
        <v>72</v>
      </c>
      <c r="CA332" s="27">
        <v>44168</v>
      </c>
      <c r="CB332">
        <v>137</v>
      </c>
      <c r="CC332" s="27">
        <v>44221</v>
      </c>
      <c r="CD332">
        <v>5654</v>
      </c>
      <c r="CE332" s="27">
        <v>44222</v>
      </c>
      <c r="CH332">
        <v>9300</v>
      </c>
      <c r="CI332" s="27">
        <v>44217</v>
      </c>
      <c r="CL332">
        <v>9300</v>
      </c>
      <c r="CM332" s="27">
        <v>44247</v>
      </c>
      <c r="CN332">
        <v>9301</v>
      </c>
      <c r="CO332" s="27">
        <v>44247</v>
      </c>
      <c r="CP332">
        <v>9301</v>
      </c>
      <c r="CQ332" s="7">
        <v>44247</v>
      </c>
      <c r="CT332">
        <v>2100</v>
      </c>
      <c r="CU332" s="7">
        <v>44253</v>
      </c>
      <c r="CV332">
        <v>137</v>
      </c>
      <c r="CW332" s="27">
        <v>44263</v>
      </c>
      <c r="CX332">
        <v>137</v>
      </c>
      <c r="CY332" s="27">
        <v>44298</v>
      </c>
      <c r="CZ332">
        <v>137</v>
      </c>
      <c r="DA332" s="27">
        <v>44298</v>
      </c>
      <c r="DB332">
        <v>137</v>
      </c>
      <c r="DC332" s="27">
        <v>44298</v>
      </c>
      <c r="DD332">
        <v>165</v>
      </c>
      <c r="DE332" s="27">
        <v>44298</v>
      </c>
      <c r="DF332">
        <v>165</v>
      </c>
      <c r="DG332" s="27">
        <v>44298</v>
      </c>
      <c r="DH332">
        <v>165</v>
      </c>
      <c r="DI332" s="27">
        <v>44298</v>
      </c>
      <c r="DJ332" t="s">
        <v>488</v>
      </c>
      <c r="DK332" s="7">
        <v>44363</v>
      </c>
      <c r="DL332" t="s">
        <v>54</v>
      </c>
      <c r="DM332" s="27">
        <v>44259</v>
      </c>
      <c r="DN332" t="s">
        <v>54</v>
      </c>
      <c r="DO332" s="27">
        <v>44375</v>
      </c>
      <c r="DP332" t="s">
        <v>47</v>
      </c>
      <c r="DQ332" s="27">
        <v>44368</v>
      </c>
      <c r="DT332" t="s">
        <v>48</v>
      </c>
      <c r="DU332" s="27">
        <v>44264</v>
      </c>
      <c r="DV332" t="s">
        <v>45</v>
      </c>
      <c r="DW332" s="27">
        <v>44368</v>
      </c>
      <c r="DX332" t="s">
        <v>41</v>
      </c>
      <c r="DY332" s="7">
        <v>44391</v>
      </c>
      <c r="DZ332" t="s">
        <v>40</v>
      </c>
      <c r="EA332">
        <v>44391</v>
      </c>
      <c r="EB332" t="s">
        <v>40</v>
      </c>
      <c r="EC332" s="27">
        <v>44391</v>
      </c>
      <c r="ED332" t="s">
        <v>40</v>
      </c>
      <c r="EE332" s="27">
        <v>44391</v>
      </c>
      <c r="EF332" t="s">
        <v>40</v>
      </c>
      <c r="EG332" s="7">
        <v>44391</v>
      </c>
      <c r="EH332" t="s">
        <v>40</v>
      </c>
      <c r="EI332" s="27">
        <v>44391</v>
      </c>
      <c r="EJ332" t="s">
        <v>500</v>
      </c>
      <c r="EK332" s="27">
        <v>44396</v>
      </c>
      <c r="EL332" t="s">
        <v>500</v>
      </c>
      <c r="EM332" s="27">
        <v>44396</v>
      </c>
      <c r="EN332" t="s">
        <v>500</v>
      </c>
      <c r="EO332" s="27">
        <v>44396</v>
      </c>
      <c r="EP332" t="s">
        <v>3</v>
      </c>
      <c r="EQ332" s="27">
        <v>44392</v>
      </c>
      <c r="ER332" t="s">
        <v>479</v>
      </c>
      <c r="ES332" s="27">
        <v>44419</v>
      </c>
      <c r="ET332" t="s">
        <v>478</v>
      </c>
      <c r="EU332" s="27">
        <v>44419</v>
      </c>
      <c r="EV332" t="s">
        <v>498</v>
      </c>
      <c r="EW332" s="27">
        <v>44419</v>
      </c>
      <c r="EX332" t="s">
        <v>478</v>
      </c>
      <c r="EY332" s="27">
        <v>44419</v>
      </c>
      <c r="EZ332" t="s">
        <v>478</v>
      </c>
      <c r="FA332">
        <v>44419</v>
      </c>
      <c r="FB332" t="s">
        <v>478</v>
      </c>
      <c r="FC332" s="27">
        <v>44419</v>
      </c>
      <c r="FF332" t="s">
        <v>497</v>
      </c>
      <c r="FG332" s="27">
        <v>44419</v>
      </c>
      <c r="FH332" t="s">
        <v>496</v>
      </c>
      <c r="FI332" s="7">
        <v>44419</v>
      </c>
      <c r="FJ332" t="s">
        <v>496</v>
      </c>
      <c r="FK332" s="27">
        <v>44419</v>
      </c>
      <c r="FL332" t="s">
        <v>490</v>
      </c>
      <c r="FM332" s="27">
        <v>44419</v>
      </c>
      <c r="FN332" t="s">
        <v>545</v>
      </c>
      <c r="FO332" s="27">
        <v>44263</v>
      </c>
      <c r="FP332" t="s">
        <v>545</v>
      </c>
      <c r="FQ332" s="27">
        <v>44263</v>
      </c>
      <c r="FR332" t="s">
        <v>489</v>
      </c>
      <c r="FS332" s="27">
        <v>44452</v>
      </c>
      <c r="FT332" t="s">
        <v>489</v>
      </c>
      <c r="FU332" s="7">
        <v>44452</v>
      </c>
      <c r="FV332" t="s">
        <v>489</v>
      </c>
      <c r="FW332" s="27">
        <v>44452</v>
      </c>
      <c r="FX332" t="s">
        <v>489</v>
      </c>
      <c r="FY332" s="27">
        <v>44452</v>
      </c>
      <c r="FZ332" t="s">
        <v>489</v>
      </c>
      <c r="GA332" s="27">
        <v>44452</v>
      </c>
      <c r="GB332" t="s">
        <v>489</v>
      </c>
      <c r="GC332" s="27">
        <v>44452</v>
      </c>
      <c r="GD332" t="s">
        <v>489</v>
      </c>
      <c r="GE332" s="27">
        <v>44452</v>
      </c>
      <c r="GF332" t="s">
        <v>489</v>
      </c>
      <c r="GG332" s="27">
        <v>44452</v>
      </c>
      <c r="GH332" t="s">
        <v>489</v>
      </c>
      <c r="GI332" s="27">
        <v>44481</v>
      </c>
      <c r="GJ332" t="s">
        <v>489</v>
      </c>
      <c r="GK332" s="27">
        <v>44481</v>
      </c>
      <c r="GL332" t="s">
        <v>489</v>
      </c>
      <c r="GM332" s="27">
        <v>44481</v>
      </c>
      <c r="GN332" t="s">
        <v>489</v>
      </c>
      <c r="GO332" s="27">
        <v>44481</v>
      </c>
      <c r="GP332" t="s">
        <v>489</v>
      </c>
      <c r="GQ332" s="27">
        <v>44481</v>
      </c>
      <c r="GR332" t="s">
        <v>489</v>
      </c>
      <c r="GS332" s="27">
        <v>44481</v>
      </c>
      <c r="GT332" t="s">
        <v>489</v>
      </c>
      <c r="GU332" s="27">
        <v>44481</v>
      </c>
      <c r="GV332" t="s">
        <v>489</v>
      </c>
      <c r="GW332" s="27">
        <v>44481</v>
      </c>
      <c r="GX332" t="s">
        <v>489</v>
      </c>
      <c r="GY332" s="27">
        <v>44481</v>
      </c>
      <c r="GZ332" t="s">
        <v>488</v>
      </c>
      <c r="HA332" s="27">
        <v>44481</v>
      </c>
      <c r="HB332" t="s">
        <v>488</v>
      </c>
      <c r="HC332" s="27">
        <v>44481</v>
      </c>
      <c r="HD332" t="s">
        <v>488</v>
      </c>
      <c r="HE332" s="27">
        <v>44481</v>
      </c>
      <c r="HF332" t="s">
        <v>488</v>
      </c>
      <c r="HG332">
        <v>44481</v>
      </c>
      <c r="HH332" t="s">
        <v>488</v>
      </c>
      <c r="HI332">
        <v>44481</v>
      </c>
      <c r="HJ332" t="s">
        <v>488</v>
      </c>
      <c r="HK332">
        <v>44481</v>
      </c>
      <c r="HL332" t="s">
        <v>488</v>
      </c>
      <c r="HM332" s="27">
        <v>44545</v>
      </c>
      <c r="HN332" t="s">
        <v>485</v>
      </c>
      <c r="HO332" s="27">
        <v>44545</v>
      </c>
      <c r="HP332" t="s">
        <v>487</v>
      </c>
      <c r="HQ332" s="27">
        <v>44545</v>
      </c>
      <c r="HR332" s="470" t="s">
        <v>487</v>
      </c>
      <c r="HS332" s="471">
        <v>44545</v>
      </c>
      <c r="HT332" t="s">
        <v>487</v>
      </c>
      <c r="HU332" s="27">
        <v>44545</v>
      </c>
      <c r="HV332" t="s">
        <v>487</v>
      </c>
      <c r="HW332" s="27">
        <v>44545</v>
      </c>
      <c r="HX332" t="s">
        <v>487</v>
      </c>
      <c r="HY332" s="27">
        <v>44545</v>
      </c>
      <c r="HZ332" t="s">
        <v>484</v>
      </c>
      <c r="IA332" s="27">
        <v>44587</v>
      </c>
      <c r="IB332" t="s">
        <v>484</v>
      </c>
      <c r="IC332" s="27">
        <v>44587</v>
      </c>
      <c r="ID332" t="s">
        <v>484</v>
      </c>
      <c r="IE332" s="27">
        <v>44587</v>
      </c>
      <c r="IF332" t="s">
        <v>483</v>
      </c>
      <c r="IG332" s="27">
        <v>44587</v>
      </c>
      <c r="IH332" t="s">
        <v>486</v>
      </c>
      <c r="II332" s="27">
        <v>44587</v>
      </c>
      <c r="IJ332" t="s">
        <v>486</v>
      </c>
      <c r="IK332" s="27">
        <v>44608</v>
      </c>
      <c r="IL332" t="s">
        <v>486</v>
      </c>
      <c r="IM332" s="27">
        <v>44608</v>
      </c>
      <c r="IN332" t="s">
        <v>486</v>
      </c>
      <c r="IO332" s="27">
        <v>44608</v>
      </c>
      <c r="IR332" t="s">
        <v>487</v>
      </c>
      <c r="IS332">
        <v>44608</v>
      </c>
      <c r="IT332" t="s">
        <v>487</v>
      </c>
      <c r="IU332" s="27">
        <v>44608</v>
      </c>
      <c r="IV332" t="s">
        <v>487</v>
      </c>
      <c r="IW332" s="27">
        <v>44642</v>
      </c>
      <c r="IX332" t="s">
        <v>487</v>
      </c>
      <c r="IY332" s="27">
        <v>44642</v>
      </c>
      <c r="IZ332" t="s">
        <v>487</v>
      </c>
      <c r="JA332" s="27">
        <v>44642</v>
      </c>
      <c r="JB332" t="s">
        <v>487</v>
      </c>
      <c r="JC332" s="27">
        <v>44642</v>
      </c>
      <c r="JD332" t="s">
        <v>487</v>
      </c>
      <c r="JE332" s="27">
        <v>44642</v>
      </c>
      <c r="JF332" t="s">
        <v>488</v>
      </c>
      <c r="JG332">
        <v>44662</v>
      </c>
      <c r="JH332" t="s">
        <v>485</v>
      </c>
      <c r="JI332" s="27">
        <v>44662</v>
      </c>
      <c r="JJ332" t="s">
        <v>485</v>
      </c>
      <c r="JK332">
        <v>44662</v>
      </c>
      <c r="JL332" t="s">
        <v>485</v>
      </c>
      <c r="JM332" s="27">
        <v>44662</v>
      </c>
      <c r="JN332" t="s">
        <v>485</v>
      </c>
      <c r="JO332" s="7">
        <v>44662</v>
      </c>
      <c r="JP332" t="s">
        <v>485</v>
      </c>
      <c r="JQ332" s="27">
        <v>44697</v>
      </c>
      <c r="JR332" t="s">
        <v>485</v>
      </c>
      <c r="JS332" s="27">
        <v>44697</v>
      </c>
      <c r="JT332" t="s">
        <v>485</v>
      </c>
      <c r="JU332">
        <v>44697</v>
      </c>
      <c r="JV332" t="s">
        <v>486</v>
      </c>
      <c r="JW332">
        <v>44697</v>
      </c>
      <c r="JX332" t="s">
        <v>486</v>
      </c>
      <c r="JY332" s="27">
        <v>44697</v>
      </c>
      <c r="JZ332" t="s">
        <v>486</v>
      </c>
      <c r="KA332" s="27">
        <v>44697</v>
      </c>
      <c r="KB332" t="s">
        <v>486</v>
      </c>
      <c r="KC332" s="27">
        <v>44768</v>
      </c>
      <c r="KD332" t="s">
        <v>486</v>
      </c>
      <c r="KE332" s="27">
        <v>44768</v>
      </c>
    </row>
    <row r="333" spans="1:291" x14ac:dyDescent="0.25">
      <c r="A333">
        <v>283</v>
      </c>
      <c r="B333" s="7">
        <v>43929</v>
      </c>
      <c r="D333">
        <v>283</v>
      </c>
      <c r="E333" s="7">
        <v>43929</v>
      </c>
      <c r="G333">
        <v>6243</v>
      </c>
      <c r="I333">
        <v>284</v>
      </c>
      <c r="J333" s="7">
        <v>43929</v>
      </c>
      <c r="L333">
        <v>6243</v>
      </c>
      <c r="M333">
        <v>145</v>
      </c>
      <c r="O333">
        <v>458</v>
      </c>
      <c r="P333" s="7">
        <v>43929</v>
      </c>
      <c r="X333">
        <v>145</v>
      </c>
      <c r="Y333">
        <v>279</v>
      </c>
      <c r="Z333" s="7">
        <v>43978</v>
      </c>
      <c r="AA333">
        <v>280</v>
      </c>
      <c r="AB333">
        <v>280</v>
      </c>
      <c r="AC333">
        <v>628</v>
      </c>
      <c r="AD333" s="7">
        <v>43977</v>
      </c>
      <c r="AE333" s="14" t="s">
        <v>2563</v>
      </c>
      <c r="AF333">
        <v>72</v>
      </c>
      <c r="AG333" s="7">
        <v>43993</v>
      </c>
      <c r="AK333">
        <v>30</v>
      </c>
      <c r="AL333" s="7">
        <v>43979</v>
      </c>
      <c r="AM333">
        <v>580</v>
      </c>
      <c r="AN333">
        <v>30</v>
      </c>
      <c r="AO333" s="7">
        <v>44011</v>
      </c>
      <c r="AP333">
        <v>30</v>
      </c>
      <c r="AQ333" s="7">
        <v>44011</v>
      </c>
      <c r="AR333">
        <v>30</v>
      </c>
      <c r="AS333" s="27">
        <v>44011</v>
      </c>
      <c r="AT333">
        <v>30</v>
      </c>
      <c r="AU333" s="27">
        <v>44011</v>
      </c>
      <c r="AV333">
        <v>30</v>
      </c>
      <c r="AW333" s="27">
        <v>44011</v>
      </c>
      <c r="AX333">
        <v>30</v>
      </c>
      <c r="AY333" s="27">
        <v>44011</v>
      </c>
      <c r="AZ333">
        <v>301</v>
      </c>
      <c r="BA333" s="27">
        <v>44021</v>
      </c>
      <c r="BB333">
        <v>301</v>
      </c>
      <c r="BC333" s="27">
        <v>44021</v>
      </c>
      <c r="BD333">
        <v>165</v>
      </c>
      <c r="BE333" s="27">
        <v>44053</v>
      </c>
      <c r="BF333">
        <v>165</v>
      </c>
      <c r="BG333" s="27">
        <v>44097</v>
      </c>
      <c r="BJ333">
        <v>165</v>
      </c>
      <c r="BK333" s="27">
        <v>44097</v>
      </c>
      <c r="BL333">
        <v>165</v>
      </c>
      <c r="BM333" s="27">
        <v>44097</v>
      </c>
      <c r="BN333">
        <v>291</v>
      </c>
      <c r="BO333" s="27">
        <v>44097</v>
      </c>
      <c r="BP333">
        <v>291</v>
      </c>
      <c r="BQ333" s="7">
        <v>44097</v>
      </c>
      <c r="BR333">
        <v>30</v>
      </c>
      <c r="BS333" s="27">
        <v>44168</v>
      </c>
      <c r="BT333">
        <v>291</v>
      </c>
      <c r="BU333" s="27">
        <v>44097</v>
      </c>
      <c r="BV333">
        <v>291</v>
      </c>
      <c r="BW333">
        <v>44097</v>
      </c>
      <c r="BX333">
        <v>30</v>
      </c>
      <c r="BY333" s="27">
        <v>44168</v>
      </c>
      <c r="BZ333">
        <v>134</v>
      </c>
      <c r="CA333" s="27">
        <v>43929</v>
      </c>
      <c r="CB333">
        <v>165</v>
      </c>
      <c r="CC333" s="27">
        <v>44221</v>
      </c>
      <c r="CD333">
        <v>5655</v>
      </c>
      <c r="CE333" s="27">
        <v>44222</v>
      </c>
      <c r="CH333">
        <v>9303</v>
      </c>
      <c r="CI333" s="27">
        <v>44217</v>
      </c>
      <c r="CL333">
        <v>9303</v>
      </c>
      <c r="CM333" s="27">
        <v>44247</v>
      </c>
      <c r="CN333">
        <v>9300</v>
      </c>
      <c r="CO333" s="27">
        <v>44247</v>
      </c>
      <c r="CP333">
        <v>9300</v>
      </c>
      <c r="CQ333" s="7">
        <v>44247</v>
      </c>
      <c r="CT333">
        <v>820</v>
      </c>
      <c r="CU333" s="7">
        <v>44264</v>
      </c>
      <c r="CV333">
        <v>165</v>
      </c>
      <c r="CW333" s="27">
        <v>44263</v>
      </c>
      <c r="CX333">
        <v>165</v>
      </c>
      <c r="CY333" s="27">
        <v>44298</v>
      </c>
      <c r="CZ333">
        <v>165</v>
      </c>
      <c r="DA333" s="27">
        <v>44298</v>
      </c>
      <c r="DB333">
        <v>165</v>
      </c>
      <c r="DC333" s="27">
        <v>44298</v>
      </c>
      <c r="DD333">
        <v>301</v>
      </c>
      <c r="DE333" s="27">
        <v>44330</v>
      </c>
      <c r="DF333">
        <v>301</v>
      </c>
      <c r="DG333" s="27">
        <v>44330</v>
      </c>
      <c r="DH333">
        <v>301</v>
      </c>
      <c r="DI333" s="27">
        <v>44330</v>
      </c>
      <c r="DJ333" t="s">
        <v>489</v>
      </c>
      <c r="DK333" s="7">
        <v>44365</v>
      </c>
      <c r="DL333" t="s">
        <v>56</v>
      </c>
      <c r="DM333" s="27">
        <v>44259</v>
      </c>
      <c r="DN333" t="s">
        <v>56</v>
      </c>
      <c r="DO333" s="27">
        <v>44375</v>
      </c>
      <c r="DP333" t="s">
        <v>48</v>
      </c>
      <c r="DQ333" s="27">
        <v>44264</v>
      </c>
      <c r="DT333" t="s">
        <v>55</v>
      </c>
      <c r="DU333" s="27">
        <v>44375</v>
      </c>
      <c r="DV333" t="s">
        <v>47</v>
      </c>
      <c r="DW333" s="27">
        <v>44368</v>
      </c>
      <c r="DX333" t="s">
        <v>43</v>
      </c>
      <c r="DY333" s="7">
        <v>44391</v>
      </c>
      <c r="DZ333" t="s">
        <v>41</v>
      </c>
      <c r="EA333">
        <v>44391</v>
      </c>
      <c r="EB333" t="s">
        <v>41</v>
      </c>
      <c r="EC333" s="27">
        <v>44391</v>
      </c>
      <c r="ED333" t="s">
        <v>41</v>
      </c>
      <c r="EE333" s="27">
        <v>44391</v>
      </c>
      <c r="EF333" t="s">
        <v>41</v>
      </c>
      <c r="EG333" s="7">
        <v>44391</v>
      </c>
      <c r="EH333" t="s">
        <v>41</v>
      </c>
      <c r="EI333" s="27">
        <v>44391</v>
      </c>
      <c r="EL333" t="s">
        <v>3</v>
      </c>
      <c r="EM333" s="27">
        <v>44392</v>
      </c>
      <c r="EN333" t="s">
        <v>3</v>
      </c>
      <c r="EO333" s="27">
        <v>44392</v>
      </c>
      <c r="EP333" t="s">
        <v>39</v>
      </c>
      <c r="EQ333" s="27">
        <v>44392</v>
      </c>
      <c r="ER333" t="s">
        <v>480</v>
      </c>
      <c r="ES333" s="27">
        <v>44396</v>
      </c>
      <c r="ET333" t="s">
        <v>479</v>
      </c>
      <c r="EU333" s="27">
        <v>44421</v>
      </c>
      <c r="EV333" t="s">
        <v>478</v>
      </c>
      <c r="EW333" s="27">
        <v>44419</v>
      </c>
      <c r="EX333" t="s">
        <v>479</v>
      </c>
      <c r="EY333" s="27">
        <v>44421</v>
      </c>
      <c r="EZ333" t="s">
        <v>479</v>
      </c>
      <c r="FA333">
        <v>44421</v>
      </c>
      <c r="FB333" t="s">
        <v>479</v>
      </c>
      <c r="FC333" s="27">
        <v>44421</v>
      </c>
      <c r="FF333" t="s">
        <v>498</v>
      </c>
      <c r="FG333" s="27">
        <v>44419</v>
      </c>
      <c r="FH333" t="s">
        <v>497</v>
      </c>
      <c r="FI333" s="7">
        <v>44419</v>
      </c>
      <c r="FJ333" t="s">
        <v>497</v>
      </c>
      <c r="FK333" s="27">
        <v>44419</v>
      </c>
      <c r="FL333" t="s">
        <v>491</v>
      </c>
      <c r="FM333" s="27">
        <v>44421</v>
      </c>
      <c r="FN333" t="s">
        <v>490</v>
      </c>
      <c r="FO333" s="27">
        <v>44452</v>
      </c>
      <c r="FP333" t="s">
        <v>490</v>
      </c>
      <c r="FQ333" s="27">
        <v>44452</v>
      </c>
      <c r="FR333" t="s">
        <v>545</v>
      </c>
      <c r="FS333" s="27">
        <v>44263</v>
      </c>
      <c r="FT333" t="s">
        <v>545</v>
      </c>
      <c r="FU333" s="7">
        <v>44263</v>
      </c>
      <c r="FV333" t="s">
        <v>545</v>
      </c>
      <c r="FW333" s="27">
        <v>44263</v>
      </c>
      <c r="FX333" t="s">
        <v>545</v>
      </c>
      <c r="FY333" s="27">
        <v>44263</v>
      </c>
      <c r="FZ333" t="s">
        <v>545</v>
      </c>
      <c r="GA333" s="27">
        <v>44263</v>
      </c>
      <c r="GB333" t="s">
        <v>545</v>
      </c>
      <c r="GC333" s="27">
        <v>44263</v>
      </c>
      <c r="GD333" t="s">
        <v>545</v>
      </c>
      <c r="GE333" s="27">
        <v>44263</v>
      </c>
      <c r="GF333" t="s">
        <v>545</v>
      </c>
      <c r="GG333" s="27">
        <v>44263</v>
      </c>
      <c r="GH333" t="s">
        <v>545</v>
      </c>
      <c r="GI333" s="27">
        <v>44263</v>
      </c>
      <c r="GJ333" t="s">
        <v>545</v>
      </c>
      <c r="GK333" s="27">
        <v>44263</v>
      </c>
      <c r="GL333" t="s">
        <v>545</v>
      </c>
      <c r="GM333" s="27">
        <v>44263</v>
      </c>
      <c r="GN333" t="s">
        <v>545</v>
      </c>
      <c r="GO333" s="27">
        <v>44263</v>
      </c>
      <c r="GP333" t="s">
        <v>545</v>
      </c>
      <c r="GQ333" s="27">
        <v>44263</v>
      </c>
      <c r="GR333" t="s">
        <v>545</v>
      </c>
      <c r="GS333" s="27">
        <v>44263</v>
      </c>
      <c r="GT333" t="s">
        <v>545</v>
      </c>
      <c r="GU333" s="27">
        <v>44263</v>
      </c>
      <c r="GV333" t="s">
        <v>545</v>
      </c>
      <c r="GW333" s="27">
        <v>44263</v>
      </c>
      <c r="GX333" t="s">
        <v>545</v>
      </c>
      <c r="GY333" s="27">
        <v>44263</v>
      </c>
      <c r="GZ333" t="s">
        <v>489</v>
      </c>
      <c r="HA333" s="27">
        <v>44481</v>
      </c>
      <c r="HB333" t="s">
        <v>489</v>
      </c>
      <c r="HC333" s="27">
        <v>44481</v>
      </c>
      <c r="HD333" t="s">
        <v>489</v>
      </c>
      <c r="HE333" s="27">
        <v>44481</v>
      </c>
      <c r="HF333" t="s">
        <v>489</v>
      </c>
      <c r="HG333">
        <v>44481</v>
      </c>
      <c r="HH333" t="s">
        <v>489</v>
      </c>
      <c r="HI333">
        <v>44481</v>
      </c>
      <c r="HJ333" t="s">
        <v>489</v>
      </c>
      <c r="HK333">
        <v>44481</v>
      </c>
      <c r="HL333" t="s">
        <v>489</v>
      </c>
      <c r="HM333" s="27">
        <v>44545</v>
      </c>
      <c r="HN333" t="s">
        <v>486</v>
      </c>
      <c r="HO333" s="27">
        <v>44545</v>
      </c>
      <c r="HP333" t="s">
        <v>488</v>
      </c>
      <c r="HQ333" s="27">
        <v>44545</v>
      </c>
      <c r="HR333" s="470" t="s">
        <v>488</v>
      </c>
      <c r="HS333" s="471">
        <v>44545</v>
      </c>
      <c r="HT333" t="s">
        <v>488</v>
      </c>
      <c r="HU333" s="27">
        <v>44545</v>
      </c>
      <c r="HV333" t="s">
        <v>488</v>
      </c>
      <c r="HW333" s="27">
        <v>44545</v>
      </c>
      <c r="HX333" t="s">
        <v>488</v>
      </c>
      <c r="HY333" s="27">
        <v>44545</v>
      </c>
      <c r="HZ333" t="s">
        <v>485</v>
      </c>
      <c r="IA333" s="27">
        <v>44587</v>
      </c>
      <c r="IB333" t="s">
        <v>485</v>
      </c>
      <c r="IC333" s="27">
        <v>44587</v>
      </c>
      <c r="ID333" t="s">
        <v>485</v>
      </c>
      <c r="IE333" s="27">
        <v>44587</v>
      </c>
      <c r="IF333" t="s">
        <v>484</v>
      </c>
      <c r="IG333" s="27">
        <v>44587</v>
      </c>
      <c r="IH333" t="s">
        <v>487</v>
      </c>
      <c r="II333" s="27">
        <v>44587</v>
      </c>
      <c r="IJ333" t="s">
        <v>487</v>
      </c>
      <c r="IK333" s="27">
        <v>44608</v>
      </c>
      <c r="IL333" t="s">
        <v>487</v>
      </c>
      <c r="IM333" s="27">
        <v>44608</v>
      </c>
      <c r="IN333" t="s">
        <v>487</v>
      </c>
      <c r="IO333" s="27">
        <v>44608</v>
      </c>
      <c r="IR333" t="s">
        <v>488</v>
      </c>
      <c r="IS333">
        <v>44608</v>
      </c>
      <c r="IT333" t="s">
        <v>488</v>
      </c>
      <c r="IU333" s="27">
        <v>44608</v>
      </c>
      <c r="IV333" t="s">
        <v>488</v>
      </c>
      <c r="IW333" s="27">
        <v>44642</v>
      </c>
      <c r="IX333" t="s">
        <v>488</v>
      </c>
      <c r="IY333" s="27">
        <v>44642</v>
      </c>
      <c r="IZ333" t="s">
        <v>488</v>
      </c>
      <c r="JA333" s="27">
        <v>44642</v>
      </c>
      <c r="JB333" t="s">
        <v>488</v>
      </c>
      <c r="JC333" s="27">
        <v>44642</v>
      </c>
      <c r="JD333" t="s">
        <v>488</v>
      </c>
      <c r="JE333" s="27">
        <v>44642</v>
      </c>
      <c r="JF333" t="s">
        <v>489</v>
      </c>
      <c r="JG333">
        <v>44662</v>
      </c>
      <c r="JH333" t="s">
        <v>486</v>
      </c>
      <c r="JI333" s="27">
        <v>44662</v>
      </c>
      <c r="JJ333" t="s">
        <v>486</v>
      </c>
      <c r="JK333">
        <v>44662</v>
      </c>
      <c r="JL333" t="s">
        <v>486</v>
      </c>
      <c r="JM333" s="27">
        <v>44662</v>
      </c>
      <c r="JN333" t="s">
        <v>486</v>
      </c>
      <c r="JO333" s="7">
        <v>44662</v>
      </c>
      <c r="JP333" t="s">
        <v>486</v>
      </c>
      <c r="JQ333" s="27">
        <v>44697</v>
      </c>
      <c r="JR333" t="s">
        <v>486</v>
      </c>
      <c r="JS333" s="27">
        <v>44697</v>
      </c>
      <c r="JT333" t="s">
        <v>486</v>
      </c>
      <c r="JU333">
        <v>44697</v>
      </c>
      <c r="JV333" t="s">
        <v>487</v>
      </c>
      <c r="JW333">
        <v>44697</v>
      </c>
      <c r="JX333" t="s">
        <v>487</v>
      </c>
      <c r="JY333" s="27">
        <v>44697</v>
      </c>
      <c r="JZ333" t="s">
        <v>487</v>
      </c>
      <c r="KA333" s="27">
        <v>44697</v>
      </c>
      <c r="KB333" t="s">
        <v>487</v>
      </c>
      <c r="KC333" s="27">
        <v>44768</v>
      </c>
      <c r="KD333" t="s">
        <v>487</v>
      </c>
      <c r="KE333" s="27">
        <v>44768</v>
      </c>
    </row>
    <row r="334" spans="1:291" x14ac:dyDescent="0.25">
      <c r="A334">
        <v>284</v>
      </c>
      <c r="B334" s="7">
        <v>43929</v>
      </c>
      <c r="D334">
        <v>284</v>
      </c>
      <c r="E334" s="7">
        <v>43929</v>
      </c>
      <c r="G334">
        <v>6244</v>
      </c>
      <c r="I334">
        <v>300</v>
      </c>
      <c r="J334" s="7">
        <v>43929</v>
      </c>
      <c r="L334">
        <v>6244</v>
      </c>
      <c r="M334">
        <v>279</v>
      </c>
      <c r="O334">
        <v>630</v>
      </c>
      <c r="P334" s="7">
        <v>43929</v>
      </c>
      <c r="X334">
        <v>279</v>
      </c>
      <c r="Y334">
        <v>280</v>
      </c>
      <c r="Z334" s="7">
        <v>43978</v>
      </c>
      <c r="AA334">
        <v>281</v>
      </c>
      <c r="AB334">
        <v>281</v>
      </c>
      <c r="AC334">
        <v>580</v>
      </c>
      <c r="AD334" s="7">
        <v>43977</v>
      </c>
      <c r="AE334" s="14" t="s">
        <v>2564</v>
      </c>
      <c r="AF334">
        <v>134</v>
      </c>
      <c r="AG334" s="7">
        <v>43929</v>
      </c>
      <c r="AK334">
        <v>9302</v>
      </c>
      <c r="AL334" s="7">
        <v>43979</v>
      </c>
      <c r="AM334">
        <v>43</v>
      </c>
      <c r="AN334">
        <v>9302</v>
      </c>
      <c r="AO334" s="7">
        <v>44011</v>
      </c>
      <c r="AP334">
        <v>9302</v>
      </c>
      <c r="AQ334" s="7">
        <v>44011</v>
      </c>
      <c r="AR334">
        <v>9302</v>
      </c>
      <c r="AS334" s="27">
        <v>44021</v>
      </c>
      <c r="AT334">
        <v>9302</v>
      </c>
      <c r="AU334" s="27">
        <v>44021</v>
      </c>
      <c r="AV334">
        <v>9302</v>
      </c>
      <c r="AW334" s="27">
        <v>44021</v>
      </c>
      <c r="AX334">
        <v>9302</v>
      </c>
      <c r="AY334" s="27">
        <v>44053</v>
      </c>
      <c r="AZ334">
        <v>30</v>
      </c>
      <c r="BA334" s="27">
        <v>44011</v>
      </c>
      <c r="BB334">
        <v>30</v>
      </c>
      <c r="BC334" s="27">
        <v>44011</v>
      </c>
      <c r="BD334">
        <v>301</v>
      </c>
      <c r="BE334" s="27">
        <v>44021</v>
      </c>
      <c r="BF334">
        <v>301</v>
      </c>
      <c r="BG334" s="27">
        <v>44097</v>
      </c>
      <c r="BJ334">
        <v>301</v>
      </c>
      <c r="BK334" s="27">
        <v>44097</v>
      </c>
      <c r="BL334">
        <v>301</v>
      </c>
      <c r="BM334" s="27">
        <v>44097</v>
      </c>
      <c r="BN334">
        <v>137</v>
      </c>
      <c r="BO334" s="27">
        <v>44097</v>
      </c>
      <c r="BP334">
        <v>137</v>
      </c>
      <c r="BQ334" s="7">
        <v>44097</v>
      </c>
      <c r="BR334">
        <v>9302</v>
      </c>
      <c r="BS334" s="27">
        <v>44168</v>
      </c>
      <c r="BT334">
        <v>137</v>
      </c>
      <c r="BU334" s="27">
        <v>44097</v>
      </c>
      <c r="BV334">
        <v>137</v>
      </c>
      <c r="BW334">
        <v>44097</v>
      </c>
      <c r="BX334">
        <v>9302</v>
      </c>
      <c r="BY334" s="27">
        <v>44168</v>
      </c>
      <c r="BZ334">
        <v>291</v>
      </c>
      <c r="CA334" s="27">
        <v>44097</v>
      </c>
      <c r="CB334">
        <v>301</v>
      </c>
      <c r="CC334" s="27">
        <v>44217</v>
      </c>
      <c r="CH334">
        <v>9308</v>
      </c>
      <c r="CI334" s="27">
        <v>44221</v>
      </c>
      <c r="CL334">
        <v>9308</v>
      </c>
      <c r="CM334" s="27">
        <v>44247</v>
      </c>
      <c r="CN334">
        <v>9303</v>
      </c>
      <c r="CO334" s="27">
        <v>44247</v>
      </c>
      <c r="CP334">
        <v>9303</v>
      </c>
      <c r="CQ334" s="7">
        <v>44247</v>
      </c>
      <c r="CT334">
        <v>890</v>
      </c>
      <c r="CU334" s="7">
        <v>44264</v>
      </c>
      <c r="CV334">
        <v>301</v>
      </c>
      <c r="CW334" s="27">
        <v>44263</v>
      </c>
      <c r="CX334">
        <v>301</v>
      </c>
      <c r="CY334" s="27">
        <v>44263</v>
      </c>
      <c r="CZ334">
        <v>301</v>
      </c>
      <c r="DA334" s="27">
        <v>44300</v>
      </c>
      <c r="DB334">
        <v>301</v>
      </c>
      <c r="DC334" s="27">
        <v>44300</v>
      </c>
      <c r="DD334">
        <v>30</v>
      </c>
      <c r="DE334" s="27">
        <v>44330</v>
      </c>
      <c r="DF334">
        <v>30</v>
      </c>
      <c r="DG334" s="27">
        <v>44330</v>
      </c>
      <c r="DH334">
        <v>30</v>
      </c>
      <c r="DI334" s="27">
        <v>44344</v>
      </c>
      <c r="DJ334" t="s">
        <v>545</v>
      </c>
      <c r="DK334" s="7">
        <v>44263</v>
      </c>
      <c r="DL334" t="s">
        <v>57</v>
      </c>
      <c r="DM334" s="27">
        <v>44259</v>
      </c>
      <c r="DN334" t="s">
        <v>57</v>
      </c>
      <c r="DO334" s="27">
        <v>44259</v>
      </c>
      <c r="DP334" t="s">
        <v>55</v>
      </c>
      <c r="DQ334" s="27">
        <v>44375</v>
      </c>
      <c r="DT334" t="s">
        <v>49</v>
      </c>
      <c r="DU334" s="27">
        <v>44368</v>
      </c>
      <c r="DV334" t="s">
        <v>48</v>
      </c>
      <c r="DW334" s="27">
        <v>44264</v>
      </c>
      <c r="DX334" t="s">
        <v>45</v>
      </c>
      <c r="DY334" s="7">
        <v>44391</v>
      </c>
      <c r="DZ334" t="s">
        <v>43</v>
      </c>
      <c r="EA334">
        <v>44391</v>
      </c>
      <c r="EB334" t="s">
        <v>43</v>
      </c>
      <c r="EC334" s="27">
        <v>44391</v>
      </c>
      <c r="ED334" t="s">
        <v>43</v>
      </c>
      <c r="EE334" s="27">
        <v>44391</v>
      </c>
      <c r="EF334" t="s">
        <v>43</v>
      </c>
      <c r="EG334" s="7">
        <v>44391</v>
      </c>
      <c r="EH334" t="s">
        <v>43</v>
      </c>
      <c r="EI334" s="27">
        <v>44391</v>
      </c>
      <c r="EL334" t="s">
        <v>39</v>
      </c>
      <c r="EM334" s="27">
        <v>44392</v>
      </c>
      <c r="EN334" t="s">
        <v>39</v>
      </c>
      <c r="EO334" s="27">
        <v>44392</v>
      </c>
      <c r="EP334" t="s">
        <v>40</v>
      </c>
      <c r="EQ334" s="27">
        <v>44391</v>
      </c>
      <c r="ER334" t="s">
        <v>481</v>
      </c>
      <c r="ES334" s="27">
        <v>44396</v>
      </c>
      <c r="ET334" t="s">
        <v>480</v>
      </c>
      <c r="EU334" s="27">
        <v>44421</v>
      </c>
      <c r="EV334" t="s">
        <v>479</v>
      </c>
      <c r="EW334" s="27">
        <v>44421</v>
      </c>
      <c r="EX334" t="s">
        <v>480</v>
      </c>
      <c r="EY334" s="27">
        <v>44421</v>
      </c>
      <c r="EZ334" t="s">
        <v>480</v>
      </c>
      <c r="FA334">
        <v>44421</v>
      </c>
      <c r="FB334" t="s">
        <v>480</v>
      </c>
      <c r="FC334" s="27">
        <v>44421</v>
      </c>
      <c r="FF334" t="s">
        <v>478</v>
      </c>
      <c r="FG334" s="27">
        <v>44419</v>
      </c>
      <c r="FH334" t="s">
        <v>498</v>
      </c>
      <c r="FI334" s="7">
        <v>44419</v>
      </c>
      <c r="FJ334" t="s">
        <v>498</v>
      </c>
      <c r="FK334" s="27">
        <v>44419</v>
      </c>
      <c r="FL334" t="s">
        <v>493</v>
      </c>
      <c r="FM334" s="27">
        <v>44421</v>
      </c>
      <c r="FN334" t="s">
        <v>491</v>
      </c>
      <c r="FO334" s="27">
        <v>44452</v>
      </c>
      <c r="FP334" t="s">
        <v>491</v>
      </c>
      <c r="FQ334" s="27">
        <v>44452</v>
      </c>
      <c r="FR334" t="s">
        <v>490</v>
      </c>
      <c r="FS334" s="27">
        <v>44452</v>
      </c>
      <c r="FT334" t="s">
        <v>490</v>
      </c>
      <c r="FU334" s="7">
        <v>44452</v>
      </c>
      <c r="FV334" t="s">
        <v>490</v>
      </c>
      <c r="FW334" s="27">
        <v>44452</v>
      </c>
      <c r="FX334" t="s">
        <v>490</v>
      </c>
      <c r="FY334" s="27">
        <v>44452</v>
      </c>
      <c r="FZ334" t="s">
        <v>490</v>
      </c>
      <c r="GA334" s="27">
        <v>44452</v>
      </c>
      <c r="GB334" t="s">
        <v>490</v>
      </c>
      <c r="GC334" s="27">
        <v>44452</v>
      </c>
      <c r="GD334" t="s">
        <v>490</v>
      </c>
      <c r="GE334" s="27">
        <v>44452</v>
      </c>
      <c r="GF334" t="s">
        <v>490</v>
      </c>
      <c r="GG334" s="27">
        <v>44452</v>
      </c>
      <c r="GH334" t="s">
        <v>490</v>
      </c>
      <c r="GI334" s="27">
        <v>44481</v>
      </c>
      <c r="GJ334" t="s">
        <v>490</v>
      </c>
      <c r="GK334" s="27">
        <v>44481</v>
      </c>
      <c r="GL334" t="s">
        <v>490</v>
      </c>
      <c r="GM334" s="27">
        <v>44481</v>
      </c>
      <c r="GN334" t="s">
        <v>490</v>
      </c>
      <c r="GO334" s="27">
        <v>44481</v>
      </c>
      <c r="GP334" t="s">
        <v>490</v>
      </c>
      <c r="GQ334" s="27">
        <v>44481</v>
      </c>
      <c r="GR334" t="s">
        <v>490</v>
      </c>
      <c r="GS334" s="27">
        <v>44481</v>
      </c>
      <c r="GT334" t="s">
        <v>490</v>
      </c>
      <c r="GU334" s="27">
        <v>44509</v>
      </c>
      <c r="GV334" t="s">
        <v>490</v>
      </c>
      <c r="GW334" s="27">
        <v>44509</v>
      </c>
      <c r="GX334" t="s">
        <v>490</v>
      </c>
      <c r="GY334" s="27">
        <v>44509</v>
      </c>
      <c r="GZ334" t="s">
        <v>545</v>
      </c>
      <c r="HA334" s="27">
        <v>44263</v>
      </c>
      <c r="HB334" t="s">
        <v>545</v>
      </c>
      <c r="HC334" s="27">
        <v>44263</v>
      </c>
      <c r="HD334" t="s">
        <v>545</v>
      </c>
      <c r="HE334" s="27">
        <v>44263</v>
      </c>
      <c r="HF334" t="s">
        <v>545</v>
      </c>
      <c r="HG334">
        <v>44263</v>
      </c>
      <c r="HH334" t="s">
        <v>545</v>
      </c>
      <c r="HI334">
        <v>44263</v>
      </c>
      <c r="HJ334" t="s">
        <v>545</v>
      </c>
      <c r="HK334">
        <v>44263</v>
      </c>
      <c r="HL334" t="s">
        <v>545</v>
      </c>
      <c r="HM334" s="27">
        <v>44263</v>
      </c>
      <c r="HN334" t="s">
        <v>487</v>
      </c>
      <c r="HO334" s="27">
        <v>44545</v>
      </c>
      <c r="HP334" t="s">
        <v>489</v>
      </c>
      <c r="HQ334" s="27">
        <v>44545</v>
      </c>
      <c r="HR334" s="470" t="s">
        <v>489</v>
      </c>
      <c r="HS334" s="471">
        <v>44545</v>
      </c>
      <c r="HT334" t="s">
        <v>489</v>
      </c>
      <c r="HU334" s="27">
        <v>44545</v>
      </c>
      <c r="HV334" t="s">
        <v>489</v>
      </c>
      <c r="HW334" s="27">
        <v>44545</v>
      </c>
      <c r="HX334" t="s">
        <v>489</v>
      </c>
      <c r="HY334" s="27">
        <v>44545</v>
      </c>
      <c r="HZ334" t="s">
        <v>486</v>
      </c>
      <c r="IA334" s="27">
        <v>44587</v>
      </c>
      <c r="IB334" t="s">
        <v>486</v>
      </c>
      <c r="IC334" s="27">
        <v>44587</v>
      </c>
      <c r="ID334" t="s">
        <v>486</v>
      </c>
      <c r="IE334" s="27">
        <v>44587</v>
      </c>
      <c r="IF334" t="s">
        <v>485</v>
      </c>
      <c r="IG334" s="27">
        <v>44587</v>
      </c>
      <c r="IH334" t="s">
        <v>488</v>
      </c>
      <c r="II334" s="27">
        <v>44587</v>
      </c>
      <c r="IJ334" t="s">
        <v>488</v>
      </c>
      <c r="IK334" s="27">
        <v>44608</v>
      </c>
      <c r="IL334" t="s">
        <v>488</v>
      </c>
      <c r="IM334" s="27">
        <v>44608</v>
      </c>
      <c r="IN334" t="s">
        <v>488</v>
      </c>
      <c r="IO334" s="27">
        <v>44608</v>
      </c>
      <c r="IR334" t="s">
        <v>489</v>
      </c>
      <c r="IS334">
        <v>44608</v>
      </c>
      <c r="IT334" t="s">
        <v>489</v>
      </c>
      <c r="IU334" s="27">
        <v>44608</v>
      </c>
      <c r="IV334" t="s">
        <v>489</v>
      </c>
      <c r="IW334" s="27">
        <v>44642</v>
      </c>
      <c r="IX334" t="s">
        <v>489</v>
      </c>
      <c r="IY334" s="27">
        <v>44642</v>
      </c>
      <c r="IZ334" t="s">
        <v>489</v>
      </c>
      <c r="JA334" s="27">
        <v>44642</v>
      </c>
      <c r="JB334" t="s">
        <v>489</v>
      </c>
      <c r="JC334" s="27">
        <v>44642</v>
      </c>
      <c r="JD334" t="s">
        <v>489</v>
      </c>
      <c r="JE334" s="27">
        <v>44642</v>
      </c>
      <c r="JF334" t="s">
        <v>545</v>
      </c>
      <c r="JG334">
        <v>44263</v>
      </c>
      <c r="JH334" t="s">
        <v>487</v>
      </c>
      <c r="JI334" s="27">
        <v>44662</v>
      </c>
      <c r="JJ334" t="s">
        <v>487</v>
      </c>
      <c r="JK334">
        <v>44662</v>
      </c>
      <c r="JL334" t="s">
        <v>487</v>
      </c>
      <c r="JM334" s="27">
        <v>44662</v>
      </c>
      <c r="JN334" t="s">
        <v>487</v>
      </c>
      <c r="JO334" s="7">
        <v>44662</v>
      </c>
      <c r="JP334" t="s">
        <v>487</v>
      </c>
      <c r="JQ334" s="27">
        <v>44697</v>
      </c>
      <c r="JR334" t="s">
        <v>487</v>
      </c>
      <c r="JS334" s="27">
        <v>44697</v>
      </c>
      <c r="JT334" t="s">
        <v>487</v>
      </c>
      <c r="JU334">
        <v>44697</v>
      </c>
      <c r="JV334" t="s">
        <v>488</v>
      </c>
      <c r="JW334">
        <v>44697</v>
      </c>
      <c r="JX334" t="s">
        <v>488</v>
      </c>
      <c r="JY334" s="27">
        <v>44697</v>
      </c>
      <c r="JZ334" t="s">
        <v>488</v>
      </c>
      <c r="KA334" s="27">
        <v>44697</v>
      </c>
      <c r="KB334" t="s">
        <v>488</v>
      </c>
      <c r="KC334" s="27">
        <v>44768</v>
      </c>
      <c r="KD334" t="s">
        <v>488</v>
      </c>
      <c r="KE334" s="27">
        <v>44768</v>
      </c>
    </row>
    <row r="335" spans="1:291" x14ac:dyDescent="0.25">
      <c r="A335">
        <v>300</v>
      </c>
      <c r="B335" s="7">
        <v>43929</v>
      </c>
      <c r="D335">
        <v>300</v>
      </c>
      <c r="E335" s="7">
        <v>43929</v>
      </c>
      <c r="G335">
        <v>6119</v>
      </c>
      <c r="I335">
        <v>299</v>
      </c>
      <c r="J335" s="7">
        <v>43966</v>
      </c>
      <c r="L335">
        <v>6119</v>
      </c>
      <c r="M335">
        <v>280</v>
      </c>
      <c r="O335">
        <v>628</v>
      </c>
      <c r="P335" s="7">
        <v>43929</v>
      </c>
      <c r="X335">
        <v>280</v>
      </c>
      <c r="Y335">
        <v>281</v>
      </c>
      <c r="Z335" s="7">
        <v>43978</v>
      </c>
      <c r="AA335">
        <v>282</v>
      </c>
      <c r="AB335">
        <v>282</v>
      </c>
      <c r="AC335">
        <v>43</v>
      </c>
      <c r="AD335" s="7">
        <v>43978</v>
      </c>
      <c r="AE335" s="14" t="s">
        <v>2565</v>
      </c>
      <c r="AF335">
        <v>291</v>
      </c>
      <c r="AG335" s="7">
        <v>43978</v>
      </c>
      <c r="AK335">
        <v>9301</v>
      </c>
      <c r="AL335" s="7">
        <v>43979</v>
      </c>
      <c r="AM335">
        <v>84</v>
      </c>
      <c r="AN335">
        <v>9301</v>
      </c>
      <c r="AO335" s="7">
        <v>44011</v>
      </c>
      <c r="AP335">
        <v>9301</v>
      </c>
      <c r="AQ335" s="7">
        <v>44011</v>
      </c>
      <c r="AR335">
        <v>9301</v>
      </c>
      <c r="AS335" s="27">
        <v>44021</v>
      </c>
      <c r="AT335">
        <v>9301</v>
      </c>
      <c r="AU335" s="27">
        <v>44021</v>
      </c>
      <c r="AV335">
        <v>9301</v>
      </c>
      <c r="AW335" s="27">
        <v>44021</v>
      </c>
      <c r="AX335">
        <v>9301</v>
      </c>
      <c r="AY335" s="27">
        <v>44053</v>
      </c>
      <c r="AZ335">
        <v>9302</v>
      </c>
      <c r="BA335" s="27">
        <v>44053</v>
      </c>
      <c r="BB335">
        <v>9302</v>
      </c>
      <c r="BC335" s="27">
        <v>44053</v>
      </c>
      <c r="BD335">
        <v>30</v>
      </c>
      <c r="BE335" s="27">
        <v>44011</v>
      </c>
      <c r="BF335">
        <v>30</v>
      </c>
      <c r="BG335" s="27">
        <v>44097</v>
      </c>
      <c r="BJ335">
        <v>30</v>
      </c>
      <c r="BK335" s="27">
        <v>44097</v>
      </c>
      <c r="BL335">
        <v>30</v>
      </c>
      <c r="BM335" s="27">
        <v>44097</v>
      </c>
      <c r="BN335">
        <v>165</v>
      </c>
      <c r="BO335" s="27">
        <v>44097</v>
      </c>
      <c r="BP335">
        <v>165</v>
      </c>
      <c r="BQ335" s="7">
        <v>44097</v>
      </c>
      <c r="BR335">
        <v>9301</v>
      </c>
      <c r="BS335" s="27">
        <v>44168</v>
      </c>
      <c r="BT335">
        <v>165</v>
      </c>
      <c r="BU335" s="27">
        <v>44168</v>
      </c>
      <c r="BV335">
        <v>165</v>
      </c>
      <c r="BW335" s="7">
        <v>44168</v>
      </c>
      <c r="BX335">
        <v>9301</v>
      </c>
      <c r="BY335" s="27">
        <v>44195</v>
      </c>
      <c r="BZ335">
        <v>137</v>
      </c>
      <c r="CA335" s="27">
        <v>44097</v>
      </c>
      <c r="CB335">
        <v>30</v>
      </c>
      <c r="CC335" s="27">
        <v>44217</v>
      </c>
      <c r="CH335">
        <v>9309</v>
      </c>
      <c r="CI335" s="27">
        <v>44217</v>
      </c>
      <c r="CL335">
        <v>9309</v>
      </c>
      <c r="CM335" s="27">
        <v>44247</v>
      </c>
      <c r="CN335">
        <v>9308</v>
      </c>
      <c r="CO335" s="27">
        <v>44247</v>
      </c>
      <c r="CP335">
        <v>9308</v>
      </c>
      <c r="CQ335" s="7">
        <v>44247</v>
      </c>
      <c r="CT335">
        <v>891</v>
      </c>
      <c r="CU335" s="7">
        <v>44264</v>
      </c>
      <c r="CV335">
        <v>30</v>
      </c>
      <c r="CW335" s="27">
        <v>44263</v>
      </c>
      <c r="CX335">
        <v>30</v>
      </c>
      <c r="CY335" s="27">
        <v>44263</v>
      </c>
      <c r="CZ335">
        <v>30</v>
      </c>
      <c r="DA335" s="27">
        <v>44300</v>
      </c>
      <c r="DB335">
        <v>30</v>
      </c>
      <c r="DC335" s="27">
        <v>44300</v>
      </c>
      <c r="DD335">
        <v>9302</v>
      </c>
      <c r="DE335" s="27">
        <v>44330</v>
      </c>
      <c r="DF335">
        <v>9302</v>
      </c>
      <c r="DG335" s="27">
        <v>44330</v>
      </c>
      <c r="DH335">
        <v>9302</v>
      </c>
      <c r="DI335" s="27">
        <v>44330</v>
      </c>
      <c r="DJ335" t="s">
        <v>490</v>
      </c>
      <c r="DK335" s="7">
        <v>44363</v>
      </c>
      <c r="DL335" t="s">
        <v>58</v>
      </c>
      <c r="DM335" s="27">
        <v>44265</v>
      </c>
      <c r="DN335" t="s">
        <v>58</v>
      </c>
      <c r="DO335" s="27">
        <v>44375</v>
      </c>
      <c r="DP335" t="s">
        <v>49</v>
      </c>
      <c r="DQ335" s="27">
        <v>44368</v>
      </c>
      <c r="DT335" t="s">
        <v>51</v>
      </c>
      <c r="DU335" s="27">
        <v>44375</v>
      </c>
      <c r="DV335" t="s">
        <v>55</v>
      </c>
      <c r="DW335" s="27">
        <v>44375</v>
      </c>
      <c r="DX335" t="s">
        <v>47</v>
      </c>
      <c r="DY335" s="7">
        <v>44391</v>
      </c>
      <c r="DZ335" t="s">
        <v>45</v>
      </c>
      <c r="EA335">
        <v>44391</v>
      </c>
      <c r="EB335" t="s">
        <v>45</v>
      </c>
      <c r="EC335" s="27">
        <v>44391</v>
      </c>
      <c r="ED335" t="s">
        <v>45</v>
      </c>
      <c r="EE335" s="27">
        <v>44391</v>
      </c>
      <c r="EF335" t="s">
        <v>45</v>
      </c>
      <c r="EG335" s="7">
        <v>44391</v>
      </c>
      <c r="EH335" t="s">
        <v>45</v>
      </c>
      <c r="EI335" s="27">
        <v>44391</v>
      </c>
      <c r="EL335" t="s">
        <v>40</v>
      </c>
      <c r="EM335" s="27">
        <v>44391</v>
      </c>
      <c r="EN335" t="s">
        <v>40</v>
      </c>
      <c r="EO335" s="27">
        <v>44391</v>
      </c>
      <c r="EP335" t="s">
        <v>41</v>
      </c>
      <c r="EQ335" s="27">
        <v>44391</v>
      </c>
      <c r="ER335" t="s">
        <v>500</v>
      </c>
      <c r="ES335" s="27">
        <v>44419</v>
      </c>
      <c r="ET335" t="s">
        <v>481</v>
      </c>
      <c r="EU335" s="27">
        <v>44421</v>
      </c>
      <c r="EV335" t="s">
        <v>480</v>
      </c>
      <c r="EW335" s="27">
        <v>44421</v>
      </c>
      <c r="EX335" t="s">
        <v>481</v>
      </c>
      <c r="EY335" s="27">
        <v>44421</v>
      </c>
      <c r="EZ335" t="s">
        <v>481</v>
      </c>
      <c r="FA335">
        <v>44421</v>
      </c>
      <c r="FB335" t="s">
        <v>481</v>
      </c>
      <c r="FC335" s="27">
        <v>44421</v>
      </c>
      <c r="FF335" t="s">
        <v>479</v>
      </c>
      <c r="FG335" s="27">
        <v>44421</v>
      </c>
      <c r="FH335" t="s">
        <v>478</v>
      </c>
      <c r="FI335" s="7">
        <v>44419</v>
      </c>
      <c r="FJ335" t="s">
        <v>478</v>
      </c>
      <c r="FK335" s="27">
        <v>44419</v>
      </c>
      <c r="FL335" t="s">
        <v>494</v>
      </c>
      <c r="FM335" s="27">
        <v>44419</v>
      </c>
      <c r="FN335" t="s">
        <v>493</v>
      </c>
      <c r="FO335" s="27">
        <v>44421</v>
      </c>
      <c r="FP335" t="s">
        <v>493</v>
      </c>
      <c r="FQ335" s="27">
        <v>44421</v>
      </c>
      <c r="FR335" t="s">
        <v>491</v>
      </c>
      <c r="FS335" s="27">
        <v>44452</v>
      </c>
      <c r="FT335" t="s">
        <v>491</v>
      </c>
      <c r="FU335" s="7">
        <v>44452</v>
      </c>
      <c r="FV335" t="s">
        <v>491</v>
      </c>
      <c r="FW335" s="27">
        <v>44452</v>
      </c>
      <c r="FX335" t="s">
        <v>491</v>
      </c>
      <c r="FY335" s="27">
        <v>44452</v>
      </c>
      <c r="FZ335" t="s">
        <v>491</v>
      </c>
      <c r="GA335" s="27">
        <v>44452</v>
      </c>
      <c r="GB335" t="s">
        <v>491</v>
      </c>
      <c r="GC335" s="27">
        <v>44452</v>
      </c>
      <c r="GD335" t="s">
        <v>491</v>
      </c>
      <c r="GE335" s="27">
        <v>44452</v>
      </c>
      <c r="GF335" t="s">
        <v>491</v>
      </c>
      <c r="GG335" s="27">
        <v>44452</v>
      </c>
      <c r="GH335" t="s">
        <v>491</v>
      </c>
      <c r="GI335" s="27">
        <v>44481</v>
      </c>
      <c r="GJ335" t="s">
        <v>491</v>
      </c>
      <c r="GK335" s="27">
        <v>44481</v>
      </c>
      <c r="GL335" t="s">
        <v>491</v>
      </c>
      <c r="GM335" s="27">
        <v>44481</v>
      </c>
      <c r="GN335" t="s">
        <v>491</v>
      </c>
      <c r="GO335" s="27">
        <v>44481</v>
      </c>
      <c r="GP335" t="s">
        <v>491</v>
      </c>
      <c r="GQ335" s="27">
        <v>44481</v>
      </c>
      <c r="GR335" t="s">
        <v>491</v>
      </c>
      <c r="GS335" s="27">
        <v>44481</v>
      </c>
      <c r="GT335" t="s">
        <v>491</v>
      </c>
      <c r="GU335" s="27">
        <v>44481</v>
      </c>
      <c r="GV335" t="s">
        <v>491</v>
      </c>
      <c r="GW335" s="27">
        <v>44481</v>
      </c>
      <c r="GX335" t="s">
        <v>491</v>
      </c>
      <c r="GY335" s="27">
        <v>44481</v>
      </c>
      <c r="GZ335" t="s">
        <v>490</v>
      </c>
      <c r="HA335" s="27">
        <v>44509</v>
      </c>
      <c r="HB335" t="s">
        <v>490</v>
      </c>
      <c r="HC335" s="27">
        <v>44509</v>
      </c>
      <c r="HD335" t="s">
        <v>490</v>
      </c>
      <c r="HE335" s="27">
        <v>44509</v>
      </c>
      <c r="HF335" t="s">
        <v>490</v>
      </c>
      <c r="HG335">
        <v>44509</v>
      </c>
      <c r="HH335" t="s">
        <v>490</v>
      </c>
      <c r="HI335">
        <v>44509</v>
      </c>
      <c r="HJ335" t="s">
        <v>490</v>
      </c>
      <c r="HK335">
        <v>44509</v>
      </c>
      <c r="HL335" t="s">
        <v>490</v>
      </c>
      <c r="HM335" s="27">
        <v>44545</v>
      </c>
      <c r="HN335" t="s">
        <v>488</v>
      </c>
      <c r="HO335" s="27">
        <v>44545</v>
      </c>
      <c r="HP335" t="s">
        <v>545</v>
      </c>
      <c r="HQ335" s="27">
        <v>44263</v>
      </c>
      <c r="HR335" s="470" t="s">
        <v>545</v>
      </c>
      <c r="HS335" s="471">
        <v>44263</v>
      </c>
      <c r="HT335" t="s">
        <v>545</v>
      </c>
      <c r="HU335" s="27">
        <v>44263</v>
      </c>
      <c r="HV335" t="s">
        <v>545</v>
      </c>
      <c r="HW335" s="27">
        <v>44263</v>
      </c>
      <c r="HX335" t="s">
        <v>545</v>
      </c>
      <c r="HY335" s="27">
        <v>44263</v>
      </c>
      <c r="HZ335" t="s">
        <v>487</v>
      </c>
      <c r="IA335" s="27">
        <v>44587</v>
      </c>
      <c r="IB335" t="s">
        <v>487</v>
      </c>
      <c r="IC335" s="27">
        <v>44587</v>
      </c>
      <c r="ID335" t="s">
        <v>487</v>
      </c>
      <c r="IE335" s="27">
        <v>44587</v>
      </c>
      <c r="IF335" t="s">
        <v>486</v>
      </c>
      <c r="IG335" s="27">
        <v>44587</v>
      </c>
      <c r="IH335" t="s">
        <v>489</v>
      </c>
      <c r="II335" s="27">
        <v>44587</v>
      </c>
      <c r="IJ335" t="s">
        <v>489</v>
      </c>
      <c r="IK335" s="27">
        <v>44608</v>
      </c>
      <c r="IL335" t="s">
        <v>489</v>
      </c>
      <c r="IM335" s="27">
        <v>44608</v>
      </c>
      <c r="IN335" t="s">
        <v>489</v>
      </c>
      <c r="IO335" s="27">
        <v>44608</v>
      </c>
      <c r="IR335" t="s">
        <v>545</v>
      </c>
      <c r="IS335">
        <v>44263</v>
      </c>
      <c r="IT335" t="s">
        <v>545</v>
      </c>
      <c r="IU335" s="27">
        <v>44263</v>
      </c>
      <c r="IV335" t="s">
        <v>545</v>
      </c>
      <c r="IW335" s="27">
        <v>44263</v>
      </c>
      <c r="IX335" t="s">
        <v>545</v>
      </c>
      <c r="IY335" s="27">
        <v>44263</v>
      </c>
      <c r="IZ335" t="s">
        <v>545</v>
      </c>
      <c r="JA335" s="27">
        <v>44263</v>
      </c>
      <c r="JB335" t="s">
        <v>545</v>
      </c>
      <c r="JC335" s="27">
        <v>44263</v>
      </c>
      <c r="JD335" t="s">
        <v>545</v>
      </c>
      <c r="JE335" s="27">
        <v>44263</v>
      </c>
      <c r="JF335" t="s">
        <v>490</v>
      </c>
      <c r="JG335">
        <v>44662</v>
      </c>
      <c r="JH335" t="s">
        <v>488</v>
      </c>
      <c r="JI335" s="27">
        <v>44662</v>
      </c>
      <c r="JJ335" t="s">
        <v>488</v>
      </c>
      <c r="JK335">
        <v>44662</v>
      </c>
      <c r="JL335" t="s">
        <v>488</v>
      </c>
      <c r="JM335" s="27">
        <v>44662</v>
      </c>
      <c r="JN335" t="s">
        <v>488</v>
      </c>
      <c r="JO335" s="7">
        <v>44662</v>
      </c>
      <c r="JP335" t="s">
        <v>488</v>
      </c>
      <c r="JQ335" s="27">
        <v>44697</v>
      </c>
      <c r="JR335" t="s">
        <v>488</v>
      </c>
      <c r="JS335" s="27">
        <v>44697</v>
      </c>
      <c r="JT335" t="s">
        <v>488</v>
      </c>
      <c r="JU335">
        <v>44697</v>
      </c>
      <c r="JV335" t="s">
        <v>489</v>
      </c>
      <c r="JW335">
        <v>44697</v>
      </c>
      <c r="JX335" t="s">
        <v>489</v>
      </c>
      <c r="JY335" s="27">
        <v>44697</v>
      </c>
      <c r="JZ335" t="s">
        <v>489</v>
      </c>
      <c r="KA335" s="27">
        <v>44697</v>
      </c>
      <c r="KB335" t="s">
        <v>489</v>
      </c>
      <c r="KC335" s="27">
        <v>44697</v>
      </c>
      <c r="KD335" t="s">
        <v>489</v>
      </c>
      <c r="KE335" s="27">
        <v>44697</v>
      </c>
    </row>
    <row r="336" spans="1:291" x14ac:dyDescent="0.25">
      <c r="A336">
        <v>299</v>
      </c>
      <c r="B336" s="7">
        <v>43966</v>
      </c>
      <c r="D336">
        <v>299</v>
      </c>
      <c r="E336" s="7">
        <v>43966</v>
      </c>
      <c r="G336">
        <v>6286</v>
      </c>
      <c r="I336">
        <v>620</v>
      </c>
      <c r="J336" s="7">
        <v>43966</v>
      </c>
      <c r="L336">
        <v>6286</v>
      </c>
      <c r="M336">
        <v>281</v>
      </c>
      <c r="O336">
        <v>580</v>
      </c>
      <c r="P336" s="7">
        <v>43929</v>
      </c>
      <c r="X336">
        <v>281</v>
      </c>
      <c r="Y336">
        <v>282</v>
      </c>
      <c r="Z336" s="7">
        <v>43979</v>
      </c>
      <c r="AA336">
        <v>283</v>
      </c>
      <c r="AB336">
        <v>283</v>
      </c>
      <c r="AC336">
        <v>84</v>
      </c>
      <c r="AD336" s="7">
        <v>43978</v>
      </c>
      <c r="AE336" s="14" t="s">
        <v>2567</v>
      </c>
      <c r="AF336">
        <v>137</v>
      </c>
      <c r="AG336" s="7">
        <v>43977</v>
      </c>
      <c r="AK336">
        <v>9300</v>
      </c>
      <c r="AL336" s="7">
        <v>43979</v>
      </c>
      <c r="AM336">
        <v>82</v>
      </c>
      <c r="AN336">
        <v>9300</v>
      </c>
      <c r="AO336" s="7">
        <v>44011</v>
      </c>
      <c r="AP336">
        <v>9300</v>
      </c>
      <c r="AQ336" s="7">
        <v>44011</v>
      </c>
      <c r="AR336">
        <v>9300</v>
      </c>
      <c r="AS336" s="27">
        <v>44021</v>
      </c>
      <c r="AT336">
        <v>9300</v>
      </c>
      <c r="AU336" s="27">
        <v>44021</v>
      </c>
      <c r="AV336">
        <v>9300</v>
      </c>
      <c r="AW336" s="27">
        <v>44021</v>
      </c>
      <c r="AX336">
        <v>9300</v>
      </c>
      <c r="AY336" s="27">
        <v>44053</v>
      </c>
      <c r="AZ336">
        <v>9301</v>
      </c>
      <c r="BA336" s="27">
        <v>44053</v>
      </c>
      <c r="BB336">
        <v>9301</v>
      </c>
      <c r="BC336" s="27">
        <v>44053</v>
      </c>
      <c r="BD336">
        <v>9302</v>
      </c>
      <c r="BE336" s="27">
        <v>44053</v>
      </c>
      <c r="BF336">
        <v>9302</v>
      </c>
      <c r="BG336" s="27">
        <v>44097</v>
      </c>
      <c r="BJ336">
        <v>9302</v>
      </c>
      <c r="BK336" s="27">
        <v>44097</v>
      </c>
      <c r="BL336">
        <v>9302</v>
      </c>
      <c r="BM336" s="27">
        <v>44097</v>
      </c>
      <c r="BN336">
        <v>301</v>
      </c>
      <c r="BO336" s="27">
        <v>44097</v>
      </c>
      <c r="BP336">
        <v>301</v>
      </c>
      <c r="BQ336" s="7">
        <v>44097</v>
      </c>
      <c r="BR336">
        <v>9300</v>
      </c>
      <c r="BS336" s="27">
        <v>44168</v>
      </c>
      <c r="BT336">
        <v>301</v>
      </c>
      <c r="BU336" s="27">
        <v>44168</v>
      </c>
      <c r="BV336">
        <v>301</v>
      </c>
      <c r="BW336" s="7">
        <v>44168</v>
      </c>
      <c r="BX336">
        <v>9300</v>
      </c>
      <c r="BY336" s="27">
        <v>44194</v>
      </c>
      <c r="BZ336">
        <v>165</v>
      </c>
      <c r="CA336" s="27">
        <v>44168</v>
      </c>
      <c r="CB336">
        <v>9302</v>
      </c>
      <c r="CC336" s="27">
        <v>44217</v>
      </c>
      <c r="CH336">
        <v>9314</v>
      </c>
      <c r="CI336" s="27">
        <v>44217</v>
      </c>
      <c r="CL336">
        <v>9314</v>
      </c>
      <c r="CM336" s="27">
        <v>44247</v>
      </c>
      <c r="CN336">
        <v>9309</v>
      </c>
      <c r="CO336" s="27">
        <v>44247</v>
      </c>
      <c r="CP336">
        <v>9309</v>
      </c>
      <c r="CQ336" s="7">
        <v>44247</v>
      </c>
      <c r="CT336">
        <v>1401</v>
      </c>
      <c r="CU336" s="7">
        <v>44264</v>
      </c>
      <c r="CV336">
        <v>9302</v>
      </c>
      <c r="CW336" s="27">
        <v>44263</v>
      </c>
      <c r="CX336">
        <v>9302</v>
      </c>
      <c r="CY336" s="27">
        <v>44298</v>
      </c>
      <c r="CZ336">
        <v>9302</v>
      </c>
      <c r="DA336" s="27">
        <v>44298</v>
      </c>
      <c r="DB336">
        <v>9302</v>
      </c>
      <c r="DC336" s="27">
        <v>44298</v>
      </c>
      <c r="DD336">
        <v>9301</v>
      </c>
      <c r="DE336" s="27">
        <v>44330</v>
      </c>
      <c r="DF336">
        <v>9301</v>
      </c>
      <c r="DG336" s="27">
        <v>44330</v>
      </c>
      <c r="DH336">
        <v>9301</v>
      </c>
      <c r="DI336" s="27">
        <v>44330</v>
      </c>
      <c r="DJ336" t="s">
        <v>491</v>
      </c>
      <c r="DK336" s="7">
        <v>44363</v>
      </c>
      <c r="DL336" t="s">
        <v>59</v>
      </c>
      <c r="DM336" s="27">
        <v>44259</v>
      </c>
      <c r="DN336" t="s">
        <v>59</v>
      </c>
      <c r="DO336" s="27">
        <v>44375</v>
      </c>
      <c r="DP336" t="s">
        <v>51</v>
      </c>
      <c r="DQ336" s="27">
        <v>44375</v>
      </c>
      <c r="DT336" t="s">
        <v>50</v>
      </c>
      <c r="DU336" s="27">
        <v>44375</v>
      </c>
      <c r="DV336" t="s">
        <v>49</v>
      </c>
      <c r="DW336" s="27">
        <v>44368</v>
      </c>
      <c r="DX336" t="s">
        <v>48</v>
      </c>
      <c r="DY336" s="7">
        <v>44264</v>
      </c>
      <c r="DZ336" t="s">
        <v>47</v>
      </c>
      <c r="EA336">
        <v>44391</v>
      </c>
      <c r="EB336" t="s">
        <v>47</v>
      </c>
      <c r="EC336" s="27">
        <v>44391</v>
      </c>
      <c r="ED336" t="s">
        <v>47</v>
      </c>
      <c r="EE336" s="27">
        <v>44391</v>
      </c>
      <c r="EF336" t="s">
        <v>47</v>
      </c>
      <c r="EG336" s="7">
        <v>44391</v>
      </c>
      <c r="EH336" t="s">
        <v>47</v>
      </c>
      <c r="EI336" s="27">
        <v>44391</v>
      </c>
      <c r="EL336" t="s">
        <v>41</v>
      </c>
      <c r="EM336" s="27">
        <v>44391</v>
      </c>
      <c r="EN336" t="s">
        <v>41</v>
      </c>
      <c r="EO336" s="27">
        <v>44391</v>
      </c>
      <c r="EP336" t="s">
        <v>43</v>
      </c>
      <c r="EQ336" s="27">
        <v>44391</v>
      </c>
      <c r="ER336" t="s">
        <v>3</v>
      </c>
      <c r="ES336" s="27">
        <v>44419</v>
      </c>
      <c r="ET336" t="s">
        <v>500</v>
      </c>
      <c r="EU336" s="27">
        <v>44419</v>
      </c>
      <c r="EV336" t="s">
        <v>481</v>
      </c>
      <c r="EW336" s="27">
        <v>44421</v>
      </c>
      <c r="EX336" t="s">
        <v>500</v>
      </c>
      <c r="EY336" s="27">
        <v>44419</v>
      </c>
      <c r="EZ336" t="s">
        <v>500</v>
      </c>
      <c r="FA336">
        <v>44419</v>
      </c>
      <c r="FB336" t="s">
        <v>500</v>
      </c>
      <c r="FC336" s="27">
        <v>44419</v>
      </c>
      <c r="FF336" t="s">
        <v>480</v>
      </c>
      <c r="FG336" s="27">
        <v>44421</v>
      </c>
      <c r="FH336" t="s">
        <v>479</v>
      </c>
      <c r="FI336" s="7">
        <v>44421</v>
      </c>
      <c r="FJ336" t="s">
        <v>479</v>
      </c>
      <c r="FK336" s="27">
        <v>44421</v>
      </c>
      <c r="FL336" t="s">
        <v>495</v>
      </c>
      <c r="FM336" s="27">
        <v>44419</v>
      </c>
      <c r="FN336" t="s">
        <v>494</v>
      </c>
      <c r="FO336" s="27">
        <v>44452</v>
      </c>
      <c r="FP336" t="s">
        <v>494</v>
      </c>
      <c r="FQ336" s="27">
        <v>44452</v>
      </c>
      <c r="FR336" t="s">
        <v>493</v>
      </c>
      <c r="FS336" s="27">
        <v>44421</v>
      </c>
      <c r="FT336" t="s">
        <v>493</v>
      </c>
      <c r="FU336" s="7">
        <v>44421</v>
      </c>
      <c r="FV336" t="s">
        <v>493</v>
      </c>
      <c r="FW336" s="27">
        <v>44421</v>
      </c>
      <c r="FX336" t="s">
        <v>493</v>
      </c>
      <c r="FY336" s="27">
        <v>44421</v>
      </c>
      <c r="FZ336" t="s">
        <v>493</v>
      </c>
      <c r="GA336" s="27">
        <v>44421</v>
      </c>
      <c r="GB336" t="s">
        <v>493</v>
      </c>
      <c r="GC336" s="27">
        <v>44421</v>
      </c>
      <c r="GD336" t="s">
        <v>493</v>
      </c>
      <c r="GE336" s="27">
        <v>44421</v>
      </c>
      <c r="GF336" t="s">
        <v>493</v>
      </c>
      <c r="GG336" s="27">
        <v>44421</v>
      </c>
      <c r="GH336" t="s">
        <v>493</v>
      </c>
      <c r="GI336" s="27">
        <v>44481</v>
      </c>
      <c r="GJ336" t="s">
        <v>493</v>
      </c>
      <c r="GK336" s="27">
        <v>44481</v>
      </c>
      <c r="GL336" t="s">
        <v>493</v>
      </c>
      <c r="GM336" s="27">
        <v>44481</v>
      </c>
      <c r="GN336" t="s">
        <v>493</v>
      </c>
      <c r="GO336" s="27">
        <v>44481</v>
      </c>
      <c r="GP336" t="s">
        <v>493</v>
      </c>
      <c r="GQ336" s="27">
        <v>44481</v>
      </c>
      <c r="GR336" t="s">
        <v>493</v>
      </c>
      <c r="GS336" s="27">
        <v>44481</v>
      </c>
      <c r="GT336" t="s">
        <v>493</v>
      </c>
      <c r="GU336" s="27">
        <v>44481</v>
      </c>
      <c r="GV336" t="s">
        <v>493</v>
      </c>
      <c r="GW336" s="27">
        <v>44481</v>
      </c>
      <c r="GX336" t="s">
        <v>493</v>
      </c>
      <c r="GY336" s="27">
        <v>44481</v>
      </c>
      <c r="GZ336" t="s">
        <v>491</v>
      </c>
      <c r="HA336" s="27">
        <v>44481</v>
      </c>
      <c r="HB336" t="s">
        <v>491</v>
      </c>
      <c r="HC336" s="27">
        <v>44481</v>
      </c>
      <c r="HD336" t="s">
        <v>491</v>
      </c>
      <c r="HE336" s="27">
        <v>44481</v>
      </c>
      <c r="HF336" t="s">
        <v>491</v>
      </c>
      <c r="HG336">
        <v>44481</v>
      </c>
      <c r="HH336" t="s">
        <v>491</v>
      </c>
      <c r="HI336">
        <v>44481</v>
      </c>
      <c r="HJ336" t="s">
        <v>491</v>
      </c>
      <c r="HK336">
        <v>44481</v>
      </c>
      <c r="HL336" t="s">
        <v>491</v>
      </c>
      <c r="HM336" s="27">
        <v>44545</v>
      </c>
      <c r="HN336" t="s">
        <v>489</v>
      </c>
      <c r="HO336" s="27">
        <v>44545</v>
      </c>
      <c r="HP336" t="s">
        <v>490</v>
      </c>
      <c r="HQ336" s="27">
        <v>44545</v>
      </c>
      <c r="HR336" s="470" t="s">
        <v>490</v>
      </c>
      <c r="HS336" s="471">
        <v>44545</v>
      </c>
      <c r="HT336" t="s">
        <v>490</v>
      </c>
      <c r="HU336" s="27">
        <v>44545</v>
      </c>
      <c r="HV336" t="s">
        <v>490</v>
      </c>
      <c r="HW336" s="27">
        <v>44545</v>
      </c>
      <c r="HX336" t="s">
        <v>490</v>
      </c>
      <c r="HY336" s="27">
        <v>44545</v>
      </c>
      <c r="HZ336" t="s">
        <v>488</v>
      </c>
      <c r="IA336" s="27">
        <v>44587</v>
      </c>
      <c r="IB336" t="s">
        <v>488</v>
      </c>
      <c r="IC336" s="27">
        <v>44587</v>
      </c>
      <c r="ID336" t="s">
        <v>488</v>
      </c>
      <c r="IE336" s="27">
        <v>44587</v>
      </c>
      <c r="IF336" t="s">
        <v>487</v>
      </c>
      <c r="IG336" s="27">
        <v>44587</v>
      </c>
      <c r="IH336" t="s">
        <v>545</v>
      </c>
      <c r="II336" s="27">
        <v>44263</v>
      </c>
      <c r="IJ336" t="s">
        <v>545</v>
      </c>
      <c r="IK336" s="27">
        <v>44263</v>
      </c>
      <c r="IL336" t="s">
        <v>545</v>
      </c>
      <c r="IM336" s="27">
        <v>44263</v>
      </c>
      <c r="IN336" t="s">
        <v>545</v>
      </c>
      <c r="IO336" s="27">
        <v>44263</v>
      </c>
      <c r="IR336" t="s">
        <v>490</v>
      </c>
      <c r="IS336">
        <v>44608</v>
      </c>
      <c r="IT336" t="s">
        <v>490</v>
      </c>
      <c r="IU336" s="27">
        <v>44608</v>
      </c>
      <c r="IV336" t="s">
        <v>490</v>
      </c>
      <c r="IW336" s="27">
        <v>44642</v>
      </c>
      <c r="IX336" t="s">
        <v>490</v>
      </c>
      <c r="IY336" s="27">
        <v>44642</v>
      </c>
      <c r="IZ336" t="s">
        <v>490</v>
      </c>
      <c r="JA336" s="27">
        <v>44642</v>
      </c>
      <c r="JB336" t="s">
        <v>490</v>
      </c>
      <c r="JC336" s="27">
        <v>44642</v>
      </c>
      <c r="JD336" t="s">
        <v>490</v>
      </c>
      <c r="JE336" s="27">
        <v>44642</v>
      </c>
      <c r="JF336" t="s">
        <v>491</v>
      </c>
      <c r="JG336">
        <v>44662</v>
      </c>
      <c r="JH336" t="s">
        <v>489</v>
      </c>
      <c r="JI336" s="27">
        <v>44662</v>
      </c>
      <c r="JJ336" t="s">
        <v>489</v>
      </c>
      <c r="JK336">
        <v>44662</v>
      </c>
      <c r="JL336" t="s">
        <v>489</v>
      </c>
      <c r="JM336" s="27">
        <v>44662</v>
      </c>
      <c r="JN336" t="s">
        <v>489</v>
      </c>
      <c r="JO336" s="7">
        <v>44662</v>
      </c>
      <c r="JP336" t="s">
        <v>489</v>
      </c>
      <c r="JQ336" s="27">
        <v>44697</v>
      </c>
      <c r="JR336" t="s">
        <v>489</v>
      </c>
      <c r="JS336" s="27">
        <v>44697</v>
      </c>
      <c r="JT336" t="s">
        <v>489</v>
      </c>
      <c r="JU336">
        <v>44697</v>
      </c>
      <c r="JV336" t="s">
        <v>545</v>
      </c>
      <c r="JW336">
        <v>44263</v>
      </c>
      <c r="JX336" t="s">
        <v>545</v>
      </c>
      <c r="JY336" s="27">
        <v>44263</v>
      </c>
      <c r="JZ336" t="s">
        <v>545</v>
      </c>
      <c r="KA336" s="27">
        <v>44263</v>
      </c>
      <c r="KB336" t="s">
        <v>545</v>
      </c>
      <c r="KC336" s="27">
        <v>44263</v>
      </c>
      <c r="KD336" t="s">
        <v>545</v>
      </c>
      <c r="KE336" s="27">
        <v>44263</v>
      </c>
    </row>
    <row r="337" spans="1:291" x14ac:dyDescent="0.25">
      <c r="A337">
        <v>620</v>
      </c>
      <c r="B337" s="7">
        <v>43966</v>
      </c>
      <c r="D337">
        <v>620</v>
      </c>
      <c r="E337" s="7">
        <v>43966</v>
      </c>
      <c r="G337">
        <v>6289</v>
      </c>
      <c r="I337" t="s">
        <v>2563</v>
      </c>
      <c r="J337" s="7">
        <v>43966</v>
      </c>
      <c r="L337">
        <v>6289</v>
      </c>
      <c r="M337">
        <v>282</v>
      </c>
      <c r="O337">
        <v>43</v>
      </c>
      <c r="P337" s="7">
        <v>43929</v>
      </c>
      <c r="X337">
        <v>282</v>
      </c>
      <c r="Y337">
        <v>283</v>
      </c>
      <c r="Z337" s="7">
        <v>43977</v>
      </c>
      <c r="AA337">
        <v>284</v>
      </c>
      <c r="AB337">
        <v>284</v>
      </c>
      <c r="AC337">
        <v>82</v>
      </c>
      <c r="AD337" s="7">
        <v>43978</v>
      </c>
      <c r="AE337" s="14" t="s">
        <v>2568</v>
      </c>
      <c r="AF337">
        <v>165</v>
      </c>
      <c r="AG337" s="7">
        <v>43977</v>
      </c>
      <c r="AK337">
        <v>9303</v>
      </c>
      <c r="AL337" s="7">
        <v>43966</v>
      </c>
      <c r="AM337">
        <v>120</v>
      </c>
      <c r="AN337">
        <v>9303</v>
      </c>
      <c r="AO337" s="7">
        <v>44011</v>
      </c>
      <c r="AP337">
        <v>9303</v>
      </c>
      <c r="AQ337" s="7">
        <v>44011</v>
      </c>
      <c r="AR337">
        <v>9303</v>
      </c>
      <c r="AS337" s="27">
        <v>44011</v>
      </c>
      <c r="AT337">
        <v>9303</v>
      </c>
      <c r="AU337" s="27">
        <v>44011</v>
      </c>
      <c r="AV337">
        <v>9303</v>
      </c>
      <c r="AW337" s="27">
        <v>44011</v>
      </c>
      <c r="AX337">
        <v>9303</v>
      </c>
      <c r="AY337" s="27">
        <v>44050</v>
      </c>
      <c r="AZ337">
        <v>9300</v>
      </c>
      <c r="BA337" s="27">
        <v>44053</v>
      </c>
      <c r="BB337">
        <v>9300</v>
      </c>
      <c r="BC337" s="27">
        <v>44053</v>
      </c>
      <c r="BD337">
        <v>9301</v>
      </c>
      <c r="BE337" s="27">
        <v>44053</v>
      </c>
      <c r="BF337">
        <v>9301</v>
      </c>
      <c r="BG337" s="27">
        <v>44097</v>
      </c>
      <c r="BJ337">
        <v>9301</v>
      </c>
      <c r="BK337" s="27">
        <v>44097</v>
      </c>
      <c r="BL337">
        <v>9301</v>
      </c>
      <c r="BM337" s="27">
        <v>44097</v>
      </c>
      <c r="BN337">
        <v>30</v>
      </c>
      <c r="BO337" s="27">
        <v>44097</v>
      </c>
      <c r="BP337">
        <v>30</v>
      </c>
      <c r="BQ337" s="7">
        <v>44097</v>
      </c>
      <c r="BR337">
        <v>9303</v>
      </c>
      <c r="BS337" s="27">
        <v>44168</v>
      </c>
      <c r="BT337">
        <v>30</v>
      </c>
      <c r="BU337" s="27">
        <v>44168</v>
      </c>
      <c r="BV337">
        <v>30</v>
      </c>
      <c r="BW337" s="7">
        <v>44168</v>
      </c>
      <c r="BX337">
        <v>9303</v>
      </c>
      <c r="BY337" s="27">
        <v>44168</v>
      </c>
      <c r="BZ337">
        <v>301</v>
      </c>
      <c r="CA337" s="27">
        <v>44168</v>
      </c>
      <c r="CB337">
        <v>9301</v>
      </c>
      <c r="CC337" s="27">
        <v>44217</v>
      </c>
      <c r="CH337">
        <v>9315</v>
      </c>
      <c r="CI337" s="27">
        <v>44217</v>
      </c>
      <c r="CL337">
        <v>9315</v>
      </c>
      <c r="CM337" s="27">
        <v>44247</v>
      </c>
      <c r="CN337">
        <v>9314</v>
      </c>
      <c r="CO337" s="27">
        <v>44247</v>
      </c>
      <c r="CP337">
        <v>9314</v>
      </c>
      <c r="CQ337" s="7">
        <v>44247</v>
      </c>
      <c r="CT337" t="s">
        <v>2588</v>
      </c>
      <c r="CU337" s="7">
        <v>44264</v>
      </c>
      <c r="CV337">
        <v>9301</v>
      </c>
      <c r="CW337" s="27">
        <v>44263</v>
      </c>
      <c r="CX337">
        <v>9301</v>
      </c>
      <c r="CY337" s="27">
        <v>44298</v>
      </c>
      <c r="CZ337">
        <v>9301</v>
      </c>
      <c r="DA337" s="27">
        <v>44298</v>
      </c>
      <c r="DB337">
        <v>9301</v>
      </c>
      <c r="DC337" s="27">
        <v>44298</v>
      </c>
      <c r="DD337">
        <v>9300</v>
      </c>
      <c r="DE337" s="27">
        <v>44330</v>
      </c>
      <c r="DF337">
        <v>9300</v>
      </c>
      <c r="DG337" s="27">
        <v>44330</v>
      </c>
      <c r="DH337">
        <v>9300</v>
      </c>
      <c r="DI337" s="27">
        <v>44330</v>
      </c>
      <c r="DJ337" t="s">
        <v>493</v>
      </c>
      <c r="DK337" s="7">
        <v>44363</v>
      </c>
      <c r="DL337" t="s">
        <v>60</v>
      </c>
      <c r="DM337" s="27">
        <v>44259</v>
      </c>
      <c r="DN337" t="s">
        <v>60</v>
      </c>
      <c r="DO337" s="27">
        <v>44375</v>
      </c>
      <c r="DP337" t="s">
        <v>50</v>
      </c>
      <c r="DQ337" s="27">
        <v>44375</v>
      </c>
      <c r="DT337" t="s">
        <v>53</v>
      </c>
      <c r="DU337" s="27">
        <v>44375</v>
      </c>
      <c r="DV337" t="s">
        <v>51</v>
      </c>
      <c r="DW337" s="27">
        <v>44375</v>
      </c>
      <c r="DX337" t="s">
        <v>55</v>
      </c>
      <c r="DY337" s="7">
        <v>44392</v>
      </c>
      <c r="DZ337" t="s">
        <v>48</v>
      </c>
      <c r="EA337">
        <v>44264</v>
      </c>
      <c r="EB337" t="s">
        <v>48</v>
      </c>
      <c r="EC337" s="27">
        <v>44264</v>
      </c>
      <c r="ED337" t="s">
        <v>48</v>
      </c>
      <c r="EE337" s="27">
        <v>44264</v>
      </c>
      <c r="EF337" t="s">
        <v>48</v>
      </c>
      <c r="EG337" s="7">
        <v>44264</v>
      </c>
      <c r="EH337" t="s">
        <v>48</v>
      </c>
      <c r="EI337" s="27">
        <v>44264</v>
      </c>
      <c r="EL337" t="s">
        <v>43</v>
      </c>
      <c r="EM337" s="27">
        <v>44391</v>
      </c>
      <c r="EN337" t="s">
        <v>43</v>
      </c>
      <c r="EO337" s="27">
        <v>44391</v>
      </c>
      <c r="EP337" t="s">
        <v>45</v>
      </c>
      <c r="EQ337" s="27">
        <v>44391</v>
      </c>
      <c r="ER337" t="s">
        <v>39</v>
      </c>
      <c r="ES337" s="27">
        <v>44419</v>
      </c>
      <c r="ET337" t="s">
        <v>3</v>
      </c>
      <c r="EU337" s="27">
        <v>44419</v>
      </c>
      <c r="EV337" t="s">
        <v>500</v>
      </c>
      <c r="EW337" s="27">
        <v>44419</v>
      </c>
      <c r="EX337" t="s">
        <v>3</v>
      </c>
      <c r="EY337" s="27">
        <v>44419</v>
      </c>
      <c r="EZ337" t="s">
        <v>3</v>
      </c>
      <c r="FA337">
        <v>44419</v>
      </c>
      <c r="FB337" t="s">
        <v>3</v>
      </c>
      <c r="FC337" s="27">
        <v>44419</v>
      </c>
      <c r="FF337" t="s">
        <v>481</v>
      </c>
      <c r="FG337" s="27">
        <v>44421</v>
      </c>
      <c r="FH337" t="s">
        <v>480</v>
      </c>
      <c r="FI337" s="7">
        <v>44421</v>
      </c>
      <c r="FJ337" t="s">
        <v>480</v>
      </c>
      <c r="FK337" s="27">
        <v>44421</v>
      </c>
      <c r="FL337" t="s">
        <v>496</v>
      </c>
      <c r="FM337" s="27">
        <v>44419</v>
      </c>
      <c r="FN337" t="s">
        <v>495</v>
      </c>
      <c r="FO337" s="27">
        <v>44452</v>
      </c>
      <c r="FP337" t="s">
        <v>495</v>
      </c>
      <c r="FQ337" s="27">
        <v>44452</v>
      </c>
      <c r="FR337" t="s">
        <v>494</v>
      </c>
      <c r="FS337" s="27">
        <v>44452</v>
      </c>
      <c r="FT337" t="s">
        <v>494</v>
      </c>
      <c r="FU337" s="7">
        <v>44452</v>
      </c>
      <c r="FV337" t="s">
        <v>494</v>
      </c>
      <c r="FW337" s="27">
        <v>44452</v>
      </c>
      <c r="FX337" t="s">
        <v>494</v>
      </c>
      <c r="FY337" s="27">
        <v>44452</v>
      </c>
      <c r="FZ337" t="s">
        <v>494</v>
      </c>
      <c r="GA337" s="27">
        <v>44452</v>
      </c>
      <c r="GB337" t="s">
        <v>494</v>
      </c>
      <c r="GC337" s="27">
        <v>44452</v>
      </c>
      <c r="GD337" t="s">
        <v>494</v>
      </c>
      <c r="GE337" s="27">
        <v>44452</v>
      </c>
      <c r="GF337" t="s">
        <v>494</v>
      </c>
      <c r="GG337" s="27">
        <v>44452</v>
      </c>
      <c r="GH337" t="s">
        <v>494</v>
      </c>
      <c r="GI337" s="27">
        <v>44481</v>
      </c>
      <c r="GJ337" t="s">
        <v>494</v>
      </c>
      <c r="GK337" s="27">
        <v>44481</v>
      </c>
      <c r="GL337" t="s">
        <v>494</v>
      </c>
      <c r="GM337" s="27">
        <v>44481</v>
      </c>
      <c r="GN337" t="s">
        <v>494</v>
      </c>
      <c r="GO337" s="27">
        <v>44481</v>
      </c>
      <c r="GP337" t="s">
        <v>494</v>
      </c>
      <c r="GQ337" s="27">
        <v>44481</v>
      </c>
      <c r="GR337" t="s">
        <v>494</v>
      </c>
      <c r="GS337" s="27">
        <v>44481</v>
      </c>
      <c r="GT337" t="s">
        <v>494</v>
      </c>
      <c r="GU337" s="27">
        <v>44481</v>
      </c>
      <c r="GV337" t="s">
        <v>494</v>
      </c>
      <c r="GW337" s="27">
        <v>44481</v>
      </c>
      <c r="GX337" t="s">
        <v>494</v>
      </c>
      <c r="GY337" s="27">
        <v>44481</v>
      </c>
      <c r="GZ337" t="s">
        <v>493</v>
      </c>
      <c r="HA337" s="27">
        <v>44481</v>
      </c>
      <c r="HB337" t="s">
        <v>493</v>
      </c>
      <c r="HC337" s="27">
        <v>44481</v>
      </c>
      <c r="HD337" t="s">
        <v>493</v>
      </c>
      <c r="HE337" s="27">
        <v>44481</v>
      </c>
      <c r="HF337" t="s">
        <v>493</v>
      </c>
      <c r="HG337">
        <v>44481</v>
      </c>
      <c r="HH337" t="s">
        <v>493</v>
      </c>
      <c r="HI337">
        <v>44481</v>
      </c>
      <c r="HJ337" t="s">
        <v>493</v>
      </c>
      <c r="HK337">
        <v>44481</v>
      </c>
      <c r="HL337" t="s">
        <v>493</v>
      </c>
      <c r="HM337" s="27">
        <v>44545</v>
      </c>
      <c r="HN337" t="s">
        <v>545</v>
      </c>
      <c r="HO337" s="27">
        <v>44263</v>
      </c>
      <c r="HP337" t="s">
        <v>491</v>
      </c>
      <c r="HQ337" s="27">
        <v>44545</v>
      </c>
      <c r="HR337" s="470" t="s">
        <v>491</v>
      </c>
      <c r="HS337" s="471">
        <v>44545</v>
      </c>
      <c r="HT337" t="s">
        <v>491</v>
      </c>
      <c r="HU337" s="27">
        <v>44545</v>
      </c>
      <c r="HV337" t="s">
        <v>491</v>
      </c>
      <c r="HW337" s="27">
        <v>44545</v>
      </c>
      <c r="HX337" t="s">
        <v>491</v>
      </c>
      <c r="HY337" s="27">
        <v>44545</v>
      </c>
      <c r="HZ337" t="s">
        <v>489</v>
      </c>
      <c r="IA337" s="27">
        <v>44587</v>
      </c>
      <c r="IB337" t="s">
        <v>489</v>
      </c>
      <c r="IC337" s="27">
        <v>44587</v>
      </c>
      <c r="ID337" t="s">
        <v>489</v>
      </c>
      <c r="IE337" s="27">
        <v>44587</v>
      </c>
      <c r="IF337" t="s">
        <v>488</v>
      </c>
      <c r="IG337" s="27">
        <v>44587</v>
      </c>
      <c r="IH337" t="s">
        <v>490</v>
      </c>
      <c r="II337" s="27">
        <v>44587</v>
      </c>
      <c r="IJ337" t="s">
        <v>490</v>
      </c>
      <c r="IK337" s="27">
        <v>44608</v>
      </c>
      <c r="IL337" t="s">
        <v>490</v>
      </c>
      <c r="IM337" s="27">
        <v>44608</v>
      </c>
      <c r="IN337" t="s">
        <v>490</v>
      </c>
      <c r="IO337" s="27">
        <v>44608</v>
      </c>
      <c r="IR337" t="s">
        <v>491</v>
      </c>
      <c r="IS337">
        <v>44608</v>
      </c>
      <c r="IT337" t="s">
        <v>491</v>
      </c>
      <c r="IU337" s="27">
        <v>44608</v>
      </c>
      <c r="IV337" t="s">
        <v>491</v>
      </c>
      <c r="IW337" s="27">
        <v>44642</v>
      </c>
      <c r="IX337" t="s">
        <v>491</v>
      </c>
      <c r="IY337" s="27">
        <v>44642</v>
      </c>
      <c r="IZ337" t="s">
        <v>491</v>
      </c>
      <c r="JA337" s="27">
        <v>44642</v>
      </c>
      <c r="JB337" t="s">
        <v>491</v>
      </c>
      <c r="JC337" s="27">
        <v>44642</v>
      </c>
      <c r="JD337" t="s">
        <v>491</v>
      </c>
      <c r="JE337" s="27">
        <v>44642</v>
      </c>
      <c r="JF337" t="s">
        <v>493</v>
      </c>
      <c r="JG337">
        <v>44642</v>
      </c>
      <c r="JH337" t="s">
        <v>545</v>
      </c>
      <c r="JI337" s="27">
        <v>44263</v>
      </c>
      <c r="JJ337" t="s">
        <v>545</v>
      </c>
      <c r="JK337">
        <v>44263</v>
      </c>
      <c r="JL337" t="s">
        <v>545</v>
      </c>
      <c r="JM337" s="27">
        <v>44263</v>
      </c>
      <c r="JN337" t="s">
        <v>545</v>
      </c>
      <c r="JO337" s="7">
        <v>44263</v>
      </c>
      <c r="JP337" t="s">
        <v>545</v>
      </c>
      <c r="JQ337" s="27">
        <v>44263</v>
      </c>
      <c r="JR337" t="s">
        <v>545</v>
      </c>
      <c r="JS337" s="27">
        <v>44263</v>
      </c>
      <c r="JT337" t="s">
        <v>545</v>
      </c>
      <c r="JU337">
        <v>44263</v>
      </c>
      <c r="JV337" t="s">
        <v>490</v>
      </c>
      <c r="JW337">
        <v>44697</v>
      </c>
      <c r="JX337" t="s">
        <v>490</v>
      </c>
      <c r="JY337" s="27">
        <v>44697</v>
      </c>
      <c r="JZ337" t="s">
        <v>490</v>
      </c>
      <c r="KA337" s="27">
        <v>44697</v>
      </c>
      <c r="KB337" t="s">
        <v>490</v>
      </c>
      <c r="KC337" s="27">
        <v>44768</v>
      </c>
      <c r="KD337" t="s">
        <v>490</v>
      </c>
      <c r="KE337" s="27">
        <v>44768</v>
      </c>
    </row>
    <row r="338" spans="1:291" x14ac:dyDescent="0.25">
      <c r="A338">
        <v>98</v>
      </c>
      <c r="B338" s="7">
        <v>43916</v>
      </c>
      <c r="D338" t="s">
        <v>2563</v>
      </c>
      <c r="E338" s="7">
        <v>43956</v>
      </c>
      <c r="G338">
        <v>6115</v>
      </c>
      <c r="I338" t="s">
        <v>2564</v>
      </c>
      <c r="J338" s="7">
        <v>43916</v>
      </c>
      <c r="L338">
        <v>6115</v>
      </c>
      <c r="M338">
        <v>283</v>
      </c>
      <c r="O338">
        <v>84</v>
      </c>
      <c r="P338" s="7">
        <v>43929</v>
      </c>
      <c r="X338">
        <v>283</v>
      </c>
      <c r="Y338">
        <v>284</v>
      </c>
      <c r="Z338" s="7">
        <v>43977</v>
      </c>
      <c r="AA338">
        <v>300</v>
      </c>
      <c r="AB338">
        <v>300</v>
      </c>
      <c r="AC338">
        <v>120</v>
      </c>
      <c r="AD338" s="7">
        <v>43978</v>
      </c>
      <c r="AE338" s="14" t="s">
        <v>2571</v>
      </c>
      <c r="AF338">
        <v>301</v>
      </c>
      <c r="AG338" s="7">
        <v>43978</v>
      </c>
      <c r="AK338">
        <v>9308</v>
      </c>
      <c r="AL338" s="7">
        <v>43977</v>
      </c>
      <c r="AM338">
        <v>72</v>
      </c>
      <c r="AN338">
        <v>9308</v>
      </c>
      <c r="AO338" s="7">
        <v>44011</v>
      </c>
      <c r="AP338">
        <v>9308</v>
      </c>
      <c r="AQ338" s="7">
        <v>44011</v>
      </c>
      <c r="AR338">
        <v>9308</v>
      </c>
      <c r="AS338" s="27">
        <v>44011</v>
      </c>
      <c r="AT338">
        <v>9308</v>
      </c>
      <c r="AU338" s="27">
        <v>44011</v>
      </c>
      <c r="AV338">
        <v>9308</v>
      </c>
      <c r="AW338" s="27">
        <v>44011</v>
      </c>
      <c r="AX338">
        <v>9308</v>
      </c>
      <c r="AY338" s="27">
        <v>44053</v>
      </c>
      <c r="AZ338">
        <v>9303</v>
      </c>
      <c r="BA338" s="27">
        <v>44050</v>
      </c>
      <c r="BB338">
        <v>9303</v>
      </c>
      <c r="BC338" s="27">
        <v>44050</v>
      </c>
      <c r="BD338">
        <v>9300</v>
      </c>
      <c r="BE338" s="27">
        <v>44053</v>
      </c>
      <c r="BF338">
        <v>9300</v>
      </c>
      <c r="BG338" s="27">
        <v>44097</v>
      </c>
      <c r="BJ338">
        <v>9300</v>
      </c>
      <c r="BK338" s="27">
        <v>44097</v>
      </c>
      <c r="BL338">
        <v>9300</v>
      </c>
      <c r="BM338" s="27">
        <v>44097</v>
      </c>
      <c r="BN338">
        <v>9302</v>
      </c>
      <c r="BO338" s="27">
        <v>44097</v>
      </c>
      <c r="BP338">
        <v>9302</v>
      </c>
      <c r="BQ338" s="7">
        <v>44097</v>
      </c>
      <c r="BR338">
        <v>9308</v>
      </c>
      <c r="BS338" s="27">
        <v>44168</v>
      </c>
      <c r="BT338">
        <v>9302</v>
      </c>
      <c r="BU338" s="27">
        <v>44168</v>
      </c>
      <c r="BV338">
        <v>9302</v>
      </c>
      <c r="BW338" s="7">
        <v>44168</v>
      </c>
      <c r="BX338">
        <v>9308</v>
      </c>
      <c r="BY338" s="27">
        <v>44168</v>
      </c>
      <c r="BZ338">
        <v>30</v>
      </c>
      <c r="CA338" s="27">
        <v>44168</v>
      </c>
      <c r="CB338">
        <v>9300</v>
      </c>
      <c r="CC338" s="27">
        <v>44217</v>
      </c>
      <c r="CH338">
        <v>4714</v>
      </c>
      <c r="CI338" s="27">
        <v>44221</v>
      </c>
      <c r="CL338">
        <v>4714</v>
      </c>
      <c r="CM338" s="27">
        <v>44247</v>
      </c>
      <c r="CN338">
        <v>9315</v>
      </c>
      <c r="CO338" s="27">
        <v>44247</v>
      </c>
      <c r="CP338">
        <v>9315</v>
      </c>
      <c r="CQ338" s="7">
        <v>44247</v>
      </c>
      <c r="CT338">
        <v>2496</v>
      </c>
      <c r="CU338" s="7">
        <v>44264</v>
      </c>
      <c r="CV338">
        <v>9300</v>
      </c>
      <c r="CW338" s="27">
        <v>44263</v>
      </c>
      <c r="CX338">
        <v>9300</v>
      </c>
      <c r="CY338" s="27">
        <v>44298</v>
      </c>
      <c r="CZ338">
        <v>9300</v>
      </c>
      <c r="DA338" s="27">
        <v>44298</v>
      </c>
      <c r="DB338">
        <v>9300</v>
      </c>
      <c r="DC338" s="27">
        <v>44298</v>
      </c>
      <c r="DD338">
        <v>9303</v>
      </c>
      <c r="DE338" s="27">
        <v>44330</v>
      </c>
      <c r="DF338">
        <v>9303</v>
      </c>
      <c r="DG338" s="27">
        <v>44330</v>
      </c>
      <c r="DH338">
        <v>9303</v>
      </c>
      <c r="DI338" s="27">
        <v>44330</v>
      </c>
      <c r="DJ338" t="s">
        <v>494</v>
      </c>
      <c r="DK338" s="7">
        <v>44264</v>
      </c>
      <c r="DL338" t="s">
        <v>61</v>
      </c>
      <c r="DM338" s="27">
        <v>44259</v>
      </c>
      <c r="DN338" t="s">
        <v>61</v>
      </c>
      <c r="DO338" s="27">
        <v>44375</v>
      </c>
      <c r="DP338" t="s">
        <v>53</v>
      </c>
      <c r="DQ338" s="27">
        <v>44375</v>
      </c>
      <c r="DT338" t="s">
        <v>54</v>
      </c>
      <c r="DU338" s="27">
        <v>44375</v>
      </c>
      <c r="DV338" t="s">
        <v>50</v>
      </c>
      <c r="DW338" s="27">
        <v>44375</v>
      </c>
      <c r="DX338" t="s">
        <v>49</v>
      </c>
      <c r="DY338" s="7">
        <v>44391</v>
      </c>
      <c r="DZ338" t="s">
        <v>55</v>
      </c>
      <c r="EA338">
        <v>44392</v>
      </c>
      <c r="EB338" t="s">
        <v>55</v>
      </c>
      <c r="EC338" s="27">
        <v>44392</v>
      </c>
      <c r="ED338" t="s">
        <v>55</v>
      </c>
      <c r="EE338" s="27">
        <v>44392</v>
      </c>
      <c r="EF338" t="s">
        <v>55</v>
      </c>
      <c r="EG338" s="7">
        <v>44392</v>
      </c>
      <c r="EH338" t="s">
        <v>55</v>
      </c>
      <c r="EI338" s="27">
        <v>44392</v>
      </c>
      <c r="EL338" t="s">
        <v>45</v>
      </c>
      <c r="EM338" s="27">
        <v>44391</v>
      </c>
      <c r="EN338" t="s">
        <v>45</v>
      </c>
      <c r="EO338" s="27">
        <v>44391</v>
      </c>
      <c r="EP338" t="s">
        <v>47</v>
      </c>
      <c r="EQ338" s="27">
        <v>44391</v>
      </c>
      <c r="ER338" t="s">
        <v>40</v>
      </c>
      <c r="ES338" s="27">
        <v>44391</v>
      </c>
      <c r="ET338" t="s">
        <v>39</v>
      </c>
      <c r="EU338" s="27">
        <v>44419</v>
      </c>
      <c r="EV338" t="s">
        <v>3</v>
      </c>
      <c r="EW338" s="27">
        <v>44419</v>
      </c>
      <c r="EX338" t="s">
        <v>39</v>
      </c>
      <c r="EY338" s="27">
        <v>44419</v>
      </c>
      <c r="EZ338" t="s">
        <v>39</v>
      </c>
      <c r="FA338">
        <v>44419</v>
      </c>
      <c r="FB338" t="s">
        <v>39</v>
      </c>
      <c r="FC338" s="27">
        <v>44419</v>
      </c>
      <c r="FF338" t="s">
        <v>500</v>
      </c>
      <c r="FG338" s="27">
        <v>44419</v>
      </c>
      <c r="FH338" t="s">
        <v>481</v>
      </c>
      <c r="FI338" s="7">
        <v>44421</v>
      </c>
      <c r="FJ338" t="s">
        <v>481</v>
      </c>
      <c r="FK338" s="27">
        <v>44421</v>
      </c>
      <c r="FL338" t="s">
        <v>497</v>
      </c>
      <c r="FM338" s="27">
        <v>44419</v>
      </c>
      <c r="FN338" t="s">
        <v>496</v>
      </c>
      <c r="FO338" s="27">
        <v>44452</v>
      </c>
      <c r="FP338" t="s">
        <v>496</v>
      </c>
      <c r="FQ338" s="27">
        <v>44452</v>
      </c>
      <c r="FR338" t="s">
        <v>495</v>
      </c>
      <c r="FS338" s="27">
        <v>44452</v>
      </c>
      <c r="FT338" t="s">
        <v>495</v>
      </c>
      <c r="FU338" s="7">
        <v>44452</v>
      </c>
      <c r="FV338" t="s">
        <v>495</v>
      </c>
      <c r="FW338" s="27">
        <v>44452</v>
      </c>
      <c r="FX338" t="s">
        <v>495</v>
      </c>
      <c r="FY338" s="27">
        <v>44452</v>
      </c>
      <c r="FZ338" t="s">
        <v>495</v>
      </c>
      <c r="GA338" s="27">
        <v>44452</v>
      </c>
      <c r="GB338" t="s">
        <v>495</v>
      </c>
      <c r="GC338" s="27">
        <v>44452</v>
      </c>
      <c r="GD338" t="s">
        <v>495</v>
      </c>
      <c r="GE338" s="27">
        <v>44452</v>
      </c>
      <c r="GF338" t="s">
        <v>495</v>
      </c>
      <c r="GG338" s="27">
        <v>44452</v>
      </c>
      <c r="GH338" t="s">
        <v>495</v>
      </c>
      <c r="GI338" s="27">
        <v>44481</v>
      </c>
      <c r="GJ338" t="s">
        <v>495</v>
      </c>
      <c r="GK338" s="27">
        <v>44481</v>
      </c>
      <c r="GL338" t="s">
        <v>495</v>
      </c>
      <c r="GM338" s="27">
        <v>44481</v>
      </c>
      <c r="GN338" t="s">
        <v>495</v>
      </c>
      <c r="GO338" s="27">
        <v>44481</v>
      </c>
      <c r="GP338" t="s">
        <v>495</v>
      </c>
      <c r="GQ338" s="27">
        <v>44481</v>
      </c>
      <c r="GR338" t="s">
        <v>495</v>
      </c>
      <c r="GS338" s="27">
        <v>44481</v>
      </c>
      <c r="GT338" t="s">
        <v>495</v>
      </c>
      <c r="GU338" s="27">
        <v>44481</v>
      </c>
      <c r="GV338" t="s">
        <v>495</v>
      </c>
      <c r="GW338" s="27">
        <v>44481</v>
      </c>
      <c r="GX338" t="s">
        <v>495</v>
      </c>
      <c r="GY338" s="27">
        <v>44481</v>
      </c>
      <c r="GZ338" t="s">
        <v>494</v>
      </c>
      <c r="HA338" s="27">
        <v>44481</v>
      </c>
      <c r="HB338" t="s">
        <v>494</v>
      </c>
      <c r="HC338" s="27">
        <v>44481</v>
      </c>
      <c r="HD338" t="s">
        <v>494</v>
      </c>
      <c r="HE338" s="27">
        <v>44481</v>
      </c>
      <c r="HF338" t="s">
        <v>494</v>
      </c>
      <c r="HG338">
        <v>44481</v>
      </c>
      <c r="HH338" t="s">
        <v>494</v>
      </c>
      <c r="HI338">
        <v>44481</v>
      </c>
      <c r="HJ338" t="s">
        <v>494</v>
      </c>
      <c r="HK338">
        <v>44481</v>
      </c>
      <c r="HL338" t="s">
        <v>494</v>
      </c>
      <c r="HM338" s="27">
        <v>44481</v>
      </c>
      <c r="HN338" t="s">
        <v>490</v>
      </c>
      <c r="HO338" s="27">
        <v>44545</v>
      </c>
      <c r="HP338" t="s">
        <v>493</v>
      </c>
      <c r="HQ338" s="27">
        <v>44545</v>
      </c>
      <c r="HR338" s="470" t="s">
        <v>493</v>
      </c>
      <c r="HS338" s="471">
        <v>44545</v>
      </c>
      <c r="HT338" t="s">
        <v>493</v>
      </c>
      <c r="HU338" s="27">
        <v>44545</v>
      </c>
      <c r="HV338" t="s">
        <v>493</v>
      </c>
      <c r="HW338" s="27">
        <v>44545</v>
      </c>
      <c r="HX338" t="s">
        <v>493</v>
      </c>
      <c r="HY338" s="27">
        <v>44545</v>
      </c>
      <c r="HZ338" t="s">
        <v>545</v>
      </c>
      <c r="IA338" s="27">
        <v>44263</v>
      </c>
      <c r="IB338" t="s">
        <v>545</v>
      </c>
      <c r="IC338" s="27">
        <v>44263</v>
      </c>
      <c r="ID338" t="s">
        <v>545</v>
      </c>
      <c r="IE338" s="27">
        <v>44263</v>
      </c>
      <c r="IF338" t="s">
        <v>489</v>
      </c>
      <c r="IG338" s="27">
        <v>44587</v>
      </c>
      <c r="IH338" t="s">
        <v>491</v>
      </c>
      <c r="II338" s="27">
        <v>44587</v>
      </c>
      <c r="IJ338" t="s">
        <v>491</v>
      </c>
      <c r="IK338" s="27">
        <v>44608</v>
      </c>
      <c r="IL338" t="s">
        <v>491</v>
      </c>
      <c r="IM338" s="27">
        <v>44608</v>
      </c>
      <c r="IN338" t="s">
        <v>491</v>
      </c>
      <c r="IO338" s="27">
        <v>44608</v>
      </c>
      <c r="IR338" t="s">
        <v>493</v>
      </c>
      <c r="IS338">
        <v>44587</v>
      </c>
      <c r="IT338" t="s">
        <v>493</v>
      </c>
      <c r="IU338" s="27">
        <v>44587</v>
      </c>
      <c r="IV338" t="s">
        <v>493</v>
      </c>
      <c r="IW338" s="27">
        <v>44642</v>
      </c>
      <c r="IX338" t="s">
        <v>493</v>
      </c>
      <c r="IY338" s="27">
        <v>44642</v>
      </c>
      <c r="IZ338" t="s">
        <v>493</v>
      </c>
      <c r="JA338" s="27">
        <v>44642</v>
      </c>
      <c r="JB338" t="s">
        <v>493</v>
      </c>
      <c r="JC338" s="27">
        <v>44642</v>
      </c>
      <c r="JD338" t="s">
        <v>493</v>
      </c>
      <c r="JE338" s="27">
        <v>44642</v>
      </c>
      <c r="JF338" t="s">
        <v>494</v>
      </c>
      <c r="JG338">
        <v>44662</v>
      </c>
      <c r="JH338" t="s">
        <v>490</v>
      </c>
      <c r="JI338" s="27">
        <v>44662</v>
      </c>
      <c r="JJ338" t="s">
        <v>490</v>
      </c>
      <c r="JK338">
        <v>44662</v>
      </c>
      <c r="JL338" t="s">
        <v>490</v>
      </c>
      <c r="JM338" s="27">
        <v>44662</v>
      </c>
      <c r="JN338" t="s">
        <v>490</v>
      </c>
      <c r="JO338" s="7">
        <v>44662</v>
      </c>
      <c r="JP338" t="s">
        <v>490</v>
      </c>
      <c r="JQ338" s="27">
        <v>44697</v>
      </c>
      <c r="JR338" t="s">
        <v>490</v>
      </c>
      <c r="JS338" s="27">
        <v>44697</v>
      </c>
      <c r="JT338" t="s">
        <v>490</v>
      </c>
      <c r="JU338">
        <v>44697</v>
      </c>
      <c r="JV338" t="s">
        <v>491</v>
      </c>
      <c r="JW338">
        <v>44697</v>
      </c>
      <c r="JX338" t="s">
        <v>491</v>
      </c>
      <c r="JY338" s="27">
        <v>44697</v>
      </c>
      <c r="JZ338" t="s">
        <v>491</v>
      </c>
      <c r="KA338" s="27">
        <v>44697</v>
      </c>
      <c r="KB338" t="s">
        <v>491</v>
      </c>
      <c r="KC338" s="27">
        <v>44697</v>
      </c>
      <c r="KD338" t="s">
        <v>491</v>
      </c>
      <c r="KE338" s="27">
        <v>44697</v>
      </c>
    </row>
    <row r="339" spans="1:291" x14ac:dyDescent="0.25">
      <c r="A339">
        <v>260</v>
      </c>
      <c r="B339" s="7">
        <v>43530</v>
      </c>
      <c r="D339" t="s">
        <v>2564</v>
      </c>
      <c r="E339" s="7">
        <v>43896</v>
      </c>
      <c r="G339">
        <v>1451</v>
      </c>
      <c r="I339" t="s">
        <v>2565</v>
      </c>
      <c r="J339" s="7">
        <v>43916</v>
      </c>
      <c r="L339">
        <v>1451</v>
      </c>
      <c r="M339">
        <v>284</v>
      </c>
      <c r="O339">
        <v>82</v>
      </c>
      <c r="P339" s="7">
        <v>43929</v>
      </c>
      <c r="X339">
        <v>284</v>
      </c>
      <c r="Y339">
        <v>300</v>
      </c>
      <c r="Z339" s="7">
        <v>43978</v>
      </c>
      <c r="AA339">
        <v>299</v>
      </c>
      <c r="AB339">
        <v>299</v>
      </c>
      <c r="AC339">
        <v>72</v>
      </c>
      <c r="AD339" s="7">
        <v>43978</v>
      </c>
      <c r="AE339" s="14" t="s">
        <v>2573</v>
      </c>
      <c r="AF339">
        <v>30</v>
      </c>
      <c r="AG339" s="7">
        <v>43979</v>
      </c>
      <c r="AK339">
        <v>9309</v>
      </c>
      <c r="AL339" s="7">
        <v>43979</v>
      </c>
      <c r="AM339">
        <v>134</v>
      </c>
      <c r="AN339">
        <v>9309</v>
      </c>
      <c r="AO339" s="7">
        <v>44011</v>
      </c>
      <c r="AP339">
        <v>9309</v>
      </c>
      <c r="AQ339" s="7">
        <v>44011</v>
      </c>
      <c r="AR339">
        <v>9309</v>
      </c>
      <c r="AS339" s="27">
        <v>44011</v>
      </c>
      <c r="AT339">
        <v>9309</v>
      </c>
      <c r="AU339" s="27">
        <v>44011</v>
      </c>
      <c r="AV339">
        <v>9309</v>
      </c>
      <c r="AW339" s="27">
        <v>44011</v>
      </c>
      <c r="AX339">
        <v>9309</v>
      </c>
      <c r="AY339" s="27">
        <v>44053</v>
      </c>
      <c r="AZ339">
        <v>9308</v>
      </c>
      <c r="BA339" s="27">
        <v>44053</v>
      </c>
      <c r="BB339">
        <v>9308</v>
      </c>
      <c r="BC339" s="27">
        <v>44053</v>
      </c>
      <c r="BD339">
        <v>9303</v>
      </c>
      <c r="BE339" s="27">
        <v>44050</v>
      </c>
      <c r="BF339">
        <v>9303</v>
      </c>
      <c r="BG339" s="27">
        <v>44050</v>
      </c>
      <c r="BJ339">
        <v>9303</v>
      </c>
      <c r="BK339" s="27">
        <v>44050</v>
      </c>
      <c r="BL339">
        <v>9303</v>
      </c>
      <c r="BM339" s="27">
        <v>44050</v>
      </c>
      <c r="BN339">
        <v>9301</v>
      </c>
      <c r="BO339" s="27">
        <v>44097</v>
      </c>
      <c r="BP339">
        <v>9301</v>
      </c>
      <c r="BQ339" s="7">
        <v>44097</v>
      </c>
      <c r="BR339">
        <v>9309</v>
      </c>
      <c r="BS339" s="27">
        <v>44168</v>
      </c>
      <c r="BT339">
        <v>9301</v>
      </c>
      <c r="BU339" s="27">
        <v>44168</v>
      </c>
      <c r="BV339">
        <v>9301</v>
      </c>
      <c r="BW339" s="7">
        <v>44195</v>
      </c>
      <c r="BX339">
        <v>9309</v>
      </c>
      <c r="BY339" s="27">
        <v>44168</v>
      </c>
      <c r="BZ339">
        <v>9302</v>
      </c>
      <c r="CA339" s="27">
        <v>44168</v>
      </c>
      <c r="CB339">
        <v>9303</v>
      </c>
      <c r="CC339" s="27">
        <v>44217</v>
      </c>
      <c r="CH339" t="s">
        <v>2584</v>
      </c>
      <c r="CI339" s="27">
        <v>44217</v>
      </c>
      <c r="CL339" t="s">
        <v>2584</v>
      </c>
      <c r="CM339" s="27">
        <v>44247</v>
      </c>
      <c r="CN339">
        <v>4714</v>
      </c>
      <c r="CO339" s="27">
        <v>44247</v>
      </c>
      <c r="CP339">
        <v>4714</v>
      </c>
      <c r="CQ339" s="7">
        <v>44247</v>
      </c>
      <c r="CT339">
        <v>2497</v>
      </c>
      <c r="CU339" s="7">
        <v>44264</v>
      </c>
      <c r="CV339">
        <v>9303</v>
      </c>
      <c r="CW339" s="27">
        <v>44263</v>
      </c>
      <c r="CX339">
        <v>9303</v>
      </c>
      <c r="CY339" s="27">
        <v>44298</v>
      </c>
      <c r="CZ339">
        <v>9303</v>
      </c>
      <c r="DA339" s="27">
        <v>44298</v>
      </c>
      <c r="DB339">
        <v>9303</v>
      </c>
      <c r="DC339" s="27">
        <v>44298</v>
      </c>
      <c r="DD339">
        <v>9308</v>
      </c>
      <c r="DE339" s="27">
        <v>44330</v>
      </c>
      <c r="DF339">
        <v>9308</v>
      </c>
      <c r="DG339" s="27">
        <v>44330</v>
      </c>
      <c r="DH339">
        <v>9308</v>
      </c>
      <c r="DI339" s="27">
        <v>44330</v>
      </c>
      <c r="DJ339" t="s">
        <v>495</v>
      </c>
      <c r="DK339" s="7">
        <v>44363</v>
      </c>
      <c r="DL339" t="s">
        <v>62</v>
      </c>
      <c r="DM339" s="27">
        <v>44259</v>
      </c>
      <c r="DN339" t="s">
        <v>62</v>
      </c>
      <c r="DO339" s="27">
        <v>44375</v>
      </c>
      <c r="DP339" t="s">
        <v>54</v>
      </c>
      <c r="DQ339" s="27">
        <v>44375</v>
      </c>
      <c r="DT339" t="s">
        <v>56</v>
      </c>
      <c r="DU339" s="27">
        <v>44375</v>
      </c>
      <c r="DV339" t="s">
        <v>53</v>
      </c>
      <c r="DW339" s="27">
        <v>44375</v>
      </c>
      <c r="DX339" t="s">
        <v>51</v>
      </c>
      <c r="DY339" s="7">
        <v>44392</v>
      </c>
      <c r="DZ339" t="s">
        <v>49</v>
      </c>
      <c r="EA339">
        <v>44391</v>
      </c>
      <c r="EB339" t="s">
        <v>49</v>
      </c>
      <c r="EC339" s="27">
        <v>44396</v>
      </c>
      <c r="ED339" t="s">
        <v>49</v>
      </c>
      <c r="EE339" s="27">
        <v>44396</v>
      </c>
      <c r="EF339" t="s">
        <v>49</v>
      </c>
      <c r="EG339" s="7">
        <v>44396</v>
      </c>
      <c r="EH339" t="s">
        <v>49</v>
      </c>
      <c r="EI339" s="27">
        <v>44396</v>
      </c>
      <c r="EL339" t="s">
        <v>47</v>
      </c>
      <c r="EM339" s="27">
        <v>44391</v>
      </c>
      <c r="EN339" t="s">
        <v>47</v>
      </c>
      <c r="EO339" s="27">
        <v>44391</v>
      </c>
      <c r="EP339" t="s">
        <v>48</v>
      </c>
      <c r="EQ339" s="27">
        <v>44264</v>
      </c>
      <c r="ER339" t="s">
        <v>41</v>
      </c>
      <c r="ES339" s="27">
        <v>44391</v>
      </c>
      <c r="ET339" t="s">
        <v>40</v>
      </c>
      <c r="EU339" s="27">
        <v>44391</v>
      </c>
      <c r="EV339" t="s">
        <v>39</v>
      </c>
      <c r="EW339" s="27">
        <v>44419</v>
      </c>
      <c r="EX339" t="s">
        <v>40</v>
      </c>
      <c r="EY339" s="27">
        <v>44391</v>
      </c>
      <c r="EZ339" t="s">
        <v>40</v>
      </c>
      <c r="FA339">
        <v>44391</v>
      </c>
      <c r="FB339" t="s">
        <v>40</v>
      </c>
      <c r="FC339" s="27">
        <v>44391</v>
      </c>
      <c r="FF339" t="s">
        <v>3</v>
      </c>
      <c r="FG339" s="27">
        <v>44419</v>
      </c>
      <c r="FH339" t="s">
        <v>500</v>
      </c>
      <c r="FI339" s="7">
        <v>44419</v>
      </c>
      <c r="FJ339" t="s">
        <v>500</v>
      </c>
      <c r="FK339" s="27">
        <v>44419</v>
      </c>
      <c r="FL339" t="s">
        <v>498</v>
      </c>
      <c r="FM339" s="27">
        <v>44419</v>
      </c>
      <c r="FN339" t="s">
        <v>497</v>
      </c>
      <c r="FO339" s="27">
        <v>44452</v>
      </c>
      <c r="FP339" t="s">
        <v>497</v>
      </c>
      <c r="FQ339" s="27">
        <v>44452</v>
      </c>
      <c r="FR339" t="s">
        <v>496</v>
      </c>
      <c r="FS339" s="27">
        <v>44452</v>
      </c>
      <c r="FT339" t="s">
        <v>496</v>
      </c>
      <c r="FU339" s="7">
        <v>44452</v>
      </c>
      <c r="FV339" t="s">
        <v>496</v>
      </c>
      <c r="FW339" s="27">
        <v>44452</v>
      </c>
      <c r="FX339" t="s">
        <v>496</v>
      </c>
      <c r="FY339" s="27">
        <v>44452</v>
      </c>
      <c r="FZ339" t="s">
        <v>496</v>
      </c>
      <c r="GA339" s="27">
        <v>44452</v>
      </c>
      <c r="GB339" t="s">
        <v>496</v>
      </c>
      <c r="GC339" s="27">
        <v>44452</v>
      </c>
      <c r="GD339" t="s">
        <v>496</v>
      </c>
      <c r="GE339" s="27">
        <v>44452</v>
      </c>
      <c r="GF339" t="s">
        <v>496</v>
      </c>
      <c r="GG339" s="27">
        <v>44452</v>
      </c>
      <c r="GH339" t="s">
        <v>496</v>
      </c>
      <c r="GI339" s="27">
        <v>44481</v>
      </c>
      <c r="GJ339" t="s">
        <v>496</v>
      </c>
      <c r="GK339" s="27">
        <v>44481</v>
      </c>
      <c r="GL339" t="s">
        <v>496</v>
      </c>
      <c r="GM339" s="27">
        <v>44481</v>
      </c>
      <c r="GN339" t="s">
        <v>496</v>
      </c>
      <c r="GO339" s="27">
        <v>44481</v>
      </c>
      <c r="GP339" t="s">
        <v>496</v>
      </c>
      <c r="GQ339" s="27">
        <v>44481</v>
      </c>
      <c r="GR339" t="s">
        <v>496</v>
      </c>
      <c r="GS339" s="27">
        <v>44481</v>
      </c>
      <c r="GT339" t="s">
        <v>496</v>
      </c>
      <c r="GU339" s="27">
        <v>44481</v>
      </c>
      <c r="GV339" t="s">
        <v>496</v>
      </c>
      <c r="GW339" s="27">
        <v>44481</v>
      </c>
      <c r="GX339" t="s">
        <v>496</v>
      </c>
      <c r="GY339" s="27">
        <v>44481</v>
      </c>
      <c r="GZ339" t="s">
        <v>495</v>
      </c>
      <c r="HA339" s="27">
        <v>44481</v>
      </c>
      <c r="HB339" t="s">
        <v>495</v>
      </c>
      <c r="HC339" s="27">
        <v>44481</v>
      </c>
      <c r="HD339" t="s">
        <v>495</v>
      </c>
      <c r="HE339" s="27">
        <v>44481</v>
      </c>
      <c r="HF339" t="s">
        <v>495</v>
      </c>
      <c r="HG339">
        <v>44481</v>
      </c>
      <c r="HH339" t="s">
        <v>495</v>
      </c>
      <c r="HI339">
        <v>44481</v>
      </c>
      <c r="HJ339" t="s">
        <v>495</v>
      </c>
      <c r="HK339">
        <v>44481</v>
      </c>
      <c r="HL339" t="s">
        <v>495</v>
      </c>
      <c r="HM339" s="27">
        <v>44545</v>
      </c>
      <c r="HN339" t="s">
        <v>491</v>
      </c>
      <c r="HO339" s="27">
        <v>44545</v>
      </c>
      <c r="HP339" t="s">
        <v>494</v>
      </c>
      <c r="HQ339" s="27">
        <v>44481</v>
      </c>
      <c r="HR339" s="470" t="s">
        <v>494</v>
      </c>
      <c r="HS339" s="471">
        <v>44481</v>
      </c>
      <c r="HT339" t="s">
        <v>494</v>
      </c>
      <c r="HU339" s="27">
        <v>44481</v>
      </c>
      <c r="HV339" t="s">
        <v>494</v>
      </c>
      <c r="HW339" s="27">
        <v>44481</v>
      </c>
      <c r="HX339" t="s">
        <v>494</v>
      </c>
      <c r="HY339" s="27">
        <v>44481</v>
      </c>
      <c r="HZ339" t="s">
        <v>490</v>
      </c>
      <c r="IA339" s="27">
        <v>44587</v>
      </c>
      <c r="IB339" t="s">
        <v>490</v>
      </c>
      <c r="IC339" s="27">
        <v>44587</v>
      </c>
      <c r="ID339" t="s">
        <v>490</v>
      </c>
      <c r="IE339" s="27">
        <v>44587</v>
      </c>
      <c r="IF339" t="s">
        <v>545</v>
      </c>
      <c r="IG339" s="27">
        <v>44263</v>
      </c>
      <c r="IH339" t="s">
        <v>493</v>
      </c>
      <c r="II339" s="27">
        <v>44587</v>
      </c>
      <c r="IJ339" t="s">
        <v>493</v>
      </c>
      <c r="IK339" s="27">
        <v>44587</v>
      </c>
      <c r="IL339" t="s">
        <v>493</v>
      </c>
      <c r="IM339" s="27">
        <v>44587</v>
      </c>
      <c r="IN339" t="s">
        <v>493</v>
      </c>
      <c r="IO339" s="27">
        <v>44587</v>
      </c>
      <c r="IR339" t="s">
        <v>494</v>
      </c>
      <c r="IS339">
        <v>44608</v>
      </c>
      <c r="IT339" t="s">
        <v>494</v>
      </c>
      <c r="IU339" s="27">
        <v>44608</v>
      </c>
      <c r="IV339" t="s">
        <v>494</v>
      </c>
      <c r="IW339" s="27">
        <v>44608</v>
      </c>
      <c r="IX339" t="s">
        <v>494</v>
      </c>
      <c r="IY339" s="27">
        <v>44608</v>
      </c>
      <c r="IZ339" t="s">
        <v>494</v>
      </c>
      <c r="JA339" s="27">
        <v>44608</v>
      </c>
      <c r="JB339" t="s">
        <v>494</v>
      </c>
      <c r="JC339" s="27">
        <v>44608</v>
      </c>
      <c r="JD339" t="s">
        <v>494</v>
      </c>
      <c r="JE339" s="27">
        <v>44608</v>
      </c>
      <c r="JF339" t="s">
        <v>495</v>
      </c>
      <c r="JG339">
        <v>44662</v>
      </c>
      <c r="JH339" t="s">
        <v>491</v>
      </c>
      <c r="JI339" s="27">
        <v>44662</v>
      </c>
      <c r="JJ339" t="s">
        <v>491</v>
      </c>
      <c r="JK339">
        <v>44662</v>
      </c>
      <c r="JL339" t="s">
        <v>491</v>
      </c>
      <c r="JM339" s="27">
        <v>44681</v>
      </c>
      <c r="JN339" t="s">
        <v>491</v>
      </c>
      <c r="JO339" s="7">
        <v>44681</v>
      </c>
      <c r="JP339" t="s">
        <v>491</v>
      </c>
      <c r="JQ339" s="27">
        <v>44697</v>
      </c>
      <c r="JR339" t="s">
        <v>491</v>
      </c>
      <c r="JS339" s="27">
        <v>44697</v>
      </c>
      <c r="JT339" t="s">
        <v>491</v>
      </c>
      <c r="JU339">
        <v>44697</v>
      </c>
      <c r="JV339" t="s">
        <v>493</v>
      </c>
      <c r="JW339">
        <v>44697</v>
      </c>
      <c r="JX339" t="s">
        <v>493</v>
      </c>
      <c r="JY339" s="27">
        <v>44697</v>
      </c>
      <c r="JZ339" t="s">
        <v>493</v>
      </c>
      <c r="KA339" s="27">
        <v>44697</v>
      </c>
      <c r="KB339" t="s">
        <v>493</v>
      </c>
      <c r="KC339" s="27">
        <v>44697</v>
      </c>
      <c r="KD339" t="s">
        <v>493</v>
      </c>
      <c r="KE339" s="27">
        <v>44697</v>
      </c>
    </row>
    <row r="340" spans="1:291" x14ac:dyDescent="0.25">
      <c r="A340" t="s">
        <v>2598</v>
      </c>
      <c r="B340" s="7">
        <v>43530</v>
      </c>
      <c r="D340" t="s">
        <v>2565</v>
      </c>
      <c r="E340" s="7">
        <v>43896</v>
      </c>
      <c r="G340">
        <v>2188</v>
      </c>
      <c r="I340" t="s">
        <v>2567</v>
      </c>
      <c r="J340" s="7">
        <v>43916</v>
      </c>
      <c r="L340">
        <v>2188</v>
      </c>
      <c r="M340">
        <v>300</v>
      </c>
      <c r="O340">
        <v>120</v>
      </c>
      <c r="P340" s="7">
        <v>43929</v>
      </c>
      <c r="X340">
        <v>300</v>
      </c>
      <c r="Y340">
        <v>299</v>
      </c>
      <c r="Z340" s="7">
        <v>43978</v>
      </c>
      <c r="AA340">
        <v>620</v>
      </c>
      <c r="AB340">
        <v>620</v>
      </c>
      <c r="AC340">
        <v>134</v>
      </c>
      <c r="AD340" s="7">
        <v>43929</v>
      </c>
      <c r="AE340" s="14" t="s">
        <v>2575</v>
      </c>
      <c r="AF340">
        <v>9302</v>
      </c>
      <c r="AG340" s="7">
        <v>43979</v>
      </c>
      <c r="AK340">
        <v>9314</v>
      </c>
      <c r="AL340" s="7">
        <v>43979</v>
      </c>
      <c r="AM340">
        <v>291</v>
      </c>
      <c r="AN340">
        <v>9314</v>
      </c>
      <c r="AO340" s="7">
        <v>44011</v>
      </c>
      <c r="AP340">
        <v>9314</v>
      </c>
      <c r="AQ340" s="7">
        <v>44011</v>
      </c>
      <c r="AR340">
        <v>9314</v>
      </c>
      <c r="AS340" s="27">
        <v>44011</v>
      </c>
      <c r="AT340">
        <v>9314</v>
      </c>
      <c r="AU340" s="27">
        <v>44011</v>
      </c>
      <c r="AV340">
        <v>9314</v>
      </c>
      <c r="AW340" s="27">
        <v>44011</v>
      </c>
      <c r="AX340">
        <v>9314</v>
      </c>
      <c r="AY340" s="27">
        <v>44053</v>
      </c>
      <c r="AZ340">
        <v>9309</v>
      </c>
      <c r="BA340" s="27">
        <v>44053</v>
      </c>
      <c r="BB340">
        <v>9309</v>
      </c>
      <c r="BC340" s="27">
        <v>44053</v>
      </c>
      <c r="BD340">
        <v>9308</v>
      </c>
      <c r="BE340" s="27">
        <v>44053</v>
      </c>
      <c r="BF340">
        <v>9308</v>
      </c>
      <c r="BG340" s="27">
        <v>44097</v>
      </c>
      <c r="BJ340">
        <v>9308</v>
      </c>
      <c r="BK340" s="27">
        <v>44097</v>
      </c>
      <c r="BL340">
        <v>9308</v>
      </c>
      <c r="BM340" s="27">
        <v>44097</v>
      </c>
      <c r="BN340">
        <v>9300</v>
      </c>
      <c r="BO340" s="27">
        <v>44097</v>
      </c>
      <c r="BP340">
        <v>9300</v>
      </c>
      <c r="BQ340" s="7">
        <v>44097</v>
      </c>
      <c r="BR340">
        <v>9314</v>
      </c>
      <c r="BS340" s="27">
        <v>44168</v>
      </c>
      <c r="BT340">
        <v>9300</v>
      </c>
      <c r="BU340" s="27">
        <v>44168</v>
      </c>
      <c r="BV340">
        <v>9300</v>
      </c>
      <c r="BW340" s="7">
        <v>44194</v>
      </c>
      <c r="BX340">
        <v>9314</v>
      </c>
      <c r="BY340" s="27">
        <v>44168</v>
      </c>
      <c r="BZ340">
        <v>9301</v>
      </c>
      <c r="CA340" s="27">
        <v>44195</v>
      </c>
      <c r="CB340">
        <v>9308</v>
      </c>
      <c r="CC340" s="27">
        <v>44221</v>
      </c>
      <c r="CH340">
        <v>9307</v>
      </c>
      <c r="CI340" s="27">
        <v>44217</v>
      </c>
      <c r="CL340">
        <v>9307</v>
      </c>
      <c r="CM340" s="27">
        <v>44247</v>
      </c>
      <c r="CN340" t="s">
        <v>2584</v>
      </c>
      <c r="CO340" s="27">
        <v>44247</v>
      </c>
      <c r="CP340" t="s">
        <v>2584</v>
      </c>
      <c r="CQ340" s="7">
        <v>44247</v>
      </c>
      <c r="CT340">
        <v>2495</v>
      </c>
      <c r="CU340" s="7">
        <v>44248</v>
      </c>
      <c r="CV340">
        <v>9308</v>
      </c>
      <c r="CW340" s="27">
        <v>44263</v>
      </c>
      <c r="CX340">
        <v>9308</v>
      </c>
      <c r="CY340" s="27">
        <v>44298</v>
      </c>
      <c r="CZ340">
        <v>9308</v>
      </c>
      <c r="DA340" s="27">
        <v>44298</v>
      </c>
      <c r="DB340">
        <v>9308</v>
      </c>
      <c r="DC340" s="27">
        <v>44298</v>
      </c>
      <c r="DD340">
        <v>9309</v>
      </c>
      <c r="DE340" s="27">
        <v>44330</v>
      </c>
      <c r="DF340">
        <v>9309</v>
      </c>
      <c r="DG340" s="27">
        <v>44330</v>
      </c>
      <c r="DH340">
        <v>9309</v>
      </c>
      <c r="DI340" s="27">
        <v>44330</v>
      </c>
      <c r="DJ340" t="s">
        <v>496</v>
      </c>
      <c r="DK340" s="7">
        <v>44363</v>
      </c>
      <c r="DL340" t="s">
        <v>121</v>
      </c>
      <c r="DM340" s="27">
        <v>44266</v>
      </c>
      <c r="DN340" t="s">
        <v>121</v>
      </c>
      <c r="DO340" s="27">
        <v>44375</v>
      </c>
      <c r="DP340" t="s">
        <v>56</v>
      </c>
      <c r="DQ340" s="27">
        <v>44375</v>
      </c>
      <c r="DT340" t="s">
        <v>57</v>
      </c>
      <c r="DU340" s="27">
        <v>44259</v>
      </c>
      <c r="DV340" t="s">
        <v>54</v>
      </c>
      <c r="DW340" s="27">
        <v>44375</v>
      </c>
      <c r="DX340" t="s">
        <v>50</v>
      </c>
      <c r="DY340" s="7">
        <v>44392</v>
      </c>
      <c r="DZ340" t="s">
        <v>51</v>
      </c>
      <c r="EA340">
        <v>44392</v>
      </c>
      <c r="EB340" t="s">
        <v>51</v>
      </c>
      <c r="EC340" s="27">
        <v>44392</v>
      </c>
      <c r="ED340" t="s">
        <v>51</v>
      </c>
      <c r="EE340" s="27">
        <v>44392</v>
      </c>
      <c r="EF340" t="s">
        <v>51</v>
      </c>
      <c r="EG340" s="7">
        <v>44392</v>
      </c>
      <c r="EH340" t="s">
        <v>51</v>
      </c>
      <c r="EI340" s="27">
        <v>44392</v>
      </c>
      <c r="EL340" t="s">
        <v>48</v>
      </c>
      <c r="EM340" s="27">
        <v>44264</v>
      </c>
      <c r="EN340" t="s">
        <v>48</v>
      </c>
      <c r="EO340" s="27">
        <v>44264</v>
      </c>
      <c r="EP340" t="s">
        <v>55</v>
      </c>
      <c r="EQ340" s="27">
        <v>44392</v>
      </c>
      <c r="ER340" t="s">
        <v>43</v>
      </c>
      <c r="ES340" s="27">
        <v>44391</v>
      </c>
      <c r="ET340" t="s">
        <v>41</v>
      </c>
      <c r="EU340" s="27">
        <v>44421</v>
      </c>
      <c r="EV340" t="s">
        <v>40</v>
      </c>
      <c r="EW340" s="27">
        <v>44391</v>
      </c>
      <c r="EX340" t="s">
        <v>41</v>
      </c>
      <c r="EY340" s="27">
        <v>44421</v>
      </c>
      <c r="EZ340" t="s">
        <v>41</v>
      </c>
      <c r="FA340">
        <v>44421</v>
      </c>
      <c r="FB340" t="s">
        <v>41</v>
      </c>
      <c r="FC340" s="27">
        <v>44421</v>
      </c>
      <c r="FF340" t="s">
        <v>39</v>
      </c>
      <c r="FG340" s="27">
        <v>44419</v>
      </c>
      <c r="FH340" t="s">
        <v>3</v>
      </c>
      <c r="FI340" s="7">
        <v>44419</v>
      </c>
      <c r="FJ340" t="s">
        <v>3</v>
      </c>
      <c r="FK340" s="27">
        <v>44419</v>
      </c>
      <c r="FL340" t="s">
        <v>478</v>
      </c>
      <c r="FM340" s="27">
        <v>44419</v>
      </c>
      <c r="FN340" t="s">
        <v>498</v>
      </c>
      <c r="FO340" s="27">
        <v>44452</v>
      </c>
      <c r="FP340" t="s">
        <v>498</v>
      </c>
      <c r="FQ340" s="27">
        <v>44452</v>
      </c>
      <c r="FR340" t="s">
        <v>497</v>
      </c>
      <c r="FS340" s="27">
        <v>44452</v>
      </c>
      <c r="FT340" t="s">
        <v>497</v>
      </c>
      <c r="FU340" s="7">
        <v>44452</v>
      </c>
      <c r="FV340" t="s">
        <v>497</v>
      </c>
      <c r="FW340" s="27">
        <v>44452</v>
      </c>
      <c r="FX340" t="s">
        <v>497</v>
      </c>
      <c r="FY340" s="27">
        <v>44452</v>
      </c>
      <c r="FZ340" t="s">
        <v>497</v>
      </c>
      <c r="GA340" s="27">
        <v>44452</v>
      </c>
      <c r="GB340" t="s">
        <v>497</v>
      </c>
      <c r="GC340" s="27">
        <v>44452</v>
      </c>
      <c r="GD340" t="s">
        <v>497</v>
      </c>
      <c r="GE340" s="27">
        <v>44452</v>
      </c>
      <c r="GF340" t="s">
        <v>497</v>
      </c>
      <c r="GG340" s="27">
        <v>44452</v>
      </c>
      <c r="GH340" t="s">
        <v>497</v>
      </c>
      <c r="GI340" s="27">
        <v>44481</v>
      </c>
      <c r="GJ340" t="s">
        <v>497</v>
      </c>
      <c r="GK340" s="27">
        <v>44481</v>
      </c>
      <c r="GL340" t="s">
        <v>497</v>
      </c>
      <c r="GM340" s="27">
        <v>44481</v>
      </c>
      <c r="GN340" t="s">
        <v>497</v>
      </c>
      <c r="GO340" s="27">
        <v>44481</v>
      </c>
      <c r="GP340" t="s">
        <v>497</v>
      </c>
      <c r="GQ340" s="27">
        <v>44481</v>
      </c>
      <c r="GR340" t="s">
        <v>497</v>
      </c>
      <c r="GS340" s="27">
        <v>44481</v>
      </c>
      <c r="GT340" t="s">
        <v>497</v>
      </c>
      <c r="GU340" s="27">
        <v>44481</v>
      </c>
      <c r="GV340" t="s">
        <v>497</v>
      </c>
      <c r="GW340" s="27">
        <v>44481</v>
      </c>
      <c r="GX340" t="s">
        <v>497</v>
      </c>
      <c r="GY340" s="27">
        <v>44481</v>
      </c>
      <c r="GZ340" t="s">
        <v>496</v>
      </c>
      <c r="HA340" s="27">
        <v>44481</v>
      </c>
      <c r="HB340" t="s">
        <v>496</v>
      </c>
      <c r="HC340" s="27">
        <v>44481</v>
      </c>
      <c r="HD340" t="s">
        <v>496</v>
      </c>
      <c r="HE340" s="27">
        <v>44481</v>
      </c>
      <c r="HF340" t="s">
        <v>496</v>
      </c>
      <c r="HG340">
        <v>44481</v>
      </c>
      <c r="HH340" t="s">
        <v>496</v>
      </c>
      <c r="HI340">
        <v>44481</v>
      </c>
      <c r="HJ340" t="s">
        <v>496</v>
      </c>
      <c r="HK340">
        <v>44481</v>
      </c>
      <c r="HL340" t="s">
        <v>496</v>
      </c>
      <c r="HM340" s="27">
        <v>44545</v>
      </c>
      <c r="HN340" t="s">
        <v>493</v>
      </c>
      <c r="HO340" s="27">
        <v>44545</v>
      </c>
      <c r="HP340" t="s">
        <v>495</v>
      </c>
      <c r="HQ340" s="27">
        <v>44545</v>
      </c>
      <c r="HR340" s="470" t="s">
        <v>495</v>
      </c>
      <c r="HS340" s="471">
        <v>44545</v>
      </c>
      <c r="HT340" t="s">
        <v>495</v>
      </c>
      <c r="HU340" s="27">
        <v>44545</v>
      </c>
      <c r="HV340" t="s">
        <v>495</v>
      </c>
      <c r="HW340" s="27">
        <v>44545</v>
      </c>
      <c r="HX340" t="s">
        <v>495</v>
      </c>
      <c r="HY340" s="27">
        <v>44545</v>
      </c>
      <c r="HZ340" t="s">
        <v>491</v>
      </c>
      <c r="IA340" s="27">
        <v>44587</v>
      </c>
      <c r="IB340" t="s">
        <v>491</v>
      </c>
      <c r="IC340" s="27">
        <v>44587</v>
      </c>
      <c r="ID340" t="s">
        <v>491</v>
      </c>
      <c r="IE340" s="27">
        <v>44587</v>
      </c>
      <c r="IF340" t="s">
        <v>490</v>
      </c>
      <c r="IG340" s="27">
        <v>44587</v>
      </c>
      <c r="IH340" t="s">
        <v>494</v>
      </c>
      <c r="II340" s="27">
        <v>44481</v>
      </c>
      <c r="IJ340" t="s">
        <v>494</v>
      </c>
      <c r="IK340" s="27">
        <v>44608</v>
      </c>
      <c r="IL340" t="s">
        <v>494</v>
      </c>
      <c r="IM340" s="27">
        <v>44608</v>
      </c>
      <c r="IN340" t="s">
        <v>494</v>
      </c>
      <c r="IO340" s="27">
        <v>44608</v>
      </c>
      <c r="IR340" t="s">
        <v>495</v>
      </c>
      <c r="IS340">
        <v>44608</v>
      </c>
      <c r="IT340" t="s">
        <v>495</v>
      </c>
      <c r="IU340" s="27">
        <v>44608</v>
      </c>
      <c r="IV340" t="s">
        <v>495</v>
      </c>
      <c r="IW340" s="27">
        <v>44642</v>
      </c>
      <c r="IX340" t="s">
        <v>495</v>
      </c>
      <c r="IY340" s="27">
        <v>44642</v>
      </c>
      <c r="IZ340" t="s">
        <v>495</v>
      </c>
      <c r="JA340" s="27">
        <v>44642</v>
      </c>
      <c r="JB340" t="s">
        <v>495</v>
      </c>
      <c r="JC340" s="27">
        <v>44642</v>
      </c>
      <c r="JD340" t="s">
        <v>495</v>
      </c>
      <c r="JE340" s="27">
        <v>44642</v>
      </c>
      <c r="JF340" t="s">
        <v>496</v>
      </c>
      <c r="JG340">
        <v>44662</v>
      </c>
      <c r="JH340" t="s">
        <v>493</v>
      </c>
      <c r="JI340" s="27">
        <v>44642</v>
      </c>
      <c r="JJ340" t="s">
        <v>493</v>
      </c>
      <c r="JK340">
        <v>44642</v>
      </c>
      <c r="JL340" t="s">
        <v>493</v>
      </c>
      <c r="JM340" s="27">
        <v>44642</v>
      </c>
      <c r="JN340" t="s">
        <v>493</v>
      </c>
      <c r="JO340" s="7">
        <v>44642</v>
      </c>
      <c r="JP340" t="s">
        <v>493</v>
      </c>
      <c r="JQ340" s="27">
        <v>44697</v>
      </c>
      <c r="JR340" t="s">
        <v>493</v>
      </c>
      <c r="JS340" s="27">
        <v>44697</v>
      </c>
      <c r="JT340" t="s">
        <v>493</v>
      </c>
      <c r="JU340">
        <v>44697</v>
      </c>
      <c r="JV340" t="s">
        <v>494</v>
      </c>
      <c r="JW340">
        <v>44662</v>
      </c>
      <c r="JX340" t="s">
        <v>494</v>
      </c>
      <c r="JY340" s="27">
        <v>44662</v>
      </c>
      <c r="JZ340" t="s">
        <v>494</v>
      </c>
      <c r="KA340" s="27">
        <v>44662</v>
      </c>
      <c r="KB340" t="s">
        <v>494</v>
      </c>
      <c r="KC340" s="27">
        <v>44662</v>
      </c>
      <c r="KD340" t="s">
        <v>494</v>
      </c>
      <c r="KE340" s="27">
        <v>44662</v>
      </c>
    </row>
    <row r="341" spans="1:291" x14ac:dyDescent="0.25">
      <c r="A341">
        <v>270</v>
      </c>
      <c r="B341" s="7">
        <v>43885</v>
      </c>
      <c r="D341" t="s">
        <v>2567</v>
      </c>
      <c r="E341" s="7">
        <v>43896</v>
      </c>
      <c r="G341">
        <v>2190</v>
      </c>
      <c r="I341" t="s">
        <v>2568</v>
      </c>
      <c r="J341" s="7">
        <v>43929</v>
      </c>
      <c r="L341">
        <v>2190</v>
      </c>
      <c r="M341">
        <v>299</v>
      </c>
      <c r="O341">
        <v>72</v>
      </c>
      <c r="P341" s="7">
        <v>43929</v>
      </c>
      <c r="X341">
        <v>299</v>
      </c>
      <c r="Y341">
        <v>620</v>
      </c>
      <c r="Z341" s="7">
        <v>43979</v>
      </c>
      <c r="AA341" t="s">
        <v>2563</v>
      </c>
      <c r="AB341" t="s">
        <v>2563</v>
      </c>
      <c r="AC341">
        <v>291</v>
      </c>
      <c r="AD341" s="7">
        <v>43978</v>
      </c>
      <c r="AE341" s="14" t="s">
        <v>2576</v>
      </c>
      <c r="AF341">
        <v>9301</v>
      </c>
      <c r="AG341" s="7">
        <v>43979</v>
      </c>
      <c r="AK341">
        <v>9315</v>
      </c>
      <c r="AL341" s="7">
        <v>43985</v>
      </c>
      <c r="AM341">
        <v>137</v>
      </c>
      <c r="AN341">
        <v>9315</v>
      </c>
      <c r="AO341" s="7">
        <v>44011</v>
      </c>
      <c r="AP341">
        <v>9315</v>
      </c>
      <c r="AQ341" s="7">
        <v>44011</v>
      </c>
      <c r="AR341">
        <v>9315</v>
      </c>
      <c r="AS341" s="27">
        <v>44011</v>
      </c>
      <c r="AT341">
        <v>9315</v>
      </c>
      <c r="AU341" s="27">
        <v>44011</v>
      </c>
      <c r="AV341">
        <v>9315</v>
      </c>
      <c r="AW341" s="27">
        <v>44011</v>
      </c>
      <c r="AX341">
        <v>9315</v>
      </c>
      <c r="AY341" s="27">
        <v>44053</v>
      </c>
      <c r="AZ341">
        <v>9314</v>
      </c>
      <c r="BA341" s="27">
        <v>44053</v>
      </c>
      <c r="BB341">
        <v>9314</v>
      </c>
      <c r="BC341" s="27">
        <v>44053</v>
      </c>
      <c r="BD341">
        <v>9309</v>
      </c>
      <c r="BE341" s="27">
        <v>44053</v>
      </c>
      <c r="BF341">
        <v>9309</v>
      </c>
      <c r="BG341" s="27">
        <v>44097</v>
      </c>
      <c r="BJ341">
        <v>9309</v>
      </c>
      <c r="BK341" s="27">
        <v>44097</v>
      </c>
      <c r="BL341">
        <v>9309</v>
      </c>
      <c r="BM341" s="27">
        <v>44097</v>
      </c>
      <c r="BN341">
        <v>9303</v>
      </c>
      <c r="BO341" s="27">
        <v>44050</v>
      </c>
      <c r="BP341">
        <v>9303</v>
      </c>
      <c r="BQ341" s="7">
        <v>44050</v>
      </c>
      <c r="BR341">
        <v>9315</v>
      </c>
      <c r="BS341" s="27">
        <v>44168</v>
      </c>
      <c r="BT341">
        <v>9303</v>
      </c>
      <c r="BU341" s="27">
        <v>44168</v>
      </c>
      <c r="BV341">
        <v>9303</v>
      </c>
      <c r="BW341" s="7">
        <v>44168</v>
      </c>
      <c r="BX341">
        <v>9315</v>
      </c>
      <c r="BY341" s="27">
        <v>44168</v>
      </c>
      <c r="BZ341">
        <v>9300</v>
      </c>
      <c r="CA341" s="27">
        <v>44194</v>
      </c>
      <c r="CB341">
        <v>9309</v>
      </c>
      <c r="CC341" s="27">
        <v>44217</v>
      </c>
      <c r="CH341">
        <v>9305</v>
      </c>
      <c r="CI341" s="27">
        <v>44217</v>
      </c>
      <c r="CL341">
        <v>9305</v>
      </c>
      <c r="CM341" s="27">
        <v>44247</v>
      </c>
      <c r="CN341">
        <v>9307</v>
      </c>
      <c r="CO341" s="27">
        <v>44247</v>
      </c>
      <c r="CP341">
        <v>9307</v>
      </c>
      <c r="CQ341" s="7">
        <v>44247</v>
      </c>
      <c r="CT341">
        <v>2499</v>
      </c>
      <c r="CU341" s="7">
        <v>44264</v>
      </c>
      <c r="CV341">
        <v>9309</v>
      </c>
      <c r="CW341" s="27">
        <v>44263</v>
      </c>
      <c r="CX341">
        <v>9309</v>
      </c>
      <c r="CY341" s="27">
        <v>44263</v>
      </c>
      <c r="CZ341">
        <v>9309</v>
      </c>
      <c r="DA341" s="27">
        <v>44300</v>
      </c>
      <c r="DB341">
        <v>9309</v>
      </c>
      <c r="DC341" s="27">
        <v>44300</v>
      </c>
      <c r="DD341">
        <v>9314</v>
      </c>
      <c r="DE341" s="27">
        <v>44330</v>
      </c>
      <c r="DF341">
        <v>9314</v>
      </c>
      <c r="DG341" s="27">
        <v>44330</v>
      </c>
      <c r="DH341">
        <v>9314</v>
      </c>
      <c r="DI341" s="27">
        <v>44330</v>
      </c>
      <c r="DJ341" t="s">
        <v>497</v>
      </c>
      <c r="DK341" s="7">
        <v>44363</v>
      </c>
      <c r="DL341" t="s">
        <v>123</v>
      </c>
      <c r="DM341" s="27">
        <v>44259</v>
      </c>
      <c r="DN341" t="s">
        <v>123</v>
      </c>
      <c r="DO341" s="27">
        <v>44375</v>
      </c>
      <c r="DP341" t="s">
        <v>57</v>
      </c>
      <c r="DQ341" s="27">
        <v>44259</v>
      </c>
      <c r="DT341" t="s">
        <v>58</v>
      </c>
      <c r="DU341" s="27">
        <v>44375</v>
      </c>
      <c r="DV341" t="s">
        <v>56</v>
      </c>
      <c r="DW341" s="27">
        <v>44375</v>
      </c>
      <c r="DX341" t="s">
        <v>53</v>
      </c>
      <c r="DY341" s="7">
        <v>44392</v>
      </c>
      <c r="DZ341" t="s">
        <v>50</v>
      </c>
      <c r="EA341">
        <v>44392</v>
      </c>
      <c r="EB341" t="s">
        <v>50</v>
      </c>
      <c r="EC341" s="27">
        <v>44392</v>
      </c>
      <c r="ED341" t="s">
        <v>50</v>
      </c>
      <c r="EE341" s="27">
        <v>44392</v>
      </c>
      <c r="EF341" t="s">
        <v>50</v>
      </c>
      <c r="EG341" s="7">
        <v>44392</v>
      </c>
      <c r="EH341" t="s">
        <v>50</v>
      </c>
      <c r="EI341" s="27">
        <v>44392</v>
      </c>
      <c r="EL341" t="s">
        <v>55</v>
      </c>
      <c r="EM341" s="27">
        <v>44392</v>
      </c>
      <c r="EN341" t="s">
        <v>55</v>
      </c>
      <c r="EO341" s="27">
        <v>44392</v>
      </c>
      <c r="EP341" t="s">
        <v>49</v>
      </c>
      <c r="EQ341" s="27">
        <v>44396</v>
      </c>
      <c r="ER341" t="s">
        <v>45</v>
      </c>
      <c r="ES341" s="27">
        <v>44391</v>
      </c>
      <c r="ET341" t="s">
        <v>43</v>
      </c>
      <c r="EU341" s="27">
        <v>44421</v>
      </c>
      <c r="EV341" t="s">
        <v>41</v>
      </c>
      <c r="EW341" s="27">
        <v>44421</v>
      </c>
      <c r="EX341" t="s">
        <v>43</v>
      </c>
      <c r="EY341" s="27">
        <v>44421</v>
      </c>
      <c r="EZ341" t="s">
        <v>43</v>
      </c>
      <c r="FA341">
        <v>44421</v>
      </c>
      <c r="FB341" t="s">
        <v>43</v>
      </c>
      <c r="FC341" s="27">
        <v>44421</v>
      </c>
      <c r="FF341" t="s">
        <v>40</v>
      </c>
      <c r="FG341" s="27">
        <v>44391</v>
      </c>
      <c r="FH341" t="s">
        <v>39</v>
      </c>
      <c r="FI341" s="7">
        <v>44419</v>
      </c>
      <c r="FJ341" t="s">
        <v>39</v>
      </c>
      <c r="FK341" s="27">
        <v>44419</v>
      </c>
      <c r="FL341" t="s">
        <v>479</v>
      </c>
      <c r="FM341" s="27">
        <v>44421</v>
      </c>
      <c r="FN341" t="s">
        <v>478</v>
      </c>
      <c r="FO341" s="27">
        <v>44452</v>
      </c>
      <c r="FP341" t="s">
        <v>478</v>
      </c>
      <c r="FQ341" s="27">
        <v>44452</v>
      </c>
      <c r="FR341" t="s">
        <v>498</v>
      </c>
      <c r="FS341" s="27">
        <v>44452</v>
      </c>
      <c r="FT341" t="s">
        <v>498</v>
      </c>
      <c r="FU341" s="7">
        <v>44452</v>
      </c>
      <c r="FV341" t="s">
        <v>498</v>
      </c>
      <c r="FW341" s="27">
        <v>44452</v>
      </c>
      <c r="FX341" t="s">
        <v>498</v>
      </c>
      <c r="FY341" s="27">
        <v>44452</v>
      </c>
      <c r="FZ341" t="s">
        <v>498</v>
      </c>
      <c r="GA341" s="27">
        <v>44452</v>
      </c>
      <c r="GB341" t="s">
        <v>498</v>
      </c>
      <c r="GC341" s="27">
        <v>44452</v>
      </c>
      <c r="GD341" t="s">
        <v>498</v>
      </c>
      <c r="GE341" s="27">
        <v>44452</v>
      </c>
      <c r="GF341" t="s">
        <v>498</v>
      </c>
      <c r="GG341" s="27">
        <v>44452</v>
      </c>
      <c r="GH341" t="s">
        <v>498</v>
      </c>
      <c r="GI341" s="27">
        <v>44481</v>
      </c>
      <c r="GJ341" t="s">
        <v>498</v>
      </c>
      <c r="GK341" s="27">
        <v>44481</v>
      </c>
      <c r="GL341" t="s">
        <v>498</v>
      </c>
      <c r="GM341" s="27">
        <v>44481</v>
      </c>
      <c r="GN341" t="s">
        <v>498</v>
      </c>
      <c r="GO341" s="27">
        <v>44481</v>
      </c>
      <c r="GP341" t="s">
        <v>498</v>
      </c>
      <c r="GQ341" s="27">
        <v>44481</v>
      </c>
      <c r="GR341" t="s">
        <v>498</v>
      </c>
      <c r="GS341" s="27">
        <v>44481</v>
      </c>
      <c r="GT341" t="s">
        <v>498</v>
      </c>
      <c r="GU341" s="27">
        <v>44509</v>
      </c>
      <c r="GV341" t="s">
        <v>498</v>
      </c>
      <c r="GW341" s="27">
        <v>44509</v>
      </c>
      <c r="GX341" t="s">
        <v>498</v>
      </c>
      <c r="GY341" s="27">
        <v>44509</v>
      </c>
      <c r="GZ341" t="s">
        <v>497</v>
      </c>
      <c r="HA341" s="27">
        <v>44481</v>
      </c>
      <c r="HB341" t="s">
        <v>497</v>
      </c>
      <c r="HC341" s="27">
        <v>44481</v>
      </c>
      <c r="HD341" t="s">
        <v>497</v>
      </c>
      <c r="HE341" s="27">
        <v>44481</v>
      </c>
      <c r="HF341" t="s">
        <v>497</v>
      </c>
      <c r="HG341">
        <v>44481</v>
      </c>
      <c r="HH341" t="s">
        <v>497</v>
      </c>
      <c r="HI341">
        <v>44481</v>
      </c>
      <c r="HJ341" t="s">
        <v>497</v>
      </c>
      <c r="HK341">
        <v>44481</v>
      </c>
      <c r="HL341" t="s">
        <v>497</v>
      </c>
      <c r="HM341" s="27">
        <v>44545</v>
      </c>
      <c r="HN341" t="s">
        <v>494</v>
      </c>
      <c r="HO341" s="27">
        <v>44481</v>
      </c>
      <c r="HP341" t="s">
        <v>496</v>
      </c>
      <c r="HQ341" s="27">
        <v>44545</v>
      </c>
      <c r="HR341" s="470" t="s">
        <v>496</v>
      </c>
      <c r="HS341" s="471">
        <v>44545</v>
      </c>
      <c r="HT341" t="s">
        <v>496</v>
      </c>
      <c r="HU341" s="27">
        <v>44545</v>
      </c>
      <c r="HV341" t="s">
        <v>496</v>
      </c>
      <c r="HW341" s="27">
        <v>44545</v>
      </c>
      <c r="HX341" t="s">
        <v>496</v>
      </c>
      <c r="HY341" s="27">
        <v>44545</v>
      </c>
      <c r="HZ341" t="s">
        <v>493</v>
      </c>
      <c r="IA341" s="27">
        <v>44587</v>
      </c>
      <c r="IB341" t="s">
        <v>493</v>
      </c>
      <c r="IC341" s="27">
        <v>44587</v>
      </c>
      <c r="ID341" t="s">
        <v>493</v>
      </c>
      <c r="IE341" s="27">
        <v>44587</v>
      </c>
      <c r="IF341" t="s">
        <v>491</v>
      </c>
      <c r="IG341" s="27">
        <v>44587</v>
      </c>
      <c r="IH341" t="s">
        <v>495</v>
      </c>
      <c r="II341" s="27">
        <v>44587</v>
      </c>
      <c r="IJ341" t="s">
        <v>495</v>
      </c>
      <c r="IK341" s="27">
        <v>44608</v>
      </c>
      <c r="IL341" t="s">
        <v>495</v>
      </c>
      <c r="IM341" s="27">
        <v>44608</v>
      </c>
      <c r="IN341" t="s">
        <v>495</v>
      </c>
      <c r="IO341" s="27">
        <v>44608</v>
      </c>
      <c r="IR341" t="s">
        <v>496</v>
      </c>
      <c r="IS341">
        <v>44608</v>
      </c>
      <c r="IT341" t="s">
        <v>496</v>
      </c>
      <c r="IU341" s="27">
        <v>44608</v>
      </c>
      <c r="IV341" t="s">
        <v>496</v>
      </c>
      <c r="IW341" s="27">
        <v>44642</v>
      </c>
      <c r="IX341" t="s">
        <v>496</v>
      </c>
      <c r="IY341" s="27">
        <v>44642</v>
      </c>
      <c r="IZ341" t="s">
        <v>496</v>
      </c>
      <c r="JA341" s="27">
        <v>44642</v>
      </c>
      <c r="JB341" t="s">
        <v>496</v>
      </c>
      <c r="JC341" s="27">
        <v>44642</v>
      </c>
      <c r="JD341" t="s">
        <v>496</v>
      </c>
      <c r="JE341" s="27">
        <v>44642</v>
      </c>
      <c r="JF341" t="s">
        <v>497</v>
      </c>
      <c r="JG341">
        <v>44662</v>
      </c>
      <c r="JH341" t="s">
        <v>494</v>
      </c>
      <c r="JI341" s="27">
        <v>44662</v>
      </c>
      <c r="JJ341" t="s">
        <v>494</v>
      </c>
      <c r="JK341">
        <v>44662</v>
      </c>
      <c r="JL341" t="s">
        <v>494</v>
      </c>
      <c r="JM341" s="27">
        <v>44662</v>
      </c>
      <c r="JN341" t="s">
        <v>494</v>
      </c>
      <c r="JO341" s="7">
        <v>44662</v>
      </c>
      <c r="JP341" t="s">
        <v>494</v>
      </c>
      <c r="JQ341" s="27">
        <v>44662</v>
      </c>
      <c r="JR341" t="s">
        <v>494</v>
      </c>
      <c r="JS341" s="27">
        <v>44662</v>
      </c>
      <c r="JT341" t="s">
        <v>494</v>
      </c>
      <c r="JU341">
        <v>44662</v>
      </c>
      <c r="JV341" t="s">
        <v>495</v>
      </c>
      <c r="JW341">
        <v>44697</v>
      </c>
      <c r="JX341" t="s">
        <v>495</v>
      </c>
      <c r="JY341" s="27">
        <v>44732</v>
      </c>
      <c r="JZ341" t="s">
        <v>495</v>
      </c>
      <c r="KA341" s="27">
        <v>44732</v>
      </c>
      <c r="KB341" t="s">
        <v>495</v>
      </c>
      <c r="KC341" s="27">
        <v>44768</v>
      </c>
      <c r="KD341" t="s">
        <v>495</v>
      </c>
      <c r="KE341" s="27">
        <v>44768</v>
      </c>
    </row>
    <row r="342" spans="1:291" x14ac:dyDescent="0.25">
      <c r="A342" t="s">
        <v>2563</v>
      </c>
      <c r="B342" s="7">
        <v>43916</v>
      </c>
      <c r="D342" t="s">
        <v>2568</v>
      </c>
      <c r="E342" s="7">
        <v>43929</v>
      </c>
      <c r="G342">
        <v>2181</v>
      </c>
      <c r="I342" t="s">
        <v>2571</v>
      </c>
      <c r="J342" s="7">
        <v>43929</v>
      </c>
      <c r="L342">
        <v>2181</v>
      </c>
      <c r="M342">
        <v>620</v>
      </c>
      <c r="O342">
        <v>134</v>
      </c>
      <c r="P342" s="7">
        <v>43929</v>
      </c>
      <c r="X342">
        <v>620</v>
      </c>
      <c r="Y342" t="s">
        <v>2563</v>
      </c>
      <c r="Z342" s="7">
        <v>43979</v>
      </c>
      <c r="AA342" t="s">
        <v>2564</v>
      </c>
      <c r="AB342" t="s">
        <v>2564</v>
      </c>
      <c r="AC342">
        <v>137</v>
      </c>
      <c r="AD342" s="7">
        <v>43977</v>
      </c>
      <c r="AE342" s="14">
        <v>458</v>
      </c>
      <c r="AF342">
        <v>9300</v>
      </c>
      <c r="AG342" s="7">
        <v>43979</v>
      </c>
      <c r="AK342">
        <v>4714</v>
      </c>
      <c r="AL342" s="7">
        <v>43985</v>
      </c>
      <c r="AM342">
        <v>165</v>
      </c>
      <c r="AN342">
        <v>4714</v>
      </c>
      <c r="AO342" s="7">
        <v>44011</v>
      </c>
      <c r="AP342">
        <v>4714</v>
      </c>
      <c r="AQ342" s="7">
        <v>44011</v>
      </c>
      <c r="AR342">
        <v>4714</v>
      </c>
      <c r="AS342" s="27">
        <v>44021</v>
      </c>
      <c r="AT342">
        <v>4714</v>
      </c>
      <c r="AU342" s="27">
        <v>44021</v>
      </c>
      <c r="AV342">
        <v>4714</v>
      </c>
      <c r="AW342" s="27">
        <v>44021</v>
      </c>
      <c r="AX342">
        <v>4714</v>
      </c>
      <c r="AY342" s="27">
        <v>44021</v>
      </c>
      <c r="AZ342">
        <v>9315</v>
      </c>
      <c r="BA342" s="27">
        <v>44053</v>
      </c>
      <c r="BB342">
        <v>9315</v>
      </c>
      <c r="BC342" s="27">
        <v>44053</v>
      </c>
      <c r="BD342">
        <v>9314</v>
      </c>
      <c r="BE342" s="27">
        <v>44053</v>
      </c>
      <c r="BF342">
        <v>9314</v>
      </c>
      <c r="BG342" s="27">
        <v>44097</v>
      </c>
      <c r="BJ342">
        <v>9314</v>
      </c>
      <c r="BK342" s="27">
        <v>44097</v>
      </c>
      <c r="BL342">
        <v>9314</v>
      </c>
      <c r="BM342" s="27">
        <v>44097</v>
      </c>
      <c r="BN342">
        <v>9308</v>
      </c>
      <c r="BO342" s="27">
        <v>44097</v>
      </c>
      <c r="BP342">
        <v>9308</v>
      </c>
      <c r="BQ342" s="7">
        <v>44097</v>
      </c>
      <c r="BR342">
        <v>4714</v>
      </c>
      <c r="BS342" s="27">
        <v>44168</v>
      </c>
      <c r="BT342">
        <v>9308</v>
      </c>
      <c r="BU342" s="27">
        <v>44168</v>
      </c>
      <c r="BV342">
        <v>9308</v>
      </c>
      <c r="BW342" s="7">
        <v>44168</v>
      </c>
      <c r="BX342">
        <v>4714</v>
      </c>
      <c r="BY342" s="27">
        <v>44168</v>
      </c>
      <c r="BZ342">
        <v>9303</v>
      </c>
      <c r="CA342" s="27">
        <v>44168</v>
      </c>
      <c r="CB342">
        <v>9314</v>
      </c>
      <c r="CC342" s="27">
        <v>44217</v>
      </c>
      <c r="CH342">
        <v>7917</v>
      </c>
      <c r="CI342" s="27">
        <v>44217</v>
      </c>
      <c r="CL342">
        <v>7917</v>
      </c>
      <c r="CM342" s="27">
        <v>44248</v>
      </c>
      <c r="CN342">
        <v>9305</v>
      </c>
      <c r="CO342" s="27">
        <v>44247</v>
      </c>
      <c r="CP342">
        <v>9305</v>
      </c>
      <c r="CQ342" s="7">
        <v>44247</v>
      </c>
      <c r="CT342">
        <v>4277</v>
      </c>
      <c r="CU342" s="7">
        <v>44264</v>
      </c>
      <c r="CV342">
        <v>9314</v>
      </c>
      <c r="CW342" s="27">
        <v>44263</v>
      </c>
      <c r="CX342">
        <v>9314</v>
      </c>
      <c r="CY342" s="27">
        <v>44263</v>
      </c>
      <c r="CZ342">
        <v>9314</v>
      </c>
      <c r="DA342" s="27">
        <v>44300</v>
      </c>
      <c r="DB342">
        <v>9314</v>
      </c>
      <c r="DC342" s="27">
        <v>44300</v>
      </c>
      <c r="DD342">
        <v>9315</v>
      </c>
      <c r="DE342" s="27">
        <v>44330</v>
      </c>
      <c r="DF342">
        <v>9315</v>
      </c>
      <c r="DG342" s="27">
        <v>44330</v>
      </c>
      <c r="DH342">
        <v>9315</v>
      </c>
      <c r="DI342" s="27">
        <v>44330</v>
      </c>
      <c r="DJ342" t="s">
        <v>498</v>
      </c>
      <c r="DK342" s="7">
        <v>44363</v>
      </c>
      <c r="DL342" t="s">
        <v>125</v>
      </c>
      <c r="DM342" s="27">
        <v>44258</v>
      </c>
      <c r="DN342" t="s">
        <v>125</v>
      </c>
      <c r="DO342" s="27">
        <v>44258</v>
      </c>
      <c r="DP342" t="s">
        <v>58</v>
      </c>
      <c r="DQ342" s="27">
        <v>44375</v>
      </c>
      <c r="DT342" t="s">
        <v>59</v>
      </c>
      <c r="DU342" s="27">
        <v>44375</v>
      </c>
      <c r="DV342" t="s">
        <v>57</v>
      </c>
      <c r="DW342" s="27">
        <v>44259</v>
      </c>
      <c r="DX342" t="s">
        <v>54</v>
      </c>
      <c r="DY342" s="7">
        <v>44392</v>
      </c>
      <c r="DZ342" t="s">
        <v>53</v>
      </c>
      <c r="EA342">
        <v>44392</v>
      </c>
      <c r="EB342" t="s">
        <v>53</v>
      </c>
      <c r="EC342" s="27">
        <v>44392</v>
      </c>
      <c r="ED342" t="s">
        <v>53</v>
      </c>
      <c r="EE342" s="27">
        <v>44392</v>
      </c>
      <c r="EF342" t="s">
        <v>53</v>
      </c>
      <c r="EG342" s="7">
        <v>44392</v>
      </c>
      <c r="EH342" t="s">
        <v>53</v>
      </c>
      <c r="EI342" s="27">
        <v>44392</v>
      </c>
      <c r="EL342" t="s">
        <v>49</v>
      </c>
      <c r="EM342" s="27">
        <v>44396</v>
      </c>
      <c r="EN342" t="s">
        <v>49</v>
      </c>
      <c r="EO342" s="27">
        <v>44396</v>
      </c>
      <c r="EP342" t="s">
        <v>51</v>
      </c>
      <c r="EQ342" s="27">
        <v>44392</v>
      </c>
      <c r="ER342" t="s">
        <v>47</v>
      </c>
      <c r="ES342" s="27">
        <v>44391</v>
      </c>
      <c r="ET342" t="s">
        <v>45</v>
      </c>
      <c r="EU342" s="27">
        <v>44391</v>
      </c>
      <c r="EV342" t="s">
        <v>43</v>
      </c>
      <c r="EW342" s="27">
        <v>44421</v>
      </c>
      <c r="EX342" t="s">
        <v>45</v>
      </c>
      <c r="EY342" s="27">
        <v>44391</v>
      </c>
      <c r="EZ342" t="s">
        <v>45</v>
      </c>
      <c r="FA342">
        <v>44391</v>
      </c>
      <c r="FB342" t="s">
        <v>45</v>
      </c>
      <c r="FC342" s="27">
        <v>44391</v>
      </c>
      <c r="FF342" t="s">
        <v>41</v>
      </c>
      <c r="FG342" s="27">
        <v>44421</v>
      </c>
      <c r="FH342" t="s">
        <v>40</v>
      </c>
      <c r="FI342" s="7">
        <v>44391</v>
      </c>
      <c r="FJ342" t="s">
        <v>40</v>
      </c>
      <c r="FK342" s="27">
        <v>44391</v>
      </c>
      <c r="FL342" t="s">
        <v>480</v>
      </c>
      <c r="FM342" s="27">
        <v>44421</v>
      </c>
      <c r="FN342" t="s">
        <v>479</v>
      </c>
      <c r="FO342" s="27">
        <v>44452</v>
      </c>
      <c r="FP342" t="s">
        <v>479</v>
      </c>
      <c r="FQ342" s="27">
        <v>44452</v>
      </c>
      <c r="FR342" t="s">
        <v>478</v>
      </c>
      <c r="FS342" s="27">
        <v>44452</v>
      </c>
      <c r="FT342" t="s">
        <v>478</v>
      </c>
      <c r="FU342" s="7">
        <v>44452</v>
      </c>
      <c r="FV342" t="s">
        <v>478</v>
      </c>
      <c r="FW342" s="27">
        <v>44452</v>
      </c>
      <c r="FX342" t="s">
        <v>478</v>
      </c>
      <c r="FY342" s="27">
        <v>44452</v>
      </c>
      <c r="FZ342" t="s">
        <v>478</v>
      </c>
      <c r="GA342" s="27">
        <v>44452</v>
      </c>
      <c r="GB342" t="s">
        <v>478</v>
      </c>
      <c r="GC342" s="27">
        <v>44452</v>
      </c>
      <c r="GD342" t="s">
        <v>478</v>
      </c>
      <c r="GE342" s="27">
        <v>44452</v>
      </c>
      <c r="GF342" t="s">
        <v>478</v>
      </c>
      <c r="GG342" s="27">
        <v>44452</v>
      </c>
      <c r="GH342" t="s">
        <v>478</v>
      </c>
      <c r="GI342" s="27">
        <v>44481</v>
      </c>
      <c r="GJ342" t="s">
        <v>478</v>
      </c>
      <c r="GK342" s="27">
        <v>44481</v>
      </c>
      <c r="GL342" t="s">
        <v>478</v>
      </c>
      <c r="GM342" s="27">
        <v>44481</v>
      </c>
      <c r="GN342" t="s">
        <v>478</v>
      </c>
      <c r="GO342" s="27">
        <v>44481</v>
      </c>
      <c r="GP342" t="s">
        <v>478</v>
      </c>
      <c r="GQ342" s="27">
        <v>44481</v>
      </c>
      <c r="GR342" t="s">
        <v>478</v>
      </c>
      <c r="GS342" s="27">
        <v>44481</v>
      </c>
      <c r="GT342" t="s">
        <v>478</v>
      </c>
      <c r="GU342" s="27">
        <v>44509</v>
      </c>
      <c r="GV342" t="s">
        <v>478</v>
      </c>
      <c r="GW342" s="27">
        <v>44509</v>
      </c>
      <c r="GX342" t="s">
        <v>478</v>
      </c>
      <c r="GY342" s="27">
        <v>44509</v>
      </c>
      <c r="GZ342" t="s">
        <v>498</v>
      </c>
      <c r="HA342" s="27">
        <v>44509</v>
      </c>
      <c r="HB342" t="s">
        <v>498</v>
      </c>
      <c r="HC342" s="27">
        <v>44509</v>
      </c>
      <c r="HD342" t="s">
        <v>498</v>
      </c>
      <c r="HE342" s="27">
        <v>44509</v>
      </c>
      <c r="HF342" t="s">
        <v>498</v>
      </c>
      <c r="HG342">
        <v>44509</v>
      </c>
      <c r="HH342" t="s">
        <v>498</v>
      </c>
      <c r="HI342">
        <v>44509</v>
      </c>
      <c r="HJ342" t="s">
        <v>498</v>
      </c>
      <c r="HK342">
        <v>44509</v>
      </c>
      <c r="HL342" t="s">
        <v>498</v>
      </c>
      <c r="HM342" s="27">
        <v>44545</v>
      </c>
      <c r="HN342" t="s">
        <v>495</v>
      </c>
      <c r="HO342" s="27">
        <v>44545</v>
      </c>
      <c r="HP342" t="s">
        <v>497</v>
      </c>
      <c r="HQ342" s="27">
        <v>44545</v>
      </c>
      <c r="HR342" s="470" t="s">
        <v>497</v>
      </c>
      <c r="HS342" s="471">
        <v>44545</v>
      </c>
      <c r="HT342" t="s">
        <v>497</v>
      </c>
      <c r="HU342" s="27">
        <v>44545</v>
      </c>
      <c r="HV342" t="s">
        <v>497</v>
      </c>
      <c r="HW342" s="27">
        <v>44545</v>
      </c>
      <c r="HX342" t="s">
        <v>497</v>
      </c>
      <c r="HY342" s="27">
        <v>44545</v>
      </c>
      <c r="HZ342" t="s">
        <v>494</v>
      </c>
      <c r="IA342" s="27">
        <v>44481</v>
      </c>
      <c r="IB342" t="s">
        <v>494</v>
      </c>
      <c r="IC342" s="27">
        <v>44481</v>
      </c>
      <c r="ID342" t="s">
        <v>494</v>
      </c>
      <c r="IE342" s="27">
        <v>44481</v>
      </c>
      <c r="IF342" t="s">
        <v>493</v>
      </c>
      <c r="IG342" s="27">
        <v>44587</v>
      </c>
      <c r="IH342" t="s">
        <v>496</v>
      </c>
      <c r="II342" s="27">
        <v>44587</v>
      </c>
      <c r="IJ342" t="s">
        <v>496</v>
      </c>
      <c r="IK342" s="27">
        <v>44608</v>
      </c>
      <c r="IL342" t="s">
        <v>496</v>
      </c>
      <c r="IM342" s="27">
        <v>44608</v>
      </c>
      <c r="IN342" t="s">
        <v>496</v>
      </c>
      <c r="IO342" s="27">
        <v>44608</v>
      </c>
      <c r="IR342" t="s">
        <v>497</v>
      </c>
      <c r="IS342">
        <v>44608</v>
      </c>
      <c r="IT342" t="s">
        <v>497</v>
      </c>
      <c r="IU342" s="27">
        <v>44608</v>
      </c>
      <c r="IV342" t="s">
        <v>497</v>
      </c>
      <c r="IW342" s="27">
        <v>44642</v>
      </c>
      <c r="IX342" t="s">
        <v>497</v>
      </c>
      <c r="IY342" s="27">
        <v>44642</v>
      </c>
      <c r="IZ342" t="s">
        <v>497</v>
      </c>
      <c r="JA342" s="27">
        <v>44642</v>
      </c>
      <c r="JB342" t="s">
        <v>497</v>
      </c>
      <c r="JC342" s="27">
        <v>44642</v>
      </c>
      <c r="JD342" t="s">
        <v>497</v>
      </c>
      <c r="JE342" s="27">
        <v>44642</v>
      </c>
      <c r="JF342" t="s">
        <v>498</v>
      </c>
      <c r="JG342">
        <v>44662</v>
      </c>
      <c r="JH342" t="s">
        <v>495</v>
      </c>
      <c r="JI342" s="27">
        <v>44662</v>
      </c>
      <c r="JJ342" t="s">
        <v>495</v>
      </c>
      <c r="JK342">
        <v>44662</v>
      </c>
      <c r="JL342" t="s">
        <v>495</v>
      </c>
      <c r="JM342" s="27">
        <v>44662</v>
      </c>
      <c r="JN342" t="s">
        <v>495</v>
      </c>
      <c r="JO342" s="7">
        <v>44662</v>
      </c>
      <c r="JP342" t="s">
        <v>495</v>
      </c>
      <c r="JQ342" s="27">
        <v>44697</v>
      </c>
      <c r="JR342" t="s">
        <v>495</v>
      </c>
      <c r="JS342" s="27">
        <v>44697</v>
      </c>
      <c r="JT342" t="s">
        <v>495</v>
      </c>
      <c r="JU342">
        <v>44697</v>
      </c>
      <c r="JV342" t="s">
        <v>496</v>
      </c>
      <c r="JW342">
        <v>44697</v>
      </c>
      <c r="JX342" t="s">
        <v>496</v>
      </c>
      <c r="JY342" s="27">
        <v>44732</v>
      </c>
      <c r="JZ342" t="s">
        <v>496</v>
      </c>
      <c r="KA342" s="27">
        <v>44732</v>
      </c>
      <c r="KB342" t="s">
        <v>496</v>
      </c>
      <c r="KC342" s="27">
        <v>44768</v>
      </c>
      <c r="KD342" t="s">
        <v>496</v>
      </c>
      <c r="KE342" s="27">
        <v>44768</v>
      </c>
    </row>
    <row r="343" spans="1:291" x14ac:dyDescent="0.25">
      <c r="A343" t="s">
        <v>2564</v>
      </c>
      <c r="B343" s="7">
        <v>43916</v>
      </c>
      <c r="D343" t="s">
        <v>2571</v>
      </c>
      <c r="E343" s="7">
        <v>43929</v>
      </c>
      <c r="G343">
        <v>2277</v>
      </c>
      <c r="I343" t="s">
        <v>2573</v>
      </c>
      <c r="J343" s="7">
        <v>43885</v>
      </c>
      <c r="L343">
        <v>2277</v>
      </c>
      <c r="M343" t="s">
        <v>2563</v>
      </c>
      <c r="O343">
        <v>291</v>
      </c>
      <c r="P343" s="7">
        <v>43929</v>
      </c>
      <c r="X343" t="s">
        <v>2563</v>
      </c>
      <c r="Y343" t="s">
        <v>2564</v>
      </c>
      <c r="Z343" s="7">
        <v>43979</v>
      </c>
      <c r="AA343" t="s">
        <v>2565</v>
      </c>
      <c r="AB343" t="s">
        <v>2565</v>
      </c>
      <c r="AC343">
        <v>165</v>
      </c>
      <c r="AD343" s="7">
        <v>43977</v>
      </c>
      <c r="AE343" s="14">
        <v>630</v>
      </c>
      <c r="AF343">
        <v>9303</v>
      </c>
      <c r="AG343" s="7">
        <v>43966</v>
      </c>
      <c r="AK343" t="s">
        <v>2584</v>
      </c>
      <c r="AL343" s="7">
        <v>43985</v>
      </c>
      <c r="AM343">
        <v>301</v>
      </c>
      <c r="AN343" t="s">
        <v>2584</v>
      </c>
      <c r="AO343" s="7">
        <v>44011</v>
      </c>
      <c r="AP343" t="s">
        <v>2584</v>
      </c>
      <c r="AQ343" s="7">
        <v>44011</v>
      </c>
      <c r="AR343" t="s">
        <v>2584</v>
      </c>
      <c r="AS343" s="27">
        <v>44021</v>
      </c>
      <c r="AT343" t="s">
        <v>2584</v>
      </c>
      <c r="AU343" s="27">
        <v>44021</v>
      </c>
      <c r="AV343" t="s">
        <v>2584</v>
      </c>
      <c r="AW343" s="27">
        <v>44021</v>
      </c>
      <c r="AX343" t="s">
        <v>2584</v>
      </c>
      <c r="AY343" s="27">
        <v>44021</v>
      </c>
      <c r="AZ343">
        <v>4714</v>
      </c>
      <c r="BA343" s="27">
        <v>44021</v>
      </c>
      <c r="BB343">
        <v>4714</v>
      </c>
      <c r="BC343" s="27">
        <v>44021</v>
      </c>
      <c r="BD343">
        <v>9315</v>
      </c>
      <c r="BE343" s="27">
        <v>44053</v>
      </c>
      <c r="BF343">
        <v>9315</v>
      </c>
      <c r="BG343" s="27">
        <v>44053</v>
      </c>
      <c r="BJ343">
        <v>9315</v>
      </c>
      <c r="BK343" s="27">
        <v>44053</v>
      </c>
      <c r="BL343">
        <v>9315</v>
      </c>
      <c r="BM343" s="27">
        <v>44053</v>
      </c>
      <c r="BN343">
        <v>9309</v>
      </c>
      <c r="BO343" s="27">
        <v>44097</v>
      </c>
      <c r="BP343">
        <v>9309</v>
      </c>
      <c r="BQ343" s="7">
        <v>44097</v>
      </c>
      <c r="BR343" t="s">
        <v>2584</v>
      </c>
      <c r="BS343" s="27">
        <v>44168</v>
      </c>
      <c r="BT343">
        <v>9309</v>
      </c>
      <c r="BU343" s="27">
        <v>44168</v>
      </c>
      <c r="BV343">
        <v>9309</v>
      </c>
      <c r="BW343" s="7">
        <v>44168</v>
      </c>
      <c r="BX343" t="s">
        <v>2584</v>
      </c>
      <c r="BY343" s="27">
        <v>44168</v>
      </c>
      <c r="BZ343">
        <v>9308</v>
      </c>
      <c r="CA343" s="27">
        <v>44168</v>
      </c>
      <c r="CB343">
        <v>9315</v>
      </c>
      <c r="CC343" s="27">
        <v>44217</v>
      </c>
      <c r="CH343">
        <v>6417</v>
      </c>
      <c r="CI343" s="27">
        <v>44217</v>
      </c>
      <c r="CL343">
        <v>6417</v>
      </c>
      <c r="CM343" s="27">
        <v>44248</v>
      </c>
      <c r="CN343">
        <v>7917</v>
      </c>
      <c r="CO343" s="27">
        <v>44248</v>
      </c>
      <c r="CP343">
        <v>7917</v>
      </c>
      <c r="CQ343" s="7">
        <v>44248</v>
      </c>
      <c r="CT343">
        <v>4278</v>
      </c>
      <c r="CU343" s="7">
        <v>44264</v>
      </c>
      <c r="CV343">
        <v>9315</v>
      </c>
      <c r="CW343" s="27">
        <v>44263</v>
      </c>
      <c r="CX343">
        <v>9315</v>
      </c>
      <c r="CY343" s="27">
        <v>44263</v>
      </c>
      <c r="CZ343">
        <v>9315</v>
      </c>
      <c r="DA343" s="27">
        <v>44300</v>
      </c>
      <c r="DB343">
        <v>9315</v>
      </c>
      <c r="DC343" s="27">
        <v>44300</v>
      </c>
      <c r="DD343">
        <v>4714</v>
      </c>
      <c r="DE343" s="27">
        <v>44330</v>
      </c>
      <c r="DF343">
        <v>4714</v>
      </c>
      <c r="DG343" s="27">
        <v>44330</v>
      </c>
      <c r="DH343">
        <v>4714</v>
      </c>
      <c r="DI343" s="27">
        <v>44330</v>
      </c>
      <c r="DJ343" t="s">
        <v>478</v>
      </c>
      <c r="DK343" s="7">
        <v>44363</v>
      </c>
      <c r="DL343" t="s">
        <v>127</v>
      </c>
      <c r="DM343" s="27">
        <v>44259</v>
      </c>
      <c r="DN343" t="s">
        <v>127</v>
      </c>
      <c r="DO343" s="27">
        <v>44375</v>
      </c>
      <c r="DP343" t="s">
        <v>59</v>
      </c>
      <c r="DQ343" s="27">
        <v>44375</v>
      </c>
      <c r="DT343" t="s">
        <v>60</v>
      </c>
      <c r="DU343" s="27">
        <v>44375</v>
      </c>
      <c r="DV343" t="s">
        <v>58</v>
      </c>
      <c r="DW343" s="27">
        <v>44375</v>
      </c>
      <c r="DX343" t="s">
        <v>56</v>
      </c>
      <c r="DY343" s="7">
        <v>44392</v>
      </c>
      <c r="DZ343" t="s">
        <v>54</v>
      </c>
      <c r="EA343">
        <v>44392</v>
      </c>
      <c r="EB343" t="s">
        <v>54</v>
      </c>
      <c r="EC343" s="27">
        <v>44392</v>
      </c>
      <c r="ED343" t="s">
        <v>54</v>
      </c>
      <c r="EE343" s="27">
        <v>44392</v>
      </c>
      <c r="EF343" t="s">
        <v>54</v>
      </c>
      <c r="EG343" s="7">
        <v>44392</v>
      </c>
      <c r="EH343" t="s">
        <v>54</v>
      </c>
      <c r="EI343" s="27">
        <v>44392</v>
      </c>
      <c r="EL343" t="s">
        <v>51</v>
      </c>
      <c r="EM343" s="27">
        <v>44392</v>
      </c>
      <c r="EN343" t="s">
        <v>51</v>
      </c>
      <c r="EO343" s="27">
        <v>44392</v>
      </c>
      <c r="EP343" t="s">
        <v>50</v>
      </c>
      <c r="EQ343" s="27">
        <v>44392</v>
      </c>
      <c r="ER343" t="s">
        <v>48</v>
      </c>
      <c r="ES343" s="27">
        <v>44264</v>
      </c>
      <c r="ET343" t="s">
        <v>47</v>
      </c>
      <c r="EU343" s="27">
        <v>44421</v>
      </c>
      <c r="EV343" t="s">
        <v>45</v>
      </c>
      <c r="EW343" s="27">
        <v>44391</v>
      </c>
      <c r="EX343" t="s">
        <v>47</v>
      </c>
      <c r="EY343" s="27">
        <v>44421</v>
      </c>
      <c r="EZ343" t="s">
        <v>47</v>
      </c>
      <c r="FA343">
        <v>44421</v>
      </c>
      <c r="FB343" t="s">
        <v>47</v>
      </c>
      <c r="FC343" s="27">
        <v>44421</v>
      </c>
      <c r="FF343" t="s">
        <v>43</v>
      </c>
      <c r="FG343" s="27">
        <v>44421</v>
      </c>
      <c r="FH343" t="s">
        <v>41</v>
      </c>
      <c r="FI343" s="7">
        <v>44421</v>
      </c>
      <c r="FJ343" t="s">
        <v>41</v>
      </c>
      <c r="FK343" s="27">
        <v>44421</v>
      </c>
      <c r="FL343" t="s">
        <v>481</v>
      </c>
      <c r="FM343" s="27">
        <v>44421</v>
      </c>
      <c r="FN343" t="s">
        <v>480</v>
      </c>
      <c r="FO343" s="27">
        <v>44452</v>
      </c>
      <c r="FP343" t="s">
        <v>480</v>
      </c>
      <c r="FQ343" s="27">
        <v>44452</v>
      </c>
      <c r="FR343" t="s">
        <v>479</v>
      </c>
      <c r="FS343" s="27">
        <v>44452</v>
      </c>
      <c r="FT343" t="s">
        <v>479</v>
      </c>
      <c r="FU343" s="7">
        <v>44452</v>
      </c>
      <c r="FV343" t="s">
        <v>479</v>
      </c>
      <c r="FW343" s="27">
        <v>44452</v>
      </c>
      <c r="FX343" t="s">
        <v>479</v>
      </c>
      <c r="FY343" s="27">
        <v>44452</v>
      </c>
      <c r="FZ343" t="s">
        <v>479</v>
      </c>
      <c r="GA343" s="27">
        <v>44452</v>
      </c>
      <c r="GB343" t="s">
        <v>479</v>
      </c>
      <c r="GC343" s="27">
        <v>44452</v>
      </c>
      <c r="GD343" t="s">
        <v>479</v>
      </c>
      <c r="GE343" s="27">
        <v>44452</v>
      </c>
      <c r="GF343" t="s">
        <v>479</v>
      </c>
      <c r="GG343" s="27">
        <v>44452</v>
      </c>
      <c r="GH343" t="s">
        <v>479</v>
      </c>
      <c r="GI343" s="27">
        <v>44481</v>
      </c>
      <c r="GJ343" t="s">
        <v>479</v>
      </c>
      <c r="GK343" s="27">
        <v>44481</v>
      </c>
      <c r="GL343" t="s">
        <v>479</v>
      </c>
      <c r="GM343" s="27">
        <v>44481</v>
      </c>
      <c r="GN343" t="s">
        <v>479</v>
      </c>
      <c r="GO343" s="27">
        <v>44481</v>
      </c>
      <c r="GP343" t="s">
        <v>479</v>
      </c>
      <c r="GQ343" s="27">
        <v>44481</v>
      </c>
      <c r="GR343" t="s">
        <v>479</v>
      </c>
      <c r="GS343" s="27">
        <v>44481</v>
      </c>
      <c r="GT343" t="s">
        <v>479</v>
      </c>
      <c r="GU343" s="27">
        <v>44509</v>
      </c>
      <c r="GV343" t="s">
        <v>479</v>
      </c>
      <c r="GW343" s="27">
        <v>44509</v>
      </c>
      <c r="GX343" t="s">
        <v>479</v>
      </c>
      <c r="GY343" s="27">
        <v>44509</v>
      </c>
      <c r="GZ343" t="s">
        <v>478</v>
      </c>
      <c r="HA343" s="27">
        <v>44509</v>
      </c>
      <c r="HB343" t="s">
        <v>478</v>
      </c>
      <c r="HC343" s="27">
        <v>44509</v>
      </c>
      <c r="HD343" t="s">
        <v>478</v>
      </c>
      <c r="HE343" s="27">
        <v>44509</v>
      </c>
      <c r="HF343" t="s">
        <v>478</v>
      </c>
      <c r="HG343">
        <v>44509</v>
      </c>
      <c r="HH343" t="s">
        <v>478</v>
      </c>
      <c r="HI343">
        <v>44509</v>
      </c>
      <c r="HJ343" t="s">
        <v>478</v>
      </c>
      <c r="HK343">
        <v>44509</v>
      </c>
      <c r="HL343" t="s">
        <v>478</v>
      </c>
      <c r="HM343" s="27">
        <v>44545</v>
      </c>
      <c r="HN343" t="s">
        <v>496</v>
      </c>
      <c r="HO343" s="27">
        <v>44545</v>
      </c>
      <c r="HP343" t="s">
        <v>498</v>
      </c>
      <c r="HQ343" s="27">
        <v>44545</v>
      </c>
      <c r="HR343" s="470" t="s">
        <v>498</v>
      </c>
      <c r="HS343" s="471">
        <v>44545</v>
      </c>
      <c r="HT343" t="s">
        <v>498</v>
      </c>
      <c r="HU343" s="27">
        <v>44545</v>
      </c>
      <c r="HV343" t="s">
        <v>498</v>
      </c>
      <c r="HW343" s="27">
        <v>44545</v>
      </c>
      <c r="HX343" t="s">
        <v>498</v>
      </c>
      <c r="HY343" s="27">
        <v>44545</v>
      </c>
      <c r="HZ343" t="s">
        <v>495</v>
      </c>
      <c r="IA343" s="27">
        <v>44587</v>
      </c>
      <c r="IB343" t="s">
        <v>495</v>
      </c>
      <c r="IC343" s="27">
        <v>44587</v>
      </c>
      <c r="ID343" t="s">
        <v>495</v>
      </c>
      <c r="IE343" s="27">
        <v>44587</v>
      </c>
      <c r="IF343" t="s">
        <v>494</v>
      </c>
      <c r="IG343" s="27">
        <v>44481</v>
      </c>
      <c r="IH343" t="s">
        <v>497</v>
      </c>
      <c r="II343" s="27">
        <v>44587</v>
      </c>
      <c r="IJ343" t="s">
        <v>497</v>
      </c>
      <c r="IK343" s="27">
        <v>44608</v>
      </c>
      <c r="IL343" t="s">
        <v>497</v>
      </c>
      <c r="IM343" s="27">
        <v>44608</v>
      </c>
      <c r="IN343" t="s">
        <v>497</v>
      </c>
      <c r="IO343" s="27">
        <v>44608</v>
      </c>
      <c r="IR343" t="s">
        <v>498</v>
      </c>
      <c r="IS343">
        <v>44608</v>
      </c>
      <c r="IT343" t="s">
        <v>498</v>
      </c>
      <c r="IU343" s="27">
        <v>44608</v>
      </c>
      <c r="IV343" t="s">
        <v>498</v>
      </c>
      <c r="IW343" s="27">
        <v>44642</v>
      </c>
      <c r="IX343" t="s">
        <v>498</v>
      </c>
      <c r="IY343" s="27">
        <v>44642</v>
      </c>
      <c r="IZ343" t="s">
        <v>498</v>
      </c>
      <c r="JA343" s="27">
        <v>44642</v>
      </c>
      <c r="JB343" t="s">
        <v>498</v>
      </c>
      <c r="JC343" s="27">
        <v>44642</v>
      </c>
      <c r="JD343" t="s">
        <v>498</v>
      </c>
      <c r="JE343" s="27">
        <v>44642</v>
      </c>
      <c r="JF343" t="s">
        <v>478</v>
      </c>
      <c r="JG343">
        <v>44662</v>
      </c>
      <c r="JH343" t="s">
        <v>496</v>
      </c>
      <c r="JI343" s="27">
        <v>44662</v>
      </c>
      <c r="JJ343" t="s">
        <v>496</v>
      </c>
      <c r="JK343">
        <v>44662</v>
      </c>
      <c r="JL343" t="s">
        <v>496</v>
      </c>
      <c r="JM343" s="27">
        <v>44662</v>
      </c>
      <c r="JN343" t="s">
        <v>496</v>
      </c>
      <c r="JO343" s="7">
        <v>44662</v>
      </c>
      <c r="JP343" t="s">
        <v>496</v>
      </c>
      <c r="JQ343" s="27">
        <v>44697</v>
      </c>
      <c r="JR343" t="s">
        <v>496</v>
      </c>
      <c r="JS343" s="27">
        <v>44697</v>
      </c>
      <c r="JT343" t="s">
        <v>496</v>
      </c>
      <c r="JU343">
        <v>44697</v>
      </c>
      <c r="JV343" t="s">
        <v>497</v>
      </c>
      <c r="JW343">
        <v>44697</v>
      </c>
      <c r="JX343" t="s">
        <v>497</v>
      </c>
      <c r="JY343" s="27">
        <v>44732</v>
      </c>
      <c r="JZ343" t="s">
        <v>497</v>
      </c>
      <c r="KA343" s="27">
        <v>44732</v>
      </c>
      <c r="KB343" t="s">
        <v>497</v>
      </c>
      <c r="KC343" s="27">
        <v>44768</v>
      </c>
      <c r="KD343" t="s">
        <v>497</v>
      </c>
      <c r="KE343" s="27">
        <v>44768</v>
      </c>
    </row>
    <row r="344" spans="1:291" x14ac:dyDescent="0.25">
      <c r="A344" t="s">
        <v>2565</v>
      </c>
      <c r="B344" s="7">
        <v>43916</v>
      </c>
      <c r="D344" t="s">
        <v>2573</v>
      </c>
      <c r="E344" s="7">
        <v>43865</v>
      </c>
      <c r="G344">
        <v>2208</v>
      </c>
      <c r="I344" t="s">
        <v>2575</v>
      </c>
      <c r="J344" s="7">
        <v>43929</v>
      </c>
      <c r="L344">
        <v>2208</v>
      </c>
      <c r="M344" t="s">
        <v>2564</v>
      </c>
      <c r="O344">
        <v>137</v>
      </c>
      <c r="P344" s="7">
        <v>43929</v>
      </c>
      <c r="X344" t="s">
        <v>2564</v>
      </c>
      <c r="Y344" t="s">
        <v>2565</v>
      </c>
      <c r="Z344" s="7">
        <v>43979</v>
      </c>
      <c r="AA344" t="s">
        <v>2567</v>
      </c>
      <c r="AB344" t="s">
        <v>2567</v>
      </c>
      <c r="AC344">
        <v>301</v>
      </c>
      <c r="AD344" s="7">
        <v>43978</v>
      </c>
      <c r="AE344" s="14">
        <v>628</v>
      </c>
      <c r="AF344">
        <v>9308</v>
      </c>
      <c r="AG344" s="7">
        <v>43977</v>
      </c>
      <c r="AK344">
        <v>9307</v>
      </c>
      <c r="AL344" s="7">
        <v>43977</v>
      </c>
      <c r="AM344">
        <v>30</v>
      </c>
      <c r="AN344">
        <v>9307</v>
      </c>
      <c r="AO344" s="7">
        <v>44011</v>
      </c>
      <c r="AP344">
        <v>9307</v>
      </c>
      <c r="AQ344" s="7">
        <v>44011</v>
      </c>
      <c r="AR344">
        <v>9307</v>
      </c>
      <c r="AS344" s="27">
        <v>44021</v>
      </c>
      <c r="AT344">
        <v>9307</v>
      </c>
      <c r="AU344" s="27">
        <v>44021</v>
      </c>
      <c r="AV344">
        <v>9307</v>
      </c>
      <c r="AW344" s="27">
        <v>44021</v>
      </c>
      <c r="AX344">
        <v>9307</v>
      </c>
      <c r="AY344" s="27">
        <v>44053</v>
      </c>
      <c r="AZ344" t="s">
        <v>2584</v>
      </c>
      <c r="BA344" s="27">
        <v>44021</v>
      </c>
      <c r="BB344" t="s">
        <v>2584</v>
      </c>
      <c r="BC344" s="27">
        <v>44021</v>
      </c>
      <c r="BD344">
        <v>4714</v>
      </c>
      <c r="BE344" s="27">
        <v>44021</v>
      </c>
      <c r="BF344">
        <v>4714</v>
      </c>
      <c r="BG344" s="27">
        <v>44097</v>
      </c>
      <c r="BJ344">
        <v>4714</v>
      </c>
      <c r="BK344" s="27">
        <v>44097</v>
      </c>
      <c r="BL344">
        <v>4714</v>
      </c>
      <c r="BM344" s="27">
        <v>44097</v>
      </c>
      <c r="BN344">
        <v>9314</v>
      </c>
      <c r="BO344" s="27">
        <v>44097</v>
      </c>
      <c r="BP344">
        <v>9314</v>
      </c>
      <c r="BQ344" s="7">
        <v>44097</v>
      </c>
      <c r="BR344">
        <v>9307</v>
      </c>
      <c r="BS344" s="27">
        <v>44168</v>
      </c>
      <c r="BT344">
        <v>9314</v>
      </c>
      <c r="BU344" s="27">
        <v>44168</v>
      </c>
      <c r="BV344">
        <v>9314</v>
      </c>
      <c r="BW344" s="7">
        <v>44168</v>
      </c>
      <c r="BX344">
        <v>9307</v>
      </c>
      <c r="BY344" s="27">
        <v>44168</v>
      </c>
      <c r="BZ344">
        <v>9309</v>
      </c>
      <c r="CA344" s="27">
        <v>44168</v>
      </c>
      <c r="CB344">
        <v>4714</v>
      </c>
      <c r="CC344" s="27">
        <v>44221</v>
      </c>
      <c r="CH344">
        <v>6421</v>
      </c>
      <c r="CI344" s="27">
        <v>44217</v>
      </c>
      <c r="CL344">
        <v>6421</v>
      </c>
      <c r="CM344" s="27">
        <v>44248</v>
      </c>
      <c r="CN344">
        <v>6417</v>
      </c>
      <c r="CO344" s="27">
        <v>44248</v>
      </c>
      <c r="CP344">
        <v>6417</v>
      </c>
      <c r="CQ344" s="7">
        <v>44248</v>
      </c>
      <c r="CT344" t="s">
        <v>2591</v>
      </c>
      <c r="CU344" s="7">
        <v>44019</v>
      </c>
      <c r="CV344">
        <v>4714</v>
      </c>
      <c r="CW344" s="27">
        <v>44263</v>
      </c>
      <c r="CX344">
        <v>4714</v>
      </c>
      <c r="CY344" s="27">
        <v>44298</v>
      </c>
      <c r="CZ344">
        <v>4714</v>
      </c>
      <c r="DA344" s="27">
        <v>44298</v>
      </c>
      <c r="DB344">
        <v>4714</v>
      </c>
      <c r="DC344" s="27">
        <v>44298</v>
      </c>
      <c r="DD344" t="s">
        <v>2584</v>
      </c>
      <c r="DE344" s="27">
        <v>44330</v>
      </c>
      <c r="DF344" t="s">
        <v>2584</v>
      </c>
      <c r="DG344" s="27">
        <v>44330</v>
      </c>
      <c r="DH344" t="s">
        <v>2584</v>
      </c>
      <c r="DI344" s="27">
        <v>44330</v>
      </c>
      <c r="DJ344" t="s">
        <v>479</v>
      </c>
      <c r="DK344" s="7">
        <v>44362</v>
      </c>
      <c r="DL344" t="s">
        <v>129</v>
      </c>
      <c r="DM344" s="27">
        <v>44259</v>
      </c>
      <c r="DN344" t="s">
        <v>129</v>
      </c>
      <c r="DO344" s="27">
        <v>44259</v>
      </c>
      <c r="DP344" t="s">
        <v>60</v>
      </c>
      <c r="DQ344" s="27">
        <v>44375</v>
      </c>
      <c r="DT344" t="s">
        <v>61</v>
      </c>
      <c r="DU344" s="27">
        <v>44375</v>
      </c>
      <c r="DV344" t="s">
        <v>59</v>
      </c>
      <c r="DW344" s="27">
        <v>44375</v>
      </c>
      <c r="DX344" t="s">
        <v>57</v>
      </c>
      <c r="DY344" s="7">
        <v>44392</v>
      </c>
      <c r="DZ344" t="s">
        <v>56</v>
      </c>
      <c r="EA344">
        <v>44392</v>
      </c>
      <c r="EB344" t="s">
        <v>56</v>
      </c>
      <c r="EC344" s="27">
        <v>44392</v>
      </c>
      <c r="ED344" t="s">
        <v>56</v>
      </c>
      <c r="EE344" s="27">
        <v>44392</v>
      </c>
      <c r="EF344" t="s">
        <v>56</v>
      </c>
      <c r="EG344" s="7">
        <v>44392</v>
      </c>
      <c r="EH344" t="s">
        <v>56</v>
      </c>
      <c r="EI344" s="27">
        <v>44392</v>
      </c>
      <c r="EL344" t="s">
        <v>50</v>
      </c>
      <c r="EM344" s="27">
        <v>44392</v>
      </c>
      <c r="EN344" t="s">
        <v>50</v>
      </c>
      <c r="EO344" s="27">
        <v>44392</v>
      </c>
      <c r="EP344" t="s">
        <v>53</v>
      </c>
      <c r="EQ344" s="27">
        <v>44392</v>
      </c>
      <c r="ER344" t="s">
        <v>55</v>
      </c>
      <c r="ES344" s="27">
        <v>44419</v>
      </c>
      <c r="ET344" t="s">
        <v>48</v>
      </c>
      <c r="EU344" s="27">
        <v>44264</v>
      </c>
      <c r="EV344" t="s">
        <v>47</v>
      </c>
      <c r="EW344" s="27">
        <v>44421</v>
      </c>
      <c r="EX344" t="s">
        <v>48</v>
      </c>
      <c r="EY344" s="27">
        <v>44264</v>
      </c>
      <c r="EZ344" t="s">
        <v>48</v>
      </c>
      <c r="FA344">
        <v>44264</v>
      </c>
      <c r="FB344" t="s">
        <v>48</v>
      </c>
      <c r="FC344" s="27">
        <v>44264</v>
      </c>
      <c r="FF344" t="s">
        <v>45</v>
      </c>
      <c r="FG344" s="27">
        <v>44391</v>
      </c>
      <c r="FH344" t="s">
        <v>43</v>
      </c>
      <c r="FI344" s="7">
        <v>44421</v>
      </c>
      <c r="FJ344" t="s">
        <v>43</v>
      </c>
      <c r="FK344" s="27">
        <v>44421</v>
      </c>
      <c r="FL344" t="s">
        <v>500</v>
      </c>
      <c r="FM344" s="27">
        <v>44419</v>
      </c>
      <c r="FN344" t="s">
        <v>481</v>
      </c>
      <c r="FO344" s="27">
        <v>44452</v>
      </c>
      <c r="FP344" t="s">
        <v>481</v>
      </c>
      <c r="FQ344" s="27">
        <v>44452</v>
      </c>
      <c r="FR344" t="s">
        <v>480</v>
      </c>
      <c r="FS344" s="27">
        <v>44452</v>
      </c>
      <c r="FT344" t="s">
        <v>480</v>
      </c>
      <c r="FU344" s="7">
        <v>44452</v>
      </c>
      <c r="FV344" t="s">
        <v>480</v>
      </c>
      <c r="FW344" s="27">
        <v>44452</v>
      </c>
      <c r="FX344" t="s">
        <v>480</v>
      </c>
      <c r="FY344" s="27">
        <v>44452</v>
      </c>
      <c r="FZ344" t="s">
        <v>480</v>
      </c>
      <c r="GA344" s="27">
        <v>44452</v>
      </c>
      <c r="GB344" t="s">
        <v>480</v>
      </c>
      <c r="GC344" s="27">
        <v>44452</v>
      </c>
      <c r="GD344" t="s">
        <v>480</v>
      </c>
      <c r="GE344" s="27">
        <v>44452</v>
      </c>
      <c r="GF344" t="s">
        <v>480</v>
      </c>
      <c r="GG344" s="27">
        <v>44452</v>
      </c>
      <c r="GH344" t="s">
        <v>480</v>
      </c>
      <c r="GI344" s="27">
        <v>44481</v>
      </c>
      <c r="GJ344" t="s">
        <v>480</v>
      </c>
      <c r="GK344" s="27">
        <v>44481</v>
      </c>
      <c r="GL344" t="s">
        <v>480</v>
      </c>
      <c r="GM344" s="27">
        <v>44481</v>
      </c>
      <c r="GN344" t="s">
        <v>480</v>
      </c>
      <c r="GO344" s="27">
        <v>44481</v>
      </c>
      <c r="GP344" t="s">
        <v>480</v>
      </c>
      <c r="GQ344" s="27">
        <v>44481</v>
      </c>
      <c r="GR344" t="s">
        <v>480</v>
      </c>
      <c r="GS344" s="27">
        <v>44481</v>
      </c>
      <c r="GT344" t="s">
        <v>480</v>
      </c>
      <c r="GU344" s="27">
        <v>44509</v>
      </c>
      <c r="GV344" t="s">
        <v>480</v>
      </c>
      <c r="GW344" s="27">
        <v>44509</v>
      </c>
      <c r="GX344" t="s">
        <v>480</v>
      </c>
      <c r="GY344" s="27">
        <v>44509</v>
      </c>
      <c r="GZ344" t="s">
        <v>479</v>
      </c>
      <c r="HA344" s="27">
        <v>44509</v>
      </c>
      <c r="HB344" t="s">
        <v>479</v>
      </c>
      <c r="HC344" s="27">
        <v>44509</v>
      </c>
      <c r="HD344" t="s">
        <v>479</v>
      </c>
      <c r="HE344" s="27">
        <v>44509</v>
      </c>
      <c r="HF344" t="s">
        <v>479</v>
      </c>
      <c r="HG344">
        <v>44509</v>
      </c>
      <c r="HH344" t="s">
        <v>479</v>
      </c>
      <c r="HI344">
        <v>44509</v>
      </c>
      <c r="HJ344" t="s">
        <v>479</v>
      </c>
      <c r="HK344">
        <v>44509</v>
      </c>
      <c r="HL344" t="s">
        <v>479</v>
      </c>
      <c r="HM344" s="27">
        <v>44545</v>
      </c>
      <c r="HN344" t="s">
        <v>497</v>
      </c>
      <c r="HO344" s="27">
        <v>44545</v>
      </c>
      <c r="HP344" t="s">
        <v>478</v>
      </c>
      <c r="HQ344" s="27">
        <v>44545</v>
      </c>
      <c r="HR344" s="470" t="s">
        <v>478</v>
      </c>
      <c r="HS344" s="471">
        <v>44545</v>
      </c>
      <c r="HT344" t="s">
        <v>478</v>
      </c>
      <c r="HU344" s="27">
        <v>44545</v>
      </c>
      <c r="HV344" t="s">
        <v>478</v>
      </c>
      <c r="HW344" s="27">
        <v>44545</v>
      </c>
      <c r="HX344" t="s">
        <v>478</v>
      </c>
      <c r="HY344" s="27">
        <v>44545</v>
      </c>
      <c r="HZ344" t="s">
        <v>496</v>
      </c>
      <c r="IA344" s="27">
        <v>44587</v>
      </c>
      <c r="IB344" t="s">
        <v>496</v>
      </c>
      <c r="IC344" s="27">
        <v>44587</v>
      </c>
      <c r="ID344" t="s">
        <v>496</v>
      </c>
      <c r="IE344" s="27">
        <v>44587</v>
      </c>
      <c r="IF344" t="s">
        <v>495</v>
      </c>
      <c r="IG344" s="27">
        <v>44587</v>
      </c>
      <c r="IH344" t="s">
        <v>498</v>
      </c>
      <c r="II344" s="27">
        <v>44587</v>
      </c>
      <c r="IJ344" t="s">
        <v>498</v>
      </c>
      <c r="IK344" s="27">
        <v>44608</v>
      </c>
      <c r="IL344" t="s">
        <v>498</v>
      </c>
      <c r="IM344" s="27">
        <v>44608</v>
      </c>
      <c r="IN344" t="s">
        <v>498</v>
      </c>
      <c r="IO344" s="27">
        <v>44608</v>
      </c>
      <c r="IR344" t="s">
        <v>478</v>
      </c>
      <c r="IS344">
        <v>44607</v>
      </c>
      <c r="IT344" t="s">
        <v>478</v>
      </c>
      <c r="IU344" s="27">
        <v>44607</v>
      </c>
      <c r="IV344" t="s">
        <v>478</v>
      </c>
      <c r="IW344" s="27">
        <v>44642</v>
      </c>
      <c r="IX344" t="s">
        <v>478</v>
      </c>
      <c r="IY344" s="27">
        <v>44642</v>
      </c>
      <c r="IZ344" t="s">
        <v>478</v>
      </c>
      <c r="JA344" s="27">
        <v>44642</v>
      </c>
      <c r="JB344" t="s">
        <v>478</v>
      </c>
      <c r="JC344" s="27">
        <v>44642</v>
      </c>
      <c r="JD344" t="s">
        <v>478</v>
      </c>
      <c r="JE344" s="27">
        <v>44642</v>
      </c>
      <c r="JF344" t="s">
        <v>479</v>
      </c>
      <c r="JG344">
        <v>44662</v>
      </c>
      <c r="JH344" t="s">
        <v>497</v>
      </c>
      <c r="JI344" s="27">
        <v>44662</v>
      </c>
      <c r="JJ344" t="s">
        <v>497</v>
      </c>
      <c r="JK344">
        <v>44662</v>
      </c>
      <c r="JL344" t="s">
        <v>497</v>
      </c>
      <c r="JM344" s="27">
        <v>44662</v>
      </c>
      <c r="JN344" t="s">
        <v>497</v>
      </c>
      <c r="JO344" s="7">
        <v>44662</v>
      </c>
      <c r="JP344" t="s">
        <v>497</v>
      </c>
      <c r="JQ344" s="27">
        <v>44697</v>
      </c>
      <c r="JR344" t="s">
        <v>497</v>
      </c>
      <c r="JS344" s="27">
        <v>44697</v>
      </c>
      <c r="JT344" t="s">
        <v>497</v>
      </c>
      <c r="JU344">
        <v>44697</v>
      </c>
      <c r="JV344" t="s">
        <v>498</v>
      </c>
      <c r="JW344">
        <v>44697</v>
      </c>
      <c r="JX344" t="s">
        <v>498</v>
      </c>
      <c r="JY344" s="27">
        <v>44732</v>
      </c>
      <c r="JZ344" t="s">
        <v>498</v>
      </c>
      <c r="KA344" s="27">
        <v>44732</v>
      </c>
      <c r="KB344" t="s">
        <v>498</v>
      </c>
      <c r="KC344" s="27">
        <v>44768</v>
      </c>
      <c r="KD344" t="s">
        <v>498</v>
      </c>
      <c r="KE344" s="27">
        <v>44768</v>
      </c>
    </row>
    <row r="345" spans="1:291" x14ac:dyDescent="0.25">
      <c r="A345" t="s">
        <v>2567</v>
      </c>
      <c r="B345" s="7">
        <v>43916</v>
      </c>
      <c r="D345" t="s">
        <v>2575</v>
      </c>
      <c r="E345" s="7">
        <v>43929</v>
      </c>
      <c r="G345">
        <v>2279</v>
      </c>
      <c r="I345" t="s">
        <v>2576</v>
      </c>
      <c r="J345" s="7">
        <v>43941</v>
      </c>
      <c r="L345">
        <v>2279</v>
      </c>
      <c r="M345" t="s">
        <v>2565</v>
      </c>
      <c r="O345">
        <v>165</v>
      </c>
      <c r="P345" s="7">
        <v>43929</v>
      </c>
      <c r="X345" t="s">
        <v>2565</v>
      </c>
      <c r="Y345" t="s">
        <v>2567</v>
      </c>
      <c r="Z345" s="7">
        <v>43979</v>
      </c>
      <c r="AA345" t="s">
        <v>2568</v>
      </c>
      <c r="AB345" t="s">
        <v>2568</v>
      </c>
      <c r="AC345">
        <v>30</v>
      </c>
      <c r="AD345" s="7">
        <v>43979</v>
      </c>
      <c r="AE345" s="14">
        <v>580</v>
      </c>
      <c r="AF345">
        <v>9309</v>
      </c>
      <c r="AG345" s="7">
        <v>43979</v>
      </c>
      <c r="AK345">
        <v>9305</v>
      </c>
      <c r="AL345" s="7">
        <v>43977</v>
      </c>
      <c r="AM345">
        <v>9302</v>
      </c>
      <c r="AN345">
        <v>9305</v>
      </c>
      <c r="AO345" s="7">
        <v>44011</v>
      </c>
      <c r="AP345">
        <v>9305</v>
      </c>
      <c r="AQ345" s="7">
        <v>44011</v>
      </c>
      <c r="AR345">
        <v>9305</v>
      </c>
      <c r="AS345" s="27">
        <v>44021</v>
      </c>
      <c r="AT345">
        <v>9305</v>
      </c>
      <c r="AU345" s="27">
        <v>44021</v>
      </c>
      <c r="AV345">
        <v>9305</v>
      </c>
      <c r="AW345" s="27">
        <v>44021</v>
      </c>
      <c r="AX345">
        <v>9305</v>
      </c>
      <c r="AY345" s="27">
        <v>44053</v>
      </c>
      <c r="AZ345">
        <v>9307</v>
      </c>
      <c r="BA345" s="27">
        <v>44053</v>
      </c>
      <c r="BB345">
        <v>9307</v>
      </c>
      <c r="BC345" s="27">
        <v>44053</v>
      </c>
      <c r="BD345" t="s">
        <v>2584</v>
      </c>
      <c r="BE345" s="27">
        <v>44021</v>
      </c>
      <c r="BF345" t="s">
        <v>2584</v>
      </c>
      <c r="BG345" s="27">
        <v>44097</v>
      </c>
      <c r="BJ345" t="s">
        <v>2584</v>
      </c>
      <c r="BK345" s="27">
        <v>44097</v>
      </c>
      <c r="BL345" t="s">
        <v>2584</v>
      </c>
      <c r="BM345" s="27">
        <v>44097</v>
      </c>
      <c r="BN345">
        <v>9315</v>
      </c>
      <c r="BO345" s="27">
        <v>44053</v>
      </c>
      <c r="BP345">
        <v>9315</v>
      </c>
      <c r="BQ345" s="7">
        <v>44053</v>
      </c>
      <c r="BR345">
        <v>9305</v>
      </c>
      <c r="BS345" s="27">
        <v>44168</v>
      </c>
      <c r="BT345">
        <v>9315</v>
      </c>
      <c r="BU345" s="27">
        <v>44168</v>
      </c>
      <c r="BV345">
        <v>9315</v>
      </c>
      <c r="BW345" s="7">
        <v>44168</v>
      </c>
      <c r="BX345">
        <v>9305</v>
      </c>
      <c r="BY345" s="27">
        <v>44168</v>
      </c>
      <c r="BZ345">
        <v>9314</v>
      </c>
      <c r="CA345" s="27">
        <v>44168</v>
      </c>
      <c r="CB345" t="s">
        <v>2584</v>
      </c>
      <c r="CC345" s="27">
        <v>44217</v>
      </c>
      <c r="CH345">
        <v>6430</v>
      </c>
      <c r="CI345" s="27">
        <v>44167</v>
      </c>
      <c r="CL345">
        <v>6430</v>
      </c>
      <c r="CM345" s="27">
        <v>44167</v>
      </c>
      <c r="CN345">
        <v>6421</v>
      </c>
      <c r="CO345" s="27">
        <v>44248</v>
      </c>
      <c r="CP345">
        <v>6421</v>
      </c>
      <c r="CQ345" s="7">
        <v>44248</v>
      </c>
      <c r="CT345" t="s">
        <v>2593</v>
      </c>
      <c r="CU345" s="7">
        <v>44264</v>
      </c>
      <c r="CV345" t="s">
        <v>2584</v>
      </c>
      <c r="CW345" s="27">
        <v>44263</v>
      </c>
      <c r="CX345" t="s">
        <v>2584</v>
      </c>
      <c r="CY345" s="27">
        <v>44298</v>
      </c>
      <c r="CZ345" t="s">
        <v>2584</v>
      </c>
      <c r="DA345" s="27">
        <v>44298</v>
      </c>
      <c r="DB345" t="s">
        <v>2584</v>
      </c>
      <c r="DC345" s="27">
        <v>44298</v>
      </c>
      <c r="DD345">
        <v>9307</v>
      </c>
      <c r="DE345" s="27">
        <v>44298</v>
      </c>
      <c r="DF345">
        <v>9307</v>
      </c>
      <c r="DG345" s="27">
        <v>44298</v>
      </c>
      <c r="DH345">
        <v>9307</v>
      </c>
      <c r="DI345" s="27">
        <v>44298</v>
      </c>
      <c r="DJ345" t="s">
        <v>480</v>
      </c>
      <c r="DK345" s="7">
        <v>44362</v>
      </c>
      <c r="DL345" t="s">
        <v>130</v>
      </c>
      <c r="DM345" s="27">
        <v>44259</v>
      </c>
      <c r="DN345" t="s">
        <v>130</v>
      </c>
      <c r="DO345" s="27">
        <v>44259</v>
      </c>
      <c r="DP345" t="s">
        <v>61</v>
      </c>
      <c r="DQ345" s="27">
        <v>44375</v>
      </c>
      <c r="DT345" t="s">
        <v>62</v>
      </c>
      <c r="DU345" s="27">
        <v>44375</v>
      </c>
      <c r="DV345" t="s">
        <v>60</v>
      </c>
      <c r="DW345" s="27">
        <v>44375</v>
      </c>
      <c r="DX345" t="s">
        <v>58</v>
      </c>
      <c r="DY345" s="7">
        <v>44392</v>
      </c>
      <c r="DZ345" t="s">
        <v>57</v>
      </c>
      <c r="EA345">
        <v>44392</v>
      </c>
      <c r="EB345" t="s">
        <v>57</v>
      </c>
      <c r="EC345" s="27">
        <v>44392</v>
      </c>
      <c r="ED345" t="s">
        <v>57</v>
      </c>
      <c r="EE345" s="27">
        <v>44392</v>
      </c>
      <c r="EF345" t="s">
        <v>57</v>
      </c>
      <c r="EG345" s="7">
        <v>44392</v>
      </c>
      <c r="EH345" t="s">
        <v>57</v>
      </c>
      <c r="EI345" s="27">
        <v>44392</v>
      </c>
      <c r="EL345" t="s">
        <v>53</v>
      </c>
      <c r="EM345" s="27">
        <v>44392</v>
      </c>
      <c r="EN345" t="s">
        <v>53</v>
      </c>
      <c r="EO345" s="27">
        <v>44392</v>
      </c>
      <c r="EP345" t="s">
        <v>54</v>
      </c>
      <c r="EQ345" s="27">
        <v>44392</v>
      </c>
      <c r="ER345" t="s">
        <v>49</v>
      </c>
      <c r="ES345" s="27">
        <v>44396</v>
      </c>
      <c r="ET345" t="s">
        <v>55</v>
      </c>
      <c r="EU345" s="27">
        <v>44419</v>
      </c>
      <c r="EV345" t="s">
        <v>48</v>
      </c>
      <c r="EW345" s="27">
        <v>44264</v>
      </c>
      <c r="EX345" t="s">
        <v>55</v>
      </c>
      <c r="EY345" s="27">
        <v>44419</v>
      </c>
      <c r="EZ345" t="s">
        <v>55</v>
      </c>
      <c r="FA345">
        <v>44419</v>
      </c>
      <c r="FB345" t="s">
        <v>55</v>
      </c>
      <c r="FC345" s="27">
        <v>44419</v>
      </c>
      <c r="FF345" t="s">
        <v>47</v>
      </c>
      <c r="FG345" s="27">
        <v>44421</v>
      </c>
      <c r="FH345" t="s">
        <v>45</v>
      </c>
      <c r="FI345" s="7">
        <v>44391</v>
      </c>
      <c r="FJ345" t="s">
        <v>45</v>
      </c>
      <c r="FK345" s="27">
        <v>44391</v>
      </c>
      <c r="FL345" t="s">
        <v>3</v>
      </c>
      <c r="FM345" s="27">
        <v>44419</v>
      </c>
      <c r="FN345" t="s">
        <v>500</v>
      </c>
      <c r="FO345" s="27">
        <v>44452</v>
      </c>
      <c r="FP345" t="s">
        <v>500</v>
      </c>
      <c r="FQ345" s="27">
        <v>44452</v>
      </c>
      <c r="FR345" t="s">
        <v>481</v>
      </c>
      <c r="FS345" s="27">
        <v>44452</v>
      </c>
      <c r="FT345" t="s">
        <v>481</v>
      </c>
      <c r="FU345" s="7">
        <v>44452</v>
      </c>
      <c r="FV345" t="s">
        <v>481</v>
      </c>
      <c r="FW345" s="27">
        <v>44452</v>
      </c>
      <c r="FX345" t="s">
        <v>481</v>
      </c>
      <c r="FY345" s="27">
        <v>44452</v>
      </c>
      <c r="FZ345" t="s">
        <v>481</v>
      </c>
      <c r="GA345" s="27">
        <v>44452</v>
      </c>
      <c r="GB345" t="s">
        <v>481</v>
      </c>
      <c r="GC345" s="27">
        <v>44452</v>
      </c>
      <c r="GD345" t="s">
        <v>481</v>
      </c>
      <c r="GE345" s="27">
        <v>44452</v>
      </c>
      <c r="GF345" t="s">
        <v>481</v>
      </c>
      <c r="GG345" s="27">
        <v>44452</v>
      </c>
      <c r="GH345" t="s">
        <v>481</v>
      </c>
      <c r="GI345" s="27">
        <v>44481</v>
      </c>
      <c r="GJ345" t="s">
        <v>481</v>
      </c>
      <c r="GK345" s="27">
        <v>44481</v>
      </c>
      <c r="GL345" t="s">
        <v>481</v>
      </c>
      <c r="GM345" s="27">
        <v>44481</v>
      </c>
      <c r="GN345" t="s">
        <v>481</v>
      </c>
      <c r="GO345" s="27">
        <v>44481</v>
      </c>
      <c r="GP345" t="s">
        <v>481</v>
      </c>
      <c r="GQ345" s="27">
        <v>44481</v>
      </c>
      <c r="GR345" t="s">
        <v>481</v>
      </c>
      <c r="GS345" s="27">
        <v>44481</v>
      </c>
      <c r="GT345" t="s">
        <v>481</v>
      </c>
      <c r="GU345" s="27">
        <v>44509</v>
      </c>
      <c r="GV345" t="s">
        <v>481</v>
      </c>
      <c r="GW345" s="27">
        <v>44509</v>
      </c>
      <c r="GX345" t="s">
        <v>481</v>
      </c>
      <c r="GY345" s="27">
        <v>44509</v>
      </c>
      <c r="GZ345" t="s">
        <v>480</v>
      </c>
      <c r="HA345" s="27">
        <v>44509</v>
      </c>
      <c r="HB345" t="s">
        <v>480</v>
      </c>
      <c r="HC345" s="27">
        <v>44509</v>
      </c>
      <c r="HD345" t="s">
        <v>480</v>
      </c>
      <c r="HE345" s="27">
        <v>44509</v>
      </c>
      <c r="HF345" t="s">
        <v>480</v>
      </c>
      <c r="HG345">
        <v>44509</v>
      </c>
      <c r="HH345" t="s">
        <v>480</v>
      </c>
      <c r="HI345">
        <v>44509</v>
      </c>
      <c r="HJ345" t="s">
        <v>480</v>
      </c>
      <c r="HK345">
        <v>44509</v>
      </c>
      <c r="HL345" t="s">
        <v>480</v>
      </c>
      <c r="HM345" s="27">
        <v>44545</v>
      </c>
      <c r="HN345" t="s">
        <v>498</v>
      </c>
      <c r="HO345" s="27">
        <v>44545</v>
      </c>
      <c r="HP345" t="s">
        <v>479</v>
      </c>
      <c r="HQ345" s="27">
        <v>44545</v>
      </c>
      <c r="HR345" s="470" t="s">
        <v>479</v>
      </c>
      <c r="HS345" s="471">
        <v>44545</v>
      </c>
      <c r="HT345" t="s">
        <v>479</v>
      </c>
      <c r="HU345" s="27">
        <v>44545</v>
      </c>
      <c r="HV345" t="s">
        <v>479</v>
      </c>
      <c r="HW345" s="27">
        <v>44545</v>
      </c>
      <c r="HX345" t="s">
        <v>479</v>
      </c>
      <c r="HY345" s="27">
        <v>44545</v>
      </c>
      <c r="HZ345" t="s">
        <v>497</v>
      </c>
      <c r="IA345" s="27">
        <v>44587</v>
      </c>
      <c r="IB345" t="s">
        <v>497</v>
      </c>
      <c r="IC345" s="27">
        <v>44587</v>
      </c>
      <c r="ID345" t="s">
        <v>497</v>
      </c>
      <c r="IE345" s="27">
        <v>44587</v>
      </c>
      <c r="IF345" t="s">
        <v>496</v>
      </c>
      <c r="IG345" s="27">
        <v>44587</v>
      </c>
      <c r="IH345" t="s">
        <v>478</v>
      </c>
      <c r="II345" s="27">
        <v>44587</v>
      </c>
      <c r="IJ345" t="s">
        <v>478</v>
      </c>
      <c r="IK345" s="27">
        <v>44607</v>
      </c>
      <c r="IL345" t="s">
        <v>478</v>
      </c>
      <c r="IM345" s="27">
        <v>44607</v>
      </c>
      <c r="IN345" t="s">
        <v>478</v>
      </c>
      <c r="IO345" s="27">
        <v>44607</v>
      </c>
      <c r="IR345" t="s">
        <v>479</v>
      </c>
      <c r="IS345">
        <v>44607</v>
      </c>
      <c r="IT345" t="s">
        <v>479</v>
      </c>
      <c r="IU345" s="27">
        <v>44607</v>
      </c>
      <c r="IV345" t="s">
        <v>479</v>
      </c>
      <c r="IW345" s="27">
        <v>44642</v>
      </c>
      <c r="IX345" t="s">
        <v>479</v>
      </c>
      <c r="IY345" s="27">
        <v>44642</v>
      </c>
      <c r="IZ345" t="s">
        <v>479</v>
      </c>
      <c r="JA345" s="27">
        <v>44642</v>
      </c>
      <c r="JB345" t="s">
        <v>479</v>
      </c>
      <c r="JC345" s="27">
        <v>44642</v>
      </c>
      <c r="JD345" t="s">
        <v>479</v>
      </c>
      <c r="JE345" s="27">
        <v>44642</v>
      </c>
      <c r="JF345" t="s">
        <v>480</v>
      </c>
      <c r="JG345">
        <v>44662</v>
      </c>
      <c r="JH345" t="s">
        <v>498</v>
      </c>
      <c r="JI345" s="27">
        <v>44662</v>
      </c>
      <c r="JJ345" t="s">
        <v>498</v>
      </c>
      <c r="JK345">
        <v>44662</v>
      </c>
      <c r="JL345" t="s">
        <v>498</v>
      </c>
      <c r="JM345" s="27">
        <v>44662</v>
      </c>
      <c r="JN345" t="s">
        <v>498</v>
      </c>
      <c r="JO345" s="7">
        <v>44662</v>
      </c>
      <c r="JP345" t="s">
        <v>498</v>
      </c>
      <c r="JQ345" s="27">
        <v>44697</v>
      </c>
      <c r="JR345" t="s">
        <v>498</v>
      </c>
      <c r="JS345" s="27">
        <v>44697</v>
      </c>
      <c r="JT345" t="s">
        <v>498</v>
      </c>
      <c r="JU345">
        <v>44697</v>
      </c>
      <c r="JV345" t="s">
        <v>478</v>
      </c>
      <c r="JW345">
        <v>44728</v>
      </c>
      <c r="JX345" t="s">
        <v>478</v>
      </c>
      <c r="JY345" s="27">
        <v>44728</v>
      </c>
      <c r="JZ345" t="s">
        <v>478</v>
      </c>
      <c r="KA345" s="27">
        <v>44728</v>
      </c>
      <c r="KB345" t="s">
        <v>478</v>
      </c>
      <c r="KC345" s="27">
        <v>44764</v>
      </c>
      <c r="KD345" t="s">
        <v>478</v>
      </c>
      <c r="KE345" s="27">
        <v>44764</v>
      </c>
    </row>
    <row r="346" spans="1:291" x14ac:dyDescent="0.25">
      <c r="A346" t="s">
        <v>2568</v>
      </c>
      <c r="B346" s="7">
        <v>43929</v>
      </c>
      <c r="D346" t="s">
        <v>2576</v>
      </c>
      <c r="E346" s="7">
        <v>43931</v>
      </c>
      <c r="G346">
        <v>2198</v>
      </c>
      <c r="I346">
        <v>458</v>
      </c>
      <c r="J346" s="7">
        <v>43929</v>
      </c>
      <c r="L346">
        <v>2198</v>
      </c>
      <c r="M346" t="s">
        <v>2567</v>
      </c>
      <c r="O346">
        <v>301</v>
      </c>
      <c r="P346" s="7">
        <v>43929</v>
      </c>
      <c r="X346" t="s">
        <v>2567</v>
      </c>
      <c r="Y346" t="s">
        <v>2568</v>
      </c>
      <c r="Z346" s="7">
        <v>43977</v>
      </c>
      <c r="AA346" t="s">
        <v>2571</v>
      </c>
      <c r="AB346" t="s">
        <v>2571</v>
      </c>
      <c r="AC346">
        <v>9302</v>
      </c>
      <c r="AD346" s="7">
        <v>43979</v>
      </c>
      <c r="AE346" s="14">
        <v>43</v>
      </c>
      <c r="AF346">
        <v>9314</v>
      </c>
      <c r="AG346" s="7">
        <v>43979</v>
      </c>
      <c r="AK346">
        <v>7917</v>
      </c>
      <c r="AL346" s="7">
        <v>43992</v>
      </c>
      <c r="AM346">
        <v>9301</v>
      </c>
      <c r="AN346">
        <v>7917</v>
      </c>
      <c r="AO346" s="7">
        <v>43992</v>
      </c>
      <c r="AP346">
        <v>7917</v>
      </c>
      <c r="AQ346" s="7">
        <v>43992</v>
      </c>
      <c r="AR346">
        <v>7917</v>
      </c>
      <c r="AS346" s="27">
        <v>44019</v>
      </c>
      <c r="AT346">
        <v>7917</v>
      </c>
      <c r="AU346" s="27">
        <v>44019</v>
      </c>
      <c r="AV346">
        <v>7917</v>
      </c>
      <c r="AW346" s="27">
        <v>44019</v>
      </c>
      <c r="AX346">
        <v>7917</v>
      </c>
      <c r="AY346" s="27">
        <v>44053</v>
      </c>
      <c r="AZ346">
        <v>9305</v>
      </c>
      <c r="BA346" s="27">
        <v>44053</v>
      </c>
      <c r="BB346">
        <v>9305</v>
      </c>
      <c r="BC346" s="27">
        <v>44053</v>
      </c>
      <c r="BD346">
        <v>9307</v>
      </c>
      <c r="BE346" s="27">
        <v>44053</v>
      </c>
      <c r="BF346">
        <v>9307</v>
      </c>
      <c r="BG346" s="27">
        <v>44097</v>
      </c>
      <c r="BJ346">
        <v>9307</v>
      </c>
      <c r="BK346" s="27">
        <v>44097</v>
      </c>
      <c r="BL346">
        <v>9307</v>
      </c>
      <c r="BM346" s="27">
        <v>44097</v>
      </c>
      <c r="BN346">
        <v>4714</v>
      </c>
      <c r="BO346" s="27">
        <v>44097</v>
      </c>
      <c r="BP346">
        <v>4714</v>
      </c>
      <c r="BQ346" s="7">
        <v>44097</v>
      </c>
      <c r="BR346">
        <v>7917</v>
      </c>
      <c r="BS346" s="27">
        <v>44167</v>
      </c>
      <c r="BT346">
        <v>4714</v>
      </c>
      <c r="BU346" s="27">
        <v>44168</v>
      </c>
      <c r="BV346">
        <v>4714</v>
      </c>
      <c r="BW346" s="7">
        <v>44168</v>
      </c>
      <c r="BX346">
        <v>7917</v>
      </c>
      <c r="BY346" s="27">
        <v>44167</v>
      </c>
      <c r="BZ346">
        <v>9315</v>
      </c>
      <c r="CA346" s="27">
        <v>44168</v>
      </c>
      <c r="CB346">
        <v>9307</v>
      </c>
      <c r="CC346" s="27">
        <v>44217</v>
      </c>
      <c r="CH346">
        <v>6431</v>
      </c>
      <c r="CI346" s="27">
        <v>44053</v>
      </c>
      <c r="CL346">
        <v>6431</v>
      </c>
      <c r="CM346" s="27">
        <v>44248</v>
      </c>
      <c r="CN346">
        <v>6430</v>
      </c>
      <c r="CO346" s="27">
        <v>44167</v>
      </c>
      <c r="CP346">
        <v>6430</v>
      </c>
      <c r="CQ346" s="7">
        <v>44167</v>
      </c>
      <c r="CT346">
        <v>8520</v>
      </c>
      <c r="CU346" s="7">
        <v>44050</v>
      </c>
      <c r="CV346">
        <v>9307</v>
      </c>
      <c r="CW346" s="27">
        <v>44263</v>
      </c>
      <c r="CX346">
        <v>9307</v>
      </c>
      <c r="CY346" s="27">
        <v>44298</v>
      </c>
      <c r="CZ346">
        <v>9307</v>
      </c>
      <c r="DA346" s="27">
        <v>44298</v>
      </c>
      <c r="DB346">
        <v>9307</v>
      </c>
      <c r="DC346" s="27">
        <v>44298</v>
      </c>
      <c r="DD346">
        <v>9306</v>
      </c>
      <c r="DE346" s="27">
        <v>44330</v>
      </c>
      <c r="DF346">
        <v>9306</v>
      </c>
      <c r="DG346" s="27">
        <v>44330</v>
      </c>
      <c r="DH346">
        <v>9306</v>
      </c>
      <c r="DI346" s="27">
        <v>44330</v>
      </c>
      <c r="DJ346" t="s">
        <v>481</v>
      </c>
      <c r="DK346" s="7">
        <v>44363</v>
      </c>
      <c r="DL346" t="s">
        <v>131</v>
      </c>
      <c r="DM346" s="27">
        <v>44231</v>
      </c>
      <c r="DN346" t="s">
        <v>131</v>
      </c>
      <c r="DO346" s="27">
        <v>44375</v>
      </c>
      <c r="DP346" t="s">
        <v>62</v>
      </c>
      <c r="DQ346" s="27">
        <v>44375</v>
      </c>
      <c r="DT346" t="s">
        <v>121</v>
      </c>
      <c r="DU346" s="27">
        <v>44375</v>
      </c>
      <c r="DV346" t="s">
        <v>61</v>
      </c>
      <c r="DW346" s="27">
        <v>44375</v>
      </c>
      <c r="DX346" t="s">
        <v>59</v>
      </c>
      <c r="DY346" s="7">
        <v>44392</v>
      </c>
      <c r="DZ346" t="s">
        <v>58</v>
      </c>
      <c r="EA346">
        <v>44392</v>
      </c>
      <c r="EB346" t="s">
        <v>58</v>
      </c>
      <c r="EC346" s="27">
        <v>44392</v>
      </c>
      <c r="ED346" t="s">
        <v>58</v>
      </c>
      <c r="EE346" s="27">
        <v>44392</v>
      </c>
      <c r="EF346" t="s">
        <v>58</v>
      </c>
      <c r="EG346" s="7">
        <v>44392</v>
      </c>
      <c r="EH346" t="s">
        <v>58</v>
      </c>
      <c r="EI346" s="27">
        <v>44392</v>
      </c>
      <c r="EL346" t="s">
        <v>54</v>
      </c>
      <c r="EM346" s="27">
        <v>44392</v>
      </c>
      <c r="EN346" t="s">
        <v>54</v>
      </c>
      <c r="EO346" s="27">
        <v>44392</v>
      </c>
      <c r="EP346" t="s">
        <v>56</v>
      </c>
      <c r="EQ346" s="27">
        <v>44392</v>
      </c>
      <c r="ER346" t="s">
        <v>51</v>
      </c>
      <c r="ES346" s="27">
        <v>44419</v>
      </c>
      <c r="ET346" t="s">
        <v>49</v>
      </c>
      <c r="EU346" s="27">
        <v>44421</v>
      </c>
      <c r="EV346" t="s">
        <v>55</v>
      </c>
      <c r="EW346" s="27">
        <v>44419</v>
      </c>
      <c r="EX346" t="s">
        <v>49</v>
      </c>
      <c r="EY346" s="27">
        <v>44421</v>
      </c>
      <c r="EZ346" t="s">
        <v>49</v>
      </c>
      <c r="FA346">
        <v>44421</v>
      </c>
      <c r="FB346" t="s">
        <v>49</v>
      </c>
      <c r="FC346" s="27">
        <v>44421</v>
      </c>
      <c r="FF346" t="s">
        <v>48</v>
      </c>
      <c r="FG346" s="27">
        <v>44264</v>
      </c>
      <c r="FH346" t="s">
        <v>47</v>
      </c>
      <c r="FI346" s="7">
        <v>44421</v>
      </c>
      <c r="FJ346" t="s">
        <v>47</v>
      </c>
      <c r="FK346" s="27">
        <v>44421</v>
      </c>
      <c r="FL346" t="s">
        <v>39</v>
      </c>
      <c r="FM346" s="27">
        <v>44419</v>
      </c>
      <c r="FN346" t="s">
        <v>2548</v>
      </c>
      <c r="FO346" s="27">
        <v>44448</v>
      </c>
      <c r="FP346" t="s">
        <v>2548</v>
      </c>
      <c r="FQ346" s="27">
        <v>44448</v>
      </c>
      <c r="FR346" t="s">
        <v>500</v>
      </c>
      <c r="FS346" s="27">
        <v>44452</v>
      </c>
      <c r="FT346" t="s">
        <v>500</v>
      </c>
      <c r="FU346" s="7">
        <v>44452</v>
      </c>
      <c r="FV346" t="s">
        <v>500</v>
      </c>
      <c r="FW346" s="27">
        <v>44452</v>
      </c>
      <c r="FX346" t="s">
        <v>500</v>
      </c>
      <c r="FY346" s="27">
        <v>44452</v>
      </c>
      <c r="FZ346" t="s">
        <v>500</v>
      </c>
      <c r="GA346" s="27">
        <v>44452</v>
      </c>
      <c r="GB346" t="s">
        <v>500</v>
      </c>
      <c r="GC346" s="27">
        <v>44452</v>
      </c>
      <c r="GD346" t="s">
        <v>500</v>
      </c>
      <c r="GE346" s="27">
        <v>44452</v>
      </c>
      <c r="GF346" t="s">
        <v>500</v>
      </c>
      <c r="GG346" s="27">
        <v>44452</v>
      </c>
      <c r="GH346" t="s">
        <v>500</v>
      </c>
      <c r="GI346" s="27">
        <v>44481</v>
      </c>
      <c r="GJ346" t="s">
        <v>500</v>
      </c>
      <c r="GK346" s="27">
        <v>44481</v>
      </c>
      <c r="GL346" t="s">
        <v>500</v>
      </c>
      <c r="GM346" s="27">
        <v>44481</v>
      </c>
      <c r="GN346" t="s">
        <v>500</v>
      </c>
      <c r="GO346" s="27">
        <v>44481</v>
      </c>
      <c r="GP346" t="s">
        <v>500</v>
      </c>
      <c r="GQ346" s="27">
        <v>44481</v>
      </c>
      <c r="GR346" t="s">
        <v>500</v>
      </c>
      <c r="GS346" s="27">
        <v>44481</v>
      </c>
      <c r="GT346" t="s">
        <v>500</v>
      </c>
      <c r="GU346" s="27">
        <v>44509</v>
      </c>
      <c r="GV346" t="s">
        <v>500</v>
      </c>
      <c r="GW346" s="27">
        <v>44509</v>
      </c>
      <c r="GX346" t="s">
        <v>500</v>
      </c>
      <c r="GY346" s="27">
        <v>44509</v>
      </c>
      <c r="GZ346" t="s">
        <v>481</v>
      </c>
      <c r="HA346" s="27">
        <v>44509</v>
      </c>
      <c r="HB346" t="s">
        <v>481</v>
      </c>
      <c r="HC346" s="27">
        <v>44509</v>
      </c>
      <c r="HD346" t="s">
        <v>481</v>
      </c>
      <c r="HE346" s="27">
        <v>44509</v>
      </c>
      <c r="HF346" t="s">
        <v>481</v>
      </c>
      <c r="HG346">
        <v>44509</v>
      </c>
      <c r="HH346" t="s">
        <v>481</v>
      </c>
      <c r="HI346">
        <v>44509</v>
      </c>
      <c r="HJ346" t="s">
        <v>481</v>
      </c>
      <c r="HK346">
        <v>44509</v>
      </c>
      <c r="HL346" t="s">
        <v>481</v>
      </c>
      <c r="HM346" s="27">
        <v>44545</v>
      </c>
      <c r="HN346" t="s">
        <v>478</v>
      </c>
      <c r="HO346" s="27">
        <v>44545</v>
      </c>
      <c r="HP346" t="s">
        <v>480</v>
      </c>
      <c r="HQ346" s="27">
        <v>44545</v>
      </c>
      <c r="HR346" s="470" t="s">
        <v>480</v>
      </c>
      <c r="HS346" s="471">
        <v>44545</v>
      </c>
      <c r="HT346" t="s">
        <v>480</v>
      </c>
      <c r="HU346" s="27">
        <v>44545</v>
      </c>
      <c r="HV346" t="s">
        <v>480</v>
      </c>
      <c r="HW346" s="27">
        <v>44545</v>
      </c>
      <c r="HX346" t="s">
        <v>480</v>
      </c>
      <c r="HY346" s="27">
        <v>44545</v>
      </c>
      <c r="HZ346" t="s">
        <v>498</v>
      </c>
      <c r="IA346" s="27">
        <v>44587</v>
      </c>
      <c r="IB346" t="s">
        <v>498</v>
      </c>
      <c r="IC346" s="27">
        <v>44587</v>
      </c>
      <c r="ID346" t="s">
        <v>498</v>
      </c>
      <c r="IE346" s="27">
        <v>44587</v>
      </c>
      <c r="IF346" t="s">
        <v>497</v>
      </c>
      <c r="IG346" s="27">
        <v>44587</v>
      </c>
      <c r="IH346" t="s">
        <v>479</v>
      </c>
      <c r="II346" s="27">
        <v>44587</v>
      </c>
      <c r="IJ346" t="s">
        <v>479</v>
      </c>
      <c r="IK346" s="27">
        <v>44607</v>
      </c>
      <c r="IL346" t="s">
        <v>479</v>
      </c>
      <c r="IM346" s="27">
        <v>44607</v>
      </c>
      <c r="IN346" t="s">
        <v>479</v>
      </c>
      <c r="IO346" s="27">
        <v>44607</v>
      </c>
      <c r="IR346" t="s">
        <v>480</v>
      </c>
      <c r="IS346">
        <v>44607</v>
      </c>
      <c r="IT346" t="s">
        <v>480</v>
      </c>
      <c r="IU346" s="27">
        <v>44607</v>
      </c>
      <c r="IV346" t="s">
        <v>480</v>
      </c>
      <c r="IW346" s="27">
        <v>44642</v>
      </c>
      <c r="IX346" t="s">
        <v>480</v>
      </c>
      <c r="IY346" s="27">
        <v>44642</v>
      </c>
      <c r="IZ346" t="s">
        <v>480</v>
      </c>
      <c r="JA346" s="27">
        <v>44642</v>
      </c>
      <c r="JB346" t="s">
        <v>480</v>
      </c>
      <c r="JC346" s="27">
        <v>44642</v>
      </c>
      <c r="JD346" t="s">
        <v>480</v>
      </c>
      <c r="JE346" s="27">
        <v>44642</v>
      </c>
      <c r="JF346" t="s">
        <v>481</v>
      </c>
      <c r="JG346">
        <v>44662</v>
      </c>
      <c r="JH346" t="s">
        <v>478</v>
      </c>
      <c r="JI346" s="27">
        <v>44662</v>
      </c>
      <c r="JJ346" t="s">
        <v>478</v>
      </c>
      <c r="JK346">
        <v>44662</v>
      </c>
      <c r="JL346" t="s">
        <v>478</v>
      </c>
      <c r="JM346" s="27">
        <v>44662</v>
      </c>
      <c r="JN346" t="s">
        <v>478</v>
      </c>
      <c r="JO346" s="7">
        <v>44662</v>
      </c>
      <c r="JP346" t="s">
        <v>478</v>
      </c>
      <c r="JQ346" s="27">
        <v>44697</v>
      </c>
      <c r="JR346" t="s">
        <v>478</v>
      </c>
      <c r="JS346" s="27">
        <v>44697</v>
      </c>
      <c r="JT346" t="s">
        <v>478</v>
      </c>
      <c r="JU346">
        <v>44697</v>
      </c>
      <c r="JV346" t="s">
        <v>479</v>
      </c>
      <c r="JW346">
        <v>44728</v>
      </c>
      <c r="JX346" t="s">
        <v>479</v>
      </c>
      <c r="JY346" s="27">
        <v>44728</v>
      </c>
      <c r="JZ346" t="s">
        <v>479</v>
      </c>
      <c r="KA346" s="27">
        <v>44728</v>
      </c>
      <c r="KB346" t="s">
        <v>479</v>
      </c>
      <c r="KC346" s="27">
        <v>44764</v>
      </c>
      <c r="KD346" t="s">
        <v>479</v>
      </c>
      <c r="KE346" s="27">
        <v>44764</v>
      </c>
    </row>
    <row r="347" spans="1:291" x14ac:dyDescent="0.25">
      <c r="A347" t="s">
        <v>2571</v>
      </c>
      <c r="B347" s="7">
        <v>43929</v>
      </c>
      <c r="D347">
        <v>458</v>
      </c>
      <c r="E347" s="7">
        <v>43929</v>
      </c>
      <c r="G347">
        <v>2262</v>
      </c>
      <c r="I347">
        <v>630</v>
      </c>
      <c r="J347" s="7">
        <v>43929</v>
      </c>
      <c r="L347">
        <v>2262</v>
      </c>
      <c r="M347" t="s">
        <v>2568</v>
      </c>
      <c r="O347">
        <v>149</v>
      </c>
      <c r="P347" s="7">
        <v>43929</v>
      </c>
      <c r="X347" t="s">
        <v>2568</v>
      </c>
      <c r="Y347" t="s">
        <v>2571</v>
      </c>
      <c r="Z347" s="7">
        <v>43977</v>
      </c>
      <c r="AA347" t="s">
        <v>2573</v>
      </c>
      <c r="AB347" t="s">
        <v>2573</v>
      </c>
      <c r="AC347">
        <v>9301</v>
      </c>
      <c r="AD347" s="7">
        <v>43979</v>
      </c>
      <c r="AE347" s="14">
        <v>84</v>
      </c>
      <c r="AF347">
        <v>9315</v>
      </c>
      <c r="AG347" s="7">
        <v>43845</v>
      </c>
      <c r="AK347">
        <v>6417</v>
      </c>
      <c r="AL347" s="7">
        <v>43992</v>
      </c>
      <c r="AM347">
        <v>9300</v>
      </c>
      <c r="AN347">
        <v>6417</v>
      </c>
      <c r="AO347" s="7">
        <v>43992</v>
      </c>
      <c r="AP347">
        <v>6417</v>
      </c>
      <c r="AQ347" s="7">
        <v>43992</v>
      </c>
      <c r="AR347">
        <v>6417</v>
      </c>
      <c r="AS347" s="27">
        <v>44019</v>
      </c>
      <c r="AT347">
        <v>6417</v>
      </c>
      <c r="AU347" s="27">
        <v>44019</v>
      </c>
      <c r="AV347">
        <v>6417</v>
      </c>
      <c r="AW347" s="27">
        <v>44019</v>
      </c>
      <c r="AX347">
        <v>6417</v>
      </c>
      <c r="AY347" s="27">
        <v>44053</v>
      </c>
      <c r="AZ347">
        <v>7917</v>
      </c>
      <c r="BA347" s="27">
        <v>44053</v>
      </c>
      <c r="BB347">
        <v>7917</v>
      </c>
      <c r="BC347" s="27">
        <v>44053</v>
      </c>
      <c r="BD347">
        <v>9305</v>
      </c>
      <c r="BE347" s="27">
        <v>44053</v>
      </c>
      <c r="BF347">
        <v>9305</v>
      </c>
      <c r="BG347" s="27">
        <v>44097</v>
      </c>
      <c r="BJ347">
        <v>9305</v>
      </c>
      <c r="BK347" s="27">
        <v>44097</v>
      </c>
      <c r="BL347">
        <v>9305</v>
      </c>
      <c r="BM347" s="27">
        <v>44097</v>
      </c>
      <c r="BN347" t="s">
        <v>2584</v>
      </c>
      <c r="BO347" s="27">
        <v>44097</v>
      </c>
      <c r="BP347" t="s">
        <v>2584</v>
      </c>
      <c r="BQ347" s="7">
        <v>44097</v>
      </c>
      <c r="BR347">
        <v>6417</v>
      </c>
      <c r="BS347" s="27">
        <v>44167</v>
      </c>
      <c r="BT347" t="s">
        <v>2584</v>
      </c>
      <c r="BU347" s="27">
        <v>44168</v>
      </c>
      <c r="BV347" t="s">
        <v>2584</v>
      </c>
      <c r="BW347" s="7">
        <v>44168</v>
      </c>
      <c r="BX347">
        <v>6417</v>
      </c>
      <c r="BY347" s="27">
        <v>44167</v>
      </c>
      <c r="BZ347">
        <v>4714</v>
      </c>
      <c r="CA347" s="27">
        <v>44168</v>
      </c>
      <c r="CB347">
        <v>9305</v>
      </c>
      <c r="CC347" s="27">
        <v>44217</v>
      </c>
      <c r="CH347">
        <v>6382</v>
      </c>
      <c r="CI347" s="27">
        <v>44083</v>
      </c>
      <c r="CL347">
        <v>6382</v>
      </c>
      <c r="CM347" s="27">
        <v>44083</v>
      </c>
      <c r="CN347">
        <v>6431</v>
      </c>
      <c r="CO347" s="27">
        <v>44248</v>
      </c>
      <c r="CP347">
        <v>6431</v>
      </c>
      <c r="CQ347" s="7">
        <v>44248</v>
      </c>
      <c r="CT347">
        <v>8525</v>
      </c>
      <c r="CU347" s="7">
        <v>44264</v>
      </c>
      <c r="CV347">
        <v>9305</v>
      </c>
      <c r="CW347" s="27">
        <v>44263</v>
      </c>
      <c r="CX347">
        <v>9305</v>
      </c>
      <c r="CY347" s="27">
        <v>44298</v>
      </c>
      <c r="CZ347">
        <v>9305</v>
      </c>
      <c r="DA347" s="27">
        <v>44298</v>
      </c>
      <c r="DB347">
        <v>9305</v>
      </c>
      <c r="DC347" s="27">
        <v>44298</v>
      </c>
      <c r="DD347">
        <v>9305</v>
      </c>
      <c r="DE347" s="27">
        <v>44330</v>
      </c>
      <c r="DF347">
        <v>9305</v>
      </c>
      <c r="DG347" s="27">
        <v>44330</v>
      </c>
      <c r="DH347">
        <v>9305</v>
      </c>
      <c r="DI347" s="27">
        <v>44330</v>
      </c>
      <c r="DJ347" t="s">
        <v>500</v>
      </c>
      <c r="DK347" s="7">
        <v>44363</v>
      </c>
      <c r="DL347" t="s">
        <v>7</v>
      </c>
      <c r="DM347" s="27">
        <v>44368</v>
      </c>
      <c r="DN347" t="s">
        <v>7</v>
      </c>
      <c r="DO347" s="27">
        <v>44368</v>
      </c>
      <c r="DP347" t="s">
        <v>121</v>
      </c>
      <c r="DQ347" s="27">
        <v>44375</v>
      </c>
      <c r="DT347" t="s">
        <v>123</v>
      </c>
      <c r="DU347" s="27">
        <v>44375</v>
      </c>
      <c r="DV347" t="s">
        <v>62</v>
      </c>
      <c r="DW347" s="27">
        <v>44375</v>
      </c>
      <c r="DX347" t="s">
        <v>60</v>
      </c>
      <c r="DY347" s="7">
        <v>44392</v>
      </c>
      <c r="DZ347" t="s">
        <v>59</v>
      </c>
      <c r="EA347">
        <v>44392</v>
      </c>
      <c r="EB347" t="s">
        <v>59</v>
      </c>
      <c r="EC347" s="27">
        <v>44392</v>
      </c>
      <c r="ED347" t="s">
        <v>59</v>
      </c>
      <c r="EE347" s="27">
        <v>44392</v>
      </c>
      <c r="EF347" t="s">
        <v>59</v>
      </c>
      <c r="EG347" s="7">
        <v>44392</v>
      </c>
      <c r="EH347" t="s">
        <v>59</v>
      </c>
      <c r="EI347" s="27">
        <v>44392</v>
      </c>
      <c r="EL347" t="s">
        <v>56</v>
      </c>
      <c r="EM347" s="27">
        <v>44392</v>
      </c>
      <c r="EN347" t="s">
        <v>56</v>
      </c>
      <c r="EO347" s="27">
        <v>44392</v>
      </c>
      <c r="EP347" t="s">
        <v>57</v>
      </c>
      <c r="EQ347" s="27">
        <v>44392</v>
      </c>
      <c r="ER347" t="s">
        <v>50</v>
      </c>
      <c r="ES347" s="27">
        <v>44392</v>
      </c>
      <c r="ET347" t="s">
        <v>51</v>
      </c>
      <c r="EU347" s="27">
        <v>44419</v>
      </c>
      <c r="EV347" t="s">
        <v>49</v>
      </c>
      <c r="EW347" s="27">
        <v>44421</v>
      </c>
      <c r="EX347" t="s">
        <v>51</v>
      </c>
      <c r="EY347" s="27">
        <v>44419</v>
      </c>
      <c r="EZ347" t="s">
        <v>51</v>
      </c>
      <c r="FA347">
        <v>44419</v>
      </c>
      <c r="FB347" t="s">
        <v>51</v>
      </c>
      <c r="FC347" s="27">
        <v>44419</v>
      </c>
      <c r="FF347" t="s">
        <v>55</v>
      </c>
      <c r="FG347" s="27">
        <v>44419</v>
      </c>
      <c r="FH347" t="s">
        <v>48</v>
      </c>
      <c r="FI347" s="7">
        <v>44264</v>
      </c>
      <c r="FJ347" t="s">
        <v>48</v>
      </c>
      <c r="FK347" s="27">
        <v>44264</v>
      </c>
      <c r="FL347" t="s">
        <v>40</v>
      </c>
      <c r="FM347" s="27">
        <v>44391</v>
      </c>
      <c r="FN347" t="s">
        <v>3</v>
      </c>
      <c r="FO347" s="27">
        <v>44419</v>
      </c>
      <c r="FP347" t="s">
        <v>3</v>
      </c>
      <c r="FQ347" s="27">
        <v>44419</v>
      </c>
      <c r="FR347" t="s">
        <v>2548</v>
      </c>
      <c r="FS347" s="27">
        <v>44448</v>
      </c>
      <c r="FT347" t="s">
        <v>2548</v>
      </c>
      <c r="FU347" s="7">
        <v>44448</v>
      </c>
      <c r="FV347" t="s">
        <v>2548</v>
      </c>
      <c r="FW347" s="27">
        <v>44448</v>
      </c>
      <c r="FX347" t="s">
        <v>2548</v>
      </c>
      <c r="FY347" s="27">
        <v>44448</v>
      </c>
      <c r="FZ347" t="s">
        <v>2548</v>
      </c>
      <c r="GA347" s="27">
        <v>44448</v>
      </c>
      <c r="GB347" t="s">
        <v>2548</v>
      </c>
      <c r="GC347" s="27">
        <v>44448</v>
      </c>
      <c r="GD347" t="s">
        <v>2548</v>
      </c>
      <c r="GE347" s="27">
        <v>44448</v>
      </c>
      <c r="GF347" t="s">
        <v>2548</v>
      </c>
      <c r="GG347" s="27">
        <v>44448</v>
      </c>
      <c r="GH347" t="s">
        <v>2548</v>
      </c>
      <c r="GI347" s="27">
        <v>44448</v>
      </c>
      <c r="GJ347" t="s">
        <v>2548</v>
      </c>
      <c r="GK347" s="27">
        <v>44448</v>
      </c>
      <c r="GL347" t="s">
        <v>2548</v>
      </c>
      <c r="GM347" s="27">
        <v>44448</v>
      </c>
      <c r="GN347" t="s">
        <v>2548</v>
      </c>
      <c r="GO347" s="27">
        <v>44448</v>
      </c>
      <c r="GP347" t="s">
        <v>2548</v>
      </c>
      <c r="GQ347" s="27">
        <v>44448</v>
      </c>
      <c r="GR347" t="s">
        <v>2548</v>
      </c>
      <c r="GS347" s="27">
        <v>44448</v>
      </c>
      <c r="GT347" t="s">
        <v>2548</v>
      </c>
      <c r="GU347" s="27">
        <v>44448</v>
      </c>
      <c r="GV347" t="s">
        <v>2550</v>
      </c>
      <c r="GW347" s="27">
        <v>44511</v>
      </c>
      <c r="GX347" t="s">
        <v>2550</v>
      </c>
      <c r="GY347" s="27">
        <v>44511</v>
      </c>
      <c r="GZ347" t="s">
        <v>500</v>
      </c>
      <c r="HA347" s="27">
        <v>44509</v>
      </c>
      <c r="HB347" t="s">
        <v>500</v>
      </c>
      <c r="HC347" s="27">
        <v>44509</v>
      </c>
      <c r="HD347" t="s">
        <v>500</v>
      </c>
      <c r="HE347" s="27">
        <v>44532</v>
      </c>
      <c r="HF347" t="s">
        <v>500</v>
      </c>
      <c r="HG347">
        <v>44532</v>
      </c>
      <c r="HH347" t="s">
        <v>500</v>
      </c>
      <c r="HI347">
        <v>44532</v>
      </c>
      <c r="HJ347" t="s">
        <v>500</v>
      </c>
      <c r="HK347">
        <v>44532</v>
      </c>
      <c r="HL347" t="s">
        <v>500</v>
      </c>
      <c r="HM347" s="27">
        <v>44545</v>
      </c>
      <c r="HN347" t="s">
        <v>479</v>
      </c>
      <c r="HO347" s="27">
        <v>44545</v>
      </c>
      <c r="HP347" t="s">
        <v>481</v>
      </c>
      <c r="HQ347" s="27">
        <v>44545</v>
      </c>
      <c r="HR347" s="470" t="s">
        <v>481</v>
      </c>
      <c r="HS347" s="471">
        <v>44545</v>
      </c>
      <c r="HT347" t="s">
        <v>481</v>
      </c>
      <c r="HU347" s="27">
        <v>44545</v>
      </c>
      <c r="HV347" t="s">
        <v>481</v>
      </c>
      <c r="HW347" s="27">
        <v>44545</v>
      </c>
      <c r="HX347" t="s">
        <v>481</v>
      </c>
      <c r="HY347" s="27">
        <v>44545</v>
      </c>
      <c r="HZ347" t="s">
        <v>478</v>
      </c>
      <c r="IA347" s="27">
        <v>44587</v>
      </c>
      <c r="IB347" t="s">
        <v>478</v>
      </c>
      <c r="IC347" s="27">
        <v>44587</v>
      </c>
      <c r="ID347" t="s">
        <v>478</v>
      </c>
      <c r="IE347" s="27">
        <v>44587</v>
      </c>
      <c r="IF347" t="s">
        <v>498</v>
      </c>
      <c r="IG347" s="27">
        <v>44587</v>
      </c>
      <c r="IH347" t="s">
        <v>480</v>
      </c>
      <c r="II347" s="27">
        <v>44587</v>
      </c>
      <c r="IJ347" t="s">
        <v>480</v>
      </c>
      <c r="IK347" s="27">
        <v>44607</v>
      </c>
      <c r="IL347" t="s">
        <v>480</v>
      </c>
      <c r="IM347" s="27">
        <v>44607</v>
      </c>
      <c r="IN347" t="s">
        <v>480</v>
      </c>
      <c r="IO347" s="27">
        <v>44607</v>
      </c>
      <c r="IR347" t="s">
        <v>481</v>
      </c>
      <c r="IS347">
        <v>44607</v>
      </c>
      <c r="IT347" t="s">
        <v>481</v>
      </c>
      <c r="IU347" s="27">
        <v>44607</v>
      </c>
      <c r="IV347" t="s">
        <v>481</v>
      </c>
      <c r="IW347" s="27">
        <v>44642</v>
      </c>
      <c r="IX347" t="s">
        <v>481</v>
      </c>
      <c r="IY347" s="27">
        <v>44642</v>
      </c>
      <c r="IZ347" t="s">
        <v>481</v>
      </c>
      <c r="JA347" s="27">
        <v>44642</v>
      </c>
      <c r="JB347" t="s">
        <v>481</v>
      </c>
      <c r="JC347" s="27">
        <v>44642</v>
      </c>
      <c r="JD347" t="s">
        <v>481</v>
      </c>
      <c r="JE347" s="27">
        <v>44642</v>
      </c>
      <c r="JF347" t="s">
        <v>500</v>
      </c>
      <c r="JG347">
        <v>44662</v>
      </c>
      <c r="JH347" t="s">
        <v>479</v>
      </c>
      <c r="JI347" s="27">
        <v>44662</v>
      </c>
      <c r="JJ347" t="s">
        <v>479</v>
      </c>
      <c r="JK347">
        <v>44662</v>
      </c>
      <c r="JL347" t="s">
        <v>479</v>
      </c>
      <c r="JM347" s="27">
        <v>44662</v>
      </c>
      <c r="JN347" t="s">
        <v>479</v>
      </c>
      <c r="JO347" s="7">
        <v>44662</v>
      </c>
      <c r="JP347" t="s">
        <v>479</v>
      </c>
      <c r="JQ347" s="27">
        <v>44697</v>
      </c>
      <c r="JR347" t="s">
        <v>479</v>
      </c>
      <c r="JS347" s="27">
        <v>44697</v>
      </c>
      <c r="JT347" t="s">
        <v>479</v>
      </c>
      <c r="JU347">
        <v>44697</v>
      </c>
      <c r="JV347" t="s">
        <v>480</v>
      </c>
      <c r="JW347">
        <v>44728</v>
      </c>
      <c r="JX347" t="s">
        <v>480</v>
      </c>
      <c r="JY347" s="27">
        <v>44728</v>
      </c>
      <c r="JZ347" t="s">
        <v>480</v>
      </c>
      <c r="KA347" s="27">
        <v>44728</v>
      </c>
      <c r="KB347" t="s">
        <v>480</v>
      </c>
      <c r="KC347" s="27">
        <v>44763</v>
      </c>
      <c r="KD347" t="s">
        <v>480</v>
      </c>
      <c r="KE347" s="27">
        <v>44763</v>
      </c>
    </row>
    <row r="348" spans="1:291" x14ac:dyDescent="0.25">
      <c r="A348" t="s">
        <v>2573</v>
      </c>
      <c r="B348" s="7">
        <v>43885</v>
      </c>
      <c r="D348">
        <v>630</v>
      </c>
      <c r="E348" s="7">
        <v>43929</v>
      </c>
      <c r="G348">
        <v>2257</v>
      </c>
      <c r="I348">
        <v>628</v>
      </c>
      <c r="J348" s="7">
        <v>43929</v>
      </c>
      <c r="L348">
        <v>2257</v>
      </c>
      <c r="M348" t="s">
        <v>2571</v>
      </c>
      <c r="O348">
        <v>166</v>
      </c>
      <c r="P348" s="7">
        <v>43929</v>
      </c>
      <c r="X348" t="s">
        <v>2571</v>
      </c>
      <c r="Y348" t="s">
        <v>2573</v>
      </c>
      <c r="Z348" s="7">
        <v>43978</v>
      </c>
      <c r="AA348" t="s">
        <v>2575</v>
      </c>
      <c r="AB348" t="s">
        <v>2575</v>
      </c>
      <c r="AC348">
        <v>9300</v>
      </c>
      <c r="AD348" s="7">
        <v>43979</v>
      </c>
      <c r="AE348" s="14">
        <v>82</v>
      </c>
      <c r="AF348">
        <v>4714</v>
      </c>
      <c r="AG348" s="7">
        <v>43916</v>
      </c>
      <c r="AK348">
        <v>6421</v>
      </c>
      <c r="AL348" s="7">
        <v>43993</v>
      </c>
      <c r="AM348">
        <v>9303</v>
      </c>
      <c r="AN348">
        <v>6421</v>
      </c>
      <c r="AO348" s="7">
        <v>43993</v>
      </c>
      <c r="AP348">
        <v>6421</v>
      </c>
      <c r="AQ348" s="7">
        <v>43993</v>
      </c>
      <c r="AR348">
        <v>6421</v>
      </c>
      <c r="AS348" s="27">
        <v>44019</v>
      </c>
      <c r="AT348">
        <v>6421</v>
      </c>
      <c r="AU348" s="27">
        <v>44019</v>
      </c>
      <c r="AV348">
        <v>6421</v>
      </c>
      <c r="AW348" s="27">
        <v>44019</v>
      </c>
      <c r="AX348">
        <v>6421</v>
      </c>
      <c r="AY348" s="27">
        <v>44053</v>
      </c>
      <c r="AZ348">
        <v>6417</v>
      </c>
      <c r="BA348" s="27">
        <v>44053</v>
      </c>
      <c r="BB348">
        <v>6417</v>
      </c>
      <c r="BC348" s="27">
        <v>44053</v>
      </c>
      <c r="BD348">
        <v>7917</v>
      </c>
      <c r="BE348" s="27">
        <v>44083</v>
      </c>
      <c r="BF348">
        <v>7917</v>
      </c>
      <c r="BG348" s="27">
        <v>44083</v>
      </c>
      <c r="BJ348">
        <v>7917</v>
      </c>
      <c r="BK348" s="27">
        <v>44083</v>
      </c>
      <c r="BL348">
        <v>7917</v>
      </c>
      <c r="BM348" s="27">
        <v>44119</v>
      </c>
      <c r="BN348">
        <v>9307</v>
      </c>
      <c r="BO348" s="27">
        <v>44097</v>
      </c>
      <c r="BP348">
        <v>9307</v>
      </c>
      <c r="BQ348" s="7">
        <v>44097</v>
      </c>
      <c r="BR348">
        <v>6421</v>
      </c>
      <c r="BS348" s="27">
        <v>44167</v>
      </c>
      <c r="BT348">
        <v>9307</v>
      </c>
      <c r="BU348" s="27">
        <v>44168</v>
      </c>
      <c r="BV348">
        <v>9307</v>
      </c>
      <c r="BW348" s="7">
        <v>44168</v>
      </c>
      <c r="BX348">
        <v>6421</v>
      </c>
      <c r="BY348" s="27">
        <v>44167</v>
      </c>
      <c r="BZ348" t="s">
        <v>2584</v>
      </c>
      <c r="CA348" s="27">
        <v>44168</v>
      </c>
      <c r="CB348">
        <v>7917</v>
      </c>
      <c r="CC348" s="27">
        <v>44217</v>
      </c>
      <c r="CH348">
        <v>7907</v>
      </c>
      <c r="CI348" s="27">
        <v>44217</v>
      </c>
      <c r="CL348">
        <v>7907</v>
      </c>
      <c r="CM348" s="27">
        <v>44248</v>
      </c>
      <c r="CN348">
        <v>6382</v>
      </c>
      <c r="CO348" s="27">
        <v>44083</v>
      </c>
      <c r="CP348">
        <v>6382</v>
      </c>
      <c r="CQ348" s="7">
        <v>44083</v>
      </c>
      <c r="CT348">
        <v>8530</v>
      </c>
      <c r="CU348" s="7">
        <v>44264</v>
      </c>
      <c r="CV348">
        <v>7917</v>
      </c>
      <c r="CW348" s="27">
        <v>44264</v>
      </c>
      <c r="CX348">
        <v>7917</v>
      </c>
      <c r="CY348" s="27">
        <v>44264</v>
      </c>
      <c r="CZ348">
        <v>7917</v>
      </c>
      <c r="DA348" s="27">
        <v>44299</v>
      </c>
      <c r="DB348">
        <v>7917</v>
      </c>
      <c r="DC348" s="27">
        <v>44299</v>
      </c>
      <c r="DD348">
        <v>7917</v>
      </c>
      <c r="DE348" s="27">
        <v>44330</v>
      </c>
      <c r="DF348">
        <v>7917</v>
      </c>
      <c r="DG348" s="27">
        <v>44330</v>
      </c>
      <c r="DH348">
        <v>7917</v>
      </c>
      <c r="DI348" s="27">
        <v>44330</v>
      </c>
      <c r="DJ348" t="s">
        <v>55</v>
      </c>
      <c r="DK348" s="7">
        <v>44259</v>
      </c>
      <c r="DL348" t="s">
        <v>9</v>
      </c>
      <c r="DM348" s="27">
        <v>44368</v>
      </c>
      <c r="DN348" t="s">
        <v>9</v>
      </c>
      <c r="DO348" s="27">
        <v>44368</v>
      </c>
      <c r="DP348" t="s">
        <v>123</v>
      </c>
      <c r="DQ348" s="27">
        <v>44375</v>
      </c>
      <c r="DT348" t="s">
        <v>125</v>
      </c>
      <c r="DU348" s="27">
        <v>44258</v>
      </c>
      <c r="DV348" t="s">
        <v>121</v>
      </c>
      <c r="DW348" s="27">
        <v>44375</v>
      </c>
      <c r="DX348" t="s">
        <v>61</v>
      </c>
      <c r="DY348" s="7">
        <v>44392</v>
      </c>
      <c r="DZ348" t="s">
        <v>60</v>
      </c>
      <c r="EA348">
        <v>44392</v>
      </c>
      <c r="EB348" t="s">
        <v>60</v>
      </c>
      <c r="EC348" s="27">
        <v>44392</v>
      </c>
      <c r="ED348" t="s">
        <v>60</v>
      </c>
      <c r="EE348" s="27">
        <v>44392</v>
      </c>
      <c r="EF348" t="s">
        <v>60</v>
      </c>
      <c r="EG348" s="7">
        <v>44392</v>
      </c>
      <c r="EH348" t="s">
        <v>60</v>
      </c>
      <c r="EI348" s="27">
        <v>44392</v>
      </c>
      <c r="EL348" t="s">
        <v>57</v>
      </c>
      <c r="EM348" s="27">
        <v>44392</v>
      </c>
      <c r="EN348" t="s">
        <v>57</v>
      </c>
      <c r="EO348" s="27">
        <v>44392</v>
      </c>
      <c r="EP348" t="s">
        <v>58</v>
      </c>
      <c r="EQ348" s="27">
        <v>44392</v>
      </c>
      <c r="ER348" t="s">
        <v>53</v>
      </c>
      <c r="ES348" s="27">
        <v>44419</v>
      </c>
      <c r="ET348" t="s">
        <v>50</v>
      </c>
      <c r="EU348" s="27">
        <v>44392</v>
      </c>
      <c r="EV348" t="s">
        <v>51</v>
      </c>
      <c r="EW348" s="27">
        <v>44419</v>
      </c>
      <c r="EX348" t="s">
        <v>50</v>
      </c>
      <c r="EY348" s="27">
        <v>44425</v>
      </c>
      <c r="EZ348" t="s">
        <v>50</v>
      </c>
      <c r="FA348">
        <v>44425</v>
      </c>
      <c r="FB348" t="s">
        <v>50</v>
      </c>
      <c r="FC348" s="27">
        <v>44425</v>
      </c>
      <c r="FF348" t="s">
        <v>49</v>
      </c>
      <c r="FG348" s="27">
        <v>44421</v>
      </c>
      <c r="FH348" t="s">
        <v>55</v>
      </c>
      <c r="FI348" s="7">
        <v>44419</v>
      </c>
      <c r="FJ348" t="s">
        <v>55</v>
      </c>
      <c r="FK348" s="27">
        <v>44419</v>
      </c>
      <c r="FL348" t="s">
        <v>41</v>
      </c>
      <c r="FM348" s="27">
        <v>44421</v>
      </c>
      <c r="FN348" t="s">
        <v>39</v>
      </c>
      <c r="FO348" s="27">
        <v>44419</v>
      </c>
      <c r="FP348" t="s">
        <v>39</v>
      </c>
      <c r="FQ348" s="27">
        <v>44419</v>
      </c>
      <c r="FR348" t="s">
        <v>3</v>
      </c>
      <c r="FS348" s="27">
        <v>44419</v>
      </c>
      <c r="FT348" t="s">
        <v>3</v>
      </c>
      <c r="FU348" s="7">
        <v>44461</v>
      </c>
      <c r="FV348" t="s">
        <v>3</v>
      </c>
      <c r="FW348" s="27">
        <v>44461</v>
      </c>
      <c r="FX348" t="s">
        <v>3</v>
      </c>
      <c r="FY348" s="27">
        <v>44461</v>
      </c>
      <c r="FZ348" t="s">
        <v>3</v>
      </c>
      <c r="GA348" s="27">
        <v>44461</v>
      </c>
      <c r="GB348" t="s">
        <v>3</v>
      </c>
      <c r="GC348" s="27">
        <v>44461</v>
      </c>
      <c r="GD348" t="s">
        <v>3</v>
      </c>
      <c r="GE348" s="27">
        <v>44475</v>
      </c>
      <c r="GF348" t="s">
        <v>3</v>
      </c>
      <c r="GG348" s="27">
        <v>44475</v>
      </c>
      <c r="GH348" t="s">
        <v>3</v>
      </c>
      <c r="GI348" s="27">
        <v>44475</v>
      </c>
      <c r="GJ348" t="s">
        <v>3</v>
      </c>
      <c r="GK348" s="27">
        <v>44475</v>
      </c>
      <c r="GL348" t="s">
        <v>3</v>
      </c>
      <c r="GM348" s="27">
        <v>44475</v>
      </c>
      <c r="GN348" t="s">
        <v>3</v>
      </c>
      <c r="GO348" s="27">
        <v>44475</v>
      </c>
      <c r="GP348" t="s">
        <v>3</v>
      </c>
      <c r="GQ348" s="27">
        <v>44475</v>
      </c>
      <c r="GR348" t="s">
        <v>3</v>
      </c>
      <c r="GS348" s="27">
        <v>44475</v>
      </c>
      <c r="GT348" t="s">
        <v>3</v>
      </c>
      <c r="GU348" s="27">
        <v>44475</v>
      </c>
      <c r="GV348" t="s">
        <v>2548</v>
      </c>
      <c r="GW348" s="27">
        <v>44448</v>
      </c>
      <c r="GX348" t="s">
        <v>2548</v>
      </c>
      <c r="GY348" s="27">
        <v>44448</v>
      </c>
      <c r="GZ348" t="s">
        <v>2550</v>
      </c>
      <c r="HA348" s="27">
        <v>44511</v>
      </c>
      <c r="HB348" t="s">
        <v>2550</v>
      </c>
      <c r="HC348" s="27">
        <v>44511</v>
      </c>
      <c r="HD348" t="s">
        <v>2550</v>
      </c>
      <c r="HE348" s="27">
        <v>44511</v>
      </c>
      <c r="HF348" t="s">
        <v>2550</v>
      </c>
      <c r="HG348">
        <v>44511</v>
      </c>
      <c r="HH348" t="s">
        <v>2550</v>
      </c>
      <c r="HI348">
        <v>44511</v>
      </c>
      <c r="HJ348" t="s">
        <v>2550</v>
      </c>
      <c r="HK348">
        <v>44511</v>
      </c>
      <c r="HL348" t="s">
        <v>2550</v>
      </c>
      <c r="HM348" s="27">
        <v>44511</v>
      </c>
      <c r="HN348" t="s">
        <v>480</v>
      </c>
      <c r="HO348" s="27">
        <v>44545</v>
      </c>
      <c r="HP348" t="s">
        <v>500</v>
      </c>
      <c r="HQ348" s="27">
        <v>44545</v>
      </c>
      <c r="HR348" s="470" t="s">
        <v>500</v>
      </c>
      <c r="HS348" s="471">
        <v>44545</v>
      </c>
      <c r="HT348" t="s">
        <v>500</v>
      </c>
      <c r="HU348" s="27">
        <v>44545</v>
      </c>
      <c r="HV348" t="s">
        <v>500</v>
      </c>
      <c r="HW348" s="27">
        <v>44545</v>
      </c>
      <c r="HX348" t="s">
        <v>500</v>
      </c>
      <c r="HY348" s="27">
        <v>44545</v>
      </c>
      <c r="HZ348" t="s">
        <v>479</v>
      </c>
      <c r="IA348" s="27">
        <v>44587</v>
      </c>
      <c r="IB348" t="s">
        <v>479</v>
      </c>
      <c r="IC348" s="27">
        <v>44587</v>
      </c>
      <c r="ID348" t="s">
        <v>479</v>
      </c>
      <c r="IE348" s="27">
        <v>44587</v>
      </c>
      <c r="IF348" t="s">
        <v>478</v>
      </c>
      <c r="IG348" s="27">
        <v>44587</v>
      </c>
      <c r="IH348" t="s">
        <v>481</v>
      </c>
      <c r="II348" s="27">
        <v>44587</v>
      </c>
      <c r="IJ348" t="s">
        <v>481</v>
      </c>
      <c r="IK348" s="27">
        <v>44607</v>
      </c>
      <c r="IL348" t="s">
        <v>481</v>
      </c>
      <c r="IM348" s="27">
        <v>44607</v>
      </c>
      <c r="IN348" t="s">
        <v>481</v>
      </c>
      <c r="IO348" s="27">
        <v>44607</v>
      </c>
      <c r="IR348" t="s">
        <v>500</v>
      </c>
      <c r="IS348">
        <v>44608</v>
      </c>
      <c r="IT348" t="s">
        <v>500</v>
      </c>
      <c r="IU348" s="27">
        <v>44608</v>
      </c>
      <c r="IV348" t="s">
        <v>500</v>
      </c>
      <c r="IW348" s="27">
        <v>44642</v>
      </c>
      <c r="IX348" t="s">
        <v>500</v>
      </c>
      <c r="IY348" s="27">
        <v>44642</v>
      </c>
      <c r="IZ348" t="s">
        <v>500</v>
      </c>
      <c r="JA348" s="27">
        <v>44642</v>
      </c>
      <c r="JB348" t="s">
        <v>500</v>
      </c>
      <c r="JC348" s="27">
        <v>44642</v>
      </c>
      <c r="JD348" t="s">
        <v>500</v>
      </c>
      <c r="JE348" s="27">
        <v>44642</v>
      </c>
      <c r="JF348" t="s">
        <v>2550</v>
      </c>
      <c r="JG348">
        <v>44511</v>
      </c>
      <c r="JH348" t="s">
        <v>480</v>
      </c>
      <c r="JI348" s="27">
        <v>44662</v>
      </c>
      <c r="JJ348" t="s">
        <v>480</v>
      </c>
      <c r="JK348">
        <v>44662</v>
      </c>
      <c r="JL348" t="s">
        <v>480</v>
      </c>
      <c r="JM348" s="27">
        <v>44662</v>
      </c>
      <c r="JN348" t="s">
        <v>480</v>
      </c>
      <c r="JO348" s="7">
        <v>44662</v>
      </c>
      <c r="JP348" t="s">
        <v>480</v>
      </c>
      <c r="JQ348" s="27">
        <v>44697</v>
      </c>
      <c r="JR348" t="s">
        <v>480</v>
      </c>
      <c r="JS348" s="27">
        <v>44697</v>
      </c>
      <c r="JT348" t="s">
        <v>480</v>
      </c>
      <c r="JU348">
        <v>44697</v>
      </c>
      <c r="JV348" t="s">
        <v>481</v>
      </c>
      <c r="JW348">
        <v>44728</v>
      </c>
      <c r="JX348" t="s">
        <v>481</v>
      </c>
      <c r="JY348" s="27">
        <v>44728</v>
      </c>
      <c r="JZ348" t="s">
        <v>481</v>
      </c>
      <c r="KA348" s="27">
        <v>44728</v>
      </c>
      <c r="KB348" t="s">
        <v>481</v>
      </c>
      <c r="KC348" s="27">
        <v>44764</v>
      </c>
      <c r="KD348" t="s">
        <v>481</v>
      </c>
      <c r="KE348" s="27">
        <v>44764</v>
      </c>
    </row>
    <row r="349" spans="1:291" x14ac:dyDescent="0.25">
      <c r="A349" t="s">
        <v>2575</v>
      </c>
      <c r="B349" s="7">
        <v>43929</v>
      </c>
      <c r="D349">
        <v>628</v>
      </c>
      <c r="E349" s="7">
        <v>43929</v>
      </c>
      <c r="G349">
        <v>2184</v>
      </c>
      <c r="I349">
        <v>580</v>
      </c>
      <c r="J349" s="7">
        <v>43929</v>
      </c>
      <c r="L349">
        <v>2184</v>
      </c>
      <c r="M349" t="s">
        <v>2573</v>
      </c>
      <c r="O349">
        <v>30</v>
      </c>
      <c r="P349" s="7">
        <v>43929</v>
      </c>
      <c r="X349" t="s">
        <v>2573</v>
      </c>
      <c r="Y349" t="s">
        <v>2575</v>
      </c>
      <c r="Z349" s="7">
        <v>43929</v>
      </c>
      <c r="AA349" t="s">
        <v>2576</v>
      </c>
      <c r="AB349" t="s">
        <v>2576</v>
      </c>
      <c r="AC349">
        <v>9303</v>
      </c>
      <c r="AD349" s="7">
        <v>43966</v>
      </c>
      <c r="AE349" s="14">
        <v>120</v>
      </c>
      <c r="AF349" t="s">
        <v>2584</v>
      </c>
      <c r="AG349" s="7">
        <v>43916</v>
      </c>
      <c r="AK349">
        <v>6430</v>
      </c>
      <c r="AL349" s="7">
        <v>43992</v>
      </c>
      <c r="AM349">
        <v>9308</v>
      </c>
      <c r="AN349">
        <v>6430</v>
      </c>
      <c r="AO349" s="7">
        <v>43992</v>
      </c>
      <c r="AP349">
        <v>6430</v>
      </c>
      <c r="AQ349" s="7">
        <v>43992</v>
      </c>
      <c r="AR349">
        <v>6430</v>
      </c>
      <c r="AS349" s="27">
        <v>43992</v>
      </c>
      <c r="AT349">
        <v>6430</v>
      </c>
      <c r="AU349" s="27">
        <v>43992</v>
      </c>
      <c r="AV349">
        <v>6430</v>
      </c>
      <c r="AW349" s="27">
        <v>43992</v>
      </c>
      <c r="AX349">
        <v>6430</v>
      </c>
      <c r="AY349" s="27">
        <v>44053</v>
      </c>
      <c r="AZ349">
        <v>6421</v>
      </c>
      <c r="BA349" s="27">
        <v>44053</v>
      </c>
      <c r="BB349">
        <v>6421</v>
      </c>
      <c r="BC349" s="27">
        <v>44053</v>
      </c>
      <c r="BD349">
        <v>6417</v>
      </c>
      <c r="BE349" s="27">
        <v>44083</v>
      </c>
      <c r="BF349">
        <v>6417</v>
      </c>
      <c r="BG349" s="27">
        <v>44083</v>
      </c>
      <c r="BJ349">
        <v>6417</v>
      </c>
      <c r="BK349" s="27">
        <v>44083</v>
      </c>
      <c r="BL349">
        <v>6417</v>
      </c>
      <c r="BM349" s="27">
        <v>44119</v>
      </c>
      <c r="BN349">
        <v>9305</v>
      </c>
      <c r="BO349" s="27">
        <v>44097</v>
      </c>
      <c r="BP349">
        <v>9305</v>
      </c>
      <c r="BQ349" s="7">
        <v>44097</v>
      </c>
      <c r="BR349">
        <v>6430</v>
      </c>
      <c r="BS349" s="27">
        <v>44167</v>
      </c>
      <c r="BT349">
        <v>9305</v>
      </c>
      <c r="BU349" s="27">
        <v>44168</v>
      </c>
      <c r="BV349">
        <v>9305</v>
      </c>
      <c r="BW349" s="7">
        <v>44168</v>
      </c>
      <c r="BX349">
        <v>6430</v>
      </c>
      <c r="BY349" s="27">
        <v>44167</v>
      </c>
      <c r="BZ349">
        <v>9307</v>
      </c>
      <c r="CA349" s="27">
        <v>44168</v>
      </c>
      <c r="CB349">
        <v>6417</v>
      </c>
      <c r="CC349" s="27">
        <v>44217</v>
      </c>
      <c r="CH349">
        <v>2100</v>
      </c>
      <c r="CI349" s="27">
        <v>44000</v>
      </c>
      <c r="CL349">
        <v>2100</v>
      </c>
      <c r="CM349" s="27">
        <v>44248</v>
      </c>
      <c r="CN349">
        <v>7907</v>
      </c>
      <c r="CO349" s="27">
        <v>44248</v>
      </c>
      <c r="CP349">
        <v>7907</v>
      </c>
      <c r="CQ349" s="7">
        <v>44248</v>
      </c>
      <c r="CT349">
        <v>8505</v>
      </c>
      <c r="CU349" s="7">
        <v>44264</v>
      </c>
      <c r="CV349">
        <v>6417</v>
      </c>
      <c r="CW349" s="27">
        <v>44264</v>
      </c>
      <c r="CX349">
        <v>6417</v>
      </c>
      <c r="CY349" s="27">
        <v>44264</v>
      </c>
      <c r="CZ349">
        <v>6417</v>
      </c>
      <c r="DA349" s="27">
        <v>44299</v>
      </c>
      <c r="DB349">
        <v>6417</v>
      </c>
      <c r="DC349" s="27">
        <v>44299</v>
      </c>
      <c r="DD349">
        <v>6417</v>
      </c>
      <c r="DE349" s="27">
        <v>44330</v>
      </c>
      <c r="DF349">
        <v>6417</v>
      </c>
      <c r="DG349" s="27">
        <v>44330</v>
      </c>
      <c r="DH349">
        <v>6417</v>
      </c>
      <c r="DI349" s="27">
        <v>44330</v>
      </c>
      <c r="DJ349" t="s">
        <v>49</v>
      </c>
      <c r="DK349" s="7">
        <v>44368</v>
      </c>
      <c r="DL349" t="s">
        <v>338</v>
      </c>
      <c r="DM349" s="27">
        <v>44368</v>
      </c>
      <c r="DN349" t="s">
        <v>338</v>
      </c>
      <c r="DO349" s="27">
        <v>44368</v>
      </c>
      <c r="DP349" t="s">
        <v>125</v>
      </c>
      <c r="DQ349" s="27">
        <v>44258</v>
      </c>
      <c r="DT349" t="s">
        <v>127</v>
      </c>
      <c r="DU349" s="27">
        <v>44375</v>
      </c>
      <c r="DV349" t="s">
        <v>123</v>
      </c>
      <c r="DW349" s="27">
        <v>44375</v>
      </c>
      <c r="DX349" t="s">
        <v>62</v>
      </c>
      <c r="DY349" s="7">
        <v>44392</v>
      </c>
      <c r="DZ349" t="s">
        <v>61</v>
      </c>
      <c r="EA349">
        <v>44392</v>
      </c>
      <c r="EB349" t="s">
        <v>61</v>
      </c>
      <c r="EC349" s="27">
        <v>44392</v>
      </c>
      <c r="ED349" t="s">
        <v>61</v>
      </c>
      <c r="EE349" s="27">
        <v>44392</v>
      </c>
      <c r="EF349" t="s">
        <v>61</v>
      </c>
      <c r="EG349" s="7">
        <v>44392</v>
      </c>
      <c r="EH349" t="s">
        <v>61</v>
      </c>
      <c r="EI349" s="27">
        <v>44392</v>
      </c>
      <c r="EL349" t="s">
        <v>58</v>
      </c>
      <c r="EM349" s="27">
        <v>44392</v>
      </c>
      <c r="EN349" t="s">
        <v>58</v>
      </c>
      <c r="EO349" s="27">
        <v>44392</v>
      </c>
      <c r="EP349" t="s">
        <v>59</v>
      </c>
      <c r="EQ349" s="27">
        <v>44392</v>
      </c>
      <c r="ER349" t="s">
        <v>54</v>
      </c>
      <c r="ES349" s="27">
        <v>44419</v>
      </c>
      <c r="ET349" t="s">
        <v>53</v>
      </c>
      <c r="EU349" s="27">
        <v>44419</v>
      </c>
      <c r="EV349" t="s">
        <v>50</v>
      </c>
      <c r="EW349" s="27">
        <v>44425</v>
      </c>
      <c r="EX349" t="s">
        <v>53</v>
      </c>
      <c r="EY349" s="27">
        <v>44419</v>
      </c>
      <c r="EZ349" t="s">
        <v>53</v>
      </c>
      <c r="FA349">
        <v>44419</v>
      </c>
      <c r="FB349" t="s">
        <v>53</v>
      </c>
      <c r="FC349" s="27">
        <v>44419</v>
      </c>
      <c r="FF349" t="s">
        <v>51</v>
      </c>
      <c r="FG349" s="27">
        <v>44419</v>
      </c>
      <c r="FH349" t="s">
        <v>49</v>
      </c>
      <c r="FI349" s="7">
        <v>44421</v>
      </c>
      <c r="FJ349" t="s">
        <v>49</v>
      </c>
      <c r="FK349" s="27">
        <v>44421</v>
      </c>
      <c r="FL349" t="s">
        <v>43</v>
      </c>
      <c r="FM349" s="27">
        <v>44421</v>
      </c>
      <c r="FN349" t="s">
        <v>40</v>
      </c>
      <c r="FO349" s="27">
        <v>44452</v>
      </c>
      <c r="FP349" t="s">
        <v>40</v>
      </c>
      <c r="FQ349" s="27">
        <v>44452</v>
      </c>
      <c r="FR349" t="s">
        <v>39</v>
      </c>
      <c r="FS349" s="27">
        <v>44419</v>
      </c>
      <c r="FT349" t="s">
        <v>39</v>
      </c>
      <c r="FU349" s="7">
        <v>44461</v>
      </c>
      <c r="FV349" t="s">
        <v>39</v>
      </c>
      <c r="FW349" s="27">
        <v>44461</v>
      </c>
      <c r="FX349" t="s">
        <v>39</v>
      </c>
      <c r="FY349" s="27">
        <v>44461</v>
      </c>
      <c r="FZ349" t="s">
        <v>39</v>
      </c>
      <c r="GA349" s="27">
        <v>44461</v>
      </c>
      <c r="GB349" t="s">
        <v>39</v>
      </c>
      <c r="GC349" s="27">
        <v>44461</v>
      </c>
      <c r="GD349" t="s">
        <v>39</v>
      </c>
      <c r="GE349" s="27">
        <v>44475</v>
      </c>
      <c r="GF349" t="s">
        <v>39</v>
      </c>
      <c r="GG349" s="27">
        <v>44475</v>
      </c>
      <c r="GH349" t="s">
        <v>39</v>
      </c>
      <c r="GI349" s="27">
        <v>44475</v>
      </c>
      <c r="GJ349" t="s">
        <v>39</v>
      </c>
      <c r="GK349" s="27">
        <v>44475</v>
      </c>
      <c r="GL349" t="s">
        <v>39</v>
      </c>
      <c r="GM349" s="27">
        <v>44475</v>
      </c>
      <c r="GN349" t="s">
        <v>39</v>
      </c>
      <c r="GO349" s="27">
        <v>44475</v>
      </c>
      <c r="GP349" t="s">
        <v>39</v>
      </c>
      <c r="GQ349" s="27">
        <v>44475</v>
      </c>
      <c r="GR349" t="s">
        <v>39</v>
      </c>
      <c r="GS349" s="27">
        <v>44475</v>
      </c>
      <c r="GT349" t="s">
        <v>39</v>
      </c>
      <c r="GU349" s="27">
        <v>44475</v>
      </c>
      <c r="GV349" t="s">
        <v>3</v>
      </c>
      <c r="GW349" s="27">
        <v>44517</v>
      </c>
      <c r="GX349" t="s">
        <v>3</v>
      </c>
      <c r="GY349" s="27">
        <v>44517</v>
      </c>
      <c r="GZ349" t="s">
        <v>2548</v>
      </c>
      <c r="HA349" s="27">
        <v>44448</v>
      </c>
      <c r="HB349" t="s">
        <v>2548</v>
      </c>
      <c r="HC349" s="27">
        <v>44448</v>
      </c>
      <c r="HD349" t="s">
        <v>2548</v>
      </c>
      <c r="HE349" s="27">
        <v>44448</v>
      </c>
      <c r="HF349" t="s">
        <v>2548</v>
      </c>
      <c r="HG349">
        <v>44448</v>
      </c>
      <c r="HH349" t="s">
        <v>2548</v>
      </c>
      <c r="HI349">
        <v>44448</v>
      </c>
      <c r="HJ349" t="s">
        <v>2548</v>
      </c>
      <c r="HK349">
        <v>44448</v>
      </c>
      <c r="HL349" t="s">
        <v>2548</v>
      </c>
      <c r="HM349" s="27">
        <v>44448</v>
      </c>
      <c r="HN349" t="s">
        <v>481</v>
      </c>
      <c r="HO349" s="27">
        <v>44545</v>
      </c>
      <c r="HP349" t="s">
        <v>2550</v>
      </c>
      <c r="HQ349" s="27">
        <v>44511</v>
      </c>
      <c r="HR349" s="470" t="s">
        <v>2550</v>
      </c>
      <c r="HS349" s="471">
        <v>44511</v>
      </c>
      <c r="HT349" t="s">
        <v>2550</v>
      </c>
      <c r="HU349" s="27">
        <v>44511</v>
      </c>
      <c r="HV349" t="s">
        <v>2550</v>
      </c>
      <c r="HW349" s="27">
        <v>44511</v>
      </c>
      <c r="HX349" t="s">
        <v>2550</v>
      </c>
      <c r="HY349" s="27">
        <v>44511</v>
      </c>
      <c r="HZ349" t="s">
        <v>480</v>
      </c>
      <c r="IA349" s="27">
        <v>44587</v>
      </c>
      <c r="IB349" t="s">
        <v>480</v>
      </c>
      <c r="IC349" s="27">
        <v>44587</v>
      </c>
      <c r="ID349" t="s">
        <v>480</v>
      </c>
      <c r="IE349" s="27">
        <v>44587</v>
      </c>
      <c r="IF349" t="s">
        <v>479</v>
      </c>
      <c r="IG349" s="27">
        <v>44587</v>
      </c>
      <c r="IH349" t="s">
        <v>500</v>
      </c>
      <c r="II349" s="27">
        <v>44587</v>
      </c>
      <c r="IJ349" t="s">
        <v>500</v>
      </c>
      <c r="IK349" s="27">
        <v>44608</v>
      </c>
      <c r="IL349" t="s">
        <v>500</v>
      </c>
      <c r="IM349" s="27">
        <v>44608</v>
      </c>
      <c r="IN349" t="s">
        <v>500</v>
      </c>
      <c r="IO349" s="27">
        <v>44608</v>
      </c>
      <c r="IR349" t="s">
        <v>2550</v>
      </c>
      <c r="IS349">
        <v>44511</v>
      </c>
      <c r="IT349" t="s">
        <v>2550</v>
      </c>
      <c r="IU349" s="27">
        <v>44511</v>
      </c>
      <c r="IV349" t="s">
        <v>2550</v>
      </c>
      <c r="IW349" s="27">
        <v>44511</v>
      </c>
      <c r="IX349" t="s">
        <v>2550</v>
      </c>
      <c r="IY349" s="27">
        <v>44511</v>
      </c>
      <c r="IZ349" t="s">
        <v>2550</v>
      </c>
      <c r="JA349" s="27">
        <v>44511</v>
      </c>
      <c r="JB349" t="s">
        <v>2550</v>
      </c>
      <c r="JC349" s="27">
        <v>44511</v>
      </c>
      <c r="JD349" t="s">
        <v>2550</v>
      </c>
      <c r="JE349" s="27">
        <v>44511</v>
      </c>
      <c r="JF349" t="s">
        <v>2548</v>
      </c>
      <c r="JG349">
        <v>44448</v>
      </c>
      <c r="JH349" t="s">
        <v>481</v>
      </c>
      <c r="JI349" s="27">
        <v>44662</v>
      </c>
      <c r="JJ349" t="s">
        <v>481</v>
      </c>
      <c r="JK349">
        <v>44662</v>
      </c>
      <c r="JL349" t="s">
        <v>481</v>
      </c>
      <c r="JM349" s="27">
        <v>44662</v>
      </c>
      <c r="JN349" t="s">
        <v>481</v>
      </c>
      <c r="JO349" s="7">
        <v>44662</v>
      </c>
      <c r="JP349" t="s">
        <v>481</v>
      </c>
      <c r="JQ349" s="27">
        <v>44697</v>
      </c>
      <c r="JR349" t="s">
        <v>481</v>
      </c>
      <c r="JS349" s="27">
        <v>44697</v>
      </c>
      <c r="JT349" t="s">
        <v>481</v>
      </c>
      <c r="JU349">
        <v>44697</v>
      </c>
      <c r="JV349" t="s">
        <v>500</v>
      </c>
      <c r="JW349">
        <v>44697</v>
      </c>
      <c r="JX349" t="s">
        <v>500</v>
      </c>
      <c r="JY349" s="27">
        <v>44732</v>
      </c>
      <c r="JZ349" t="s">
        <v>500</v>
      </c>
      <c r="KA349" s="27">
        <v>44732</v>
      </c>
      <c r="KB349" t="s">
        <v>500</v>
      </c>
      <c r="KC349" s="27">
        <v>44768</v>
      </c>
      <c r="KD349" t="s">
        <v>500</v>
      </c>
      <c r="KE349" s="27">
        <v>44768</v>
      </c>
    </row>
    <row r="350" spans="1:291" x14ac:dyDescent="0.25">
      <c r="A350" t="s">
        <v>2576</v>
      </c>
      <c r="B350" s="7">
        <v>43941</v>
      </c>
      <c r="D350">
        <v>580</v>
      </c>
      <c r="E350" s="7">
        <v>43929</v>
      </c>
      <c r="G350">
        <v>85</v>
      </c>
      <c r="I350">
        <v>43</v>
      </c>
      <c r="J350" s="7">
        <v>43929</v>
      </c>
      <c r="L350">
        <v>85</v>
      </c>
      <c r="M350" t="s">
        <v>2575</v>
      </c>
      <c r="O350">
        <v>7246</v>
      </c>
      <c r="P350" s="7">
        <v>43643</v>
      </c>
      <c r="X350" t="s">
        <v>2575</v>
      </c>
      <c r="Y350" t="s">
        <v>2576</v>
      </c>
      <c r="Z350" s="7">
        <v>43979</v>
      </c>
      <c r="AA350">
        <v>458</v>
      </c>
      <c r="AB350">
        <v>458</v>
      </c>
      <c r="AC350">
        <v>9308</v>
      </c>
      <c r="AD350" s="7">
        <v>43977</v>
      </c>
      <c r="AE350" s="14">
        <v>72</v>
      </c>
      <c r="AF350">
        <v>9307</v>
      </c>
      <c r="AG350" s="7">
        <v>43977</v>
      </c>
      <c r="AK350">
        <v>6431</v>
      </c>
      <c r="AL350" s="7">
        <v>43992</v>
      </c>
      <c r="AM350">
        <v>9309</v>
      </c>
      <c r="AN350">
        <v>6431</v>
      </c>
      <c r="AO350" s="7">
        <v>43992</v>
      </c>
      <c r="AP350">
        <v>6431</v>
      </c>
      <c r="AQ350" s="7">
        <v>43992</v>
      </c>
      <c r="AR350">
        <v>6431</v>
      </c>
      <c r="AS350" s="27">
        <v>44019</v>
      </c>
      <c r="AT350">
        <v>6431</v>
      </c>
      <c r="AU350" s="27">
        <v>44019</v>
      </c>
      <c r="AV350">
        <v>6431</v>
      </c>
      <c r="AW350" s="27">
        <v>44019</v>
      </c>
      <c r="AX350">
        <v>6431</v>
      </c>
      <c r="AY350" s="27">
        <v>44053</v>
      </c>
      <c r="AZ350">
        <v>6430</v>
      </c>
      <c r="BA350" s="27">
        <v>44053</v>
      </c>
      <c r="BB350">
        <v>6430</v>
      </c>
      <c r="BC350" s="27">
        <v>44053</v>
      </c>
      <c r="BD350">
        <v>6421</v>
      </c>
      <c r="BE350" s="27">
        <v>44083</v>
      </c>
      <c r="BF350">
        <v>6421</v>
      </c>
      <c r="BG350" s="27">
        <v>44083</v>
      </c>
      <c r="BJ350">
        <v>6421</v>
      </c>
      <c r="BK350" s="27">
        <v>44083</v>
      </c>
      <c r="BL350">
        <v>6421</v>
      </c>
      <c r="BM350" s="27">
        <v>44119</v>
      </c>
      <c r="BN350">
        <v>7917</v>
      </c>
      <c r="BO350" s="27">
        <v>44119</v>
      </c>
      <c r="BP350">
        <v>7917</v>
      </c>
      <c r="BQ350" s="7">
        <v>44119</v>
      </c>
      <c r="BR350">
        <v>6431</v>
      </c>
      <c r="BS350" s="27">
        <v>44053</v>
      </c>
      <c r="BT350">
        <v>7917</v>
      </c>
      <c r="BU350" s="27">
        <v>44167</v>
      </c>
      <c r="BV350">
        <v>7917</v>
      </c>
      <c r="BW350" s="7">
        <v>44167</v>
      </c>
      <c r="BX350">
        <v>6431</v>
      </c>
      <c r="BY350" s="27">
        <v>44053</v>
      </c>
      <c r="BZ350">
        <v>9305</v>
      </c>
      <c r="CA350" s="27">
        <v>44168</v>
      </c>
      <c r="CB350">
        <v>6421</v>
      </c>
      <c r="CC350" s="27">
        <v>44217</v>
      </c>
      <c r="CH350">
        <v>820</v>
      </c>
      <c r="CI350" s="27">
        <v>44217</v>
      </c>
      <c r="CL350">
        <v>820</v>
      </c>
      <c r="CM350" s="27">
        <v>44248</v>
      </c>
      <c r="CN350">
        <v>2100</v>
      </c>
      <c r="CO350" s="27">
        <v>44253</v>
      </c>
      <c r="CP350">
        <v>2100</v>
      </c>
      <c r="CQ350" s="7">
        <v>44253</v>
      </c>
      <c r="CT350">
        <v>8506</v>
      </c>
      <c r="CU350" s="7">
        <v>44264</v>
      </c>
      <c r="CV350">
        <v>6421</v>
      </c>
      <c r="CW350" s="27">
        <v>44272</v>
      </c>
      <c r="CX350">
        <v>6421</v>
      </c>
      <c r="CY350" s="27">
        <v>44272</v>
      </c>
      <c r="CZ350">
        <v>6421</v>
      </c>
      <c r="DA350" s="27">
        <v>44299</v>
      </c>
      <c r="DB350">
        <v>6421</v>
      </c>
      <c r="DC350" s="27">
        <v>44299</v>
      </c>
      <c r="DD350">
        <v>6421</v>
      </c>
      <c r="DE350" s="27">
        <v>44330</v>
      </c>
      <c r="DF350">
        <v>6421</v>
      </c>
      <c r="DG350" s="27">
        <v>44330</v>
      </c>
      <c r="DH350">
        <v>6421</v>
      </c>
      <c r="DI350" s="27">
        <v>44330</v>
      </c>
      <c r="DJ350" t="s">
        <v>51</v>
      </c>
      <c r="DK350" s="7">
        <v>44259</v>
      </c>
      <c r="DL350" t="s">
        <v>339</v>
      </c>
      <c r="DM350" s="27">
        <v>44368</v>
      </c>
      <c r="DN350" t="s">
        <v>339</v>
      </c>
      <c r="DO350" s="27">
        <v>44368</v>
      </c>
      <c r="DP350" t="s">
        <v>127</v>
      </c>
      <c r="DQ350" s="27">
        <v>44375</v>
      </c>
      <c r="DT350" t="s">
        <v>129</v>
      </c>
      <c r="DU350" s="27">
        <v>44259</v>
      </c>
      <c r="DV350" t="s">
        <v>125</v>
      </c>
      <c r="DW350" s="27">
        <v>44258</v>
      </c>
      <c r="DX350" t="s">
        <v>121</v>
      </c>
      <c r="DY350" s="7">
        <v>44392</v>
      </c>
      <c r="DZ350" t="s">
        <v>62</v>
      </c>
      <c r="EA350">
        <v>44392</v>
      </c>
      <c r="EB350" t="s">
        <v>62</v>
      </c>
      <c r="EC350" s="27">
        <v>44392</v>
      </c>
      <c r="ED350" t="s">
        <v>62</v>
      </c>
      <c r="EE350" s="27">
        <v>44392</v>
      </c>
      <c r="EF350" t="s">
        <v>62</v>
      </c>
      <c r="EG350" s="7">
        <v>44392</v>
      </c>
      <c r="EH350" t="s">
        <v>62</v>
      </c>
      <c r="EI350" s="27">
        <v>44392</v>
      </c>
      <c r="EL350" t="s">
        <v>59</v>
      </c>
      <c r="EM350" s="27">
        <v>44392</v>
      </c>
      <c r="EN350" t="s">
        <v>59</v>
      </c>
      <c r="EO350" s="27">
        <v>44392</v>
      </c>
      <c r="EP350" t="s">
        <v>60</v>
      </c>
      <c r="EQ350" s="27">
        <v>44392</v>
      </c>
      <c r="ER350" t="s">
        <v>56</v>
      </c>
      <c r="ES350" s="27">
        <v>44419</v>
      </c>
      <c r="ET350" t="s">
        <v>54</v>
      </c>
      <c r="EU350" s="27">
        <v>44419</v>
      </c>
      <c r="EV350" t="s">
        <v>53</v>
      </c>
      <c r="EW350" s="27">
        <v>44419</v>
      </c>
      <c r="EX350" t="s">
        <v>54</v>
      </c>
      <c r="EY350" s="27">
        <v>44419</v>
      </c>
      <c r="EZ350" t="s">
        <v>54</v>
      </c>
      <c r="FA350">
        <v>44419</v>
      </c>
      <c r="FB350" t="s">
        <v>54</v>
      </c>
      <c r="FC350" s="27">
        <v>44419</v>
      </c>
      <c r="FF350" t="s">
        <v>50</v>
      </c>
      <c r="FG350" s="27">
        <v>44425</v>
      </c>
      <c r="FH350" t="s">
        <v>51</v>
      </c>
      <c r="FI350" s="7">
        <v>44419</v>
      </c>
      <c r="FJ350" t="s">
        <v>51</v>
      </c>
      <c r="FK350" s="27">
        <v>44419</v>
      </c>
      <c r="FL350" t="s">
        <v>45</v>
      </c>
      <c r="FM350" s="27">
        <v>44391</v>
      </c>
      <c r="FN350" t="s">
        <v>41</v>
      </c>
      <c r="FO350" s="27">
        <v>44452</v>
      </c>
      <c r="FP350" t="s">
        <v>41</v>
      </c>
      <c r="FQ350" s="27">
        <v>44452</v>
      </c>
      <c r="FR350" t="s">
        <v>40</v>
      </c>
      <c r="FS350" s="27">
        <v>44452</v>
      </c>
      <c r="FT350" t="s">
        <v>40</v>
      </c>
      <c r="FU350" s="7">
        <v>44452</v>
      </c>
      <c r="FV350" t="s">
        <v>40</v>
      </c>
      <c r="FW350" s="27">
        <v>44452</v>
      </c>
      <c r="FX350" t="s">
        <v>40</v>
      </c>
      <c r="FY350" s="27">
        <v>44452</v>
      </c>
      <c r="FZ350" t="s">
        <v>40</v>
      </c>
      <c r="GA350" s="27">
        <v>44452</v>
      </c>
      <c r="GB350" t="s">
        <v>40</v>
      </c>
      <c r="GC350" s="27">
        <v>44452</v>
      </c>
      <c r="GD350" t="s">
        <v>40</v>
      </c>
      <c r="GE350" s="27">
        <v>44452</v>
      </c>
      <c r="GF350" t="s">
        <v>40</v>
      </c>
      <c r="GG350" s="27">
        <v>44452</v>
      </c>
      <c r="GH350" t="s">
        <v>40</v>
      </c>
      <c r="GI350" s="27">
        <v>44452</v>
      </c>
      <c r="GJ350" t="s">
        <v>40</v>
      </c>
      <c r="GK350" s="27">
        <v>44482</v>
      </c>
      <c r="GL350" t="s">
        <v>40</v>
      </c>
      <c r="GM350" s="27">
        <v>44482</v>
      </c>
      <c r="GN350" t="s">
        <v>40</v>
      </c>
      <c r="GO350" s="27">
        <v>44482</v>
      </c>
      <c r="GP350" t="s">
        <v>40</v>
      </c>
      <c r="GQ350" s="27">
        <v>44482</v>
      </c>
      <c r="GR350" t="s">
        <v>40</v>
      </c>
      <c r="GS350" s="27">
        <v>44482</v>
      </c>
      <c r="GT350" t="s">
        <v>40</v>
      </c>
      <c r="GU350" s="27">
        <v>44508</v>
      </c>
      <c r="GV350" t="s">
        <v>39</v>
      </c>
      <c r="GW350" s="27">
        <v>44517</v>
      </c>
      <c r="GX350" t="s">
        <v>39</v>
      </c>
      <c r="GY350" s="27">
        <v>44517</v>
      </c>
      <c r="GZ350" t="s">
        <v>3</v>
      </c>
      <c r="HA350" s="27">
        <v>44517</v>
      </c>
      <c r="HB350" t="s">
        <v>3</v>
      </c>
      <c r="HC350" s="27">
        <v>44517</v>
      </c>
      <c r="HD350" t="s">
        <v>3</v>
      </c>
      <c r="HE350" s="27">
        <v>44517</v>
      </c>
      <c r="HF350" t="s">
        <v>3</v>
      </c>
      <c r="HG350">
        <v>44517</v>
      </c>
      <c r="HH350" t="s">
        <v>3</v>
      </c>
      <c r="HI350">
        <v>44517</v>
      </c>
      <c r="HJ350" t="s">
        <v>3</v>
      </c>
      <c r="HK350">
        <v>44517</v>
      </c>
      <c r="HL350" t="s">
        <v>3</v>
      </c>
      <c r="HM350" s="27">
        <v>44517</v>
      </c>
      <c r="HN350" t="s">
        <v>500</v>
      </c>
      <c r="HO350" s="27">
        <v>44545</v>
      </c>
      <c r="HP350" t="s">
        <v>2548</v>
      </c>
      <c r="HQ350" s="27">
        <v>44448</v>
      </c>
      <c r="HR350" s="470" t="s">
        <v>2548</v>
      </c>
      <c r="HS350" s="471">
        <v>44448</v>
      </c>
      <c r="HT350" t="s">
        <v>2548</v>
      </c>
      <c r="HU350" s="27">
        <v>44448</v>
      </c>
      <c r="HV350" t="s">
        <v>2548</v>
      </c>
      <c r="HW350" s="27">
        <v>44448</v>
      </c>
      <c r="HX350" t="s">
        <v>2548</v>
      </c>
      <c r="HY350" s="27">
        <v>44448</v>
      </c>
      <c r="HZ350" t="s">
        <v>481</v>
      </c>
      <c r="IA350" s="27">
        <v>44587</v>
      </c>
      <c r="IB350" t="s">
        <v>481</v>
      </c>
      <c r="IC350" s="27">
        <v>44587</v>
      </c>
      <c r="ID350" t="s">
        <v>481</v>
      </c>
      <c r="IE350" s="27">
        <v>44587</v>
      </c>
      <c r="IF350" t="s">
        <v>480</v>
      </c>
      <c r="IG350" s="27">
        <v>44587</v>
      </c>
      <c r="IH350" t="s">
        <v>2550</v>
      </c>
      <c r="II350" s="27">
        <v>44511</v>
      </c>
      <c r="IJ350" t="s">
        <v>2550</v>
      </c>
      <c r="IK350" s="27">
        <v>44511</v>
      </c>
      <c r="IL350" t="s">
        <v>2550</v>
      </c>
      <c r="IM350" s="27">
        <v>44511</v>
      </c>
      <c r="IN350" t="s">
        <v>2550</v>
      </c>
      <c r="IO350" s="27">
        <v>44511</v>
      </c>
      <c r="IR350" t="s">
        <v>2548</v>
      </c>
      <c r="IS350">
        <v>44448</v>
      </c>
      <c r="IT350" t="s">
        <v>2548</v>
      </c>
      <c r="IU350" s="27">
        <v>44448</v>
      </c>
      <c r="IV350" t="s">
        <v>2548</v>
      </c>
      <c r="IW350" s="27">
        <v>44448</v>
      </c>
      <c r="IX350" t="s">
        <v>2548</v>
      </c>
      <c r="IY350" s="27">
        <v>44448</v>
      </c>
      <c r="IZ350" t="s">
        <v>2548</v>
      </c>
      <c r="JA350" s="27">
        <v>44448</v>
      </c>
      <c r="JB350" t="s">
        <v>2548</v>
      </c>
      <c r="JC350" s="27">
        <v>44448</v>
      </c>
      <c r="JD350" t="s">
        <v>2548</v>
      </c>
      <c r="JE350" s="27">
        <v>44448</v>
      </c>
      <c r="JF350" t="s">
        <v>3</v>
      </c>
      <c r="JG350">
        <v>44657</v>
      </c>
      <c r="JH350" t="s">
        <v>500</v>
      </c>
      <c r="JI350" s="27">
        <v>44662</v>
      </c>
      <c r="JJ350" t="s">
        <v>500</v>
      </c>
      <c r="JK350">
        <v>44662</v>
      </c>
      <c r="JL350" t="s">
        <v>500</v>
      </c>
      <c r="JM350" s="27">
        <v>44662</v>
      </c>
      <c r="JN350" t="s">
        <v>500</v>
      </c>
      <c r="JO350" s="7">
        <v>44662</v>
      </c>
      <c r="JP350" t="s">
        <v>500</v>
      </c>
      <c r="JQ350" s="27">
        <v>44697</v>
      </c>
      <c r="JR350" t="s">
        <v>500</v>
      </c>
      <c r="JS350" s="27">
        <v>44697</v>
      </c>
      <c r="JT350" t="s">
        <v>500</v>
      </c>
      <c r="JU350">
        <v>44697</v>
      </c>
      <c r="JV350" t="s">
        <v>2550</v>
      </c>
      <c r="JW350">
        <v>44511</v>
      </c>
      <c r="JX350" t="s">
        <v>2550</v>
      </c>
      <c r="JY350" s="27">
        <v>44511</v>
      </c>
      <c r="JZ350" t="s">
        <v>2550</v>
      </c>
      <c r="KA350" s="27">
        <v>44511</v>
      </c>
      <c r="KB350" t="s">
        <v>2550</v>
      </c>
      <c r="KC350" s="27">
        <v>44511</v>
      </c>
      <c r="KD350" t="s">
        <v>2550</v>
      </c>
      <c r="KE350" s="27">
        <v>44511</v>
      </c>
    </row>
    <row r="351" spans="1:291" x14ac:dyDescent="0.25">
      <c r="A351">
        <v>458</v>
      </c>
      <c r="B351" s="7">
        <v>43929</v>
      </c>
      <c r="D351">
        <v>43</v>
      </c>
      <c r="E351" s="7">
        <v>43929</v>
      </c>
      <c r="G351">
        <v>86</v>
      </c>
      <c r="I351">
        <v>84</v>
      </c>
      <c r="J351" s="7">
        <v>43929</v>
      </c>
      <c r="L351">
        <v>86</v>
      </c>
      <c r="M351" t="s">
        <v>2576</v>
      </c>
      <c r="O351">
        <v>9302</v>
      </c>
      <c r="P351" s="7">
        <v>43941</v>
      </c>
      <c r="X351" t="s">
        <v>2576</v>
      </c>
      <c r="Y351">
        <v>458</v>
      </c>
      <c r="Z351" s="7">
        <v>43977</v>
      </c>
      <c r="AA351">
        <v>630</v>
      </c>
      <c r="AB351">
        <v>630</v>
      </c>
      <c r="AC351">
        <v>9309</v>
      </c>
      <c r="AD351" s="7">
        <v>43979</v>
      </c>
      <c r="AE351" s="14">
        <v>134</v>
      </c>
      <c r="AF351">
        <v>9305</v>
      </c>
      <c r="AG351" s="7">
        <v>43977</v>
      </c>
      <c r="AK351">
        <v>6382</v>
      </c>
      <c r="AL351" s="7">
        <v>43992</v>
      </c>
      <c r="AM351">
        <v>9314</v>
      </c>
      <c r="AN351">
        <v>6382</v>
      </c>
      <c r="AO351" s="7">
        <v>43992</v>
      </c>
      <c r="AP351">
        <v>6382</v>
      </c>
      <c r="AQ351" s="7">
        <v>43992</v>
      </c>
      <c r="AR351">
        <v>6382</v>
      </c>
      <c r="AS351" s="27">
        <v>43992</v>
      </c>
      <c r="AT351">
        <v>6382</v>
      </c>
      <c r="AU351" s="27">
        <v>43992</v>
      </c>
      <c r="AV351">
        <v>6382</v>
      </c>
      <c r="AW351" s="27">
        <v>43992</v>
      </c>
      <c r="AX351">
        <v>6382</v>
      </c>
      <c r="AY351" s="27">
        <v>44053</v>
      </c>
      <c r="AZ351">
        <v>6431</v>
      </c>
      <c r="BA351" s="27">
        <v>44053</v>
      </c>
      <c r="BB351">
        <v>6431</v>
      </c>
      <c r="BC351" s="27">
        <v>44053</v>
      </c>
      <c r="BD351">
        <v>6430</v>
      </c>
      <c r="BE351" s="27">
        <v>44083</v>
      </c>
      <c r="BF351">
        <v>6430</v>
      </c>
      <c r="BG351" s="27">
        <v>44083</v>
      </c>
      <c r="BJ351">
        <v>6430</v>
      </c>
      <c r="BK351" s="27">
        <v>44083</v>
      </c>
      <c r="BL351">
        <v>6430</v>
      </c>
      <c r="BM351" s="27">
        <v>44083</v>
      </c>
      <c r="BN351">
        <v>6417</v>
      </c>
      <c r="BO351" s="27">
        <v>44119</v>
      </c>
      <c r="BP351">
        <v>6417</v>
      </c>
      <c r="BQ351" s="7">
        <v>44119</v>
      </c>
      <c r="BR351">
        <v>6382</v>
      </c>
      <c r="BS351" s="27">
        <v>44083</v>
      </c>
      <c r="BT351">
        <v>6417</v>
      </c>
      <c r="BU351" s="27">
        <v>44167</v>
      </c>
      <c r="BV351">
        <v>6417</v>
      </c>
      <c r="BW351" s="7">
        <v>44167</v>
      </c>
      <c r="BX351">
        <v>6382</v>
      </c>
      <c r="BY351" s="27">
        <v>44083</v>
      </c>
      <c r="BZ351">
        <v>7917</v>
      </c>
      <c r="CA351" s="27">
        <v>44167</v>
      </c>
      <c r="CB351">
        <v>6430</v>
      </c>
      <c r="CC351" s="27">
        <v>44167</v>
      </c>
      <c r="CH351">
        <v>890</v>
      </c>
      <c r="CI351" s="27">
        <v>44217</v>
      </c>
      <c r="CL351">
        <v>890</v>
      </c>
      <c r="CM351" s="27">
        <v>44248</v>
      </c>
      <c r="CN351">
        <v>820</v>
      </c>
      <c r="CO351" s="27">
        <v>44248</v>
      </c>
      <c r="CP351">
        <v>820</v>
      </c>
      <c r="CQ351" s="7">
        <v>44248</v>
      </c>
      <c r="CT351">
        <v>5650</v>
      </c>
      <c r="CU351" s="7">
        <v>44217</v>
      </c>
      <c r="CV351">
        <v>6430</v>
      </c>
      <c r="CW351" s="27">
        <v>44264</v>
      </c>
      <c r="CX351">
        <v>6430</v>
      </c>
      <c r="CY351" s="27">
        <v>44264</v>
      </c>
      <c r="CZ351">
        <v>6430</v>
      </c>
      <c r="DA351" s="27">
        <v>44264</v>
      </c>
      <c r="DB351">
        <v>6430</v>
      </c>
      <c r="DC351" s="27">
        <v>44264</v>
      </c>
      <c r="DD351">
        <v>6430</v>
      </c>
      <c r="DE351" s="27">
        <v>44264</v>
      </c>
      <c r="DF351">
        <v>6430</v>
      </c>
      <c r="DG351" s="27">
        <v>44264</v>
      </c>
      <c r="DH351">
        <v>6430</v>
      </c>
      <c r="DI351" s="27">
        <v>44264</v>
      </c>
      <c r="DJ351" t="s">
        <v>50</v>
      </c>
      <c r="DK351" s="7">
        <v>44259</v>
      </c>
      <c r="DL351" t="s">
        <v>340</v>
      </c>
      <c r="DM351" s="27">
        <v>44253</v>
      </c>
      <c r="DN351" t="s">
        <v>340</v>
      </c>
      <c r="DO351" s="27">
        <v>44253</v>
      </c>
      <c r="DP351" t="s">
        <v>129</v>
      </c>
      <c r="DQ351" s="27">
        <v>44259</v>
      </c>
      <c r="DT351" t="s">
        <v>130</v>
      </c>
      <c r="DU351" s="27">
        <v>44259</v>
      </c>
      <c r="DV351" t="s">
        <v>127</v>
      </c>
      <c r="DW351" s="27">
        <v>44375</v>
      </c>
      <c r="DX351" t="s">
        <v>123</v>
      </c>
      <c r="DY351" s="7">
        <v>44392</v>
      </c>
      <c r="DZ351" t="s">
        <v>121</v>
      </c>
      <c r="EA351">
        <v>44392</v>
      </c>
      <c r="EB351" t="s">
        <v>121</v>
      </c>
      <c r="EC351" s="27">
        <v>44392</v>
      </c>
      <c r="ED351" t="s">
        <v>121</v>
      </c>
      <c r="EE351" s="27">
        <v>44392</v>
      </c>
      <c r="EF351" t="s">
        <v>121</v>
      </c>
      <c r="EG351" s="7">
        <v>44392</v>
      </c>
      <c r="EH351" t="s">
        <v>121</v>
      </c>
      <c r="EI351" s="27">
        <v>44392</v>
      </c>
      <c r="EL351" t="s">
        <v>60</v>
      </c>
      <c r="EM351" s="27">
        <v>44392</v>
      </c>
      <c r="EN351" t="s">
        <v>60</v>
      </c>
      <c r="EO351" s="27">
        <v>44392</v>
      </c>
      <c r="EP351" t="s">
        <v>61</v>
      </c>
      <c r="EQ351" s="27">
        <v>44392</v>
      </c>
      <c r="ER351" t="s">
        <v>57</v>
      </c>
      <c r="ES351" s="27">
        <v>44392</v>
      </c>
      <c r="ET351" t="s">
        <v>56</v>
      </c>
      <c r="EU351" s="27">
        <v>44419</v>
      </c>
      <c r="EV351" t="s">
        <v>54</v>
      </c>
      <c r="EW351" s="27">
        <v>44419</v>
      </c>
      <c r="EX351" t="s">
        <v>56</v>
      </c>
      <c r="EY351" s="27">
        <v>44419</v>
      </c>
      <c r="EZ351" t="s">
        <v>56</v>
      </c>
      <c r="FA351">
        <v>44419</v>
      </c>
      <c r="FB351" t="s">
        <v>56</v>
      </c>
      <c r="FC351" s="27">
        <v>44419</v>
      </c>
      <c r="FF351" t="s">
        <v>53</v>
      </c>
      <c r="FG351" s="27">
        <v>44419</v>
      </c>
      <c r="FH351" t="s">
        <v>50</v>
      </c>
      <c r="FI351" s="7">
        <v>44425</v>
      </c>
      <c r="FJ351" t="s">
        <v>50</v>
      </c>
      <c r="FK351" s="27">
        <v>44425</v>
      </c>
      <c r="FL351" t="s">
        <v>47</v>
      </c>
      <c r="FM351" s="27">
        <v>44421</v>
      </c>
      <c r="FN351" t="s">
        <v>43</v>
      </c>
      <c r="FO351" s="27">
        <v>44452</v>
      </c>
      <c r="FP351" t="s">
        <v>43</v>
      </c>
      <c r="FQ351" s="27">
        <v>44452</v>
      </c>
      <c r="FR351" t="s">
        <v>41</v>
      </c>
      <c r="FS351" s="27">
        <v>44452</v>
      </c>
      <c r="FT351" t="s">
        <v>41</v>
      </c>
      <c r="FU351" s="7">
        <v>44452</v>
      </c>
      <c r="FV351" t="s">
        <v>41</v>
      </c>
      <c r="FW351" s="27">
        <v>44452</v>
      </c>
      <c r="FX351" t="s">
        <v>41</v>
      </c>
      <c r="FY351" s="27">
        <v>44452</v>
      </c>
      <c r="FZ351" t="s">
        <v>41</v>
      </c>
      <c r="GA351" s="27">
        <v>44452</v>
      </c>
      <c r="GB351" t="s">
        <v>41</v>
      </c>
      <c r="GC351" s="27">
        <v>44452</v>
      </c>
      <c r="GD351" t="s">
        <v>41</v>
      </c>
      <c r="GE351" s="27">
        <v>44452</v>
      </c>
      <c r="GF351" t="s">
        <v>41</v>
      </c>
      <c r="GG351" s="27">
        <v>44452</v>
      </c>
      <c r="GH351" t="s">
        <v>41</v>
      </c>
      <c r="GI351" s="27">
        <v>44452</v>
      </c>
      <c r="GJ351" t="s">
        <v>41</v>
      </c>
      <c r="GK351" s="27">
        <v>44482</v>
      </c>
      <c r="GL351" t="s">
        <v>41</v>
      </c>
      <c r="GM351" s="27">
        <v>44482</v>
      </c>
      <c r="GN351" t="s">
        <v>41</v>
      </c>
      <c r="GO351" s="27">
        <v>44482</v>
      </c>
      <c r="GP351" t="s">
        <v>41</v>
      </c>
      <c r="GQ351" s="27">
        <v>44482</v>
      </c>
      <c r="GR351" t="s">
        <v>41</v>
      </c>
      <c r="GS351" s="27">
        <v>44482</v>
      </c>
      <c r="GT351" t="s">
        <v>41</v>
      </c>
      <c r="GU351" s="27">
        <v>44508</v>
      </c>
      <c r="GV351" t="s">
        <v>40</v>
      </c>
      <c r="GW351" s="27">
        <v>44508</v>
      </c>
      <c r="GX351" t="s">
        <v>40</v>
      </c>
      <c r="GY351" s="27">
        <v>44508</v>
      </c>
      <c r="GZ351" t="s">
        <v>39</v>
      </c>
      <c r="HA351" s="27">
        <v>44517</v>
      </c>
      <c r="HB351" t="s">
        <v>39</v>
      </c>
      <c r="HC351" s="27">
        <v>44517</v>
      </c>
      <c r="HD351" t="s">
        <v>39</v>
      </c>
      <c r="HE351" s="27">
        <v>44517</v>
      </c>
      <c r="HF351" t="s">
        <v>39</v>
      </c>
      <c r="HG351">
        <v>44517</v>
      </c>
      <c r="HH351" t="s">
        <v>39</v>
      </c>
      <c r="HI351">
        <v>44517</v>
      </c>
      <c r="HJ351" t="s">
        <v>39</v>
      </c>
      <c r="HK351">
        <v>44517</v>
      </c>
      <c r="HL351" t="s">
        <v>39</v>
      </c>
      <c r="HM351" s="27">
        <v>44517</v>
      </c>
      <c r="HN351" t="s">
        <v>2550</v>
      </c>
      <c r="HO351" s="27">
        <v>44511</v>
      </c>
      <c r="HP351" t="s">
        <v>3</v>
      </c>
      <c r="HQ351" s="27">
        <v>44517</v>
      </c>
      <c r="HR351" s="470" t="s">
        <v>3</v>
      </c>
      <c r="HS351" s="471">
        <v>44517</v>
      </c>
      <c r="HT351" t="s">
        <v>3</v>
      </c>
      <c r="HU351" s="27">
        <v>44517</v>
      </c>
      <c r="HV351" t="s">
        <v>3</v>
      </c>
      <c r="HW351" s="27">
        <v>44517</v>
      </c>
      <c r="HX351" t="s">
        <v>3</v>
      </c>
      <c r="HY351" s="27">
        <v>44587</v>
      </c>
      <c r="HZ351" t="s">
        <v>500</v>
      </c>
      <c r="IA351" s="27">
        <v>44587</v>
      </c>
      <c r="IB351" t="s">
        <v>500</v>
      </c>
      <c r="IC351" s="27">
        <v>44587</v>
      </c>
      <c r="ID351" t="s">
        <v>500</v>
      </c>
      <c r="IE351" s="27">
        <v>44587</v>
      </c>
      <c r="IF351" t="s">
        <v>481</v>
      </c>
      <c r="IG351" s="27">
        <v>44587</v>
      </c>
      <c r="IH351" t="s">
        <v>2548</v>
      </c>
      <c r="II351" s="27">
        <v>44448</v>
      </c>
      <c r="IJ351" t="s">
        <v>2548</v>
      </c>
      <c r="IK351" s="27">
        <v>44448</v>
      </c>
      <c r="IL351" t="s">
        <v>2548</v>
      </c>
      <c r="IM351" s="27">
        <v>44448</v>
      </c>
      <c r="IN351" t="s">
        <v>2548</v>
      </c>
      <c r="IO351" s="27">
        <v>44448</v>
      </c>
      <c r="IR351" t="s">
        <v>3</v>
      </c>
      <c r="IS351">
        <v>44630</v>
      </c>
      <c r="IT351" t="s">
        <v>3</v>
      </c>
      <c r="IU351" s="27">
        <v>44630</v>
      </c>
      <c r="IV351" t="s">
        <v>3</v>
      </c>
      <c r="IW351" s="27">
        <v>44630</v>
      </c>
      <c r="IX351" t="s">
        <v>3</v>
      </c>
      <c r="IY351" s="27">
        <v>44630</v>
      </c>
      <c r="IZ351" t="s">
        <v>3</v>
      </c>
      <c r="JA351" s="27">
        <v>44630</v>
      </c>
      <c r="JD351" t="s">
        <v>3</v>
      </c>
      <c r="JE351" s="27">
        <v>44657</v>
      </c>
      <c r="JF351" t="s">
        <v>39</v>
      </c>
      <c r="JG351">
        <v>44657</v>
      </c>
      <c r="JH351" t="s">
        <v>2550</v>
      </c>
      <c r="JI351" s="27">
        <v>44511</v>
      </c>
      <c r="JJ351" t="s">
        <v>2550</v>
      </c>
      <c r="JK351">
        <v>44511</v>
      </c>
      <c r="JL351" t="s">
        <v>2550</v>
      </c>
      <c r="JM351" s="27">
        <v>44511</v>
      </c>
      <c r="JN351" t="s">
        <v>2550</v>
      </c>
      <c r="JO351" s="7">
        <v>44511</v>
      </c>
      <c r="JP351" t="s">
        <v>2550</v>
      </c>
      <c r="JQ351" s="27">
        <v>44511</v>
      </c>
      <c r="JR351" t="s">
        <v>2550</v>
      </c>
      <c r="JS351" s="27">
        <v>44511</v>
      </c>
      <c r="JT351" t="s">
        <v>2550</v>
      </c>
      <c r="JU351">
        <v>44511</v>
      </c>
      <c r="JV351" t="s">
        <v>2548</v>
      </c>
      <c r="JW351">
        <v>44448</v>
      </c>
      <c r="JX351" t="s">
        <v>2548</v>
      </c>
      <c r="JY351" s="27">
        <v>44448</v>
      </c>
      <c r="JZ351" t="s">
        <v>2548</v>
      </c>
      <c r="KA351" s="27">
        <v>44448</v>
      </c>
      <c r="KB351" t="s">
        <v>2548</v>
      </c>
      <c r="KC351" s="27">
        <v>44448</v>
      </c>
      <c r="KD351" t="s">
        <v>2548</v>
      </c>
      <c r="KE351" s="27">
        <v>44448</v>
      </c>
    </row>
    <row r="352" spans="1:291" x14ac:dyDescent="0.25">
      <c r="A352">
        <v>630</v>
      </c>
      <c r="B352" s="7">
        <v>43929</v>
      </c>
      <c r="D352">
        <v>84</v>
      </c>
      <c r="E352" s="7">
        <v>43929</v>
      </c>
      <c r="G352">
        <v>87</v>
      </c>
      <c r="I352">
        <v>82</v>
      </c>
      <c r="J352" s="7">
        <v>43929</v>
      </c>
      <c r="L352">
        <v>87</v>
      </c>
      <c r="M352">
        <v>458</v>
      </c>
      <c r="O352">
        <v>9301</v>
      </c>
      <c r="P352" s="7">
        <v>43941</v>
      </c>
      <c r="X352">
        <v>458</v>
      </c>
      <c r="Y352">
        <v>630</v>
      </c>
      <c r="Z352" s="7">
        <v>43977</v>
      </c>
      <c r="AA352">
        <v>628</v>
      </c>
      <c r="AB352">
        <v>628</v>
      </c>
      <c r="AC352">
        <v>9314</v>
      </c>
      <c r="AD352" s="7">
        <v>43979</v>
      </c>
      <c r="AE352" s="14">
        <v>291</v>
      </c>
      <c r="AF352">
        <v>7917</v>
      </c>
      <c r="AG352" s="7">
        <v>43992</v>
      </c>
      <c r="AK352">
        <v>7907</v>
      </c>
      <c r="AL352" s="7">
        <v>43992</v>
      </c>
      <c r="AM352">
        <v>9315</v>
      </c>
      <c r="AN352">
        <v>7907</v>
      </c>
      <c r="AO352" s="7">
        <v>43992</v>
      </c>
      <c r="AP352">
        <v>7907</v>
      </c>
      <c r="AQ352" s="7">
        <v>43992</v>
      </c>
      <c r="AR352">
        <v>7907</v>
      </c>
      <c r="AS352" s="27">
        <v>44019</v>
      </c>
      <c r="AT352">
        <v>7907</v>
      </c>
      <c r="AU352" s="27">
        <v>44019</v>
      </c>
      <c r="AV352">
        <v>7907</v>
      </c>
      <c r="AW352" s="27">
        <v>44019</v>
      </c>
      <c r="AX352">
        <v>7907</v>
      </c>
      <c r="AY352" s="27">
        <v>44053</v>
      </c>
      <c r="AZ352">
        <v>6382</v>
      </c>
      <c r="BA352" s="27">
        <v>44053</v>
      </c>
      <c r="BB352">
        <v>6382</v>
      </c>
      <c r="BC352" s="27">
        <v>44053</v>
      </c>
      <c r="BD352">
        <v>6431</v>
      </c>
      <c r="BE352" s="27">
        <v>44053</v>
      </c>
      <c r="BF352">
        <v>6431</v>
      </c>
      <c r="BG352" s="27">
        <v>44053</v>
      </c>
      <c r="BJ352">
        <v>6431</v>
      </c>
      <c r="BK352" s="27">
        <v>44053</v>
      </c>
      <c r="BL352">
        <v>6431</v>
      </c>
      <c r="BM352" s="27">
        <v>44053</v>
      </c>
      <c r="BN352">
        <v>6421</v>
      </c>
      <c r="BO352" s="27">
        <v>44119</v>
      </c>
      <c r="BP352">
        <v>6421</v>
      </c>
      <c r="BQ352" s="7">
        <v>44119</v>
      </c>
      <c r="BR352">
        <v>7907</v>
      </c>
      <c r="BS352" s="27">
        <v>44167</v>
      </c>
      <c r="BT352">
        <v>6421</v>
      </c>
      <c r="BU352" s="27">
        <v>44167</v>
      </c>
      <c r="BV352">
        <v>6421</v>
      </c>
      <c r="BW352" s="7">
        <v>44167</v>
      </c>
      <c r="BX352">
        <v>7907</v>
      </c>
      <c r="BY352" s="27">
        <v>44167</v>
      </c>
      <c r="BZ352">
        <v>6417</v>
      </c>
      <c r="CA352" s="27">
        <v>44167</v>
      </c>
      <c r="CB352">
        <v>6431</v>
      </c>
      <c r="CC352" s="27">
        <v>44053</v>
      </c>
      <c r="CH352">
        <v>891</v>
      </c>
      <c r="CI352" s="27">
        <v>44217</v>
      </c>
      <c r="CL352">
        <v>891</v>
      </c>
      <c r="CM352" s="27">
        <v>44248</v>
      </c>
      <c r="CN352">
        <v>890</v>
      </c>
      <c r="CO352" s="27">
        <v>44248</v>
      </c>
      <c r="CP352">
        <v>890</v>
      </c>
      <c r="CQ352" s="7">
        <v>44248</v>
      </c>
      <c r="CT352">
        <v>5651</v>
      </c>
      <c r="CU352" s="7">
        <v>44264</v>
      </c>
      <c r="CV352">
        <v>6431</v>
      </c>
      <c r="CW352" s="27">
        <v>44264</v>
      </c>
      <c r="CX352">
        <v>6431</v>
      </c>
      <c r="CY352" s="27">
        <v>44264</v>
      </c>
      <c r="CZ352">
        <v>6431</v>
      </c>
      <c r="DA352" s="27">
        <v>44300</v>
      </c>
      <c r="DB352">
        <v>6431</v>
      </c>
      <c r="DC352" s="27">
        <v>44300</v>
      </c>
      <c r="DD352">
        <v>6431</v>
      </c>
      <c r="DE352" s="27">
        <v>44330</v>
      </c>
      <c r="DF352">
        <v>6431</v>
      </c>
      <c r="DG352" s="27">
        <v>44330</v>
      </c>
      <c r="DH352">
        <v>6431</v>
      </c>
      <c r="DI352" s="27">
        <v>44330</v>
      </c>
      <c r="DJ352" t="s">
        <v>53</v>
      </c>
      <c r="DK352" s="7">
        <v>44259</v>
      </c>
      <c r="DL352" t="s">
        <v>341</v>
      </c>
      <c r="DM352" s="27">
        <v>44363</v>
      </c>
      <c r="DN352" t="s">
        <v>341</v>
      </c>
      <c r="DO352" s="27">
        <v>44363</v>
      </c>
      <c r="DP352" t="s">
        <v>130</v>
      </c>
      <c r="DQ352" s="27">
        <v>44259</v>
      </c>
      <c r="DT352" t="s">
        <v>131</v>
      </c>
      <c r="DU352" s="27">
        <v>44375</v>
      </c>
      <c r="DV352" t="s">
        <v>129</v>
      </c>
      <c r="DW352" s="27">
        <v>44259</v>
      </c>
      <c r="DX352" t="s">
        <v>125</v>
      </c>
      <c r="DY352" s="7">
        <v>44258</v>
      </c>
      <c r="DZ352" t="s">
        <v>123</v>
      </c>
      <c r="EA352">
        <v>44392</v>
      </c>
      <c r="EB352" t="s">
        <v>123</v>
      </c>
      <c r="EC352" s="27">
        <v>44392</v>
      </c>
      <c r="ED352" t="s">
        <v>123</v>
      </c>
      <c r="EE352" s="27">
        <v>44392</v>
      </c>
      <c r="EF352" t="s">
        <v>123</v>
      </c>
      <c r="EG352" s="7">
        <v>44392</v>
      </c>
      <c r="EH352" t="s">
        <v>123</v>
      </c>
      <c r="EI352" s="27">
        <v>44392</v>
      </c>
      <c r="EL352" t="s">
        <v>61</v>
      </c>
      <c r="EM352" s="27">
        <v>44392</v>
      </c>
      <c r="EN352" t="s">
        <v>61</v>
      </c>
      <c r="EO352" s="27">
        <v>44392</v>
      </c>
      <c r="EP352" t="s">
        <v>62</v>
      </c>
      <c r="EQ352" s="27">
        <v>44392</v>
      </c>
      <c r="ER352" t="s">
        <v>58</v>
      </c>
      <c r="ES352" s="27">
        <v>44419</v>
      </c>
      <c r="ET352" t="s">
        <v>57</v>
      </c>
      <c r="EU352" s="27">
        <v>44392</v>
      </c>
      <c r="EV352" t="s">
        <v>56</v>
      </c>
      <c r="EW352" s="27">
        <v>44419</v>
      </c>
      <c r="EX352" t="s">
        <v>57</v>
      </c>
      <c r="EY352" s="27">
        <v>44425</v>
      </c>
      <c r="EZ352" t="s">
        <v>57</v>
      </c>
      <c r="FA352">
        <v>44425</v>
      </c>
      <c r="FB352" t="s">
        <v>57</v>
      </c>
      <c r="FC352" s="27">
        <v>44425</v>
      </c>
      <c r="FF352" t="s">
        <v>54</v>
      </c>
      <c r="FG352" s="27">
        <v>44419</v>
      </c>
      <c r="FH352" t="s">
        <v>53</v>
      </c>
      <c r="FI352" s="7">
        <v>44419</v>
      </c>
      <c r="FJ352" t="s">
        <v>53</v>
      </c>
      <c r="FK352" s="27">
        <v>44419</v>
      </c>
      <c r="FL352" t="s">
        <v>48</v>
      </c>
      <c r="FM352" s="27">
        <v>44264</v>
      </c>
      <c r="FN352" t="s">
        <v>45</v>
      </c>
      <c r="FO352" s="27">
        <v>44452</v>
      </c>
      <c r="FP352" t="s">
        <v>45</v>
      </c>
      <c r="FQ352" s="27">
        <v>44452</v>
      </c>
      <c r="FR352" t="s">
        <v>43</v>
      </c>
      <c r="FS352" s="27">
        <v>44452</v>
      </c>
      <c r="FT352" t="s">
        <v>43</v>
      </c>
      <c r="FU352" s="7">
        <v>44452</v>
      </c>
      <c r="FV352" t="s">
        <v>43</v>
      </c>
      <c r="FW352" s="27">
        <v>44452</v>
      </c>
      <c r="FX352" t="s">
        <v>43</v>
      </c>
      <c r="FY352" s="27">
        <v>44452</v>
      </c>
      <c r="FZ352" t="s">
        <v>43</v>
      </c>
      <c r="GA352" s="27">
        <v>44452</v>
      </c>
      <c r="GB352" t="s">
        <v>43</v>
      </c>
      <c r="GC352" s="27">
        <v>44452</v>
      </c>
      <c r="GD352" t="s">
        <v>43</v>
      </c>
      <c r="GE352" s="27">
        <v>44452</v>
      </c>
      <c r="GF352" t="s">
        <v>43</v>
      </c>
      <c r="GG352" s="27">
        <v>44452</v>
      </c>
      <c r="GH352" t="s">
        <v>43</v>
      </c>
      <c r="GI352" s="27">
        <v>44452</v>
      </c>
      <c r="GJ352" t="s">
        <v>43</v>
      </c>
      <c r="GK352" s="27">
        <v>44482</v>
      </c>
      <c r="GL352" t="s">
        <v>43</v>
      </c>
      <c r="GM352" s="27">
        <v>44482</v>
      </c>
      <c r="GN352" t="s">
        <v>43</v>
      </c>
      <c r="GO352" s="27">
        <v>44482</v>
      </c>
      <c r="GP352" t="s">
        <v>43</v>
      </c>
      <c r="GQ352" s="27">
        <v>44482</v>
      </c>
      <c r="GR352" t="s">
        <v>43</v>
      </c>
      <c r="GS352" s="27">
        <v>44482</v>
      </c>
      <c r="GT352" t="s">
        <v>43</v>
      </c>
      <c r="GU352" s="27">
        <v>44508</v>
      </c>
      <c r="GV352" t="s">
        <v>41</v>
      </c>
      <c r="GW352" s="27">
        <v>44508</v>
      </c>
      <c r="GX352" t="s">
        <v>41</v>
      </c>
      <c r="GY352" s="27">
        <v>44508</v>
      </c>
      <c r="GZ352" t="s">
        <v>40</v>
      </c>
      <c r="HA352" s="27">
        <v>44508</v>
      </c>
      <c r="HB352" t="s">
        <v>40</v>
      </c>
      <c r="HC352" s="27">
        <v>44508</v>
      </c>
      <c r="HD352" t="s">
        <v>40</v>
      </c>
      <c r="HE352" s="27">
        <v>44508</v>
      </c>
      <c r="HF352" t="s">
        <v>40</v>
      </c>
      <c r="HG352">
        <v>44508</v>
      </c>
      <c r="HH352" t="s">
        <v>40</v>
      </c>
      <c r="HI352">
        <v>44508</v>
      </c>
      <c r="HJ352" t="s">
        <v>40</v>
      </c>
      <c r="HK352">
        <v>44508</v>
      </c>
      <c r="HL352" t="s">
        <v>40</v>
      </c>
      <c r="HM352" s="27">
        <v>44508</v>
      </c>
      <c r="HN352" t="s">
        <v>2548</v>
      </c>
      <c r="HO352" s="27">
        <v>44448</v>
      </c>
      <c r="HP352" t="s">
        <v>39</v>
      </c>
      <c r="HQ352" s="27">
        <v>44551</v>
      </c>
      <c r="HR352" s="470" t="s">
        <v>39</v>
      </c>
      <c r="HS352" s="471">
        <v>44551</v>
      </c>
      <c r="HT352" t="s">
        <v>39</v>
      </c>
      <c r="HU352" s="27">
        <v>44551</v>
      </c>
      <c r="HV352" t="s">
        <v>39</v>
      </c>
      <c r="HW352" s="27">
        <v>44551</v>
      </c>
      <c r="HX352" t="s">
        <v>39</v>
      </c>
      <c r="HY352" s="27">
        <v>44587</v>
      </c>
      <c r="HZ352" t="s">
        <v>2550</v>
      </c>
      <c r="IA352" s="27">
        <v>44511</v>
      </c>
      <c r="IB352" t="s">
        <v>2550</v>
      </c>
      <c r="IC352" s="27">
        <v>44511</v>
      </c>
      <c r="ID352" t="s">
        <v>2550</v>
      </c>
      <c r="IE352" s="27">
        <v>44511</v>
      </c>
      <c r="IF352" t="s">
        <v>500</v>
      </c>
      <c r="IG352" s="27">
        <v>44587</v>
      </c>
      <c r="IH352" t="s">
        <v>3</v>
      </c>
      <c r="II352" s="27">
        <v>44602</v>
      </c>
      <c r="IJ352" t="s">
        <v>3</v>
      </c>
      <c r="IK352" s="27">
        <v>44602</v>
      </c>
      <c r="IL352" t="s">
        <v>3</v>
      </c>
      <c r="IM352" s="27">
        <v>44602</v>
      </c>
      <c r="IN352" t="s">
        <v>3</v>
      </c>
      <c r="IO352" s="27">
        <v>44602</v>
      </c>
      <c r="IR352" t="s">
        <v>39</v>
      </c>
      <c r="IS352">
        <v>44630</v>
      </c>
      <c r="IT352" t="s">
        <v>39</v>
      </c>
      <c r="IU352" s="27">
        <v>44630</v>
      </c>
      <c r="IV352" t="s">
        <v>39</v>
      </c>
      <c r="IW352" s="27">
        <v>44630</v>
      </c>
      <c r="IX352" t="s">
        <v>39</v>
      </c>
      <c r="IY352" s="27">
        <v>44630</v>
      </c>
      <c r="IZ352" t="s">
        <v>39</v>
      </c>
      <c r="JA352" s="27">
        <v>44630</v>
      </c>
      <c r="JD352" t="s">
        <v>39</v>
      </c>
      <c r="JE352" s="27">
        <v>44657</v>
      </c>
      <c r="JF352" t="s">
        <v>40</v>
      </c>
      <c r="JG352">
        <v>44663</v>
      </c>
      <c r="JH352" t="s">
        <v>2548</v>
      </c>
      <c r="JI352" s="27">
        <v>44448</v>
      </c>
      <c r="JJ352" t="s">
        <v>2548</v>
      </c>
      <c r="JK352">
        <v>44448</v>
      </c>
      <c r="JL352" t="s">
        <v>2548</v>
      </c>
      <c r="JM352" s="27">
        <v>44448</v>
      </c>
      <c r="JN352" t="s">
        <v>2548</v>
      </c>
      <c r="JO352" s="7">
        <v>44448</v>
      </c>
      <c r="JP352" t="s">
        <v>2548</v>
      </c>
      <c r="JQ352" s="27">
        <v>44448</v>
      </c>
      <c r="JR352" t="s">
        <v>2548</v>
      </c>
      <c r="JS352" s="27">
        <v>44448</v>
      </c>
      <c r="JT352" t="s">
        <v>2548</v>
      </c>
      <c r="JU352">
        <v>44448</v>
      </c>
      <c r="JV352" t="s">
        <v>3</v>
      </c>
      <c r="JW352">
        <v>44714</v>
      </c>
      <c r="JX352" t="s">
        <v>3</v>
      </c>
      <c r="JY352" s="27">
        <v>44714</v>
      </c>
      <c r="JZ352" t="s">
        <v>3</v>
      </c>
      <c r="KA352" s="27">
        <v>44763</v>
      </c>
      <c r="KB352" t="s">
        <v>3</v>
      </c>
      <c r="KC352" s="27">
        <v>44763</v>
      </c>
      <c r="KD352" t="s">
        <v>3</v>
      </c>
      <c r="KE352" s="27">
        <v>44763</v>
      </c>
    </row>
    <row r="353" spans="1:291" x14ac:dyDescent="0.25">
      <c r="A353">
        <v>628</v>
      </c>
      <c r="B353" s="7">
        <v>43929</v>
      </c>
      <c r="D353">
        <v>82</v>
      </c>
      <c r="E353" s="7">
        <v>43929</v>
      </c>
      <c r="G353">
        <v>278</v>
      </c>
      <c r="I353">
        <v>120</v>
      </c>
      <c r="J353" s="7">
        <v>43929</v>
      </c>
      <c r="L353">
        <v>278</v>
      </c>
      <c r="M353">
        <v>630</v>
      </c>
      <c r="O353">
        <v>9300</v>
      </c>
      <c r="P353" s="7">
        <v>43965</v>
      </c>
      <c r="X353">
        <v>630</v>
      </c>
      <c r="Y353">
        <v>628</v>
      </c>
      <c r="Z353" s="7">
        <v>43977</v>
      </c>
      <c r="AA353">
        <v>580</v>
      </c>
      <c r="AB353">
        <v>580</v>
      </c>
      <c r="AC353">
        <v>9315</v>
      </c>
      <c r="AD353" s="7">
        <v>43845</v>
      </c>
      <c r="AE353" s="14">
        <v>137</v>
      </c>
      <c r="AF353">
        <v>6417</v>
      </c>
      <c r="AG353" s="7">
        <v>43992</v>
      </c>
      <c r="AK353">
        <v>2100</v>
      </c>
      <c r="AL353" s="7">
        <v>44000</v>
      </c>
      <c r="AM353">
        <v>4714</v>
      </c>
      <c r="AN353">
        <v>2100</v>
      </c>
      <c r="AO353" s="7">
        <v>44000</v>
      </c>
      <c r="AP353">
        <v>2100</v>
      </c>
      <c r="AQ353" s="7">
        <v>44000</v>
      </c>
      <c r="AR353">
        <v>2100</v>
      </c>
      <c r="AS353" s="27">
        <v>44000</v>
      </c>
      <c r="AT353">
        <v>2100</v>
      </c>
      <c r="AU353" s="27">
        <v>44000</v>
      </c>
      <c r="AV353">
        <v>2100</v>
      </c>
      <c r="AW353" s="27">
        <v>44000</v>
      </c>
      <c r="AX353">
        <v>2100</v>
      </c>
      <c r="AY353" s="27">
        <v>44000</v>
      </c>
      <c r="AZ353">
        <v>7907</v>
      </c>
      <c r="BA353" s="27">
        <v>44053</v>
      </c>
      <c r="BB353">
        <v>7907</v>
      </c>
      <c r="BC353" s="27">
        <v>44053</v>
      </c>
      <c r="BD353">
        <v>6382</v>
      </c>
      <c r="BE353" s="27">
        <v>44083</v>
      </c>
      <c r="BF353">
        <v>6382</v>
      </c>
      <c r="BG353" s="27">
        <v>44083</v>
      </c>
      <c r="BJ353">
        <v>6382</v>
      </c>
      <c r="BK353" s="27">
        <v>44083</v>
      </c>
      <c r="BL353">
        <v>6382</v>
      </c>
      <c r="BM353" s="27">
        <v>44083</v>
      </c>
      <c r="BN353">
        <v>6430</v>
      </c>
      <c r="BO353" s="27">
        <v>44083</v>
      </c>
      <c r="BP353">
        <v>6430</v>
      </c>
      <c r="BQ353" s="7">
        <v>44083</v>
      </c>
      <c r="BR353">
        <v>2100</v>
      </c>
      <c r="BS353" s="27">
        <v>44000</v>
      </c>
      <c r="BT353">
        <v>6430</v>
      </c>
      <c r="BU353" s="27">
        <v>44167</v>
      </c>
      <c r="BV353">
        <v>6430</v>
      </c>
      <c r="BW353" s="7">
        <v>44167</v>
      </c>
      <c r="BX353">
        <v>2100</v>
      </c>
      <c r="BY353" s="27">
        <v>44000</v>
      </c>
      <c r="BZ353">
        <v>6421</v>
      </c>
      <c r="CA353" s="27">
        <v>44167</v>
      </c>
      <c r="CB353">
        <v>6382</v>
      </c>
      <c r="CC353" s="27">
        <v>44083</v>
      </c>
      <c r="CH353">
        <v>1401</v>
      </c>
      <c r="CI353" s="27">
        <v>44217</v>
      </c>
      <c r="CL353">
        <v>1401</v>
      </c>
      <c r="CM353" s="27">
        <v>44248</v>
      </c>
      <c r="CN353">
        <v>891</v>
      </c>
      <c r="CO353" s="27">
        <v>44248</v>
      </c>
      <c r="CP353">
        <v>891</v>
      </c>
      <c r="CQ353" s="7">
        <v>44248</v>
      </c>
      <c r="CT353">
        <v>5652</v>
      </c>
      <c r="CU353" s="7">
        <v>44075</v>
      </c>
      <c r="CV353">
        <v>6382</v>
      </c>
      <c r="CW353" s="27">
        <v>44264</v>
      </c>
      <c r="CX353">
        <v>6382</v>
      </c>
      <c r="CY353" s="27">
        <v>44264</v>
      </c>
      <c r="CZ353">
        <v>6382</v>
      </c>
      <c r="DA353" s="27">
        <v>44264</v>
      </c>
      <c r="DB353">
        <v>6382</v>
      </c>
      <c r="DC353" s="27">
        <v>44264</v>
      </c>
      <c r="DD353">
        <v>6382</v>
      </c>
      <c r="DE353" s="27">
        <v>44264</v>
      </c>
      <c r="DF353">
        <v>6382</v>
      </c>
      <c r="DG353" s="27">
        <v>44264</v>
      </c>
      <c r="DH353">
        <v>6382</v>
      </c>
      <c r="DI353" s="27">
        <v>44264</v>
      </c>
      <c r="DJ353" t="s">
        <v>54</v>
      </c>
      <c r="DK353" s="7">
        <v>44259</v>
      </c>
      <c r="DL353" t="s">
        <v>342</v>
      </c>
      <c r="DM353" s="27">
        <v>44363</v>
      </c>
      <c r="DN353" t="s">
        <v>342</v>
      </c>
      <c r="DO353" s="27">
        <v>44363</v>
      </c>
      <c r="DP353" t="s">
        <v>131</v>
      </c>
      <c r="DQ353" s="27">
        <v>44375</v>
      </c>
      <c r="DT353" t="s">
        <v>7</v>
      </c>
      <c r="DU353" s="27">
        <v>44368</v>
      </c>
      <c r="DV353" t="s">
        <v>130</v>
      </c>
      <c r="DW353" s="27">
        <v>44259</v>
      </c>
      <c r="DX353" t="s">
        <v>127</v>
      </c>
      <c r="DY353" s="7">
        <v>44375</v>
      </c>
      <c r="DZ353" t="s">
        <v>125</v>
      </c>
      <c r="EA353">
        <v>44258</v>
      </c>
      <c r="EB353" t="s">
        <v>125</v>
      </c>
      <c r="EC353" s="27">
        <v>44258</v>
      </c>
      <c r="ED353" t="s">
        <v>125</v>
      </c>
      <c r="EE353" s="27">
        <v>44258</v>
      </c>
      <c r="EF353" t="s">
        <v>125</v>
      </c>
      <c r="EG353" s="7">
        <v>44258</v>
      </c>
      <c r="EH353" t="s">
        <v>125</v>
      </c>
      <c r="EI353" s="27">
        <v>44258</v>
      </c>
      <c r="EL353" t="s">
        <v>62</v>
      </c>
      <c r="EM353" s="27">
        <v>44392</v>
      </c>
      <c r="EN353" t="s">
        <v>62</v>
      </c>
      <c r="EO353" s="27">
        <v>44392</v>
      </c>
      <c r="EP353" t="s">
        <v>121</v>
      </c>
      <c r="EQ353" s="27">
        <v>44392</v>
      </c>
      <c r="ER353" t="s">
        <v>59</v>
      </c>
      <c r="ES353" s="27">
        <v>44419</v>
      </c>
      <c r="ET353" t="s">
        <v>58</v>
      </c>
      <c r="EU353" s="27">
        <v>44419</v>
      </c>
      <c r="EV353" t="s">
        <v>57</v>
      </c>
      <c r="EW353" s="27">
        <v>44425</v>
      </c>
      <c r="EX353" t="s">
        <v>58</v>
      </c>
      <c r="EY353" s="27">
        <v>44419</v>
      </c>
      <c r="EZ353" t="s">
        <v>58</v>
      </c>
      <c r="FA353">
        <v>44419</v>
      </c>
      <c r="FB353" t="s">
        <v>58</v>
      </c>
      <c r="FC353" s="27">
        <v>44419</v>
      </c>
      <c r="FF353" t="s">
        <v>56</v>
      </c>
      <c r="FG353" s="27">
        <v>44419</v>
      </c>
      <c r="FH353" t="s">
        <v>54</v>
      </c>
      <c r="FI353" s="7">
        <v>44419</v>
      </c>
      <c r="FJ353" t="s">
        <v>54</v>
      </c>
      <c r="FK353" s="27">
        <v>44419</v>
      </c>
      <c r="FL353" t="s">
        <v>55</v>
      </c>
      <c r="FM353" s="27">
        <v>44419</v>
      </c>
      <c r="FN353" t="s">
        <v>47</v>
      </c>
      <c r="FO353" s="27">
        <v>44452</v>
      </c>
      <c r="FP353" t="s">
        <v>47</v>
      </c>
      <c r="FQ353" s="27">
        <v>44452</v>
      </c>
      <c r="FR353" t="s">
        <v>45</v>
      </c>
      <c r="FS353" s="27">
        <v>44452</v>
      </c>
      <c r="FT353" t="s">
        <v>45</v>
      </c>
      <c r="FU353" s="7">
        <v>44452</v>
      </c>
      <c r="FV353" t="s">
        <v>45</v>
      </c>
      <c r="FW353" s="27">
        <v>44452</v>
      </c>
      <c r="FX353" t="s">
        <v>45</v>
      </c>
      <c r="FY353" s="27">
        <v>44452</v>
      </c>
      <c r="FZ353" t="s">
        <v>45</v>
      </c>
      <c r="GA353" s="27">
        <v>44452</v>
      </c>
      <c r="GB353" t="s">
        <v>45</v>
      </c>
      <c r="GC353" s="27">
        <v>44452</v>
      </c>
      <c r="GD353" t="s">
        <v>45</v>
      </c>
      <c r="GE353" s="27">
        <v>44452</v>
      </c>
      <c r="GF353" t="s">
        <v>45</v>
      </c>
      <c r="GG353" s="27">
        <v>44452</v>
      </c>
      <c r="GH353" t="s">
        <v>45</v>
      </c>
      <c r="GI353" s="27">
        <v>44452</v>
      </c>
      <c r="GJ353" t="s">
        <v>45</v>
      </c>
      <c r="GK353" s="27">
        <v>44482</v>
      </c>
      <c r="GL353" t="s">
        <v>45</v>
      </c>
      <c r="GM353" s="27">
        <v>44482</v>
      </c>
      <c r="GN353" t="s">
        <v>45</v>
      </c>
      <c r="GO353" s="27">
        <v>44482</v>
      </c>
      <c r="GP353" t="s">
        <v>45</v>
      </c>
      <c r="GQ353" s="27">
        <v>44482</v>
      </c>
      <c r="GR353" t="s">
        <v>45</v>
      </c>
      <c r="GS353" s="27">
        <v>44482</v>
      </c>
      <c r="GT353" t="s">
        <v>45</v>
      </c>
      <c r="GU353" s="27">
        <v>44508</v>
      </c>
      <c r="GV353" t="s">
        <v>43</v>
      </c>
      <c r="GW353" s="27">
        <v>44508</v>
      </c>
      <c r="GX353" t="s">
        <v>43</v>
      </c>
      <c r="GY353" s="27">
        <v>44508</v>
      </c>
      <c r="GZ353" t="s">
        <v>41</v>
      </c>
      <c r="HA353" s="27">
        <v>44508</v>
      </c>
      <c r="HB353" t="s">
        <v>41</v>
      </c>
      <c r="HC353" s="27">
        <v>44508</v>
      </c>
      <c r="HD353" t="s">
        <v>41</v>
      </c>
      <c r="HE353" s="27">
        <v>44508</v>
      </c>
      <c r="HF353" t="s">
        <v>41</v>
      </c>
      <c r="HG353">
        <v>44508</v>
      </c>
      <c r="HH353" t="s">
        <v>41</v>
      </c>
      <c r="HI353">
        <v>44508</v>
      </c>
      <c r="HJ353" t="s">
        <v>41</v>
      </c>
      <c r="HK353">
        <v>44508</v>
      </c>
      <c r="HL353" t="s">
        <v>41</v>
      </c>
      <c r="HM353" s="27">
        <v>44546</v>
      </c>
      <c r="HN353" t="s">
        <v>3</v>
      </c>
      <c r="HO353" s="27">
        <v>44517</v>
      </c>
      <c r="HP353" t="s">
        <v>40</v>
      </c>
      <c r="HQ353" s="27">
        <v>44508</v>
      </c>
      <c r="HR353" s="470" t="s">
        <v>40</v>
      </c>
      <c r="HS353" s="471">
        <v>44508</v>
      </c>
      <c r="HT353" t="s">
        <v>40</v>
      </c>
      <c r="HU353" s="27">
        <v>44508</v>
      </c>
      <c r="HV353" t="s">
        <v>40</v>
      </c>
      <c r="HW353" s="27">
        <v>44508</v>
      </c>
      <c r="HX353" t="s">
        <v>40</v>
      </c>
      <c r="HY353" s="27">
        <v>44508</v>
      </c>
      <c r="HZ353" t="s">
        <v>2548</v>
      </c>
      <c r="IA353" s="27">
        <v>44448</v>
      </c>
      <c r="IB353" t="s">
        <v>2548</v>
      </c>
      <c r="IC353" s="27">
        <v>44448</v>
      </c>
      <c r="ID353" t="s">
        <v>2548</v>
      </c>
      <c r="IE353" s="27">
        <v>44448</v>
      </c>
      <c r="IF353" t="s">
        <v>2550</v>
      </c>
      <c r="IG353" s="27">
        <v>44511</v>
      </c>
      <c r="IH353" t="s">
        <v>39</v>
      </c>
      <c r="II353" s="27">
        <v>44602</v>
      </c>
      <c r="IJ353" t="s">
        <v>39</v>
      </c>
      <c r="IK353" s="27">
        <v>44602</v>
      </c>
      <c r="IL353" t="s">
        <v>39</v>
      </c>
      <c r="IM353" s="27">
        <v>44602</v>
      </c>
      <c r="IN353" t="s">
        <v>39</v>
      </c>
      <c r="IO353" s="27">
        <v>44602</v>
      </c>
      <c r="IR353" t="s">
        <v>40</v>
      </c>
      <c r="IS353">
        <v>44606</v>
      </c>
      <c r="IT353" t="s">
        <v>40</v>
      </c>
      <c r="IU353" s="27">
        <v>44606</v>
      </c>
      <c r="IV353" t="s">
        <v>40</v>
      </c>
      <c r="IW353" s="27">
        <v>44606</v>
      </c>
      <c r="IX353" t="s">
        <v>40</v>
      </c>
      <c r="IY353" s="27">
        <v>44606</v>
      </c>
      <c r="IZ353" t="s">
        <v>40</v>
      </c>
      <c r="JA353" s="27">
        <v>44606</v>
      </c>
      <c r="JD353" t="s">
        <v>40</v>
      </c>
      <c r="JE353" s="27">
        <v>44606</v>
      </c>
      <c r="JF353" t="s">
        <v>41</v>
      </c>
      <c r="JG353">
        <v>44664</v>
      </c>
      <c r="JH353" t="s">
        <v>3</v>
      </c>
      <c r="JI353" s="27">
        <v>44657</v>
      </c>
      <c r="JJ353" t="s">
        <v>3</v>
      </c>
      <c r="JK353">
        <v>44657</v>
      </c>
      <c r="JL353" t="s">
        <v>3</v>
      </c>
      <c r="JM353" s="27">
        <v>44657</v>
      </c>
      <c r="JN353" t="s">
        <v>3</v>
      </c>
      <c r="JO353" s="7">
        <v>44657</v>
      </c>
      <c r="JP353" t="s">
        <v>3</v>
      </c>
      <c r="JQ353" s="27">
        <v>44693</v>
      </c>
      <c r="JR353" t="s">
        <v>3</v>
      </c>
      <c r="JS353" s="27">
        <v>44693</v>
      </c>
      <c r="JT353" t="s">
        <v>3</v>
      </c>
      <c r="JU353">
        <v>44714</v>
      </c>
      <c r="JV353" t="s">
        <v>39</v>
      </c>
      <c r="JW353">
        <v>44693</v>
      </c>
      <c r="JX353" t="s">
        <v>39</v>
      </c>
      <c r="JY353" s="27">
        <v>44735</v>
      </c>
      <c r="JZ353" t="s">
        <v>39</v>
      </c>
      <c r="KA353" s="27">
        <v>44763</v>
      </c>
      <c r="KB353" t="s">
        <v>39</v>
      </c>
      <c r="KC353" s="27">
        <v>44763</v>
      </c>
      <c r="KD353" t="s">
        <v>39</v>
      </c>
      <c r="KE353" s="27">
        <v>44763</v>
      </c>
    </row>
    <row r="354" spans="1:291" x14ac:dyDescent="0.25">
      <c r="A354">
        <v>580</v>
      </c>
      <c r="B354" s="7">
        <v>43929</v>
      </c>
      <c r="D354">
        <v>120</v>
      </c>
      <c r="E354" s="7">
        <v>43929</v>
      </c>
      <c r="G354">
        <v>145</v>
      </c>
      <c r="I354">
        <v>72</v>
      </c>
      <c r="J354" s="7">
        <v>43929</v>
      </c>
      <c r="L354">
        <v>145</v>
      </c>
      <c r="M354">
        <v>628</v>
      </c>
      <c r="O354">
        <v>9303</v>
      </c>
      <c r="P354" s="7">
        <v>43966</v>
      </c>
      <c r="X354">
        <v>628</v>
      </c>
      <c r="Y354">
        <v>580</v>
      </c>
      <c r="Z354" s="7">
        <v>43977</v>
      </c>
      <c r="AA354">
        <v>43</v>
      </c>
      <c r="AB354">
        <v>43</v>
      </c>
      <c r="AC354">
        <v>4714</v>
      </c>
      <c r="AD354" s="7">
        <v>43916</v>
      </c>
      <c r="AE354" s="14">
        <v>165</v>
      </c>
      <c r="AF354">
        <v>6421</v>
      </c>
      <c r="AG354" s="7">
        <v>43993</v>
      </c>
      <c r="AK354">
        <v>820</v>
      </c>
      <c r="AL354" s="7">
        <v>44000</v>
      </c>
      <c r="AM354" t="s">
        <v>2584</v>
      </c>
      <c r="AN354">
        <v>820</v>
      </c>
      <c r="AO354" s="7">
        <v>44000</v>
      </c>
      <c r="AP354">
        <v>820</v>
      </c>
      <c r="AQ354" s="7">
        <v>44000</v>
      </c>
      <c r="AR354">
        <v>820</v>
      </c>
      <c r="AS354" s="27">
        <v>44019</v>
      </c>
      <c r="AT354">
        <v>820</v>
      </c>
      <c r="AU354" s="27">
        <v>44019</v>
      </c>
      <c r="AV354">
        <v>820</v>
      </c>
      <c r="AW354" s="27">
        <v>44019</v>
      </c>
      <c r="AX354">
        <v>820</v>
      </c>
      <c r="AY354" s="27">
        <v>44050</v>
      </c>
      <c r="AZ354">
        <v>2100</v>
      </c>
      <c r="BA354" s="27">
        <v>44000</v>
      </c>
      <c r="BB354">
        <v>2100</v>
      </c>
      <c r="BC354" s="27">
        <v>44000</v>
      </c>
      <c r="BD354">
        <v>7907</v>
      </c>
      <c r="BE354" s="27">
        <v>44083</v>
      </c>
      <c r="BF354">
        <v>7907</v>
      </c>
      <c r="BG354" s="27">
        <v>44083</v>
      </c>
      <c r="BJ354">
        <v>7907</v>
      </c>
      <c r="BK354" s="27">
        <v>44083</v>
      </c>
      <c r="BL354">
        <v>7907</v>
      </c>
      <c r="BM354" s="27">
        <v>44119</v>
      </c>
      <c r="BN354">
        <v>6431</v>
      </c>
      <c r="BO354" s="27">
        <v>44053</v>
      </c>
      <c r="BP354">
        <v>6431</v>
      </c>
      <c r="BQ354" s="7">
        <v>44053</v>
      </c>
      <c r="BR354">
        <v>820</v>
      </c>
      <c r="BS354" s="27">
        <v>44167</v>
      </c>
      <c r="BT354">
        <v>6431</v>
      </c>
      <c r="BU354" s="27">
        <v>44053</v>
      </c>
      <c r="BV354">
        <v>6431</v>
      </c>
      <c r="BW354">
        <v>44053</v>
      </c>
      <c r="BX354">
        <v>820</v>
      </c>
      <c r="BY354" s="27">
        <v>44167</v>
      </c>
      <c r="BZ354">
        <v>6430</v>
      </c>
      <c r="CA354" s="27">
        <v>44167</v>
      </c>
      <c r="CB354">
        <v>7907</v>
      </c>
      <c r="CC354" s="27">
        <v>44217</v>
      </c>
      <c r="CH354" t="s">
        <v>2588</v>
      </c>
      <c r="CI354" s="27">
        <v>44217</v>
      </c>
      <c r="CL354" t="s">
        <v>2588</v>
      </c>
      <c r="CM354" s="27">
        <v>44248</v>
      </c>
      <c r="CN354">
        <v>1401</v>
      </c>
      <c r="CO354" s="27">
        <v>44248</v>
      </c>
      <c r="CP354">
        <v>1401</v>
      </c>
      <c r="CQ354" s="7">
        <v>44248</v>
      </c>
      <c r="CT354">
        <v>5658</v>
      </c>
      <c r="CU354" s="7">
        <v>44264</v>
      </c>
      <c r="CV354">
        <v>7907</v>
      </c>
      <c r="CW354" s="27">
        <v>44264</v>
      </c>
      <c r="CX354">
        <v>7907</v>
      </c>
      <c r="CY354" s="27">
        <v>44264</v>
      </c>
      <c r="CZ354">
        <v>7907</v>
      </c>
      <c r="DA354" s="27">
        <v>44299</v>
      </c>
      <c r="DB354">
        <v>7907</v>
      </c>
      <c r="DC354" s="27">
        <v>44299</v>
      </c>
      <c r="DD354">
        <v>7907</v>
      </c>
      <c r="DE354" s="27">
        <v>44330</v>
      </c>
      <c r="DF354">
        <v>7907</v>
      </c>
      <c r="DG354" s="27">
        <v>44330</v>
      </c>
      <c r="DH354">
        <v>7907</v>
      </c>
      <c r="DI354" s="27">
        <v>44330</v>
      </c>
      <c r="DJ354" t="s">
        <v>56</v>
      </c>
      <c r="DK354" s="7">
        <v>44259</v>
      </c>
      <c r="DL354" t="s">
        <v>343</v>
      </c>
      <c r="DM354" s="27">
        <v>44363</v>
      </c>
      <c r="DN354" t="s">
        <v>343</v>
      </c>
      <c r="DO354" s="27">
        <v>44363</v>
      </c>
      <c r="DP354" t="s">
        <v>7</v>
      </c>
      <c r="DQ354" s="27">
        <v>44368</v>
      </c>
      <c r="DT354" t="s">
        <v>9</v>
      </c>
      <c r="DU354" s="27">
        <v>44368</v>
      </c>
      <c r="DV354" t="s">
        <v>131</v>
      </c>
      <c r="DW354" s="27">
        <v>44375</v>
      </c>
      <c r="DX354" t="s">
        <v>129</v>
      </c>
      <c r="DY354" s="7">
        <v>44392</v>
      </c>
      <c r="DZ354" t="s">
        <v>127</v>
      </c>
      <c r="EA354">
        <v>44375</v>
      </c>
      <c r="EB354" t="s">
        <v>127</v>
      </c>
      <c r="EC354" s="27">
        <v>44375</v>
      </c>
      <c r="ED354" t="s">
        <v>127</v>
      </c>
      <c r="EE354" s="27">
        <v>44375</v>
      </c>
      <c r="EF354" t="s">
        <v>127</v>
      </c>
      <c r="EG354" s="7">
        <v>44375</v>
      </c>
      <c r="EH354" t="s">
        <v>127</v>
      </c>
      <c r="EI354" s="27">
        <v>44375</v>
      </c>
      <c r="EL354" t="s">
        <v>121</v>
      </c>
      <c r="EM354" s="27">
        <v>44392</v>
      </c>
      <c r="EN354" t="s">
        <v>121</v>
      </c>
      <c r="EO354" s="27">
        <v>44392</v>
      </c>
      <c r="EP354" t="s">
        <v>123</v>
      </c>
      <c r="EQ354" s="27">
        <v>44392</v>
      </c>
      <c r="ER354" t="s">
        <v>60</v>
      </c>
      <c r="ES354" s="27">
        <v>44419</v>
      </c>
      <c r="ET354" t="s">
        <v>59</v>
      </c>
      <c r="EU354" s="27">
        <v>44419</v>
      </c>
      <c r="EV354" t="s">
        <v>58</v>
      </c>
      <c r="EW354" s="27">
        <v>44419</v>
      </c>
      <c r="EX354" t="s">
        <v>59</v>
      </c>
      <c r="EY354" s="27">
        <v>44419</v>
      </c>
      <c r="EZ354" t="s">
        <v>59</v>
      </c>
      <c r="FA354">
        <v>44419</v>
      </c>
      <c r="FB354" t="s">
        <v>59</v>
      </c>
      <c r="FC354" s="27">
        <v>44419</v>
      </c>
      <c r="FF354" t="s">
        <v>57</v>
      </c>
      <c r="FG354" s="27">
        <v>44425</v>
      </c>
      <c r="FH354" t="s">
        <v>56</v>
      </c>
      <c r="FI354" s="7">
        <v>44419</v>
      </c>
      <c r="FJ354" t="s">
        <v>56</v>
      </c>
      <c r="FK354" s="27">
        <v>44419</v>
      </c>
      <c r="FL354" t="s">
        <v>49</v>
      </c>
      <c r="FM354" s="27">
        <v>44421</v>
      </c>
      <c r="FN354" t="s">
        <v>48</v>
      </c>
      <c r="FO354" s="27">
        <v>44452</v>
      </c>
      <c r="FP354" t="s">
        <v>48</v>
      </c>
      <c r="FQ354" s="27">
        <v>44452</v>
      </c>
      <c r="FR354" t="s">
        <v>47</v>
      </c>
      <c r="FS354" s="27">
        <v>44452</v>
      </c>
      <c r="FT354" t="s">
        <v>47</v>
      </c>
      <c r="FU354" s="7">
        <v>44452</v>
      </c>
      <c r="FV354" t="s">
        <v>47</v>
      </c>
      <c r="FW354" s="27">
        <v>44452</v>
      </c>
      <c r="FX354" t="s">
        <v>47</v>
      </c>
      <c r="FY354" s="27">
        <v>44452</v>
      </c>
      <c r="FZ354" t="s">
        <v>47</v>
      </c>
      <c r="GA354" s="27">
        <v>44452</v>
      </c>
      <c r="GB354" t="s">
        <v>47</v>
      </c>
      <c r="GC354" s="27">
        <v>44452</v>
      </c>
      <c r="GD354" t="s">
        <v>47</v>
      </c>
      <c r="GE354" s="27">
        <v>44452</v>
      </c>
      <c r="GF354" t="s">
        <v>47</v>
      </c>
      <c r="GG354" s="27">
        <v>44452</v>
      </c>
      <c r="GH354" t="s">
        <v>47</v>
      </c>
      <c r="GI354" s="27">
        <v>44452</v>
      </c>
      <c r="GJ354" t="s">
        <v>47</v>
      </c>
      <c r="GK354" s="27">
        <v>44482</v>
      </c>
      <c r="GL354" t="s">
        <v>47</v>
      </c>
      <c r="GM354" s="27">
        <v>44482</v>
      </c>
      <c r="GN354" t="s">
        <v>47</v>
      </c>
      <c r="GO354" s="27">
        <v>44482</v>
      </c>
      <c r="GP354" t="s">
        <v>47</v>
      </c>
      <c r="GQ354" s="27">
        <v>44482</v>
      </c>
      <c r="GR354" t="s">
        <v>47</v>
      </c>
      <c r="GS354" s="27">
        <v>44482</v>
      </c>
      <c r="GT354" t="s">
        <v>47</v>
      </c>
      <c r="GU354" s="27">
        <v>44508</v>
      </c>
      <c r="GV354" t="s">
        <v>45</v>
      </c>
      <c r="GW354" s="27">
        <v>44508</v>
      </c>
      <c r="GX354" t="s">
        <v>45</v>
      </c>
      <c r="GY354" s="27">
        <v>44508</v>
      </c>
      <c r="GZ354" t="s">
        <v>43</v>
      </c>
      <c r="HA354" s="27">
        <v>44508</v>
      </c>
      <c r="HB354" t="s">
        <v>43</v>
      </c>
      <c r="HC354" s="27">
        <v>44508</v>
      </c>
      <c r="HD354" t="s">
        <v>43</v>
      </c>
      <c r="HE354" s="27">
        <v>44508</v>
      </c>
      <c r="HF354" t="s">
        <v>43</v>
      </c>
      <c r="HG354">
        <v>44508</v>
      </c>
      <c r="HH354" t="s">
        <v>43</v>
      </c>
      <c r="HI354">
        <v>44508</v>
      </c>
      <c r="HJ354" t="s">
        <v>43</v>
      </c>
      <c r="HK354">
        <v>44508</v>
      </c>
      <c r="HL354" t="s">
        <v>43</v>
      </c>
      <c r="HM354" s="27">
        <v>44546</v>
      </c>
      <c r="HN354" t="s">
        <v>39</v>
      </c>
      <c r="HO354" s="27">
        <v>44551</v>
      </c>
      <c r="HP354" t="s">
        <v>41</v>
      </c>
      <c r="HQ354" s="27">
        <v>44546</v>
      </c>
      <c r="HR354" s="470" t="s">
        <v>41</v>
      </c>
      <c r="HS354" s="471">
        <v>44546</v>
      </c>
      <c r="HT354" t="s">
        <v>41</v>
      </c>
      <c r="HU354" s="27">
        <v>44546</v>
      </c>
      <c r="HV354" t="s">
        <v>41</v>
      </c>
      <c r="HW354" s="27">
        <v>44546</v>
      </c>
      <c r="HX354" t="s">
        <v>41</v>
      </c>
      <c r="HY354" s="27">
        <v>44546</v>
      </c>
      <c r="HZ354" t="s">
        <v>3</v>
      </c>
      <c r="IA354" s="27">
        <v>44587</v>
      </c>
      <c r="IB354" t="s">
        <v>3</v>
      </c>
      <c r="IC354" s="27">
        <v>44587</v>
      </c>
      <c r="ID354" t="s">
        <v>3</v>
      </c>
      <c r="IE354" s="27">
        <v>44587</v>
      </c>
      <c r="IF354" t="s">
        <v>2548</v>
      </c>
      <c r="IG354" s="27">
        <v>44448</v>
      </c>
      <c r="IH354" t="s">
        <v>40</v>
      </c>
      <c r="II354" s="27">
        <v>44508</v>
      </c>
      <c r="IJ354" t="s">
        <v>40</v>
      </c>
      <c r="IK354" s="27">
        <v>44606</v>
      </c>
      <c r="IL354" t="s">
        <v>40</v>
      </c>
      <c r="IM354" s="27">
        <v>44606</v>
      </c>
      <c r="IN354" t="s">
        <v>40</v>
      </c>
      <c r="IO354" s="27">
        <v>44606</v>
      </c>
      <c r="IR354" t="s">
        <v>41</v>
      </c>
      <c r="IS354">
        <v>44606</v>
      </c>
      <c r="IT354" t="s">
        <v>41</v>
      </c>
      <c r="IU354" s="27">
        <v>44606</v>
      </c>
      <c r="IV354" t="s">
        <v>41</v>
      </c>
      <c r="IW354" s="27">
        <v>44643</v>
      </c>
      <c r="IX354" t="s">
        <v>41</v>
      </c>
      <c r="IY354" s="27">
        <v>44643</v>
      </c>
      <c r="IZ354" t="s">
        <v>41</v>
      </c>
      <c r="JA354" s="27">
        <v>44643</v>
      </c>
      <c r="JD354" t="s">
        <v>41</v>
      </c>
      <c r="JE354" s="27">
        <v>44643</v>
      </c>
      <c r="JF354" t="s">
        <v>43</v>
      </c>
      <c r="JG354">
        <v>44664</v>
      </c>
      <c r="JH354" t="s">
        <v>39</v>
      </c>
      <c r="JI354" s="27">
        <v>44657</v>
      </c>
      <c r="JJ354" t="s">
        <v>39</v>
      </c>
      <c r="JK354">
        <v>44657</v>
      </c>
      <c r="JL354" t="s">
        <v>39</v>
      </c>
      <c r="JM354" s="27">
        <v>44657</v>
      </c>
      <c r="JN354" t="s">
        <v>39</v>
      </c>
      <c r="JO354" s="7">
        <v>44657</v>
      </c>
      <c r="JP354" t="s">
        <v>39</v>
      </c>
      <c r="JQ354" s="27">
        <v>44693</v>
      </c>
      <c r="JR354" t="s">
        <v>39</v>
      </c>
      <c r="JS354" s="27">
        <v>44693</v>
      </c>
      <c r="JT354" t="s">
        <v>39</v>
      </c>
      <c r="JU354">
        <v>44693</v>
      </c>
      <c r="JV354" t="s">
        <v>40</v>
      </c>
      <c r="JW354">
        <v>44697</v>
      </c>
      <c r="JX354" t="s">
        <v>40</v>
      </c>
      <c r="JY354" s="27">
        <v>44697</v>
      </c>
      <c r="JZ354" t="s">
        <v>40</v>
      </c>
      <c r="KA354" s="27">
        <v>44697</v>
      </c>
      <c r="KB354" t="s">
        <v>40</v>
      </c>
      <c r="KC354" s="27">
        <v>44697</v>
      </c>
      <c r="KD354" t="s">
        <v>40</v>
      </c>
      <c r="KE354" s="27">
        <v>44697</v>
      </c>
    </row>
    <row r="355" spans="1:291" x14ac:dyDescent="0.25">
      <c r="A355">
        <v>43</v>
      </c>
      <c r="B355" s="7">
        <v>43929</v>
      </c>
      <c r="D355">
        <v>72</v>
      </c>
      <c r="E355" s="7">
        <v>43929</v>
      </c>
      <c r="G355">
        <v>279</v>
      </c>
      <c r="I355">
        <v>134</v>
      </c>
      <c r="J355" s="7">
        <v>43929</v>
      </c>
      <c r="L355">
        <v>279</v>
      </c>
      <c r="M355">
        <v>580</v>
      </c>
      <c r="O355">
        <v>9308</v>
      </c>
      <c r="P355" s="7">
        <v>43929</v>
      </c>
      <c r="X355">
        <v>580</v>
      </c>
      <c r="Y355">
        <v>43</v>
      </c>
      <c r="Z355" s="7">
        <v>43978</v>
      </c>
      <c r="AA355">
        <v>84</v>
      </c>
      <c r="AB355">
        <v>84</v>
      </c>
      <c r="AC355" t="s">
        <v>2584</v>
      </c>
      <c r="AD355" s="7">
        <v>43916</v>
      </c>
      <c r="AE355" s="14">
        <v>301</v>
      </c>
      <c r="AF355">
        <v>6430</v>
      </c>
      <c r="AG355" s="7">
        <v>43992</v>
      </c>
      <c r="AK355">
        <v>890</v>
      </c>
      <c r="AL355" s="7">
        <v>44000</v>
      </c>
      <c r="AM355">
        <v>9307</v>
      </c>
      <c r="AN355">
        <v>890</v>
      </c>
      <c r="AO355" s="7">
        <v>44000</v>
      </c>
      <c r="AP355">
        <v>890</v>
      </c>
      <c r="AQ355" s="7">
        <v>44000</v>
      </c>
      <c r="AR355">
        <v>890</v>
      </c>
      <c r="AS355" s="27">
        <v>44019</v>
      </c>
      <c r="AT355">
        <v>890</v>
      </c>
      <c r="AU355" s="27">
        <v>44019</v>
      </c>
      <c r="AV355">
        <v>890</v>
      </c>
      <c r="AW355" s="27">
        <v>44019</v>
      </c>
      <c r="AX355">
        <v>890</v>
      </c>
      <c r="AY355" s="27">
        <v>44050</v>
      </c>
      <c r="AZ355">
        <v>820</v>
      </c>
      <c r="BA355" s="27">
        <v>44050</v>
      </c>
      <c r="BB355">
        <v>820</v>
      </c>
      <c r="BC355" s="27">
        <v>44050</v>
      </c>
      <c r="BD355">
        <v>2100</v>
      </c>
      <c r="BE355" s="27">
        <v>44000</v>
      </c>
      <c r="BF355">
        <v>2100</v>
      </c>
      <c r="BG355" s="27">
        <v>44000</v>
      </c>
      <c r="BJ355">
        <v>2100</v>
      </c>
      <c r="BK355" s="27">
        <v>44000</v>
      </c>
      <c r="BL355">
        <v>2100</v>
      </c>
      <c r="BM355" s="27">
        <v>44000</v>
      </c>
      <c r="BN355">
        <v>6382</v>
      </c>
      <c r="BO355" s="27">
        <v>44083</v>
      </c>
      <c r="BP355">
        <v>6382</v>
      </c>
      <c r="BQ355" s="7">
        <v>44083</v>
      </c>
      <c r="BR355">
        <v>890</v>
      </c>
      <c r="BS355" s="27">
        <v>44167</v>
      </c>
      <c r="BT355">
        <v>6382</v>
      </c>
      <c r="BU355" s="27">
        <v>44083</v>
      </c>
      <c r="BV355">
        <v>6382</v>
      </c>
      <c r="BW355">
        <v>44083</v>
      </c>
      <c r="BX355">
        <v>890</v>
      </c>
      <c r="BY355" s="27">
        <v>44167</v>
      </c>
      <c r="BZ355">
        <v>6431</v>
      </c>
      <c r="CA355" s="27">
        <v>44053</v>
      </c>
      <c r="CB355">
        <v>2100</v>
      </c>
      <c r="CC355" s="27">
        <v>44000</v>
      </c>
      <c r="CH355">
        <v>2496</v>
      </c>
      <c r="CI355" s="27">
        <v>44217</v>
      </c>
      <c r="CL355">
        <v>2496</v>
      </c>
      <c r="CM355" s="27">
        <v>44248</v>
      </c>
      <c r="CN355" t="s">
        <v>2588</v>
      </c>
      <c r="CO355" s="27">
        <v>44248</v>
      </c>
      <c r="CP355" t="s">
        <v>2588</v>
      </c>
      <c r="CQ355" s="7">
        <v>44248</v>
      </c>
      <c r="CT355" t="s">
        <v>2594</v>
      </c>
      <c r="CU355" s="7">
        <v>44264</v>
      </c>
      <c r="CV355">
        <v>2100</v>
      </c>
      <c r="CW355" s="27">
        <v>44253</v>
      </c>
      <c r="CX355">
        <v>2100</v>
      </c>
      <c r="CY355" s="27">
        <v>44253</v>
      </c>
      <c r="CZ355">
        <v>2100</v>
      </c>
      <c r="DA355" s="27">
        <v>44253</v>
      </c>
      <c r="DB355">
        <v>2100</v>
      </c>
      <c r="DC355" s="27">
        <v>44253</v>
      </c>
      <c r="DD355">
        <v>2100</v>
      </c>
      <c r="DE355" s="27">
        <v>44330</v>
      </c>
      <c r="DF355">
        <v>2100</v>
      </c>
      <c r="DG355" s="27">
        <v>44330</v>
      </c>
      <c r="DH355">
        <v>2100</v>
      </c>
      <c r="DI355" s="27">
        <v>44330</v>
      </c>
      <c r="DJ355" t="s">
        <v>57</v>
      </c>
      <c r="DK355" s="7">
        <v>44259</v>
      </c>
      <c r="DL355" t="s">
        <v>344</v>
      </c>
      <c r="DM355" s="27">
        <v>44363</v>
      </c>
      <c r="DN355" t="s">
        <v>344</v>
      </c>
      <c r="DO355" s="27">
        <v>44363</v>
      </c>
      <c r="DP355" t="s">
        <v>9</v>
      </c>
      <c r="DQ355" s="27">
        <v>44368</v>
      </c>
      <c r="DT355" t="s">
        <v>338</v>
      </c>
      <c r="DU355" s="27">
        <v>44368</v>
      </c>
      <c r="DV355" t="s">
        <v>7</v>
      </c>
      <c r="DW355" s="27">
        <v>44368</v>
      </c>
      <c r="DX355" t="s">
        <v>130</v>
      </c>
      <c r="DY355" s="7">
        <v>44259</v>
      </c>
      <c r="DZ355" t="s">
        <v>129</v>
      </c>
      <c r="EA355">
        <v>44392</v>
      </c>
      <c r="EB355" t="s">
        <v>129</v>
      </c>
      <c r="EC355" s="27">
        <v>44396</v>
      </c>
      <c r="ED355" t="s">
        <v>129</v>
      </c>
      <c r="EE355" s="27">
        <v>44396</v>
      </c>
      <c r="EF355" t="s">
        <v>129</v>
      </c>
      <c r="EG355" s="7">
        <v>44396</v>
      </c>
      <c r="EH355" t="s">
        <v>129</v>
      </c>
      <c r="EI355" s="27">
        <v>44396</v>
      </c>
      <c r="EL355" t="s">
        <v>123</v>
      </c>
      <c r="EM355" s="27">
        <v>44392</v>
      </c>
      <c r="EN355" t="s">
        <v>123</v>
      </c>
      <c r="EO355" s="27">
        <v>44392</v>
      </c>
      <c r="EP355" t="s">
        <v>125</v>
      </c>
      <c r="EQ355" s="27">
        <v>44258</v>
      </c>
      <c r="ER355" t="s">
        <v>61</v>
      </c>
      <c r="ES355" s="27">
        <v>44392</v>
      </c>
      <c r="ET355" t="s">
        <v>60</v>
      </c>
      <c r="EU355" s="27">
        <v>44419</v>
      </c>
      <c r="EV355" t="s">
        <v>59</v>
      </c>
      <c r="EW355" s="27">
        <v>44419</v>
      </c>
      <c r="EX355" t="s">
        <v>60</v>
      </c>
      <c r="EY355" s="27">
        <v>44419</v>
      </c>
      <c r="EZ355" t="s">
        <v>60</v>
      </c>
      <c r="FA355">
        <v>44419</v>
      </c>
      <c r="FB355" t="s">
        <v>60</v>
      </c>
      <c r="FC355" s="27">
        <v>44419</v>
      </c>
      <c r="FF355" t="s">
        <v>58</v>
      </c>
      <c r="FG355" s="27">
        <v>44419</v>
      </c>
      <c r="FH355" t="s">
        <v>57</v>
      </c>
      <c r="FI355" s="7">
        <v>44425</v>
      </c>
      <c r="FJ355" t="s">
        <v>57</v>
      </c>
      <c r="FK355" s="27">
        <v>44425</v>
      </c>
      <c r="FL355" t="s">
        <v>51</v>
      </c>
      <c r="FM355" s="27">
        <v>44419</v>
      </c>
      <c r="FN355" t="s">
        <v>55</v>
      </c>
      <c r="FO355" s="27">
        <v>44419</v>
      </c>
      <c r="FP355" t="s">
        <v>55</v>
      </c>
      <c r="FQ355" s="27">
        <v>44419</v>
      </c>
      <c r="FR355" t="s">
        <v>48</v>
      </c>
      <c r="FS355" s="27">
        <v>44452</v>
      </c>
      <c r="FT355" t="s">
        <v>48</v>
      </c>
      <c r="FU355" s="7">
        <v>44452</v>
      </c>
      <c r="FV355" t="s">
        <v>48</v>
      </c>
      <c r="FW355" s="27">
        <v>44452</v>
      </c>
      <c r="FX355" t="s">
        <v>48</v>
      </c>
      <c r="FY355" s="27">
        <v>44452</v>
      </c>
      <c r="FZ355" t="s">
        <v>48</v>
      </c>
      <c r="GA355" s="27">
        <v>44452</v>
      </c>
      <c r="GB355" t="s">
        <v>48</v>
      </c>
      <c r="GC355" s="27">
        <v>44452</v>
      </c>
      <c r="GD355" t="s">
        <v>48</v>
      </c>
      <c r="GE355" s="27">
        <v>44452</v>
      </c>
      <c r="GF355" t="s">
        <v>48</v>
      </c>
      <c r="GG355" s="27">
        <v>44452</v>
      </c>
      <c r="GH355" t="s">
        <v>48</v>
      </c>
      <c r="GI355" s="27">
        <v>44452</v>
      </c>
      <c r="GJ355" t="s">
        <v>48</v>
      </c>
      <c r="GK355" s="27">
        <v>44482</v>
      </c>
      <c r="GL355" t="s">
        <v>48</v>
      </c>
      <c r="GM355" s="27">
        <v>44482</v>
      </c>
      <c r="GN355" t="s">
        <v>48</v>
      </c>
      <c r="GO355" s="27">
        <v>44482</v>
      </c>
      <c r="GP355" t="s">
        <v>48</v>
      </c>
      <c r="GQ355" s="27">
        <v>44482</v>
      </c>
      <c r="GR355" t="s">
        <v>48</v>
      </c>
      <c r="GS355" s="27">
        <v>44482</v>
      </c>
      <c r="GT355" t="s">
        <v>48</v>
      </c>
      <c r="GU355" s="27">
        <v>44508</v>
      </c>
      <c r="GV355" t="s">
        <v>47</v>
      </c>
      <c r="GW355" s="27">
        <v>44508</v>
      </c>
      <c r="GX355" t="s">
        <v>47</v>
      </c>
      <c r="GY355" s="27">
        <v>44508</v>
      </c>
      <c r="GZ355" t="s">
        <v>45</v>
      </c>
      <c r="HA355" s="27">
        <v>44508</v>
      </c>
      <c r="HB355" t="s">
        <v>45</v>
      </c>
      <c r="HC355" s="27">
        <v>44508</v>
      </c>
      <c r="HD355" t="s">
        <v>45</v>
      </c>
      <c r="HE355" s="27">
        <v>44508</v>
      </c>
      <c r="HF355" t="s">
        <v>45</v>
      </c>
      <c r="HG355">
        <v>44508</v>
      </c>
      <c r="HH355" t="s">
        <v>45</v>
      </c>
      <c r="HI355">
        <v>44508</v>
      </c>
      <c r="HJ355" t="s">
        <v>45</v>
      </c>
      <c r="HK355">
        <v>44508</v>
      </c>
      <c r="HL355" t="s">
        <v>45</v>
      </c>
      <c r="HM355" s="27">
        <v>44546</v>
      </c>
      <c r="HN355" t="s">
        <v>40</v>
      </c>
      <c r="HO355" s="27">
        <v>44508</v>
      </c>
      <c r="HP355" t="s">
        <v>43</v>
      </c>
      <c r="HQ355" s="27">
        <v>44546</v>
      </c>
      <c r="HR355" s="470" t="s">
        <v>43</v>
      </c>
      <c r="HS355" s="471">
        <v>44546</v>
      </c>
      <c r="HT355" t="s">
        <v>43</v>
      </c>
      <c r="HU355" s="27">
        <v>44546</v>
      </c>
      <c r="HV355" t="s">
        <v>43</v>
      </c>
      <c r="HW355" s="27">
        <v>44546</v>
      </c>
      <c r="HX355" t="s">
        <v>43</v>
      </c>
      <c r="HY355" s="27">
        <v>44546</v>
      </c>
      <c r="HZ355" t="s">
        <v>39</v>
      </c>
      <c r="IA355" s="27">
        <v>44587</v>
      </c>
      <c r="IB355" t="s">
        <v>39</v>
      </c>
      <c r="IC355" s="27">
        <v>44587</v>
      </c>
      <c r="ID355" t="s">
        <v>39</v>
      </c>
      <c r="IE355" s="27">
        <v>44587</v>
      </c>
      <c r="IF355" t="s">
        <v>3</v>
      </c>
      <c r="IG355" s="27">
        <v>44587</v>
      </c>
      <c r="IH355" t="s">
        <v>41</v>
      </c>
      <c r="II355" s="27">
        <v>44587</v>
      </c>
      <c r="IJ355" t="s">
        <v>41</v>
      </c>
      <c r="IK355" s="27">
        <v>44606</v>
      </c>
      <c r="IL355" t="s">
        <v>41</v>
      </c>
      <c r="IM355" s="27">
        <v>44606</v>
      </c>
      <c r="IN355" t="s">
        <v>41</v>
      </c>
      <c r="IO355" s="27">
        <v>44606</v>
      </c>
      <c r="IR355" t="s">
        <v>43</v>
      </c>
      <c r="IS355">
        <v>44606</v>
      </c>
      <c r="IT355" t="s">
        <v>43</v>
      </c>
      <c r="IU355" s="27">
        <v>44606</v>
      </c>
      <c r="IV355" t="s">
        <v>43</v>
      </c>
      <c r="IW355" s="27">
        <v>44643</v>
      </c>
      <c r="IX355" t="s">
        <v>43</v>
      </c>
      <c r="IY355" s="27">
        <v>44643</v>
      </c>
      <c r="IZ355" t="s">
        <v>43</v>
      </c>
      <c r="JA355" s="27">
        <v>44643</v>
      </c>
      <c r="JD355" t="s">
        <v>43</v>
      </c>
      <c r="JE355" s="27">
        <v>44643</v>
      </c>
      <c r="JF355" t="s">
        <v>45</v>
      </c>
      <c r="JG355">
        <v>44664</v>
      </c>
      <c r="JH355" t="s">
        <v>40</v>
      </c>
      <c r="JI355" s="27">
        <v>44663</v>
      </c>
      <c r="JJ355" t="s">
        <v>40</v>
      </c>
      <c r="JK355">
        <v>44663</v>
      </c>
      <c r="JL355" t="s">
        <v>40</v>
      </c>
      <c r="JM355" s="27">
        <v>44663</v>
      </c>
      <c r="JN355" t="s">
        <v>40</v>
      </c>
      <c r="JO355" s="7">
        <v>44663</v>
      </c>
      <c r="JP355" t="s">
        <v>40</v>
      </c>
      <c r="JQ355" s="27">
        <v>44697</v>
      </c>
      <c r="JR355" t="s">
        <v>40</v>
      </c>
      <c r="JS355" s="27">
        <v>44697</v>
      </c>
      <c r="JT355" t="s">
        <v>40</v>
      </c>
      <c r="JU355">
        <v>44697</v>
      </c>
      <c r="JV355" t="s">
        <v>41</v>
      </c>
      <c r="JW355">
        <v>44727</v>
      </c>
      <c r="JX355" t="s">
        <v>41</v>
      </c>
      <c r="JY355" s="27">
        <v>44727</v>
      </c>
      <c r="JZ355" t="s">
        <v>41</v>
      </c>
      <c r="KA355" s="27">
        <v>44727</v>
      </c>
      <c r="KB355" t="s">
        <v>41</v>
      </c>
      <c r="KC355" s="27">
        <v>44768</v>
      </c>
      <c r="KD355" t="s">
        <v>41</v>
      </c>
      <c r="KE355" s="27">
        <v>44768</v>
      </c>
    </row>
    <row r="356" spans="1:291" x14ac:dyDescent="0.25">
      <c r="A356">
        <v>84</v>
      </c>
      <c r="B356" s="7">
        <v>43929</v>
      </c>
      <c r="D356">
        <v>134</v>
      </c>
      <c r="E356" s="7">
        <v>43929</v>
      </c>
      <c r="G356">
        <v>280</v>
      </c>
      <c r="I356">
        <v>291</v>
      </c>
      <c r="J356" s="7">
        <v>43929</v>
      </c>
      <c r="L356">
        <v>280</v>
      </c>
      <c r="M356">
        <v>43</v>
      </c>
      <c r="O356">
        <v>9309</v>
      </c>
      <c r="P356" s="7">
        <v>43941</v>
      </c>
      <c r="X356">
        <v>43</v>
      </c>
      <c r="Y356">
        <v>84</v>
      </c>
      <c r="Z356" s="7">
        <v>43978</v>
      </c>
      <c r="AA356">
        <v>82</v>
      </c>
      <c r="AB356">
        <v>82</v>
      </c>
      <c r="AC356">
        <v>9307</v>
      </c>
      <c r="AD356" s="7">
        <v>43977</v>
      </c>
      <c r="AE356" s="14">
        <v>30</v>
      </c>
      <c r="AF356">
        <v>6431</v>
      </c>
      <c r="AG356" s="7">
        <v>43992</v>
      </c>
      <c r="AK356">
        <v>891</v>
      </c>
      <c r="AL356" s="7">
        <v>44000</v>
      </c>
      <c r="AM356">
        <v>9306</v>
      </c>
      <c r="AN356">
        <v>891</v>
      </c>
      <c r="AO356" s="7">
        <v>44000</v>
      </c>
      <c r="AP356">
        <v>891</v>
      </c>
      <c r="AQ356" s="7">
        <v>44000</v>
      </c>
      <c r="AR356">
        <v>891</v>
      </c>
      <c r="AS356" s="27">
        <v>44019</v>
      </c>
      <c r="AT356">
        <v>891</v>
      </c>
      <c r="AU356" s="27">
        <v>44019</v>
      </c>
      <c r="AV356">
        <v>891</v>
      </c>
      <c r="AW356" s="27">
        <v>44019</v>
      </c>
      <c r="AX356">
        <v>891</v>
      </c>
      <c r="AY356" s="27">
        <v>44050</v>
      </c>
      <c r="AZ356">
        <v>890</v>
      </c>
      <c r="BA356" s="27">
        <v>44050</v>
      </c>
      <c r="BB356">
        <v>890</v>
      </c>
      <c r="BC356" s="27">
        <v>44050</v>
      </c>
      <c r="BD356">
        <v>820</v>
      </c>
      <c r="BE356" s="27">
        <v>44083</v>
      </c>
      <c r="BF356">
        <v>820</v>
      </c>
      <c r="BG356" s="27">
        <v>44083</v>
      </c>
      <c r="BJ356">
        <v>820</v>
      </c>
      <c r="BK356" s="27">
        <v>44083</v>
      </c>
      <c r="BL356">
        <v>820</v>
      </c>
      <c r="BM356" s="27">
        <v>44119</v>
      </c>
      <c r="BN356">
        <v>7907</v>
      </c>
      <c r="BO356" s="27">
        <v>44119</v>
      </c>
      <c r="BP356">
        <v>7907</v>
      </c>
      <c r="BQ356" s="7">
        <v>44119</v>
      </c>
      <c r="BR356">
        <v>891</v>
      </c>
      <c r="BS356" s="27">
        <v>44167</v>
      </c>
      <c r="BT356">
        <v>7907</v>
      </c>
      <c r="BU356" s="27">
        <v>44167</v>
      </c>
      <c r="BV356">
        <v>7907</v>
      </c>
      <c r="BW356" s="7">
        <v>44167</v>
      </c>
      <c r="BX356">
        <v>891</v>
      </c>
      <c r="BY356" s="27">
        <v>44167</v>
      </c>
      <c r="BZ356">
        <v>6382</v>
      </c>
      <c r="CA356" s="27">
        <v>44083</v>
      </c>
      <c r="CB356">
        <v>820</v>
      </c>
      <c r="CC356" s="27">
        <v>44217</v>
      </c>
      <c r="CH356">
        <v>2497</v>
      </c>
      <c r="CI356" s="27">
        <v>44217</v>
      </c>
      <c r="CL356">
        <v>2497</v>
      </c>
      <c r="CM356" s="27">
        <v>44248</v>
      </c>
      <c r="CN356">
        <v>2496</v>
      </c>
      <c r="CO356" s="27">
        <v>44248</v>
      </c>
      <c r="CP356">
        <v>2496</v>
      </c>
      <c r="CQ356" s="7">
        <v>44248</v>
      </c>
      <c r="CT356">
        <v>5654</v>
      </c>
      <c r="CU356" s="7">
        <v>44264</v>
      </c>
      <c r="CV356">
        <v>820</v>
      </c>
      <c r="CW356" s="27">
        <v>44264</v>
      </c>
      <c r="CX356">
        <v>820</v>
      </c>
      <c r="CY356" s="27">
        <v>44264</v>
      </c>
      <c r="CZ356">
        <v>820</v>
      </c>
      <c r="DA356" s="27">
        <v>44299</v>
      </c>
      <c r="DB356">
        <v>820</v>
      </c>
      <c r="DC356" s="27">
        <v>44299</v>
      </c>
      <c r="DD356">
        <v>820</v>
      </c>
      <c r="DE356" s="27">
        <v>44330</v>
      </c>
      <c r="DF356">
        <v>820</v>
      </c>
      <c r="DG356" s="27">
        <v>44330</v>
      </c>
      <c r="DH356">
        <v>820</v>
      </c>
      <c r="DI356" s="27">
        <v>44330</v>
      </c>
      <c r="DJ356" t="s">
        <v>58</v>
      </c>
      <c r="DK356" s="7">
        <v>44265</v>
      </c>
      <c r="DL356" t="s">
        <v>345</v>
      </c>
      <c r="DM356" s="27">
        <v>44368</v>
      </c>
      <c r="DN356" t="s">
        <v>345</v>
      </c>
      <c r="DO356" s="27">
        <v>44368</v>
      </c>
      <c r="DP356" t="s">
        <v>338</v>
      </c>
      <c r="DQ356" s="27">
        <v>44368</v>
      </c>
      <c r="DT356" t="s">
        <v>339</v>
      </c>
      <c r="DU356" s="27">
        <v>44368</v>
      </c>
      <c r="DV356" t="s">
        <v>9</v>
      </c>
      <c r="DW356" s="27">
        <v>44368</v>
      </c>
      <c r="DX356" t="s">
        <v>131</v>
      </c>
      <c r="DY356" s="7">
        <v>44392</v>
      </c>
      <c r="DZ356" t="s">
        <v>130</v>
      </c>
      <c r="EA356">
        <v>44259</v>
      </c>
      <c r="EB356" t="s">
        <v>130</v>
      </c>
      <c r="EC356" s="27">
        <v>44259</v>
      </c>
      <c r="ED356" t="s">
        <v>130</v>
      </c>
      <c r="EE356" s="27">
        <v>44259</v>
      </c>
      <c r="EF356" t="s">
        <v>130</v>
      </c>
      <c r="EG356" s="7">
        <v>44259</v>
      </c>
      <c r="EH356" t="s">
        <v>130</v>
      </c>
      <c r="EI356" s="27">
        <v>44259</v>
      </c>
      <c r="EL356" t="s">
        <v>125</v>
      </c>
      <c r="EM356" s="27">
        <v>44258</v>
      </c>
      <c r="EN356" t="s">
        <v>125</v>
      </c>
      <c r="EO356" s="27">
        <v>44258</v>
      </c>
      <c r="EP356" t="s">
        <v>127</v>
      </c>
      <c r="EQ356" s="27">
        <v>44375</v>
      </c>
      <c r="ER356" t="s">
        <v>62</v>
      </c>
      <c r="ES356" s="27">
        <v>44392</v>
      </c>
      <c r="ET356" t="s">
        <v>61</v>
      </c>
      <c r="EU356" s="27">
        <v>44392</v>
      </c>
      <c r="EV356" t="s">
        <v>60</v>
      </c>
      <c r="EW356" s="27">
        <v>44419</v>
      </c>
      <c r="EX356" t="s">
        <v>61</v>
      </c>
      <c r="EY356" s="27">
        <v>44425</v>
      </c>
      <c r="EZ356" t="s">
        <v>61</v>
      </c>
      <c r="FA356">
        <v>44425</v>
      </c>
      <c r="FB356" t="s">
        <v>61</v>
      </c>
      <c r="FC356" s="27">
        <v>44425</v>
      </c>
      <c r="FF356" t="s">
        <v>59</v>
      </c>
      <c r="FG356" s="27">
        <v>44419</v>
      </c>
      <c r="FH356" t="s">
        <v>58</v>
      </c>
      <c r="FI356" s="7">
        <v>44419</v>
      </c>
      <c r="FJ356" t="s">
        <v>58</v>
      </c>
      <c r="FK356" s="27">
        <v>44419</v>
      </c>
      <c r="FL356" t="s">
        <v>50</v>
      </c>
      <c r="FM356" s="27">
        <v>44425</v>
      </c>
      <c r="FN356" t="s">
        <v>49</v>
      </c>
      <c r="FO356" s="27">
        <v>44452</v>
      </c>
      <c r="FP356" t="s">
        <v>49</v>
      </c>
      <c r="FQ356" s="27">
        <v>44452</v>
      </c>
      <c r="FR356" t="s">
        <v>55</v>
      </c>
      <c r="FS356" s="27">
        <v>44419</v>
      </c>
      <c r="FT356" t="s">
        <v>55</v>
      </c>
      <c r="FU356" s="7">
        <v>44461</v>
      </c>
      <c r="FV356" t="s">
        <v>55</v>
      </c>
      <c r="FW356" s="27">
        <v>44461</v>
      </c>
      <c r="FX356" t="s">
        <v>55</v>
      </c>
      <c r="FY356" s="27">
        <v>44461</v>
      </c>
      <c r="FZ356" t="s">
        <v>55</v>
      </c>
      <c r="GA356" s="27">
        <v>44461</v>
      </c>
      <c r="GB356" t="s">
        <v>55</v>
      </c>
      <c r="GC356" s="27">
        <v>44461</v>
      </c>
      <c r="GD356" t="s">
        <v>55</v>
      </c>
      <c r="GE356" s="27">
        <v>44475</v>
      </c>
      <c r="GF356" t="s">
        <v>55</v>
      </c>
      <c r="GG356" s="27">
        <v>44475</v>
      </c>
      <c r="GH356" t="s">
        <v>55</v>
      </c>
      <c r="GI356" s="27">
        <v>44475</v>
      </c>
      <c r="GJ356" t="s">
        <v>55</v>
      </c>
      <c r="GK356" s="27">
        <v>44475</v>
      </c>
      <c r="GL356" t="s">
        <v>55</v>
      </c>
      <c r="GM356" s="27">
        <v>44475</v>
      </c>
      <c r="GN356" t="s">
        <v>55</v>
      </c>
      <c r="GO356" s="27">
        <v>44475</v>
      </c>
      <c r="GP356" t="s">
        <v>55</v>
      </c>
      <c r="GQ356" s="27">
        <v>44475</v>
      </c>
      <c r="GR356" t="s">
        <v>55</v>
      </c>
      <c r="GS356" s="27">
        <v>44475</v>
      </c>
      <c r="GT356" t="s">
        <v>55</v>
      </c>
      <c r="GU356" s="27">
        <v>44475</v>
      </c>
      <c r="GV356" t="s">
        <v>48</v>
      </c>
      <c r="GW356" s="27">
        <v>44508</v>
      </c>
      <c r="GX356" t="s">
        <v>48</v>
      </c>
      <c r="GY356" s="27">
        <v>44508</v>
      </c>
      <c r="GZ356" t="s">
        <v>47</v>
      </c>
      <c r="HA356" s="27">
        <v>44508</v>
      </c>
      <c r="HB356" t="s">
        <v>47</v>
      </c>
      <c r="HC356" s="27">
        <v>44508</v>
      </c>
      <c r="HD356" t="s">
        <v>47</v>
      </c>
      <c r="HE356" s="27">
        <v>44508</v>
      </c>
      <c r="HF356" t="s">
        <v>47</v>
      </c>
      <c r="HG356">
        <v>44508</v>
      </c>
      <c r="HH356" t="s">
        <v>47</v>
      </c>
      <c r="HI356">
        <v>44508</v>
      </c>
      <c r="HJ356" t="s">
        <v>47</v>
      </c>
      <c r="HK356">
        <v>44508</v>
      </c>
      <c r="HL356" t="s">
        <v>47</v>
      </c>
      <c r="HM356" s="27">
        <v>44546</v>
      </c>
      <c r="HN356" t="s">
        <v>41</v>
      </c>
      <c r="HO356" s="27">
        <v>44546</v>
      </c>
      <c r="HP356" t="s">
        <v>45</v>
      </c>
      <c r="HQ356" s="27">
        <v>44546</v>
      </c>
      <c r="HR356" s="470" t="s">
        <v>45</v>
      </c>
      <c r="HS356" s="471">
        <v>44546</v>
      </c>
      <c r="HT356" t="s">
        <v>45</v>
      </c>
      <c r="HU356" s="27">
        <v>44546</v>
      </c>
      <c r="HV356" t="s">
        <v>45</v>
      </c>
      <c r="HW356" s="27">
        <v>44546</v>
      </c>
      <c r="HX356" t="s">
        <v>45</v>
      </c>
      <c r="HY356" s="27">
        <v>44546</v>
      </c>
      <c r="HZ356" t="s">
        <v>40</v>
      </c>
      <c r="IA356" s="27">
        <v>44508</v>
      </c>
      <c r="IB356" t="s">
        <v>40</v>
      </c>
      <c r="IC356" s="27">
        <v>44508</v>
      </c>
      <c r="ID356" t="s">
        <v>40</v>
      </c>
      <c r="IE356" s="27">
        <v>44508</v>
      </c>
      <c r="IF356" t="s">
        <v>39</v>
      </c>
      <c r="IG356" s="27">
        <v>44587</v>
      </c>
      <c r="IH356" t="s">
        <v>43</v>
      </c>
      <c r="II356" s="27">
        <v>44587</v>
      </c>
      <c r="IJ356" t="s">
        <v>43</v>
      </c>
      <c r="IK356" s="27">
        <v>44606</v>
      </c>
      <c r="IL356" t="s">
        <v>43</v>
      </c>
      <c r="IM356" s="27">
        <v>44606</v>
      </c>
      <c r="IN356" t="s">
        <v>43</v>
      </c>
      <c r="IO356" s="27">
        <v>44606</v>
      </c>
      <c r="IR356" t="s">
        <v>45</v>
      </c>
      <c r="IS356">
        <v>44606</v>
      </c>
      <c r="IT356" t="s">
        <v>45</v>
      </c>
      <c r="IU356" s="27">
        <v>44606</v>
      </c>
      <c r="IV356" t="s">
        <v>45</v>
      </c>
      <c r="IW356" s="27">
        <v>44643</v>
      </c>
      <c r="IX356" t="s">
        <v>45</v>
      </c>
      <c r="IY356" s="27">
        <v>44643</v>
      </c>
      <c r="IZ356" t="s">
        <v>45</v>
      </c>
      <c r="JA356" s="27">
        <v>44643</v>
      </c>
      <c r="JD356" t="s">
        <v>45</v>
      </c>
      <c r="JE356" s="27">
        <v>44643</v>
      </c>
      <c r="JF356" t="s">
        <v>47</v>
      </c>
      <c r="JG356">
        <v>44664</v>
      </c>
      <c r="JH356" t="s">
        <v>41</v>
      </c>
      <c r="JI356" s="27">
        <v>44664</v>
      </c>
      <c r="JJ356" t="s">
        <v>41</v>
      </c>
      <c r="JK356">
        <v>44664</v>
      </c>
      <c r="JL356" t="s">
        <v>41</v>
      </c>
      <c r="JM356" s="27">
        <v>44664</v>
      </c>
      <c r="JN356" t="s">
        <v>41</v>
      </c>
      <c r="JO356" s="7">
        <v>44664</v>
      </c>
      <c r="JP356" t="s">
        <v>41</v>
      </c>
      <c r="JQ356" s="27">
        <v>44698</v>
      </c>
      <c r="JR356" t="s">
        <v>41</v>
      </c>
      <c r="JS356" s="27">
        <v>44698</v>
      </c>
      <c r="JT356" t="s">
        <v>41</v>
      </c>
      <c r="JU356">
        <v>44698</v>
      </c>
      <c r="JV356" t="s">
        <v>43</v>
      </c>
      <c r="JW356">
        <v>44727</v>
      </c>
      <c r="JX356" t="s">
        <v>43</v>
      </c>
      <c r="JY356" s="27">
        <v>44727</v>
      </c>
      <c r="JZ356" t="s">
        <v>43</v>
      </c>
      <c r="KA356" s="27">
        <v>44727</v>
      </c>
      <c r="KB356" t="s">
        <v>43</v>
      </c>
      <c r="KC356" s="27">
        <v>44768</v>
      </c>
      <c r="KD356" t="s">
        <v>43</v>
      </c>
      <c r="KE356" s="27">
        <v>44768</v>
      </c>
    </row>
    <row r="357" spans="1:291" x14ac:dyDescent="0.25">
      <c r="A357">
        <v>82</v>
      </c>
      <c r="B357" s="7">
        <v>43929</v>
      </c>
      <c r="D357">
        <v>291</v>
      </c>
      <c r="E357" s="7">
        <v>43929</v>
      </c>
      <c r="G357">
        <v>281</v>
      </c>
      <c r="I357">
        <v>137</v>
      </c>
      <c r="J357" s="7">
        <v>43929</v>
      </c>
      <c r="L357">
        <v>281</v>
      </c>
      <c r="M357">
        <v>84</v>
      </c>
      <c r="O357">
        <v>9314</v>
      </c>
      <c r="P357" s="7">
        <v>43941</v>
      </c>
      <c r="X357">
        <v>84</v>
      </c>
      <c r="Y357">
        <v>82</v>
      </c>
      <c r="Z357" s="7">
        <v>43978</v>
      </c>
      <c r="AA357">
        <v>120</v>
      </c>
      <c r="AB357">
        <v>120</v>
      </c>
      <c r="AC357">
        <v>9305</v>
      </c>
      <c r="AD357" s="7">
        <v>43977</v>
      </c>
      <c r="AE357" s="14">
        <v>9302</v>
      </c>
      <c r="AF357">
        <v>6382</v>
      </c>
      <c r="AG357" s="7">
        <v>43992</v>
      </c>
      <c r="AK357">
        <v>1401</v>
      </c>
      <c r="AL357" s="7">
        <v>44000</v>
      </c>
      <c r="AM357">
        <v>9305</v>
      </c>
      <c r="AN357">
        <v>1401</v>
      </c>
      <c r="AO357" s="7">
        <v>44000</v>
      </c>
      <c r="AP357">
        <v>1401</v>
      </c>
      <c r="AQ357" s="7">
        <v>44000</v>
      </c>
      <c r="AR357">
        <v>1401</v>
      </c>
      <c r="AS357" s="27">
        <v>44019</v>
      </c>
      <c r="AT357">
        <v>1401</v>
      </c>
      <c r="AU357" s="27">
        <v>44019</v>
      </c>
      <c r="AV357">
        <v>1401</v>
      </c>
      <c r="AW357" s="27">
        <v>44019</v>
      </c>
      <c r="AX357">
        <v>1401</v>
      </c>
      <c r="AY357" s="27">
        <v>44050</v>
      </c>
      <c r="AZ357">
        <v>891</v>
      </c>
      <c r="BA357" s="27">
        <v>44050</v>
      </c>
      <c r="BB357">
        <v>891</v>
      </c>
      <c r="BC357" s="27">
        <v>44050</v>
      </c>
      <c r="BD357">
        <v>890</v>
      </c>
      <c r="BE357" s="27">
        <v>44083</v>
      </c>
      <c r="BF357">
        <v>890</v>
      </c>
      <c r="BG357" s="27">
        <v>44083</v>
      </c>
      <c r="BJ357">
        <v>890</v>
      </c>
      <c r="BK357" s="27">
        <v>44083</v>
      </c>
      <c r="BL357">
        <v>890</v>
      </c>
      <c r="BM357" s="27">
        <v>44119</v>
      </c>
      <c r="BN357">
        <v>2100</v>
      </c>
      <c r="BO357" s="27">
        <v>44000</v>
      </c>
      <c r="BP357">
        <v>2100</v>
      </c>
      <c r="BQ357" s="7">
        <v>44000</v>
      </c>
      <c r="BR357">
        <v>1401</v>
      </c>
      <c r="BS357" s="27">
        <v>44167</v>
      </c>
      <c r="BT357">
        <v>2100</v>
      </c>
      <c r="BU357" s="27">
        <v>44000</v>
      </c>
      <c r="BV357">
        <v>2100</v>
      </c>
      <c r="BW357">
        <v>44000</v>
      </c>
      <c r="BX357">
        <v>1401</v>
      </c>
      <c r="BY357" s="27">
        <v>44167</v>
      </c>
      <c r="BZ357">
        <v>7907</v>
      </c>
      <c r="CA357" s="27">
        <v>44167</v>
      </c>
      <c r="CB357">
        <v>890</v>
      </c>
      <c r="CC357" s="27">
        <v>44217</v>
      </c>
      <c r="CH357">
        <v>2495</v>
      </c>
      <c r="CI357" s="27">
        <v>44217</v>
      </c>
      <c r="CL357">
        <v>2495</v>
      </c>
      <c r="CM357" s="27">
        <v>44248</v>
      </c>
      <c r="CN357">
        <v>2497</v>
      </c>
      <c r="CO357" s="27">
        <v>44248</v>
      </c>
      <c r="CP357">
        <v>2497</v>
      </c>
      <c r="CQ357" s="7">
        <v>44248</v>
      </c>
      <c r="CT357">
        <v>5655</v>
      </c>
      <c r="CU357" s="7">
        <v>44264</v>
      </c>
      <c r="CV357">
        <v>890</v>
      </c>
      <c r="CW357" s="27">
        <v>44264</v>
      </c>
      <c r="CX357">
        <v>890</v>
      </c>
      <c r="CY357" s="27">
        <v>44264</v>
      </c>
      <c r="CZ357">
        <v>890</v>
      </c>
      <c r="DA357" s="27">
        <v>44299</v>
      </c>
      <c r="DB357">
        <v>890</v>
      </c>
      <c r="DC357" s="27">
        <v>44299</v>
      </c>
      <c r="DD357">
        <v>890</v>
      </c>
      <c r="DE357" s="27">
        <v>44299</v>
      </c>
      <c r="DF357">
        <v>890</v>
      </c>
      <c r="DG357" s="27">
        <v>44299</v>
      </c>
      <c r="DH357">
        <v>890</v>
      </c>
      <c r="DI357" s="27">
        <v>44299</v>
      </c>
      <c r="DJ357" t="s">
        <v>59</v>
      </c>
      <c r="DK357" s="7">
        <v>44259</v>
      </c>
      <c r="DL357" t="s">
        <v>346</v>
      </c>
      <c r="DM357" s="27">
        <v>44368</v>
      </c>
      <c r="DN357" t="s">
        <v>346</v>
      </c>
      <c r="DO357" s="27">
        <v>44368</v>
      </c>
      <c r="DP357" t="s">
        <v>339</v>
      </c>
      <c r="DQ357" s="27">
        <v>44368</v>
      </c>
      <c r="DT357" t="s">
        <v>340</v>
      </c>
      <c r="DU357" s="27">
        <v>44253</v>
      </c>
      <c r="DV357" t="s">
        <v>338</v>
      </c>
      <c r="DW357" s="27">
        <v>44368</v>
      </c>
      <c r="DX357" t="s">
        <v>7</v>
      </c>
      <c r="DY357" s="7">
        <v>44368</v>
      </c>
      <c r="DZ357" t="s">
        <v>131</v>
      </c>
      <c r="EA357">
        <v>44392</v>
      </c>
      <c r="EB357" t="s">
        <v>131</v>
      </c>
      <c r="EC357" s="27">
        <v>44392</v>
      </c>
      <c r="ED357" t="s">
        <v>131</v>
      </c>
      <c r="EE357" s="27">
        <v>44392</v>
      </c>
      <c r="EF357" t="s">
        <v>131</v>
      </c>
      <c r="EG357" s="7">
        <v>44392</v>
      </c>
      <c r="EH357" t="s">
        <v>131</v>
      </c>
      <c r="EI357" s="27">
        <v>44392</v>
      </c>
      <c r="EL357" t="s">
        <v>127</v>
      </c>
      <c r="EM357" s="27">
        <v>44375</v>
      </c>
      <c r="EN357" t="s">
        <v>127</v>
      </c>
      <c r="EO357" s="27">
        <v>44375</v>
      </c>
      <c r="EP357" t="s">
        <v>129</v>
      </c>
      <c r="EQ357" s="27">
        <v>44396</v>
      </c>
      <c r="ER357" t="s">
        <v>121</v>
      </c>
      <c r="ES357" s="27">
        <v>44419</v>
      </c>
      <c r="ET357" t="s">
        <v>62</v>
      </c>
      <c r="EU357" s="27">
        <v>44392</v>
      </c>
      <c r="EV357" t="s">
        <v>61</v>
      </c>
      <c r="EW357" s="27">
        <v>44425</v>
      </c>
      <c r="EX357" t="s">
        <v>62</v>
      </c>
      <c r="EY357" s="27">
        <v>44425</v>
      </c>
      <c r="EZ357" t="s">
        <v>62</v>
      </c>
      <c r="FA357">
        <v>44425</v>
      </c>
      <c r="FB357" t="s">
        <v>62</v>
      </c>
      <c r="FC357" s="27">
        <v>44425</v>
      </c>
      <c r="FF357" t="s">
        <v>60</v>
      </c>
      <c r="FG357" s="27">
        <v>44419</v>
      </c>
      <c r="FH357" t="s">
        <v>59</v>
      </c>
      <c r="FI357" s="7">
        <v>44419</v>
      </c>
      <c r="FJ357" t="s">
        <v>59</v>
      </c>
      <c r="FK357" s="27">
        <v>44419</v>
      </c>
      <c r="FL357" t="s">
        <v>53</v>
      </c>
      <c r="FM357" s="27">
        <v>44419</v>
      </c>
      <c r="FN357" t="s">
        <v>51</v>
      </c>
      <c r="FO357" s="27">
        <v>44419</v>
      </c>
      <c r="FP357" t="s">
        <v>51</v>
      </c>
      <c r="FQ357" s="27">
        <v>44419</v>
      </c>
      <c r="FR357" t="s">
        <v>49</v>
      </c>
      <c r="FS357" s="27">
        <v>44452</v>
      </c>
      <c r="FT357" t="s">
        <v>49</v>
      </c>
      <c r="FU357" s="7">
        <v>44452</v>
      </c>
      <c r="FV357" t="s">
        <v>49</v>
      </c>
      <c r="FW357" s="27">
        <v>44452</v>
      </c>
      <c r="FX357" t="s">
        <v>49</v>
      </c>
      <c r="FY357" s="27">
        <v>44452</v>
      </c>
      <c r="FZ357" t="s">
        <v>49</v>
      </c>
      <c r="GA357" s="27">
        <v>44452</v>
      </c>
      <c r="GB357" t="s">
        <v>49</v>
      </c>
      <c r="GC357" s="27">
        <v>44452</v>
      </c>
      <c r="GD357" t="s">
        <v>49</v>
      </c>
      <c r="GE357" s="27">
        <v>44452</v>
      </c>
      <c r="GF357" t="s">
        <v>49</v>
      </c>
      <c r="GG357" s="27">
        <v>44452</v>
      </c>
      <c r="GH357" t="s">
        <v>49</v>
      </c>
      <c r="GI357" s="27">
        <v>44452</v>
      </c>
      <c r="GJ357" t="s">
        <v>49</v>
      </c>
      <c r="GK357" s="27">
        <v>44482</v>
      </c>
      <c r="GL357" t="s">
        <v>49</v>
      </c>
      <c r="GM357" s="27">
        <v>44482</v>
      </c>
      <c r="GN357" t="s">
        <v>49</v>
      </c>
      <c r="GO357" s="27">
        <v>44482</v>
      </c>
      <c r="GP357" t="s">
        <v>49</v>
      </c>
      <c r="GQ357" s="27">
        <v>44482</v>
      </c>
      <c r="GR357" t="s">
        <v>49</v>
      </c>
      <c r="GS357" s="27">
        <v>44482</v>
      </c>
      <c r="GT357" t="s">
        <v>49</v>
      </c>
      <c r="GU357" s="27">
        <v>44508</v>
      </c>
      <c r="GV357" t="s">
        <v>55</v>
      </c>
      <c r="GW357" s="27">
        <v>44517</v>
      </c>
      <c r="GX357" t="s">
        <v>55</v>
      </c>
      <c r="GY357" s="27">
        <v>44517</v>
      </c>
      <c r="GZ357" t="s">
        <v>48</v>
      </c>
      <c r="HA357" s="27">
        <v>44508</v>
      </c>
      <c r="HB357" t="s">
        <v>48</v>
      </c>
      <c r="HC357" s="27">
        <v>44508</v>
      </c>
      <c r="HD357" t="s">
        <v>48</v>
      </c>
      <c r="HE357" s="27">
        <v>44508</v>
      </c>
      <c r="HF357" t="s">
        <v>48</v>
      </c>
      <c r="HG357">
        <v>44508</v>
      </c>
      <c r="HH357" t="s">
        <v>48</v>
      </c>
      <c r="HI357">
        <v>44508</v>
      </c>
      <c r="HJ357" t="s">
        <v>48</v>
      </c>
      <c r="HK357">
        <v>44508</v>
      </c>
      <c r="HL357" t="s">
        <v>48</v>
      </c>
      <c r="HM357" s="27">
        <v>44508</v>
      </c>
      <c r="HN357" t="s">
        <v>43</v>
      </c>
      <c r="HO357" s="27">
        <v>44546</v>
      </c>
      <c r="HP357" t="s">
        <v>47</v>
      </c>
      <c r="HQ357" s="27">
        <v>44546</v>
      </c>
      <c r="HR357" s="470" t="s">
        <v>47</v>
      </c>
      <c r="HS357" s="471">
        <v>44546</v>
      </c>
      <c r="HT357" t="s">
        <v>47</v>
      </c>
      <c r="HU357" s="27">
        <v>44546</v>
      </c>
      <c r="HV357" t="s">
        <v>47</v>
      </c>
      <c r="HW357" s="27">
        <v>44546</v>
      </c>
      <c r="HX357" t="s">
        <v>47</v>
      </c>
      <c r="HY357" s="27">
        <v>44546</v>
      </c>
      <c r="HZ357" t="s">
        <v>41</v>
      </c>
      <c r="IA357" s="27">
        <v>44587</v>
      </c>
      <c r="IB357" t="s">
        <v>41</v>
      </c>
      <c r="IC357" s="27">
        <v>44587</v>
      </c>
      <c r="ID357" t="s">
        <v>41</v>
      </c>
      <c r="IE357" s="27">
        <v>44587</v>
      </c>
      <c r="IF357" t="s">
        <v>40</v>
      </c>
      <c r="IG357" s="27">
        <v>44508</v>
      </c>
      <c r="IH357" t="s">
        <v>45</v>
      </c>
      <c r="II357" s="27">
        <v>44587</v>
      </c>
      <c r="IJ357" t="s">
        <v>45</v>
      </c>
      <c r="IK357" s="27">
        <v>44606</v>
      </c>
      <c r="IL357" t="s">
        <v>45</v>
      </c>
      <c r="IM357" s="27">
        <v>44606</v>
      </c>
      <c r="IN357" t="s">
        <v>45</v>
      </c>
      <c r="IO357" s="27">
        <v>44606</v>
      </c>
      <c r="IR357" t="s">
        <v>47</v>
      </c>
      <c r="IS357">
        <v>44606</v>
      </c>
      <c r="IT357" t="s">
        <v>47</v>
      </c>
      <c r="IU357" s="27">
        <v>44606</v>
      </c>
      <c r="IV357" t="s">
        <v>47</v>
      </c>
      <c r="IW357" s="27">
        <v>44643</v>
      </c>
      <c r="IX357" t="s">
        <v>47</v>
      </c>
      <c r="IY357" s="27">
        <v>44643</v>
      </c>
      <c r="IZ357" t="s">
        <v>47</v>
      </c>
      <c r="JA357" s="27">
        <v>44643</v>
      </c>
      <c r="JD357" t="s">
        <v>47</v>
      </c>
      <c r="JE357" s="27">
        <v>44643</v>
      </c>
      <c r="JF357" t="s">
        <v>48</v>
      </c>
      <c r="JG357">
        <v>44663</v>
      </c>
      <c r="JH357" t="s">
        <v>43</v>
      </c>
      <c r="JI357" s="27">
        <v>44664</v>
      </c>
      <c r="JJ357" t="s">
        <v>43</v>
      </c>
      <c r="JK357">
        <v>44664</v>
      </c>
      <c r="JL357" t="s">
        <v>43</v>
      </c>
      <c r="JM357" s="27">
        <v>44664</v>
      </c>
      <c r="JN357" t="s">
        <v>43</v>
      </c>
      <c r="JO357" s="7">
        <v>44664</v>
      </c>
      <c r="JP357" t="s">
        <v>43</v>
      </c>
      <c r="JQ357" s="27">
        <v>44698</v>
      </c>
      <c r="JR357" t="s">
        <v>43</v>
      </c>
      <c r="JS357" s="27">
        <v>44698</v>
      </c>
      <c r="JT357" t="s">
        <v>43</v>
      </c>
      <c r="JU357">
        <v>44698</v>
      </c>
      <c r="JV357" t="s">
        <v>45</v>
      </c>
      <c r="JW357">
        <v>44727</v>
      </c>
      <c r="JX357" t="s">
        <v>45</v>
      </c>
      <c r="JY357" s="27">
        <v>44727</v>
      </c>
      <c r="JZ357" t="s">
        <v>45</v>
      </c>
      <c r="KA357" s="27">
        <v>44727</v>
      </c>
      <c r="KB357" t="s">
        <v>45</v>
      </c>
      <c r="KC357" s="27">
        <v>44768</v>
      </c>
      <c r="KD357" t="s">
        <v>45</v>
      </c>
      <c r="KE357" s="27">
        <v>44768</v>
      </c>
    </row>
    <row r="358" spans="1:291" x14ac:dyDescent="0.25">
      <c r="A358">
        <v>120</v>
      </c>
      <c r="B358" s="7">
        <v>43929</v>
      </c>
      <c r="D358">
        <v>137</v>
      </c>
      <c r="E358" s="7">
        <v>43929</v>
      </c>
      <c r="G358">
        <v>282</v>
      </c>
      <c r="I358">
        <v>165</v>
      </c>
      <c r="J358" s="7">
        <v>43929</v>
      </c>
      <c r="L358">
        <v>282</v>
      </c>
      <c r="M358">
        <v>82</v>
      </c>
      <c r="O358">
        <v>9315</v>
      </c>
      <c r="P358" s="7">
        <v>43845</v>
      </c>
      <c r="X358">
        <v>82</v>
      </c>
      <c r="Y358">
        <v>120</v>
      </c>
      <c r="Z358" s="7">
        <v>43978</v>
      </c>
      <c r="AA358">
        <v>72</v>
      </c>
      <c r="AB358">
        <v>72</v>
      </c>
      <c r="AC358">
        <v>7917</v>
      </c>
      <c r="AD358" s="7">
        <v>43935</v>
      </c>
      <c r="AE358" s="14">
        <v>9301</v>
      </c>
      <c r="AF358">
        <v>7907</v>
      </c>
      <c r="AG358" s="7">
        <v>43992</v>
      </c>
      <c r="AK358" t="s">
        <v>2588</v>
      </c>
      <c r="AL358" s="7">
        <v>44000</v>
      </c>
      <c r="AM358">
        <v>7917</v>
      </c>
      <c r="AN358" t="s">
        <v>2588</v>
      </c>
      <c r="AO358" s="7">
        <v>44000</v>
      </c>
      <c r="AP358" t="s">
        <v>2588</v>
      </c>
      <c r="AQ358" s="7">
        <v>44000</v>
      </c>
      <c r="AR358" t="s">
        <v>2588</v>
      </c>
      <c r="AS358" s="27">
        <v>44019</v>
      </c>
      <c r="AT358" t="s">
        <v>2588</v>
      </c>
      <c r="AU358" s="27">
        <v>44019</v>
      </c>
      <c r="AV358" t="s">
        <v>2588</v>
      </c>
      <c r="AW358" s="27">
        <v>44019</v>
      </c>
      <c r="AX358" t="s">
        <v>2588</v>
      </c>
      <c r="AY358" s="27">
        <v>44050</v>
      </c>
      <c r="AZ358">
        <v>1401</v>
      </c>
      <c r="BA358" s="27">
        <v>44050</v>
      </c>
      <c r="BB358">
        <v>1401</v>
      </c>
      <c r="BC358" s="27">
        <v>44050</v>
      </c>
      <c r="BD358">
        <v>891</v>
      </c>
      <c r="BE358" s="27">
        <v>44083</v>
      </c>
      <c r="BF358">
        <v>891</v>
      </c>
      <c r="BG358" s="27">
        <v>44083</v>
      </c>
      <c r="BJ358">
        <v>891</v>
      </c>
      <c r="BK358" s="27">
        <v>44083</v>
      </c>
      <c r="BL358">
        <v>891</v>
      </c>
      <c r="BM358" s="27">
        <v>44119</v>
      </c>
      <c r="BN358">
        <v>820</v>
      </c>
      <c r="BO358" s="27">
        <v>44119</v>
      </c>
      <c r="BP358">
        <v>820</v>
      </c>
      <c r="BQ358" s="7">
        <v>44119</v>
      </c>
      <c r="BR358" t="s">
        <v>2588</v>
      </c>
      <c r="BS358" s="27">
        <v>44167</v>
      </c>
      <c r="BT358">
        <v>820</v>
      </c>
      <c r="BU358" s="27">
        <v>44167</v>
      </c>
      <c r="BV358">
        <v>820</v>
      </c>
      <c r="BW358" s="7">
        <v>44167</v>
      </c>
      <c r="BX358" t="s">
        <v>2588</v>
      </c>
      <c r="BY358" s="27">
        <v>44167</v>
      </c>
      <c r="BZ358">
        <v>2100</v>
      </c>
      <c r="CA358" s="27">
        <v>44000</v>
      </c>
      <c r="CB358">
        <v>891</v>
      </c>
      <c r="CC358" s="27">
        <v>44217</v>
      </c>
      <c r="CH358">
        <v>2499</v>
      </c>
      <c r="CI358" s="27">
        <v>44217</v>
      </c>
      <c r="CL358">
        <v>2499</v>
      </c>
      <c r="CM358" s="27">
        <v>44248</v>
      </c>
      <c r="CN358">
        <v>2495</v>
      </c>
      <c r="CO358" s="27">
        <v>44248</v>
      </c>
      <c r="CP358">
        <v>2495</v>
      </c>
      <c r="CQ358" s="7">
        <v>44248</v>
      </c>
      <c r="CV358">
        <v>891</v>
      </c>
      <c r="CW358" s="27">
        <v>44264</v>
      </c>
      <c r="CX358">
        <v>891</v>
      </c>
      <c r="CY358" s="27">
        <v>44264</v>
      </c>
      <c r="CZ358">
        <v>891</v>
      </c>
      <c r="DA358" s="27">
        <v>44264</v>
      </c>
      <c r="DB358">
        <v>891</v>
      </c>
      <c r="DC358" s="27">
        <v>44264</v>
      </c>
      <c r="DD358">
        <v>891</v>
      </c>
      <c r="DE358" s="27">
        <v>44264</v>
      </c>
      <c r="DF358">
        <v>891</v>
      </c>
      <c r="DG358" s="27">
        <v>44264</v>
      </c>
      <c r="DH358">
        <v>891</v>
      </c>
      <c r="DI358" s="27">
        <v>44264</v>
      </c>
      <c r="DJ358" t="s">
        <v>60</v>
      </c>
      <c r="DK358" s="7">
        <v>44259</v>
      </c>
      <c r="DL358" t="s">
        <v>348</v>
      </c>
      <c r="DM358" s="27">
        <v>44368</v>
      </c>
      <c r="DN358" t="s">
        <v>348</v>
      </c>
      <c r="DO358" s="27">
        <v>44368</v>
      </c>
      <c r="DP358" t="s">
        <v>340</v>
      </c>
      <c r="DQ358" s="27">
        <v>44253</v>
      </c>
      <c r="DT358" t="s">
        <v>341</v>
      </c>
      <c r="DU358" s="27">
        <v>44363</v>
      </c>
      <c r="DV358" t="s">
        <v>339</v>
      </c>
      <c r="DW358" s="27">
        <v>44368</v>
      </c>
      <c r="DX358" t="s">
        <v>9</v>
      </c>
      <c r="DY358" s="7">
        <v>44368</v>
      </c>
      <c r="DZ358" t="s">
        <v>7</v>
      </c>
      <c r="EA358">
        <v>44397</v>
      </c>
      <c r="EB358" t="s">
        <v>7</v>
      </c>
      <c r="EC358" s="27">
        <v>44397</v>
      </c>
      <c r="ED358" t="s">
        <v>7</v>
      </c>
      <c r="EE358" s="27">
        <v>44397</v>
      </c>
      <c r="EF358" t="s">
        <v>7</v>
      </c>
      <c r="EG358" s="7">
        <v>44397</v>
      </c>
      <c r="EH358" t="s">
        <v>7</v>
      </c>
      <c r="EI358" s="27">
        <v>44397</v>
      </c>
      <c r="EL358" t="s">
        <v>129</v>
      </c>
      <c r="EM358" s="27">
        <v>44396</v>
      </c>
      <c r="EN358" t="s">
        <v>129</v>
      </c>
      <c r="EO358" s="27">
        <v>44396</v>
      </c>
      <c r="EP358" t="s">
        <v>130</v>
      </c>
      <c r="EQ358" s="27">
        <v>44259</v>
      </c>
      <c r="ER358" t="s">
        <v>123</v>
      </c>
      <c r="ES358" s="27">
        <v>44419</v>
      </c>
      <c r="ET358" t="s">
        <v>121</v>
      </c>
      <c r="EU358" s="27">
        <v>44419</v>
      </c>
      <c r="EV358" t="s">
        <v>62</v>
      </c>
      <c r="EW358" s="27">
        <v>44425</v>
      </c>
      <c r="EX358" t="s">
        <v>121</v>
      </c>
      <c r="EY358" s="27">
        <v>44425</v>
      </c>
      <c r="EZ358" t="s">
        <v>121</v>
      </c>
      <c r="FA358">
        <v>44425</v>
      </c>
      <c r="FB358" t="s">
        <v>121</v>
      </c>
      <c r="FC358" s="27">
        <v>44425</v>
      </c>
      <c r="FF358" t="s">
        <v>61</v>
      </c>
      <c r="FG358" s="27">
        <v>44425</v>
      </c>
      <c r="FH358" t="s">
        <v>60</v>
      </c>
      <c r="FI358" s="7">
        <v>44419</v>
      </c>
      <c r="FJ358" t="s">
        <v>60</v>
      </c>
      <c r="FK358" s="27">
        <v>44419</v>
      </c>
      <c r="FL358" t="s">
        <v>54</v>
      </c>
      <c r="FM358" s="27">
        <v>44419</v>
      </c>
      <c r="FN358" t="s">
        <v>50</v>
      </c>
      <c r="FO358" s="27">
        <v>44425</v>
      </c>
      <c r="FP358" t="s">
        <v>50</v>
      </c>
      <c r="FQ358" s="27">
        <v>44425</v>
      </c>
      <c r="FR358" t="s">
        <v>51</v>
      </c>
      <c r="FS358" s="27">
        <v>44419</v>
      </c>
      <c r="FT358" t="s">
        <v>51</v>
      </c>
      <c r="FU358" s="7">
        <v>44461</v>
      </c>
      <c r="FV358" t="s">
        <v>51</v>
      </c>
      <c r="FW358" s="27">
        <v>44461</v>
      </c>
      <c r="FX358" t="s">
        <v>51</v>
      </c>
      <c r="FY358" s="27">
        <v>44461</v>
      </c>
      <c r="FZ358" t="s">
        <v>51</v>
      </c>
      <c r="GA358" s="27">
        <v>44461</v>
      </c>
      <c r="GB358" t="s">
        <v>51</v>
      </c>
      <c r="GC358" s="27">
        <v>44461</v>
      </c>
      <c r="GD358" t="s">
        <v>51</v>
      </c>
      <c r="GE358" s="27">
        <v>44475</v>
      </c>
      <c r="GF358" t="s">
        <v>51</v>
      </c>
      <c r="GG358" s="27">
        <v>44475</v>
      </c>
      <c r="GH358" t="s">
        <v>51</v>
      </c>
      <c r="GI358" s="27">
        <v>44475</v>
      </c>
      <c r="GJ358" t="s">
        <v>51</v>
      </c>
      <c r="GK358" s="27">
        <v>44475</v>
      </c>
      <c r="GL358" t="s">
        <v>51</v>
      </c>
      <c r="GM358" s="27">
        <v>44475</v>
      </c>
      <c r="GN358" t="s">
        <v>51</v>
      </c>
      <c r="GO358" s="27">
        <v>44475</v>
      </c>
      <c r="GP358" t="s">
        <v>51</v>
      </c>
      <c r="GQ358" s="27">
        <v>44475</v>
      </c>
      <c r="GR358" t="s">
        <v>51</v>
      </c>
      <c r="GS358" s="27">
        <v>44475</v>
      </c>
      <c r="GT358" t="s">
        <v>51</v>
      </c>
      <c r="GU358" s="27">
        <v>44475</v>
      </c>
      <c r="GV358" t="s">
        <v>49</v>
      </c>
      <c r="GW358" s="27">
        <v>44508</v>
      </c>
      <c r="GX358" t="s">
        <v>49</v>
      </c>
      <c r="GY358" s="27">
        <v>44508</v>
      </c>
      <c r="GZ358" t="s">
        <v>55</v>
      </c>
      <c r="HA358" s="27">
        <v>44517</v>
      </c>
      <c r="HB358" t="s">
        <v>55</v>
      </c>
      <c r="HC358" s="27">
        <v>44517</v>
      </c>
      <c r="HD358" t="s">
        <v>55</v>
      </c>
      <c r="HE358" s="27">
        <v>44517</v>
      </c>
      <c r="HF358" t="s">
        <v>55</v>
      </c>
      <c r="HG358">
        <v>44517</v>
      </c>
      <c r="HH358" t="s">
        <v>55</v>
      </c>
      <c r="HI358">
        <v>44517</v>
      </c>
      <c r="HJ358" t="s">
        <v>55</v>
      </c>
      <c r="HK358">
        <v>44517</v>
      </c>
      <c r="HL358" t="s">
        <v>55</v>
      </c>
      <c r="HM358" s="27">
        <v>44517</v>
      </c>
      <c r="HN358" t="s">
        <v>45</v>
      </c>
      <c r="HO358" s="27">
        <v>44546</v>
      </c>
      <c r="HP358" t="s">
        <v>48</v>
      </c>
      <c r="HQ358" s="27">
        <v>44508</v>
      </c>
      <c r="HR358" s="470" t="s">
        <v>48</v>
      </c>
      <c r="HS358" s="471">
        <v>44508</v>
      </c>
      <c r="HT358" t="s">
        <v>48</v>
      </c>
      <c r="HU358" s="27">
        <v>44508</v>
      </c>
      <c r="HV358" t="s">
        <v>48</v>
      </c>
      <c r="HW358" s="27">
        <v>44508</v>
      </c>
      <c r="HX358" t="s">
        <v>48</v>
      </c>
      <c r="HY358" s="27">
        <v>44508</v>
      </c>
      <c r="HZ358" t="s">
        <v>43</v>
      </c>
      <c r="IA358" s="27">
        <v>44587</v>
      </c>
      <c r="IB358" t="s">
        <v>43</v>
      </c>
      <c r="IC358" s="27">
        <v>44587</v>
      </c>
      <c r="ID358" t="s">
        <v>43</v>
      </c>
      <c r="IE358" s="27">
        <v>44587</v>
      </c>
      <c r="IF358" t="s">
        <v>41</v>
      </c>
      <c r="IG358" s="27">
        <v>44587</v>
      </c>
      <c r="IH358" t="s">
        <v>47</v>
      </c>
      <c r="II358" s="27">
        <v>44587</v>
      </c>
      <c r="IJ358" t="s">
        <v>47</v>
      </c>
      <c r="IK358" s="27">
        <v>44606</v>
      </c>
      <c r="IL358" t="s">
        <v>47</v>
      </c>
      <c r="IM358" s="27">
        <v>44606</v>
      </c>
      <c r="IN358" t="s">
        <v>47</v>
      </c>
      <c r="IO358" s="27">
        <v>44606</v>
      </c>
      <c r="IR358" t="s">
        <v>48</v>
      </c>
      <c r="IS358">
        <v>44607</v>
      </c>
      <c r="IT358" t="s">
        <v>48</v>
      </c>
      <c r="IU358" s="27">
        <v>44607</v>
      </c>
      <c r="IV358" t="s">
        <v>48</v>
      </c>
      <c r="IW358" s="27">
        <v>44643</v>
      </c>
      <c r="IX358" t="s">
        <v>48</v>
      </c>
      <c r="IY358" s="27">
        <v>44643</v>
      </c>
      <c r="IZ358" t="s">
        <v>48</v>
      </c>
      <c r="JA358" s="27">
        <v>44643</v>
      </c>
      <c r="JD358" t="s">
        <v>48</v>
      </c>
      <c r="JE358" s="27">
        <v>44643</v>
      </c>
      <c r="JF358" t="s">
        <v>55</v>
      </c>
      <c r="JG358">
        <v>44657</v>
      </c>
      <c r="JH358" t="s">
        <v>45</v>
      </c>
      <c r="JI358" s="27">
        <v>44664</v>
      </c>
      <c r="JJ358" t="s">
        <v>45</v>
      </c>
      <c r="JK358">
        <v>44664</v>
      </c>
      <c r="JL358" t="s">
        <v>45</v>
      </c>
      <c r="JM358" s="27">
        <v>44664</v>
      </c>
      <c r="JN358" t="s">
        <v>45</v>
      </c>
      <c r="JO358" s="7">
        <v>44664</v>
      </c>
      <c r="JP358" t="s">
        <v>45</v>
      </c>
      <c r="JQ358" s="27">
        <v>44698</v>
      </c>
      <c r="JR358" t="s">
        <v>45</v>
      </c>
      <c r="JS358" s="27">
        <v>44698</v>
      </c>
      <c r="JT358" t="s">
        <v>45</v>
      </c>
      <c r="JU358">
        <v>44698</v>
      </c>
      <c r="JV358" t="s">
        <v>47</v>
      </c>
      <c r="JW358">
        <v>44727</v>
      </c>
      <c r="JX358" t="s">
        <v>47</v>
      </c>
      <c r="JY358" s="27">
        <v>44727</v>
      </c>
      <c r="JZ358" t="s">
        <v>47</v>
      </c>
      <c r="KA358" s="27">
        <v>44727</v>
      </c>
      <c r="KB358" t="s">
        <v>47</v>
      </c>
      <c r="KC358" s="27">
        <v>44768</v>
      </c>
      <c r="KD358" t="s">
        <v>47</v>
      </c>
      <c r="KE358" s="27">
        <v>44768</v>
      </c>
    </row>
    <row r="359" spans="1:291" x14ac:dyDescent="0.25">
      <c r="A359">
        <v>72</v>
      </c>
      <c r="B359" s="7">
        <v>43929</v>
      </c>
      <c r="D359">
        <v>165</v>
      </c>
      <c r="E359" s="7">
        <v>43929</v>
      </c>
      <c r="G359">
        <v>283</v>
      </c>
      <c r="I359">
        <v>301</v>
      </c>
      <c r="J359" s="7">
        <v>43929</v>
      </c>
      <c r="L359">
        <v>283</v>
      </c>
      <c r="M359">
        <v>120</v>
      </c>
      <c r="O359">
        <v>4714</v>
      </c>
      <c r="P359" s="7">
        <v>43916</v>
      </c>
      <c r="X359">
        <v>120</v>
      </c>
      <c r="Y359">
        <v>72</v>
      </c>
      <c r="Z359" s="7">
        <v>43978</v>
      </c>
      <c r="AA359">
        <v>134</v>
      </c>
      <c r="AB359">
        <v>134</v>
      </c>
      <c r="AC359">
        <v>6417</v>
      </c>
      <c r="AD359" s="7">
        <v>43970</v>
      </c>
      <c r="AE359" s="14">
        <v>9300</v>
      </c>
      <c r="AF359">
        <v>2100</v>
      </c>
      <c r="AG359" s="7">
        <v>43972</v>
      </c>
      <c r="AK359">
        <v>2496</v>
      </c>
      <c r="AL359" s="7">
        <v>44000</v>
      </c>
      <c r="AM359">
        <v>6417</v>
      </c>
      <c r="AN359">
        <v>2496</v>
      </c>
      <c r="AO359" s="7">
        <v>44000</v>
      </c>
      <c r="AP359">
        <v>2496</v>
      </c>
      <c r="AQ359" s="7">
        <v>44000</v>
      </c>
      <c r="AR359">
        <v>2496</v>
      </c>
      <c r="AS359" s="27">
        <v>44019</v>
      </c>
      <c r="AT359">
        <v>2496</v>
      </c>
      <c r="AU359" s="27">
        <v>44019</v>
      </c>
      <c r="AV359">
        <v>2496</v>
      </c>
      <c r="AW359" s="27">
        <v>44019</v>
      </c>
      <c r="AX359">
        <v>2496</v>
      </c>
      <c r="AY359" s="27">
        <v>44050</v>
      </c>
      <c r="AZ359" t="s">
        <v>2588</v>
      </c>
      <c r="BA359" s="27">
        <v>44050</v>
      </c>
      <c r="BB359" t="s">
        <v>2588</v>
      </c>
      <c r="BC359" s="27">
        <v>44050</v>
      </c>
      <c r="BD359">
        <v>1401</v>
      </c>
      <c r="BE359" s="27">
        <v>44083</v>
      </c>
      <c r="BF359">
        <v>1401</v>
      </c>
      <c r="BG359" s="27">
        <v>44083</v>
      </c>
      <c r="BJ359">
        <v>1401</v>
      </c>
      <c r="BK359" s="27">
        <v>44083</v>
      </c>
      <c r="BL359">
        <v>1401</v>
      </c>
      <c r="BM359" s="27">
        <v>44119</v>
      </c>
      <c r="BN359">
        <v>890</v>
      </c>
      <c r="BO359" s="27">
        <v>44119</v>
      </c>
      <c r="BP359">
        <v>890</v>
      </c>
      <c r="BQ359" s="7">
        <v>44119</v>
      </c>
      <c r="BR359">
        <v>2496</v>
      </c>
      <c r="BS359" s="27">
        <v>44119</v>
      </c>
      <c r="BT359">
        <v>890</v>
      </c>
      <c r="BU359" s="27">
        <v>44167</v>
      </c>
      <c r="BV359">
        <v>890</v>
      </c>
      <c r="BW359" s="7">
        <v>44167</v>
      </c>
      <c r="BX359">
        <v>2496</v>
      </c>
      <c r="BY359" s="27">
        <v>44119</v>
      </c>
      <c r="BZ359">
        <v>820</v>
      </c>
      <c r="CA359" s="27">
        <v>44167</v>
      </c>
      <c r="CB359">
        <v>1401</v>
      </c>
      <c r="CC359" s="27">
        <v>44217</v>
      </c>
      <c r="CH359">
        <v>4277</v>
      </c>
      <c r="CI359" s="27">
        <v>44217</v>
      </c>
      <c r="CL359">
        <v>4277</v>
      </c>
      <c r="CM359" s="27">
        <v>44248</v>
      </c>
      <c r="CN359">
        <v>2499</v>
      </c>
      <c r="CO359" s="27">
        <v>44248</v>
      </c>
      <c r="CP359">
        <v>2499</v>
      </c>
      <c r="CQ359" s="7">
        <v>44248</v>
      </c>
      <c r="CV359">
        <v>1401</v>
      </c>
      <c r="CW359" s="27">
        <v>44264</v>
      </c>
      <c r="CX359">
        <v>1401</v>
      </c>
      <c r="CY359" s="27">
        <v>44264</v>
      </c>
      <c r="CZ359">
        <v>1401</v>
      </c>
      <c r="DA359" s="27">
        <v>44299</v>
      </c>
      <c r="DB359">
        <v>1401</v>
      </c>
      <c r="DC359" s="27">
        <v>44299</v>
      </c>
      <c r="DD359">
        <v>1401</v>
      </c>
      <c r="DE359" s="27">
        <v>44299</v>
      </c>
      <c r="DF359">
        <v>1401</v>
      </c>
      <c r="DG359" s="27">
        <v>44299</v>
      </c>
      <c r="DH359">
        <v>1401</v>
      </c>
      <c r="DI359" s="27">
        <v>44299</v>
      </c>
      <c r="DJ359" t="s">
        <v>61</v>
      </c>
      <c r="DK359" s="7">
        <v>44259</v>
      </c>
      <c r="DL359" t="s">
        <v>350</v>
      </c>
      <c r="DM359" s="27">
        <v>44050</v>
      </c>
      <c r="DN359" t="s">
        <v>350</v>
      </c>
      <c r="DO359" s="27">
        <v>44050</v>
      </c>
      <c r="DP359" t="s">
        <v>341</v>
      </c>
      <c r="DQ359" s="27">
        <v>44363</v>
      </c>
      <c r="DT359" t="s">
        <v>342</v>
      </c>
      <c r="DU359" s="27">
        <v>44363</v>
      </c>
      <c r="DV359" t="s">
        <v>340</v>
      </c>
      <c r="DW359" s="27">
        <v>44253</v>
      </c>
      <c r="DX359" t="s">
        <v>338</v>
      </c>
      <c r="DY359" s="7">
        <v>44368</v>
      </c>
      <c r="DZ359" t="s">
        <v>9</v>
      </c>
      <c r="EA359">
        <v>44397</v>
      </c>
      <c r="EB359" t="s">
        <v>9</v>
      </c>
      <c r="EC359" s="27">
        <v>44397</v>
      </c>
      <c r="ED359" t="s">
        <v>9</v>
      </c>
      <c r="EE359" s="27">
        <v>44397</v>
      </c>
      <c r="EF359" t="s">
        <v>9</v>
      </c>
      <c r="EG359" s="7">
        <v>44397</v>
      </c>
      <c r="EH359" t="s">
        <v>9</v>
      </c>
      <c r="EI359" s="27">
        <v>44397</v>
      </c>
      <c r="EL359" t="s">
        <v>130</v>
      </c>
      <c r="EM359" s="27">
        <v>44259</v>
      </c>
      <c r="EN359" t="s">
        <v>130</v>
      </c>
      <c r="EO359" s="27">
        <v>44259</v>
      </c>
      <c r="EP359" t="s">
        <v>131</v>
      </c>
      <c r="EQ359" s="27">
        <v>44392</v>
      </c>
      <c r="ER359" t="s">
        <v>125</v>
      </c>
      <c r="ES359" s="27">
        <v>44419</v>
      </c>
      <c r="ET359" t="s">
        <v>123</v>
      </c>
      <c r="EU359" s="27">
        <v>44419</v>
      </c>
      <c r="EV359" t="s">
        <v>121</v>
      </c>
      <c r="EW359" s="27">
        <v>44425</v>
      </c>
      <c r="EX359" t="s">
        <v>123</v>
      </c>
      <c r="EY359" s="27">
        <v>44419</v>
      </c>
      <c r="EZ359" t="s">
        <v>123</v>
      </c>
      <c r="FA359">
        <v>44419</v>
      </c>
      <c r="FB359" t="s">
        <v>123</v>
      </c>
      <c r="FC359" s="27">
        <v>44419</v>
      </c>
      <c r="FF359" t="s">
        <v>62</v>
      </c>
      <c r="FG359" s="27">
        <v>44425</v>
      </c>
      <c r="FH359" t="s">
        <v>61</v>
      </c>
      <c r="FI359" s="7">
        <v>44425</v>
      </c>
      <c r="FJ359" t="s">
        <v>61</v>
      </c>
      <c r="FK359" s="27">
        <v>44425</v>
      </c>
      <c r="FL359" t="s">
        <v>56</v>
      </c>
      <c r="FM359" s="27">
        <v>44419</v>
      </c>
      <c r="FN359" t="s">
        <v>53</v>
      </c>
      <c r="FO359" s="27">
        <v>44419</v>
      </c>
      <c r="FP359" t="s">
        <v>53</v>
      </c>
      <c r="FQ359" s="27">
        <v>44419</v>
      </c>
      <c r="FR359" t="s">
        <v>50</v>
      </c>
      <c r="FS359" s="27">
        <v>44425</v>
      </c>
      <c r="FT359" t="s">
        <v>50</v>
      </c>
      <c r="FU359" s="7">
        <v>44461</v>
      </c>
      <c r="FV359" t="s">
        <v>50</v>
      </c>
      <c r="FW359" s="27">
        <v>44461</v>
      </c>
      <c r="FX359" t="s">
        <v>50</v>
      </c>
      <c r="FY359" s="27">
        <v>44461</v>
      </c>
      <c r="FZ359" t="s">
        <v>50</v>
      </c>
      <c r="GA359" s="27">
        <v>44461</v>
      </c>
      <c r="GB359" t="s">
        <v>50</v>
      </c>
      <c r="GC359" s="27">
        <v>44461</v>
      </c>
      <c r="GD359" t="s">
        <v>50</v>
      </c>
      <c r="GE359" s="27">
        <v>44475</v>
      </c>
      <c r="GF359" t="s">
        <v>50</v>
      </c>
      <c r="GG359" s="27">
        <v>44475</v>
      </c>
      <c r="GH359" t="s">
        <v>50</v>
      </c>
      <c r="GI359" s="27">
        <v>44475</v>
      </c>
      <c r="GJ359" t="s">
        <v>50</v>
      </c>
      <c r="GK359" s="27">
        <v>44475</v>
      </c>
      <c r="GL359" t="s">
        <v>50</v>
      </c>
      <c r="GM359" s="27">
        <v>44475</v>
      </c>
      <c r="GN359" t="s">
        <v>50</v>
      </c>
      <c r="GO359" s="27">
        <v>44475</v>
      </c>
      <c r="GP359" t="s">
        <v>50</v>
      </c>
      <c r="GQ359" s="27">
        <v>44475</v>
      </c>
      <c r="GR359" t="s">
        <v>50</v>
      </c>
      <c r="GS359" s="27">
        <v>44475</v>
      </c>
      <c r="GT359" t="s">
        <v>50</v>
      </c>
      <c r="GU359" s="27">
        <v>44475</v>
      </c>
      <c r="GV359" t="s">
        <v>51</v>
      </c>
      <c r="GW359" s="27">
        <v>44517</v>
      </c>
      <c r="GX359" t="s">
        <v>51</v>
      </c>
      <c r="GY359" s="27">
        <v>44517</v>
      </c>
      <c r="GZ359" t="s">
        <v>49</v>
      </c>
      <c r="HA359" s="27">
        <v>44508</v>
      </c>
      <c r="HB359" t="s">
        <v>49</v>
      </c>
      <c r="HC359" s="27">
        <v>44508</v>
      </c>
      <c r="HD359" t="s">
        <v>49</v>
      </c>
      <c r="HE359" s="27">
        <v>44508</v>
      </c>
      <c r="HF359" t="s">
        <v>49</v>
      </c>
      <c r="HG359">
        <v>44508</v>
      </c>
      <c r="HH359" t="s">
        <v>49</v>
      </c>
      <c r="HI359">
        <v>44508</v>
      </c>
      <c r="HJ359" t="s">
        <v>49</v>
      </c>
      <c r="HK359">
        <v>44508</v>
      </c>
      <c r="HL359" t="s">
        <v>49</v>
      </c>
      <c r="HM359" s="27">
        <v>44546</v>
      </c>
      <c r="HN359" t="s">
        <v>47</v>
      </c>
      <c r="HO359" s="27">
        <v>44546</v>
      </c>
      <c r="HP359" t="s">
        <v>55</v>
      </c>
      <c r="HQ359" s="27">
        <v>44551</v>
      </c>
      <c r="HR359" s="470" t="s">
        <v>55</v>
      </c>
      <c r="HS359" s="471">
        <v>44551</v>
      </c>
      <c r="HT359" t="s">
        <v>55</v>
      </c>
      <c r="HU359" s="27">
        <v>44551</v>
      </c>
      <c r="HV359" t="s">
        <v>55</v>
      </c>
      <c r="HW359" s="27">
        <v>44551</v>
      </c>
      <c r="HX359" t="s">
        <v>55</v>
      </c>
      <c r="HY359" s="27">
        <v>44587</v>
      </c>
      <c r="HZ359" t="s">
        <v>45</v>
      </c>
      <c r="IA359" s="27">
        <v>44587</v>
      </c>
      <c r="IB359" t="s">
        <v>45</v>
      </c>
      <c r="IC359" s="27">
        <v>44587</v>
      </c>
      <c r="ID359" t="s">
        <v>45</v>
      </c>
      <c r="IE359" s="27">
        <v>44587</v>
      </c>
      <c r="IF359" t="s">
        <v>43</v>
      </c>
      <c r="IG359" s="27">
        <v>44587</v>
      </c>
      <c r="IH359" t="s">
        <v>48</v>
      </c>
      <c r="II359" s="27">
        <v>44508</v>
      </c>
      <c r="IJ359" t="s">
        <v>48</v>
      </c>
      <c r="IK359" s="27">
        <v>44607</v>
      </c>
      <c r="IL359" t="s">
        <v>48</v>
      </c>
      <c r="IM359" s="27">
        <v>44607</v>
      </c>
      <c r="IN359" t="s">
        <v>48</v>
      </c>
      <c r="IO359" s="27">
        <v>44607</v>
      </c>
      <c r="IR359" t="s">
        <v>55</v>
      </c>
      <c r="IS359">
        <v>44630</v>
      </c>
      <c r="IT359" t="s">
        <v>55</v>
      </c>
      <c r="IU359" s="27">
        <v>44630</v>
      </c>
      <c r="IV359" t="s">
        <v>55</v>
      </c>
      <c r="IW359" s="27">
        <v>44630</v>
      </c>
      <c r="IX359" t="s">
        <v>55</v>
      </c>
      <c r="IY359" s="27">
        <v>44630</v>
      </c>
      <c r="IZ359" t="s">
        <v>55</v>
      </c>
      <c r="JA359" s="27">
        <v>44630</v>
      </c>
      <c r="JD359" t="s">
        <v>55</v>
      </c>
      <c r="JE359" s="27">
        <v>44657</v>
      </c>
      <c r="JF359" t="s">
        <v>49</v>
      </c>
      <c r="JG359">
        <v>44663</v>
      </c>
      <c r="JH359" t="s">
        <v>47</v>
      </c>
      <c r="JI359" s="27">
        <v>44664</v>
      </c>
      <c r="JJ359" t="s">
        <v>47</v>
      </c>
      <c r="JK359">
        <v>44664</v>
      </c>
      <c r="JL359" t="s">
        <v>47</v>
      </c>
      <c r="JM359" s="27">
        <v>44664</v>
      </c>
      <c r="JN359" t="s">
        <v>47</v>
      </c>
      <c r="JO359" s="7">
        <v>44664</v>
      </c>
      <c r="JP359" t="s">
        <v>47</v>
      </c>
      <c r="JQ359" s="27">
        <v>44698</v>
      </c>
      <c r="JR359" t="s">
        <v>47</v>
      </c>
      <c r="JS359" s="27">
        <v>44698</v>
      </c>
      <c r="JT359" t="s">
        <v>47</v>
      </c>
      <c r="JU359">
        <v>44698</v>
      </c>
      <c r="JV359" t="s">
        <v>48</v>
      </c>
      <c r="JW359">
        <v>44727</v>
      </c>
      <c r="JX359" t="s">
        <v>48</v>
      </c>
      <c r="JY359" s="27">
        <v>44727</v>
      </c>
      <c r="JZ359" t="s">
        <v>48</v>
      </c>
      <c r="KA359" s="27">
        <v>44727</v>
      </c>
      <c r="KB359" t="s">
        <v>48</v>
      </c>
      <c r="KC359" s="27">
        <v>44768</v>
      </c>
      <c r="KD359" t="s">
        <v>48</v>
      </c>
      <c r="KE359" s="27">
        <v>44768</v>
      </c>
    </row>
    <row r="360" spans="1:291" x14ac:dyDescent="0.25">
      <c r="A360">
        <v>134</v>
      </c>
      <c r="B360" s="7">
        <v>43929</v>
      </c>
      <c r="D360">
        <v>301</v>
      </c>
      <c r="E360" s="7">
        <v>43929</v>
      </c>
      <c r="G360">
        <v>284</v>
      </c>
      <c r="I360">
        <v>149</v>
      </c>
      <c r="J360" s="7">
        <v>43929</v>
      </c>
      <c r="L360">
        <v>284</v>
      </c>
      <c r="M360">
        <v>72</v>
      </c>
      <c r="O360" t="s">
        <v>2584</v>
      </c>
      <c r="P360" s="7">
        <v>43916</v>
      </c>
      <c r="X360">
        <v>72</v>
      </c>
      <c r="Y360">
        <v>134</v>
      </c>
      <c r="Z360" s="7">
        <v>43929</v>
      </c>
      <c r="AA360">
        <v>291</v>
      </c>
      <c r="AB360">
        <v>291</v>
      </c>
      <c r="AC360">
        <v>6421</v>
      </c>
      <c r="AD360" s="7">
        <v>43970</v>
      </c>
      <c r="AE360" s="14">
        <v>9303</v>
      </c>
      <c r="AF360">
        <v>820</v>
      </c>
      <c r="AG360" s="7">
        <v>43972</v>
      </c>
      <c r="AK360">
        <v>2497</v>
      </c>
      <c r="AL360" s="7">
        <v>43972</v>
      </c>
      <c r="AM360">
        <v>6421</v>
      </c>
      <c r="AN360">
        <v>2497</v>
      </c>
      <c r="AO360" s="7">
        <v>43972</v>
      </c>
      <c r="AP360">
        <v>2497</v>
      </c>
      <c r="AQ360" s="7">
        <v>43972</v>
      </c>
      <c r="AR360">
        <v>2497</v>
      </c>
      <c r="AS360" s="27">
        <v>44019</v>
      </c>
      <c r="AT360">
        <v>2497</v>
      </c>
      <c r="AU360" s="27">
        <v>44019</v>
      </c>
      <c r="AV360">
        <v>2497</v>
      </c>
      <c r="AW360" s="27">
        <v>44019</v>
      </c>
      <c r="AX360">
        <v>2497</v>
      </c>
      <c r="AY360" s="27">
        <v>44050</v>
      </c>
      <c r="AZ360">
        <v>2496</v>
      </c>
      <c r="BA360" s="27">
        <v>44050</v>
      </c>
      <c r="BB360">
        <v>2496</v>
      </c>
      <c r="BC360" s="27">
        <v>44050</v>
      </c>
      <c r="BD360" t="s">
        <v>2588</v>
      </c>
      <c r="BE360" s="27">
        <v>44050</v>
      </c>
      <c r="BF360" t="s">
        <v>2588</v>
      </c>
      <c r="BG360" s="27">
        <v>44050</v>
      </c>
      <c r="BJ360" t="s">
        <v>2588</v>
      </c>
      <c r="BK360" s="27">
        <v>44050</v>
      </c>
      <c r="BL360" t="s">
        <v>2588</v>
      </c>
      <c r="BM360" s="27">
        <v>44119</v>
      </c>
      <c r="BN360">
        <v>891</v>
      </c>
      <c r="BO360" s="27">
        <v>44119</v>
      </c>
      <c r="BP360">
        <v>891</v>
      </c>
      <c r="BQ360" s="7">
        <v>44119</v>
      </c>
      <c r="BR360">
        <v>2497</v>
      </c>
      <c r="BS360" s="27">
        <v>44167</v>
      </c>
      <c r="BT360">
        <v>891</v>
      </c>
      <c r="BU360" s="27">
        <v>44167</v>
      </c>
      <c r="BV360">
        <v>891</v>
      </c>
      <c r="BW360" s="7">
        <v>44167</v>
      </c>
      <c r="BX360">
        <v>2497</v>
      </c>
      <c r="BY360" s="27">
        <v>44167</v>
      </c>
      <c r="BZ360">
        <v>890</v>
      </c>
      <c r="CA360" s="27">
        <v>44167</v>
      </c>
      <c r="CB360" t="s">
        <v>2588</v>
      </c>
      <c r="CC360" s="27">
        <v>44217</v>
      </c>
      <c r="CH360">
        <v>4278</v>
      </c>
      <c r="CI360" s="27">
        <v>44217</v>
      </c>
      <c r="CL360">
        <v>4278</v>
      </c>
      <c r="CM360" s="27">
        <v>44248</v>
      </c>
      <c r="CN360">
        <v>4277</v>
      </c>
      <c r="CO360" s="27">
        <v>44248</v>
      </c>
      <c r="CP360">
        <v>4277</v>
      </c>
      <c r="CQ360" s="7">
        <v>44248</v>
      </c>
      <c r="CV360" t="s">
        <v>2588</v>
      </c>
      <c r="CW360" s="27">
        <v>44264</v>
      </c>
      <c r="CX360" t="s">
        <v>2588</v>
      </c>
      <c r="CY360" s="27">
        <v>44264</v>
      </c>
      <c r="CZ360" t="s">
        <v>2588</v>
      </c>
      <c r="DA360" s="27">
        <v>44299</v>
      </c>
      <c r="DB360" t="s">
        <v>2588</v>
      </c>
      <c r="DC360" s="27">
        <v>44299</v>
      </c>
      <c r="DD360" t="s">
        <v>2588</v>
      </c>
      <c r="DE360" s="27">
        <v>44330</v>
      </c>
      <c r="DF360" t="s">
        <v>2588</v>
      </c>
      <c r="DG360" s="27">
        <v>44330</v>
      </c>
      <c r="DH360" t="s">
        <v>2588</v>
      </c>
      <c r="DI360" s="27">
        <v>44330</v>
      </c>
      <c r="DJ360" t="s">
        <v>62</v>
      </c>
      <c r="DK360" s="7">
        <v>44259</v>
      </c>
      <c r="DL360" t="s">
        <v>351</v>
      </c>
      <c r="DM360" s="27">
        <v>44368</v>
      </c>
      <c r="DN360" t="s">
        <v>351</v>
      </c>
      <c r="DO360" s="27">
        <v>44368</v>
      </c>
      <c r="DP360" t="s">
        <v>342</v>
      </c>
      <c r="DQ360" s="27">
        <v>44363</v>
      </c>
      <c r="DT360" t="s">
        <v>343</v>
      </c>
      <c r="DU360" s="27">
        <v>44363</v>
      </c>
      <c r="DV360" t="s">
        <v>341</v>
      </c>
      <c r="DW360" s="27">
        <v>44363</v>
      </c>
      <c r="DX360" t="s">
        <v>339</v>
      </c>
      <c r="DY360" s="7">
        <v>44368</v>
      </c>
      <c r="DZ360" t="s">
        <v>338</v>
      </c>
      <c r="EA360">
        <v>44397</v>
      </c>
      <c r="EB360" t="s">
        <v>338</v>
      </c>
      <c r="EC360" s="27">
        <v>44397</v>
      </c>
      <c r="ED360" t="s">
        <v>338</v>
      </c>
      <c r="EE360" s="27">
        <v>44397</v>
      </c>
      <c r="EF360" t="s">
        <v>338</v>
      </c>
      <c r="EG360" s="7">
        <v>44397</v>
      </c>
      <c r="EH360" t="s">
        <v>338</v>
      </c>
      <c r="EI360" s="27">
        <v>44397</v>
      </c>
      <c r="EL360" t="s">
        <v>131</v>
      </c>
      <c r="EM360" s="27">
        <v>44392</v>
      </c>
      <c r="EN360" t="s">
        <v>131</v>
      </c>
      <c r="EO360" s="27">
        <v>44392</v>
      </c>
      <c r="EP360" t="s">
        <v>7</v>
      </c>
      <c r="EQ360" s="27">
        <v>44397</v>
      </c>
      <c r="ER360" t="s">
        <v>127</v>
      </c>
      <c r="ES360" s="27">
        <v>44419</v>
      </c>
      <c r="ET360" t="s">
        <v>125</v>
      </c>
      <c r="EU360" s="27">
        <v>44419</v>
      </c>
      <c r="EV360" t="s">
        <v>123</v>
      </c>
      <c r="EW360" s="27">
        <v>44419</v>
      </c>
      <c r="EX360" t="s">
        <v>125</v>
      </c>
      <c r="EY360" s="27">
        <v>44419</v>
      </c>
      <c r="EZ360" t="s">
        <v>125</v>
      </c>
      <c r="FA360">
        <v>44419</v>
      </c>
      <c r="FB360" t="s">
        <v>125</v>
      </c>
      <c r="FC360" s="27">
        <v>44419</v>
      </c>
      <c r="FF360" t="s">
        <v>121</v>
      </c>
      <c r="FG360" s="27">
        <v>44425</v>
      </c>
      <c r="FH360" t="s">
        <v>62</v>
      </c>
      <c r="FI360" s="7">
        <v>44425</v>
      </c>
      <c r="FJ360" t="s">
        <v>62</v>
      </c>
      <c r="FK360" s="27">
        <v>44425</v>
      </c>
      <c r="FL360" t="s">
        <v>57</v>
      </c>
      <c r="FM360" s="27">
        <v>44425</v>
      </c>
      <c r="FN360" t="s">
        <v>54</v>
      </c>
      <c r="FO360" s="27">
        <v>44419</v>
      </c>
      <c r="FP360" t="s">
        <v>54</v>
      </c>
      <c r="FQ360" s="27">
        <v>44419</v>
      </c>
      <c r="FR360" t="s">
        <v>53</v>
      </c>
      <c r="FS360" s="27">
        <v>44419</v>
      </c>
      <c r="FT360" t="s">
        <v>53</v>
      </c>
      <c r="FU360" s="7">
        <v>44461</v>
      </c>
      <c r="FV360" t="s">
        <v>53</v>
      </c>
      <c r="FW360" s="27">
        <v>44461</v>
      </c>
      <c r="FX360" t="s">
        <v>53</v>
      </c>
      <c r="FY360" s="27">
        <v>44461</v>
      </c>
      <c r="FZ360" t="s">
        <v>53</v>
      </c>
      <c r="GA360" s="27">
        <v>44461</v>
      </c>
      <c r="GB360" t="s">
        <v>53</v>
      </c>
      <c r="GC360" s="27">
        <v>44461</v>
      </c>
      <c r="GD360" t="s">
        <v>53</v>
      </c>
      <c r="GE360" s="27">
        <v>44475</v>
      </c>
      <c r="GF360" t="s">
        <v>53</v>
      </c>
      <c r="GG360" s="27">
        <v>44475</v>
      </c>
      <c r="GH360" t="s">
        <v>53</v>
      </c>
      <c r="GI360" s="27">
        <v>44475</v>
      </c>
      <c r="GJ360" t="s">
        <v>53</v>
      </c>
      <c r="GK360" s="27">
        <v>44475</v>
      </c>
      <c r="GL360" t="s">
        <v>53</v>
      </c>
      <c r="GM360" s="27">
        <v>44475</v>
      </c>
      <c r="GN360" t="s">
        <v>53</v>
      </c>
      <c r="GO360" s="27">
        <v>44475</v>
      </c>
      <c r="GP360" t="s">
        <v>53</v>
      </c>
      <c r="GQ360" s="27">
        <v>44475</v>
      </c>
      <c r="GR360" t="s">
        <v>53</v>
      </c>
      <c r="GS360" s="27">
        <v>44475</v>
      </c>
      <c r="GT360" t="s">
        <v>53</v>
      </c>
      <c r="GU360" s="27">
        <v>44475</v>
      </c>
      <c r="GV360" t="s">
        <v>50</v>
      </c>
      <c r="GW360" s="27">
        <v>44517</v>
      </c>
      <c r="GX360" t="s">
        <v>50</v>
      </c>
      <c r="GY360" s="27">
        <v>44517</v>
      </c>
      <c r="GZ360" t="s">
        <v>51</v>
      </c>
      <c r="HA360" s="27">
        <v>44517</v>
      </c>
      <c r="HB360" t="s">
        <v>51</v>
      </c>
      <c r="HC360" s="27">
        <v>44517</v>
      </c>
      <c r="HD360" t="s">
        <v>51</v>
      </c>
      <c r="HE360" s="27">
        <v>44517</v>
      </c>
      <c r="HF360" t="s">
        <v>51</v>
      </c>
      <c r="HG360">
        <v>44517</v>
      </c>
      <c r="HH360" t="s">
        <v>51</v>
      </c>
      <c r="HI360">
        <v>44517</v>
      </c>
      <c r="HJ360" t="s">
        <v>51</v>
      </c>
      <c r="HK360">
        <v>44517</v>
      </c>
      <c r="HL360" t="s">
        <v>51</v>
      </c>
      <c r="HM360" s="27">
        <v>44517</v>
      </c>
      <c r="HN360" t="s">
        <v>48</v>
      </c>
      <c r="HO360" s="27">
        <v>44508</v>
      </c>
      <c r="HP360" t="s">
        <v>49</v>
      </c>
      <c r="HQ360" s="27">
        <v>44546</v>
      </c>
      <c r="HR360" s="470" t="s">
        <v>49</v>
      </c>
      <c r="HS360" s="471">
        <v>44546</v>
      </c>
      <c r="HT360" t="s">
        <v>49</v>
      </c>
      <c r="HU360" s="27">
        <v>44546</v>
      </c>
      <c r="HV360" t="s">
        <v>49</v>
      </c>
      <c r="HW360" s="27">
        <v>44546</v>
      </c>
      <c r="HX360" t="s">
        <v>49</v>
      </c>
      <c r="HY360" s="27">
        <v>44546</v>
      </c>
      <c r="HZ360" t="s">
        <v>47</v>
      </c>
      <c r="IA360" s="27">
        <v>44587</v>
      </c>
      <c r="IB360" t="s">
        <v>47</v>
      </c>
      <c r="IC360" s="27">
        <v>44587</v>
      </c>
      <c r="ID360" t="s">
        <v>47</v>
      </c>
      <c r="IE360" s="27">
        <v>44587</v>
      </c>
      <c r="IF360" t="s">
        <v>45</v>
      </c>
      <c r="IG360" s="27">
        <v>44587</v>
      </c>
      <c r="IH360" t="s">
        <v>55</v>
      </c>
      <c r="II360" s="27">
        <v>44602</v>
      </c>
      <c r="IJ360" t="s">
        <v>55</v>
      </c>
      <c r="IK360" s="27">
        <v>44602</v>
      </c>
      <c r="IL360" t="s">
        <v>55</v>
      </c>
      <c r="IM360" s="27">
        <v>44602</v>
      </c>
      <c r="IN360" t="s">
        <v>55</v>
      </c>
      <c r="IO360" s="27">
        <v>44602</v>
      </c>
      <c r="IR360" t="s">
        <v>49</v>
      </c>
      <c r="IS360">
        <v>44606</v>
      </c>
      <c r="IT360" t="s">
        <v>49</v>
      </c>
      <c r="IU360" s="27">
        <v>44606</v>
      </c>
      <c r="IV360" t="s">
        <v>49</v>
      </c>
      <c r="IW360" s="27">
        <v>44643</v>
      </c>
      <c r="IX360" t="s">
        <v>49</v>
      </c>
      <c r="IY360" s="27">
        <v>44643</v>
      </c>
      <c r="IZ360" t="s">
        <v>49</v>
      </c>
      <c r="JA360" s="27">
        <v>44643</v>
      </c>
      <c r="JD360" t="s">
        <v>49</v>
      </c>
      <c r="JE360" s="27">
        <v>44643</v>
      </c>
      <c r="JF360" t="s">
        <v>51</v>
      </c>
      <c r="JG360">
        <v>44657</v>
      </c>
      <c r="JH360" t="s">
        <v>48</v>
      </c>
      <c r="JI360" s="27">
        <v>44663</v>
      </c>
      <c r="JJ360" t="s">
        <v>48</v>
      </c>
      <c r="JK360">
        <v>44663</v>
      </c>
      <c r="JL360" t="s">
        <v>48</v>
      </c>
      <c r="JM360" s="27">
        <v>44663</v>
      </c>
      <c r="JN360" t="s">
        <v>48</v>
      </c>
      <c r="JO360" s="7">
        <v>44663</v>
      </c>
      <c r="JP360" t="s">
        <v>48</v>
      </c>
      <c r="JQ360" s="27">
        <v>44697</v>
      </c>
      <c r="JR360" t="s">
        <v>48</v>
      </c>
      <c r="JS360" s="27">
        <v>44697</v>
      </c>
      <c r="JT360" t="s">
        <v>48</v>
      </c>
      <c r="JU360">
        <v>44697</v>
      </c>
      <c r="JV360" t="s">
        <v>55</v>
      </c>
      <c r="JW360">
        <v>44714</v>
      </c>
      <c r="JX360" t="s">
        <v>55</v>
      </c>
      <c r="JY360" s="27">
        <v>44714</v>
      </c>
      <c r="JZ360" t="s">
        <v>55</v>
      </c>
      <c r="KA360" s="27">
        <v>44763</v>
      </c>
      <c r="KB360" t="s">
        <v>55</v>
      </c>
      <c r="KC360" s="27">
        <v>44763</v>
      </c>
      <c r="KD360" t="s">
        <v>55</v>
      </c>
      <c r="KE360" s="27">
        <v>44763</v>
      </c>
    </row>
    <row r="361" spans="1:291" x14ac:dyDescent="0.25">
      <c r="A361">
        <v>291</v>
      </c>
      <c r="B361" s="7">
        <v>43929</v>
      </c>
      <c r="D361">
        <v>149</v>
      </c>
      <c r="E361" s="7">
        <v>43929</v>
      </c>
      <c r="G361">
        <v>300</v>
      </c>
      <c r="I361">
        <v>166</v>
      </c>
      <c r="J361" s="7">
        <v>43929</v>
      </c>
      <c r="L361">
        <v>300</v>
      </c>
      <c r="M361">
        <v>134</v>
      </c>
      <c r="O361">
        <v>9307</v>
      </c>
      <c r="P361" s="7">
        <v>43929</v>
      </c>
      <c r="X361">
        <v>134</v>
      </c>
      <c r="Y361">
        <v>291</v>
      </c>
      <c r="Z361" s="7">
        <v>43978</v>
      </c>
      <c r="AA361">
        <v>137</v>
      </c>
      <c r="AB361">
        <v>137</v>
      </c>
      <c r="AC361">
        <v>6430</v>
      </c>
      <c r="AD361" s="7">
        <v>43970</v>
      </c>
      <c r="AE361" s="14">
        <v>9308</v>
      </c>
      <c r="AF361">
        <v>890</v>
      </c>
      <c r="AG361" s="7">
        <v>43972</v>
      </c>
      <c r="AK361">
        <v>2495</v>
      </c>
      <c r="AL361" s="7">
        <v>44000</v>
      </c>
      <c r="AM361">
        <v>6430</v>
      </c>
      <c r="AN361">
        <v>2495</v>
      </c>
      <c r="AO361" s="7">
        <v>44000</v>
      </c>
      <c r="AP361">
        <v>2495</v>
      </c>
      <c r="AQ361" s="7">
        <v>44000</v>
      </c>
      <c r="AR361">
        <v>2495</v>
      </c>
      <c r="AS361" s="27">
        <v>44019</v>
      </c>
      <c r="AT361">
        <v>2495</v>
      </c>
      <c r="AU361" s="27">
        <v>44019</v>
      </c>
      <c r="AV361">
        <v>2495</v>
      </c>
      <c r="AW361" s="27">
        <v>44019</v>
      </c>
      <c r="AX361">
        <v>2495</v>
      </c>
      <c r="AY361" s="27">
        <v>44019</v>
      </c>
      <c r="AZ361">
        <v>2497</v>
      </c>
      <c r="BA361" s="27">
        <v>44050</v>
      </c>
      <c r="BB361">
        <v>2497</v>
      </c>
      <c r="BC361" s="27">
        <v>44050</v>
      </c>
      <c r="BD361">
        <v>2496</v>
      </c>
      <c r="BE361" s="27">
        <v>44083</v>
      </c>
      <c r="BF361">
        <v>2496</v>
      </c>
      <c r="BG361" s="27">
        <v>44083</v>
      </c>
      <c r="BJ361">
        <v>2496</v>
      </c>
      <c r="BK361" s="27">
        <v>44083</v>
      </c>
      <c r="BL361">
        <v>2496</v>
      </c>
      <c r="BM361" s="27">
        <v>44119</v>
      </c>
      <c r="BN361">
        <v>1401</v>
      </c>
      <c r="BO361" s="27">
        <v>44119</v>
      </c>
      <c r="BP361">
        <v>1401</v>
      </c>
      <c r="BQ361" s="7">
        <v>44119</v>
      </c>
      <c r="BR361">
        <v>2495</v>
      </c>
      <c r="BS361" s="27">
        <v>44167</v>
      </c>
      <c r="BT361">
        <v>1401</v>
      </c>
      <c r="BU361" s="27">
        <v>44167</v>
      </c>
      <c r="BV361">
        <v>1401</v>
      </c>
      <c r="BW361" s="7">
        <v>44167</v>
      </c>
      <c r="BX361">
        <v>2495</v>
      </c>
      <c r="BY361" s="27">
        <v>44167</v>
      </c>
      <c r="BZ361">
        <v>891</v>
      </c>
      <c r="CA361" s="27">
        <v>44167</v>
      </c>
      <c r="CB361">
        <v>2496</v>
      </c>
      <c r="CC361" s="27">
        <v>44217</v>
      </c>
      <c r="CH361" t="s">
        <v>2591</v>
      </c>
      <c r="CI361" s="27">
        <v>44019</v>
      </c>
      <c r="CL361" t="s">
        <v>2591</v>
      </c>
      <c r="CM361" s="27">
        <v>44019</v>
      </c>
      <c r="CN361">
        <v>4278</v>
      </c>
      <c r="CO361" s="27">
        <v>44248</v>
      </c>
      <c r="CP361">
        <v>4278</v>
      </c>
      <c r="CQ361" s="7">
        <v>44248</v>
      </c>
      <c r="CV361">
        <v>2496</v>
      </c>
      <c r="CW361" s="27">
        <v>44264</v>
      </c>
      <c r="CX361">
        <v>2496</v>
      </c>
      <c r="CY361" s="27">
        <v>44264</v>
      </c>
      <c r="CZ361">
        <v>2496</v>
      </c>
      <c r="DA361" s="27">
        <v>44299</v>
      </c>
      <c r="DB361">
        <v>2496</v>
      </c>
      <c r="DC361" s="27">
        <v>44299</v>
      </c>
      <c r="DD361">
        <v>2496</v>
      </c>
      <c r="DE361" s="27">
        <v>44330</v>
      </c>
      <c r="DF361">
        <v>2496</v>
      </c>
      <c r="DG361" s="27">
        <v>44330</v>
      </c>
      <c r="DH361">
        <v>2496</v>
      </c>
      <c r="DI361" s="27">
        <v>44330</v>
      </c>
      <c r="DJ361" t="s">
        <v>121</v>
      </c>
      <c r="DK361" s="7">
        <v>44266</v>
      </c>
      <c r="DL361" t="s">
        <v>352</v>
      </c>
      <c r="DM361" s="27">
        <v>44368</v>
      </c>
      <c r="DN361" t="s">
        <v>352</v>
      </c>
      <c r="DO361" s="27">
        <v>44368</v>
      </c>
      <c r="DP361" t="s">
        <v>343</v>
      </c>
      <c r="DQ361" s="27">
        <v>44363</v>
      </c>
      <c r="DT361" t="s">
        <v>344</v>
      </c>
      <c r="DU361" s="27">
        <v>44363</v>
      </c>
      <c r="DV361" t="s">
        <v>342</v>
      </c>
      <c r="DW361" s="27">
        <v>44363</v>
      </c>
      <c r="DX361" t="s">
        <v>340</v>
      </c>
      <c r="DY361" s="7">
        <v>44253</v>
      </c>
      <c r="DZ361" t="s">
        <v>339</v>
      </c>
      <c r="EA361">
        <v>44397</v>
      </c>
      <c r="EB361" t="s">
        <v>339</v>
      </c>
      <c r="EC361" s="27">
        <v>44397</v>
      </c>
      <c r="ED361" t="s">
        <v>339</v>
      </c>
      <c r="EE361" s="27">
        <v>44397</v>
      </c>
      <c r="EF361" t="s">
        <v>339</v>
      </c>
      <c r="EG361" s="7">
        <v>44397</v>
      </c>
      <c r="EH361" t="s">
        <v>339</v>
      </c>
      <c r="EI361" s="27">
        <v>44397</v>
      </c>
      <c r="EL361" t="s">
        <v>7</v>
      </c>
      <c r="EM361" s="27">
        <v>44397</v>
      </c>
      <c r="EN361" t="s">
        <v>7</v>
      </c>
      <c r="EO361" s="27">
        <v>44397</v>
      </c>
      <c r="EP361" t="s">
        <v>9</v>
      </c>
      <c r="EQ361" s="27">
        <v>44397</v>
      </c>
      <c r="ER361" t="s">
        <v>129</v>
      </c>
      <c r="ES361" s="27">
        <v>44396</v>
      </c>
      <c r="ET361" t="s">
        <v>127</v>
      </c>
      <c r="EU361" s="27">
        <v>44419</v>
      </c>
      <c r="EV361" t="s">
        <v>125</v>
      </c>
      <c r="EW361" s="27">
        <v>44419</v>
      </c>
      <c r="EX361" t="s">
        <v>127</v>
      </c>
      <c r="EY361" s="27">
        <v>44419</v>
      </c>
      <c r="EZ361" t="s">
        <v>127</v>
      </c>
      <c r="FA361">
        <v>44419</v>
      </c>
      <c r="FB361" t="s">
        <v>127</v>
      </c>
      <c r="FC361" s="27">
        <v>44419</v>
      </c>
      <c r="FF361" t="s">
        <v>123</v>
      </c>
      <c r="FG361" s="27">
        <v>44419</v>
      </c>
      <c r="FH361" t="s">
        <v>121</v>
      </c>
      <c r="FI361" s="7">
        <v>44425</v>
      </c>
      <c r="FJ361" t="s">
        <v>121</v>
      </c>
      <c r="FK361" s="27">
        <v>44425</v>
      </c>
      <c r="FL361" t="s">
        <v>58</v>
      </c>
      <c r="FM361" s="27">
        <v>44419</v>
      </c>
      <c r="FN361" t="s">
        <v>56</v>
      </c>
      <c r="FO361" s="27">
        <v>44419</v>
      </c>
      <c r="FP361" t="s">
        <v>56</v>
      </c>
      <c r="FQ361" s="27">
        <v>44419</v>
      </c>
      <c r="FR361" t="s">
        <v>54</v>
      </c>
      <c r="FS361" s="27">
        <v>44419</v>
      </c>
      <c r="FT361" t="s">
        <v>54</v>
      </c>
      <c r="FU361" s="7">
        <v>44461</v>
      </c>
      <c r="FV361" t="s">
        <v>54</v>
      </c>
      <c r="FW361" s="27">
        <v>44461</v>
      </c>
      <c r="FX361" t="s">
        <v>54</v>
      </c>
      <c r="FY361" s="27">
        <v>44461</v>
      </c>
      <c r="FZ361" t="s">
        <v>54</v>
      </c>
      <c r="GA361" s="27">
        <v>44461</v>
      </c>
      <c r="GB361" t="s">
        <v>54</v>
      </c>
      <c r="GC361" s="27">
        <v>44461</v>
      </c>
      <c r="GD361" t="s">
        <v>54</v>
      </c>
      <c r="GE361" s="27">
        <v>44475</v>
      </c>
      <c r="GF361" t="s">
        <v>54</v>
      </c>
      <c r="GG361" s="27">
        <v>44475</v>
      </c>
      <c r="GH361" t="s">
        <v>54</v>
      </c>
      <c r="GI361" s="27">
        <v>44475</v>
      </c>
      <c r="GJ361" t="s">
        <v>54</v>
      </c>
      <c r="GK361" s="27">
        <v>44475</v>
      </c>
      <c r="GL361" t="s">
        <v>54</v>
      </c>
      <c r="GM361" s="27">
        <v>44475</v>
      </c>
      <c r="GN361" t="s">
        <v>54</v>
      </c>
      <c r="GO361" s="27">
        <v>44475</v>
      </c>
      <c r="GP361" t="s">
        <v>54</v>
      </c>
      <c r="GQ361" s="27">
        <v>44475</v>
      </c>
      <c r="GR361" t="s">
        <v>54</v>
      </c>
      <c r="GS361" s="27">
        <v>44475</v>
      </c>
      <c r="GT361" t="s">
        <v>54</v>
      </c>
      <c r="GU361" s="27">
        <v>44475</v>
      </c>
      <c r="GV361" t="s">
        <v>53</v>
      </c>
      <c r="GW361" s="27">
        <v>44517</v>
      </c>
      <c r="GX361" t="s">
        <v>53</v>
      </c>
      <c r="GY361" s="27">
        <v>44517</v>
      </c>
      <c r="GZ361" t="s">
        <v>50</v>
      </c>
      <c r="HA361" s="27">
        <v>44517</v>
      </c>
      <c r="HB361" t="s">
        <v>50</v>
      </c>
      <c r="HC361" s="27">
        <v>44517</v>
      </c>
      <c r="HD361" t="s">
        <v>50</v>
      </c>
      <c r="HE361" s="27">
        <v>44517</v>
      </c>
      <c r="HF361" t="s">
        <v>50</v>
      </c>
      <c r="HG361">
        <v>44517</v>
      </c>
      <c r="HH361" t="s">
        <v>50</v>
      </c>
      <c r="HI361">
        <v>44517</v>
      </c>
      <c r="HJ361" t="s">
        <v>50</v>
      </c>
      <c r="HK361">
        <v>44517</v>
      </c>
      <c r="HL361" t="s">
        <v>50</v>
      </c>
      <c r="HM361" s="27">
        <v>44517</v>
      </c>
      <c r="HN361" t="s">
        <v>55</v>
      </c>
      <c r="HO361" s="27">
        <v>44551</v>
      </c>
      <c r="HP361" t="s">
        <v>51</v>
      </c>
      <c r="HQ361" s="27">
        <v>44517</v>
      </c>
      <c r="HR361" s="470" t="s">
        <v>51</v>
      </c>
      <c r="HS361" s="471">
        <v>44517</v>
      </c>
      <c r="HT361" t="s">
        <v>51</v>
      </c>
      <c r="HU361" s="27">
        <v>44517</v>
      </c>
      <c r="HV361" t="s">
        <v>51</v>
      </c>
      <c r="HW361" s="27">
        <v>44517</v>
      </c>
      <c r="HX361" t="s">
        <v>51</v>
      </c>
      <c r="HY361" s="27">
        <v>44587</v>
      </c>
      <c r="HZ361" t="s">
        <v>48</v>
      </c>
      <c r="IA361" s="27">
        <v>44508</v>
      </c>
      <c r="IB361" t="s">
        <v>48</v>
      </c>
      <c r="IC361" s="27">
        <v>44508</v>
      </c>
      <c r="ID361" t="s">
        <v>48</v>
      </c>
      <c r="IE361" s="27">
        <v>44508</v>
      </c>
      <c r="IF361" t="s">
        <v>47</v>
      </c>
      <c r="IG361" s="27">
        <v>44587</v>
      </c>
      <c r="IH361" t="s">
        <v>49</v>
      </c>
      <c r="II361" s="27">
        <v>44546</v>
      </c>
      <c r="IJ361" t="s">
        <v>49</v>
      </c>
      <c r="IK361" s="27">
        <v>44606</v>
      </c>
      <c r="IL361" t="s">
        <v>49</v>
      </c>
      <c r="IM361" s="27">
        <v>44606</v>
      </c>
      <c r="IN361" t="s">
        <v>49</v>
      </c>
      <c r="IO361" s="27">
        <v>44606</v>
      </c>
      <c r="IR361" t="s">
        <v>51</v>
      </c>
      <c r="IS361">
        <v>44630</v>
      </c>
      <c r="IT361" t="s">
        <v>51</v>
      </c>
      <c r="IU361" s="27">
        <v>44630</v>
      </c>
      <c r="IV361" t="s">
        <v>51</v>
      </c>
      <c r="IW361" s="27">
        <v>44630</v>
      </c>
      <c r="IX361" t="s">
        <v>51</v>
      </c>
      <c r="IY361" s="27">
        <v>44630</v>
      </c>
      <c r="IZ361" t="s">
        <v>51</v>
      </c>
      <c r="JA361" s="27">
        <v>44630</v>
      </c>
      <c r="JD361" t="s">
        <v>51</v>
      </c>
      <c r="JE361" s="27">
        <v>44657</v>
      </c>
      <c r="JF361" t="s">
        <v>50</v>
      </c>
      <c r="JG361">
        <v>44657</v>
      </c>
      <c r="JH361" t="s">
        <v>55</v>
      </c>
      <c r="JI361" s="27">
        <v>44657</v>
      </c>
      <c r="JJ361" t="s">
        <v>55</v>
      </c>
      <c r="JK361">
        <v>44657</v>
      </c>
      <c r="JL361" t="s">
        <v>55</v>
      </c>
      <c r="JM361" s="27">
        <v>44657</v>
      </c>
      <c r="JN361" t="s">
        <v>55</v>
      </c>
      <c r="JO361" s="7">
        <v>44657</v>
      </c>
      <c r="JP361" t="s">
        <v>55</v>
      </c>
      <c r="JQ361" s="27">
        <v>44693</v>
      </c>
      <c r="JR361" t="s">
        <v>55</v>
      </c>
      <c r="JS361" s="27">
        <v>44693</v>
      </c>
      <c r="JT361" t="s">
        <v>55</v>
      </c>
      <c r="JU361">
        <v>44714</v>
      </c>
      <c r="JV361" t="s">
        <v>49</v>
      </c>
      <c r="JW361">
        <v>44726</v>
      </c>
      <c r="JX361" t="s">
        <v>49</v>
      </c>
      <c r="JY361" s="27">
        <v>44756</v>
      </c>
      <c r="JZ361" t="s">
        <v>49</v>
      </c>
      <c r="KA361" s="27">
        <v>44756</v>
      </c>
      <c r="KB361" t="s">
        <v>49</v>
      </c>
      <c r="KC361" s="27">
        <v>44756</v>
      </c>
      <c r="KD361" t="s">
        <v>49</v>
      </c>
      <c r="KE361" s="27">
        <v>44756</v>
      </c>
    </row>
    <row r="362" spans="1:291" x14ac:dyDescent="0.25">
      <c r="A362">
        <v>137</v>
      </c>
      <c r="B362" s="7">
        <v>43929</v>
      </c>
      <c r="D362">
        <v>166</v>
      </c>
      <c r="E362" s="7">
        <v>43929</v>
      </c>
      <c r="G362">
        <v>299</v>
      </c>
      <c r="I362">
        <v>30</v>
      </c>
      <c r="J362" s="7">
        <v>43929</v>
      </c>
      <c r="L362">
        <v>299</v>
      </c>
      <c r="M362">
        <v>291</v>
      </c>
      <c r="O362">
        <v>9305</v>
      </c>
      <c r="P362" s="7">
        <v>43929</v>
      </c>
      <c r="X362">
        <v>291</v>
      </c>
      <c r="Y362">
        <v>137</v>
      </c>
      <c r="Z362" s="7">
        <v>43977</v>
      </c>
      <c r="AA362">
        <v>165</v>
      </c>
      <c r="AB362">
        <v>165</v>
      </c>
      <c r="AC362">
        <v>6431</v>
      </c>
      <c r="AD362" s="7">
        <v>43900</v>
      </c>
      <c r="AE362" s="14">
        <v>9309</v>
      </c>
      <c r="AF362">
        <v>891</v>
      </c>
      <c r="AG362" s="7">
        <v>43972</v>
      </c>
      <c r="AK362">
        <v>2499</v>
      </c>
      <c r="AL362" s="7">
        <v>44000</v>
      </c>
      <c r="AM362">
        <v>6431</v>
      </c>
      <c r="AN362">
        <v>2499</v>
      </c>
      <c r="AO362" s="7">
        <v>44000</v>
      </c>
      <c r="AP362">
        <v>2499</v>
      </c>
      <c r="AQ362" s="7">
        <v>44000</v>
      </c>
      <c r="AR362">
        <v>2499</v>
      </c>
      <c r="AS362" s="27">
        <v>44019</v>
      </c>
      <c r="AT362">
        <v>2499</v>
      </c>
      <c r="AU362" s="27">
        <v>44019</v>
      </c>
      <c r="AV362">
        <v>2499</v>
      </c>
      <c r="AW362" s="27">
        <v>44019</v>
      </c>
      <c r="AX362">
        <v>2499</v>
      </c>
      <c r="AY362" s="27">
        <v>44050</v>
      </c>
      <c r="AZ362">
        <v>2495</v>
      </c>
      <c r="BA362" s="27">
        <v>44019</v>
      </c>
      <c r="BB362">
        <v>2495</v>
      </c>
      <c r="BC362" s="27">
        <v>44019</v>
      </c>
      <c r="BD362">
        <v>2497</v>
      </c>
      <c r="BE362" s="27">
        <v>44083</v>
      </c>
      <c r="BF362">
        <v>2497</v>
      </c>
      <c r="BG362" s="27">
        <v>44083</v>
      </c>
      <c r="BJ362">
        <v>2497</v>
      </c>
      <c r="BK362" s="27">
        <v>44083</v>
      </c>
      <c r="BL362">
        <v>2497</v>
      </c>
      <c r="BM362" s="27">
        <v>44119</v>
      </c>
      <c r="BN362" t="s">
        <v>2588</v>
      </c>
      <c r="BO362" s="27">
        <v>44119</v>
      </c>
      <c r="BP362" t="s">
        <v>2588</v>
      </c>
      <c r="BQ362" s="7">
        <v>44119</v>
      </c>
      <c r="BR362">
        <v>2499</v>
      </c>
      <c r="BS362" s="27">
        <v>44167</v>
      </c>
      <c r="BT362" t="s">
        <v>2588</v>
      </c>
      <c r="BU362" s="27">
        <v>44167</v>
      </c>
      <c r="BV362" t="s">
        <v>2588</v>
      </c>
      <c r="BW362" s="7">
        <v>44167</v>
      </c>
      <c r="BX362">
        <v>2499</v>
      </c>
      <c r="BY362" s="27">
        <v>44167</v>
      </c>
      <c r="BZ362">
        <v>1401</v>
      </c>
      <c r="CA362" s="27">
        <v>44167</v>
      </c>
      <c r="CB362">
        <v>2497</v>
      </c>
      <c r="CC362" s="27">
        <v>44217</v>
      </c>
      <c r="CH362" t="s">
        <v>2593</v>
      </c>
      <c r="CI362" s="27">
        <v>44217</v>
      </c>
      <c r="CL362" t="s">
        <v>2593</v>
      </c>
      <c r="CM362" s="27">
        <v>44248</v>
      </c>
      <c r="CN362" t="s">
        <v>2591</v>
      </c>
      <c r="CO362" s="27">
        <v>44019</v>
      </c>
      <c r="CP362" t="s">
        <v>2591</v>
      </c>
      <c r="CQ362" s="7">
        <v>44019</v>
      </c>
      <c r="CV362">
        <v>2497</v>
      </c>
      <c r="CW362" s="27">
        <v>44264</v>
      </c>
      <c r="CX362">
        <v>2497</v>
      </c>
      <c r="CY362" s="27">
        <v>44264</v>
      </c>
      <c r="CZ362">
        <v>2497</v>
      </c>
      <c r="DA362" s="27">
        <v>44299</v>
      </c>
      <c r="DB362">
        <v>2497</v>
      </c>
      <c r="DC362" s="27">
        <v>44299</v>
      </c>
      <c r="DD362">
        <v>2497</v>
      </c>
      <c r="DE362" s="27">
        <v>44330</v>
      </c>
      <c r="DF362">
        <v>2497</v>
      </c>
      <c r="DG362" s="27">
        <v>44330</v>
      </c>
      <c r="DH362">
        <v>2497</v>
      </c>
      <c r="DI362" s="27">
        <v>44330</v>
      </c>
      <c r="DJ362" t="s">
        <v>123</v>
      </c>
      <c r="DK362" s="7">
        <v>44259</v>
      </c>
      <c r="DL362" t="s">
        <v>38</v>
      </c>
      <c r="DM362" s="27">
        <v>44215</v>
      </c>
      <c r="DN362" t="s">
        <v>38</v>
      </c>
      <c r="DO362" s="27">
        <v>44215</v>
      </c>
      <c r="DP362" t="s">
        <v>344</v>
      </c>
      <c r="DQ362" s="27">
        <v>44363</v>
      </c>
      <c r="DT362" t="s">
        <v>345</v>
      </c>
      <c r="DU362" s="27">
        <v>44368</v>
      </c>
      <c r="DV362" t="s">
        <v>343</v>
      </c>
      <c r="DW362" s="27">
        <v>44363</v>
      </c>
      <c r="DX362" t="s">
        <v>341</v>
      </c>
      <c r="DY362" s="7">
        <v>44363</v>
      </c>
      <c r="DZ362" t="s">
        <v>340</v>
      </c>
      <c r="EA362">
        <v>44253</v>
      </c>
      <c r="EB362" t="s">
        <v>340</v>
      </c>
      <c r="EC362" s="27">
        <v>44253</v>
      </c>
      <c r="ED362" t="s">
        <v>340</v>
      </c>
      <c r="EE362" s="27">
        <v>44253</v>
      </c>
      <c r="EF362" t="s">
        <v>340</v>
      </c>
      <c r="EG362" s="7">
        <v>44253</v>
      </c>
      <c r="EH362" t="s">
        <v>340</v>
      </c>
      <c r="EI362" s="27">
        <v>44253</v>
      </c>
      <c r="EL362" t="s">
        <v>9</v>
      </c>
      <c r="EM362" s="27">
        <v>44397</v>
      </c>
      <c r="EN362" t="s">
        <v>9</v>
      </c>
      <c r="EO362" s="27">
        <v>44397</v>
      </c>
      <c r="EP362" t="s">
        <v>338</v>
      </c>
      <c r="EQ362" s="27">
        <v>44397</v>
      </c>
      <c r="ER362" t="s">
        <v>130</v>
      </c>
      <c r="ES362" s="27">
        <v>44259</v>
      </c>
      <c r="ET362" t="s">
        <v>129</v>
      </c>
      <c r="EU362" s="27">
        <v>44396</v>
      </c>
      <c r="EV362" t="s">
        <v>127</v>
      </c>
      <c r="EW362" s="27">
        <v>44419</v>
      </c>
      <c r="EX362" t="s">
        <v>129</v>
      </c>
      <c r="EY362" s="27">
        <v>44425</v>
      </c>
      <c r="EZ362" t="s">
        <v>129</v>
      </c>
      <c r="FA362">
        <v>44425</v>
      </c>
      <c r="FB362" t="s">
        <v>129</v>
      </c>
      <c r="FC362" s="27">
        <v>44425</v>
      </c>
      <c r="FF362" t="s">
        <v>125</v>
      </c>
      <c r="FG362" s="27">
        <v>44419</v>
      </c>
      <c r="FH362" t="s">
        <v>123</v>
      </c>
      <c r="FI362" s="7">
        <v>44419</v>
      </c>
      <c r="FJ362" t="s">
        <v>123</v>
      </c>
      <c r="FK362" s="27">
        <v>44419</v>
      </c>
      <c r="FL362" t="s">
        <v>59</v>
      </c>
      <c r="FM362" s="27">
        <v>44419</v>
      </c>
      <c r="FN362" t="s">
        <v>57</v>
      </c>
      <c r="FO362" s="27">
        <v>44425</v>
      </c>
      <c r="FP362" t="s">
        <v>57</v>
      </c>
      <c r="FQ362" s="27">
        <v>44425</v>
      </c>
      <c r="FR362" t="s">
        <v>56</v>
      </c>
      <c r="FS362" s="27">
        <v>44419</v>
      </c>
      <c r="FT362" t="s">
        <v>56</v>
      </c>
      <c r="FU362" s="7">
        <v>44461</v>
      </c>
      <c r="FV362" t="s">
        <v>56</v>
      </c>
      <c r="FW362" s="27">
        <v>44461</v>
      </c>
      <c r="FX362" t="s">
        <v>56</v>
      </c>
      <c r="FY362" s="27">
        <v>44461</v>
      </c>
      <c r="FZ362" t="s">
        <v>56</v>
      </c>
      <c r="GA362" s="27">
        <v>44461</v>
      </c>
      <c r="GB362" t="s">
        <v>56</v>
      </c>
      <c r="GC362" s="27">
        <v>44461</v>
      </c>
      <c r="GD362" t="s">
        <v>56</v>
      </c>
      <c r="GE362" s="27">
        <v>44475</v>
      </c>
      <c r="GF362" t="s">
        <v>56</v>
      </c>
      <c r="GG362" s="27">
        <v>44475</v>
      </c>
      <c r="GH362" t="s">
        <v>56</v>
      </c>
      <c r="GI362" s="27">
        <v>44475</v>
      </c>
      <c r="GJ362" t="s">
        <v>56</v>
      </c>
      <c r="GK362" s="27">
        <v>44475</v>
      </c>
      <c r="GL362" t="s">
        <v>56</v>
      </c>
      <c r="GM362" s="27">
        <v>44475</v>
      </c>
      <c r="GN362" t="s">
        <v>56</v>
      </c>
      <c r="GO362" s="27">
        <v>44475</v>
      </c>
      <c r="GP362" t="s">
        <v>56</v>
      </c>
      <c r="GQ362" s="27">
        <v>44475</v>
      </c>
      <c r="GR362" t="s">
        <v>56</v>
      </c>
      <c r="GS362" s="27">
        <v>44475</v>
      </c>
      <c r="GT362" t="s">
        <v>56</v>
      </c>
      <c r="GU362" s="27">
        <v>44475</v>
      </c>
      <c r="GV362" t="s">
        <v>54</v>
      </c>
      <c r="GW362" s="27">
        <v>44517</v>
      </c>
      <c r="GX362" t="s">
        <v>54</v>
      </c>
      <c r="GY362" s="27">
        <v>44517</v>
      </c>
      <c r="GZ362" t="s">
        <v>53</v>
      </c>
      <c r="HA362" s="27">
        <v>44517</v>
      </c>
      <c r="HB362" t="s">
        <v>53</v>
      </c>
      <c r="HC362" s="27">
        <v>44517</v>
      </c>
      <c r="HD362" t="s">
        <v>53</v>
      </c>
      <c r="HE362" s="27">
        <v>44517</v>
      </c>
      <c r="HF362" t="s">
        <v>53</v>
      </c>
      <c r="HG362">
        <v>44517</v>
      </c>
      <c r="HH362" t="s">
        <v>53</v>
      </c>
      <c r="HI362">
        <v>44517</v>
      </c>
      <c r="HJ362" t="s">
        <v>53</v>
      </c>
      <c r="HK362">
        <v>44517</v>
      </c>
      <c r="HL362" t="s">
        <v>53</v>
      </c>
      <c r="HM362" s="27">
        <v>44517</v>
      </c>
      <c r="HN362" t="s">
        <v>49</v>
      </c>
      <c r="HO362" s="27">
        <v>44546</v>
      </c>
      <c r="HP362" t="s">
        <v>50</v>
      </c>
      <c r="HQ362" s="27">
        <v>44551</v>
      </c>
      <c r="HR362" s="470" t="s">
        <v>50</v>
      </c>
      <c r="HS362" s="471">
        <v>44551</v>
      </c>
      <c r="HT362" t="s">
        <v>50</v>
      </c>
      <c r="HU362" s="27">
        <v>44551</v>
      </c>
      <c r="HV362" t="s">
        <v>50</v>
      </c>
      <c r="HW362" s="27">
        <v>44551</v>
      </c>
      <c r="HX362" t="s">
        <v>50</v>
      </c>
      <c r="HY362" s="27">
        <v>44587</v>
      </c>
      <c r="HZ362" t="s">
        <v>55</v>
      </c>
      <c r="IA362" s="27">
        <v>44587</v>
      </c>
      <c r="IB362" t="s">
        <v>55</v>
      </c>
      <c r="IC362" s="27">
        <v>44587</v>
      </c>
      <c r="ID362" t="s">
        <v>55</v>
      </c>
      <c r="IE362" s="27">
        <v>44587</v>
      </c>
      <c r="IF362" t="s">
        <v>48</v>
      </c>
      <c r="IG362" s="27">
        <v>44508</v>
      </c>
      <c r="IH362" t="s">
        <v>51</v>
      </c>
      <c r="II362" s="27">
        <v>44602</v>
      </c>
      <c r="IJ362" t="s">
        <v>51</v>
      </c>
      <c r="IK362" s="27">
        <v>44602</v>
      </c>
      <c r="IL362" t="s">
        <v>51</v>
      </c>
      <c r="IM362" s="27">
        <v>44602</v>
      </c>
      <c r="IN362" t="s">
        <v>51</v>
      </c>
      <c r="IO362" s="27">
        <v>44602</v>
      </c>
      <c r="IR362" t="s">
        <v>50</v>
      </c>
      <c r="IS362">
        <v>44630</v>
      </c>
      <c r="IT362" t="s">
        <v>50</v>
      </c>
      <c r="IU362" s="27">
        <v>44630</v>
      </c>
      <c r="IV362" t="s">
        <v>50</v>
      </c>
      <c r="IW362" s="27">
        <v>44630</v>
      </c>
      <c r="IX362" t="s">
        <v>50</v>
      </c>
      <c r="IY362" s="27">
        <v>44630</v>
      </c>
      <c r="IZ362" t="s">
        <v>50</v>
      </c>
      <c r="JA362" s="27">
        <v>44630</v>
      </c>
      <c r="JD362" t="s">
        <v>50</v>
      </c>
      <c r="JE362" s="27">
        <v>44657</v>
      </c>
      <c r="JF362" t="s">
        <v>53</v>
      </c>
      <c r="JG362">
        <v>44657</v>
      </c>
      <c r="JH362" t="s">
        <v>49</v>
      </c>
      <c r="JI362" s="27">
        <v>44663</v>
      </c>
      <c r="JJ362" t="s">
        <v>49</v>
      </c>
      <c r="JK362">
        <v>44663</v>
      </c>
      <c r="JL362" t="s">
        <v>49</v>
      </c>
      <c r="JM362" s="27">
        <v>44663</v>
      </c>
      <c r="JN362" t="s">
        <v>49</v>
      </c>
      <c r="JO362" s="7">
        <v>44663</v>
      </c>
      <c r="JP362" t="s">
        <v>49</v>
      </c>
      <c r="JQ362" s="27">
        <v>44697</v>
      </c>
      <c r="JR362" t="s">
        <v>49</v>
      </c>
      <c r="JS362" s="27">
        <v>44697</v>
      </c>
      <c r="JT362" t="s">
        <v>49</v>
      </c>
      <c r="JU362">
        <v>44697</v>
      </c>
      <c r="JV362" t="s">
        <v>51</v>
      </c>
      <c r="JW362">
        <v>44714</v>
      </c>
      <c r="JX362" t="s">
        <v>51</v>
      </c>
      <c r="JY362" s="27">
        <v>44714</v>
      </c>
      <c r="JZ362" t="s">
        <v>51</v>
      </c>
      <c r="KA362" s="27">
        <v>44763</v>
      </c>
      <c r="KB362" t="s">
        <v>51</v>
      </c>
      <c r="KC362" s="27">
        <v>44763</v>
      </c>
      <c r="KD362" t="s">
        <v>51</v>
      </c>
      <c r="KE362" s="27">
        <v>44763</v>
      </c>
    </row>
    <row r="363" spans="1:291" x14ac:dyDescent="0.25">
      <c r="A363">
        <v>165</v>
      </c>
      <c r="B363" s="7">
        <v>43929</v>
      </c>
      <c r="D363">
        <v>30</v>
      </c>
      <c r="E363" s="7">
        <v>43929</v>
      </c>
      <c r="G363">
        <v>620</v>
      </c>
      <c r="I363">
        <v>7246</v>
      </c>
      <c r="J363" s="7">
        <v>43643</v>
      </c>
      <c r="L363">
        <v>620</v>
      </c>
      <c r="M363">
        <v>137</v>
      </c>
      <c r="O363">
        <v>7917</v>
      </c>
      <c r="P363" s="7">
        <v>43935</v>
      </c>
      <c r="X363">
        <v>137</v>
      </c>
      <c r="Y363">
        <v>165</v>
      </c>
      <c r="Z363" s="7">
        <v>43977</v>
      </c>
      <c r="AA363">
        <v>301</v>
      </c>
      <c r="AB363">
        <v>301</v>
      </c>
      <c r="AC363">
        <v>6382</v>
      </c>
      <c r="AD363" s="7">
        <v>43970</v>
      </c>
      <c r="AE363" s="14">
        <v>9314</v>
      </c>
      <c r="AF363">
        <v>1401</v>
      </c>
      <c r="AG363" s="7">
        <v>43972</v>
      </c>
      <c r="AK363">
        <v>4277</v>
      </c>
      <c r="AL363" s="7">
        <v>43972</v>
      </c>
      <c r="AM363">
        <v>6382</v>
      </c>
      <c r="AN363">
        <v>4277</v>
      </c>
      <c r="AO363" s="7">
        <v>43972</v>
      </c>
      <c r="AP363">
        <v>4277</v>
      </c>
      <c r="AQ363" s="7">
        <v>43972</v>
      </c>
      <c r="AR363">
        <v>4277</v>
      </c>
      <c r="AS363" s="27">
        <v>44019</v>
      </c>
      <c r="AT363">
        <v>4277</v>
      </c>
      <c r="AU363" s="27">
        <v>44019</v>
      </c>
      <c r="AV363">
        <v>4277</v>
      </c>
      <c r="AW363" s="27">
        <v>44019</v>
      </c>
      <c r="AX363">
        <v>4277</v>
      </c>
      <c r="AY363" s="27">
        <v>44050</v>
      </c>
      <c r="AZ363">
        <v>2499</v>
      </c>
      <c r="BA363" s="27">
        <v>44050</v>
      </c>
      <c r="BB363">
        <v>2499</v>
      </c>
      <c r="BC363" s="27">
        <v>44050</v>
      </c>
      <c r="BD363">
        <v>2495</v>
      </c>
      <c r="BE363" s="27">
        <v>44083</v>
      </c>
      <c r="BF363">
        <v>2495</v>
      </c>
      <c r="BG363" s="27">
        <v>44083</v>
      </c>
      <c r="BJ363">
        <v>2495</v>
      </c>
      <c r="BK363" s="27">
        <v>44083</v>
      </c>
      <c r="BL363">
        <v>2495</v>
      </c>
      <c r="BM363" s="27">
        <v>44083</v>
      </c>
      <c r="BN363">
        <v>2496</v>
      </c>
      <c r="BO363" s="27">
        <v>44119</v>
      </c>
      <c r="BP363">
        <v>2496</v>
      </c>
      <c r="BQ363" s="7">
        <v>44119</v>
      </c>
      <c r="BR363">
        <v>4277</v>
      </c>
      <c r="BS363" s="27">
        <v>44167</v>
      </c>
      <c r="BT363">
        <v>2496</v>
      </c>
      <c r="BU363" s="27">
        <v>44119</v>
      </c>
      <c r="BV363">
        <v>2496</v>
      </c>
      <c r="BW363">
        <v>44119</v>
      </c>
      <c r="BX363">
        <v>4277</v>
      </c>
      <c r="BY363" s="27">
        <v>44167</v>
      </c>
      <c r="BZ363" t="s">
        <v>2588</v>
      </c>
      <c r="CA363" s="27">
        <v>44167</v>
      </c>
      <c r="CB363">
        <v>2495</v>
      </c>
      <c r="CC363" s="27">
        <v>44217</v>
      </c>
      <c r="CH363">
        <v>8520</v>
      </c>
      <c r="CI363" s="27">
        <v>44050</v>
      </c>
      <c r="CL363">
        <v>8520</v>
      </c>
      <c r="CM363" s="27">
        <v>44050</v>
      </c>
      <c r="CN363" t="s">
        <v>2593</v>
      </c>
      <c r="CO363" s="27">
        <v>44248</v>
      </c>
      <c r="CP363" t="s">
        <v>2593</v>
      </c>
      <c r="CQ363" s="7">
        <v>44248</v>
      </c>
      <c r="CV363">
        <v>2495</v>
      </c>
      <c r="CW363" s="27">
        <v>44248</v>
      </c>
      <c r="CX363">
        <v>2495</v>
      </c>
      <c r="CY363" s="27">
        <v>44248</v>
      </c>
      <c r="CZ363">
        <v>2495</v>
      </c>
      <c r="DA363" s="27">
        <v>44248</v>
      </c>
      <c r="DB363">
        <v>2495</v>
      </c>
      <c r="DC363" s="27">
        <v>44248</v>
      </c>
      <c r="DD363">
        <v>2495</v>
      </c>
      <c r="DE363" s="27">
        <v>44330</v>
      </c>
      <c r="DF363">
        <v>2495</v>
      </c>
      <c r="DG363" s="27">
        <v>44330</v>
      </c>
      <c r="DH363">
        <v>2495</v>
      </c>
      <c r="DI363" s="27">
        <v>44330</v>
      </c>
      <c r="DJ363" t="s">
        <v>125</v>
      </c>
      <c r="DK363" s="7">
        <v>44258</v>
      </c>
      <c r="DL363" t="s">
        <v>515</v>
      </c>
      <c r="DM363" s="27">
        <v>44215</v>
      </c>
      <c r="DN363" t="s">
        <v>515</v>
      </c>
      <c r="DO363" s="27">
        <v>44215</v>
      </c>
      <c r="DP363" t="s">
        <v>345</v>
      </c>
      <c r="DQ363" s="27">
        <v>44368</v>
      </c>
      <c r="DT363" t="s">
        <v>346</v>
      </c>
      <c r="DU363" s="27">
        <v>44368</v>
      </c>
      <c r="DV363" t="s">
        <v>344</v>
      </c>
      <c r="DW363" s="27">
        <v>44363</v>
      </c>
      <c r="DX363" t="s">
        <v>342</v>
      </c>
      <c r="DY363" s="7">
        <v>44363</v>
      </c>
      <c r="DZ363" t="s">
        <v>341</v>
      </c>
      <c r="EA363">
        <v>44363</v>
      </c>
      <c r="EB363" t="s">
        <v>341</v>
      </c>
      <c r="EC363" s="27">
        <v>44363</v>
      </c>
      <c r="ED363" t="s">
        <v>341</v>
      </c>
      <c r="EE363" s="27">
        <v>44363</v>
      </c>
      <c r="EF363" t="s">
        <v>341</v>
      </c>
      <c r="EG363" s="7">
        <v>44363</v>
      </c>
      <c r="EH363" t="s">
        <v>341</v>
      </c>
      <c r="EI363" s="27">
        <v>44363</v>
      </c>
      <c r="EL363" t="s">
        <v>338</v>
      </c>
      <c r="EM363" s="27">
        <v>44397</v>
      </c>
      <c r="EN363" t="s">
        <v>338</v>
      </c>
      <c r="EO363" s="27">
        <v>44397</v>
      </c>
      <c r="EP363" t="s">
        <v>339</v>
      </c>
      <c r="EQ363" s="27">
        <v>44397</v>
      </c>
      <c r="ER363" t="s">
        <v>131</v>
      </c>
      <c r="ES363" s="27">
        <v>44419</v>
      </c>
      <c r="ET363" t="s">
        <v>130</v>
      </c>
      <c r="EU363" s="27">
        <v>44259</v>
      </c>
      <c r="EV363" t="s">
        <v>129</v>
      </c>
      <c r="EW363" s="27">
        <v>44425</v>
      </c>
      <c r="EX363" t="s">
        <v>130</v>
      </c>
      <c r="EY363" s="27">
        <v>44425</v>
      </c>
      <c r="EZ363" t="s">
        <v>130</v>
      </c>
      <c r="FA363">
        <v>44425</v>
      </c>
      <c r="FB363" t="s">
        <v>130</v>
      </c>
      <c r="FC363" s="27">
        <v>44425</v>
      </c>
      <c r="FF363" t="s">
        <v>127</v>
      </c>
      <c r="FG363" s="27">
        <v>44419</v>
      </c>
      <c r="FH363" t="s">
        <v>125</v>
      </c>
      <c r="FI363" s="7">
        <v>44419</v>
      </c>
      <c r="FJ363" t="s">
        <v>125</v>
      </c>
      <c r="FK363" s="27">
        <v>44419</v>
      </c>
      <c r="FL363" t="s">
        <v>60</v>
      </c>
      <c r="FM363" s="27">
        <v>44419</v>
      </c>
      <c r="FN363" t="s">
        <v>58</v>
      </c>
      <c r="FO363" s="27">
        <v>44419</v>
      </c>
      <c r="FP363" t="s">
        <v>58</v>
      </c>
      <c r="FQ363" s="27">
        <v>44419</v>
      </c>
      <c r="FR363" t="s">
        <v>57</v>
      </c>
      <c r="FS363" s="27">
        <v>44425</v>
      </c>
      <c r="FT363" t="s">
        <v>57</v>
      </c>
      <c r="FU363" s="7">
        <v>44461</v>
      </c>
      <c r="FV363" t="s">
        <v>57</v>
      </c>
      <c r="FW363" s="27">
        <v>44461</v>
      </c>
      <c r="FX363" t="s">
        <v>57</v>
      </c>
      <c r="FY363" s="27">
        <v>44461</v>
      </c>
      <c r="FZ363" t="s">
        <v>57</v>
      </c>
      <c r="GA363" s="27">
        <v>44461</v>
      </c>
      <c r="GB363" t="s">
        <v>57</v>
      </c>
      <c r="GC363" s="27">
        <v>44461</v>
      </c>
      <c r="GD363" t="s">
        <v>57</v>
      </c>
      <c r="GE363" s="27">
        <v>44475</v>
      </c>
      <c r="GF363" t="s">
        <v>57</v>
      </c>
      <c r="GG363" s="27">
        <v>44475</v>
      </c>
      <c r="GH363" t="s">
        <v>57</v>
      </c>
      <c r="GI363" s="27">
        <v>44475</v>
      </c>
      <c r="GJ363" t="s">
        <v>57</v>
      </c>
      <c r="GK363" s="27">
        <v>44475</v>
      </c>
      <c r="GL363" t="s">
        <v>57</v>
      </c>
      <c r="GM363" s="27">
        <v>44475</v>
      </c>
      <c r="GN363" t="s">
        <v>57</v>
      </c>
      <c r="GO363" s="27">
        <v>44475</v>
      </c>
      <c r="GP363" t="s">
        <v>57</v>
      </c>
      <c r="GQ363" s="27">
        <v>44475</v>
      </c>
      <c r="GR363" t="s">
        <v>57</v>
      </c>
      <c r="GS363" s="27">
        <v>44475</v>
      </c>
      <c r="GT363" t="s">
        <v>57</v>
      </c>
      <c r="GU363" s="27">
        <v>44475</v>
      </c>
      <c r="GV363" t="s">
        <v>56</v>
      </c>
      <c r="GW363" s="27">
        <v>44517</v>
      </c>
      <c r="GX363" t="s">
        <v>56</v>
      </c>
      <c r="GY363" s="27">
        <v>44517</v>
      </c>
      <c r="GZ363" t="s">
        <v>54</v>
      </c>
      <c r="HA363" s="27">
        <v>44517</v>
      </c>
      <c r="HB363" t="s">
        <v>54</v>
      </c>
      <c r="HC363" s="27">
        <v>44517</v>
      </c>
      <c r="HD363" t="s">
        <v>54</v>
      </c>
      <c r="HE363" s="27">
        <v>44517</v>
      </c>
      <c r="HF363" t="s">
        <v>54</v>
      </c>
      <c r="HG363">
        <v>44517</v>
      </c>
      <c r="HH363" t="s">
        <v>54</v>
      </c>
      <c r="HI363">
        <v>44517</v>
      </c>
      <c r="HJ363" t="s">
        <v>54</v>
      </c>
      <c r="HK363">
        <v>44517</v>
      </c>
      <c r="HL363" t="s">
        <v>54</v>
      </c>
      <c r="HM363" s="27">
        <v>44517</v>
      </c>
      <c r="HN363" t="s">
        <v>51</v>
      </c>
      <c r="HO363" s="27">
        <v>44517</v>
      </c>
      <c r="HP363" t="s">
        <v>53</v>
      </c>
      <c r="HQ363" s="27">
        <v>44551</v>
      </c>
      <c r="HR363" s="470" t="s">
        <v>53</v>
      </c>
      <c r="HS363" s="471">
        <v>44551</v>
      </c>
      <c r="HT363" t="s">
        <v>53</v>
      </c>
      <c r="HU363" s="27">
        <v>44551</v>
      </c>
      <c r="HV363" t="s">
        <v>53</v>
      </c>
      <c r="HW363" s="27">
        <v>44551</v>
      </c>
      <c r="HX363" t="s">
        <v>53</v>
      </c>
      <c r="HY363" s="27">
        <v>44587</v>
      </c>
      <c r="HZ363" t="s">
        <v>49</v>
      </c>
      <c r="IA363" s="27">
        <v>44546</v>
      </c>
      <c r="IB363" t="s">
        <v>49</v>
      </c>
      <c r="IC363" s="27">
        <v>44546</v>
      </c>
      <c r="ID363" t="s">
        <v>49</v>
      </c>
      <c r="IE363" s="27">
        <v>44546</v>
      </c>
      <c r="IF363" t="s">
        <v>55</v>
      </c>
      <c r="IG363" s="27">
        <v>44587</v>
      </c>
      <c r="IH363" t="s">
        <v>50</v>
      </c>
      <c r="II363" s="27">
        <v>44602</v>
      </c>
      <c r="IJ363" t="s">
        <v>50</v>
      </c>
      <c r="IK363" s="27">
        <v>44602</v>
      </c>
      <c r="IL363" t="s">
        <v>50</v>
      </c>
      <c r="IM363" s="27">
        <v>44602</v>
      </c>
      <c r="IN363" t="s">
        <v>50</v>
      </c>
      <c r="IO363" s="27">
        <v>44602</v>
      </c>
      <c r="IR363" t="s">
        <v>53</v>
      </c>
      <c r="IS363">
        <v>44630</v>
      </c>
      <c r="IT363" t="s">
        <v>53</v>
      </c>
      <c r="IU363" s="27">
        <v>44630</v>
      </c>
      <c r="IV363" t="s">
        <v>53</v>
      </c>
      <c r="IW363" s="27">
        <v>44630</v>
      </c>
      <c r="IX363" t="s">
        <v>53</v>
      </c>
      <c r="IY363" s="27">
        <v>44630</v>
      </c>
      <c r="IZ363" t="s">
        <v>53</v>
      </c>
      <c r="JA363" s="27">
        <v>44630</v>
      </c>
      <c r="JD363" t="s">
        <v>53</v>
      </c>
      <c r="JE363" s="27">
        <v>44657</v>
      </c>
      <c r="JF363" t="s">
        <v>54</v>
      </c>
      <c r="JG363">
        <v>44657</v>
      </c>
      <c r="JH363" t="s">
        <v>51</v>
      </c>
      <c r="JI363" s="27">
        <v>44657</v>
      </c>
      <c r="JJ363" t="s">
        <v>51</v>
      </c>
      <c r="JK363">
        <v>44657</v>
      </c>
      <c r="JL363" t="s">
        <v>51</v>
      </c>
      <c r="JM363" s="27">
        <v>44657</v>
      </c>
      <c r="JN363" t="s">
        <v>51</v>
      </c>
      <c r="JO363" s="7">
        <v>44657</v>
      </c>
      <c r="JP363" t="s">
        <v>51</v>
      </c>
      <c r="JQ363" s="27">
        <v>44693</v>
      </c>
      <c r="JR363" t="s">
        <v>51</v>
      </c>
      <c r="JS363" s="27">
        <v>44693</v>
      </c>
      <c r="JT363" t="s">
        <v>51</v>
      </c>
      <c r="JU363">
        <v>44714</v>
      </c>
      <c r="JV363" t="s">
        <v>50</v>
      </c>
      <c r="JW363">
        <v>44714</v>
      </c>
      <c r="JX363" t="s">
        <v>50</v>
      </c>
      <c r="JY363" s="27">
        <v>44714</v>
      </c>
      <c r="JZ363" t="s">
        <v>50</v>
      </c>
      <c r="KA363" s="27">
        <v>44763</v>
      </c>
      <c r="KB363" t="s">
        <v>50</v>
      </c>
      <c r="KC363" s="27">
        <v>44763</v>
      </c>
      <c r="KD363" t="s">
        <v>50</v>
      </c>
      <c r="KE363" s="27">
        <v>44763</v>
      </c>
    </row>
    <row r="364" spans="1:291" x14ac:dyDescent="0.25">
      <c r="A364">
        <v>301</v>
      </c>
      <c r="B364" s="7">
        <v>43929</v>
      </c>
      <c r="D364">
        <v>7246</v>
      </c>
      <c r="E364" s="7">
        <v>43643</v>
      </c>
      <c r="G364" t="s">
        <v>2563</v>
      </c>
      <c r="I364">
        <v>9302</v>
      </c>
      <c r="J364" s="7">
        <v>43941</v>
      </c>
      <c r="L364" t="s">
        <v>2563</v>
      </c>
      <c r="M364">
        <v>165</v>
      </c>
      <c r="O364">
        <v>6417</v>
      </c>
      <c r="P364" s="7">
        <v>43970</v>
      </c>
      <c r="X364">
        <v>165</v>
      </c>
      <c r="Y364">
        <v>301</v>
      </c>
      <c r="Z364" s="7">
        <v>43978</v>
      </c>
      <c r="AA364">
        <v>30</v>
      </c>
      <c r="AB364">
        <v>30</v>
      </c>
      <c r="AC364">
        <v>7907</v>
      </c>
      <c r="AD364" s="7">
        <v>43935</v>
      </c>
      <c r="AE364" s="14">
        <v>9315</v>
      </c>
      <c r="AF364" t="s">
        <v>2588</v>
      </c>
      <c r="AG364" s="7">
        <v>43972</v>
      </c>
      <c r="AK364">
        <v>4278</v>
      </c>
      <c r="AL364" s="7">
        <v>44000</v>
      </c>
      <c r="AM364">
        <v>7907</v>
      </c>
      <c r="AN364">
        <v>4278</v>
      </c>
      <c r="AO364" s="7">
        <v>44000</v>
      </c>
      <c r="AP364">
        <v>4278</v>
      </c>
      <c r="AQ364" s="7">
        <v>44000</v>
      </c>
      <c r="AR364">
        <v>4278</v>
      </c>
      <c r="AS364" s="27">
        <v>44000</v>
      </c>
      <c r="AT364">
        <v>4278</v>
      </c>
      <c r="AU364" s="27">
        <v>44000</v>
      </c>
      <c r="AV364">
        <v>4278</v>
      </c>
      <c r="AW364" s="27">
        <v>44000</v>
      </c>
      <c r="AX364">
        <v>4278</v>
      </c>
      <c r="AY364" s="27">
        <v>44050</v>
      </c>
      <c r="AZ364">
        <v>4277</v>
      </c>
      <c r="BA364" s="27">
        <v>44050</v>
      </c>
      <c r="BB364">
        <v>4277</v>
      </c>
      <c r="BC364" s="27">
        <v>44050</v>
      </c>
      <c r="BD364">
        <v>2499</v>
      </c>
      <c r="BE364" s="27">
        <v>44083</v>
      </c>
      <c r="BF364">
        <v>2499</v>
      </c>
      <c r="BG364" s="27">
        <v>44083</v>
      </c>
      <c r="BJ364">
        <v>2499</v>
      </c>
      <c r="BK364" s="27">
        <v>44083</v>
      </c>
      <c r="BL364">
        <v>2499</v>
      </c>
      <c r="BM364" s="27">
        <v>44119</v>
      </c>
      <c r="BN364">
        <v>2497</v>
      </c>
      <c r="BO364" s="27">
        <v>44119</v>
      </c>
      <c r="BP364">
        <v>2497</v>
      </c>
      <c r="BQ364" s="7">
        <v>44119</v>
      </c>
      <c r="BR364">
        <v>4278</v>
      </c>
      <c r="BS364" s="27">
        <v>44167</v>
      </c>
      <c r="BT364">
        <v>2497</v>
      </c>
      <c r="BU364" s="27">
        <v>44167</v>
      </c>
      <c r="BV364">
        <v>2497</v>
      </c>
      <c r="BW364" s="7">
        <v>44167</v>
      </c>
      <c r="BX364">
        <v>4278</v>
      </c>
      <c r="BY364" s="27">
        <v>44167</v>
      </c>
      <c r="BZ364">
        <v>2496</v>
      </c>
      <c r="CA364" s="27">
        <v>44119</v>
      </c>
      <c r="CB364">
        <v>2499</v>
      </c>
      <c r="CC364" s="27">
        <v>44217</v>
      </c>
      <c r="CH364">
        <v>8525</v>
      </c>
      <c r="CI364" s="27">
        <v>44217</v>
      </c>
      <c r="CL364">
        <v>8525</v>
      </c>
      <c r="CM364" s="27">
        <v>44248</v>
      </c>
      <c r="CN364">
        <v>8520</v>
      </c>
      <c r="CO364" s="27">
        <v>44050</v>
      </c>
      <c r="CP364">
        <v>8520</v>
      </c>
      <c r="CQ364" s="7">
        <v>44050</v>
      </c>
      <c r="CV364">
        <v>2499</v>
      </c>
      <c r="CW364" s="27">
        <v>44264</v>
      </c>
      <c r="CX364">
        <v>2499</v>
      </c>
      <c r="CY364" s="27">
        <v>44264</v>
      </c>
      <c r="CZ364">
        <v>2499</v>
      </c>
      <c r="DA364" s="27">
        <v>44299</v>
      </c>
      <c r="DB364">
        <v>2499</v>
      </c>
      <c r="DC364" s="27">
        <v>44299</v>
      </c>
      <c r="DD364">
        <v>2499</v>
      </c>
      <c r="DE364" s="27">
        <v>44330</v>
      </c>
      <c r="DF364">
        <v>2499</v>
      </c>
      <c r="DG364" s="27">
        <v>44330</v>
      </c>
      <c r="DH364">
        <v>2499</v>
      </c>
      <c r="DI364" s="27">
        <v>44330</v>
      </c>
      <c r="DJ364" t="s">
        <v>127</v>
      </c>
      <c r="DK364" s="7">
        <v>44259</v>
      </c>
      <c r="DL364" t="s">
        <v>516</v>
      </c>
      <c r="DM364" s="27">
        <v>44078</v>
      </c>
      <c r="DN364" t="s">
        <v>516</v>
      </c>
      <c r="DO364" s="27">
        <v>44078</v>
      </c>
      <c r="DP364" t="s">
        <v>346</v>
      </c>
      <c r="DQ364" s="27">
        <v>44368</v>
      </c>
      <c r="DT364" t="s">
        <v>348</v>
      </c>
      <c r="DU364" s="27">
        <v>44368</v>
      </c>
      <c r="DV364" t="s">
        <v>345</v>
      </c>
      <c r="DW364" s="27">
        <v>44368</v>
      </c>
      <c r="DX364" t="s">
        <v>343</v>
      </c>
      <c r="DY364" s="7">
        <v>44363</v>
      </c>
      <c r="DZ364" t="s">
        <v>342</v>
      </c>
      <c r="EA364">
        <v>44363</v>
      </c>
      <c r="EB364" t="s">
        <v>342</v>
      </c>
      <c r="EC364" s="27">
        <v>44363</v>
      </c>
      <c r="ED364" t="s">
        <v>342</v>
      </c>
      <c r="EE364" s="27">
        <v>44363</v>
      </c>
      <c r="EF364" t="s">
        <v>342</v>
      </c>
      <c r="EG364" s="7">
        <v>44363</v>
      </c>
      <c r="EH364" t="s">
        <v>342</v>
      </c>
      <c r="EI364" s="27">
        <v>44363</v>
      </c>
      <c r="EL364" t="s">
        <v>339</v>
      </c>
      <c r="EM364" s="27">
        <v>44397</v>
      </c>
      <c r="EN364" t="s">
        <v>339</v>
      </c>
      <c r="EO364" s="27">
        <v>44397</v>
      </c>
      <c r="EP364" t="s">
        <v>340</v>
      </c>
      <c r="EQ364" s="27">
        <v>44253</v>
      </c>
      <c r="ER364" t="s">
        <v>7</v>
      </c>
      <c r="ES364" s="27">
        <v>44420</v>
      </c>
      <c r="ET364" t="s">
        <v>131</v>
      </c>
      <c r="EU364" s="27">
        <v>44419</v>
      </c>
      <c r="EV364" t="s">
        <v>130</v>
      </c>
      <c r="EW364" s="27">
        <v>44425</v>
      </c>
      <c r="EX364" t="s">
        <v>131</v>
      </c>
      <c r="EY364" s="27">
        <v>44419</v>
      </c>
      <c r="EZ364" t="s">
        <v>131</v>
      </c>
      <c r="FA364">
        <v>44419</v>
      </c>
      <c r="FB364" t="s">
        <v>131</v>
      </c>
      <c r="FC364" s="27">
        <v>44419</v>
      </c>
      <c r="FF364" t="s">
        <v>129</v>
      </c>
      <c r="FG364" s="27">
        <v>44425</v>
      </c>
      <c r="FH364" t="s">
        <v>127</v>
      </c>
      <c r="FI364" s="7">
        <v>44419</v>
      </c>
      <c r="FJ364" t="s">
        <v>127</v>
      </c>
      <c r="FK364" s="27">
        <v>44419</v>
      </c>
      <c r="FL364" t="s">
        <v>61</v>
      </c>
      <c r="FM364" s="27">
        <v>44425</v>
      </c>
      <c r="FN364" t="s">
        <v>59</v>
      </c>
      <c r="FO364" s="27">
        <v>44419</v>
      </c>
      <c r="FP364" t="s">
        <v>59</v>
      </c>
      <c r="FQ364" s="27">
        <v>44419</v>
      </c>
      <c r="FR364" t="s">
        <v>58</v>
      </c>
      <c r="FS364" s="27">
        <v>44419</v>
      </c>
      <c r="FT364" t="s">
        <v>58</v>
      </c>
      <c r="FU364" s="7">
        <v>44461</v>
      </c>
      <c r="FV364" t="s">
        <v>58</v>
      </c>
      <c r="FW364" s="27">
        <v>44461</v>
      </c>
      <c r="FX364" t="s">
        <v>58</v>
      </c>
      <c r="FY364" s="27">
        <v>44461</v>
      </c>
      <c r="FZ364" t="s">
        <v>58</v>
      </c>
      <c r="GA364" s="27">
        <v>44461</v>
      </c>
      <c r="GB364" t="s">
        <v>58</v>
      </c>
      <c r="GC364" s="27">
        <v>44461</v>
      </c>
      <c r="GD364" t="s">
        <v>58</v>
      </c>
      <c r="GE364" s="27">
        <v>44475</v>
      </c>
      <c r="GF364" t="s">
        <v>58</v>
      </c>
      <c r="GG364" s="27">
        <v>44475</v>
      </c>
      <c r="GH364" t="s">
        <v>58</v>
      </c>
      <c r="GI364" s="27">
        <v>44475</v>
      </c>
      <c r="GJ364" t="s">
        <v>58</v>
      </c>
      <c r="GK364" s="27">
        <v>44475</v>
      </c>
      <c r="GL364" t="s">
        <v>58</v>
      </c>
      <c r="GM364" s="27">
        <v>44475</v>
      </c>
      <c r="GN364" t="s">
        <v>58</v>
      </c>
      <c r="GO364" s="27">
        <v>44497</v>
      </c>
      <c r="GP364" t="s">
        <v>58</v>
      </c>
      <c r="GQ364" s="27">
        <v>44497</v>
      </c>
      <c r="GR364" t="s">
        <v>58</v>
      </c>
      <c r="GS364" s="27">
        <v>44497</v>
      </c>
      <c r="GT364" t="s">
        <v>58</v>
      </c>
      <c r="GU364" s="27">
        <v>44497</v>
      </c>
      <c r="GV364" t="s">
        <v>57</v>
      </c>
      <c r="GW364" s="27">
        <v>44517</v>
      </c>
      <c r="GX364" t="s">
        <v>57</v>
      </c>
      <c r="GY364" s="27">
        <v>44517</v>
      </c>
      <c r="GZ364" t="s">
        <v>56</v>
      </c>
      <c r="HA364" s="27">
        <v>44517</v>
      </c>
      <c r="HB364" t="s">
        <v>56</v>
      </c>
      <c r="HC364" s="27">
        <v>44517</v>
      </c>
      <c r="HD364" t="s">
        <v>56</v>
      </c>
      <c r="HE364" s="27">
        <v>44517</v>
      </c>
      <c r="HF364" t="s">
        <v>56</v>
      </c>
      <c r="HG364">
        <v>44517</v>
      </c>
      <c r="HH364" t="s">
        <v>56</v>
      </c>
      <c r="HI364">
        <v>44517</v>
      </c>
      <c r="HJ364" t="s">
        <v>56</v>
      </c>
      <c r="HK364">
        <v>44517</v>
      </c>
      <c r="HL364" t="s">
        <v>56</v>
      </c>
      <c r="HM364" s="27">
        <v>44517</v>
      </c>
      <c r="HN364" t="s">
        <v>50</v>
      </c>
      <c r="HO364" s="27">
        <v>44551</v>
      </c>
      <c r="HP364" t="s">
        <v>54</v>
      </c>
      <c r="HQ364" s="27">
        <v>44551</v>
      </c>
      <c r="HR364" s="470" t="s">
        <v>54</v>
      </c>
      <c r="HS364" s="471">
        <v>44551</v>
      </c>
      <c r="HT364" t="s">
        <v>54</v>
      </c>
      <c r="HU364" s="27">
        <v>44551</v>
      </c>
      <c r="HV364" t="s">
        <v>54</v>
      </c>
      <c r="HW364" s="27">
        <v>44551</v>
      </c>
      <c r="HX364" t="s">
        <v>54</v>
      </c>
      <c r="HY364" s="27">
        <v>44587</v>
      </c>
      <c r="HZ364" t="s">
        <v>51</v>
      </c>
      <c r="IA364" s="27">
        <v>44587</v>
      </c>
      <c r="IB364" t="s">
        <v>51</v>
      </c>
      <c r="IC364" s="27">
        <v>44587</v>
      </c>
      <c r="ID364" t="s">
        <v>51</v>
      </c>
      <c r="IE364" s="27">
        <v>44587</v>
      </c>
      <c r="IF364" t="s">
        <v>49</v>
      </c>
      <c r="IG364" s="27">
        <v>44546</v>
      </c>
      <c r="IH364" t="s">
        <v>53</v>
      </c>
      <c r="II364" s="27">
        <v>44602</v>
      </c>
      <c r="IJ364" t="s">
        <v>53</v>
      </c>
      <c r="IK364" s="27">
        <v>44602</v>
      </c>
      <c r="IL364" t="s">
        <v>53</v>
      </c>
      <c r="IM364" s="27">
        <v>44602</v>
      </c>
      <c r="IN364" t="s">
        <v>53</v>
      </c>
      <c r="IO364" s="27">
        <v>44602</v>
      </c>
      <c r="IR364" t="s">
        <v>54</v>
      </c>
      <c r="IS364">
        <v>44630</v>
      </c>
      <c r="IT364" t="s">
        <v>54</v>
      </c>
      <c r="IU364" s="27">
        <v>44630</v>
      </c>
      <c r="IV364" t="s">
        <v>54</v>
      </c>
      <c r="IW364" s="27">
        <v>44630</v>
      </c>
      <c r="IX364" t="s">
        <v>54</v>
      </c>
      <c r="IY364" s="27">
        <v>44630</v>
      </c>
      <c r="IZ364" t="s">
        <v>54</v>
      </c>
      <c r="JA364" s="27">
        <v>44630</v>
      </c>
      <c r="JD364" t="s">
        <v>54</v>
      </c>
      <c r="JE364" s="27">
        <v>44657</v>
      </c>
      <c r="JF364" t="s">
        <v>7</v>
      </c>
      <c r="JG364">
        <v>44663</v>
      </c>
      <c r="JH364" t="s">
        <v>50</v>
      </c>
      <c r="JI364" s="27">
        <v>44657</v>
      </c>
      <c r="JJ364" t="s">
        <v>50</v>
      </c>
      <c r="JK364">
        <v>44657</v>
      </c>
      <c r="JL364" t="s">
        <v>50</v>
      </c>
      <c r="JM364" s="27">
        <v>44657</v>
      </c>
      <c r="JN364" t="s">
        <v>50</v>
      </c>
      <c r="JO364" s="7">
        <v>44657</v>
      </c>
      <c r="JP364" t="s">
        <v>50</v>
      </c>
      <c r="JQ364" s="27">
        <v>44693</v>
      </c>
      <c r="JR364" t="s">
        <v>50</v>
      </c>
      <c r="JS364" s="27">
        <v>44693</v>
      </c>
      <c r="JT364" t="s">
        <v>50</v>
      </c>
      <c r="JU364">
        <v>44714</v>
      </c>
      <c r="JV364" t="s">
        <v>53</v>
      </c>
      <c r="JW364">
        <v>44714</v>
      </c>
      <c r="JX364" t="s">
        <v>53</v>
      </c>
      <c r="JY364" s="27">
        <v>44714</v>
      </c>
      <c r="JZ364" t="s">
        <v>53</v>
      </c>
      <c r="KA364" s="27">
        <v>44763</v>
      </c>
      <c r="KB364" t="s">
        <v>53</v>
      </c>
      <c r="KC364" s="27">
        <v>44763</v>
      </c>
      <c r="KD364" t="s">
        <v>53</v>
      </c>
      <c r="KE364" s="27">
        <v>44763</v>
      </c>
    </row>
    <row r="365" spans="1:291" x14ac:dyDescent="0.25">
      <c r="A365">
        <v>149</v>
      </c>
      <c r="B365" s="7">
        <v>43929</v>
      </c>
      <c r="D365">
        <v>9302</v>
      </c>
      <c r="E365" s="7">
        <v>43941</v>
      </c>
      <c r="G365" t="s">
        <v>2564</v>
      </c>
      <c r="I365">
        <v>9301</v>
      </c>
      <c r="J365" s="7">
        <v>43941</v>
      </c>
      <c r="L365" t="s">
        <v>2564</v>
      </c>
      <c r="M365">
        <v>301</v>
      </c>
      <c r="O365">
        <v>6421</v>
      </c>
      <c r="P365" s="7">
        <v>43970</v>
      </c>
      <c r="X365">
        <v>301</v>
      </c>
      <c r="Y365">
        <v>149</v>
      </c>
      <c r="Z365" s="7">
        <v>43929</v>
      </c>
      <c r="AA365">
        <v>9302</v>
      </c>
      <c r="AB365">
        <v>9302</v>
      </c>
      <c r="AC365">
        <v>2100</v>
      </c>
      <c r="AD365" s="7">
        <v>43972</v>
      </c>
      <c r="AE365" s="14">
        <v>4714</v>
      </c>
      <c r="AF365">
        <v>2496</v>
      </c>
      <c r="AG365" s="7">
        <v>43767</v>
      </c>
      <c r="AK365">
        <v>4280</v>
      </c>
      <c r="AL365" s="7">
        <v>44000</v>
      </c>
      <c r="AM365">
        <v>2100</v>
      </c>
      <c r="AN365">
        <v>4280</v>
      </c>
      <c r="AO365" s="7">
        <v>44000</v>
      </c>
      <c r="AP365">
        <v>4280</v>
      </c>
      <c r="AQ365" s="7">
        <v>44000</v>
      </c>
      <c r="AR365">
        <v>4280</v>
      </c>
      <c r="AS365" s="27">
        <v>44019</v>
      </c>
      <c r="AT365">
        <v>4280</v>
      </c>
      <c r="AU365" s="27">
        <v>44019</v>
      </c>
      <c r="AV365">
        <v>4280</v>
      </c>
      <c r="AW365" s="27">
        <v>44019</v>
      </c>
      <c r="AX365">
        <v>4280</v>
      </c>
      <c r="AY365" s="27">
        <v>44019</v>
      </c>
      <c r="AZ365">
        <v>4278</v>
      </c>
      <c r="BA365" s="27">
        <v>44050</v>
      </c>
      <c r="BB365">
        <v>4278</v>
      </c>
      <c r="BC365" s="27">
        <v>44050</v>
      </c>
      <c r="BD365">
        <v>4277</v>
      </c>
      <c r="BE365" s="27">
        <v>44083</v>
      </c>
      <c r="BF365">
        <v>4277</v>
      </c>
      <c r="BG365" s="27">
        <v>44083</v>
      </c>
      <c r="BJ365">
        <v>4277</v>
      </c>
      <c r="BK365" s="27">
        <v>44083</v>
      </c>
      <c r="BL365">
        <v>4277</v>
      </c>
      <c r="BM365" s="27">
        <v>44119</v>
      </c>
      <c r="BN365">
        <v>2495</v>
      </c>
      <c r="BO365" s="27">
        <v>44083</v>
      </c>
      <c r="BP365">
        <v>2495</v>
      </c>
      <c r="BQ365" s="7">
        <v>44083</v>
      </c>
      <c r="BR365" t="s">
        <v>2591</v>
      </c>
      <c r="BS365" s="27">
        <v>44019</v>
      </c>
      <c r="BT365">
        <v>2495</v>
      </c>
      <c r="BU365" s="27">
        <v>44167</v>
      </c>
      <c r="BV365">
        <v>2495</v>
      </c>
      <c r="BW365" s="7">
        <v>44167</v>
      </c>
      <c r="BX365" t="s">
        <v>2591</v>
      </c>
      <c r="BY365" s="27">
        <v>44019</v>
      </c>
      <c r="BZ365">
        <v>2497</v>
      </c>
      <c r="CA365" s="27">
        <v>44167</v>
      </c>
      <c r="CB365">
        <v>4277</v>
      </c>
      <c r="CC365" s="27">
        <v>44217</v>
      </c>
      <c r="CH365">
        <v>8530</v>
      </c>
      <c r="CI365" s="27">
        <v>44217</v>
      </c>
      <c r="CL365">
        <v>8530</v>
      </c>
      <c r="CM365" s="27">
        <v>44248</v>
      </c>
      <c r="CN365">
        <v>8525</v>
      </c>
      <c r="CO365" s="27">
        <v>44248</v>
      </c>
      <c r="CP365">
        <v>8525</v>
      </c>
      <c r="CQ365" s="7">
        <v>44248</v>
      </c>
      <c r="CV365">
        <v>4277</v>
      </c>
      <c r="CW365" s="27">
        <v>44264</v>
      </c>
      <c r="CX365">
        <v>4277</v>
      </c>
      <c r="CY365" s="27">
        <v>44264</v>
      </c>
      <c r="CZ365">
        <v>4277</v>
      </c>
      <c r="DA365" s="27">
        <v>44299</v>
      </c>
      <c r="DB365">
        <v>4277</v>
      </c>
      <c r="DC365" s="27">
        <v>44299</v>
      </c>
      <c r="DD365">
        <v>4277</v>
      </c>
      <c r="DE365" s="27">
        <v>44330</v>
      </c>
      <c r="DF365">
        <v>4277</v>
      </c>
      <c r="DG365" s="27">
        <v>44330</v>
      </c>
      <c r="DH365">
        <v>4277</v>
      </c>
      <c r="DI365" s="27">
        <v>44330</v>
      </c>
      <c r="DJ365" t="s">
        <v>129</v>
      </c>
      <c r="DK365" s="7">
        <v>44259</v>
      </c>
      <c r="DL365" t="s">
        <v>517</v>
      </c>
      <c r="DM365" s="27">
        <v>44265</v>
      </c>
      <c r="DN365" t="s">
        <v>517</v>
      </c>
      <c r="DO365" s="27">
        <v>44265</v>
      </c>
      <c r="DP365" t="s">
        <v>348</v>
      </c>
      <c r="DQ365" s="27">
        <v>44368</v>
      </c>
      <c r="DT365" t="s">
        <v>350</v>
      </c>
      <c r="DU365" s="27">
        <v>44050</v>
      </c>
      <c r="DV365" t="s">
        <v>346</v>
      </c>
      <c r="DW365" s="27">
        <v>44368</v>
      </c>
      <c r="DX365" t="s">
        <v>344</v>
      </c>
      <c r="DY365" s="7">
        <v>44363</v>
      </c>
      <c r="DZ365" t="s">
        <v>343</v>
      </c>
      <c r="EA365">
        <v>44363</v>
      </c>
      <c r="EB365" t="s">
        <v>343</v>
      </c>
      <c r="EC365" s="27">
        <v>44363</v>
      </c>
      <c r="ED365" t="s">
        <v>343</v>
      </c>
      <c r="EE365" s="27">
        <v>44363</v>
      </c>
      <c r="EF365" t="s">
        <v>343</v>
      </c>
      <c r="EG365" s="7">
        <v>44363</v>
      </c>
      <c r="EH365" t="s">
        <v>343</v>
      </c>
      <c r="EI365" s="27">
        <v>44363</v>
      </c>
      <c r="EL365" t="s">
        <v>340</v>
      </c>
      <c r="EM365" s="27">
        <v>44253</v>
      </c>
      <c r="EN365" t="s">
        <v>340</v>
      </c>
      <c r="EO365" s="27">
        <v>44253</v>
      </c>
      <c r="EP365" t="s">
        <v>341</v>
      </c>
      <c r="EQ365" s="27">
        <v>44363</v>
      </c>
      <c r="ER365" t="s">
        <v>9</v>
      </c>
      <c r="ES365" s="27">
        <v>44420</v>
      </c>
      <c r="ET365" t="s">
        <v>7</v>
      </c>
      <c r="EU365" s="27">
        <v>44420</v>
      </c>
      <c r="EV365" t="s">
        <v>131</v>
      </c>
      <c r="EW365" s="27">
        <v>44419</v>
      </c>
      <c r="EX365" t="s">
        <v>7</v>
      </c>
      <c r="EY365" s="27">
        <v>44420</v>
      </c>
      <c r="EZ365" t="s">
        <v>7</v>
      </c>
      <c r="FA365">
        <v>44420</v>
      </c>
      <c r="FB365" t="s">
        <v>7</v>
      </c>
      <c r="FC365" s="27">
        <v>44420</v>
      </c>
      <c r="FF365" t="s">
        <v>130</v>
      </c>
      <c r="FG365" s="27">
        <v>44425</v>
      </c>
      <c r="FH365" t="s">
        <v>129</v>
      </c>
      <c r="FI365" s="7">
        <v>44425</v>
      </c>
      <c r="FJ365" t="s">
        <v>129</v>
      </c>
      <c r="FK365" s="27">
        <v>44425</v>
      </c>
      <c r="FL365" t="s">
        <v>62</v>
      </c>
      <c r="FM365" s="27">
        <v>44425</v>
      </c>
      <c r="FN365" t="s">
        <v>60</v>
      </c>
      <c r="FO365" s="27">
        <v>44419</v>
      </c>
      <c r="FP365" t="s">
        <v>60</v>
      </c>
      <c r="FQ365" s="27">
        <v>44419</v>
      </c>
      <c r="FR365" t="s">
        <v>59</v>
      </c>
      <c r="FS365" s="27">
        <v>44419</v>
      </c>
      <c r="FT365" t="s">
        <v>59</v>
      </c>
      <c r="FU365" s="7">
        <v>44461</v>
      </c>
      <c r="FV365" t="s">
        <v>59</v>
      </c>
      <c r="FW365" s="27">
        <v>44461</v>
      </c>
      <c r="FX365" t="s">
        <v>59</v>
      </c>
      <c r="FY365" s="27">
        <v>44461</v>
      </c>
      <c r="FZ365" t="s">
        <v>59</v>
      </c>
      <c r="GA365" s="27">
        <v>44461</v>
      </c>
      <c r="GB365" t="s">
        <v>59</v>
      </c>
      <c r="GC365" s="27">
        <v>44461</v>
      </c>
      <c r="GD365" t="s">
        <v>59</v>
      </c>
      <c r="GE365" s="27">
        <v>44475</v>
      </c>
      <c r="GF365" t="s">
        <v>59</v>
      </c>
      <c r="GG365" s="27">
        <v>44475</v>
      </c>
      <c r="GH365" t="s">
        <v>59</v>
      </c>
      <c r="GI365" s="27">
        <v>44475</v>
      </c>
      <c r="GJ365" t="s">
        <v>59</v>
      </c>
      <c r="GK365" s="27">
        <v>44475</v>
      </c>
      <c r="GL365" t="s">
        <v>59</v>
      </c>
      <c r="GM365" s="27">
        <v>44475</v>
      </c>
      <c r="GN365" t="s">
        <v>59</v>
      </c>
      <c r="GO365" s="27">
        <v>44475</v>
      </c>
      <c r="GP365" t="s">
        <v>59</v>
      </c>
      <c r="GQ365" s="27">
        <v>44475</v>
      </c>
      <c r="GR365" t="s">
        <v>59</v>
      </c>
      <c r="GS365" s="27">
        <v>44475</v>
      </c>
      <c r="GT365" t="s">
        <v>59</v>
      </c>
      <c r="GU365" s="27">
        <v>44475</v>
      </c>
      <c r="GV365" t="s">
        <v>58</v>
      </c>
      <c r="GW365" s="27">
        <v>44517</v>
      </c>
      <c r="GX365" t="s">
        <v>58</v>
      </c>
      <c r="GY365" s="27">
        <v>44517</v>
      </c>
      <c r="GZ365" t="s">
        <v>57</v>
      </c>
      <c r="HA365" s="27">
        <v>44517</v>
      </c>
      <c r="HB365" t="s">
        <v>57</v>
      </c>
      <c r="HC365" s="27">
        <v>44517</v>
      </c>
      <c r="HD365" t="s">
        <v>57</v>
      </c>
      <c r="HE365" s="27">
        <v>44517</v>
      </c>
      <c r="HF365" t="s">
        <v>57</v>
      </c>
      <c r="HG365">
        <v>44517</v>
      </c>
      <c r="HH365" t="s">
        <v>57</v>
      </c>
      <c r="HI365">
        <v>44517</v>
      </c>
      <c r="HJ365" t="s">
        <v>57</v>
      </c>
      <c r="HK365">
        <v>44517</v>
      </c>
      <c r="HL365" t="s">
        <v>57</v>
      </c>
      <c r="HM365" s="27">
        <v>44517</v>
      </c>
      <c r="HN365" t="s">
        <v>53</v>
      </c>
      <c r="HO365" s="27">
        <v>44551</v>
      </c>
      <c r="HP365" t="s">
        <v>56</v>
      </c>
      <c r="HQ365" s="27">
        <v>44551</v>
      </c>
      <c r="HR365" s="470" t="s">
        <v>56</v>
      </c>
      <c r="HS365" s="471">
        <v>44551</v>
      </c>
      <c r="HT365" t="s">
        <v>56</v>
      </c>
      <c r="HU365" s="27">
        <v>44551</v>
      </c>
      <c r="HV365" t="s">
        <v>56</v>
      </c>
      <c r="HW365" s="27">
        <v>44551</v>
      </c>
      <c r="HX365" t="s">
        <v>56</v>
      </c>
      <c r="HY365" s="27">
        <v>44587</v>
      </c>
      <c r="HZ365" t="s">
        <v>50</v>
      </c>
      <c r="IA365" s="27">
        <v>44587</v>
      </c>
      <c r="IB365" t="s">
        <v>50</v>
      </c>
      <c r="IC365" s="27">
        <v>44587</v>
      </c>
      <c r="ID365" t="s">
        <v>50</v>
      </c>
      <c r="IE365" s="27">
        <v>44587</v>
      </c>
      <c r="IF365" t="s">
        <v>51</v>
      </c>
      <c r="IG365" s="27">
        <v>44587</v>
      </c>
      <c r="IH365" t="s">
        <v>54</v>
      </c>
      <c r="II365" s="27">
        <v>44602</v>
      </c>
      <c r="IJ365" t="s">
        <v>54</v>
      </c>
      <c r="IK365" s="27">
        <v>44602</v>
      </c>
      <c r="IL365" t="s">
        <v>54</v>
      </c>
      <c r="IM365" s="27">
        <v>44602</v>
      </c>
      <c r="IN365" t="s">
        <v>54</v>
      </c>
      <c r="IO365" s="27">
        <v>44602</v>
      </c>
      <c r="IR365" t="s">
        <v>56</v>
      </c>
      <c r="IS365">
        <v>44630</v>
      </c>
      <c r="IT365" t="s">
        <v>56</v>
      </c>
      <c r="IU365" s="27">
        <v>44630</v>
      </c>
      <c r="IV365" t="s">
        <v>56</v>
      </c>
      <c r="IW365" s="27">
        <v>44630</v>
      </c>
      <c r="IX365" t="s">
        <v>56</v>
      </c>
      <c r="IY365" s="27">
        <v>44630</v>
      </c>
      <c r="IZ365" t="s">
        <v>56</v>
      </c>
      <c r="JA365" s="27">
        <v>44630</v>
      </c>
      <c r="JD365" t="s">
        <v>56</v>
      </c>
      <c r="JE365" s="27">
        <v>44657</v>
      </c>
      <c r="JF365" t="s">
        <v>9</v>
      </c>
      <c r="JG365">
        <v>44663</v>
      </c>
      <c r="JH365" t="s">
        <v>53</v>
      </c>
      <c r="JI365" s="27">
        <v>44657</v>
      </c>
      <c r="JJ365" t="s">
        <v>53</v>
      </c>
      <c r="JK365">
        <v>44657</v>
      </c>
      <c r="JL365" t="s">
        <v>53</v>
      </c>
      <c r="JM365" s="27">
        <v>44657</v>
      </c>
      <c r="JN365" t="s">
        <v>53</v>
      </c>
      <c r="JO365" s="7">
        <v>44657</v>
      </c>
      <c r="JP365" t="s">
        <v>53</v>
      </c>
      <c r="JQ365" s="27">
        <v>44693</v>
      </c>
      <c r="JR365" t="s">
        <v>53</v>
      </c>
      <c r="JS365" s="27">
        <v>44693</v>
      </c>
      <c r="JT365" t="s">
        <v>53</v>
      </c>
      <c r="JU365">
        <v>44714</v>
      </c>
      <c r="JV365" t="s">
        <v>54</v>
      </c>
      <c r="JW365">
        <v>44714</v>
      </c>
      <c r="JX365" t="s">
        <v>54</v>
      </c>
      <c r="JY365" s="27">
        <v>44714</v>
      </c>
      <c r="JZ365" t="s">
        <v>54</v>
      </c>
      <c r="KA365" s="27">
        <v>44763</v>
      </c>
      <c r="KB365" t="s">
        <v>54</v>
      </c>
      <c r="KC365" s="27">
        <v>44763</v>
      </c>
      <c r="KD365" t="s">
        <v>54</v>
      </c>
      <c r="KE365" s="27">
        <v>44763</v>
      </c>
    </row>
    <row r="366" spans="1:291" x14ac:dyDescent="0.25">
      <c r="A366">
        <v>166</v>
      </c>
      <c r="B366" s="7">
        <v>43929</v>
      </c>
      <c r="D366">
        <v>9301</v>
      </c>
      <c r="E366" s="7">
        <v>43941</v>
      </c>
      <c r="G366" t="s">
        <v>2565</v>
      </c>
      <c r="I366">
        <v>9300</v>
      </c>
      <c r="J366" s="7">
        <v>43965</v>
      </c>
      <c r="L366" t="s">
        <v>2565</v>
      </c>
      <c r="M366">
        <v>149</v>
      </c>
      <c r="O366">
        <v>6430</v>
      </c>
      <c r="P366" s="7">
        <v>43970</v>
      </c>
      <c r="X366">
        <v>149</v>
      </c>
      <c r="Y366">
        <v>166</v>
      </c>
      <c r="Z366" s="7">
        <v>43929</v>
      </c>
      <c r="AA366">
        <v>9301</v>
      </c>
      <c r="AB366">
        <v>9301</v>
      </c>
      <c r="AC366">
        <v>820</v>
      </c>
      <c r="AD366" s="7">
        <v>43972</v>
      </c>
      <c r="AE366" s="14" t="s">
        <v>2584</v>
      </c>
      <c r="AF366">
        <v>2497</v>
      </c>
      <c r="AG366" s="7">
        <v>43972</v>
      </c>
      <c r="AK366" t="s">
        <v>2593</v>
      </c>
      <c r="AL366" s="7">
        <v>44000</v>
      </c>
      <c r="AM366">
        <v>820</v>
      </c>
      <c r="AN366" t="s">
        <v>2593</v>
      </c>
      <c r="AO366" s="7">
        <v>44000</v>
      </c>
      <c r="AP366" t="s">
        <v>2593</v>
      </c>
      <c r="AQ366" s="7">
        <v>44000</v>
      </c>
      <c r="AR366" t="s">
        <v>2593</v>
      </c>
      <c r="AS366" s="27">
        <v>44000</v>
      </c>
      <c r="AT366" t="s">
        <v>2593</v>
      </c>
      <c r="AU366" s="27">
        <v>44000</v>
      </c>
      <c r="AV366" t="s">
        <v>2593</v>
      </c>
      <c r="AW366" s="27">
        <v>44000</v>
      </c>
      <c r="AX366" t="s">
        <v>2593</v>
      </c>
      <c r="AY366" s="27">
        <v>44050</v>
      </c>
      <c r="AZ366">
        <v>4280</v>
      </c>
      <c r="BA366" s="27">
        <v>44019</v>
      </c>
      <c r="BB366">
        <v>4280</v>
      </c>
      <c r="BC366" s="27">
        <v>44019</v>
      </c>
      <c r="BD366">
        <v>4278</v>
      </c>
      <c r="BE366" s="27">
        <v>44083</v>
      </c>
      <c r="BF366">
        <v>4278</v>
      </c>
      <c r="BG366" s="27">
        <v>44083</v>
      </c>
      <c r="BJ366">
        <v>4278</v>
      </c>
      <c r="BK366" s="27">
        <v>44083</v>
      </c>
      <c r="BL366">
        <v>4278</v>
      </c>
      <c r="BM366" s="27">
        <v>44119</v>
      </c>
      <c r="BN366">
        <v>2499</v>
      </c>
      <c r="BO366" s="27">
        <v>44119</v>
      </c>
      <c r="BP366">
        <v>2499</v>
      </c>
      <c r="BQ366" s="7">
        <v>44119</v>
      </c>
      <c r="BR366" t="s">
        <v>2593</v>
      </c>
      <c r="BS366" s="27">
        <v>44119</v>
      </c>
      <c r="BT366">
        <v>2499</v>
      </c>
      <c r="BU366" s="27">
        <v>44167</v>
      </c>
      <c r="BV366">
        <v>2499</v>
      </c>
      <c r="BW366" s="7">
        <v>44167</v>
      </c>
      <c r="BX366" t="s">
        <v>2593</v>
      </c>
      <c r="BY366" s="27">
        <v>44119</v>
      </c>
      <c r="BZ366">
        <v>2495</v>
      </c>
      <c r="CA366" s="27">
        <v>44167</v>
      </c>
      <c r="CB366">
        <v>4278</v>
      </c>
      <c r="CC366" s="27">
        <v>44217</v>
      </c>
      <c r="CH366">
        <v>8505</v>
      </c>
      <c r="CI366" s="27">
        <v>44119</v>
      </c>
      <c r="CL366">
        <v>8505</v>
      </c>
      <c r="CM366" s="27">
        <v>44119</v>
      </c>
      <c r="CN366">
        <v>8530</v>
      </c>
      <c r="CO366" s="27">
        <v>44248</v>
      </c>
      <c r="CP366">
        <v>8530</v>
      </c>
      <c r="CQ366" s="7">
        <v>44248</v>
      </c>
      <c r="CV366">
        <v>4278</v>
      </c>
      <c r="CW366" s="27">
        <v>44264</v>
      </c>
      <c r="CX366">
        <v>4278</v>
      </c>
      <c r="CY366" s="27">
        <v>44264</v>
      </c>
      <c r="CZ366">
        <v>4278</v>
      </c>
      <c r="DA366" s="27">
        <v>44299</v>
      </c>
      <c r="DB366">
        <v>4278</v>
      </c>
      <c r="DC366" s="27">
        <v>44299</v>
      </c>
      <c r="DD366">
        <v>4278</v>
      </c>
      <c r="DE366" s="27">
        <v>44330</v>
      </c>
      <c r="DF366">
        <v>4278</v>
      </c>
      <c r="DG366" s="27">
        <v>44330</v>
      </c>
      <c r="DH366">
        <v>4278</v>
      </c>
      <c r="DI366" s="27">
        <v>44330</v>
      </c>
      <c r="DJ366" t="s">
        <v>130</v>
      </c>
      <c r="DK366" s="7">
        <v>44259</v>
      </c>
      <c r="DL366" t="s">
        <v>518</v>
      </c>
      <c r="DM366" s="27">
        <v>44265</v>
      </c>
      <c r="DN366" t="s">
        <v>518</v>
      </c>
      <c r="DO366" s="27">
        <v>44265</v>
      </c>
      <c r="DP366" t="s">
        <v>350</v>
      </c>
      <c r="DQ366" s="27">
        <v>44050</v>
      </c>
      <c r="DT366" t="s">
        <v>351</v>
      </c>
      <c r="DU366" s="27">
        <v>44368</v>
      </c>
      <c r="DV366" t="s">
        <v>348</v>
      </c>
      <c r="DW366" s="27">
        <v>44368</v>
      </c>
      <c r="DX366" t="s">
        <v>345</v>
      </c>
      <c r="DY366" s="7">
        <v>44368</v>
      </c>
      <c r="DZ366" t="s">
        <v>344</v>
      </c>
      <c r="EA366">
        <v>44363</v>
      </c>
      <c r="EB366" t="s">
        <v>344</v>
      </c>
      <c r="EC366" s="27">
        <v>44363</v>
      </c>
      <c r="ED366" t="s">
        <v>344</v>
      </c>
      <c r="EE366" s="27">
        <v>44363</v>
      </c>
      <c r="EF366" t="s">
        <v>344</v>
      </c>
      <c r="EG366" s="7">
        <v>44363</v>
      </c>
      <c r="EH366" t="s">
        <v>344</v>
      </c>
      <c r="EI366" s="27">
        <v>44363</v>
      </c>
      <c r="EL366" t="s">
        <v>341</v>
      </c>
      <c r="EM366" s="27">
        <v>44363</v>
      </c>
      <c r="EN366" t="s">
        <v>341</v>
      </c>
      <c r="EO366" s="27">
        <v>44363</v>
      </c>
      <c r="EP366" t="s">
        <v>342</v>
      </c>
      <c r="EQ366" s="27">
        <v>44363</v>
      </c>
      <c r="ER366" t="s">
        <v>338</v>
      </c>
      <c r="ES366" s="27">
        <v>44420</v>
      </c>
      <c r="ET366" t="s">
        <v>9</v>
      </c>
      <c r="EU366" s="27">
        <v>44420</v>
      </c>
      <c r="EV366" t="s">
        <v>7</v>
      </c>
      <c r="EW366" s="27">
        <v>44420</v>
      </c>
      <c r="EX366" t="s">
        <v>9</v>
      </c>
      <c r="EY366" s="27">
        <v>44420</v>
      </c>
      <c r="EZ366" t="s">
        <v>9</v>
      </c>
      <c r="FA366">
        <v>44420</v>
      </c>
      <c r="FB366" t="s">
        <v>9</v>
      </c>
      <c r="FC366" s="27">
        <v>44420</v>
      </c>
      <c r="FF366" t="s">
        <v>131</v>
      </c>
      <c r="FG366" s="27">
        <v>44419</v>
      </c>
      <c r="FH366" t="s">
        <v>130</v>
      </c>
      <c r="FI366" s="7">
        <v>44425</v>
      </c>
      <c r="FJ366" t="s">
        <v>130</v>
      </c>
      <c r="FK366" s="27">
        <v>44425</v>
      </c>
      <c r="FL366" t="s">
        <v>121</v>
      </c>
      <c r="FM366" s="27">
        <v>44425</v>
      </c>
      <c r="FN366" t="s">
        <v>61</v>
      </c>
      <c r="FO366" s="27">
        <v>44425</v>
      </c>
      <c r="FP366" t="s">
        <v>61</v>
      </c>
      <c r="FQ366" s="27">
        <v>44425</v>
      </c>
      <c r="FR366" t="s">
        <v>60</v>
      </c>
      <c r="FS366" s="27">
        <v>44419</v>
      </c>
      <c r="FT366" t="s">
        <v>60</v>
      </c>
      <c r="FU366" s="7">
        <v>44461</v>
      </c>
      <c r="FV366" t="s">
        <v>60</v>
      </c>
      <c r="FW366" s="27">
        <v>44461</v>
      </c>
      <c r="FX366" t="s">
        <v>60</v>
      </c>
      <c r="FY366" s="27">
        <v>44461</v>
      </c>
      <c r="FZ366" t="s">
        <v>60</v>
      </c>
      <c r="GA366" s="27">
        <v>44461</v>
      </c>
      <c r="GB366" t="s">
        <v>60</v>
      </c>
      <c r="GC366" s="27">
        <v>44461</v>
      </c>
      <c r="GD366" t="s">
        <v>60</v>
      </c>
      <c r="GE366" s="27">
        <v>44475</v>
      </c>
      <c r="GF366" t="s">
        <v>60</v>
      </c>
      <c r="GG366" s="27">
        <v>44475</v>
      </c>
      <c r="GH366" t="s">
        <v>60</v>
      </c>
      <c r="GI366" s="27">
        <v>44475</v>
      </c>
      <c r="GJ366" t="s">
        <v>60</v>
      </c>
      <c r="GK366" s="27">
        <v>44475</v>
      </c>
      <c r="GL366" t="s">
        <v>60</v>
      </c>
      <c r="GM366" s="27">
        <v>44475</v>
      </c>
      <c r="GN366" t="s">
        <v>60</v>
      </c>
      <c r="GO366" s="27">
        <v>44475</v>
      </c>
      <c r="GP366" t="s">
        <v>60</v>
      </c>
      <c r="GQ366" s="27">
        <v>44475</v>
      </c>
      <c r="GR366" t="s">
        <v>60</v>
      </c>
      <c r="GS366" s="27">
        <v>44475</v>
      </c>
      <c r="GT366" t="s">
        <v>60</v>
      </c>
      <c r="GU366" s="27">
        <v>44475</v>
      </c>
      <c r="GV366" t="s">
        <v>59</v>
      </c>
      <c r="GW366" s="27">
        <v>44517</v>
      </c>
      <c r="GX366" t="s">
        <v>59</v>
      </c>
      <c r="GY366" s="27">
        <v>44517</v>
      </c>
      <c r="GZ366" t="s">
        <v>58</v>
      </c>
      <c r="HA366" s="27">
        <v>44517</v>
      </c>
      <c r="HB366" t="s">
        <v>58</v>
      </c>
      <c r="HC366" s="27">
        <v>44517</v>
      </c>
      <c r="HD366" t="s">
        <v>58</v>
      </c>
      <c r="HE366" s="27">
        <v>44517</v>
      </c>
      <c r="HF366" t="s">
        <v>58</v>
      </c>
      <c r="HG366">
        <v>44517</v>
      </c>
      <c r="HH366" t="s">
        <v>58</v>
      </c>
      <c r="HI366">
        <v>44517</v>
      </c>
      <c r="HJ366" t="s">
        <v>58</v>
      </c>
      <c r="HK366">
        <v>44517</v>
      </c>
      <c r="HL366" t="s">
        <v>58</v>
      </c>
      <c r="HM366" s="27">
        <v>44517</v>
      </c>
      <c r="HN366" t="s">
        <v>54</v>
      </c>
      <c r="HO366" s="27">
        <v>44551</v>
      </c>
      <c r="HP366" t="s">
        <v>57</v>
      </c>
      <c r="HQ366" s="27">
        <v>44551</v>
      </c>
      <c r="HR366" s="470" t="s">
        <v>57</v>
      </c>
      <c r="HS366" s="471">
        <v>44551</v>
      </c>
      <c r="HT366" t="s">
        <v>57</v>
      </c>
      <c r="HU366" s="27">
        <v>44551</v>
      </c>
      <c r="HV366" t="s">
        <v>57</v>
      </c>
      <c r="HW366" s="27">
        <v>44551</v>
      </c>
      <c r="HX366" t="s">
        <v>57</v>
      </c>
      <c r="HY366" s="27">
        <v>44587</v>
      </c>
      <c r="HZ366" t="s">
        <v>53</v>
      </c>
      <c r="IA366" s="27">
        <v>44587</v>
      </c>
      <c r="IB366" t="s">
        <v>53</v>
      </c>
      <c r="IC366" s="27">
        <v>44587</v>
      </c>
      <c r="ID366" t="s">
        <v>53</v>
      </c>
      <c r="IE366" s="27">
        <v>44587</v>
      </c>
      <c r="IF366" t="s">
        <v>50</v>
      </c>
      <c r="IG366" s="27">
        <v>44587</v>
      </c>
      <c r="IH366" t="s">
        <v>56</v>
      </c>
      <c r="II366" s="27">
        <v>44602</v>
      </c>
      <c r="IJ366" t="s">
        <v>56</v>
      </c>
      <c r="IK366" s="27">
        <v>44602</v>
      </c>
      <c r="IL366" t="s">
        <v>56</v>
      </c>
      <c r="IM366" s="27">
        <v>44602</v>
      </c>
      <c r="IN366" t="s">
        <v>56</v>
      </c>
      <c r="IO366" s="27">
        <v>44602</v>
      </c>
      <c r="IR366" t="s">
        <v>57</v>
      </c>
      <c r="IS366">
        <v>44630</v>
      </c>
      <c r="IT366" t="s">
        <v>57</v>
      </c>
      <c r="IU366" s="27">
        <v>44630</v>
      </c>
      <c r="IV366" t="s">
        <v>57</v>
      </c>
      <c r="IW366" s="27">
        <v>44630</v>
      </c>
      <c r="IX366" t="s">
        <v>57</v>
      </c>
      <c r="IY366" s="27">
        <v>44630</v>
      </c>
      <c r="IZ366" t="s">
        <v>57</v>
      </c>
      <c r="JA366" s="27">
        <v>44630</v>
      </c>
      <c r="JD366" t="s">
        <v>57</v>
      </c>
      <c r="JE366" s="27">
        <v>44630</v>
      </c>
      <c r="JF366" t="s">
        <v>338</v>
      </c>
      <c r="JG366">
        <v>44663</v>
      </c>
      <c r="JH366" t="s">
        <v>54</v>
      </c>
      <c r="JI366" s="27">
        <v>44657</v>
      </c>
      <c r="JJ366" t="s">
        <v>54</v>
      </c>
      <c r="JK366">
        <v>44657</v>
      </c>
      <c r="JL366" t="s">
        <v>54</v>
      </c>
      <c r="JM366" s="27">
        <v>44657</v>
      </c>
      <c r="JN366" t="s">
        <v>54</v>
      </c>
      <c r="JO366" s="7">
        <v>44657</v>
      </c>
      <c r="JP366" t="s">
        <v>54</v>
      </c>
      <c r="JQ366" s="27">
        <v>44693</v>
      </c>
      <c r="JR366" t="s">
        <v>54</v>
      </c>
      <c r="JS366" s="27">
        <v>44693</v>
      </c>
      <c r="JT366" t="s">
        <v>54</v>
      </c>
      <c r="JU366">
        <v>44714</v>
      </c>
      <c r="JV366" t="s">
        <v>56</v>
      </c>
      <c r="JW366">
        <v>44714</v>
      </c>
      <c r="JX366" t="s">
        <v>56</v>
      </c>
      <c r="JY366" s="27">
        <v>44714</v>
      </c>
      <c r="JZ366" t="s">
        <v>56</v>
      </c>
      <c r="KA366" s="27">
        <v>44763</v>
      </c>
      <c r="KB366" t="s">
        <v>56</v>
      </c>
      <c r="KC366" s="27">
        <v>44763</v>
      </c>
      <c r="KD366" t="s">
        <v>56</v>
      </c>
      <c r="KE366" s="27">
        <v>44763</v>
      </c>
    </row>
    <row r="367" spans="1:291" x14ac:dyDescent="0.25">
      <c r="A367">
        <v>30</v>
      </c>
      <c r="B367" s="7">
        <v>43929</v>
      </c>
      <c r="D367">
        <v>9300</v>
      </c>
      <c r="E367" s="7">
        <v>43965</v>
      </c>
      <c r="G367" t="s">
        <v>2567</v>
      </c>
      <c r="I367">
        <v>9303</v>
      </c>
      <c r="J367" s="7">
        <v>43966</v>
      </c>
      <c r="L367" t="s">
        <v>2567</v>
      </c>
      <c r="M367">
        <v>166</v>
      </c>
      <c r="O367">
        <v>6431</v>
      </c>
      <c r="P367" s="7">
        <v>43900</v>
      </c>
      <c r="X367">
        <v>166</v>
      </c>
      <c r="Y367">
        <v>30</v>
      </c>
      <c r="Z367" s="7">
        <v>43979</v>
      </c>
      <c r="AA367">
        <v>9300</v>
      </c>
      <c r="AB367">
        <v>9300</v>
      </c>
      <c r="AC367">
        <v>890</v>
      </c>
      <c r="AD367" s="7">
        <v>43972</v>
      </c>
      <c r="AE367" s="14">
        <v>9307</v>
      </c>
      <c r="AF367">
        <v>2495</v>
      </c>
      <c r="AG367" s="7">
        <v>43972</v>
      </c>
      <c r="AK367">
        <v>8520</v>
      </c>
      <c r="AL367" s="7">
        <v>44000</v>
      </c>
      <c r="AM367">
        <v>890</v>
      </c>
      <c r="AN367">
        <v>8520</v>
      </c>
      <c r="AO367" s="7">
        <v>44000</v>
      </c>
      <c r="AP367">
        <v>8520</v>
      </c>
      <c r="AQ367" s="7">
        <v>44000</v>
      </c>
      <c r="AR367">
        <v>8520</v>
      </c>
      <c r="AS367" s="27">
        <v>44019</v>
      </c>
      <c r="AT367">
        <v>8520</v>
      </c>
      <c r="AU367" s="27">
        <v>44019</v>
      </c>
      <c r="AV367">
        <v>8520</v>
      </c>
      <c r="AW367" s="27">
        <v>44019</v>
      </c>
      <c r="AX367">
        <v>8520</v>
      </c>
      <c r="AY367" s="27">
        <v>44050</v>
      </c>
      <c r="AZ367" t="s">
        <v>2593</v>
      </c>
      <c r="BA367" s="27">
        <v>44050</v>
      </c>
      <c r="BB367" t="s">
        <v>2593</v>
      </c>
      <c r="BC367" s="27">
        <v>44050</v>
      </c>
      <c r="BD367">
        <v>4280</v>
      </c>
      <c r="BE367" s="27">
        <v>44019</v>
      </c>
      <c r="BF367">
        <v>4280</v>
      </c>
      <c r="BG367" s="27">
        <v>44019</v>
      </c>
      <c r="BJ367">
        <v>4280</v>
      </c>
      <c r="BK367" s="27">
        <v>44019</v>
      </c>
      <c r="BL367">
        <v>4280</v>
      </c>
      <c r="BM367" s="27">
        <v>44019</v>
      </c>
      <c r="BN367">
        <v>4277</v>
      </c>
      <c r="BO367" s="27">
        <v>44119</v>
      </c>
      <c r="BP367">
        <v>4277</v>
      </c>
      <c r="BQ367" s="7">
        <v>44119</v>
      </c>
      <c r="BR367">
        <v>8520</v>
      </c>
      <c r="BS367" s="27">
        <v>44050</v>
      </c>
      <c r="BT367">
        <v>4277</v>
      </c>
      <c r="BU367" s="27">
        <v>44167</v>
      </c>
      <c r="BV367">
        <v>4277</v>
      </c>
      <c r="BW367" s="7">
        <v>44167</v>
      </c>
      <c r="BX367">
        <v>8520</v>
      </c>
      <c r="BY367" s="27">
        <v>44050</v>
      </c>
      <c r="BZ367">
        <v>2499</v>
      </c>
      <c r="CA367" s="27">
        <v>44167</v>
      </c>
      <c r="CB367" t="s">
        <v>2591</v>
      </c>
      <c r="CC367" s="27">
        <v>44019</v>
      </c>
      <c r="CH367">
        <v>8506</v>
      </c>
      <c r="CI367" s="27">
        <v>44217</v>
      </c>
      <c r="CL367">
        <v>8506</v>
      </c>
      <c r="CM367" s="27">
        <v>44248</v>
      </c>
      <c r="CN367">
        <v>8505</v>
      </c>
      <c r="CO367" s="27">
        <v>44119</v>
      </c>
      <c r="CP367">
        <v>8505</v>
      </c>
      <c r="CQ367" s="7">
        <v>44119</v>
      </c>
      <c r="CV367" t="s">
        <v>2591</v>
      </c>
      <c r="CW367" s="27">
        <v>44019</v>
      </c>
      <c r="CX367" t="s">
        <v>2591</v>
      </c>
      <c r="CY367" s="27">
        <v>44019</v>
      </c>
      <c r="CZ367" t="s">
        <v>2591</v>
      </c>
      <c r="DA367" s="27">
        <v>44019</v>
      </c>
      <c r="DB367" t="s">
        <v>2591</v>
      </c>
      <c r="DC367" s="27">
        <v>44019</v>
      </c>
      <c r="DD367" t="s">
        <v>2591</v>
      </c>
      <c r="DE367" s="27">
        <v>44019</v>
      </c>
      <c r="DF367" t="s">
        <v>2591</v>
      </c>
      <c r="DG367" s="27">
        <v>44019</v>
      </c>
      <c r="DH367" t="s">
        <v>2591</v>
      </c>
      <c r="DI367" s="27">
        <v>44019</v>
      </c>
      <c r="DJ367" t="s">
        <v>131</v>
      </c>
      <c r="DK367" s="7">
        <v>44231</v>
      </c>
      <c r="DL367" t="s">
        <v>519</v>
      </c>
      <c r="DM367" s="27">
        <v>44215</v>
      </c>
      <c r="DN367" t="s">
        <v>519</v>
      </c>
      <c r="DO367" s="27">
        <v>44215</v>
      </c>
      <c r="DP367" t="s">
        <v>351</v>
      </c>
      <c r="DQ367" s="27">
        <v>44368</v>
      </c>
      <c r="DT367" t="s">
        <v>352</v>
      </c>
      <c r="DU367" s="27">
        <v>44368</v>
      </c>
      <c r="DV367" t="s">
        <v>350</v>
      </c>
      <c r="DW367" s="27">
        <v>44050</v>
      </c>
      <c r="DX367" t="s">
        <v>346</v>
      </c>
      <c r="DY367" s="7">
        <v>44368</v>
      </c>
      <c r="DZ367" t="s">
        <v>345</v>
      </c>
      <c r="EA367">
        <v>44368</v>
      </c>
      <c r="EB367" t="s">
        <v>345</v>
      </c>
      <c r="EC367" s="27">
        <v>44368</v>
      </c>
      <c r="ED367" t="s">
        <v>345</v>
      </c>
      <c r="EE367" s="27">
        <v>44368</v>
      </c>
      <c r="EF367" t="s">
        <v>345</v>
      </c>
      <c r="EG367" s="7">
        <v>44368</v>
      </c>
      <c r="EH367" t="s">
        <v>345</v>
      </c>
      <c r="EI367" s="27">
        <v>44368</v>
      </c>
      <c r="EL367" t="s">
        <v>342</v>
      </c>
      <c r="EM367" s="27">
        <v>44363</v>
      </c>
      <c r="EN367" t="s">
        <v>342</v>
      </c>
      <c r="EO367" s="27">
        <v>44363</v>
      </c>
      <c r="EP367" t="s">
        <v>343</v>
      </c>
      <c r="EQ367" s="27">
        <v>44363</v>
      </c>
      <c r="ER367" t="s">
        <v>339</v>
      </c>
      <c r="ES367" s="27">
        <v>44420</v>
      </c>
      <c r="ET367" t="s">
        <v>338</v>
      </c>
      <c r="EU367" s="27">
        <v>44420</v>
      </c>
      <c r="EV367" t="s">
        <v>9</v>
      </c>
      <c r="EW367" s="27">
        <v>44420</v>
      </c>
      <c r="EX367" t="s">
        <v>338</v>
      </c>
      <c r="EY367" s="27">
        <v>44420</v>
      </c>
      <c r="EZ367" t="s">
        <v>338</v>
      </c>
      <c r="FA367">
        <v>44420</v>
      </c>
      <c r="FB367" t="s">
        <v>338</v>
      </c>
      <c r="FC367" s="27">
        <v>44420</v>
      </c>
      <c r="FF367" t="s">
        <v>7</v>
      </c>
      <c r="FG367" s="27">
        <v>44420</v>
      </c>
      <c r="FH367" t="s">
        <v>131</v>
      </c>
      <c r="FI367" s="7">
        <v>44419</v>
      </c>
      <c r="FJ367" t="s">
        <v>131</v>
      </c>
      <c r="FK367" s="27">
        <v>44419</v>
      </c>
      <c r="FL367" t="s">
        <v>123</v>
      </c>
      <c r="FM367" s="27">
        <v>44419</v>
      </c>
      <c r="FN367" t="s">
        <v>62</v>
      </c>
      <c r="FO367" s="27">
        <v>44425</v>
      </c>
      <c r="FP367" t="s">
        <v>62</v>
      </c>
      <c r="FQ367" s="27">
        <v>44425</v>
      </c>
      <c r="FR367" t="s">
        <v>61</v>
      </c>
      <c r="FS367" s="27">
        <v>44425</v>
      </c>
      <c r="FT367" t="s">
        <v>61</v>
      </c>
      <c r="FU367" s="7">
        <v>44461</v>
      </c>
      <c r="FV367" t="s">
        <v>61</v>
      </c>
      <c r="FW367" s="27">
        <v>44461</v>
      </c>
      <c r="FX367" t="s">
        <v>61</v>
      </c>
      <c r="FY367" s="27">
        <v>44461</v>
      </c>
      <c r="FZ367" t="s">
        <v>61</v>
      </c>
      <c r="GA367" s="27">
        <v>44461</v>
      </c>
      <c r="GB367" t="s">
        <v>61</v>
      </c>
      <c r="GC367" s="27">
        <v>44461</v>
      </c>
      <c r="GD367" t="s">
        <v>61</v>
      </c>
      <c r="GE367" s="27">
        <v>44475</v>
      </c>
      <c r="GF367" t="s">
        <v>61</v>
      </c>
      <c r="GG367" s="27">
        <v>44475</v>
      </c>
      <c r="GH367" t="s">
        <v>61</v>
      </c>
      <c r="GI367" s="27">
        <v>44475</v>
      </c>
      <c r="GJ367" t="s">
        <v>61</v>
      </c>
      <c r="GK367" s="27">
        <v>44475</v>
      </c>
      <c r="GL367" t="s">
        <v>61</v>
      </c>
      <c r="GM367" s="27">
        <v>44475</v>
      </c>
      <c r="GN367" t="s">
        <v>61</v>
      </c>
      <c r="GO367" s="27">
        <v>44497</v>
      </c>
      <c r="GP367" t="s">
        <v>61</v>
      </c>
      <c r="GQ367" s="27">
        <v>44497</v>
      </c>
      <c r="GR367" t="s">
        <v>61</v>
      </c>
      <c r="GS367" s="27">
        <v>44497</v>
      </c>
      <c r="GT367" t="s">
        <v>61</v>
      </c>
      <c r="GU367" s="27">
        <v>44497</v>
      </c>
      <c r="GV367" t="s">
        <v>60</v>
      </c>
      <c r="GW367" s="27">
        <v>44517</v>
      </c>
      <c r="GX367" t="s">
        <v>60</v>
      </c>
      <c r="GY367" s="27">
        <v>44517</v>
      </c>
      <c r="GZ367" t="s">
        <v>59</v>
      </c>
      <c r="HA367" s="27">
        <v>44517</v>
      </c>
      <c r="HB367" t="s">
        <v>59</v>
      </c>
      <c r="HC367" s="27">
        <v>44517</v>
      </c>
      <c r="HD367" t="s">
        <v>59</v>
      </c>
      <c r="HE367" s="27">
        <v>44517</v>
      </c>
      <c r="HF367" t="s">
        <v>59</v>
      </c>
      <c r="HG367">
        <v>44517</v>
      </c>
      <c r="HH367" t="s">
        <v>59</v>
      </c>
      <c r="HI367">
        <v>44517</v>
      </c>
      <c r="HJ367" t="s">
        <v>59</v>
      </c>
      <c r="HK367">
        <v>44517</v>
      </c>
      <c r="HL367" t="s">
        <v>59</v>
      </c>
      <c r="HM367" s="27">
        <v>44517</v>
      </c>
      <c r="HN367" t="s">
        <v>56</v>
      </c>
      <c r="HO367" s="27">
        <v>44551</v>
      </c>
      <c r="HP367" t="s">
        <v>58</v>
      </c>
      <c r="HQ367" s="27">
        <v>44551</v>
      </c>
      <c r="HR367" s="470" t="s">
        <v>58</v>
      </c>
      <c r="HS367" s="471">
        <v>44551</v>
      </c>
      <c r="HT367" t="s">
        <v>58</v>
      </c>
      <c r="HU367" s="27">
        <v>44551</v>
      </c>
      <c r="HV367" t="s">
        <v>58</v>
      </c>
      <c r="HW367" s="27">
        <v>44551</v>
      </c>
      <c r="HX367" t="s">
        <v>58</v>
      </c>
      <c r="HY367" s="27">
        <v>44587</v>
      </c>
      <c r="HZ367" t="s">
        <v>54</v>
      </c>
      <c r="IA367" s="27">
        <v>44587</v>
      </c>
      <c r="IB367" t="s">
        <v>54</v>
      </c>
      <c r="IC367" s="27">
        <v>44587</v>
      </c>
      <c r="ID367" t="s">
        <v>54</v>
      </c>
      <c r="IE367" s="27">
        <v>44587</v>
      </c>
      <c r="IF367" t="s">
        <v>53</v>
      </c>
      <c r="IG367" s="27">
        <v>44587</v>
      </c>
      <c r="IH367" t="s">
        <v>57</v>
      </c>
      <c r="II367" s="27">
        <v>44587</v>
      </c>
      <c r="IJ367" t="s">
        <v>57</v>
      </c>
      <c r="IK367" s="27">
        <v>44587</v>
      </c>
      <c r="IL367" t="s">
        <v>57</v>
      </c>
      <c r="IM367" s="27">
        <v>44587</v>
      </c>
      <c r="IN367" t="s">
        <v>57</v>
      </c>
      <c r="IO367" s="27">
        <v>44587</v>
      </c>
      <c r="IR367" t="s">
        <v>58</v>
      </c>
      <c r="IS367">
        <v>44630</v>
      </c>
      <c r="IT367" t="s">
        <v>58</v>
      </c>
      <c r="IU367" s="27">
        <v>44630</v>
      </c>
      <c r="IV367" t="s">
        <v>58</v>
      </c>
      <c r="IW367" s="27">
        <v>44630</v>
      </c>
      <c r="IX367" t="s">
        <v>58</v>
      </c>
      <c r="IY367" s="27">
        <v>44630</v>
      </c>
      <c r="IZ367" t="s">
        <v>58</v>
      </c>
      <c r="JA367" s="27">
        <v>44630</v>
      </c>
      <c r="JD367" t="s">
        <v>58</v>
      </c>
      <c r="JE367" s="27">
        <v>44657</v>
      </c>
      <c r="JF367" t="s">
        <v>339</v>
      </c>
      <c r="JG367">
        <v>44663</v>
      </c>
      <c r="JH367" t="s">
        <v>56</v>
      </c>
      <c r="JI367" s="27">
        <v>44657</v>
      </c>
      <c r="JJ367" t="s">
        <v>56</v>
      </c>
      <c r="JK367">
        <v>44657</v>
      </c>
      <c r="JL367" t="s">
        <v>56</v>
      </c>
      <c r="JM367" s="27">
        <v>44657</v>
      </c>
      <c r="JN367" t="s">
        <v>56</v>
      </c>
      <c r="JO367" s="7">
        <v>44657</v>
      </c>
      <c r="JP367" t="s">
        <v>56</v>
      </c>
      <c r="JQ367" s="27">
        <v>44693</v>
      </c>
      <c r="JR367" t="s">
        <v>56</v>
      </c>
      <c r="JS367" s="27">
        <v>44693</v>
      </c>
      <c r="JT367" t="s">
        <v>56</v>
      </c>
      <c r="JU367">
        <v>44714</v>
      </c>
      <c r="JV367" t="s">
        <v>57</v>
      </c>
      <c r="JW367">
        <v>44714</v>
      </c>
      <c r="JX367" t="s">
        <v>57</v>
      </c>
      <c r="JY367" s="27">
        <v>44714</v>
      </c>
      <c r="JZ367" t="s">
        <v>57</v>
      </c>
      <c r="KA367" s="27">
        <v>44763</v>
      </c>
      <c r="KB367" t="s">
        <v>57</v>
      </c>
      <c r="KC367" s="27">
        <v>44763</v>
      </c>
      <c r="KD367" t="s">
        <v>57</v>
      </c>
      <c r="KE367" s="27">
        <v>44763</v>
      </c>
    </row>
    <row r="368" spans="1:291" x14ac:dyDescent="0.25">
      <c r="A368">
        <v>7246</v>
      </c>
      <c r="B368" s="7">
        <v>43643</v>
      </c>
      <c r="D368">
        <v>9303</v>
      </c>
      <c r="E368" s="7">
        <v>43966</v>
      </c>
      <c r="G368" t="s">
        <v>2568</v>
      </c>
      <c r="I368">
        <v>9308</v>
      </c>
      <c r="J368" s="7">
        <v>43929</v>
      </c>
      <c r="L368" t="s">
        <v>2568</v>
      </c>
      <c r="M368">
        <v>30</v>
      </c>
      <c r="O368">
        <v>6382</v>
      </c>
      <c r="P368" s="7">
        <v>43970</v>
      </c>
      <c r="X368">
        <v>30</v>
      </c>
      <c r="Y368">
        <v>7246</v>
      </c>
      <c r="Z368" s="7">
        <v>43643</v>
      </c>
      <c r="AA368">
        <v>9303</v>
      </c>
      <c r="AB368">
        <v>9303</v>
      </c>
      <c r="AC368">
        <v>891</v>
      </c>
      <c r="AD368" s="7">
        <v>43972</v>
      </c>
      <c r="AE368" s="14">
        <v>9306</v>
      </c>
      <c r="AF368">
        <v>2499</v>
      </c>
      <c r="AG368" s="7">
        <v>43972</v>
      </c>
      <c r="AK368">
        <v>8525</v>
      </c>
      <c r="AL368" s="7">
        <v>44000</v>
      </c>
      <c r="AM368">
        <v>891</v>
      </c>
      <c r="AN368">
        <v>8525</v>
      </c>
      <c r="AO368" s="7">
        <v>44000</v>
      </c>
      <c r="AP368">
        <v>8525</v>
      </c>
      <c r="AQ368" s="7">
        <v>44000</v>
      </c>
      <c r="AR368">
        <v>8525</v>
      </c>
      <c r="AS368" s="27">
        <v>44019</v>
      </c>
      <c r="AT368">
        <v>8525</v>
      </c>
      <c r="AU368" s="27">
        <v>44019</v>
      </c>
      <c r="AV368">
        <v>8525</v>
      </c>
      <c r="AW368" s="27">
        <v>44019</v>
      </c>
      <c r="AX368">
        <v>8525</v>
      </c>
      <c r="AY368" s="27">
        <v>44050</v>
      </c>
      <c r="AZ368">
        <v>8520</v>
      </c>
      <c r="BA368" s="27">
        <v>44050</v>
      </c>
      <c r="BB368">
        <v>8520</v>
      </c>
      <c r="BC368" s="27">
        <v>44050</v>
      </c>
      <c r="BD368" t="s">
        <v>2593</v>
      </c>
      <c r="BE368" s="27">
        <v>44083</v>
      </c>
      <c r="BF368" t="s">
        <v>2593</v>
      </c>
      <c r="BG368" s="27">
        <v>44083</v>
      </c>
      <c r="BJ368" t="s">
        <v>2593</v>
      </c>
      <c r="BK368" s="27">
        <v>44083</v>
      </c>
      <c r="BL368" t="s">
        <v>2593</v>
      </c>
      <c r="BM368" s="27">
        <v>44119</v>
      </c>
      <c r="BN368">
        <v>4278</v>
      </c>
      <c r="BO368" s="27">
        <v>44119</v>
      </c>
      <c r="BP368">
        <v>4278</v>
      </c>
      <c r="BQ368" s="7">
        <v>44119</v>
      </c>
      <c r="BR368">
        <v>8525</v>
      </c>
      <c r="BS368" s="27">
        <v>44167</v>
      </c>
      <c r="BT368">
        <v>4278</v>
      </c>
      <c r="BU368" s="27">
        <v>44167</v>
      </c>
      <c r="BV368">
        <v>4278</v>
      </c>
      <c r="BW368" s="7">
        <v>44167</v>
      </c>
      <c r="BX368">
        <v>8525</v>
      </c>
      <c r="BY368" s="27">
        <v>44167</v>
      </c>
      <c r="BZ368">
        <v>4277</v>
      </c>
      <c r="CA368" s="27">
        <v>44167</v>
      </c>
      <c r="CB368" t="s">
        <v>2593</v>
      </c>
      <c r="CC368" s="27">
        <v>44217</v>
      </c>
      <c r="CH368">
        <v>5650</v>
      </c>
      <c r="CI368" s="27">
        <v>44217</v>
      </c>
      <c r="CL368">
        <v>5650</v>
      </c>
      <c r="CM368" s="27">
        <v>44217</v>
      </c>
      <c r="CN368">
        <v>8506</v>
      </c>
      <c r="CO368" s="27">
        <v>44248</v>
      </c>
      <c r="CP368">
        <v>8506</v>
      </c>
      <c r="CQ368" s="7">
        <v>44248</v>
      </c>
      <c r="CV368" t="s">
        <v>2593</v>
      </c>
      <c r="CW368" s="27">
        <v>44264</v>
      </c>
      <c r="CX368" t="s">
        <v>2593</v>
      </c>
      <c r="CY368" s="27">
        <v>44264</v>
      </c>
      <c r="CZ368" t="s">
        <v>2593</v>
      </c>
      <c r="DA368" s="27">
        <v>44299</v>
      </c>
      <c r="DB368" t="s">
        <v>2593</v>
      </c>
      <c r="DC368" s="27">
        <v>44299</v>
      </c>
      <c r="DD368" t="s">
        <v>2593</v>
      </c>
      <c r="DE368" s="27">
        <v>44330</v>
      </c>
      <c r="DF368" t="s">
        <v>2593</v>
      </c>
      <c r="DG368" s="27">
        <v>44330</v>
      </c>
      <c r="DH368" t="s">
        <v>2593</v>
      </c>
      <c r="DI368" s="27">
        <v>44330</v>
      </c>
      <c r="DJ368" t="s">
        <v>7</v>
      </c>
      <c r="DK368" s="7">
        <v>44368</v>
      </c>
      <c r="DL368" t="s">
        <v>520</v>
      </c>
      <c r="DM368" s="27">
        <v>44356</v>
      </c>
      <c r="DN368" t="s">
        <v>520</v>
      </c>
      <c r="DO368" s="27">
        <v>44356</v>
      </c>
      <c r="DP368" t="s">
        <v>352</v>
      </c>
      <c r="DQ368" s="27">
        <v>44368</v>
      </c>
      <c r="DT368" t="s">
        <v>559</v>
      </c>
      <c r="DU368" s="27">
        <v>44377</v>
      </c>
      <c r="DV368" t="s">
        <v>351</v>
      </c>
      <c r="DW368" s="27">
        <v>44368</v>
      </c>
      <c r="DX368" t="s">
        <v>348</v>
      </c>
      <c r="DY368" s="7">
        <v>44368</v>
      </c>
      <c r="DZ368" t="s">
        <v>346</v>
      </c>
      <c r="EA368">
        <v>44368</v>
      </c>
      <c r="EB368" t="s">
        <v>346</v>
      </c>
      <c r="EC368" s="27">
        <v>44368</v>
      </c>
      <c r="ED368" t="s">
        <v>346</v>
      </c>
      <c r="EE368" s="27">
        <v>44368</v>
      </c>
      <c r="EF368" t="s">
        <v>346</v>
      </c>
      <c r="EG368" s="7">
        <v>44368</v>
      </c>
      <c r="EH368" t="s">
        <v>346</v>
      </c>
      <c r="EI368" s="27">
        <v>44368</v>
      </c>
      <c r="EL368" t="s">
        <v>343</v>
      </c>
      <c r="EM368" s="27">
        <v>44363</v>
      </c>
      <c r="EN368" t="s">
        <v>343</v>
      </c>
      <c r="EO368" s="27">
        <v>44363</v>
      </c>
      <c r="EP368" t="s">
        <v>344</v>
      </c>
      <c r="EQ368" s="27">
        <v>44363</v>
      </c>
      <c r="ER368" t="s">
        <v>340</v>
      </c>
      <c r="ES368" s="27">
        <v>44253</v>
      </c>
      <c r="ET368" t="s">
        <v>339</v>
      </c>
      <c r="EU368" s="27">
        <v>44420</v>
      </c>
      <c r="EV368" t="s">
        <v>338</v>
      </c>
      <c r="EW368" s="27">
        <v>44420</v>
      </c>
      <c r="EX368" t="s">
        <v>339</v>
      </c>
      <c r="EY368" s="27">
        <v>44420</v>
      </c>
      <c r="EZ368" t="s">
        <v>339</v>
      </c>
      <c r="FA368">
        <v>44420</v>
      </c>
      <c r="FB368" t="s">
        <v>339</v>
      </c>
      <c r="FC368" s="27">
        <v>44420</v>
      </c>
      <c r="FF368" t="s">
        <v>9</v>
      </c>
      <c r="FG368" s="27">
        <v>44420</v>
      </c>
      <c r="FH368" t="s">
        <v>7</v>
      </c>
      <c r="FI368" s="7">
        <v>44420</v>
      </c>
      <c r="FJ368" t="s">
        <v>7</v>
      </c>
      <c r="FK368" s="27">
        <v>44420</v>
      </c>
      <c r="FL368" t="s">
        <v>125</v>
      </c>
      <c r="FM368" s="27">
        <v>44419</v>
      </c>
      <c r="FN368" t="s">
        <v>121</v>
      </c>
      <c r="FO368" s="27">
        <v>44425</v>
      </c>
      <c r="FP368" t="s">
        <v>121</v>
      </c>
      <c r="FQ368" s="27">
        <v>44425</v>
      </c>
      <c r="FR368" t="s">
        <v>62</v>
      </c>
      <c r="FS368" s="27">
        <v>44425</v>
      </c>
      <c r="FT368" t="s">
        <v>62</v>
      </c>
      <c r="FU368" s="7">
        <v>44461</v>
      </c>
      <c r="FV368" t="s">
        <v>62</v>
      </c>
      <c r="FW368" s="27">
        <v>44461</v>
      </c>
      <c r="FX368" t="s">
        <v>62</v>
      </c>
      <c r="FY368" s="27">
        <v>44461</v>
      </c>
      <c r="FZ368" t="s">
        <v>62</v>
      </c>
      <c r="GA368" s="27">
        <v>44461</v>
      </c>
      <c r="GB368" t="s">
        <v>62</v>
      </c>
      <c r="GC368" s="27">
        <v>44461</v>
      </c>
      <c r="GD368" t="s">
        <v>62</v>
      </c>
      <c r="GE368" s="27">
        <v>44475</v>
      </c>
      <c r="GF368" t="s">
        <v>62</v>
      </c>
      <c r="GG368" s="27">
        <v>44475</v>
      </c>
      <c r="GH368" t="s">
        <v>62</v>
      </c>
      <c r="GI368" s="27">
        <v>44475</v>
      </c>
      <c r="GJ368" t="s">
        <v>62</v>
      </c>
      <c r="GK368" s="27">
        <v>44475</v>
      </c>
      <c r="GL368" t="s">
        <v>62</v>
      </c>
      <c r="GM368" s="27">
        <v>44475</v>
      </c>
      <c r="GN368" t="s">
        <v>62</v>
      </c>
      <c r="GO368" s="27">
        <v>44497</v>
      </c>
      <c r="GP368" t="s">
        <v>62</v>
      </c>
      <c r="GQ368" s="27">
        <v>44497</v>
      </c>
      <c r="GR368" t="s">
        <v>62</v>
      </c>
      <c r="GS368" s="27">
        <v>44497</v>
      </c>
      <c r="GT368" t="s">
        <v>62</v>
      </c>
      <c r="GU368" s="27">
        <v>44497</v>
      </c>
      <c r="GV368" t="s">
        <v>61</v>
      </c>
      <c r="GW368" s="27">
        <v>44517</v>
      </c>
      <c r="GX368" t="s">
        <v>61</v>
      </c>
      <c r="GY368" s="27">
        <v>44517</v>
      </c>
      <c r="GZ368" t="s">
        <v>60</v>
      </c>
      <c r="HA368" s="27">
        <v>44517</v>
      </c>
      <c r="HB368" t="s">
        <v>60</v>
      </c>
      <c r="HC368" s="27">
        <v>44517</v>
      </c>
      <c r="HD368" t="s">
        <v>60</v>
      </c>
      <c r="HE368" s="27">
        <v>44517</v>
      </c>
      <c r="HF368" t="s">
        <v>60</v>
      </c>
      <c r="HG368">
        <v>44517</v>
      </c>
      <c r="HH368" t="s">
        <v>60</v>
      </c>
      <c r="HI368">
        <v>44517</v>
      </c>
      <c r="HJ368" t="s">
        <v>60</v>
      </c>
      <c r="HK368">
        <v>44517</v>
      </c>
      <c r="HL368" t="s">
        <v>60</v>
      </c>
      <c r="HM368" s="27">
        <v>44517</v>
      </c>
      <c r="HN368" t="s">
        <v>57</v>
      </c>
      <c r="HO368" s="27">
        <v>44551</v>
      </c>
      <c r="HP368" t="s">
        <v>59</v>
      </c>
      <c r="HQ368" s="27">
        <v>44517</v>
      </c>
      <c r="HR368" s="470" t="s">
        <v>59</v>
      </c>
      <c r="HS368" s="471">
        <v>44517</v>
      </c>
      <c r="HT368" t="s">
        <v>59</v>
      </c>
      <c r="HU368" s="27">
        <v>44517</v>
      </c>
      <c r="HV368" t="s">
        <v>59</v>
      </c>
      <c r="HW368" s="27">
        <v>44517</v>
      </c>
      <c r="HX368" t="s">
        <v>59</v>
      </c>
      <c r="HY368" s="27">
        <v>44587</v>
      </c>
      <c r="HZ368" t="s">
        <v>56</v>
      </c>
      <c r="IA368" s="27">
        <v>44587</v>
      </c>
      <c r="IB368" t="s">
        <v>56</v>
      </c>
      <c r="IC368" s="27">
        <v>44587</v>
      </c>
      <c r="ID368" t="s">
        <v>56</v>
      </c>
      <c r="IE368" s="27">
        <v>44587</v>
      </c>
      <c r="IF368" t="s">
        <v>54</v>
      </c>
      <c r="IG368" s="27">
        <v>44587</v>
      </c>
      <c r="IH368" t="s">
        <v>58</v>
      </c>
      <c r="II368" s="27">
        <v>44602</v>
      </c>
      <c r="IJ368" t="s">
        <v>58</v>
      </c>
      <c r="IK368" s="27">
        <v>44602</v>
      </c>
      <c r="IL368" t="s">
        <v>58</v>
      </c>
      <c r="IM368" s="27">
        <v>44602</v>
      </c>
      <c r="IN368" t="s">
        <v>58</v>
      </c>
      <c r="IO368" s="27">
        <v>44602</v>
      </c>
      <c r="IR368" t="s">
        <v>59</v>
      </c>
      <c r="IS368">
        <v>44630</v>
      </c>
      <c r="IT368" t="s">
        <v>59</v>
      </c>
      <c r="IU368" s="27">
        <v>44630</v>
      </c>
      <c r="IV368" t="s">
        <v>59</v>
      </c>
      <c r="IW368" s="27">
        <v>44630</v>
      </c>
      <c r="IX368" t="s">
        <v>59</v>
      </c>
      <c r="IY368" s="27">
        <v>44630</v>
      </c>
      <c r="IZ368" t="s">
        <v>59</v>
      </c>
      <c r="JA368" s="27">
        <v>44630</v>
      </c>
      <c r="JD368" t="s">
        <v>59</v>
      </c>
      <c r="JE368" s="27">
        <v>44657</v>
      </c>
      <c r="JF368" t="s">
        <v>340</v>
      </c>
      <c r="JG368">
        <v>44438</v>
      </c>
      <c r="JH368" t="s">
        <v>57</v>
      </c>
      <c r="JI368" s="27">
        <v>44630</v>
      </c>
      <c r="JJ368" t="s">
        <v>57</v>
      </c>
      <c r="JK368">
        <v>44630</v>
      </c>
      <c r="JL368" t="s">
        <v>57</v>
      </c>
      <c r="JM368" s="27">
        <v>44630</v>
      </c>
      <c r="JN368" t="s">
        <v>57</v>
      </c>
      <c r="JO368" s="7">
        <v>44630</v>
      </c>
      <c r="JP368" t="s">
        <v>57</v>
      </c>
      <c r="JQ368" s="27">
        <v>44693</v>
      </c>
      <c r="JR368" t="s">
        <v>57</v>
      </c>
      <c r="JS368" s="27">
        <v>44693</v>
      </c>
      <c r="JT368" t="s">
        <v>57</v>
      </c>
      <c r="JU368">
        <v>44714</v>
      </c>
      <c r="JV368" t="s">
        <v>58</v>
      </c>
      <c r="JW368">
        <v>44714</v>
      </c>
      <c r="JX368" t="s">
        <v>58</v>
      </c>
      <c r="JY368" s="27">
        <v>44714</v>
      </c>
      <c r="JZ368" t="s">
        <v>58</v>
      </c>
      <c r="KA368" s="27">
        <v>44763</v>
      </c>
      <c r="KB368" t="s">
        <v>58</v>
      </c>
      <c r="KC368" s="27">
        <v>44763</v>
      </c>
      <c r="KD368" t="s">
        <v>58</v>
      </c>
      <c r="KE368" s="27">
        <v>44763</v>
      </c>
    </row>
    <row r="369" spans="1:291" x14ac:dyDescent="0.25">
      <c r="A369">
        <v>9302</v>
      </c>
      <c r="B369" s="7">
        <v>43941</v>
      </c>
      <c r="D369">
        <v>9308</v>
      </c>
      <c r="E369" s="7">
        <v>43929</v>
      </c>
      <c r="G369" t="s">
        <v>2571</v>
      </c>
      <c r="I369">
        <v>9309</v>
      </c>
      <c r="J369" s="7">
        <v>43941</v>
      </c>
      <c r="L369" t="s">
        <v>2571</v>
      </c>
      <c r="M369">
        <v>7246</v>
      </c>
      <c r="O369">
        <v>7907</v>
      </c>
      <c r="P369" s="7">
        <v>43935</v>
      </c>
      <c r="X369">
        <v>7246</v>
      </c>
      <c r="Y369">
        <v>9302</v>
      </c>
      <c r="Z369" s="7">
        <v>43979</v>
      </c>
      <c r="AA369">
        <v>9308</v>
      </c>
      <c r="AB369">
        <v>9308</v>
      </c>
      <c r="AC369">
        <v>1401</v>
      </c>
      <c r="AD369" s="7">
        <v>43972</v>
      </c>
      <c r="AE369" s="14">
        <v>9305</v>
      </c>
      <c r="AF369">
        <v>4277</v>
      </c>
      <c r="AG369" s="7">
        <v>43972</v>
      </c>
      <c r="AK369">
        <v>8530</v>
      </c>
      <c r="AL369" s="7">
        <v>44000</v>
      </c>
      <c r="AM369">
        <v>1401</v>
      </c>
      <c r="AN369">
        <v>8530</v>
      </c>
      <c r="AO369" s="7">
        <v>44000</v>
      </c>
      <c r="AP369">
        <v>8530</v>
      </c>
      <c r="AQ369" s="7">
        <v>44000</v>
      </c>
      <c r="AR369">
        <v>8530</v>
      </c>
      <c r="AS369" s="27">
        <v>44019</v>
      </c>
      <c r="AT369">
        <v>8530</v>
      </c>
      <c r="AU369" s="27">
        <v>44019</v>
      </c>
      <c r="AV369">
        <v>8530</v>
      </c>
      <c r="AW369" s="27">
        <v>44019</v>
      </c>
      <c r="AX369">
        <v>8530</v>
      </c>
      <c r="AY369" s="27">
        <v>44050</v>
      </c>
      <c r="AZ369">
        <v>8525</v>
      </c>
      <c r="BA369" s="27">
        <v>44050</v>
      </c>
      <c r="BB369">
        <v>8525</v>
      </c>
      <c r="BC369" s="27">
        <v>44050</v>
      </c>
      <c r="BD369">
        <v>8520</v>
      </c>
      <c r="BE369" s="27">
        <v>44050</v>
      </c>
      <c r="BF369">
        <v>8520</v>
      </c>
      <c r="BG369" s="27">
        <v>44050</v>
      </c>
      <c r="BJ369">
        <v>8520</v>
      </c>
      <c r="BK369" s="27">
        <v>44050</v>
      </c>
      <c r="BL369">
        <v>8520</v>
      </c>
      <c r="BM369" s="27">
        <v>44050</v>
      </c>
      <c r="BN369" t="s">
        <v>2591</v>
      </c>
      <c r="BO369" s="27">
        <v>44019</v>
      </c>
      <c r="BP369" t="s">
        <v>2591</v>
      </c>
      <c r="BQ369" s="7">
        <v>44019</v>
      </c>
      <c r="BR369">
        <v>8530</v>
      </c>
      <c r="BS369" s="27">
        <v>44167</v>
      </c>
      <c r="BT369" t="s">
        <v>2591</v>
      </c>
      <c r="BU369" s="27">
        <v>44019</v>
      </c>
      <c r="BV369" t="s">
        <v>2591</v>
      </c>
      <c r="BW369">
        <v>44019</v>
      </c>
      <c r="BX369">
        <v>8530</v>
      </c>
      <c r="BY369" s="27">
        <v>44167</v>
      </c>
      <c r="BZ369">
        <v>4278</v>
      </c>
      <c r="CA369" s="27">
        <v>44167</v>
      </c>
      <c r="CB369">
        <v>8520</v>
      </c>
      <c r="CC369" s="27">
        <v>44050</v>
      </c>
      <c r="CH369">
        <v>5651</v>
      </c>
      <c r="CI369" s="27">
        <v>44222</v>
      </c>
      <c r="CL369">
        <v>5651</v>
      </c>
      <c r="CM369" s="27">
        <v>44222</v>
      </c>
      <c r="CN369">
        <v>5650</v>
      </c>
      <c r="CO369" s="27">
        <v>44217</v>
      </c>
      <c r="CP369">
        <v>5650</v>
      </c>
      <c r="CQ369" s="7">
        <v>44217</v>
      </c>
      <c r="CV369">
        <v>8520</v>
      </c>
      <c r="CW369" s="27">
        <v>44050</v>
      </c>
      <c r="CX369">
        <v>8520</v>
      </c>
      <c r="CY369" s="27">
        <v>44050</v>
      </c>
      <c r="CZ369">
        <v>8520</v>
      </c>
      <c r="DA369" s="27">
        <v>44050</v>
      </c>
      <c r="DB369">
        <v>8520</v>
      </c>
      <c r="DC369" s="27">
        <v>44050</v>
      </c>
      <c r="DD369">
        <v>8520</v>
      </c>
      <c r="DE369" s="27">
        <v>44050</v>
      </c>
      <c r="DF369">
        <v>8520</v>
      </c>
      <c r="DG369" s="27">
        <v>44050</v>
      </c>
      <c r="DH369">
        <v>8520</v>
      </c>
      <c r="DI369" s="27">
        <v>44050</v>
      </c>
      <c r="DJ369" t="s">
        <v>9</v>
      </c>
      <c r="DK369" s="7">
        <v>44368</v>
      </c>
      <c r="DL369" t="s">
        <v>522</v>
      </c>
      <c r="DM369" s="27">
        <v>44265</v>
      </c>
      <c r="DN369" t="s">
        <v>522</v>
      </c>
      <c r="DO369" s="27">
        <v>44265</v>
      </c>
      <c r="DP369" t="s">
        <v>559</v>
      </c>
      <c r="DQ369" s="27">
        <v>44377</v>
      </c>
      <c r="DT369" t="s">
        <v>38</v>
      </c>
      <c r="DU369" s="27">
        <v>44385</v>
      </c>
      <c r="DV369" t="s">
        <v>352</v>
      </c>
      <c r="DW369" s="27">
        <v>44368</v>
      </c>
      <c r="DX369" t="s">
        <v>350</v>
      </c>
      <c r="DY369" s="7">
        <v>44050</v>
      </c>
      <c r="DZ369" t="s">
        <v>348</v>
      </c>
      <c r="EA369">
        <v>44368</v>
      </c>
      <c r="EB369" t="s">
        <v>348</v>
      </c>
      <c r="EC369" s="27">
        <v>44368</v>
      </c>
      <c r="ED369" t="s">
        <v>348</v>
      </c>
      <c r="EE369" s="27">
        <v>44368</v>
      </c>
      <c r="EF369" t="s">
        <v>348</v>
      </c>
      <c r="EG369" s="7">
        <v>44368</v>
      </c>
      <c r="EH369" t="s">
        <v>348</v>
      </c>
      <c r="EI369" s="27">
        <v>44368</v>
      </c>
      <c r="EL369" t="s">
        <v>344</v>
      </c>
      <c r="EM369" s="27">
        <v>44363</v>
      </c>
      <c r="EN369" t="s">
        <v>344</v>
      </c>
      <c r="EO369" s="27">
        <v>44363</v>
      </c>
      <c r="EP369" t="s">
        <v>345</v>
      </c>
      <c r="EQ369" s="27">
        <v>44368</v>
      </c>
      <c r="ER369" t="s">
        <v>341</v>
      </c>
      <c r="ES369" s="27">
        <v>44420</v>
      </c>
      <c r="ET369" t="s">
        <v>340</v>
      </c>
      <c r="EU369" s="27">
        <v>44253</v>
      </c>
      <c r="EV369" t="s">
        <v>339</v>
      </c>
      <c r="EW369" s="27">
        <v>44420</v>
      </c>
      <c r="EX369" t="s">
        <v>340</v>
      </c>
      <c r="EY369" s="27">
        <v>44253</v>
      </c>
      <c r="EZ369" t="s">
        <v>340</v>
      </c>
      <c r="FA369">
        <v>44253</v>
      </c>
      <c r="FB369" t="s">
        <v>340</v>
      </c>
      <c r="FC369" s="27">
        <v>44253</v>
      </c>
      <c r="FF369" t="s">
        <v>338</v>
      </c>
      <c r="FG369" s="27">
        <v>44420</v>
      </c>
      <c r="FH369" t="s">
        <v>9</v>
      </c>
      <c r="FI369" s="7">
        <v>44420</v>
      </c>
      <c r="FJ369" t="s">
        <v>9</v>
      </c>
      <c r="FK369" s="27">
        <v>44420</v>
      </c>
      <c r="FL369" t="s">
        <v>127</v>
      </c>
      <c r="FM369" s="27">
        <v>44419</v>
      </c>
      <c r="FN369" t="s">
        <v>123</v>
      </c>
      <c r="FO369" s="27">
        <v>44419</v>
      </c>
      <c r="FP369" t="s">
        <v>123</v>
      </c>
      <c r="FQ369" s="27">
        <v>44419</v>
      </c>
      <c r="FR369" t="s">
        <v>121</v>
      </c>
      <c r="FS369" s="27">
        <v>44425</v>
      </c>
      <c r="FT369" t="s">
        <v>121</v>
      </c>
      <c r="FU369" s="7">
        <v>44461</v>
      </c>
      <c r="FV369" t="s">
        <v>121</v>
      </c>
      <c r="FW369" s="27">
        <v>44461</v>
      </c>
      <c r="FX369" t="s">
        <v>121</v>
      </c>
      <c r="FY369" s="27">
        <v>44461</v>
      </c>
      <c r="FZ369" t="s">
        <v>121</v>
      </c>
      <c r="GA369" s="27">
        <v>44461</v>
      </c>
      <c r="GB369" t="s">
        <v>121</v>
      </c>
      <c r="GC369" s="27">
        <v>44461</v>
      </c>
      <c r="GD369" t="s">
        <v>121</v>
      </c>
      <c r="GE369" s="27">
        <v>44475</v>
      </c>
      <c r="GF369" t="s">
        <v>121</v>
      </c>
      <c r="GG369" s="27">
        <v>44475</v>
      </c>
      <c r="GH369" t="s">
        <v>121</v>
      </c>
      <c r="GI369" s="27">
        <v>44475</v>
      </c>
      <c r="GJ369" t="s">
        <v>121</v>
      </c>
      <c r="GK369" s="27">
        <v>44475</v>
      </c>
      <c r="GL369" t="s">
        <v>121</v>
      </c>
      <c r="GM369" s="27">
        <v>44475</v>
      </c>
      <c r="GN369" t="s">
        <v>121</v>
      </c>
      <c r="GO369" s="27">
        <v>44475</v>
      </c>
      <c r="GP369" t="s">
        <v>121</v>
      </c>
      <c r="GQ369" s="27">
        <v>44475</v>
      </c>
      <c r="GR369" t="s">
        <v>121</v>
      </c>
      <c r="GS369" s="27">
        <v>44475</v>
      </c>
      <c r="GT369" t="s">
        <v>121</v>
      </c>
      <c r="GU369" s="27">
        <v>44475</v>
      </c>
      <c r="GV369" t="s">
        <v>62</v>
      </c>
      <c r="GW369" s="27">
        <v>44517</v>
      </c>
      <c r="GX369" t="s">
        <v>62</v>
      </c>
      <c r="GY369" s="27">
        <v>44517</v>
      </c>
      <c r="GZ369" t="s">
        <v>61</v>
      </c>
      <c r="HA369" s="27">
        <v>44517</v>
      </c>
      <c r="HB369" t="s">
        <v>61</v>
      </c>
      <c r="HC369" s="27">
        <v>44517</v>
      </c>
      <c r="HD369" t="s">
        <v>61</v>
      </c>
      <c r="HE369" s="27">
        <v>44517</v>
      </c>
      <c r="HF369" t="s">
        <v>61</v>
      </c>
      <c r="HG369">
        <v>44517</v>
      </c>
      <c r="HH369" t="s">
        <v>61</v>
      </c>
      <c r="HI369">
        <v>44517</v>
      </c>
      <c r="HJ369" t="s">
        <v>61</v>
      </c>
      <c r="HK369">
        <v>44517</v>
      </c>
      <c r="HL369" t="s">
        <v>61</v>
      </c>
      <c r="HM369" s="27">
        <v>44517</v>
      </c>
      <c r="HN369" t="s">
        <v>58</v>
      </c>
      <c r="HO369" s="27">
        <v>44551</v>
      </c>
      <c r="HP369" t="s">
        <v>60</v>
      </c>
      <c r="HQ369" s="27">
        <v>44551</v>
      </c>
      <c r="HR369" s="470" t="s">
        <v>60</v>
      </c>
      <c r="HS369" s="471">
        <v>44551</v>
      </c>
      <c r="HT369" t="s">
        <v>60</v>
      </c>
      <c r="HU369" s="27">
        <v>44551</v>
      </c>
      <c r="HV369" t="s">
        <v>60</v>
      </c>
      <c r="HW369" s="27">
        <v>44551</v>
      </c>
      <c r="HX369" t="s">
        <v>60</v>
      </c>
      <c r="HY369" s="27">
        <v>44587</v>
      </c>
      <c r="HZ369" t="s">
        <v>57</v>
      </c>
      <c r="IA369" s="27">
        <v>44587</v>
      </c>
      <c r="IB369" t="s">
        <v>57</v>
      </c>
      <c r="IC369" s="27">
        <v>44587</v>
      </c>
      <c r="ID369" t="s">
        <v>57</v>
      </c>
      <c r="IE369" s="27">
        <v>44587</v>
      </c>
      <c r="IF369" t="s">
        <v>56</v>
      </c>
      <c r="IG369" s="27">
        <v>44587</v>
      </c>
      <c r="IH369" t="s">
        <v>59</v>
      </c>
      <c r="II369" s="27">
        <v>44602</v>
      </c>
      <c r="IJ369" t="s">
        <v>59</v>
      </c>
      <c r="IK369" s="27">
        <v>44602</v>
      </c>
      <c r="IL369" t="s">
        <v>59</v>
      </c>
      <c r="IM369" s="27">
        <v>44602</v>
      </c>
      <c r="IN369" t="s">
        <v>59</v>
      </c>
      <c r="IO369" s="27">
        <v>44602</v>
      </c>
      <c r="IR369" t="s">
        <v>60</v>
      </c>
      <c r="IS369">
        <v>44630</v>
      </c>
      <c r="IT369" t="s">
        <v>60</v>
      </c>
      <c r="IU369" s="27">
        <v>44630</v>
      </c>
      <c r="IV369" t="s">
        <v>60</v>
      </c>
      <c r="IW369" s="27">
        <v>44630</v>
      </c>
      <c r="IX369" t="s">
        <v>60</v>
      </c>
      <c r="IY369" s="27">
        <v>44630</v>
      </c>
      <c r="IZ369" t="s">
        <v>60</v>
      </c>
      <c r="JA369" s="27">
        <v>44630</v>
      </c>
      <c r="JD369" t="s">
        <v>60</v>
      </c>
      <c r="JE369" s="27">
        <v>44657</v>
      </c>
      <c r="JF369" t="s">
        <v>341</v>
      </c>
      <c r="JG369">
        <v>44663</v>
      </c>
      <c r="JH369" t="s">
        <v>58</v>
      </c>
      <c r="JI369" s="27">
        <v>44657</v>
      </c>
      <c r="JJ369" t="s">
        <v>58</v>
      </c>
      <c r="JK369">
        <v>44657</v>
      </c>
      <c r="JL369" t="s">
        <v>58</v>
      </c>
      <c r="JM369" s="27">
        <v>44657</v>
      </c>
      <c r="JN369" t="s">
        <v>58</v>
      </c>
      <c r="JO369" s="7">
        <v>44657</v>
      </c>
      <c r="JP369" t="s">
        <v>58</v>
      </c>
      <c r="JQ369" s="27">
        <v>44693</v>
      </c>
      <c r="JR369" t="s">
        <v>58</v>
      </c>
      <c r="JS369" s="27">
        <v>44693</v>
      </c>
      <c r="JT369" t="s">
        <v>58</v>
      </c>
      <c r="JU369">
        <v>44714</v>
      </c>
      <c r="JV369" t="s">
        <v>59</v>
      </c>
      <c r="JW369">
        <v>44714</v>
      </c>
      <c r="JX369" t="s">
        <v>59</v>
      </c>
      <c r="JY369" s="27">
        <v>44714</v>
      </c>
      <c r="JZ369" t="s">
        <v>59</v>
      </c>
      <c r="KA369" s="27">
        <v>44763</v>
      </c>
      <c r="KB369" t="s">
        <v>59</v>
      </c>
      <c r="KC369" s="27">
        <v>44763</v>
      </c>
      <c r="KD369" t="s">
        <v>59</v>
      </c>
      <c r="KE369" s="27">
        <v>44763</v>
      </c>
    </row>
    <row r="370" spans="1:291" x14ac:dyDescent="0.25">
      <c r="A370">
        <v>9301</v>
      </c>
      <c r="B370" s="7">
        <v>43941</v>
      </c>
      <c r="D370">
        <v>9309</v>
      </c>
      <c r="E370" s="7">
        <v>43941</v>
      </c>
      <c r="G370" t="s">
        <v>2573</v>
      </c>
      <c r="I370">
        <v>9314</v>
      </c>
      <c r="J370" s="7">
        <v>43941</v>
      </c>
      <c r="L370" t="s">
        <v>2573</v>
      </c>
      <c r="M370">
        <v>9302</v>
      </c>
      <c r="O370">
        <v>2100</v>
      </c>
      <c r="P370" s="7">
        <v>43972</v>
      </c>
      <c r="X370">
        <v>9302</v>
      </c>
      <c r="Y370">
        <v>9301</v>
      </c>
      <c r="Z370" s="7">
        <v>43979</v>
      </c>
      <c r="AA370">
        <v>9309</v>
      </c>
      <c r="AB370">
        <v>9309</v>
      </c>
      <c r="AC370" t="s">
        <v>2588</v>
      </c>
      <c r="AD370" s="7">
        <v>43972</v>
      </c>
      <c r="AE370" s="14">
        <v>7917</v>
      </c>
      <c r="AF370">
        <v>4278</v>
      </c>
      <c r="AG370" s="7">
        <v>43972</v>
      </c>
      <c r="AK370">
        <v>8505</v>
      </c>
      <c r="AL370" s="7">
        <v>44000</v>
      </c>
      <c r="AM370" t="s">
        <v>2588</v>
      </c>
      <c r="AN370">
        <v>8505</v>
      </c>
      <c r="AO370" s="7">
        <v>44000</v>
      </c>
      <c r="AP370">
        <v>8505</v>
      </c>
      <c r="AQ370" s="7">
        <v>44000</v>
      </c>
      <c r="AR370">
        <v>8505</v>
      </c>
      <c r="AS370" s="27">
        <v>44019</v>
      </c>
      <c r="AT370">
        <v>8505</v>
      </c>
      <c r="AU370" s="27">
        <v>44019</v>
      </c>
      <c r="AV370">
        <v>8505</v>
      </c>
      <c r="AW370" s="27">
        <v>44019</v>
      </c>
      <c r="AX370">
        <v>8505</v>
      </c>
      <c r="AY370" s="27">
        <v>44050</v>
      </c>
      <c r="AZ370">
        <v>8530</v>
      </c>
      <c r="BA370" s="27">
        <v>44050</v>
      </c>
      <c r="BB370">
        <v>8530</v>
      </c>
      <c r="BC370" s="27">
        <v>44050</v>
      </c>
      <c r="BD370">
        <v>8525</v>
      </c>
      <c r="BE370" s="27">
        <v>44083</v>
      </c>
      <c r="BF370">
        <v>8525</v>
      </c>
      <c r="BG370" s="27">
        <v>44083</v>
      </c>
      <c r="BJ370">
        <v>8525</v>
      </c>
      <c r="BK370" s="27">
        <v>44083</v>
      </c>
      <c r="BL370">
        <v>8525</v>
      </c>
      <c r="BM370" s="27">
        <v>44119</v>
      </c>
      <c r="BN370" t="s">
        <v>2593</v>
      </c>
      <c r="BO370" s="27">
        <v>44119</v>
      </c>
      <c r="BP370" t="s">
        <v>2593</v>
      </c>
      <c r="BQ370" s="7">
        <v>44119</v>
      </c>
      <c r="BR370">
        <v>8505</v>
      </c>
      <c r="BS370" s="27">
        <v>44119</v>
      </c>
      <c r="BT370" t="s">
        <v>2593</v>
      </c>
      <c r="BU370" s="27">
        <v>44119</v>
      </c>
      <c r="BV370" t="s">
        <v>2593</v>
      </c>
      <c r="BW370">
        <v>44119</v>
      </c>
      <c r="BX370">
        <v>8505</v>
      </c>
      <c r="BY370" s="27">
        <v>44119</v>
      </c>
      <c r="BZ370" t="s">
        <v>2591</v>
      </c>
      <c r="CA370" s="27">
        <v>44019</v>
      </c>
      <c r="CB370">
        <v>8525</v>
      </c>
      <c r="CC370" s="27">
        <v>44217</v>
      </c>
      <c r="CH370">
        <v>5652</v>
      </c>
      <c r="CI370" s="27">
        <v>44075</v>
      </c>
      <c r="CL370">
        <v>5652</v>
      </c>
      <c r="CM370" s="27">
        <v>44075</v>
      </c>
      <c r="CN370">
        <v>5651</v>
      </c>
      <c r="CO370" s="27">
        <v>44253</v>
      </c>
      <c r="CP370">
        <v>5651</v>
      </c>
      <c r="CQ370" s="7">
        <v>44253</v>
      </c>
      <c r="CV370">
        <v>8525</v>
      </c>
      <c r="CW370" s="27">
        <v>44264</v>
      </c>
      <c r="CX370">
        <v>8525</v>
      </c>
      <c r="CY370" s="27">
        <v>44298</v>
      </c>
      <c r="CZ370">
        <v>8525</v>
      </c>
      <c r="DA370" s="27">
        <v>44298</v>
      </c>
      <c r="DB370">
        <v>8525</v>
      </c>
      <c r="DC370" s="27">
        <v>44298</v>
      </c>
      <c r="DD370">
        <v>8525</v>
      </c>
      <c r="DE370" s="27">
        <v>44298</v>
      </c>
      <c r="DF370">
        <v>8525</v>
      </c>
      <c r="DG370" s="27">
        <v>44298</v>
      </c>
      <c r="DH370">
        <v>8525</v>
      </c>
      <c r="DI370" s="27">
        <v>44343</v>
      </c>
      <c r="DJ370" t="s">
        <v>338</v>
      </c>
      <c r="DK370" s="7">
        <v>44368</v>
      </c>
      <c r="DL370" t="s">
        <v>527</v>
      </c>
      <c r="DM370" s="27">
        <v>44215</v>
      </c>
      <c r="DN370" t="s">
        <v>527</v>
      </c>
      <c r="DO370" s="27">
        <v>44215</v>
      </c>
      <c r="DP370" t="s">
        <v>38</v>
      </c>
      <c r="DQ370" s="27">
        <v>44377</v>
      </c>
      <c r="DT370" t="s">
        <v>515</v>
      </c>
      <c r="DU370" s="27">
        <v>44385</v>
      </c>
      <c r="DV370" t="s">
        <v>559</v>
      </c>
      <c r="DW370" s="27">
        <v>44377</v>
      </c>
      <c r="DX370" t="s">
        <v>351</v>
      </c>
      <c r="DY370" s="7">
        <v>44368</v>
      </c>
      <c r="DZ370" t="s">
        <v>350</v>
      </c>
      <c r="EA370">
        <v>44050</v>
      </c>
      <c r="EB370" t="s">
        <v>350</v>
      </c>
      <c r="EC370" s="27">
        <v>44050</v>
      </c>
      <c r="ED370" t="s">
        <v>350</v>
      </c>
      <c r="EE370" s="27">
        <v>44050</v>
      </c>
      <c r="EF370" t="s">
        <v>350</v>
      </c>
      <c r="EG370" s="7">
        <v>44050</v>
      </c>
      <c r="EH370" t="s">
        <v>350</v>
      </c>
      <c r="EI370" s="27">
        <v>44050</v>
      </c>
      <c r="EL370" t="s">
        <v>345</v>
      </c>
      <c r="EM370" s="27">
        <v>44368</v>
      </c>
      <c r="EN370" t="s">
        <v>345</v>
      </c>
      <c r="EO370" s="27">
        <v>44368</v>
      </c>
      <c r="EP370" t="s">
        <v>346</v>
      </c>
      <c r="EQ370" s="27">
        <v>44368</v>
      </c>
      <c r="ER370" t="s">
        <v>342</v>
      </c>
      <c r="ES370" s="27">
        <v>44420</v>
      </c>
      <c r="ET370" t="s">
        <v>341</v>
      </c>
      <c r="EU370" s="27">
        <v>44420</v>
      </c>
      <c r="EV370" t="s">
        <v>340</v>
      </c>
      <c r="EW370" s="27">
        <v>44253</v>
      </c>
      <c r="EX370" t="s">
        <v>341</v>
      </c>
      <c r="EY370" s="27">
        <v>44420</v>
      </c>
      <c r="EZ370" t="s">
        <v>341</v>
      </c>
      <c r="FA370">
        <v>44420</v>
      </c>
      <c r="FB370" t="s">
        <v>341</v>
      </c>
      <c r="FC370" s="27">
        <v>44420</v>
      </c>
      <c r="FF370" t="s">
        <v>339</v>
      </c>
      <c r="FG370" s="27">
        <v>44420</v>
      </c>
      <c r="FH370" t="s">
        <v>338</v>
      </c>
      <c r="FI370" s="7">
        <v>44420</v>
      </c>
      <c r="FJ370" t="s">
        <v>338</v>
      </c>
      <c r="FK370" s="27">
        <v>44420</v>
      </c>
      <c r="FL370" t="s">
        <v>129</v>
      </c>
      <c r="FM370" s="27">
        <v>44425</v>
      </c>
      <c r="FN370" t="s">
        <v>125</v>
      </c>
      <c r="FO370" s="27">
        <v>44419</v>
      </c>
      <c r="FP370" t="s">
        <v>125</v>
      </c>
      <c r="FQ370" s="27">
        <v>44419</v>
      </c>
      <c r="FR370" t="s">
        <v>123</v>
      </c>
      <c r="FS370" s="27">
        <v>44419</v>
      </c>
      <c r="FT370" t="s">
        <v>123</v>
      </c>
      <c r="FU370" s="7">
        <v>44461</v>
      </c>
      <c r="FV370" t="s">
        <v>123</v>
      </c>
      <c r="FW370" s="27">
        <v>44461</v>
      </c>
      <c r="FX370" t="s">
        <v>123</v>
      </c>
      <c r="FY370" s="27">
        <v>44461</v>
      </c>
      <c r="FZ370" t="s">
        <v>123</v>
      </c>
      <c r="GA370" s="27">
        <v>44461</v>
      </c>
      <c r="GB370" t="s">
        <v>123</v>
      </c>
      <c r="GC370" s="27">
        <v>44461</v>
      </c>
      <c r="GD370" t="s">
        <v>123</v>
      </c>
      <c r="GE370" s="27">
        <v>44475</v>
      </c>
      <c r="GF370" t="s">
        <v>123</v>
      </c>
      <c r="GG370" s="27">
        <v>44475</v>
      </c>
      <c r="GH370" t="s">
        <v>123</v>
      </c>
      <c r="GI370" s="27">
        <v>44475</v>
      </c>
      <c r="GJ370" t="s">
        <v>123</v>
      </c>
      <c r="GK370" s="27">
        <v>44475</v>
      </c>
      <c r="GL370" t="s">
        <v>123</v>
      </c>
      <c r="GM370" s="27">
        <v>44475</v>
      </c>
      <c r="GN370" t="s">
        <v>123</v>
      </c>
      <c r="GO370" s="27">
        <v>44475</v>
      </c>
      <c r="GP370" t="s">
        <v>123</v>
      </c>
      <c r="GQ370" s="27">
        <v>44475</v>
      </c>
      <c r="GR370" t="s">
        <v>123</v>
      </c>
      <c r="GS370" s="27">
        <v>44475</v>
      </c>
      <c r="GT370" t="s">
        <v>123</v>
      </c>
      <c r="GU370" s="27">
        <v>44475</v>
      </c>
      <c r="GV370" t="s">
        <v>121</v>
      </c>
      <c r="GW370" s="27">
        <v>44517</v>
      </c>
      <c r="GX370" t="s">
        <v>121</v>
      </c>
      <c r="GY370" s="27">
        <v>44517</v>
      </c>
      <c r="GZ370" t="s">
        <v>62</v>
      </c>
      <c r="HA370" s="27">
        <v>44517</v>
      </c>
      <c r="HB370" t="s">
        <v>62</v>
      </c>
      <c r="HC370" s="27">
        <v>44517</v>
      </c>
      <c r="HD370" t="s">
        <v>62</v>
      </c>
      <c r="HE370" s="27">
        <v>44517</v>
      </c>
      <c r="HF370" t="s">
        <v>62</v>
      </c>
      <c r="HG370">
        <v>44517</v>
      </c>
      <c r="HH370" t="s">
        <v>62</v>
      </c>
      <c r="HI370">
        <v>44517</v>
      </c>
      <c r="HJ370" t="s">
        <v>62</v>
      </c>
      <c r="HK370">
        <v>44517</v>
      </c>
      <c r="HL370" t="s">
        <v>62</v>
      </c>
      <c r="HM370" s="27">
        <v>44517</v>
      </c>
      <c r="HN370" t="s">
        <v>59</v>
      </c>
      <c r="HO370" s="27">
        <v>44517</v>
      </c>
      <c r="HP370" t="s">
        <v>61</v>
      </c>
      <c r="HQ370" s="27">
        <v>44551</v>
      </c>
      <c r="HR370" s="470" t="s">
        <v>61</v>
      </c>
      <c r="HS370" s="471">
        <v>44551</v>
      </c>
      <c r="HT370" t="s">
        <v>61</v>
      </c>
      <c r="HU370" s="27">
        <v>44551</v>
      </c>
      <c r="HV370" t="s">
        <v>61</v>
      </c>
      <c r="HW370" s="27">
        <v>44551</v>
      </c>
      <c r="HX370" t="s">
        <v>61</v>
      </c>
      <c r="HY370" s="27">
        <v>44587</v>
      </c>
      <c r="HZ370" t="s">
        <v>58</v>
      </c>
      <c r="IA370" s="27">
        <v>44587</v>
      </c>
      <c r="IB370" t="s">
        <v>58</v>
      </c>
      <c r="IC370" s="27">
        <v>44587</v>
      </c>
      <c r="ID370" t="s">
        <v>58</v>
      </c>
      <c r="IE370" s="27">
        <v>44587</v>
      </c>
      <c r="IF370" t="s">
        <v>57</v>
      </c>
      <c r="IG370" s="27">
        <v>44587</v>
      </c>
      <c r="IH370" t="s">
        <v>60</v>
      </c>
      <c r="II370" s="27">
        <v>44602</v>
      </c>
      <c r="IJ370" t="s">
        <v>60</v>
      </c>
      <c r="IK370" s="27">
        <v>44602</v>
      </c>
      <c r="IL370" t="s">
        <v>60</v>
      </c>
      <c r="IM370" s="27">
        <v>44602</v>
      </c>
      <c r="IN370" t="s">
        <v>60</v>
      </c>
      <c r="IO370" s="27">
        <v>44602</v>
      </c>
      <c r="IR370" t="s">
        <v>61</v>
      </c>
      <c r="IS370">
        <v>44630</v>
      </c>
      <c r="IT370" t="s">
        <v>61</v>
      </c>
      <c r="IU370" s="27">
        <v>44630</v>
      </c>
      <c r="IV370" t="s">
        <v>61</v>
      </c>
      <c r="IW370" s="27">
        <v>44630</v>
      </c>
      <c r="IX370" t="s">
        <v>61</v>
      </c>
      <c r="IY370" s="27">
        <v>44630</v>
      </c>
      <c r="IZ370" t="s">
        <v>61</v>
      </c>
      <c r="JA370" s="27">
        <v>44630</v>
      </c>
      <c r="JD370" t="s">
        <v>61</v>
      </c>
      <c r="JE370" s="27">
        <v>44657</v>
      </c>
      <c r="JF370" t="s">
        <v>342</v>
      </c>
      <c r="JG370">
        <v>44663</v>
      </c>
      <c r="JH370" t="s">
        <v>59</v>
      </c>
      <c r="JI370" s="27">
        <v>44657</v>
      </c>
      <c r="JJ370" t="s">
        <v>59</v>
      </c>
      <c r="JK370">
        <v>44657</v>
      </c>
      <c r="JL370" t="s">
        <v>59</v>
      </c>
      <c r="JM370" s="27">
        <v>44657</v>
      </c>
      <c r="JN370" t="s">
        <v>59</v>
      </c>
      <c r="JO370" s="7">
        <v>44657</v>
      </c>
      <c r="JP370" t="s">
        <v>59</v>
      </c>
      <c r="JQ370" s="27">
        <v>44693</v>
      </c>
      <c r="JR370" t="s">
        <v>59</v>
      </c>
      <c r="JS370" s="27">
        <v>44693</v>
      </c>
      <c r="JT370" t="s">
        <v>59</v>
      </c>
      <c r="JU370">
        <v>44714</v>
      </c>
      <c r="JV370" t="s">
        <v>60</v>
      </c>
      <c r="JW370">
        <v>44720</v>
      </c>
      <c r="JX370" t="s">
        <v>60</v>
      </c>
      <c r="JY370" s="27">
        <v>44720</v>
      </c>
      <c r="JZ370" t="s">
        <v>60</v>
      </c>
      <c r="KA370" s="27">
        <v>44763</v>
      </c>
      <c r="KB370" t="s">
        <v>60</v>
      </c>
      <c r="KC370" s="27">
        <v>44763</v>
      </c>
      <c r="KD370" t="s">
        <v>60</v>
      </c>
      <c r="KE370" s="27">
        <v>44763</v>
      </c>
    </row>
    <row r="371" spans="1:291" x14ac:dyDescent="0.25">
      <c r="A371">
        <v>9300</v>
      </c>
      <c r="B371" s="7">
        <v>43965</v>
      </c>
      <c r="D371">
        <v>9314</v>
      </c>
      <c r="E371" s="7">
        <v>43941</v>
      </c>
      <c r="G371" t="s">
        <v>2575</v>
      </c>
      <c r="I371">
        <v>9315</v>
      </c>
      <c r="J371" s="7">
        <v>43845</v>
      </c>
      <c r="L371" t="s">
        <v>2575</v>
      </c>
      <c r="M371">
        <v>9301</v>
      </c>
      <c r="O371">
        <v>820</v>
      </c>
      <c r="P371" s="7">
        <v>43972</v>
      </c>
      <c r="X371">
        <v>9301</v>
      </c>
      <c r="Y371">
        <v>9300</v>
      </c>
      <c r="Z371" s="7">
        <v>43979</v>
      </c>
      <c r="AA371">
        <v>9314</v>
      </c>
      <c r="AB371">
        <v>9314</v>
      </c>
      <c r="AC371">
        <v>2496</v>
      </c>
      <c r="AD371" s="7">
        <v>43767</v>
      </c>
      <c r="AE371" s="14">
        <v>6417</v>
      </c>
      <c r="AF371">
        <v>4280</v>
      </c>
      <c r="AG371" s="7">
        <v>43886</v>
      </c>
      <c r="AK371">
        <v>8506</v>
      </c>
      <c r="AL371" s="7">
        <v>44000</v>
      </c>
      <c r="AM371">
        <v>2496</v>
      </c>
      <c r="AN371">
        <v>8506</v>
      </c>
      <c r="AO371" s="7">
        <v>44000</v>
      </c>
      <c r="AP371">
        <v>8506</v>
      </c>
      <c r="AQ371" s="7">
        <v>44000</v>
      </c>
      <c r="AR371">
        <v>8506</v>
      </c>
      <c r="AS371" s="27">
        <v>44019</v>
      </c>
      <c r="AT371">
        <v>8506</v>
      </c>
      <c r="AU371" s="27">
        <v>44019</v>
      </c>
      <c r="AV371">
        <v>8506</v>
      </c>
      <c r="AW371" s="27">
        <v>44019</v>
      </c>
      <c r="AX371">
        <v>8506</v>
      </c>
      <c r="AY371" s="27">
        <v>44050</v>
      </c>
      <c r="AZ371">
        <v>8505</v>
      </c>
      <c r="BA371" s="27">
        <v>44050</v>
      </c>
      <c r="BB371">
        <v>8505</v>
      </c>
      <c r="BC371" s="27">
        <v>44050</v>
      </c>
      <c r="BD371">
        <v>8530</v>
      </c>
      <c r="BE371" s="27">
        <v>44083</v>
      </c>
      <c r="BF371">
        <v>8530</v>
      </c>
      <c r="BG371" s="27">
        <v>44083</v>
      </c>
      <c r="BJ371">
        <v>8530</v>
      </c>
      <c r="BK371" s="27">
        <v>44083</v>
      </c>
      <c r="BL371">
        <v>8530</v>
      </c>
      <c r="BM371" s="27">
        <v>44119</v>
      </c>
      <c r="BN371">
        <v>8520</v>
      </c>
      <c r="BO371" s="27">
        <v>44050</v>
      </c>
      <c r="BP371">
        <v>8520</v>
      </c>
      <c r="BQ371" s="7">
        <v>44050</v>
      </c>
      <c r="BR371">
        <v>8506</v>
      </c>
      <c r="BS371" s="27">
        <v>44167</v>
      </c>
      <c r="BT371">
        <v>8520</v>
      </c>
      <c r="BU371" s="27">
        <v>44050</v>
      </c>
      <c r="BV371">
        <v>8520</v>
      </c>
      <c r="BW371">
        <v>44050</v>
      </c>
      <c r="BX371">
        <v>8506</v>
      </c>
      <c r="BY371" s="27">
        <v>44167</v>
      </c>
      <c r="BZ371" t="s">
        <v>2593</v>
      </c>
      <c r="CA371" s="27">
        <v>44119</v>
      </c>
      <c r="CB371">
        <v>8530</v>
      </c>
      <c r="CC371" s="27">
        <v>44217</v>
      </c>
      <c r="CH371">
        <v>5658</v>
      </c>
      <c r="CI371" s="27">
        <v>44217</v>
      </c>
      <c r="CL371">
        <v>5658</v>
      </c>
      <c r="CM371" s="27">
        <v>44217</v>
      </c>
      <c r="CN371">
        <v>5652</v>
      </c>
      <c r="CO371" s="27">
        <v>44075</v>
      </c>
      <c r="CP371">
        <v>5652</v>
      </c>
      <c r="CQ371" s="7">
        <v>44075</v>
      </c>
      <c r="CV371">
        <v>8530</v>
      </c>
      <c r="CW371" s="27">
        <v>44264</v>
      </c>
      <c r="CX371">
        <v>8530</v>
      </c>
      <c r="CY371" s="27">
        <v>44298</v>
      </c>
      <c r="CZ371">
        <v>8530</v>
      </c>
      <c r="DA371" s="27">
        <v>44298</v>
      </c>
      <c r="DB371">
        <v>8530</v>
      </c>
      <c r="DC371" s="27">
        <v>44298</v>
      </c>
      <c r="DD371">
        <v>8530</v>
      </c>
      <c r="DE371" s="27">
        <v>44298</v>
      </c>
      <c r="DF371">
        <v>8530</v>
      </c>
      <c r="DG371" s="27">
        <v>44298</v>
      </c>
      <c r="DH371">
        <v>8530</v>
      </c>
      <c r="DI371" s="27">
        <v>44298</v>
      </c>
      <c r="DJ371" t="s">
        <v>339</v>
      </c>
      <c r="DK371" s="7">
        <v>44368</v>
      </c>
      <c r="DL371" t="s">
        <v>530</v>
      </c>
      <c r="DM371" s="27">
        <v>44265</v>
      </c>
      <c r="DN371" t="s">
        <v>530</v>
      </c>
      <c r="DO371" s="27">
        <v>44265</v>
      </c>
      <c r="DP371" t="s">
        <v>515</v>
      </c>
      <c r="DQ371" s="27">
        <v>44377</v>
      </c>
      <c r="DT371" t="s">
        <v>516</v>
      </c>
      <c r="DU371" s="27">
        <v>44385</v>
      </c>
      <c r="DV371" t="s">
        <v>38</v>
      </c>
      <c r="DW371" s="27">
        <v>44385</v>
      </c>
      <c r="DX371" t="s">
        <v>352</v>
      </c>
      <c r="DY371" s="7">
        <v>44368</v>
      </c>
      <c r="DZ371" t="s">
        <v>351</v>
      </c>
      <c r="EA371">
        <v>44368</v>
      </c>
      <c r="EB371" t="s">
        <v>351</v>
      </c>
      <c r="EC371" s="27">
        <v>44368</v>
      </c>
      <c r="ED371" t="s">
        <v>351</v>
      </c>
      <c r="EE371" s="27">
        <v>44368</v>
      </c>
      <c r="EF371" t="s">
        <v>351</v>
      </c>
      <c r="EG371" s="7">
        <v>44368</v>
      </c>
      <c r="EH371" t="s">
        <v>351</v>
      </c>
      <c r="EI371" s="27">
        <v>44368</v>
      </c>
      <c r="EL371" t="s">
        <v>346</v>
      </c>
      <c r="EM371" s="27">
        <v>44368</v>
      </c>
      <c r="EN371" t="s">
        <v>346</v>
      </c>
      <c r="EO371" s="27">
        <v>44368</v>
      </c>
      <c r="EP371" t="s">
        <v>348</v>
      </c>
      <c r="EQ371" s="27">
        <v>44368</v>
      </c>
      <c r="ER371" t="s">
        <v>343</v>
      </c>
      <c r="ES371" s="27">
        <v>44420</v>
      </c>
      <c r="ET371" t="s">
        <v>342</v>
      </c>
      <c r="EU371" s="27">
        <v>44420</v>
      </c>
      <c r="EV371" t="s">
        <v>341</v>
      </c>
      <c r="EW371" s="27">
        <v>44420</v>
      </c>
      <c r="EX371" t="s">
        <v>342</v>
      </c>
      <c r="EY371" s="27">
        <v>44420</v>
      </c>
      <c r="EZ371" t="s">
        <v>342</v>
      </c>
      <c r="FA371">
        <v>44420</v>
      </c>
      <c r="FB371" t="s">
        <v>342</v>
      </c>
      <c r="FC371" s="27">
        <v>44420</v>
      </c>
      <c r="FF371" t="s">
        <v>340</v>
      </c>
      <c r="FG371" s="27">
        <v>44253</v>
      </c>
      <c r="FH371" t="s">
        <v>339</v>
      </c>
      <c r="FI371" s="7">
        <v>44420</v>
      </c>
      <c r="FJ371" t="s">
        <v>339</v>
      </c>
      <c r="FK371" s="27">
        <v>44420</v>
      </c>
      <c r="FL371" t="s">
        <v>130</v>
      </c>
      <c r="FM371" s="27">
        <v>44425</v>
      </c>
      <c r="FN371" t="s">
        <v>127</v>
      </c>
      <c r="FO371" s="27">
        <v>44419</v>
      </c>
      <c r="FP371" t="s">
        <v>127</v>
      </c>
      <c r="FQ371" s="27">
        <v>44419</v>
      </c>
      <c r="FR371" t="s">
        <v>125</v>
      </c>
      <c r="FS371" s="27">
        <v>44419</v>
      </c>
      <c r="FT371" t="s">
        <v>125</v>
      </c>
      <c r="FU371" s="7">
        <v>44419</v>
      </c>
      <c r="FV371" t="s">
        <v>125</v>
      </c>
      <c r="FW371" s="27">
        <v>44419</v>
      </c>
      <c r="FX371" t="s">
        <v>125</v>
      </c>
      <c r="FY371" s="27">
        <v>44419</v>
      </c>
      <c r="FZ371" t="s">
        <v>125</v>
      </c>
      <c r="GA371" s="27">
        <v>44419</v>
      </c>
      <c r="GB371" t="s">
        <v>125</v>
      </c>
      <c r="GC371" s="27">
        <v>44419</v>
      </c>
      <c r="GD371" t="s">
        <v>125</v>
      </c>
      <c r="GE371" s="27">
        <v>44419</v>
      </c>
      <c r="GF371" t="s">
        <v>125</v>
      </c>
      <c r="GG371" s="27">
        <v>44419</v>
      </c>
      <c r="GH371" t="s">
        <v>125</v>
      </c>
      <c r="GI371" s="27">
        <v>44419</v>
      </c>
      <c r="GJ371" t="s">
        <v>125</v>
      </c>
      <c r="GK371" s="27">
        <v>44419</v>
      </c>
      <c r="GL371" t="s">
        <v>125</v>
      </c>
      <c r="GM371" s="27">
        <v>44419</v>
      </c>
      <c r="GN371" t="s">
        <v>125</v>
      </c>
      <c r="GO371" s="27">
        <v>44419</v>
      </c>
      <c r="GP371" t="s">
        <v>125</v>
      </c>
      <c r="GQ371" s="27">
        <v>44419</v>
      </c>
      <c r="GR371" t="s">
        <v>125</v>
      </c>
      <c r="GS371" s="27">
        <v>44419</v>
      </c>
      <c r="GT371" t="s">
        <v>125</v>
      </c>
      <c r="GU371" s="27">
        <v>44419</v>
      </c>
      <c r="GV371" t="s">
        <v>123</v>
      </c>
      <c r="GW371" s="27">
        <v>44517</v>
      </c>
      <c r="GX371" t="s">
        <v>123</v>
      </c>
      <c r="GY371" s="27">
        <v>44517</v>
      </c>
      <c r="GZ371" t="s">
        <v>121</v>
      </c>
      <c r="HA371" s="27">
        <v>44517</v>
      </c>
      <c r="HB371" t="s">
        <v>121</v>
      </c>
      <c r="HC371" s="27">
        <v>44517</v>
      </c>
      <c r="HD371" t="s">
        <v>121</v>
      </c>
      <c r="HE371" s="27">
        <v>44517</v>
      </c>
      <c r="HF371" t="s">
        <v>121</v>
      </c>
      <c r="HG371">
        <v>44517</v>
      </c>
      <c r="HH371" t="s">
        <v>121</v>
      </c>
      <c r="HI371">
        <v>44517</v>
      </c>
      <c r="HJ371" t="s">
        <v>121</v>
      </c>
      <c r="HK371">
        <v>44517</v>
      </c>
      <c r="HL371" t="s">
        <v>121</v>
      </c>
      <c r="HM371" s="27">
        <v>44517</v>
      </c>
      <c r="HN371" t="s">
        <v>60</v>
      </c>
      <c r="HO371" s="27">
        <v>44551</v>
      </c>
      <c r="HP371" t="s">
        <v>62</v>
      </c>
      <c r="HQ371" s="27">
        <v>44551</v>
      </c>
      <c r="HR371" s="470" t="s">
        <v>62</v>
      </c>
      <c r="HS371" s="471">
        <v>44551</v>
      </c>
      <c r="HT371" t="s">
        <v>62</v>
      </c>
      <c r="HU371" s="27">
        <v>44551</v>
      </c>
      <c r="HV371" t="s">
        <v>62</v>
      </c>
      <c r="HW371" s="27">
        <v>44551</v>
      </c>
      <c r="HX371" t="s">
        <v>62</v>
      </c>
      <c r="HY371" s="27">
        <v>44587</v>
      </c>
      <c r="HZ371" t="s">
        <v>59</v>
      </c>
      <c r="IA371" s="27">
        <v>44587</v>
      </c>
      <c r="IB371" t="s">
        <v>59</v>
      </c>
      <c r="IC371" s="27">
        <v>44587</v>
      </c>
      <c r="ID371" t="s">
        <v>59</v>
      </c>
      <c r="IE371" s="27">
        <v>44587</v>
      </c>
      <c r="IF371" t="s">
        <v>58</v>
      </c>
      <c r="IG371" s="27">
        <v>44587</v>
      </c>
      <c r="IH371" t="s">
        <v>61</v>
      </c>
      <c r="II371" s="27">
        <v>44602</v>
      </c>
      <c r="IJ371" t="s">
        <v>61</v>
      </c>
      <c r="IK371" s="27">
        <v>44602</v>
      </c>
      <c r="IL371" t="s">
        <v>61</v>
      </c>
      <c r="IM371" s="27">
        <v>44602</v>
      </c>
      <c r="IN371" t="s">
        <v>61</v>
      </c>
      <c r="IO371" s="27">
        <v>44602</v>
      </c>
      <c r="IR371" t="s">
        <v>62</v>
      </c>
      <c r="IS371">
        <v>44630</v>
      </c>
      <c r="IT371" t="s">
        <v>62</v>
      </c>
      <c r="IU371" s="27">
        <v>44630</v>
      </c>
      <c r="IV371" t="s">
        <v>62</v>
      </c>
      <c r="IW371" s="27">
        <v>44630</v>
      </c>
      <c r="IX371" t="s">
        <v>62</v>
      </c>
      <c r="IY371" s="27">
        <v>44630</v>
      </c>
      <c r="IZ371" t="s">
        <v>62</v>
      </c>
      <c r="JA371" s="27">
        <v>44630</v>
      </c>
      <c r="JD371" t="s">
        <v>62</v>
      </c>
      <c r="JE371" s="27">
        <v>44657</v>
      </c>
      <c r="JF371" t="s">
        <v>343</v>
      </c>
      <c r="JG371">
        <v>44663</v>
      </c>
      <c r="JH371" t="s">
        <v>60</v>
      </c>
      <c r="JI371" s="27">
        <v>44657</v>
      </c>
      <c r="JJ371" t="s">
        <v>60</v>
      </c>
      <c r="JK371">
        <v>44657</v>
      </c>
      <c r="JL371" t="s">
        <v>60</v>
      </c>
      <c r="JM371" s="27">
        <v>44657</v>
      </c>
      <c r="JN371" t="s">
        <v>60</v>
      </c>
      <c r="JO371" s="7">
        <v>44657</v>
      </c>
      <c r="JP371" t="s">
        <v>60</v>
      </c>
      <c r="JQ371" s="27">
        <v>44693</v>
      </c>
      <c r="JR371" t="s">
        <v>60</v>
      </c>
      <c r="JS371" s="27">
        <v>44693</v>
      </c>
      <c r="JT371" t="s">
        <v>60</v>
      </c>
      <c r="JU371">
        <v>44714</v>
      </c>
      <c r="JV371" t="s">
        <v>61</v>
      </c>
      <c r="JW371">
        <v>44714</v>
      </c>
      <c r="JX371" t="s">
        <v>61</v>
      </c>
      <c r="JY371" s="27">
        <v>44714</v>
      </c>
      <c r="JZ371" t="s">
        <v>61</v>
      </c>
      <c r="KA371" s="27">
        <v>44763</v>
      </c>
      <c r="KB371" t="s">
        <v>61</v>
      </c>
      <c r="KC371" s="27">
        <v>44763</v>
      </c>
      <c r="KD371" t="s">
        <v>61</v>
      </c>
      <c r="KE371" s="27">
        <v>44763</v>
      </c>
    </row>
    <row r="372" spans="1:291" x14ac:dyDescent="0.25">
      <c r="A372">
        <v>9303</v>
      </c>
      <c r="B372" s="7">
        <v>43966</v>
      </c>
      <c r="D372">
        <v>9315</v>
      </c>
      <c r="E372" s="7">
        <v>43845</v>
      </c>
      <c r="G372" t="s">
        <v>2576</v>
      </c>
      <c r="I372">
        <v>4714</v>
      </c>
      <c r="J372" s="7">
        <v>43916</v>
      </c>
      <c r="L372" t="s">
        <v>2576</v>
      </c>
      <c r="M372">
        <v>9300</v>
      </c>
      <c r="O372">
        <v>890</v>
      </c>
      <c r="P372" s="7">
        <v>43972</v>
      </c>
      <c r="X372">
        <v>9300</v>
      </c>
      <c r="Y372">
        <v>9303</v>
      </c>
      <c r="Z372" s="7">
        <v>43966</v>
      </c>
      <c r="AA372">
        <v>9315</v>
      </c>
      <c r="AB372">
        <v>9315</v>
      </c>
      <c r="AC372">
        <v>2497</v>
      </c>
      <c r="AD372" s="7">
        <v>43972</v>
      </c>
      <c r="AE372" s="14">
        <v>6421</v>
      </c>
      <c r="AF372" t="s">
        <v>2593</v>
      </c>
      <c r="AG372" s="7">
        <v>43972</v>
      </c>
      <c r="AK372">
        <v>5650</v>
      </c>
      <c r="AL372" s="7">
        <v>44000</v>
      </c>
      <c r="AM372">
        <v>2497</v>
      </c>
      <c r="AN372">
        <v>5650</v>
      </c>
      <c r="AO372" s="7">
        <v>44000</v>
      </c>
      <c r="AP372">
        <v>5650</v>
      </c>
      <c r="AQ372" s="7">
        <v>44000</v>
      </c>
      <c r="AR372">
        <v>5650</v>
      </c>
      <c r="AS372" s="27">
        <v>44019</v>
      </c>
      <c r="AT372">
        <v>5650</v>
      </c>
      <c r="AU372" s="27">
        <v>44019</v>
      </c>
      <c r="AV372">
        <v>5650</v>
      </c>
      <c r="AW372" s="27">
        <v>44019</v>
      </c>
      <c r="AX372">
        <v>5650</v>
      </c>
      <c r="AY372" s="27">
        <v>44050</v>
      </c>
      <c r="AZ372">
        <v>8506</v>
      </c>
      <c r="BA372" s="27">
        <v>44050</v>
      </c>
      <c r="BB372">
        <v>8506</v>
      </c>
      <c r="BC372" s="27">
        <v>44050</v>
      </c>
      <c r="BD372">
        <v>8505</v>
      </c>
      <c r="BE372" s="27">
        <v>44083</v>
      </c>
      <c r="BF372">
        <v>8505</v>
      </c>
      <c r="BG372" s="27">
        <v>44083</v>
      </c>
      <c r="BJ372">
        <v>8505</v>
      </c>
      <c r="BK372" s="27">
        <v>44083</v>
      </c>
      <c r="BL372">
        <v>8505</v>
      </c>
      <c r="BM372" s="27">
        <v>44119</v>
      </c>
      <c r="BN372">
        <v>8525</v>
      </c>
      <c r="BO372" s="27">
        <v>44119</v>
      </c>
      <c r="BP372">
        <v>8525</v>
      </c>
      <c r="BQ372" s="7">
        <v>44119</v>
      </c>
      <c r="BR372">
        <v>5650</v>
      </c>
      <c r="BS372" s="27">
        <v>44167</v>
      </c>
      <c r="BT372">
        <v>8525</v>
      </c>
      <c r="BU372" s="27">
        <v>44167</v>
      </c>
      <c r="BV372">
        <v>8525</v>
      </c>
      <c r="BW372" s="7">
        <v>44167</v>
      </c>
      <c r="BX372">
        <v>5650</v>
      </c>
      <c r="BY372" s="27">
        <v>44167</v>
      </c>
      <c r="BZ372">
        <v>8520</v>
      </c>
      <c r="CA372" s="27">
        <v>44050</v>
      </c>
      <c r="CB372">
        <v>8505</v>
      </c>
      <c r="CC372" s="27">
        <v>44119</v>
      </c>
      <c r="CH372" t="s">
        <v>2594</v>
      </c>
      <c r="CI372" s="27">
        <v>44222</v>
      </c>
      <c r="CL372" t="s">
        <v>2594</v>
      </c>
      <c r="CM372" s="27">
        <v>44222</v>
      </c>
      <c r="CN372">
        <v>5658</v>
      </c>
      <c r="CO372" s="27">
        <v>44253</v>
      </c>
      <c r="CP372">
        <v>5658</v>
      </c>
      <c r="CQ372" s="7">
        <v>44253</v>
      </c>
      <c r="CV372">
        <v>8505</v>
      </c>
      <c r="CW372" s="27">
        <v>44264</v>
      </c>
      <c r="CX372">
        <v>8505</v>
      </c>
      <c r="CY372" s="27">
        <v>44298</v>
      </c>
      <c r="CZ372">
        <v>8505</v>
      </c>
      <c r="DA372" s="27">
        <v>44298</v>
      </c>
      <c r="DB372">
        <v>8505</v>
      </c>
      <c r="DC372" s="27">
        <v>44298</v>
      </c>
      <c r="DD372">
        <v>8505</v>
      </c>
      <c r="DE372" s="27">
        <v>44298</v>
      </c>
      <c r="DF372">
        <v>8505</v>
      </c>
      <c r="DG372" s="27">
        <v>44298</v>
      </c>
      <c r="DH372">
        <v>8505</v>
      </c>
      <c r="DI372" s="27">
        <v>44298</v>
      </c>
      <c r="DJ372" t="s">
        <v>38</v>
      </c>
      <c r="DK372" s="7">
        <v>44215</v>
      </c>
      <c r="DL372" t="s">
        <v>531</v>
      </c>
      <c r="DM372" s="27">
        <v>44265</v>
      </c>
      <c r="DN372" t="s">
        <v>531</v>
      </c>
      <c r="DO372" s="27">
        <v>44265</v>
      </c>
      <c r="DP372" t="s">
        <v>516</v>
      </c>
      <c r="DQ372" s="27">
        <v>44377</v>
      </c>
      <c r="DT372" t="s">
        <v>517</v>
      </c>
      <c r="DU372" s="27">
        <v>44385</v>
      </c>
      <c r="DV372" t="s">
        <v>515</v>
      </c>
      <c r="DW372" s="27">
        <v>44385</v>
      </c>
      <c r="DX372" t="s">
        <v>559</v>
      </c>
      <c r="DY372" s="7">
        <v>44377</v>
      </c>
      <c r="DZ372" t="s">
        <v>352</v>
      </c>
      <c r="EA372">
        <v>44368</v>
      </c>
      <c r="EB372" t="s">
        <v>352</v>
      </c>
      <c r="EC372" s="27">
        <v>44368</v>
      </c>
      <c r="ED372" t="s">
        <v>352</v>
      </c>
      <c r="EE372" s="27">
        <v>44368</v>
      </c>
      <c r="EF372" t="s">
        <v>352</v>
      </c>
      <c r="EG372" s="7">
        <v>44368</v>
      </c>
      <c r="EH372" t="s">
        <v>352</v>
      </c>
      <c r="EI372" s="27">
        <v>44368</v>
      </c>
      <c r="EL372" t="s">
        <v>348</v>
      </c>
      <c r="EM372" s="27">
        <v>44368</v>
      </c>
      <c r="EN372" t="s">
        <v>348</v>
      </c>
      <c r="EO372" s="27">
        <v>44368</v>
      </c>
      <c r="EP372" t="s">
        <v>350</v>
      </c>
      <c r="EQ372" s="27">
        <v>44050</v>
      </c>
      <c r="ER372" t="s">
        <v>344</v>
      </c>
      <c r="ES372" s="27">
        <v>44420</v>
      </c>
      <c r="ET372" t="s">
        <v>343</v>
      </c>
      <c r="EU372" s="27">
        <v>44420</v>
      </c>
      <c r="EV372" t="s">
        <v>342</v>
      </c>
      <c r="EW372" s="27">
        <v>44420</v>
      </c>
      <c r="EX372" t="s">
        <v>343</v>
      </c>
      <c r="EY372" s="27">
        <v>44420</v>
      </c>
      <c r="EZ372" t="s">
        <v>343</v>
      </c>
      <c r="FA372">
        <v>44420</v>
      </c>
      <c r="FB372" t="s">
        <v>343</v>
      </c>
      <c r="FC372" s="27">
        <v>44420</v>
      </c>
      <c r="FF372" t="s">
        <v>341</v>
      </c>
      <c r="FG372" s="27">
        <v>44420</v>
      </c>
      <c r="FH372" t="s">
        <v>340</v>
      </c>
      <c r="FI372" s="7">
        <v>44253</v>
      </c>
      <c r="FJ372" t="s">
        <v>340</v>
      </c>
      <c r="FK372" s="27">
        <v>44253</v>
      </c>
      <c r="FL372" t="s">
        <v>131</v>
      </c>
      <c r="FM372" s="27">
        <v>44419</v>
      </c>
      <c r="FN372" t="s">
        <v>129</v>
      </c>
      <c r="FO372" s="27">
        <v>44425</v>
      </c>
      <c r="FP372" t="s">
        <v>129</v>
      </c>
      <c r="FQ372" s="27">
        <v>44425</v>
      </c>
      <c r="FR372" t="s">
        <v>127</v>
      </c>
      <c r="FS372" s="27">
        <v>44419</v>
      </c>
      <c r="FT372" t="s">
        <v>127</v>
      </c>
      <c r="FU372" s="7">
        <v>44461</v>
      </c>
      <c r="FV372" t="s">
        <v>127</v>
      </c>
      <c r="FW372" s="27">
        <v>44461</v>
      </c>
      <c r="FX372" t="s">
        <v>127</v>
      </c>
      <c r="FY372" s="27">
        <v>44461</v>
      </c>
      <c r="FZ372" t="s">
        <v>127</v>
      </c>
      <c r="GA372" s="27">
        <v>44461</v>
      </c>
      <c r="GB372" t="s">
        <v>127</v>
      </c>
      <c r="GC372" s="27">
        <v>44461</v>
      </c>
      <c r="GD372" t="s">
        <v>127</v>
      </c>
      <c r="GE372" s="27">
        <v>44475</v>
      </c>
      <c r="GF372" t="s">
        <v>127</v>
      </c>
      <c r="GG372" s="27">
        <v>44475</v>
      </c>
      <c r="GH372" t="s">
        <v>127</v>
      </c>
      <c r="GI372" s="27">
        <v>44475</v>
      </c>
      <c r="GJ372" t="s">
        <v>127</v>
      </c>
      <c r="GK372" s="27">
        <v>44475</v>
      </c>
      <c r="GL372" t="s">
        <v>127</v>
      </c>
      <c r="GM372" s="27">
        <v>44475</v>
      </c>
      <c r="GN372" t="s">
        <v>127</v>
      </c>
      <c r="GO372" s="27">
        <v>44475</v>
      </c>
      <c r="GP372" t="s">
        <v>127</v>
      </c>
      <c r="GQ372" s="27">
        <v>44475</v>
      </c>
      <c r="GR372" t="s">
        <v>127</v>
      </c>
      <c r="GS372" s="27">
        <v>44475</v>
      </c>
      <c r="GT372" t="s">
        <v>127</v>
      </c>
      <c r="GU372" s="27">
        <v>44475</v>
      </c>
      <c r="GV372" t="s">
        <v>125</v>
      </c>
      <c r="GW372" s="27">
        <v>44517</v>
      </c>
      <c r="GX372" t="s">
        <v>125</v>
      </c>
      <c r="GY372" s="27">
        <v>44517</v>
      </c>
      <c r="GZ372" t="s">
        <v>123</v>
      </c>
      <c r="HA372" s="27">
        <v>44517</v>
      </c>
      <c r="HB372" t="s">
        <v>123</v>
      </c>
      <c r="HC372" s="27">
        <v>44517</v>
      </c>
      <c r="HD372" t="s">
        <v>123</v>
      </c>
      <c r="HE372" s="27">
        <v>44517</v>
      </c>
      <c r="HF372" t="s">
        <v>123</v>
      </c>
      <c r="HG372">
        <v>44517</v>
      </c>
      <c r="HH372" t="s">
        <v>123</v>
      </c>
      <c r="HI372">
        <v>44517</v>
      </c>
      <c r="HJ372" t="s">
        <v>123</v>
      </c>
      <c r="HK372">
        <v>44517</v>
      </c>
      <c r="HL372" t="s">
        <v>123</v>
      </c>
      <c r="HM372" s="27">
        <v>44517</v>
      </c>
      <c r="HN372" t="s">
        <v>61</v>
      </c>
      <c r="HO372" s="27">
        <v>44551</v>
      </c>
      <c r="HP372" t="s">
        <v>121</v>
      </c>
      <c r="HQ372" s="27">
        <v>44551</v>
      </c>
      <c r="HR372" s="470" t="s">
        <v>121</v>
      </c>
      <c r="HS372" s="471">
        <v>44551</v>
      </c>
      <c r="HT372" t="s">
        <v>121</v>
      </c>
      <c r="HU372" s="27">
        <v>44551</v>
      </c>
      <c r="HV372" t="s">
        <v>121</v>
      </c>
      <c r="HW372" s="27">
        <v>44551</v>
      </c>
      <c r="HX372" t="s">
        <v>121</v>
      </c>
      <c r="HY372" s="27">
        <v>44587</v>
      </c>
      <c r="HZ372" t="s">
        <v>60</v>
      </c>
      <c r="IA372" s="27">
        <v>44587</v>
      </c>
      <c r="IB372" t="s">
        <v>60</v>
      </c>
      <c r="IC372" s="27">
        <v>44587</v>
      </c>
      <c r="ID372" t="s">
        <v>60</v>
      </c>
      <c r="IE372" s="27">
        <v>44587</v>
      </c>
      <c r="IF372" t="s">
        <v>59</v>
      </c>
      <c r="IG372" s="27">
        <v>44587</v>
      </c>
      <c r="IH372" t="s">
        <v>62</v>
      </c>
      <c r="II372" s="27">
        <v>44602</v>
      </c>
      <c r="IJ372" t="s">
        <v>62</v>
      </c>
      <c r="IK372" s="27">
        <v>44602</v>
      </c>
      <c r="IL372" t="s">
        <v>62</v>
      </c>
      <c r="IM372" s="27">
        <v>44602</v>
      </c>
      <c r="IN372" t="s">
        <v>62</v>
      </c>
      <c r="IO372" s="27">
        <v>44602</v>
      </c>
      <c r="IR372" t="s">
        <v>121</v>
      </c>
      <c r="IS372">
        <v>44602</v>
      </c>
      <c r="IT372" t="s">
        <v>121</v>
      </c>
      <c r="IU372" s="27">
        <v>44641</v>
      </c>
      <c r="IV372" t="s">
        <v>121</v>
      </c>
      <c r="IW372" s="27">
        <v>44641</v>
      </c>
      <c r="IX372" t="s">
        <v>121</v>
      </c>
      <c r="IY372" s="27">
        <v>44641</v>
      </c>
      <c r="IZ372" t="s">
        <v>121</v>
      </c>
      <c r="JA372" s="27">
        <v>44641</v>
      </c>
      <c r="JD372" t="s">
        <v>121</v>
      </c>
      <c r="JE372" s="27">
        <v>44657</v>
      </c>
      <c r="JF372" t="s">
        <v>344</v>
      </c>
      <c r="JG372">
        <v>44663</v>
      </c>
      <c r="JH372" t="s">
        <v>61</v>
      </c>
      <c r="JI372" s="27">
        <v>44657</v>
      </c>
      <c r="JJ372" t="s">
        <v>61</v>
      </c>
      <c r="JK372">
        <v>44657</v>
      </c>
      <c r="JL372" t="s">
        <v>61</v>
      </c>
      <c r="JM372" s="27">
        <v>44657</v>
      </c>
      <c r="JN372" t="s">
        <v>61</v>
      </c>
      <c r="JO372" s="7">
        <v>44683</v>
      </c>
      <c r="JP372" t="s">
        <v>61</v>
      </c>
      <c r="JQ372" s="27">
        <v>44693</v>
      </c>
      <c r="JR372" t="s">
        <v>61</v>
      </c>
      <c r="JS372" s="27">
        <v>44693</v>
      </c>
      <c r="JT372" t="s">
        <v>61</v>
      </c>
      <c r="JU372">
        <v>44714</v>
      </c>
      <c r="JV372" t="s">
        <v>62</v>
      </c>
      <c r="JW372">
        <v>44714</v>
      </c>
      <c r="JX372" t="s">
        <v>62</v>
      </c>
      <c r="JY372" s="27">
        <v>44714</v>
      </c>
      <c r="JZ372" t="s">
        <v>62</v>
      </c>
      <c r="KA372" s="27">
        <v>44714</v>
      </c>
      <c r="KB372" t="s">
        <v>62</v>
      </c>
      <c r="KC372" s="27">
        <v>44714</v>
      </c>
      <c r="KD372" t="s">
        <v>62</v>
      </c>
      <c r="KE372" s="27">
        <v>44714</v>
      </c>
    </row>
    <row r="373" spans="1:291" x14ac:dyDescent="0.25">
      <c r="A373">
        <v>9308</v>
      </c>
      <c r="B373" s="7">
        <v>43929</v>
      </c>
      <c r="D373">
        <v>4714</v>
      </c>
      <c r="E373" s="7">
        <v>43916</v>
      </c>
      <c r="G373">
        <v>458</v>
      </c>
      <c r="I373" t="s">
        <v>2584</v>
      </c>
      <c r="J373" s="7">
        <v>43916</v>
      </c>
      <c r="L373">
        <v>458</v>
      </c>
      <c r="M373">
        <v>9303</v>
      </c>
      <c r="O373">
        <v>891</v>
      </c>
      <c r="P373" s="7">
        <v>43972</v>
      </c>
      <c r="X373">
        <v>9303</v>
      </c>
      <c r="Y373">
        <v>9308</v>
      </c>
      <c r="Z373" s="7">
        <v>43977</v>
      </c>
      <c r="AA373">
        <v>4714</v>
      </c>
      <c r="AB373">
        <v>4714</v>
      </c>
      <c r="AC373">
        <v>2495</v>
      </c>
      <c r="AD373" s="7">
        <v>43972</v>
      </c>
      <c r="AE373" s="14">
        <v>6430</v>
      </c>
      <c r="AF373">
        <v>8520</v>
      </c>
      <c r="AG373" s="7">
        <v>43846</v>
      </c>
      <c r="AK373">
        <v>5651</v>
      </c>
      <c r="AL373" s="7">
        <v>44000</v>
      </c>
      <c r="AM373">
        <v>2495</v>
      </c>
      <c r="AN373">
        <v>5651</v>
      </c>
      <c r="AO373" s="7">
        <v>44000</v>
      </c>
      <c r="AP373">
        <v>5651</v>
      </c>
      <c r="AQ373" s="7">
        <v>44000</v>
      </c>
      <c r="AR373">
        <v>5651</v>
      </c>
      <c r="AS373" s="27">
        <v>44019</v>
      </c>
      <c r="AT373">
        <v>5651</v>
      </c>
      <c r="AU373" s="27">
        <v>44019</v>
      </c>
      <c r="AV373">
        <v>5651</v>
      </c>
      <c r="AW373" s="27">
        <v>44019</v>
      </c>
      <c r="AX373">
        <v>5651</v>
      </c>
      <c r="AY373" s="27">
        <v>44050</v>
      </c>
      <c r="AZ373">
        <v>5650</v>
      </c>
      <c r="BA373" s="27">
        <v>44050</v>
      </c>
      <c r="BB373">
        <v>5650</v>
      </c>
      <c r="BC373" s="27">
        <v>44050</v>
      </c>
      <c r="BD373">
        <v>8506</v>
      </c>
      <c r="BE373" s="27">
        <v>44083</v>
      </c>
      <c r="BF373">
        <v>8506</v>
      </c>
      <c r="BG373" s="27">
        <v>44083</v>
      </c>
      <c r="BJ373">
        <v>8506</v>
      </c>
      <c r="BK373" s="27">
        <v>44083</v>
      </c>
      <c r="BL373">
        <v>8506</v>
      </c>
      <c r="BM373" s="27">
        <v>44119</v>
      </c>
      <c r="BN373">
        <v>8530</v>
      </c>
      <c r="BO373" s="27">
        <v>44119</v>
      </c>
      <c r="BP373">
        <v>8530</v>
      </c>
      <c r="BQ373" s="7">
        <v>44119</v>
      </c>
      <c r="BR373">
        <v>5651</v>
      </c>
      <c r="BS373" s="27">
        <v>44167</v>
      </c>
      <c r="BT373">
        <v>8530</v>
      </c>
      <c r="BU373" s="27">
        <v>44167</v>
      </c>
      <c r="BV373">
        <v>8530</v>
      </c>
      <c r="BW373" s="7">
        <v>44167</v>
      </c>
      <c r="BX373">
        <v>5651</v>
      </c>
      <c r="BY373" s="27">
        <v>44167</v>
      </c>
      <c r="BZ373">
        <v>8525</v>
      </c>
      <c r="CA373" s="27">
        <v>44167</v>
      </c>
      <c r="CB373">
        <v>8506</v>
      </c>
      <c r="CC373" s="27">
        <v>44217</v>
      </c>
      <c r="CH373">
        <v>5654</v>
      </c>
      <c r="CI373" s="27">
        <v>44222</v>
      </c>
      <c r="CL373">
        <v>5654</v>
      </c>
      <c r="CM373" s="27">
        <v>44222</v>
      </c>
      <c r="CN373" t="s">
        <v>2594</v>
      </c>
      <c r="CO373" s="27">
        <v>44253</v>
      </c>
      <c r="CP373" t="s">
        <v>2594</v>
      </c>
      <c r="CQ373" s="7">
        <v>44253</v>
      </c>
      <c r="CV373">
        <v>8506</v>
      </c>
      <c r="CW373" s="27">
        <v>44264</v>
      </c>
      <c r="CX373">
        <v>8506</v>
      </c>
      <c r="CY373" s="27">
        <v>44298</v>
      </c>
      <c r="CZ373">
        <v>8506</v>
      </c>
      <c r="DA373" s="27">
        <v>44298</v>
      </c>
      <c r="DB373">
        <v>8506</v>
      </c>
      <c r="DC373" s="27">
        <v>44298</v>
      </c>
      <c r="DD373">
        <v>8506</v>
      </c>
      <c r="DE373" s="27">
        <v>44298</v>
      </c>
      <c r="DF373">
        <v>8506</v>
      </c>
      <c r="DG373" s="27">
        <v>44298</v>
      </c>
      <c r="DH373">
        <v>8506</v>
      </c>
      <c r="DI373" s="27">
        <v>44298</v>
      </c>
      <c r="DJ373" t="s">
        <v>515</v>
      </c>
      <c r="DK373" s="7">
        <v>44215</v>
      </c>
      <c r="DL373" t="s">
        <v>533</v>
      </c>
      <c r="DM373" s="27">
        <v>44253</v>
      </c>
      <c r="DN373" t="s">
        <v>533</v>
      </c>
      <c r="DO373" s="27">
        <v>44253</v>
      </c>
      <c r="DP373" t="s">
        <v>517</v>
      </c>
      <c r="DQ373" s="27">
        <v>44377</v>
      </c>
      <c r="DT373" t="s">
        <v>518</v>
      </c>
      <c r="DU373" s="27">
        <v>44385</v>
      </c>
      <c r="DV373" t="s">
        <v>516</v>
      </c>
      <c r="DW373" s="27">
        <v>44385</v>
      </c>
      <c r="DX373" t="s">
        <v>38</v>
      </c>
      <c r="DY373" s="7">
        <v>44385</v>
      </c>
      <c r="DZ373" t="s">
        <v>559</v>
      </c>
      <c r="EA373">
        <v>44377</v>
      </c>
      <c r="EB373" t="s">
        <v>559</v>
      </c>
      <c r="EC373" s="27">
        <v>44377</v>
      </c>
      <c r="ED373" t="s">
        <v>559</v>
      </c>
      <c r="EE373" s="27">
        <v>44377</v>
      </c>
      <c r="EF373" t="s">
        <v>559</v>
      </c>
      <c r="EG373" s="7">
        <v>44377</v>
      </c>
      <c r="EH373" t="s">
        <v>559</v>
      </c>
      <c r="EI373" s="27">
        <v>44377</v>
      </c>
      <c r="EL373" t="s">
        <v>350</v>
      </c>
      <c r="EM373" s="27">
        <v>44050</v>
      </c>
      <c r="EN373" t="s">
        <v>350</v>
      </c>
      <c r="EO373" s="27">
        <v>44050</v>
      </c>
      <c r="EP373" t="s">
        <v>351</v>
      </c>
      <c r="EQ373" s="27">
        <v>44368</v>
      </c>
      <c r="ER373" t="s">
        <v>345</v>
      </c>
      <c r="ES373" s="27">
        <v>44420</v>
      </c>
      <c r="ET373" t="s">
        <v>344</v>
      </c>
      <c r="EU373" s="27">
        <v>44420</v>
      </c>
      <c r="EV373" t="s">
        <v>343</v>
      </c>
      <c r="EW373" s="27">
        <v>44420</v>
      </c>
      <c r="EX373" t="s">
        <v>344</v>
      </c>
      <c r="EY373" s="27">
        <v>44420</v>
      </c>
      <c r="EZ373" t="s">
        <v>344</v>
      </c>
      <c r="FA373">
        <v>44420</v>
      </c>
      <c r="FB373" t="s">
        <v>344</v>
      </c>
      <c r="FC373" s="27">
        <v>44420</v>
      </c>
      <c r="FF373" t="s">
        <v>342</v>
      </c>
      <c r="FG373" s="27">
        <v>44420</v>
      </c>
      <c r="FH373" t="s">
        <v>341</v>
      </c>
      <c r="FI373" s="7">
        <v>44420</v>
      </c>
      <c r="FJ373" t="s">
        <v>341</v>
      </c>
      <c r="FK373" s="27">
        <v>44420</v>
      </c>
      <c r="FL373" t="s">
        <v>7</v>
      </c>
      <c r="FM373" s="27">
        <v>44420</v>
      </c>
      <c r="FN373" t="s">
        <v>130</v>
      </c>
      <c r="FO373" s="27">
        <v>44425</v>
      </c>
      <c r="FP373" t="s">
        <v>130</v>
      </c>
      <c r="FQ373" s="27">
        <v>44425</v>
      </c>
      <c r="FR373" t="s">
        <v>129</v>
      </c>
      <c r="FS373" s="27">
        <v>44425</v>
      </c>
      <c r="FT373" t="s">
        <v>129</v>
      </c>
      <c r="FU373" s="7">
        <v>44461</v>
      </c>
      <c r="FV373" t="s">
        <v>129</v>
      </c>
      <c r="FW373" s="27">
        <v>44461</v>
      </c>
      <c r="FX373" t="s">
        <v>129</v>
      </c>
      <c r="FY373" s="27">
        <v>44461</v>
      </c>
      <c r="FZ373" t="s">
        <v>129</v>
      </c>
      <c r="GA373" s="27">
        <v>44461</v>
      </c>
      <c r="GB373" t="s">
        <v>129</v>
      </c>
      <c r="GC373" s="27">
        <v>44461</v>
      </c>
      <c r="GD373" t="s">
        <v>129</v>
      </c>
      <c r="GE373" s="27">
        <v>44475</v>
      </c>
      <c r="GF373" t="s">
        <v>129</v>
      </c>
      <c r="GG373" s="27">
        <v>44475</v>
      </c>
      <c r="GH373" t="s">
        <v>129</v>
      </c>
      <c r="GI373" s="27">
        <v>44475</v>
      </c>
      <c r="GJ373" t="s">
        <v>129</v>
      </c>
      <c r="GK373" s="27">
        <v>44475</v>
      </c>
      <c r="GL373" t="s">
        <v>129</v>
      </c>
      <c r="GM373" s="27">
        <v>44475</v>
      </c>
      <c r="GN373" t="s">
        <v>129</v>
      </c>
      <c r="GO373" s="27">
        <v>44475</v>
      </c>
      <c r="GP373" t="s">
        <v>129</v>
      </c>
      <c r="GQ373" s="27">
        <v>44475</v>
      </c>
      <c r="GR373" t="s">
        <v>129</v>
      </c>
      <c r="GS373" s="27">
        <v>44475</v>
      </c>
      <c r="GT373" t="s">
        <v>129</v>
      </c>
      <c r="GU373" s="27">
        <v>44475</v>
      </c>
      <c r="GV373" t="s">
        <v>127</v>
      </c>
      <c r="GW373" s="27">
        <v>44517</v>
      </c>
      <c r="GX373" t="s">
        <v>127</v>
      </c>
      <c r="GY373" s="27">
        <v>44517</v>
      </c>
      <c r="GZ373" t="s">
        <v>125</v>
      </c>
      <c r="HA373" s="27">
        <v>44517</v>
      </c>
      <c r="HB373" t="s">
        <v>125</v>
      </c>
      <c r="HC373" s="27">
        <v>44517</v>
      </c>
      <c r="HD373" t="s">
        <v>125</v>
      </c>
      <c r="HE373" s="27">
        <v>44517</v>
      </c>
      <c r="HF373" t="s">
        <v>125</v>
      </c>
      <c r="HG373">
        <v>44517</v>
      </c>
      <c r="HH373" t="s">
        <v>125</v>
      </c>
      <c r="HI373">
        <v>44517</v>
      </c>
      <c r="HJ373" t="s">
        <v>125</v>
      </c>
      <c r="HK373">
        <v>44517</v>
      </c>
      <c r="HL373" t="s">
        <v>125</v>
      </c>
      <c r="HM373" s="27">
        <v>44517</v>
      </c>
      <c r="HN373" t="s">
        <v>62</v>
      </c>
      <c r="HO373" s="27">
        <v>44551</v>
      </c>
      <c r="HP373" t="s">
        <v>123</v>
      </c>
      <c r="HQ373" s="27">
        <v>44551</v>
      </c>
      <c r="HR373" s="470" t="s">
        <v>123</v>
      </c>
      <c r="HS373" s="471">
        <v>44551</v>
      </c>
      <c r="HT373" t="s">
        <v>123</v>
      </c>
      <c r="HU373" s="27">
        <v>44551</v>
      </c>
      <c r="HV373" t="s">
        <v>123</v>
      </c>
      <c r="HW373" s="27">
        <v>44551</v>
      </c>
      <c r="HX373" t="s">
        <v>123</v>
      </c>
      <c r="HY373" s="27">
        <v>44587</v>
      </c>
      <c r="HZ373" t="s">
        <v>61</v>
      </c>
      <c r="IA373" s="27">
        <v>44587</v>
      </c>
      <c r="IB373" t="s">
        <v>61</v>
      </c>
      <c r="IC373" s="27">
        <v>44587</v>
      </c>
      <c r="ID373" t="s">
        <v>61</v>
      </c>
      <c r="IE373" s="27">
        <v>44587</v>
      </c>
      <c r="IF373" t="s">
        <v>60</v>
      </c>
      <c r="IG373" s="27">
        <v>44587</v>
      </c>
      <c r="IH373" t="s">
        <v>121</v>
      </c>
      <c r="II373" s="27">
        <v>44602</v>
      </c>
      <c r="IJ373" t="s">
        <v>121</v>
      </c>
      <c r="IK373" s="27">
        <v>44602</v>
      </c>
      <c r="IL373" t="s">
        <v>121</v>
      </c>
      <c r="IM373" s="27">
        <v>44602</v>
      </c>
      <c r="IN373" t="s">
        <v>121</v>
      </c>
      <c r="IO373" s="27">
        <v>44602</v>
      </c>
      <c r="IR373" t="s">
        <v>123</v>
      </c>
      <c r="IS373">
        <v>44602</v>
      </c>
      <c r="IT373" t="s">
        <v>123</v>
      </c>
      <c r="IU373" s="27">
        <v>44641</v>
      </c>
      <c r="IV373" t="s">
        <v>123</v>
      </c>
      <c r="IW373" s="27">
        <v>44641</v>
      </c>
      <c r="IX373" t="s">
        <v>123</v>
      </c>
      <c r="IY373" s="27">
        <v>44641</v>
      </c>
      <c r="IZ373" t="s">
        <v>123</v>
      </c>
      <c r="JA373" s="27">
        <v>44641</v>
      </c>
      <c r="JD373" t="s">
        <v>123</v>
      </c>
      <c r="JE373" s="27">
        <v>44657</v>
      </c>
      <c r="JF373" t="s">
        <v>345</v>
      </c>
      <c r="JG373">
        <v>44663</v>
      </c>
      <c r="JH373" t="s">
        <v>62</v>
      </c>
      <c r="JI373" s="27">
        <v>44657</v>
      </c>
      <c r="JJ373" t="s">
        <v>62</v>
      </c>
      <c r="JK373">
        <v>44657</v>
      </c>
      <c r="JL373" t="s">
        <v>62</v>
      </c>
      <c r="JM373" s="27">
        <v>44657</v>
      </c>
      <c r="JN373" t="s">
        <v>62</v>
      </c>
      <c r="JO373" s="7">
        <v>44657</v>
      </c>
      <c r="JP373" t="s">
        <v>62</v>
      </c>
      <c r="JQ373" s="27">
        <v>44693</v>
      </c>
      <c r="JR373" t="s">
        <v>62</v>
      </c>
      <c r="JS373" s="27">
        <v>44693</v>
      </c>
      <c r="JT373" t="s">
        <v>62</v>
      </c>
      <c r="JU373">
        <v>44714</v>
      </c>
      <c r="JV373" t="s">
        <v>121</v>
      </c>
      <c r="JW373">
        <v>44714</v>
      </c>
      <c r="JX373" t="s">
        <v>121</v>
      </c>
      <c r="JY373" s="27">
        <v>44714</v>
      </c>
      <c r="JZ373" t="s">
        <v>121</v>
      </c>
      <c r="KA373" s="27">
        <v>44714</v>
      </c>
      <c r="KB373" t="s">
        <v>121</v>
      </c>
      <c r="KC373" s="27">
        <v>44714</v>
      </c>
      <c r="KD373" t="s">
        <v>121</v>
      </c>
      <c r="KE373" s="27">
        <v>44714</v>
      </c>
    </row>
    <row r="374" spans="1:291" x14ac:dyDescent="0.25">
      <c r="A374">
        <v>9309</v>
      </c>
      <c r="B374" s="7">
        <v>43941</v>
      </c>
      <c r="D374" t="s">
        <v>2584</v>
      </c>
      <c r="E374" s="7">
        <v>43916</v>
      </c>
      <c r="G374">
        <v>630</v>
      </c>
      <c r="I374">
        <v>9307</v>
      </c>
      <c r="J374" s="7">
        <v>43929</v>
      </c>
      <c r="L374">
        <v>630</v>
      </c>
      <c r="M374">
        <v>9308</v>
      </c>
      <c r="O374">
        <v>1401</v>
      </c>
      <c r="P374" s="7">
        <v>43972</v>
      </c>
      <c r="X374">
        <v>9308</v>
      </c>
      <c r="Y374">
        <v>9309</v>
      </c>
      <c r="Z374" s="7">
        <v>43979</v>
      </c>
      <c r="AA374" t="s">
        <v>2584</v>
      </c>
      <c r="AB374" t="s">
        <v>2584</v>
      </c>
      <c r="AC374">
        <v>2499</v>
      </c>
      <c r="AD374" s="7">
        <v>43972</v>
      </c>
      <c r="AE374" s="14">
        <v>6431</v>
      </c>
      <c r="AF374">
        <v>8525</v>
      </c>
      <c r="AG374" s="7">
        <v>43972</v>
      </c>
      <c r="AK374">
        <v>5652</v>
      </c>
      <c r="AL374" s="7">
        <v>44000</v>
      </c>
      <c r="AM374">
        <v>2499</v>
      </c>
      <c r="AN374">
        <v>5652</v>
      </c>
      <c r="AO374" s="7">
        <v>44000</v>
      </c>
      <c r="AP374">
        <v>5652</v>
      </c>
      <c r="AQ374" s="7">
        <v>44000</v>
      </c>
      <c r="AR374">
        <v>5652</v>
      </c>
      <c r="AS374" s="27">
        <v>44019</v>
      </c>
      <c r="AT374">
        <v>5652</v>
      </c>
      <c r="AU374" s="27">
        <v>44019</v>
      </c>
      <c r="AV374">
        <v>5652</v>
      </c>
      <c r="AW374" s="27">
        <v>44019</v>
      </c>
      <c r="AX374">
        <v>5652</v>
      </c>
      <c r="AY374" s="27">
        <v>44050</v>
      </c>
      <c r="AZ374">
        <v>5651</v>
      </c>
      <c r="BA374" s="27">
        <v>44050</v>
      </c>
      <c r="BB374">
        <v>5651</v>
      </c>
      <c r="BC374" s="27">
        <v>44050</v>
      </c>
      <c r="BD374">
        <v>5650</v>
      </c>
      <c r="BE374" s="27">
        <v>44083</v>
      </c>
      <c r="BF374">
        <v>5650</v>
      </c>
      <c r="BG374" s="27">
        <v>44083</v>
      </c>
      <c r="BJ374">
        <v>5650</v>
      </c>
      <c r="BK374" s="27">
        <v>44083</v>
      </c>
      <c r="BL374">
        <v>5650</v>
      </c>
      <c r="BM374" s="27">
        <v>44119</v>
      </c>
      <c r="BN374">
        <v>8505</v>
      </c>
      <c r="BO374" s="27">
        <v>44119</v>
      </c>
      <c r="BP374">
        <v>8505</v>
      </c>
      <c r="BQ374" s="7">
        <v>44119</v>
      </c>
      <c r="BR374">
        <v>5652</v>
      </c>
      <c r="BS374" s="27">
        <v>44075</v>
      </c>
      <c r="BT374">
        <v>8505</v>
      </c>
      <c r="BU374" s="27">
        <v>44119</v>
      </c>
      <c r="BV374">
        <v>8505</v>
      </c>
      <c r="BW374">
        <v>44119</v>
      </c>
      <c r="BX374">
        <v>5652</v>
      </c>
      <c r="BY374" s="27">
        <v>44075</v>
      </c>
      <c r="BZ374">
        <v>8530</v>
      </c>
      <c r="CA374" s="27">
        <v>44167</v>
      </c>
      <c r="CB374">
        <v>5650</v>
      </c>
      <c r="CC374" s="27">
        <v>44217</v>
      </c>
      <c r="CH374">
        <v>5655</v>
      </c>
      <c r="CI374" s="27">
        <v>44222</v>
      </c>
      <c r="CL374">
        <v>5655</v>
      </c>
      <c r="CM374" s="27">
        <v>44222</v>
      </c>
      <c r="CN374">
        <v>5654</v>
      </c>
      <c r="CO374" s="27">
        <v>44253</v>
      </c>
      <c r="CP374">
        <v>5654</v>
      </c>
      <c r="CQ374" s="7">
        <v>44253</v>
      </c>
      <c r="CV374">
        <v>5650</v>
      </c>
      <c r="CW374" s="27">
        <v>44217</v>
      </c>
      <c r="CX374">
        <v>5650</v>
      </c>
      <c r="CY374" s="27">
        <v>44217</v>
      </c>
      <c r="CZ374">
        <v>5650</v>
      </c>
      <c r="DA374" s="27">
        <v>44300</v>
      </c>
      <c r="DB374">
        <v>5650</v>
      </c>
      <c r="DC374" s="27">
        <v>44300</v>
      </c>
      <c r="DD374">
        <v>5650</v>
      </c>
      <c r="DE374" s="27">
        <v>44300</v>
      </c>
      <c r="DF374">
        <v>5650</v>
      </c>
      <c r="DG374" s="27">
        <v>44300</v>
      </c>
      <c r="DH374">
        <v>5650</v>
      </c>
      <c r="DI374" s="27">
        <v>44300</v>
      </c>
      <c r="DJ374" t="s">
        <v>516</v>
      </c>
      <c r="DK374" s="7">
        <v>44078</v>
      </c>
      <c r="DL374" t="s">
        <v>535</v>
      </c>
      <c r="DM374" s="27">
        <v>44265</v>
      </c>
      <c r="DN374" t="s">
        <v>535</v>
      </c>
      <c r="DO374" s="27">
        <v>44265</v>
      </c>
      <c r="DP374" t="s">
        <v>518</v>
      </c>
      <c r="DQ374" s="27">
        <v>44377</v>
      </c>
      <c r="DT374" t="s">
        <v>519</v>
      </c>
      <c r="DU374" s="27">
        <v>44385</v>
      </c>
      <c r="DV374" t="s">
        <v>517</v>
      </c>
      <c r="DW374" s="27">
        <v>44385</v>
      </c>
      <c r="DX374" t="s">
        <v>515</v>
      </c>
      <c r="DY374" s="7">
        <v>44385</v>
      </c>
      <c r="DZ374" t="s">
        <v>38</v>
      </c>
      <c r="EA374">
        <v>44385</v>
      </c>
      <c r="EB374" t="s">
        <v>38</v>
      </c>
      <c r="EC374" s="27">
        <v>44385</v>
      </c>
      <c r="ED374" t="s">
        <v>38</v>
      </c>
      <c r="EE374" s="27">
        <v>44385</v>
      </c>
      <c r="EF374" t="s">
        <v>38</v>
      </c>
      <c r="EG374" s="7">
        <v>44385</v>
      </c>
      <c r="EH374" t="s">
        <v>38</v>
      </c>
      <c r="EI374" s="27">
        <v>44385</v>
      </c>
      <c r="EL374" t="s">
        <v>351</v>
      </c>
      <c r="EM374" s="27">
        <v>44368</v>
      </c>
      <c r="EN374" t="s">
        <v>351</v>
      </c>
      <c r="EO374" s="27">
        <v>44368</v>
      </c>
      <c r="EP374" t="s">
        <v>352</v>
      </c>
      <c r="EQ374" s="27">
        <v>44368</v>
      </c>
      <c r="ER374" t="s">
        <v>346</v>
      </c>
      <c r="ES374" s="27">
        <v>44419</v>
      </c>
      <c r="ET374" t="s">
        <v>345</v>
      </c>
      <c r="EU374" s="27">
        <v>44420</v>
      </c>
      <c r="EV374" t="s">
        <v>344</v>
      </c>
      <c r="EW374" s="27">
        <v>44420</v>
      </c>
      <c r="EX374" t="s">
        <v>345</v>
      </c>
      <c r="EY374" s="27">
        <v>44420</v>
      </c>
      <c r="EZ374" t="s">
        <v>345</v>
      </c>
      <c r="FA374">
        <v>44420</v>
      </c>
      <c r="FB374" t="s">
        <v>345</v>
      </c>
      <c r="FC374" s="27">
        <v>44420</v>
      </c>
      <c r="FF374" t="s">
        <v>343</v>
      </c>
      <c r="FG374" s="27">
        <v>44420</v>
      </c>
      <c r="FH374" t="s">
        <v>342</v>
      </c>
      <c r="FI374" s="7">
        <v>44420</v>
      </c>
      <c r="FJ374" t="s">
        <v>342</v>
      </c>
      <c r="FK374" s="27">
        <v>44420</v>
      </c>
      <c r="FL374" t="s">
        <v>9</v>
      </c>
      <c r="FM374" s="27">
        <v>44420</v>
      </c>
      <c r="FN374" t="s">
        <v>131</v>
      </c>
      <c r="FO374" s="27">
        <v>44419</v>
      </c>
      <c r="FP374" t="s">
        <v>131</v>
      </c>
      <c r="FQ374" s="27">
        <v>44419</v>
      </c>
      <c r="FR374" t="s">
        <v>130</v>
      </c>
      <c r="FS374" s="27">
        <v>44425</v>
      </c>
      <c r="FT374" t="s">
        <v>130</v>
      </c>
      <c r="FU374" s="7">
        <v>44461</v>
      </c>
      <c r="FV374" t="s">
        <v>130</v>
      </c>
      <c r="FW374" s="27">
        <v>44461</v>
      </c>
      <c r="FX374" t="s">
        <v>130</v>
      </c>
      <c r="FY374" s="27">
        <v>44461</v>
      </c>
      <c r="FZ374" t="s">
        <v>130</v>
      </c>
      <c r="GA374" s="27">
        <v>44461</v>
      </c>
      <c r="GB374" t="s">
        <v>130</v>
      </c>
      <c r="GC374" s="27">
        <v>44461</v>
      </c>
      <c r="GD374" t="s">
        <v>130</v>
      </c>
      <c r="GE374" s="27">
        <v>44475</v>
      </c>
      <c r="GF374" t="s">
        <v>130</v>
      </c>
      <c r="GG374" s="27">
        <v>44475</v>
      </c>
      <c r="GH374" t="s">
        <v>130</v>
      </c>
      <c r="GI374" s="27">
        <v>44475</v>
      </c>
      <c r="GJ374" t="s">
        <v>130</v>
      </c>
      <c r="GK374" s="27">
        <v>44475</v>
      </c>
      <c r="GL374" t="s">
        <v>130</v>
      </c>
      <c r="GM374" s="27">
        <v>44475</v>
      </c>
      <c r="GN374" t="s">
        <v>130</v>
      </c>
      <c r="GO374" s="27">
        <v>44475</v>
      </c>
      <c r="GP374" t="s">
        <v>130</v>
      </c>
      <c r="GQ374" s="27">
        <v>44475</v>
      </c>
      <c r="GR374" t="s">
        <v>130</v>
      </c>
      <c r="GS374" s="27">
        <v>44475</v>
      </c>
      <c r="GT374" t="s">
        <v>130</v>
      </c>
      <c r="GU374" s="27">
        <v>44475</v>
      </c>
      <c r="GV374" t="s">
        <v>129</v>
      </c>
      <c r="GW374" s="27">
        <v>44517</v>
      </c>
      <c r="GX374" t="s">
        <v>129</v>
      </c>
      <c r="GY374" s="27">
        <v>44517</v>
      </c>
      <c r="GZ374" t="s">
        <v>127</v>
      </c>
      <c r="HA374" s="27">
        <v>44517</v>
      </c>
      <c r="HB374" t="s">
        <v>127</v>
      </c>
      <c r="HC374" s="27">
        <v>44517</v>
      </c>
      <c r="HD374" t="s">
        <v>127</v>
      </c>
      <c r="HE374" s="27">
        <v>44517</v>
      </c>
      <c r="HF374" t="s">
        <v>127</v>
      </c>
      <c r="HG374">
        <v>44517</v>
      </c>
      <c r="HH374" t="s">
        <v>127</v>
      </c>
      <c r="HI374">
        <v>44517</v>
      </c>
      <c r="HJ374" t="s">
        <v>127</v>
      </c>
      <c r="HK374">
        <v>44517</v>
      </c>
      <c r="HL374" t="s">
        <v>127</v>
      </c>
      <c r="HM374" s="27">
        <v>44517</v>
      </c>
      <c r="HN374" t="s">
        <v>121</v>
      </c>
      <c r="HO374" s="27">
        <v>44551</v>
      </c>
      <c r="HP374" t="s">
        <v>125</v>
      </c>
      <c r="HQ374" s="27">
        <v>44551</v>
      </c>
      <c r="HR374" s="470" t="s">
        <v>125</v>
      </c>
      <c r="HS374" s="471">
        <v>44551</v>
      </c>
      <c r="HT374" t="s">
        <v>125</v>
      </c>
      <c r="HU374" s="27">
        <v>44551</v>
      </c>
      <c r="HV374" t="s">
        <v>125</v>
      </c>
      <c r="HW374" s="27">
        <v>44551</v>
      </c>
      <c r="HX374" t="s">
        <v>125</v>
      </c>
      <c r="HY374" s="27">
        <v>44587</v>
      </c>
      <c r="HZ374" t="s">
        <v>62</v>
      </c>
      <c r="IA374" s="27">
        <v>44587</v>
      </c>
      <c r="IB374" t="s">
        <v>62</v>
      </c>
      <c r="IC374" s="27">
        <v>44587</v>
      </c>
      <c r="ID374" t="s">
        <v>62</v>
      </c>
      <c r="IE374" s="27">
        <v>44587</v>
      </c>
      <c r="IF374" t="s">
        <v>61</v>
      </c>
      <c r="IG374" s="27">
        <v>44587</v>
      </c>
      <c r="IH374" t="s">
        <v>123</v>
      </c>
      <c r="II374" s="27">
        <v>44602</v>
      </c>
      <c r="IJ374" t="s">
        <v>123</v>
      </c>
      <c r="IK374" s="27">
        <v>44602</v>
      </c>
      <c r="IL374" t="s">
        <v>123</v>
      </c>
      <c r="IM374" s="27">
        <v>44602</v>
      </c>
      <c r="IN374" t="s">
        <v>123</v>
      </c>
      <c r="IO374" s="27">
        <v>44602</v>
      </c>
      <c r="IR374" t="s">
        <v>125</v>
      </c>
      <c r="IS374">
        <v>44602</v>
      </c>
      <c r="IT374" t="s">
        <v>125</v>
      </c>
      <c r="IU374" s="27">
        <v>44641</v>
      </c>
      <c r="IV374" t="s">
        <v>125</v>
      </c>
      <c r="IW374" s="27">
        <v>44641</v>
      </c>
      <c r="IX374" t="s">
        <v>125</v>
      </c>
      <c r="IY374" s="27">
        <v>44641</v>
      </c>
      <c r="IZ374" t="s">
        <v>125</v>
      </c>
      <c r="JA374" s="27">
        <v>44641</v>
      </c>
      <c r="JD374" t="s">
        <v>125</v>
      </c>
      <c r="JE374" s="27">
        <v>44657</v>
      </c>
      <c r="JF374" t="s">
        <v>346</v>
      </c>
      <c r="JG374">
        <v>44663</v>
      </c>
      <c r="JH374" t="s">
        <v>121</v>
      </c>
      <c r="JI374" s="27">
        <v>44657</v>
      </c>
      <c r="JJ374" t="s">
        <v>121</v>
      </c>
      <c r="JK374">
        <v>44657</v>
      </c>
      <c r="JL374" t="s">
        <v>121</v>
      </c>
      <c r="JM374" s="27">
        <v>44657</v>
      </c>
      <c r="JN374" t="s">
        <v>121</v>
      </c>
      <c r="JO374" s="7">
        <v>44657</v>
      </c>
      <c r="JP374" t="s">
        <v>121</v>
      </c>
      <c r="JQ374" s="27">
        <v>44693</v>
      </c>
      <c r="JR374" t="s">
        <v>121</v>
      </c>
      <c r="JS374" s="27">
        <v>44693</v>
      </c>
      <c r="JT374" t="s">
        <v>121</v>
      </c>
      <c r="JU374">
        <v>44714</v>
      </c>
      <c r="JV374" t="s">
        <v>123</v>
      </c>
      <c r="JW374">
        <v>44714</v>
      </c>
      <c r="JX374" t="s">
        <v>123</v>
      </c>
      <c r="JY374" s="27">
        <v>44714</v>
      </c>
      <c r="JZ374" t="s">
        <v>123</v>
      </c>
      <c r="KA374" s="27">
        <v>44761</v>
      </c>
      <c r="KB374" t="s">
        <v>123</v>
      </c>
      <c r="KC374" s="27">
        <v>44761</v>
      </c>
      <c r="KD374" t="s">
        <v>123</v>
      </c>
      <c r="KE374" s="27">
        <v>44761</v>
      </c>
    </row>
    <row r="375" spans="1:291" x14ac:dyDescent="0.25">
      <c r="A375">
        <v>9314</v>
      </c>
      <c r="B375" s="7">
        <v>43941</v>
      </c>
      <c r="D375">
        <v>9307</v>
      </c>
      <c r="E375" s="7">
        <v>43929</v>
      </c>
      <c r="G375">
        <v>628</v>
      </c>
      <c r="I375">
        <v>9305</v>
      </c>
      <c r="J375" s="7">
        <v>43929</v>
      </c>
      <c r="L375">
        <v>628</v>
      </c>
      <c r="M375">
        <v>9309</v>
      </c>
      <c r="O375" t="s">
        <v>2588</v>
      </c>
      <c r="P375" s="7">
        <v>43972</v>
      </c>
      <c r="X375">
        <v>9309</v>
      </c>
      <c r="Y375">
        <v>9314</v>
      </c>
      <c r="Z375" s="7">
        <v>43979</v>
      </c>
      <c r="AA375">
        <v>9307</v>
      </c>
      <c r="AB375">
        <v>9307</v>
      </c>
      <c r="AC375">
        <v>4277</v>
      </c>
      <c r="AD375" s="7">
        <v>43972</v>
      </c>
      <c r="AE375" s="14">
        <v>6382</v>
      </c>
      <c r="AF375">
        <v>8530</v>
      </c>
      <c r="AG375" s="7">
        <v>43972</v>
      </c>
      <c r="AK375">
        <v>5658</v>
      </c>
      <c r="AL375" s="7">
        <v>43928</v>
      </c>
      <c r="AM375">
        <v>4277</v>
      </c>
      <c r="AN375">
        <v>5658</v>
      </c>
      <c r="AO375" s="7">
        <v>43928</v>
      </c>
      <c r="AP375">
        <v>5658</v>
      </c>
      <c r="AQ375" s="7">
        <v>43928</v>
      </c>
      <c r="AR375">
        <v>5658</v>
      </c>
      <c r="AS375" s="27">
        <v>44019</v>
      </c>
      <c r="AT375">
        <v>5658</v>
      </c>
      <c r="AU375" s="27">
        <v>44019</v>
      </c>
      <c r="AV375">
        <v>5658</v>
      </c>
      <c r="AW375" s="27">
        <v>44019</v>
      </c>
      <c r="AX375">
        <v>5658</v>
      </c>
      <c r="AY375" s="27">
        <v>44050</v>
      </c>
      <c r="AZ375">
        <v>5652</v>
      </c>
      <c r="BA375" s="27">
        <v>44050</v>
      </c>
      <c r="BB375">
        <v>5652</v>
      </c>
      <c r="BC375" s="27">
        <v>44075</v>
      </c>
      <c r="BD375">
        <v>5651</v>
      </c>
      <c r="BE375" s="27">
        <v>44083</v>
      </c>
      <c r="BF375">
        <v>5651</v>
      </c>
      <c r="BG375" s="27">
        <v>44083</v>
      </c>
      <c r="BJ375">
        <v>5651</v>
      </c>
      <c r="BK375" s="27">
        <v>44083</v>
      </c>
      <c r="BL375">
        <v>5651</v>
      </c>
      <c r="BM375" s="27">
        <v>44119</v>
      </c>
      <c r="BN375">
        <v>8506</v>
      </c>
      <c r="BO375" s="27">
        <v>44119</v>
      </c>
      <c r="BP375">
        <v>8506</v>
      </c>
      <c r="BQ375" s="7">
        <v>44119</v>
      </c>
      <c r="BR375">
        <v>5658</v>
      </c>
      <c r="BS375" s="27">
        <v>44167</v>
      </c>
      <c r="BT375">
        <v>8506</v>
      </c>
      <c r="BU375" s="27">
        <v>44167</v>
      </c>
      <c r="BV375">
        <v>8506</v>
      </c>
      <c r="BW375" s="7">
        <v>44167</v>
      </c>
      <c r="BX375">
        <v>5658</v>
      </c>
      <c r="BY375" s="27">
        <v>44167</v>
      </c>
      <c r="BZ375">
        <v>8505</v>
      </c>
      <c r="CA375" s="27">
        <v>44119</v>
      </c>
      <c r="CB375">
        <v>5651</v>
      </c>
      <c r="CC375" s="27">
        <v>44222</v>
      </c>
      <c r="CN375">
        <v>5655</v>
      </c>
      <c r="CO375" s="27">
        <v>44222</v>
      </c>
      <c r="CP375">
        <v>5655</v>
      </c>
      <c r="CQ375" s="7">
        <v>44222</v>
      </c>
      <c r="CV375">
        <v>5651</v>
      </c>
      <c r="CW375" s="27">
        <v>44264</v>
      </c>
      <c r="CX375">
        <v>5651</v>
      </c>
      <c r="CY375" s="27">
        <v>44264</v>
      </c>
      <c r="CZ375">
        <v>5651</v>
      </c>
      <c r="DA375" s="27">
        <v>44300</v>
      </c>
      <c r="DB375">
        <v>5651</v>
      </c>
      <c r="DC375" s="27">
        <v>44300</v>
      </c>
      <c r="DD375">
        <v>5651</v>
      </c>
      <c r="DE375" s="27">
        <v>44300</v>
      </c>
      <c r="DF375">
        <v>5651</v>
      </c>
      <c r="DG375" s="27">
        <v>44300</v>
      </c>
      <c r="DH375">
        <v>5651</v>
      </c>
      <c r="DI375" s="27">
        <v>44300</v>
      </c>
      <c r="DJ375" t="s">
        <v>517</v>
      </c>
      <c r="DK375" s="7">
        <v>44265</v>
      </c>
      <c r="DL375" t="s">
        <v>537</v>
      </c>
      <c r="DM375" s="27">
        <v>44265</v>
      </c>
      <c r="DN375" t="s">
        <v>537</v>
      </c>
      <c r="DO375" s="27">
        <v>44265</v>
      </c>
      <c r="DP375" t="s">
        <v>519</v>
      </c>
      <c r="DQ375" s="27">
        <v>44377</v>
      </c>
      <c r="DT375" t="s">
        <v>520</v>
      </c>
      <c r="DU375" s="27">
        <v>44385</v>
      </c>
      <c r="DV375" t="s">
        <v>518</v>
      </c>
      <c r="DW375" s="27">
        <v>44385</v>
      </c>
      <c r="DX375" t="s">
        <v>516</v>
      </c>
      <c r="DY375" s="7">
        <v>44385</v>
      </c>
      <c r="DZ375" t="s">
        <v>515</v>
      </c>
      <c r="EA375">
        <v>44385</v>
      </c>
      <c r="EB375" t="s">
        <v>515</v>
      </c>
      <c r="EC375" s="27">
        <v>44385</v>
      </c>
      <c r="ED375" t="s">
        <v>515</v>
      </c>
      <c r="EE375" s="27">
        <v>44385</v>
      </c>
      <c r="EF375" t="s">
        <v>515</v>
      </c>
      <c r="EG375" s="7">
        <v>44385</v>
      </c>
      <c r="EH375" t="s">
        <v>515</v>
      </c>
      <c r="EI375" s="27">
        <v>44385</v>
      </c>
      <c r="EL375" t="s">
        <v>352</v>
      </c>
      <c r="EM375" s="27">
        <v>44368</v>
      </c>
      <c r="EN375" t="s">
        <v>352</v>
      </c>
      <c r="EO375" s="27">
        <v>44368</v>
      </c>
      <c r="EP375" t="s">
        <v>34</v>
      </c>
      <c r="EQ375" s="27">
        <v>44411</v>
      </c>
      <c r="ER375" t="s">
        <v>348</v>
      </c>
      <c r="ES375" s="27">
        <v>44419</v>
      </c>
      <c r="ET375" t="s">
        <v>346</v>
      </c>
      <c r="EU375" s="27">
        <v>44419</v>
      </c>
      <c r="EV375" t="s">
        <v>345</v>
      </c>
      <c r="EW375" s="27">
        <v>44420</v>
      </c>
      <c r="EX375" t="s">
        <v>346</v>
      </c>
      <c r="EY375" s="27">
        <v>44419</v>
      </c>
      <c r="EZ375" t="s">
        <v>346</v>
      </c>
      <c r="FA375">
        <v>44419</v>
      </c>
      <c r="FB375" t="s">
        <v>346</v>
      </c>
      <c r="FC375" s="27">
        <v>44419</v>
      </c>
      <c r="FF375" t="s">
        <v>344</v>
      </c>
      <c r="FG375" s="27">
        <v>44420</v>
      </c>
      <c r="FH375" t="s">
        <v>343</v>
      </c>
      <c r="FI375" s="7">
        <v>44420</v>
      </c>
      <c r="FJ375" t="s">
        <v>343</v>
      </c>
      <c r="FK375" s="27">
        <v>44420</v>
      </c>
      <c r="FL375" t="s">
        <v>338</v>
      </c>
      <c r="FM375" s="27">
        <v>44420</v>
      </c>
      <c r="FN375" t="s">
        <v>7</v>
      </c>
      <c r="FO375" s="27">
        <v>44449</v>
      </c>
      <c r="FP375" t="s">
        <v>7</v>
      </c>
      <c r="FQ375" s="27">
        <v>44449</v>
      </c>
      <c r="FR375" t="s">
        <v>131</v>
      </c>
      <c r="FS375" s="27">
        <v>44419</v>
      </c>
      <c r="FT375" t="s">
        <v>131</v>
      </c>
      <c r="FU375" s="7">
        <v>44461</v>
      </c>
      <c r="FV375" t="s">
        <v>131</v>
      </c>
      <c r="FW375" s="27">
        <v>44461</v>
      </c>
      <c r="FX375" t="s">
        <v>131</v>
      </c>
      <c r="FY375" s="27">
        <v>44461</v>
      </c>
      <c r="FZ375" t="s">
        <v>131</v>
      </c>
      <c r="GA375" s="27">
        <v>44461</v>
      </c>
      <c r="GB375" t="s">
        <v>131</v>
      </c>
      <c r="GC375" s="27">
        <v>44461</v>
      </c>
      <c r="GD375" t="s">
        <v>131</v>
      </c>
      <c r="GE375" s="27">
        <v>44475</v>
      </c>
      <c r="GF375" t="s">
        <v>131</v>
      </c>
      <c r="GG375" s="27">
        <v>44475</v>
      </c>
      <c r="GH375" t="s">
        <v>131</v>
      </c>
      <c r="GI375" s="27">
        <v>44475</v>
      </c>
      <c r="GJ375" t="s">
        <v>131</v>
      </c>
      <c r="GK375" s="27">
        <v>44475</v>
      </c>
      <c r="GL375" t="s">
        <v>131</v>
      </c>
      <c r="GM375" s="27">
        <v>44475</v>
      </c>
      <c r="GN375" t="s">
        <v>131</v>
      </c>
      <c r="GO375" s="27">
        <v>44475</v>
      </c>
      <c r="GP375" t="s">
        <v>131</v>
      </c>
      <c r="GQ375" s="27">
        <v>44475</v>
      </c>
      <c r="GR375" t="s">
        <v>131</v>
      </c>
      <c r="GS375" s="27">
        <v>44475</v>
      </c>
      <c r="GT375" t="s">
        <v>131</v>
      </c>
      <c r="GU375" s="27">
        <v>44475</v>
      </c>
      <c r="GV375" t="s">
        <v>130</v>
      </c>
      <c r="GW375" s="27">
        <v>44475</v>
      </c>
      <c r="GX375" t="s">
        <v>130</v>
      </c>
      <c r="GY375" s="27">
        <v>44475</v>
      </c>
      <c r="GZ375" t="s">
        <v>129</v>
      </c>
      <c r="HA375" s="27">
        <v>44517</v>
      </c>
      <c r="HB375" t="s">
        <v>129</v>
      </c>
      <c r="HC375" s="27">
        <v>44517</v>
      </c>
      <c r="HD375" t="s">
        <v>129</v>
      </c>
      <c r="HE375" s="27">
        <v>44517</v>
      </c>
      <c r="HF375" t="s">
        <v>129</v>
      </c>
      <c r="HG375">
        <v>44517</v>
      </c>
      <c r="HH375" t="s">
        <v>129</v>
      </c>
      <c r="HI375">
        <v>44517</v>
      </c>
      <c r="HJ375" t="s">
        <v>129</v>
      </c>
      <c r="HK375">
        <v>44517</v>
      </c>
      <c r="HL375" t="s">
        <v>129</v>
      </c>
      <c r="HM375" s="27">
        <v>44517</v>
      </c>
      <c r="HN375" t="s">
        <v>123</v>
      </c>
      <c r="HO375" s="27">
        <v>44551</v>
      </c>
      <c r="HP375" t="s">
        <v>127</v>
      </c>
      <c r="HQ375" s="27">
        <v>44551</v>
      </c>
      <c r="HR375" s="470" t="s">
        <v>127</v>
      </c>
      <c r="HS375" s="471">
        <v>44551</v>
      </c>
      <c r="HT375" t="s">
        <v>127</v>
      </c>
      <c r="HU375" s="27">
        <v>44551</v>
      </c>
      <c r="HV375" t="s">
        <v>127</v>
      </c>
      <c r="HW375" s="27">
        <v>44551</v>
      </c>
      <c r="HX375" t="s">
        <v>127</v>
      </c>
      <c r="HY375" s="27">
        <v>44587</v>
      </c>
      <c r="HZ375" t="s">
        <v>121</v>
      </c>
      <c r="IA375" s="27">
        <v>44587</v>
      </c>
      <c r="IB375" t="s">
        <v>121</v>
      </c>
      <c r="IC375" s="27">
        <v>44587</v>
      </c>
      <c r="ID375" t="s">
        <v>121</v>
      </c>
      <c r="IE375" s="27">
        <v>44587</v>
      </c>
      <c r="IF375" t="s">
        <v>62</v>
      </c>
      <c r="IG375" s="27">
        <v>44587</v>
      </c>
      <c r="IH375" t="s">
        <v>125</v>
      </c>
      <c r="II375" s="27">
        <v>44602</v>
      </c>
      <c r="IJ375" t="s">
        <v>125</v>
      </c>
      <c r="IK375" s="27">
        <v>44602</v>
      </c>
      <c r="IL375" t="s">
        <v>125</v>
      </c>
      <c r="IM375" s="27">
        <v>44602</v>
      </c>
      <c r="IN375" t="s">
        <v>125</v>
      </c>
      <c r="IO375" s="27">
        <v>44602</v>
      </c>
      <c r="IR375" t="s">
        <v>127</v>
      </c>
      <c r="IS375">
        <v>44630</v>
      </c>
      <c r="IT375" t="s">
        <v>127</v>
      </c>
      <c r="IU375" s="27">
        <v>44630</v>
      </c>
      <c r="IV375" t="s">
        <v>127</v>
      </c>
      <c r="IW375" s="27">
        <v>44630</v>
      </c>
      <c r="IX375" t="s">
        <v>127</v>
      </c>
      <c r="IY375" s="27">
        <v>44630</v>
      </c>
      <c r="IZ375" t="s">
        <v>127</v>
      </c>
      <c r="JA375" s="27">
        <v>44630</v>
      </c>
      <c r="JD375" t="s">
        <v>127</v>
      </c>
      <c r="JE375" s="27">
        <v>44657</v>
      </c>
      <c r="JF375" t="s">
        <v>348</v>
      </c>
      <c r="JG375">
        <v>44663</v>
      </c>
      <c r="JH375" t="s">
        <v>123</v>
      </c>
      <c r="JI375" s="27">
        <v>44657</v>
      </c>
      <c r="JJ375" t="s">
        <v>123</v>
      </c>
      <c r="JK375">
        <v>44657</v>
      </c>
      <c r="JL375" t="s">
        <v>123</v>
      </c>
      <c r="JM375" s="27">
        <v>44657</v>
      </c>
      <c r="JN375" t="s">
        <v>123</v>
      </c>
      <c r="JO375" s="7">
        <v>44657</v>
      </c>
      <c r="JP375" t="s">
        <v>123</v>
      </c>
      <c r="JQ375" s="27">
        <v>44693</v>
      </c>
      <c r="JR375" t="s">
        <v>123</v>
      </c>
      <c r="JS375" s="27">
        <v>44693</v>
      </c>
      <c r="JT375" t="s">
        <v>123</v>
      </c>
      <c r="JU375">
        <v>44714</v>
      </c>
      <c r="JV375" t="s">
        <v>125</v>
      </c>
      <c r="JW375">
        <v>44714</v>
      </c>
      <c r="JX375" t="s">
        <v>125</v>
      </c>
      <c r="JY375" s="27">
        <v>44714</v>
      </c>
      <c r="JZ375" t="s">
        <v>125</v>
      </c>
      <c r="KA375" s="27">
        <v>44763</v>
      </c>
      <c r="KB375" t="s">
        <v>125</v>
      </c>
      <c r="KC375" s="27">
        <v>44763</v>
      </c>
      <c r="KD375" t="s">
        <v>125</v>
      </c>
      <c r="KE375" s="27">
        <v>44763</v>
      </c>
    </row>
    <row r="376" spans="1:291" x14ac:dyDescent="0.25">
      <c r="A376">
        <v>9315</v>
      </c>
      <c r="B376" s="7">
        <v>43845</v>
      </c>
      <c r="D376">
        <v>9305</v>
      </c>
      <c r="E376" s="7">
        <v>43929</v>
      </c>
      <c r="G376">
        <v>580</v>
      </c>
      <c r="I376">
        <v>7917</v>
      </c>
      <c r="J376" s="7">
        <v>43935</v>
      </c>
      <c r="L376">
        <v>580</v>
      </c>
      <c r="M376">
        <v>9314</v>
      </c>
      <c r="O376">
        <v>2496</v>
      </c>
      <c r="P376" s="7">
        <v>43767</v>
      </c>
      <c r="X376">
        <v>9314</v>
      </c>
      <c r="Y376">
        <v>9315</v>
      </c>
      <c r="Z376" s="7">
        <v>43845</v>
      </c>
      <c r="AA376">
        <v>9306</v>
      </c>
      <c r="AB376">
        <v>9306</v>
      </c>
      <c r="AC376">
        <v>4278</v>
      </c>
      <c r="AD376" s="7">
        <v>43972</v>
      </c>
      <c r="AE376" s="14">
        <v>7907</v>
      </c>
      <c r="AF376">
        <v>8505</v>
      </c>
      <c r="AG376" s="7">
        <v>43972</v>
      </c>
      <c r="AK376" t="s">
        <v>2594</v>
      </c>
      <c r="AL376" s="7">
        <v>44000</v>
      </c>
      <c r="AM376">
        <v>4278</v>
      </c>
      <c r="AN376" t="s">
        <v>2594</v>
      </c>
      <c r="AO376" s="7">
        <v>44000</v>
      </c>
      <c r="AP376" t="s">
        <v>2594</v>
      </c>
      <c r="AQ376" s="7">
        <v>44000</v>
      </c>
      <c r="AR376" t="s">
        <v>2594</v>
      </c>
      <c r="AS376" s="27">
        <v>44019</v>
      </c>
      <c r="AT376" t="s">
        <v>2594</v>
      </c>
      <c r="AU376" s="27">
        <v>44019</v>
      </c>
      <c r="AV376" t="s">
        <v>2594</v>
      </c>
      <c r="AW376" s="27">
        <v>44019</v>
      </c>
      <c r="AX376" t="s">
        <v>2594</v>
      </c>
      <c r="AY376" s="27">
        <v>44050</v>
      </c>
      <c r="AZ376">
        <v>5658</v>
      </c>
      <c r="BA376" s="27">
        <v>44050</v>
      </c>
      <c r="BB376">
        <v>5658</v>
      </c>
      <c r="BC376" s="27">
        <v>44050</v>
      </c>
      <c r="BD376">
        <v>5652</v>
      </c>
      <c r="BE376" s="27">
        <v>44075</v>
      </c>
      <c r="BF376">
        <v>5652</v>
      </c>
      <c r="BG376" s="27">
        <v>44075</v>
      </c>
      <c r="BJ376">
        <v>5652</v>
      </c>
      <c r="BK376" s="27">
        <v>44075</v>
      </c>
      <c r="BL376">
        <v>5652</v>
      </c>
      <c r="BM376" s="27">
        <v>44075</v>
      </c>
      <c r="BN376">
        <v>5650</v>
      </c>
      <c r="BO376" s="27">
        <v>44119</v>
      </c>
      <c r="BP376">
        <v>5650</v>
      </c>
      <c r="BQ376" s="7">
        <v>44119</v>
      </c>
      <c r="BR376" t="s">
        <v>2594</v>
      </c>
      <c r="BS376" s="27">
        <v>44167</v>
      </c>
      <c r="BT376">
        <v>5650</v>
      </c>
      <c r="BU376" s="27">
        <v>44167</v>
      </c>
      <c r="BV376">
        <v>5650</v>
      </c>
      <c r="BW376" s="7">
        <v>44167</v>
      </c>
      <c r="BX376" t="s">
        <v>2594</v>
      </c>
      <c r="BY376" s="27">
        <v>44167</v>
      </c>
      <c r="BZ376">
        <v>8506</v>
      </c>
      <c r="CA376" s="27">
        <v>44167</v>
      </c>
      <c r="CB376">
        <v>5652</v>
      </c>
      <c r="CC376" s="27">
        <v>44075</v>
      </c>
      <c r="CV376">
        <v>5652</v>
      </c>
      <c r="CW376" s="27">
        <v>44075</v>
      </c>
      <c r="CX376">
        <v>5652</v>
      </c>
      <c r="CY376" s="27">
        <v>44075</v>
      </c>
      <c r="CZ376">
        <v>5652</v>
      </c>
      <c r="DA376" s="27">
        <v>44075</v>
      </c>
      <c r="DB376">
        <v>5652</v>
      </c>
      <c r="DC376" s="27">
        <v>44075</v>
      </c>
      <c r="DD376">
        <v>5652</v>
      </c>
      <c r="DE376" s="27">
        <v>44075</v>
      </c>
      <c r="DF376">
        <v>5652</v>
      </c>
      <c r="DG376" s="27">
        <v>44075</v>
      </c>
      <c r="DH376">
        <v>5652</v>
      </c>
      <c r="DI376" s="27">
        <v>44075</v>
      </c>
      <c r="DJ376" t="s">
        <v>518</v>
      </c>
      <c r="DK376" s="7">
        <v>44265</v>
      </c>
      <c r="DL376" t="s">
        <v>539</v>
      </c>
      <c r="DM376" s="27">
        <v>44265</v>
      </c>
      <c r="DN376" t="s">
        <v>539</v>
      </c>
      <c r="DO376" s="27">
        <v>44265</v>
      </c>
      <c r="DP376" t="s">
        <v>520</v>
      </c>
      <c r="DQ376" s="27">
        <v>44377</v>
      </c>
      <c r="DT376" t="s">
        <v>522</v>
      </c>
      <c r="DU376" s="27">
        <v>44385</v>
      </c>
      <c r="DV376" t="s">
        <v>519</v>
      </c>
      <c r="DW376" s="27">
        <v>44385</v>
      </c>
      <c r="DX376" t="s">
        <v>517</v>
      </c>
      <c r="DY376" s="7">
        <v>44385</v>
      </c>
      <c r="DZ376" t="s">
        <v>516</v>
      </c>
      <c r="EA376">
        <v>44385</v>
      </c>
      <c r="EB376" t="s">
        <v>516</v>
      </c>
      <c r="EC376" s="27">
        <v>44385</v>
      </c>
      <c r="ED376" t="s">
        <v>516</v>
      </c>
      <c r="EE376" s="27">
        <v>44385</v>
      </c>
      <c r="EF376" t="s">
        <v>516</v>
      </c>
      <c r="EG376" s="7">
        <v>44385</v>
      </c>
      <c r="EH376" t="s">
        <v>516</v>
      </c>
      <c r="EI376" s="27">
        <v>44385</v>
      </c>
      <c r="EL376" t="s">
        <v>559</v>
      </c>
      <c r="EM376" s="27">
        <v>44377</v>
      </c>
      <c r="EN376" t="s">
        <v>34</v>
      </c>
      <c r="EO376" s="27">
        <v>44411</v>
      </c>
      <c r="EP376" t="s">
        <v>559</v>
      </c>
      <c r="EQ376" s="27">
        <v>44377</v>
      </c>
      <c r="ER376" t="s">
        <v>350</v>
      </c>
      <c r="ES376" s="27">
        <v>44050</v>
      </c>
      <c r="ET376" t="s">
        <v>348</v>
      </c>
      <c r="EU376" s="27">
        <v>44419</v>
      </c>
      <c r="EV376" t="s">
        <v>346</v>
      </c>
      <c r="EW376" s="27">
        <v>44419</v>
      </c>
      <c r="EX376" t="s">
        <v>348</v>
      </c>
      <c r="EY376" s="27">
        <v>44419</v>
      </c>
      <c r="EZ376" t="s">
        <v>348</v>
      </c>
      <c r="FA376">
        <v>44419</v>
      </c>
      <c r="FB376" t="s">
        <v>348</v>
      </c>
      <c r="FC376" s="27">
        <v>44419</v>
      </c>
      <c r="FF376" t="s">
        <v>345</v>
      </c>
      <c r="FG376" s="27">
        <v>44420</v>
      </c>
      <c r="FH376" t="s">
        <v>344</v>
      </c>
      <c r="FI376" s="7">
        <v>44420</v>
      </c>
      <c r="FJ376" t="s">
        <v>344</v>
      </c>
      <c r="FK376" s="27">
        <v>44420</v>
      </c>
      <c r="FL376" t="s">
        <v>339</v>
      </c>
      <c r="FM376" s="27">
        <v>44420</v>
      </c>
      <c r="FN376" t="s">
        <v>9</v>
      </c>
      <c r="FO376" s="27">
        <v>44449</v>
      </c>
      <c r="FP376" t="s">
        <v>9</v>
      </c>
      <c r="FQ376" s="27">
        <v>44449</v>
      </c>
      <c r="FR376" t="s">
        <v>7</v>
      </c>
      <c r="FS376" s="27">
        <v>44449</v>
      </c>
      <c r="FT376" t="s">
        <v>7</v>
      </c>
      <c r="FU376" s="7">
        <v>44449</v>
      </c>
      <c r="FV376" t="s">
        <v>7</v>
      </c>
      <c r="FW376" s="27">
        <v>44449</v>
      </c>
      <c r="FX376" t="s">
        <v>7</v>
      </c>
      <c r="FY376" s="27">
        <v>44449</v>
      </c>
      <c r="FZ376" t="s">
        <v>7</v>
      </c>
      <c r="GA376" s="27">
        <v>44449</v>
      </c>
      <c r="GB376" t="s">
        <v>7</v>
      </c>
      <c r="GC376" s="27">
        <v>44449</v>
      </c>
      <c r="GD376" t="s">
        <v>7</v>
      </c>
      <c r="GE376" s="27">
        <v>44449</v>
      </c>
      <c r="GF376" t="s">
        <v>7</v>
      </c>
      <c r="GG376" s="27">
        <v>44449</v>
      </c>
      <c r="GH376" t="s">
        <v>7</v>
      </c>
      <c r="GI376" s="27">
        <v>44480</v>
      </c>
      <c r="GJ376" t="s">
        <v>7</v>
      </c>
      <c r="GK376" s="27">
        <v>44480</v>
      </c>
      <c r="GL376" t="s">
        <v>7</v>
      </c>
      <c r="GM376" s="27">
        <v>44480</v>
      </c>
      <c r="GN376" t="s">
        <v>2550</v>
      </c>
      <c r="GO376" s="27">
        <v>44497</v>
      </c>
      <c r="GP376" t="s">
        <v>2550</v>
      </c>
      <c r="GQ376" s="27">
        <v>44497</v>
      </c>
      <c r="GR376" t="s">
        <v>2550</v>
      </c>
      <c r="GS376" s="27">
        <v>44497</v>
      </c>
      <c r="GT376" t="s">
        <v>2550</v>
      </c>
      <c r="GU376" s="27">
        <v>44497</v>
      </c>
      <c r="GV376" t="s">
        <v>131</v>
      </c>
      <c r="GW376" s="27">
        <v>44517</v>
      </c>
      <c r="GX376" t="s">
        <v>131</v>
      </c>
      <c r="GY376" s="27">
        <v>44517</v>
      </c>
      <c r="GZ376" t="s">
        <v>130</v>
      </c>
      <c r="HA376" s="27">
        <v>44475</v>
      </c>
      <c r="HB376" t="s">
        <v>130</v>
      </c>
      <c r="HC376" s="27">
        <v>44475</v>
      </c>
      <c r="HD376" t="s">
        <v>130</v>
      </c>
      <c r="HE376" s="27">
        <v>44475</v>
      </c>
      <c r="HF376" t="s">
        <v>130</v>
      </c>
      <c r="HG376">
        <v>44475</v>
      </c>
      <c r="HH376" t="s">
        <v>130</v>
      </c>
      <c r="HI376">
        <v>44475</v>
      </c>
      <c r="HJ376" t="s">
        <v>130</v>
      </c>
      <c r="HK376">
        <v>44475</v>
      </c>
      <c r="HL376" t="s">
        <v>130</v>
      </c>
      <c r="HM376" s="27">
        <v>44475</v>
      </c>
      <c r="HN376" t="s">
        <v>125</v>
      </c>
      <c r="HO376" s="27">
        <v>44551</v>
      </c>
      <c r="HP376" t="s">
        <v>129</v>
      </c>
      <c r="HQ376" s="27">
        <v>44551</v>
      </c>
      <c r="HR376" s="470" t="s">
        <v>129</v>
      </c>
      <c r="HS376" s="471">
        <v>44551</v>
      </c>
      <c r="HT376" t="s">
        <v>129</v>
      </c>
      <c r="HU376" s="27">
        <v>44551</v>
      </c>
      <c r="HV376" t="s">
        <v>129</v>
      </c>
      <c r="HW376" s="27">
        <v>44551</v>
      </c>
      <c r="HX376" t="s">
        <v>129</v>
      </c>
      <c r="HY376" s="27">
        <v>44587</v>
      </c>
      <c r="HZ376" t="s">
        <v>123</v>
      </c>
      <c r="IA376" s="27">
        <v>44587</v>
      </c>
      <c r="IB376" t="s">
        <v>123</v>
      </c>
      <c r="IC376" s="27">
        <v>44587</v>
      </c>
      <c r="ID376" t="s">
        <v>123</v>
      </c>
      <c r="IE376" s="27">
        <v>44587</v>
      </c>
      <c r="IF376" t="s">
        <v>121</v>
      </c>
      <c r="IG376" s="27">
        <v>44587</v>
      </c>
      <c r="IH376" t="s">
        <v>127</v>
      </c>
      <c r="II376" s="27">
        <v>44602</v>
      </c>
      <c r="IJ376" t="s">
        <v>127</v>
      </c>
      <c r="IK376" s="27">
        <v>44602</v>
      </c>
      <c r="IL376" t="s">
        <v>127</v>
      </c>
      <c r="IM376" s="27">
        <v>44602</v>
      </c>
      <c r="IN376" t="s">
        <v>127</v>
      </c>
      <c r="IO376" s="27">
        <v>44602</v>
      </c>
      <c r="IR376" t="s">
        <v>129</v>
      </c>
      <c r="IS376">
        <v>44602</v>
      </c>
      <c r="IT376" t="s">
        <v>129</v>
      </c>
      <c r="IU376" s="27">
        <v>44602</v>
      </c>
      <c r="IV376" t="s">
        <v>129</v>
      </c>
      <c r="IW376" s="27">
        <v>44602</v>
      </c>
      <c r="IX376" t="s">
        <v>129</v>
      </c>
      <c r="IY376" s="27">
        <v>44602</v>
      </c>
      <c r="IZ376" t="s">
        <v>129</v>
      </c>
      <c r="JA376" s="27">
        <v>44644</v>
      </c>
      <c r="JD376" t="s">
        <v>129</v>
      </c>
      <c r="JE376" s="27">
        <v>44657</v>
      </c>
      <c r="JF376" t="s">
        <v>350</v>
      </c>
      <c r="JG376">
        <v>44050</v>
      </c>
      <c r="JH376" t="s">
        <v>125</v>
      </c>
      <c r="JI376" s="27">
        <v>44657</v>
      </c>
      <c r="JJ376" t="s">
        <v>125</v>
      </c>
      <c r="JK376">
        <v>44657</v>
      </c>
      <c r="JL376" t="s">
        <v>125</v>
      </c>
      <c r="JM376" s="27">
        <v>44657</v>
      </c>
      <c r="JN376" t="s">
        <v>125</v>
      </c>
      <c r="JO376" s="7">
        <v>44657</v>
      </c>
      <c r="JP376" t="s">
        <v>125</v>
      </c>
      <c r="JQ376" s="27">
        <v>44693</v>
      </c>
      <c r="JR376" t="s">
        <v>125</v>
      </c>
      <c r="JS376" s="27">
        <v>44693</v>
      </c>
      <c r="JT376" t="s">
        <v>125</v>
      </c>
      <c r="JU376">
        <v>44714</v>
      </c>
      <c r="JV376" t="s">
        <v>127</v>
      </c>
      <c r="JW376">
        <v>44714</v>
      </c>
      <c r="JX376" t="s">
        <v>127</v>
      </c>
      <c r="JY376" s="27">
        <v>44714</v>
      </c>
      <c r="JZ376" t="s">
        <v>127</v>
      </c>
      <c r="KA376" s="27">
        <v>44763</v>
      </c>
      <c r="KB376" t="s">
        <v>127</v>
      </c>
      <c r="KC376" s="27">
        <v>44763</v>
      </c>
      <c r="KD376" t="s">
        <v>127</v>
      </c>
      <c r="KE376" s="27">
        <v>44763</v>
      </c>
    </row>
    <row r="377" spans="1:291" x14ac:dyDescent="0.25">
      <c r="A377">
        <v>4714</v>
      </c>
      <c r="B377" s="7">
        <v>43916</v>
      </c>
      <c r="D377">
        <v>7917</v>
      </c>
      <c r="E377" s="7">
        <v>43935</v>
      </c>
      <c r="G377">
        <v>43</v>
      </c>
      <c r="I377">
        <v>6417</v>
      </c>
      <c r="J377" s="7">
        <v>43970</v>
      </c>
      <c r="L377">
        <v>43</v>
      </c>
      <c r="M377">
        <v>9315</v>
      </c>
      <c r="O377">
        <v>2497</v>
      </c>
      <c r="P377" s="7">
        <v>43972</v>
      </c>
      <c r="X377">
        <v>9315</v>
      </c>
      <c r="Y377">
        <v>4714</v>
      </c>
      <c r="Z377" s="7">
        <v>43916</v>
      </c>
      <c r="AA377">
        <v>9305</v>
      </c>
      <c r="AB377">
        <v>9305</v>
      </c>
      <c r="AC377">
        <v>4280</v>
      </c>
      <c r="AD377" s="7">
        <v>43886</v>
      </c>
      <c r="AE377" s="14">
        <v>2100</v>
      </c>
      <c r="AF377">
        <v>8506</v>
      </c>
      <c r="AG377" s="7">
        <v>43928</v>
      </c>
      <c r="AK377">
        <v>5654</v>
      </c>
      <c r="AL377" s="7">
        <v>44000</v>
      </c>
      <c r="AM377">
        <v>4280</v>
      </c>
      <c r="AN377">
        <v>5654</v>
      </c>
      <c r="AO377" s="7">
        <v>44000</v>
      </c>
      <c r="AP377">
        <v>5654</v>
      </c>
      <c r="AQ377" s="7">
        <v>44000</v>
      </c>
      <c r="AR377">
        <v>5654</v>
      </c>
      <c r="AS377" s="27">
        <v>44000</v>
      </c>
      <c r="AT377">
        <v>5654</v>
      </c>
      <c r="AU377" s="27">
        <v>44000</v>
      </c>
      <c r="AV377">
        <v>5654</v>
      </c>
      <c r="AW377" s="27">
        <v>44000</v>
      </c>
      <c r="AX377">
        <v>5654</v>
      </c>
      <c r="AY377" s="27">
        <v>44050</v>
      </c>
      <c r="AZ377" t="s">
        <v>2594</v>
      </c>
      <c r="BA377" s="27">
        <v>44050</v>
      </c>
      <c r="BB377" t="s">
        <v>2594</v>
      </c>
      <c r="BC377" s="27">
        <v>44050</v>
      </c>
      <c r="BD377">
        <v>5658</v>
      </c>
      <c r="BE377" s="27">
        <v>44083</v>
      </c>
      <c r="BF377">
        <v>5658</v>
      </c>
      <c r="BG377" s="27">
        <v>44083</v>
      </c>
      <c r="BJ377">
        <v>5658</v>
      </c>
      <c r="BK377" s="27">
        <v>44083</v>
      </c>
      <c r="BL377">
        <v>5658</v>
      </c>
      <c r="BM377" s="27">
        <v>44083</v>
      </c>
      <c r="BN377">
        <v>5651</v>
      </c>
      <c r="BO377" s="27">
        <v>44119</v>
      </c>
      <c r="BP377">
        <v>5651</v>
      </c>
      <c r="BQ377" s="7">
        <v>44119</v>
      </c>
      <c r="BR377">
        <v>5654</v>
      </c>
      <c r="BS377" s="27">
        <v>44167</v>
      </c>
      <c r="BT377">
        <v>5651</v>
      </c>
      <c r="BU377" s="27">
        <v>44167</v>
      </c>
      <c r="BV377">
        <v>5651</v>
      </c>
      <c r="BW377" s="7">
        <v>44167</v>
      </c>
      <c r="BX377">
        <v>5654</v>
      </c>
      <c r="BY377" s="27">
        <v>44167</v>
      </c>
      <c r="BZ377">
        <v>5650</v>
      </c>
      <c r="CA377" s="27">
        <v>44167</v>
      </c>
      <c r="CB377">
        <v>5658</v>
      </c>
      <c r="CC377" s="27">
        <v>44217</v>
      </c>
      <c r="CV377">
        <v>5658</v>
      </c>
      <c r="CW377" s="27">
        <v>44264</v>
      </c>
      <c r="CX377">
        <v>5658</v>
      </c>
      <c r="CY377" s="27">
        <v>44264</v>
      </c>
      <c r="CZ377">
        <v>5658</v>
      </c>
      <c r="DA377" s="27">
        <v>44300</v>
      </c>
      <c r="DB377">
        <v>5658</v>
      </c>
      <c r="DC377" s="27">
        <v>44300</v>
      </c>
      <c r="DD377">
        <v>5658</v>
      </c>
      <c r="DE377" s="27">
        <v>44300</v>
      </c>
      <c r="DF377">
        <v>5658</v>
      </c>
      <c r="DG377" s="27">
        <v>44300</v>
      </c>
      <c r="DH377">
        <v>5658</v>
      </c>
      <c r="DI377" s="27">
        <v>44300</v>
      </c>
      <c r="DJ377" t="s">
        <v>519</v>
      </c>
      <c r="DK377" s="7">
        <v>44215</v>
      </c>
      <c r="DL377" t="s">
        <v>540</v>
      </c>
      <c r="DM377" s="27">
        <v>44356</v>
      </c>
      <c r="DN377" t="s">
        <v>540</v>
      </c>
      <c r="DO377" s="27">
        <v>44356</v>
      </c>
      <c r="DP377" t="s">
        <v>522</v>
      </c>
      <c r="DQ377" s="27">
        <v>44377</v>
      </c>
      <c r="DT377" t="s">
        <v>524</v>
      </c>
      <c r="DU377" s="27">
        <v>44385</v>
      </c>
      <c r="DV377" t="s">
        <v>520</v>
      </c>
      <c r="DW377" s="27">
        <v>44385</v>
      </c>
      <c r="DX377" t="s">
        <v>518</v>
      </c>
      <c r="DY377" s="7">
        <v>44385</v>
      </c>
      <c r="DZ377" t="s">
        <v>517</v>
      </c>
      <c r="EA377">
        <v>44385</v>
      </c>
      <c r="EB377" t="s">
        <v>517</v>
      </c>
      <c r="EC377" s="27">
        <v>44385</v>
      </c>
      <c r="ED377" t="s">
        <v>517</v>
      </c>
      <c r="EE377" s="27">
        <v>44385</v>
      </c>
      <c r="EF377" t="s">
        <v>517</v>
      </c>
      <c r="EG377" s="7">
        <v>44385</v>
      </c>
      <c r="EH377" t="s">
        <v>517</v>
      </c>
      <c r="EI377" s="27">
        <v>44385</v>
      </c>
      <c r="EL377" t="s">
        <v>38</v>
      </c>
      <c r="EM377" s="27">
        <v>44385</v>
      </c>
      <c r="EN377" t="s">
        <v>559</v>
      </c>
      <c r="EO377" s="27">
        <v>44377</v>
      </c>
      <c r="EP377" t="s">
        <v>38</v>
      </c>
      <c r="EQ377" s="27">
        <v>44385</v>
      </c>
      <c r="ER377" t="s">
        <v>351</v>
      </c>
      <c r="ES377" s="27">
        <v>44419</v>
      </c>
      <c r="ET377" t="s">
        <v>350</v>
      </c>
      <c r="EU377" s="27">
        <v>44050</v>
      </c>
      <c r="EV377" t="s">
        <v>348</v>
      </c>
      <c r="EW377" s="27">
        <v>44419</v>
      </c>
      <c r="EX377" t="s">
        <v>350</v>
      </c>
      <c r="EY377" s="27">
        <v>44050</v>
      </c>
      <c r="EZ377" t="s">
        <v>350</v>
      </c>
      <c r="FA377">
        <v>44050</v>
      </c>
      <c r="FB377" t="s">
        <v>350</v>
      </c>
      <c r="FC377" s="27">
        <v>44050</v>
      </c>
      <c r="FF377" t="s">
        <v>346</v>
      </c>
      <c r="FG377" s="27">
        <v>44419</v>
      </c>
      <c r="FH377" t="s">
        <v>345</v>
      </c>
      <c r="FI377" s="7">
        <v>44420</v>
      </c>
      <c r="FJ377" t="s">
        <v>345</v>
      </c>
      <c r="FK377" s="27">
        <v>44420</v>
      </c>
      <c r="FL377" t="s">
        <v>340</v>
      </c>
      <c r="FM377" s="27">
        <v>44438</v>
      </c>
      <c r="FN377" t="s">
        <v>338</v>
      </c>
      <c r="FO377" s="27">
        <v>44449</v>
      </c>
      <c r="FP377" t="s">
        <v>338</v>
      </c>
      <c r="FQ377" s="27">
        <v>44449</v>
      </c>
      <c r="FR377" t="s">
        <v>9</v>
      </c>
      <c r="FS377" s="27">
        <v>44449</v>
      </c>
      <c r="FT377" t="s">
        <v>9</v>
      </c>
      <c r="FU377" s="7">
        <v>44449</v>
      </c>
      <c r="FV377" t="s">
        <v>9</v>
      </c>
      <c r="FW377" s="27">
        <v>44449</v>
      </c>
      <c r="FX377" t="s">
        <v>9</v>
      </c>
      <c r="FY377" s="27">
        <v>44449</v>
      </c>
      <c r="FZ377" t="s">
        <v>9</v>
      </c>
      <c r="GA377" s="27">
        <v>44449</v>
      </c>
      <c r="GB377" t="s">
        <v>9</v>
      </c>
      <c r="GC377" s="27">
        <v>44449</v>
      </c>
      <c r="GD377" t="s">
        <v>9</v>
      </c>
      <c r="GE377" s="27">
        <v>44449</v>
      </c>
      <c r="GF377" t="s">
        <v>9</v>
      </c>
      <c r="GG377" s="27">
        <v>44449</v>
      </c>
      <c r="GH377" t="s">
        <v>9</v>
      </c>
      <c r="GI377" s="27">
        <v>44480</v>
      </c>
      <c r="GJ377" t="s">
        <v>9</v>
      </c>
      <c r="GK377" s="27">
        <v>44480</v>
      </c>
      <c r="GL377" t="s">
        <v>9</v>
      </c>
      <c r="GM377" s="27">
        <v>44480</v>
      </c>
      <c r="GN377" t="s">
        <v>7</v>
      </c>
      <c r="GO377" s="27">
        <v>44480</v>
      </c>
      <c r="GP377" t="s">
        <v>7</v>
      </c>
      <c r="GQ377" s="27">
        <v>44480</v>
      </c>
      <c r="GR377" t="s">
        <v>7</v>
      </c>
      <c r="GS377" s="27">
        <v>44480</v>
      </c>
      <c r="GT377" t="s">
        <v>7</v>
      </c>
      <c r="GU377" s="27">
        <v>44508</v>
      </c>
      <c r="GV377" t="s">
        <v>2550</v>
      </c>
      <c r="GW377" s="27">
        <v>44497</v>
      </c>
      <c r="GX377" t="s">
        <v>2550</v>
      </c>
      <c r="GY377" s="27">
        <v>44497</v>
      </c>
      <c r="GZ377" t="s">
        <v>131</v>
      </c>
      <c r="HA377" s="27">
        <v>44517</v>
      </c>
      <c r="HB377" t="s">
        <v>131</v>
      </c>
      <c r="HC377" s="27">
        <v>44517</v>
      </c>
      <c r="HD377" t="s">
        <v>131</v>
      </c>
      <c r="HE377" s="27">
        <v>44517</v>
      </c>
      <c r="HF377" t="s">
        <v>131</v>
      </c>
      <c r="HG377">
        <v>44517</v>
      </c>
      <c r="HH377" t="s">
        <v>131</v>
      </c>
      <c r="HI377">
        <v>44517</v>
      </c>
      <c r="HJ377" t="s">
        <v>131</v>
      </c>
      <c r="HK377">
        <v>44517</v>
      </c>
      <c r="HL377" t="s">
        <v>131</v>
      </c>
      <c r="HM377" s="27">
        <v>44517</v>
      </c>
      <c r="HN377" t="s">
        <v>127</v>
      </c>
      <c r="HO377" s="27">
        <v>44551</v>
      </c>
      <c r="HP377" t="s">
        <v>130</v>
      </c>
      <c r="HQ377" s="27">
        <v>44551</v>
      </c>
      <c r="HR377" s="470" t="s">
        <v>130</v>
      </c>
      <c r="HS377" s="471">
        <v>44551</v>
      </c>
      <c r="HT377" t="s">
        <v>130</v>
      </c>
      <c r="HU377" s="27">
        <v>44551</v>
      </c>
      <c r="HV377" t="s">
        <v>130</v>
      </c>
      <c r="HW377" s="27">
        <v>44551</v>
      </c>
      <c r="HX377" t="s">
        <v>130</v>
      </c>
      <c r="HY377" s="27">
        <v>44587</v>
      </c>
      <c r="HZ377" t="s">
        <v>125</v>
      </c>
      <c r="IA377" s="27">
        <v>44587</v>
      </c>
      <c r="IB377" t="s">
        <v>125</v>
      </c>
      <c r="IC377" s="27">
        <v>44587</v>
      </c>
      <c r="ID377" t="s">
        <v>125</v>
      </c>
      <c r="IE377" s="27">
        <v>44587</v>
      </c>
      <c r="IF377" t="s">
        <v>123</v>
      </c>
      <c r="IG377" s="27">
        <v>44587</v>
      </c>
      <c r="IH377" t="s">
        <v>129</v>
      </c>
      <c r="II377" s="27">
        <v>44602</v>
      </c>
      <c r="IJ377" t="s">
        <v>129</v>
      </c>
      <c r="IK377" s="27">
        <v>44602</v>
      </c>
      <c r="IL377" t="s">
        <v>129</v>
      </c>
      <c r="IM377" s="27">
        <v>44602</v>
      </c>
      <c r="IN377" t="s">
        <v>129</v>
      </c>
      <c r="IO377" s="27">
        <v>44602</v>
      </c>
      <c r="IR377" t="s">
        <v>130</v>
      </c>
      <c r="IS377">
        <v>44602</v>
      </c>
      <c r="IT377" t="s">
        <v>130</v>
      </c>
      <c r="IU377" s="27">
        <v>44602</v>
      </c>
      <c r="IV377" t="s">
        <v>130</v>
      </c>
      <c r="IW377" s="27">
        <v>44602</v>
      </c>
      <c r="IX377" t="s">
        <v>130</v>
      </c>
      <c r="IY377" s="27">
        <v>44602</v>
      </c>
      <c r="IZ377" t="s">
        <v>130</v>
      </c>
      <c r="JA377" s="27">
        <v>44602</v>
      </c>
      <c r="JD377" t="s">
        <v>130</v>
      </c>
      <c r="JE377" s="27">
        <v>44602</v>
      </c>
      <c r="JF377" t="s">
        <v>351</v>
      </c>
      <c r="JG377">
        <v>44663</v>
      </c>
      <c r="JH377" t="s">
        <v>127</v>
      </c>
      <c r="JI377" s="27">
        <v>44657</v>
      </c>
      <c r="JJ377" t="s">
        <v>127</v>
      </c>
      <c r="JK377">
        <v>44657</v>
      </c>
      <c r="JL377" t="s">
        <v>127</v>
      </c>
      <c r="JM377" s="27">
        <v>44657</v>
      </c>
      <c r="JN377" t="s">
        <v>127</v>
      </c>
      <c r="JO377" s="7">
        <v>44657</v>
      </c>
      <c r="JP377" t="s">
        <v>127</v>
      </c>
      <c r="JQ377" s="27">
        <v>44693</v>
      </c>
      <c r="JR377" t="s">
        <v>127</v>
      </c>
      <c r="JS377" s="27">
        <v>44693</v>
      </c>
      <c r="JT377" t="s">
        <v>127</v>
      </c>
      <c r="JU377">
        <v>44714</v>
      </c>
      <c r="JV377" t="s">
        <v>129</v>
      </c>
      <c r="JW377">
        <v>44714</v>
      </c>
      <c r="JX377" t="s">
        <v>129</v>
      </c>
      <c r="JY377" s="27">
        <v>44714</v>
      </c>
      <c r="JZ377" t="s">
        <v>129</v>
      </c>
      <c r="KA377" s="27">
        <v>44714</v>
      </c>
      <c r="KB377" t="s">
        <v>129</v>
      </c>
      <c r="KC377" s="27">
        <v>44714</v>
      </c>
      <c r="KD377" t="s">
        <v>129</v>
      </c>
      <c r="KE377" s="27">
        <v>44714</v>
      </c>
    </row>
    <row r="378" spans="1:291" x14ac:dyDescent="0.25">
      <c r="A378" t="s">
        <v>2584</v>
      </c>
      <c r="B378" s="7">
        <v>43916</v>
      </c>
      <c r="D378">
        <v>6417</v>
      </c>
      <c r="E378" s="7">
        <v>43970</v>
      </c>
      <c r="G378">
        <v>84</v>
      </c>
      <c r="I378">
        <v>6421</v>
      </c>
      <c r="J378" s="7">
        <v>43970</v>
      </c>
      <c r="L378">
        <v>84</v>
      </c>
      <c r="M378">
        <v>4714</v>
      </c>
      <c r="O378">
        <v>2495</v>
      </c>
      <c r="P378" s="7">
        <v>43972</v>
      </c>
      <c r="X378">
        <v>4714</v>
      </c>
      <c r="Y378" t="s">
        <v>2584</v>
      </c>
      <c r="Z378" s="7">
        <v>43916</v>
      </c>
      <c r="AA378">
        <v>7917</v>
      </c>
      <c r="AB378">
        <v>7917</v>
      </c>
      <c r="AC378" t="s">
        <v>2593</v>
      </c>
      <c r="AD378" s="7">
        <v>43972</v>
      </c>
      <c r="AE378" s="14">
        <v>820</v>
      </c>
      <c r="AF378">
        <v>5650</v>
      </c>
      <c r="AG378" s="7">
        <v>43972</v>
      </c>
      <c r="AK378">
        <v>5655</v>
      </c>
      <c r="AL378" s="7">
        <v>44000</v>
      </c>
      <c r="AM378" t="s">
        <v>2593</v>
      </c>
      <c r="AN378">
        <v>5655</v>
      </c>
      <c r="AO378" s="7">
        <v>44000</v>
      </c>
      <c r="AP378">
        <v>5655</v>
      </c>
      <c r="AQ378" s="7">
        <v>44000</v>
      </c>
      <c r="AR378">
        <v>5655</v>
      </c>
      <c r="AS378" s="27">
        <v>44000</v>
      </c>
      <c r="AT378">
        <v>5655</v>
      </c>
      <c r="AU378" s="27">
        <v>44000</v>
      </c>
      <c r="AV378">
        <v>5655</v>
      </c>
      <c r="AW378" s="27">
        <v>44000</v>
      </c>
      <c r="AX378">
        <v>5655</v>
      </c>
      <c r="AY378" s="27">
        <v>44050</v>
      </c>
      <c r="AZ378">
        <v>5654</v>
      </c>
      <c r="BA378" s="27">
        <v>44050</v>
      </c>
      <c r="BB378">
        <v>5654</v>
      </c>
      <c r="BC378" s="27">
        <v>44050</v>
      </c>
      <c r="BD378" t="s">
        <v>2594</v>
      </c>
      <c r="BE378" s="27">
        <v>44083</v>
      </c>
      <c r="BF378" t="s">
        <v>2594</v>
      </c>
      <c r="BG378" s="27">
        <v>44083</v>
      </c>
      <c r="BJ378" t="s">
        <v>2594</v>
      </c>
      <c r="BK378" s="27">
        <v>44083</v>
      </c>
      <c r="BL378" t="s">
        <v>2594</v>
      </c>
      <c r="BM378" s="27">
        <v>44119</v>
      </c>
      <c r="BN378">
        <v>5652</v>
      </c>
      <c r="BO378" s="27">
        <v>44075</v>
      </c>
      <c r="BP378">
        <v>5652</v>
      </c>
      <c r="BQ378" s="7">
        <v>44075</v>
      </c>
      <c r="BR378">
        <v>5655</v>
      </c>
      <c r="BS378" s="27">
        <v>44167</v>
      </c>
      <c r="BT378">
        <v>5652</v>
      </c>
      <c r="BU378" s="27">
        <v>44075</v>
      </c>
      <c r="BV378">
        <v>5652</v>
      </c>
      <c r="BW378">
        <v>44075</v>
      </c>
      <c r="BX378">
        <v>5655</v>
      </c>
      <c r="BY378" s="27">
        <v>44167</v>
      </c>
      <c r="BZ378">
        <v>5651</v>
      </c>
      <c r="CA378" s="27">
        <v>44167</v>
      </c>
      <c r="CB378" t="s">
        <v>2594</v>
      </c>
      <c r="CC378" s="27">
        <v>44222</v>
      </c>
      <c r="CV378" t="s">
        <v>2594</v>
      </c>
      <c r="CW378" s="27">
        <v>44264</v>
      </c>
      <c r="CX378" t="s">
        <v>2594</v>
      </c>
      <c r="CY378" s="27">
        <v>44264</v>
      </c>
      <c r="CZ378" t="s">
        <v>2594</v>
      </c>
      <c r="DA378" s="27">
        <v>44300</v>
      </c>
      <c r="DB378" t="s">
        <v>2594</v>
      </c>
      <c r="DC378" s="27">
        <v>44300</v>
      </c>
      <c r="DD378" t="s">
        <v>2594</v>
      </c>
      <c r="DE378" s="27">
        <v>44300</v>
      </c>
      <c r="DF378" t="s">
        <v>2594</v>
      </c>
      <c r="DG378" s="27">
        <v>44300</v>
      </c>
      <c r="DH378" t="s">
        <v>2594</v>
      </c>
      <c r="DI378" s="27">
        <v>44300</v>
      </c>
      <c r="DJ378" t="s">
        <v>520</v>
      </c>
      <c r="DK378" s="7">
        <v>44356</v>
      </c>
      <c r="DL378" t="s">
        <v>541</v>
      </c>
      <c r="DM378" s="27">
        <v>44215</v>
      </c>
      <c r="DN378" t="s">
        <v>541</v>
      </c>
      <c r="DO378" s="27">
        <v>44215</v>
      </c>
      <c r="DP378" t="s">
        <v>527</v>
      </c>
      <c r="DQ378" s="27">
        <v>44215</v>
      </c>
      <c r="DT378" t="s">
        <v>527</v>
      </c>
      <c r="DU378" s="27">
        <v>44215</v>
      </c>
      <c r="DV378" t="s">
        <v>522</v>
      </c>
      <c r="DW378" s="27">
        <v>44385</v>
      </c>
      <c r="DX378" t="s">
        <v>519</v>
      </c>
      <c r="DY378" s="7">
        <v>44385</v>
      </c>
      <c r="DZ378" t="s">
        <v>518</v>
      </c>
      <c r="EA378">
        <v>44385</v>
      </c>
      <c r="EB378" t="s">
        <v>518</v>
      </c>
      <c r="EC378" s="27">
        <v>44385</v>
      </c>
      <c r="ED378" t="s">
        <v>518</v>
      </c>
      <c r="EE378" s="27">
        <v>44385</v>
      </c>
      <c r="EF378" t="s">
        <v>518</v>
      </c>
      <c r="EG378" s="7">
        <v>44385</v>
      </c>
      <c r="EH378" t="s">
        <v>518</v>
      </c>
      <c r="EI378" s="27">
        <v>44385</v>
      </c>
      <c r="EL378" t="s">
        <v>515</v>
      </c>
      <c r="EM378" s="27">
        <v>44385</v>
      </c>
      <c r="EN378" t="s">
        <v>38</v>
      </c>
      <c r="EO378" s="27">
        <v>44385</v>
      </c>
      <c r="EP378" t="s">
        <v>515</v>
      </c>
      <c r="EQ378" s="27">
        <v>44385</v>
      </c>
      <c r="ER378" t="s">
        <v>352</v>
      </c>
      <c r="ES378" s="27">
        <v>44419</v>
      </c>
      <c r="ET378" t="s">
        <v>351</v>
      </c>
      <c r="EU378" s="27">
        <v>44419</v>
      </c>
      <c r="EV378" t="s">
        <v>350</v>
      </c>
      <c r="EW378" s="27">
        <v>44050</v>
      </c>
      <c r="EX378" t="s">
        <v>351</v>
      </c>
      <c r="EY378" s="27">
        <v>44419</v>
      </c>
      <c r="EZ378" t="s">
        <v>351</v>
      </c>
      <c r="FA378">
        <v>44419</v>
      </c>
      <c r="FB378" t="s">
        <v>351</v>
      </c>
      <c r="FC378" s="27">
        <v>44419</v>
      </c>
      <c r="FF378" t="s">
        <v>348</v>
      </c>
      <c r="FG378" s="27">
        <v>44419</v>
      </c>
      <c r="FH378" t="s">
        <v>346</v>
      </c>
      <c r="FI378" s="7">
        <v>44419</v>
      </c>
      <c r="FJ378" t="s">
        <v>346</v>
      </c>
      <c r="FK378" s="27">
        <v>44419</v>
      </c>
      <c r="FL378" t="s">
        <v>341</v>
      </c>
      <c r="FM378" s="27">
        <v>44420</v>
      </c>
      <c r="FN378" t="s">
        <v>339</v>
      </c>
      <c r="FO378" s="27">
        <v>44449</v>
      </c>
      <c r="FP378" t="s">
        <v>339</v>
      </c>
      <c r="FQ378" s="27">
        <v>44449</v>
      </c>
      <c r="FR378" t="s">
        <v>338</v>
      </c>
      <c r="FS378" s="27">
        <v>44449</v>
      </c>
      <c r="FT378" t="s">
        <v>338</v>
      </c>
      <c r="FU378" s="7">
        <v>44449</v>
      </c>
      <c r="FV378" t="s">
        <v>338</v>
      </c>
      <c r="FW378" s="27">
        <v>44449</v>
      </c>
      <c r="FX378" t="s">
        <v>338</v>
      </c>
      <c r="FY378" s="27">
        <v>44449</v>
      </c>
      <c r="FZ378" t="s">
        <v>338</v>
      </c>
      <c r="GA378" s="27">
        <v>44449</v>
      </c>
      <c r="GB378" t="s">
        <v>338</v>
      </c>
      <c r="GC378" s="27">
        <v>44449</v>
      </c>
      <c r="GD378" t="s">
        <v>338</v>
      </c>
      <c r="GE378" s="27">
        <v>44449</v>
      </c>
      <c r="GF378" t="s">
        <v>338</v>
      </c>
      <c r="GG378" s="27">
        <v>44449</v>
      </c>
      <c r="GH378" t="s">
        <v>338</v>
      </c>
      <c r="GI378" s="27">
        <v>44480</v>
      </c>
      <c r="GJ378" t="s">
        <v>338</v>
      </c>
      <c r="GK378" s="27">
        <v>44480</v>
      </c>
      <c r="GL378" t="s">
        <v>338</v>
      </c>
      <c r="GM378" s="27">
        <v>44480</v>
      </c>
      <c r="GN378" t="s">
        <v>9</v>
      </c>
      <c r="GO378" s="27">
        <v>44480</v>
      </c>
      <c r="GP378" t="s">
        <v>9</v>
      </c>
      <c r="GQ378" s="27">
        <v>44480</v>
      </c>
      <c r="GR378" t="s">
        <v>9</v>
      </c>
      <c r="GS378" s="27">
        <v>44480</v>
      </c>
      <c r="GT378" t="s">
        <v>9</v>
      </c>
      <c r="GU378" s="27">
        <v>44508</v>
      </c>
      <c r="GV378" t="s">
        <v>7</v>
      </c>
      <c r="GW378" s="27">
        <v>44508</v>
      </c>
      <c r="GX378" t="s">
        <v>7</v>
      </c>
      <c r="GY378" s="27">
        <v>44508</v>
      </c>
      <c r="GZ378" t="s">
        <v>2550</v>
      </c>
      <c r="HA378" s="27">
        <v>44497</v>
      </c>
      <c r="HB378" t="s">
        <v>2550</v>
      </c>
      <c r="HC378" s="27">
        <v>44497</v>
      </c>
      <c r="HD378" t="s">
        <v>2550</v>
      </c>
      <c r="HE378" s="27">
        <v>44497</v>
      </c>
      <c r="HF378" t="s">
        <v>2550</v>
      </c>
      <c r="HG378">
        <v>44497</v>
      </c>
      <c r="HH378" t="s">
        <v>2550</v>
      </c>
      <c r="HI378">
        <v>44497</v>
      </c>
      <c r="HJ378" t="s">
        <v>2550</v>
      </c>
      <c r="HK378">
        <v>44497</v>
      </c>
      <c r="HL378" t="s">
        <v>2550</v>
      </c>
      <c r="HM378" s="27">
        <v>44497</v>
      </c>
      <c r="HN378" t="s">
        <v>129</v>
      </c>
      <c r="HO378" s="27">
        <v>44551</v>
      </c>
      <c r="HP378" t="s">
        <v>131</v>
      </c>
      <c r="HQ378" s="27">
        <v>44517</v>
      </c>
      <c r="HR378" s="470" t="s">
        <v>131</v>
      </c>
      <c r="HS378" s="471">
        <v>44517</v>
      </c>
      <c r="HT378" t="s">
        <v>131</v>
      </c>
      <c r="HU378" s="27">
        <v>44517</v>
      </c>
      <c r="HV378" t="s">
        <v>131</v>
      </c>
      <c r="HW378" s="27">
        <v>44517</v>
      </c>
      <c r="HX378" t="s">
        <v>131</v>
      </c>
      <c r="HY378" s="27">
        <v>44587</v>
      </c>
      <c r="HZ378" t="s">
        <v>127</v>
      </c>
      <c r="IA378" s="27">
        <v>44587</v>
      </c>
      <c r="IB378" t="s">
        <v>127</v>
      </c>
      <c r="IC378" s="27">
        <v>44587</v>
      </c>
      <c r="ID378" t="s">
        <v>127</v>
      </c>
      <c r="IE378" s="27">
        <v>44587</v>
      </c>
      <c r="IF378" t="s">
        <v>125</v>
      </c>
      <c r="IG378" s="27">
        <v>44587</v>
      </c>
      <c r="IH378" t="s">
        <v>130</v>
      </c>
      <c r="II378" s="27">
        <v>44602</v>
      </c>
      <c r="IJ378" t="s">
        <v>130</v>
      </c>
      <c r="IK378" s="27">
        <v>44602</v>
      </c>
      <c r="IL378" t="s">
        <v>130</v>
      </c>
      <c r="IM378" s="27">
        <v>44602</v>
      </c>
      <c r="IN378" t="s">
        <v>130</v>
      </c>
      <c r="IO378" s="27">
        <v>44602</v>
      </c>
      <c r="IR378" t="s">
        <v>131</v>
      </c>
      <c r="IS378">
        <v>44602</v>
      </c>
      <c r="IT378" t="s">
        <v>131</v>
      </c>
      <c r="IU378" s="27">
        <v>44641</v>
      </c>
      <c r="IV378" t="s">
        <v>131</v>
      </c>
      <c r="IW378" s="27">
        <v>44641</v>
      </c>
      <c r="IX378" t="s">
        <v>131</v>
      </c>
      <c r="IY378" s="27">
        <v>44641</v>
      </c>
      <c r="IZ378" t="s">
        <v>131</v>
      </c>
      <c r="JA378" s="27">
        <v>44641</v>
      </c>
      <c r="JD378" t="s">
        <v>131</v>
      </c>
      <c r="JE378" s="27">
        <v>44657</v>
      </c>
      <c r="JF378" t="s">
        <v>352</v>
      </c>
      <c r="JG378">
        <v>44663</v>
      </c>
      <c r="JH378" t="s">
        <v>129</v>
      </c>
      <c r="JI378" s="27">
        <v>44657</v>
      </c>
      <c r="JJ378" t="s">
        <v>129</v>
      </c>
      <c r="JK378">
        <v>44657</v>
      </c>
      <c r="JL378" t="s">
        <v>129</v>
      </c>
      <c r="JM378" s="27">
        <v>44657</v>
      </c>
      <c r="JN378" t="s">
        <v>129</v>
      </c>
      <c r="JO378" s="7">
        <v>44657</v>
      </c>
      <c r="JP378" t="s">
        <v>129</v>
      </c>
      <c r="JQ378" s="27">
        <v>44693</v>
      </c>
      <c r="JR378" t="s">
        <v>129</v>
      </c>
      <c r="JS378" s="27">
        <v>44693</v>
      </c>
      <c r="JT378" t="s">
        <v>129</v>
      </c>
      <c r="JU378">
        <v>44714</v>
      </c>
      <c r="JV378" t="s">
        <v>130</v>
      </c>
      <c r="JW378">
        <v>44693</v>
      </c>
      <c r="JX378" t="s">
        <v>130</v>
      </c>
      <c r="JY378" s="27">
        <v>44693</v>
      </c>
      <c r="JZ378" t="s">
        <v>130</v>
      </c>
      <c r="KA378" s="27">
        <v>44693</v>
      </c>
      <c r="KB378" t="s">
        <v>130</v>
      </c>
      <c r="KC378" s="27">
        <v>44693</v>
      </c>
      <c r="KD378" t="s">
        <v>130</v>
      </c>
      <c r="KE378" s="27">
        <v>44693</v>
      </c>
    </row>
    <row r="379" spans="1:291" x14ac:dyDescent="0.25">
      <c r="A379">
        <v>9307</v>
      </c>
      <c r="B379" s="7">
        <v>43929</v>
      </c>
      <c r="D379">
        <v>6421</v>
      </c>
      <c r="E379" s="7">
        <v>43970</v>
      </c>
      <c r="G379">
        <v>82</v>
      </c>
      <c r="I379">
        <v>6430</v>
      </c>
      <c r="J379" s="7">
        <v>43970</v>
      </c>
      <c r="L379">
        <v>82</v>
      </c>
      <c r="M379" t="s">
        <v>2584</v>
      </c>
      <c r="O379">
        <v>2499</v>
      </c>
      <c r="P379" s="7">
        <v>43972</v>
      </c>
      <c r="X379" t="s">
        <v>2584</v>
      </c>
      <c r="Y379">
        <v>9307</v>
      </c>
      <c r="Z379" s="7">
        <v>43977</v>
      </c>
      <c r="AA379">
        <v>6417</v>
      </c>
      <c r="AB379">
        <v>6417</v>
      </c>
      <c r="AC379">
        <v>8520</v>
      </c>
      <c r="AD379" s="7">
        <v>43846</v>
      </c>
      <c r="AE379" s="14">
        <v>890</v>
      </c>
      <c r="AF379">
        <v>5651</v>
      </c>
      <c r="AG379" s="7">
        <v>43972</v>
      </c>
      <c r="AK379" t="s">
        <v>2599</v>
      </c>
      <c r="AL379" s="7">
        <v>43994</v>
      </c>
      <c r="AM379">
        <v>8520</v>
      </c>
      <c r="AN379" t="s">
        <v>2599</v>
      </c>
      <c r="AO379" s="7">
        <v>43994</v>
      </c>
      <c r="AP379" t="s">
        <v>2599</v>
      </c>
      <c r="AQ379" s="7">
        <v>43994</v>
      </c>
      <c r="AR379" t="s">
        <v>2599</v>
      </c>
      <c r="AS379" s="27">
        <v>43994</v>
      </c>
      <c r="AT379" t="s">
        <v>2599</v>
      </c>
      <c r="AU379" s="27">
        <v>43994</v>
      </c>
      <c r="AV379" t="s">
        <v>2599</v>
      </c>
      <c r="AW379" s="27">
        <v>43994</v>
      </c>
      <c r="AX379" t="s">
        <v>2599</v>
      </c>
      <c r="AY379" s="27">
        <v>43994</v>
      </c>
      <c r="AZ379">
        <v>5655</v>
      </c>
      <c r="BA379" s="27">
        <v>44050</v>
      </c>
      <c r="BB379">
        <v>5655</v>
      </c>
      <c r="BC379" s="27">
        <v>44050</v>
      </c>
      <c r="BD379">
        <v>5654</v>
      </c>
      <c r="BE379" s="27">
        <v>44083</v>
      </c>
      <c r="BF379">
        <v>5654</v>
      </c>
      <c r="BG379" s="27">
        <v>44083</v>
      </c>
      <c r="BJ379">
        <v>5654</v>
      </c>
      <c r="BK379" s="27">
        <v>44083</v>
      </c>
      <c r="BL379">
        <v>5654</v>
      </c>
      <c r="BM379" s="27">
        <v>44119</v>
      </c>
      <c r="BN379">
        <v>5658</v>
      </c>
      <c r="BO379" s="27">
        <v>44083</v>
      </c>
      <c r="BP379">
        <v>5658</v>
      </c>
      <c r="BQ379" s="7">
        <v>44083</v>
      </c>
      <c r="BT379">
        <v>5658</v>
      </c>
      <c r="BU379" s="27">
        <v>44167</v>
      </c>
      <c r="BV379">
        <v>5658</v>
      </c>
      <c r="BW379" s="7">
        <v>44167</v>
      </c>
      <c r="BX379">
        <v>5655</v>
      </c>
      <c r="BY379" s="27">
        <v>44167</v>
      </c>
      <c r="BZ379">
        <v>5652</v>
      </c>
      <c r="CA379" s="27">
        <v>44075</v>
      </c>
      <c r="CB379">
        <v>5654</v>
      </c>
      <c r="CC379" s="27">
        <v>44222</v>
      </c>
      <c r="CV379">
        <v>5654</v>
      </c>
      <c r="CW379" s="27">
        <v>44264</v>
      </c>
      <c r="CX379">
        <v>5654</v>
      </c>
      <c r="CY379" s="27">
        <v>44264</v>
      </c>
      <c r="CZ379">
        <v>5654</v>
      </c>
      <c r="DA379" s="27">
        <v>44300</v>
      </c>
      <c r="DB379">
        <v>5654</v>
      </c>
      <c r="DC379" s="27">
        <v>44300</v>
      </c>
      <c r="DD379">
        <v>5654</v>
      </c>
      <c r="DE379" s="27">
        <v>44300</v>
      </c>
      <c r="DF379">
        <v>5654</v>
      </c>
      <c r="DG379" s="27">
        <v>44300</v>
      </c>
      <c r="DH379">
        <v>5654</v>
      </c>
      <c r="DI379" s="27">
        <v>44300</v>
      </c>
      <c r="DJ379" t="s">
        <v>522</v>
      </c>
      <c r="DK379" s="7">
        <v>44265</v>
      </c>
      <c r="DL379" t="s">
        <v>353</v>
      </c>
      <c r="DM379" s="27">
        <v>44368</v>
      </c>
      <c r="DN379" t="s">
        <v>353</v>
      </c>
      <c r="DO379" s="27">
        <v>44368</v>
      </c>
      <c r="DP379" t="s">
        <v>530</v>
      </c>
      <c r="DQ379" s="27">
        <v>44377</v>
      </c>
      <c r="DT379" t="s">
        <v>530</v>
      </c>
      <c r="DU379" s="27">
        <v>44385</v>
      </c>
      <c r="DV379" t="s">
        <v>524</v>
      </c>
      <c r="DW379" s="27">
        <v>44385</v>
      </c>
      <c r="DX379" t="s">
        <v>520</v>
      </c>
      <c r="DY379" s="7">
        <v>44385</v>
      </c>
      <c r="DZ379" t="s">
        <v>519</v>
      </c>
      <c r="EA379">
        <v>44385</v>
      </c>
      <c r="EB379" t="s">
        <v>519</v>
      </c>
      <c r="EC379" s="27">
        <v>44385</v>
      </c>
      <c r="ED379" t="s">
        <v>519</v>
      </c>
      <c r="EE379" s="27">
        <v>44385</v>
      </c>
      <c r="EF379" t="s">
        <v>519</v>
      </c>
      <c r="EG379" s="7">
        <v>44385</v>
      </c>
      <c r="EH379" t="s">
        <v>519</v>
      </c>
      <c r="EI379" s="27">
        <v>44385</v>
      </c>
      <c r="EL379" t="s">
        <v>516</v>
      </c>
      <c r="EM379" s="27">
        <v>44385</v>
      </c>
      <c r="EN379" t="s">
        <v>515</v>
      </c>
      <c r="EO379" s="27">
        <v>44385</v>
      </c>
      <c r="EP379" t="s">
        <v>516</v>
      </c>
      <c r="EQ379" s="27">
        <v>44411</v>
      </c>
      <c r="ER379" t="s">
        <v>34</v>
      </c>
      <c r="ES379" s="27">
        <v>44411</v>
      </c>
      <c r="ET379" t="s">
        <v>352</v>
      </c>
      <c r="EU379" s="27">
        <v>44419</v>
      </c>
      <c r="EV379" t="s">
        <v>351</v>
      </c>
      <c r="EW379" s="27">
        <v>44419</v>
      </c>
      <c r="EX379" t="s">
        <v>352</v>
      </c>
      <c r="EY379" s="27">
        <v>44419</v>
      </c>
      <c r="EZ379" t="s">
        <v>352</v>
      </c>
      <c r="FA379">
        <v>44419</v>
      </c>
      <c r="FB379" t="s">
        <v>352</v>
      </c>
      <c r="FC379" s="27">
        <v>44419</v>
      </c>
      <c r="FF379" t="s">
        <v>350</v>
      </c>
      <c r="FG379" s="27">
        <v>44050</v>
      </c>
      <c r="FH379" t="s">
        <v>348</v>
      </c>
      <c r="FI379" s="7">
        <v>44419</v>
      </c>
      <c r="FJ379" t="s">
        <v>348</v>
      </c>
      <c r="FK379" s="27">
        <v>44419</v>
      </c>
      <c r="FL379" t="s">
        <v>342</v>
      </c>
      <c r="FM379" s="27">
        <v>44420</v>
      </c>
      <c r="FN379" t="s">
        <v>340</v>
      </c>
      <c r="FO379" s="27">
        <v>44438</v>
      </c>
      <c r="FP379" t="s">
        <v>340</v>
      </c>
      <c r="FQ379" s="27">
        <v>44438</v>
      </c>
      <c r="FR379" t="s">
        <v>339</v>
      </c>
      <c r="FS379" s="27">
        <v>44449</v>
      </c>
      <c r="FT379" t="s">
        <v>339</v>
      </c>
      <c r="FU379" s="7">
        <v>44449</v>
      </c>
      <c r="FV379" t="s">
        <v>339</v>
      </c>
      <c r="FW379" s="27">
        <v>44449</v>
      </c>
      <c r="FX379" t="s">
        <v>339</v>
      </c>
      <c r="FY379" s="27">
        <v>44449</v>
      </c>
      <c r="FZ379" t="s">
        <v>339</v>
      </c>
      <c r="GA379" s="27">
        <v>44449</v>
      </c>
      <c r="GB379" t="s">
        <v>339</v>
      </c>
      <c r="GC379" s="27">
        <v>44449</v>
      </c>
      <c r="GD379" t="s">
        <v>339</v>
      </c>
      <c r="GE379" s="27">
        <v>44449</v>
      </c>
      <c r="GF379" t="s">
        <v>339</v>
      </c>
      <c r="GG379" s="27">
        <v>44449</v>
      </c>
      <c r="GH379" t="s">
        <v>339</v>
      </c>
      <c r="GI379" s="27">
        <v>44480</v>
      </c>
      <c r="GJ379" t="s">
        <v>339</v>
      </c>
      <c r="GK379" s="27">
        <v>44480</v>
      </c>
      <c r="GL379" t="s">
        <v>339</v>
      </c>
      <c r="GM379" s="27">
        <v>44480</v>
      </c>
      <c r="GN379" t="s">
        <v>338</v>
      </c>
      <c r="GO379" s="27">
        <v>44480</v>
      </c>
      <c r="GP379" t="s">
        <v>338</v>
      </c>
      <c r="GQ379" s="27">
        <v>44480</v>
      </c>
      <c r="GR379" t="s">
        <v>338</v>
      </c>
      <c r="GS379" s="27">
        <v>44480</v>
      </c>
      <c r="GT379" t="s">
        <v>338</v>
      </c>
      <c r="GU379" s="27">
        <v>44508</v>
      </c>
      <c r="GV379" t="s">
        <v>9</v>
      </c>
      <c r="GW379" s="27">
        <v>44508</v>
      </c>
      <c r="GX379" t="s">
        <v>9</v>
      </c>
      <c r="GY379" s="27">
        <v>44508</v>
      </c>
      <c r="GZ379" t="s">
        <v>7</v>
      </c>
      <c r="HA379" s="27">
        <v>44508</v>
      </c>
      <c r="HB379" t="s">
        <v>7</v>
      </c>
      <c r="HC379" s="27">
        <v>44508</v>
      </c>
      <c r="HD379" t="s">
        <v>7</v>
      </c>
      <c r="HE379" s="27">
        <v>44508</v>
      </c>
      <c r="HF379" t="s">
        <v>7</v>
      </c>
      <c r="HG379">
        <v>44508</v>
      </c>
      <c r="HH379" t="s">
        <v>7</v>
      </c>
      <c r="HI379">
        <v>44508</v>
      </c>
      <c r="HJ379" t="s">
        <v>7</v>
      </c>
      <c r="HK379">
        <v>44508</v>
      </c>
      <c r="HL379" t="s">
        <v>7</v>
      </c>
      <c r="HM379" s="27">
        <v>44544</v>
      </c>
      <c r="HN379" t="s">
        <v>130</v>
      </c>
      <c r="HO379" s="27">
        <v>44551</v>
      </c>
      <c r="HP379" t="s">
        <v>2550</v>
      </c>
      <c r="HQ379" s="27">
        <v>44497</v>
      </c>
      <c r="HR379" s="470" t="s">
        <v>2550</v>
      </c>
      <c r="HS379" s="471">
        <v>44497</v>
      </c>
      <c r="HT379" t="s">
        <v>2550</v>
      </c>
      <c r="HU379" s="27">
        <v>44497</v>
      </c>
      <c r="HV379" t="s">
        <v>2550</v>
      </c>
      <c r="HW379" s="27">
        <v>44497</v>
      </c>
      <c r="HX379" t="s">
        <v>2550</v>
      </c>
      <c r="HY379" s="27">
        <v>44497</v>
      </c>
      <c r="HZ379" t="s">
        <v>129</v>
      </c>
      <c r="IA379" s="27">
        <v>44587</v>
      </c>
      <c r="IB379" t="s">
        <v>129</v>
      </c>
      <c r="IC379" s="27">
        <v>44587</v>
      </c>
      <c r="ID379" t="s">
        <v>129</v>
      </c>
      <c r="IE379" s="27">
        <v>44587</v>
      </c>
      <c r="IF379" t="s">
        <v>127</v>
      </c>
      <c r="IG379" s="27">
        <v>44587</v>
      </c>
      <c r="IH379" t="s">
        <v>131</v>
      </c>
      <c r="II379" s="27">
        <v>44602</v>
      </c>
      <c r="IJ379" t="s">
        <v>131</v>
      </c>
      <c r="IK379" s="27">
        <v>44602</v>
      </c>
      <c r="IL379" t="s">
        <v>131</v>
      </c>
      <c r="IM379" s="27">
        <v>44602</v>
      </c>
      <c r="IN379" t="s">
        <v>131</v>
      </c>
      <c r="IO379" s="27">
        <v>44602</v>
      </c>
      <c r="IR379" t="s">
        <v>2550</v>
      </c>
      <c r="IS379">
        <v>44497</v>
      </c>
      <c r="IT379" t="s">
        <v>2550</v>
      </c>
      <c r="IU379" s="27">
        <v>44497</v>
      </c>
      <c r="IV379" t="s">
        <v>2550</v>
      </c>
      <c r="IW379" s="27">
        <v>44497</v>
      </c>
      <c r="IX379" t="s">
        <v>2550</v>
      </c>
      <c r="IY379" s="27">
        <v>44497</v>
      </c>
      <c r="IZ379" t="s">
        <v>2550</v>
      </c>
      <c r="JA379" s="27">
        <v>44497</v>
      </c>
      <c r="JD379" t="s">
        <v>2550</v>
      </c>
      <c r="JE379" s="27">
        <v>44497</v>
      </c>
      <c r="JF379" t="s">
        <v>34</v>
      </c>
      <c r="JG379">
        <v>44627</v>
      </c>
      <c r="JH379" t="s">
        <v>130</v>
      </c>
      <c r="JI379" s="27">
        <v>44602</v>
      </c>
      <c r="JJ379" t="s">
        <v>130</v>
      </c>
      <c r="JK379">
        <v>44602</v>
      </c>
      <c r="JL379" t="s">
        <v>130</v>
      </c>
      <c r="JM379" s="27">
        <v>44602</v>
      </c>
      <c r="JN379" t="s">
        <v>130</v>
      </c>
      <c r="JO379" s="7">
        <v>44602</v>
      </c>
      <c r="JP379" t="s">
        <v>130</v>
      </c>
      <c r="JQ379" s="27">
        <v>44693</v>
      </c>
      <c r="JR379" t="s">
        <v>130</v>
      </c>
      <c r="JS379" s="27">
        <v>44693</v>
      </c>
      <c r="JT379" t="s">
        <v>130</v>
      </c>
      <c r="JU379">
        <v>44693</v>
      </c>
      <c r="JV379" t="s">
        <v>131</v>
      </c>
      <c r="JW379">
        <v>44693</v>
      </c>
      <c r="JX379" t="s">
        <v>131</v>
      </c>
      <c r="JY379" s="27">
        <v>44735</v>
      </c>
      <c r="JZ379" t="s">
        <v>131</v>
      </c>
      <c r="KA379" s="27">
        <v>44735</v>
      </c>
      <c r="KB379" t="s">
        <v>131</v>
      </c>
      <c r="KC379" s="27">
        <v>44735</v>
      </c>
      <c r="KD379" t="s">
        <v>131</v>
      </c>
      <c r="KE379" s="27">
        <v>44735</v>
      </c>
    </row>
    <row r="380" spans="1:291" x14ac:dyDescent="0.25">
      <c r="A380">
        <v>9305</v>
      </c>
      <c r="B380" s="7">
        <v>43929</v>
      </c>
      <c r="D380">
        <v>6430</v>
      </c>
      <c r="E380" s="7">
        <v>43970</v>
      </c>
      <c r="G380">
        <v>120</v>
      </c>
      <c r="I380">
        <v>6431</v>
      </c>
      <c r="J380" s="7">
        <v>43900</v>
      </c>
      <c r="L380">
        <v>120</v>
      </c>
      <c r="M380">
        <v>9307</v>
      </c>
      <c r="O380">
        <v>4277</v>
      </c>
      <c r="P380" s="7">
        <v>43972</v>
      </c>
      <c r="X380">
        <v>9307</v>
      </c>
      <c r="Y380">
        <v>9305</v>
      </c>
      <c r="Z380" s="7">
        <v>43977</v>
      </c>
      <c r="AA380">
        <v>6421</v>
      </c>
      <c r="AB380">
        <v>6421</v>
      </c>
      <c r="AC380">
        <v>8525</v>
      </c>
      <c r="AD380" s="7">
        <v>43972</v>
      </c>
      <c r="AE380" s="14">
        <v>891</v>
      </c>
      <c r="AF380">
        <v>5652</v>
      </c>
      <c r="AG380" s="7">
        <v>43972</v>
      </c>
      <c r="AK380" t="s">
        <v>2600</v>
      </c>
      <c r="AL380" s="7">
        <v>43999</v>
      </c>
      <c r="AM380">
        <v>8525</v>
      </c>
      <c r="AN380" t="s">
        <v>2600</v>
      </c>
      <c r="AO380" s="7">
        <v>43999</v>
      </c>
      <c r="AP380" t="s">
        <v>2600</v>
      </c>
      <c r="AQ380" s="7">
        <v>43999</v>
      </c>
      <c r="AR380" t="s">
        <v>2600</v>
      </c>
      <c r="AS380" s="27">
        <v>43999</v>
      </c>
      <c r="AT380" t="s">
        <v>2600</v>
      </c>
      <c r="AU380" s="27">
        <v>43999</v>
      </c>
      <c r="AV380" t="s">
        <v>2600</v>
      </c>
      <c r="AW380" s="27">
        <v>43999</v>
      </c>
      <c r="AX380" t="s">
        <v>2600</v>
      </c>
      <c r="AY380" s="27">
        <v>43999</v>
      </c>
      <c r="AZ380" t="s">
        <v>2599</v>
      </c>
      <c r="BA380" s="27">
        <v>43994</v>
      </c>
      <c r="BB380" t="s">
        <v>2599</v>
      </c>
      <c r="BC380" s="27">
        <v>43994</v>
      </c>
      <c r="BD380">
        <v>5655</v>
      </c>
      <c r="BE380" s="27">
        <v>44083</v>
      </c>
      <c r="BF380">
        <v>5655</v>
      </c>
      <c r="BG380" s="27">
        <v>44083</v>
      </c>
      <c r="BJ380">
        <v>5655</v>
      </c>
      <c r="BK380" s="27">
        <v>44083</v>
      </c>
      <c r="BL380">
        <v>5655</v>
      </c>
      <c r="BM380" s="27">
        <v>44083</v>
      </c>
      <c r="BN380" t="s">
        <v>2594</v>
      </c>
      <c r="BO380" s="27">
        <v>44119</v>
      </c>
      <c r="BP380" t="s">
        <v>2594</v>
      </c>
      <c r="BQ380" s="7">
        <v>44119</v>
      </c>
      <c r="BT380" t="s">
        <v>2594</v>
      </c>
      <c r="BU380" s="27">
        <v>44167</v>
      </c>
      <c r="BV380" t="s">
        <v>2594</v>
      </c>
      <c r="BW380" s="7">
        <v>44167</v>
      </c>
      <c r="BZ380">
        <v>5658</v>
      </c>
      <c r="CA380" s="27">
        <v>44167</v>
      </c>
      <c r="CB380">
        <v>5655</v>
      </c>
      <c r="CC380" s="27">
        <v>44222</v>
      </c>
      <c r="CV380">
        <v>5655</v>
      </c>
      <c r="CW380" s="27">
        <v>44264</v>
      </c>
      <c r="CX380">
        <v>5655</v>
      </c>
      <c r="CY380" s="27">
        <v>44264</v>
      </c>
      <c r="CZ380">
        <v>5655</v>
      </c>
      <c r="DA380" s="27">
        <v>44300</v>
      </c>
      <c r="DB380">
        <v>5655</v>
      </c>
      <c r="DC380" s="27">
        <v>44300</v>
      </c>
      <c r="DD380">
        <v>5655</v>
      </c>
      <c r="DE380" s="27">
        <v>44300</v>
      </c>
      <c r="DF380">
        <v>5655</v>
      </c>
      <c r="DG380" s="27">
        <v>44300</v>
      </c>
      <c r="DH380">
        <v>5655</v>
      </c>
      <c r="DI380" s="27">
        <v>44300</v>
      </c>
      <c r="DJ380" t="s">
        <v>527</v>
      </c>
      <c r="DK380" s="7">
        <v>44215</v>
      </c>
      <c r="DL380" t="s">
        <v>354</v>
      </c>
      <c r="DM380" s="27">
        <v>44368</v>
      </c>
      <c r="DN380" t="s">
        <v>354</v>
      </c>
      <c r="DO380" s="27">
        <v>44368</v>
      </c>
      <c r="DP380" t="s">
        <v>531</v>
      </c>
      <c r="DQ380" s="27">
        <v>44377</v>
      </c>
      <c r="DT380" t="s">
        <v>531</v>
      </c>
      <c r="DU380" s="27">
        <v>44377</v>
      </c>
      <c r="DV380" t="s">
        <v>527</v>
      </c>
      <c r="DW380" s="27">
        <v>44215</v>
      </c>
      <c r="DX380" t="s">
        <v>522</v>
      </c>
      <c r="DY380" s="7">
        <v>44385</v>
      </c>
      <c r="DZ380" t="s">
        <v>520</v>
      </c>
      <c r="EA380">
        <v>44385</v>
      </c>
      <c r="EB380" t="s">
        <v>520</v>
      </c>
      <c r="EC380" s="27">
        <v>44385</v>
      </c>
      <c r="ED380" t="s">
        <v>520</v>
      </c>
      <c r="EE380" s="27">
        <v>44385</v>
      </c>
      <c r="EF380" t="s">
        <v>520</v>
      </c>
      <c r="EG380" s="7">
        <v>44385</v>
      </c>
      <c r="EH380" t="s">
        <v>520</v>
      </c>
      <c r="EI380" s="27">
        <v>44385</v>
      </c>
      <c r="EL380" t="s">
        <v>517</v>
      </c>
      <c r="EM380" s="27">
        <v>44385</v>
      </c>
      <c r="EN380" t="s">
        <v>516</v>
      </c>
      <c r="EO380" s="27">
        <v>44411</v>
      </c>
      <c r="EP380" t="s">
        <v>517</v>
      </c>
      <c r="EQ380" s="27">
        <v>44411</v>
      </c>
      <c r="ER380" t="s">
        <v>559</v>
      </c>
      <c r="ES380" s="27">
        <v>44377</v>
      </c>
      <c r="ET380" t="s">
        <v>34</v>
      </c>
      <c r="EU380" s="27">
        <v>44411</v>
      </c>
      <c r="EV380" t="s">
        <v>352</v>
      </c>
      <c r="EW380" s="27">
        <v>44419</v>
      </c>
      <c r="EX380" t="s">
        <v>34</v>
      </c>
      <c r="EY380" s="27">
        <v>44411</v>
      </c>
      <c r="EZ380" t="s">
        <v>34</v>
      </c>
      <c r="FA380">
        <v>44411</v>
      </c>
      <c r="FB380" t="s">
        <v>34</v>
      </c>
      <c r="FC380" s="27">
        <v>44411</v>
      </c>
      <c r="FF380" t="s">
        <v>351</v>
      </c>
      <c r="FG380" s="27">
        <v>44419</v>
      </c>
      <c r="FH380" t="s">
        <v>350</v>
      </c>
      <c r="FI380" s="7">
        <v>44050</v>
      </c>
      <c r="FJ380" t="s">
        <v>350</v>
      </c>
      <c r="FK380" s="27">
        <v>44050</v>
      </c>
      <c r="FL380" t="s">
        <v>343</v>
      </c>
      <c r="FM380" s="27">
        <v>44420</v>
      </c>
      <c r="FN380" t="s">
        <v>341</v>
      </c>
      <c r="FO380" s="27">
        <v>44453</v>
      </c>
      <c r="FP380" t="s">
        <v>341</v>
      </c>
      <c r="FQ380" s="27">
        <v>44453</v>
      </c>
      <c r="FR380" t="s">
        <v>340</v>
      </c>
      <c r="FS380" s="27">
        <v>44438</v>
      </c>
      <c r="FT380" t="s">
        <v>340</v>
      </c>
      <c r="FU380" s="7">
        <v>44438</v>
      </c>
      <c r="FV380" t="s">
        <v>340</v>
      </c>
      <c r="FW380" s="27">
        <v>44438</v>
      </c>
      <c r="FX380" t="s">
        <v>340</v>
      </c>
      <c r="FY380" s="27">
        <v>44438</v>
      </c>
      <c r="FZ380" t="s">
        <v>340</v>
      </c>
      <c r="GA380" s="27">
        <v>44438</v>
      </c>
      <c r="GB380" t="s">
        <v>340</v>
      </c>
      <c r="GC380" s="27">
        <v>44438</v>
      </c>
      <c r="GD380" t="s">
        <v>340</v>
      </c>
      <c r="GE380" s="27">
        <v>44438</v>
      </c>
      <c r="GF380" t="s">
        <v>340</v>
      </c>
      <c r="GG380" s="27">
        <v>44438</v>
      </c>
      <c r="GH380" t="s">
        <v>340</v>
      </c>
      <c r="GI380" s="27">
        <v>44438</v>
      </c>
      <c r="GJ380" t="s">
        <v>340</v>
      </c>
      <c r="GK380" s="27">
        <v>44438</v>
      </c>
      <c r="GL380" t="s">
        <v>340</v>
      </c>
      <c r="GM380" s="27">
        <v>44438</v>
      </c>
      <c r="GN380" t="s">
        <v>339</v>
      </c>
      <c r="GO380" s="27">
        <v>44480</v>
      </c>
      <c r="GP380" t="s">
        <v>339</v>
      </c>
      <c r="GQ380" s="27">
        <v>44480</v>
      </c>
      <c r="GR380" t="s">
        <v>339</v>
      </c>
      <c r="GS380" s="27">
        <v>44480</v>
      </c>
      <c r="GT380" t="s">
        <v>339</v>
      </c>
      <c r="GU380" s="27">
        <v>44508</v>
      </c>
      <c r="GV380" t="s">
        <v>338</v>
      </c>
      <c r="GW380" s="27">
        <v>44508</v>
      </c>
      <c r="GX380" t="s">
        <v>338</v>
      </c>
      <c r="GY380" s="27">
        <v>44508</v>
      </c>
      <c r="GZ380" t="s">
        <v>9</v>
      </c>
      <c r="HA380" s="27">
        <v>44508</v>
      </c>
      <c r="HB380" t="s">
        <v>9</v>
      </c>
      <c r="HC380" s="27">
        <v>44508</v>
      </c>
      <c r="HD380" t="s">
        <v>9</v>
      </c>
      <c r="HE380" s="27">
        <v>44508</v>
      </c>
      <c r="HF380" t="s">
        <v>9</v>
      </c>
      <c r="HG380">
        <v>44508</v>
      </c>
      <c r="HH380" t="s">
        <v>9</v>
      </c>
      <c r="HI380">
        <v>44508</v>
      </c>
      <c r="HJ380" t="s">
        <v>9</v>
      </c>
      <c r="HK380">
        <v>44508</v>
      </c>
      <c r="HL380" t="s">
        <v>9</v>
      </c>
      <c r="HM380" s="27">
        <v>44544</v>
      </c>
      <c r="HN380" t="s">
        <v>131</v>
      </c>
      <c r="HO380" s="27">
        <v>44517</v>
      </c>
      <c r="HP380" t="s">
        <v>7</v>
      </c>
      <c r="HQ380" s="27">
        <v>44544</v>
      </c>
      <c r="HR380" s="470" t="s">
        <v>7</v>
      </c>
      <c r="HS380" s="471">
        <v>44544</v>
      </c>
      <c r="HT380" t="s">
        <v>7</v>
      </c>
      <c r="HU380" s="27">
        <v>44544</v>
      </c>
      <c r="HV380" t="s">
        <v>7</v>
      </c>
      <c r="HW380" s="27">
        <v>44544</v>
      </c>
      <c r="HX380" t="s">
        <v>7</v>
      </c>
      <c r="HY380" s="27">
        <v>44544</v>
      </c>
      <c r="HZ380" t="s">
        <v>130</v>
      </c>
      <c r="IA380" s="27">
        <v>44587</v>
      </c>
      <c r="IB380" t="s">
        <v>130</v>
      </c>
      <c r="IC380" s="27">
        <v>44587</v>
      </c>
      <c r="ID380" t="s">
        <v>130</v>
      </c>
      <c r="IE380" s="27">
        <v>44587</v>
      </c>
      <c r="IF380" t="s">
        <v>129</v>
      </c>
      <c r="IG380" s="27">
        <v>44587</v>
      </c>
      <c r="IH380" t="s">
        <v>2550</v>
      </c>
      <c r="II380" s="27">
        <v>44497</v>
      </c>
      <c r="IJ380" t="s">
        <v>2550</v>
      </c>
      <c r="IK380" s="27">
        <v>44497</v>
      </c>
      <c r="IL380" t="s">
        <v>2550</v>
      </c>
      <c r="IM380" s="27">
        <v>44497</v>
      </c>
      <c r="IN380" t="s">
        <v>2550</v>
      </c>
      <c r="IO380" s="27">
        <v>44497</v>
      </c>
      <c r="IR380" t="s">
        <v>7</v>
      </c>
      <c r="IS380">
        <v>44608</v>
      </c>
      <c r="IT380" t="s">
        <v>7</v>
      </c>
      <c r="IU380" s="27">
        <v>44608</v>
      </c>
      <c r="IV380" t="s">
        <v>7</v>
      </c>
      <c r="IW380" s="27">
        <v>44641</v>
      </c>
      <c r="IX380" t="s">
        <v>7</v>
      </c>
      <c r="IY380" s="27">
        <v>44641</v>
      </c>
      <c r="IZ380" t="s">
        <v>7</v>
      </c>
      <c r="JA380" s="27">
        <v>44641</v>
      </c>
      <c r="JD380" t="s">
        <v>7</v>
      </c>
      <c r="JE380" s="27">
        <v>44641</v>
      </c>
      <c r="JF380" t="s">
        <v>559</v>
      </c>
      <c r="JG380">
        <v>44377</v>
      </c>
      <c r="JH380" t="s">
        <v>131</v>
      </c>
      <c r="JI380" s="27">
        <v>44657</v>
      </c>
      <c r="JJ380" t="s">
        <v>131</v>
      </c>
      <c r="JK380">
        <v>44657</v>
      </c>
      <c r="JL380" t="s">
        <v>131</v>
      </c>
      <c r="JM380" s="27">
        <v>44657</v>
      </c>
      <c r="JN380" t="s">
        <v>131</v>
      </c>
      <c r="JO380" s="7">
        <v>44657</v>
      </c>
      <c r="JP380" t="s">
        <v>131</v>
      </c>
      <c r="JQ380" s="27">
        <v>44693</v>
      </c>
      <c r="JR380" t="s">
        <v>131</v>
      </c>
      <c r="JS380" s="27">
        <v>44693</v>
      </c>
      <c r="JT380" t="s">
        <v>131</v>
      </c>
      <c r="JU380">
        <v>44693</v>
      </c>
      <c r="JV380" t="s">
        <v>2550</v>
      </c>
      <c r="JW380">
        <v>44497</v>
      </c>
      <c r="JX380" t="s">
        <v>2550</v>
      </c>
      <c r="JY380" s="27">
        <v>44497</v>
      </c>
      <c r="JZ380" t="s">
        <v>2550</v>
      </c>
      <c r="KA380" s="27">
        <v>44497</v>
      </c>
      <c r="KB380" t="s">
        <v>2550</v>
      </c>
      <c r="KC380" s="27">
        <v>44497</v>
      </c>
      <c r="KD380" t="s">
        <v>2550</v>
      </c>
      <c r="KE380" s="27">
        <v>44497</v>
      </c>
    </row>
    <row r="381" spans="1:291" x14ac:dyDescent="0.25">
      <c r="A381">
        <v>7917</v>
      </c>
      <c r="B381" s="7">
        <v>43935</v>
      </c>
      <c r="D381">
        <v>6431</v>
      </c>
      <c r="E381" s="7">
        <v>43900</v>
      </c>
      <c r="G381">
        <v>72</v>
      </c>
      <c r="I381">
        <v>6382</v>
      </c>
      <c r="J381" s="7">
        <v>43970</v>
      </c>
      <c r="L381">
        <v>72</v>
      </c>
      <c r="M381">
        <v>9306</v>
      </c>
      <c r="O381">
        <v>4278</v>
      </c>
      <c r="P381" s="7">
        <v>43972</v>
      </c>
      <c r="X381">
        <v>9306</v>
      </c>
      <c r="Y381">
        <v>9306</v>
      </c>
      <c r="AA381">
        <v>6430</v>
      </c>
      <c r="AB381">
        <v>6430</v>
      </c>
      <c r="AC381">
        <v>8530</v>
      </c>
      <c r="AD381" s="7">
        <v>43972</v>
      </c>
      <c r="AE381" s="14">
        <v>1401</v>
      </c>
      <c r="AF381">
        <v>5658</v>
      </c>
      <c r="AG381" s="7">
        <v>43928</v>
      </c>
      <c r="AM381">
        <v>8530</v>
      </c>
      <c r="AZ381" t="s">
        <v>2600</v>
      </c>
      <c r="BA381" s="27">
        <v>43999</v>
      </c>
      <c r="BB381" t="s">
        <v>2600</v>
      </c>
      <c r="BC381" s="27">
        <v>43999</v>
      </c>
      <c r="BD381" t="s">
        <v>2599</v>
      </c>
      <c r="BE381" s="27">
        <v>43994</v>
      </c>
      <c r="BF381" t="s">
        <v>2599</v>
      </c>
      <c r="BG381" s="27">
        <v>43994</v>
      </c>
      <c r="BJ381" t="s">
        <v>2599</v>
      </c>
      <c r="BK381" s="27">
        <v>43994</v>
      </c>
      <c r="BL381" t="s">
        <v>2599</v>
      </c>
      <c r="BM381" s="27">
        <v>43994</v>
      </c>
      <c r="BN381">
        <v>5654</v>
      </c>
      <c r="BO381" s="27">
        <v>44119</v>
      </c>
      <c r="BP381">
        <v>5654</v>
      </c>
      <c r="BQ381" s="7">
        <v>44119</v>
      </c>
      <c r="BT381">
        <v>5654</v>
      </c>
      <c r="BU381" s="27">
        <v>44167</v>
      </c>
      <c r="BV381">
        <v>5654</v>
      </c>
      <c r="BW381" s="7">
        <v>44167</v>
      </c>
      <c r="BZ381" t="s">
        <v>2594</v>
      </c>
      <c r="CA381" s="27">
        <v>44167</v>
      </c>
      <c r="DJ381" t="s">
        <v>530</v>
      </c>
      <c r="DK381" s="7">
        <v>44265</v>
      </c>
      <c r="DL381" t="s">
        <v>355</v>
      </c>
      <c r="DM381" s="27">
        <v>44075</v>
      </c>
      <c r="DN381" t="s">
        <v>355</v>
      </c>
      <c r="DO381" s="27">
        <v>44075</v>
      </c>
      <c r="DP381" t="s">
        <v>533</v>
      </c>
      <c r="DQ381" s="27">
        <v>44377</v>
      </c>
      <c r="DT381" t="s">
        <v>533</v>
      </c>
      <c r="DU381" s="27">
        <v>44385</v>
      </c>
      <c r="DV381" t="s">
        <v>530</v>
      </c>
      <c r="DW381" s="27">
        <v>44385</v>
      </c>
      <c r="DX381" t="s">
        <v>524</v>
      </c>
      <c r="DY381" s="7">
        <v>44385</v>
      </c>
      <c r="DZ381" t="s">
        <v>522</v>
      </c>
      <c r="EA381">
        <v>44385</v>
      </c>
      <c r="EB381" t="s">
        <v>522</v>
      </c>
      <c r="EC381" s="27">
        <v>44385</v>
      </c>
      <c r="ED381" t="s">
        <v>522</v>
      </c>
      <c r="EE381" s="27">
        <v>44385</v>
      </c>
      <c r="EF381" t="s">
        <v>522</v>
      </c>
      <c r="EG381" s="7">
        <v>44385</v>
      </c>
      <c r="EH381" t="s">
        <v>522</v>
      </c>
      <c r="EI381" s="27">
        <v>44385</v>
      </c>
      <c r="EL381" t="s">
        <v>518</v>
      </c>
      <c r="EM381" s="27">
        <v>44385</v>
      </c>
      <c r="EN381" t="s">
        <v>517</v>
      </c>
      <c r="EO381" s="27">
        <v>44411</v>
      </c>
      <c r="EP381" t="s">
        <v>518</v>
      </c>
      <c r="EQ381" s="27">
        <v>44411</v>
      </c>
      <c r="ER381" t="s">
        <v>38</v>
      </c>
      <c r="ES381" s="27">
        <v>44385</v>
      </c>
      <c r="ET381" t="s">
        <v>559</v>
      </c>
      <c r="EU381" s="27">
        <v>44377</v>
      </c>
      <c r="EV381" t="s">
        <v>34</v>
      </c>
      <c r="EW381" s="27">
        <v>44411</v>
      </c>
      <c r="EX381" t="s">
        <v>559</v>
      </c>
      <c r="EY381" s="27">
        <v>44377</v>
      </c>
      <c r="EZ381" t="s">
        <v>559</v>
      </c>
      <c r="FA381">
        <v>44377</v>
      </c>
      <c r="FB381" t="s">
        <v>559</v>
      </c>
      <c r="FC381" s="27">
        <v>44377</v>
      </c>
      <c r="FF381" t="s">
        <v>352</v>
      </c>
      <c r="FG381" s="27">
        <v>44419</v>
      </c>
      <c r="FH381" t="s">
        <v>351</v>
      </c>
      <c r="FI381" s="7">
        <v>44419</v>
      </c>
      <c r="FJ381" t="s">
        <v>351</v>
      </c>
      <c r="FK381" s="27">
        <v>44419</v>
      </c>
      <c r="FL381" t="s">
        <v>344</v>
      </c>
      <c r="FM381" s="27">
        <v>44420</v>
      </c>
      <c r="FN381" t="s">
        <v>342</v>
      </c>
      <c r="FO381" s="27">
        <v>44453</v>
      </c>
      <c r="FP381" t="s">
        <v>342</v>
      </c>
      <c r="FQ381" s="27">
        <v>44453</v>
      </c>
      <c r="FR381" t="s">
        <v>341</v>
      </c>
      <c r="FS381" s="27">
        <v>44453</v>
      </c>
      <c r="FT381" t="s">
        <v>341</v>
      </c>
      <c r="FU381" s="7">
        <v>44453</v>
      </c>
      <c r="FV381" t="s">
        <v>341</v>
      </c>
      <c r="FW381" s="27">
        <v>44453</v>
      </c>
      <c r="FX381" t="s">
        <v>341</v>
      </c>
      <c r="FY381" s="27">
        <v>44453</v>
      </c>
      <c r="FZ381" t="s">
        <v>341</v>
      </c>
      <c r="GA381" s="27">
        <v>44453</v>
      </c>
      <c r="GB381" t="s">
        <v>341</v>
      </c>
      <c r="GC381" s="27">
        <v>44453</v>
      </c>
      <c r="GD381" t="s">
        <v>341</v>
      </c>
      <c r="GE381" s="27">
        <v>44453</v>
      </c>
      <c r="GF381" t="s">
        <v>341</v>
      </c>
      <c r="GG381" s="27">
        <v>44453</v>
      </c>
      <c r="GH381" t="s">
        <v>341</v>
      </c>
      <c r="GI381" s="27">
        <v>44480</v>
      </c>
      <c r="GJ381" t="s">
        <v>341</v>
      </c>
      <c r="GK381" s="27">
        <v>44480</v>
      </c>
      <c r="GL381" t="s">
        <v>341</v>
      </c>
      <c r="GM381" s="27">
        <v>44480</v>
      </c>
      <c r="GN381" t="s">
        <v>340</v>
      </c>
      <c r="GO381" s="27">
        <v>44438</v>
      </c>
      <c r="GP381" t="s">
        <v>340</v>
      </c>
      <c r="GQ381" s="27">
        <v>44438</v>
      </c>
      <c r="GR381" t="s">
        <v>340</v>
      </c>
      <c r="GS381" s="27">
        <v>44438</v>
      </c>
      <c r="GT381" t="s">
        <v>340</v>
      </c>
      <c r="GU381" s="27">
        <v>44438</v>
      </c>
      <c r="GV381" t="s">
        <v>339</v>
      </c>
      <c r="GW381" s="27">
        <v>44508</v>
      </c>
      <c r="GX381" t="s">
        <v>339</v>
      </c>
      <c r="GY381" s="27">
        <v>44508</v>
      </c>
      <c r="GZ381" t="s">
        <v>338</v>
      </c>
      <c r="HA381" s="27">
        <v>44508</v>
      </c>
      <c r="HB381" t="s">
        <v>338</v>
      </c>
      <c r="HC381" s="27">
        <v>44508</v>
      </c>
      <c r="HD381" t="s">
        <v>338</v>
      </c>
      <c r="HE381" s="27">
        <v>44508</v>
      </c>
      <c r="HF381" t="s">
        <v>338</v>
      </c>
      <c r="HG381">
        <v>44508</v>
      </c>
      <c r="HH381" t="s">
        <v>338</v>
      </c>
      <c r="HI381">
        <v>44508</v>
      </c>
      <c r="HJ381" t="s">
        <v>338</v>
      </c>
      <c r="HK381">
        <v>44508</v>
      </c>
      <c r="HL381" t="s">
        <v>338</v>
      </c>
      <c r="HM381" s="27">
        <v>44544</v>
      </c>
      <c r="HN381" t="s">
        <v>2550</v>
      </c>
      <c r="HO381" s="27">
        <v>44497</v>
      </c>
      <c r="HP381" t="s">
        <v>9</v>
      </c>
      <c r="HQ381" s="27">
        <v>44544</v>
      </c>
      <c r="HR381" s="470" t="s">
        <v>9</v>
      </c>
      <c r="HS381" s="471">
        <v>44544</v>
      </c>
      <c r="HT381" t="s">
        <v>9</v>
      </c>
      <c r="HU381" s="27">
        <v>44544</v>
      </c>
      <c r="HV381" t="s">
        <v>9</v>
      </c>
      <c r="HW381" s="27">
        <v>44544</v>
      </c>
      <c r="HX381" t="s">
        <v>9</v>
      </c>
      <c r="HY381" s="27">
        <v>44544</v>
      </c>
      <c r="HZ381" t="s">
        <v>131</v>
      </c>
      <c r="IA381" s="27">
        <v>44587</v>
      </c>
      <c r="IB381" t="s">
        <v>131</v>
      </c>
      <c r="IC381" s="27">
        <v>44587</v>
      </c>
      <c r="ID381" t="s">
        <v>131</v>
      </c>
      <c r="IE381" s="27">
        <v>44587</v>
      </c>
      <c r="IF381" t="s">
        <v>130</v>
      </c>
      <c r="IG381" s="27">
        <v>44587</v>
      </c>
      <c r="IH381" t="s">
        <v>7</v>
      </c>
      <c r="II381" s="27">
        <v>44588</v>
      </c>
      <c r="IJ381" t="s">
        <v>7</v>
      </c>
      <c r="IK381" s="27">
        <v>44608</v>
      </c>
      <c r="IL381" t="s">
        <v>7</v>
      </c>
      <c r="IM381" s="27">
        <v>44608</v>
      </c>
      <c r="IN381" t="s">
        <v>7</v>
      </c>
      <c r="IO381" s="27">
        <v>44608</v>
      </c>
      <c r="IR381" t="s">
        <v>9</v>
      </c>
      <c r="IS381">
        <v>44608</v>
      </c>
      <c r="IT381" t="s">
        <v>9</v>
      </c>
      <c r="IU381" s="27">
        <v>44608</v>
      </c>
      <c r="IV381" t="s">
        <v>9</v>
      </c>
      <c r="IW381" s="27">
        <v>44641</v>
      </c>
      <c r="IX381" t="s">
        <v>9</v>
      </c>
      <c r="IY381" s="27">
        <v>44641</v>
      </c>
      <c r="IZ381" t="s">
        <v>9</v>
      </c>
      <c r="JA381" s="27">
        <v>44641</v>
      </c>
      <c r="JD381" t="s">
        <v>9</v>
      </c>
      <c r="JE381" s="27">
        <v>44641</v>
      </c>
      <c r="JF381" t="s">
        <v>38</v>
      </c>
      <c r="JG381">
        <v>44610</v>
      </c>
      <c r="JH381" t="s">
        <v>2550</v>
      </c>
      <c r="JI381" s="27">
        <v>44497</v>
      </c>
      <c r="JJ381" t="s">
        <v>2550</v>
      </c>
      <c r="JK381">
        <v>44497</v>
      </c>
      <c r="JL381" t="s">
        <v>2550</v>
      </c>
      <c r="JM381" s="27">
        <v>44497</v>
      </c>
      <c r="JN381" t="s">
        <v>2550</v>
      </c>
      <c r="JO381" s="7">
        <v>44497</v>
      </c>
      <c r="JP381" t="s">
        <v>2550</v>
      </c>
      <c r="JQ381" s="27">
        <v>44497</v>
      </c>
      <c r="JR381" t="s">
        <v>2550</v>
      </c>
      <c r="JS381" s="27">
        <v>44497</v>
      </c>
      <c r="JT381" t="s">
        <v>2550</v>
      </c>
      <c r="JU381">
        <v>44497</v>
      </c>
      <c r="JV381" t="s">
        <v>7</v>
      </c>
      <c r="JW381">
        <v>44726</v>
      </c>
      <c r="JX381" t="s">
        <v>7</v>
      </c>
      <c r="JY381" s="27">
        <v>44756</v>
      </c>
      <c r="JZ381" t="s">
        <v>7</v>
      </c>
      <c r="KA381" s="27">
        <v>44756</v>
      </c>
      <c r="KB381" t="s">
        <v>7</v>
      </c>
      <c r="KC381" s="27">
        <v>44756</v>
      </c>
      <c r="KD381" t="s">
        <v>7</v>
      </c>
      <c r="KE381" s="27">
        <v>44756</v>
      </c>
    </row>
    <row r="382" spans="1:291" x14ac:dyDescent="0.25">
      <c r="A382">
        <v>6417</v>
      </c>
      <c r="B382" s="7">
        <v>43935</v>
      </c>
      <c r="D382">
        <v>6382</v>
      </c>
      <c r="E382" s="7">
        <v>43970</v>
      </c>
      <c r="G382">
        <v>134</v>
      </c>
      <c r="I382">
        <v>7907</v>
      </c>
      <c r="J382" s="7">
        <v>43935</v>
      </c>
      <c r="L382">
        <v>134</v>
      </c>
      <c r="M382">
        <v>9305</v>
      </c>
      <c r="O382">
        <v>4280</v>
      </c>
      <c r="P382" s="7">
        <v>43886</v>
      </c>
      <c r="X382">
        <v>9305</v>
      </c>
      <c r="Y382">
        <v>7917</v>
      </c>
      <c r="Z382" s="7">
        <v>43935</v>
      </c>
      <c r="AA382">
        <v>6431</v>
      </c>
      <c r="AB382">
        <v>6431</v>
      </c>
      <c r="AC382">
        <v>8505</v>
      </c>
      <c r="AD382" s="7">
        <v>43972</v>
      </c>
      <c r="AE382" s="14" t="s">
        <v>2588</v>
      </c>
      <c r="AF382" t="s">
        <v>2594</v>
      </c>
      <c r="AG382" s="7">
        <v>43972</v>
      </c>
      <c r="AM382">
        <v>8505</v>
      </c>
      <c r="BD382" t="s">
        <v>2600</v>
      </c>
      <c r="BE382" s="27">
        <v>43999</v>
      </c>
      <c r="BF382" t="s">
        <v>2600</v>
      </c>
      <c r="BG382" s="27">
        <v>43999</v>
      </c>
      <c r="BJ382" t="s">
        <v>2600</v>
      </c>
      <c r="BK382" s="27">
        <v>43999</v>
      </c>
      <c r="BL382" t="s">
        <v>2600</v>
      </c>
      <c r="BM382" s="27">
        <v>43999</v>
      </c>
      <c r="BN382">
        <v>5655</v>
      </c>
      <c r="BO382" s="27">
        <v>44083</v>
      </c>
      <c r="BP382">
        <v>5655</v>
      </c>
      <c r="BQ382" s="7">
        <v>44083</v>
      </c>
      <c r="BT382">
        <v>5655</v>
      </c>
      <c r="BU382" s="27">
        <v>44167</v>
      </c>
      <c r="BV382">
        <v>5655</v>
      </c>
      <c r="BW382" s="7">
        <v>44167</v>
      </c>
      <c r="BZ382">
        <v>5654</v>
      </c>
      <c r="CA382" s="27">
        <v>44167</v>
      </c>
      <c r="DJ382" t="s">
        <v>531</v>
      </c>
      <c r="DK382" s="7">
        <v>44265</v>
      </c>
      <c r="DL382" t="s">
        <v>356</v>
      </c>
      <c r="DM382" s="27">
        <v>44368</v>
      </c>
      <c r="DN382" t="s">
        <v>356</v>
      </c>
      <c r="DO382" s="27">
        <v>44368</v>
      </c>
      <c r="DP382" t="s">
        <v>535</v>
      </c>
      <c r="DQ382" s="27">
        <v>44377</v>
      </c>
      <c r="DT382" t="s">
        <v>535</v>
      </c>
      <c r="DU382" s="27">
        <v>44385</v>
      </c>
      <c r="DV382" t="s">
        <v>531</v>
      </c>
      <c r="DW382" s="27">
        <v>44377</v>
      </c>
      <c r="DX382" t="s">
        <v>527</v>
      </c>
      <c r="DY382" s="7">
        <v>44215</v>
      </c>
      <c r="DZ382" t="s">
        <v>524</v>
      </c>
      <c r="EA382">
        <v>44385</v>
      </c>
      <c r="EB382" t="s">
        <v>524</v>
      </c>
      <c r="EC382" s="27">
        <v>44385</v>
      </c>
      <c r="ED382" t="s">
        <v>524</v>
      </c>
      <c r="EE382" s="27">
        <v>44385</v>
      </c>
      <c r="EF382" t="s">
        <v>524</v>
      </c>
      <c r="EG382" s="7">
        <v>44385</v>
      </c>
      <c r="EH382" t="s">
        <v>524</v>
      </c>
      <c r="EI382" s="27">
        <v>44385</v>
      </c>
      <c r="EL382" t="s">
        <v>519</v>
      </c>
      <c r="EM382" s="27">
        <v>44385</v>
      </c>
      <c r="EN382" t="s">
        <v>518</v>
      </c>
      <c r="EO382" s="27">
        <v>44411</v>
      </c>
      <c r="EP382" t="s">
        <v>519</v>
      </c>
      <c r="EQ382" s="27">
        <v>44411</v>
      </c>
      <c r="ER382" t="s">
        <v>515</v>
      </c>
      <c r="ES382" s="27">
        <v>44385</v>
      </c>
      <c r="ET382" t="s">
        <v>38</v>
      </c>
      <c r="EU382" s="27">
        <v>44385</v>
      </c>
      <c r="EV382" t="s">
        <v>559</v>
      </c>
      <c r="EW382" s="27">
        <v>44377</v>
      </c>
      <c r="EX382" t="s">
        <v>38</v>
      </c>
      <c r="EY382" s="27">
        <v>44385</v>
      </c>
      <c r="EZ382" t="s">
        <v>38</v>
      </c>
      <c r="FA382">
        <v>44385</v>
      </c>
      <c r="FB382" t="s">
        <v>38</v>
      </c>
      <c r="FC382" s="27">
        <v>44385</v>
      </c>
      <c r="FF382" t="s">
        <v>34</v>
      </c>
      <c r="FG382" s="27">
        <v>44411</v>
      </c>
      <c r="FH382" t="s">
        <v>352</v>
      </c>
      <c r="FI382" s="7">
        <v>44419</v>
      </c>
      <c r="FJ382" t="s">
        <v>352</v>
      </c>
      <c r="FK382" s="27">
        <v>44419</v>
      </c>
      <c r="FL382" t="s">
        <v>345</v>
      </c>
      <c r="FM382" s="27">
        <v>44420</v>
      </c>
      <c r="FN382" t="s">
        <v>343</v>
      </c>
      <c r="FO382" s="27">
        <v>44453</v>
      </c>
      <c r="FP382" t="s">
        <v>343</v>
      </c>
      <c r="FQ382" s="27">
        <v>44453</v>
      </c>
      <c r="FR382" t="s">
        <v>342</v>
      </c>
      <c r="FS382" s="27">
        <v>44453</v>
      </c>
      <c r="FT382" t="s">
        <v>342</v>
      </c>
      <c r="FU382" s="7">
        <v>44453</v>
      </c>
      <c r="FV382" t="s">
        <v>342</v>
      </c>
      <c r="FW382" s="27">
        <v>44453</v>
      </c>
      <c r="FX382" t="s">
        <v>342</v>
      </c>
      <c r="FY382" s="27">
        <v>44453</v>
      </c>
      <c r="FZ382" t="s">
        <v>342</v>
      </c>
      <c r="GA382" s="27">
        <v>44453</v>
      </c>
      <c r="GB382" t="s">
        <v>342</v>
      </c>
      <c r="GC382" s="27">
        <v>44453</v>
      </c>
      <c r="GD382" t="s">
        <v>342</v>
      </c>
      <c r="GE382" s="27">
        <v>44453</v>
      </c>
      <c r="GF382" t="s">
        <v>342</v>
      </c>
      <c r="GG382" s="27">
        <v>44453</v>
      </c>
      <c r="GH382" t="s">
        <v>342</v>
      </c>
      <c r="GI382" s="27">
        <v>44480</v>
      </c>
      <c r="GJ382" t="s">
        <v>342</v>
      </c>
      <c r="GK382" s="27">
        <v>44480</v>
      </c>
      <c r="GL382" t="s">
        <v>342</v>
      </c>
      <c r="GM382" s="27">
        <v>44480</v>
      </c>
      <c r="GN382" t="s">
        <v>341</v>
      </c>
      <c r="GO382" s="27">
        <v>44480</v>
      </c>
      <c r="GP382" t="s">
        <v>341</v>
      </c>
      <c r="GQ382" s="27">
        <v>44480</v>
      </c>
      <c r="GR382" t="s">
        <v>341</v>
      </c>
      <c r="GS382" s="27">
        <v>44480</v>
      </c>
      <c r="GT382" t="s">
        <v>341</v>
      </c>
      <c r="GU382" s="27">
        <v>44508</v>
      </c>
      <c r="GV382" t="s">
        <v>340</v>
      </c>
      <c r="GW382" s="27">
        <v>44438</v>
      </c>
      <c r="GX382" t="s">
        <v>340</v>
      </c>
      <c r="GY382" s="27">
        <v>44438</v>
      </c>
      <c r="GZ382" t="s">
        <v>339</v>
      </c>
      <c r="HA382" s="27">
        <v>44508</v>
      </c>
      <c r="HB382" t="s">
        <v>339</v>
      </c>
      <c r="HC382" s="27">
        <v>44508</v>
      </c>
      <c r="HD382" t="s">
        <v>339</v>
      </c>
      <c r="HE382" s="27">
        <v>44508</v>
      </c>
      <c r="HF382" t="s">
        <v>339</v>
      </c>
      <c r="HG382">
        <v>44508</v>
      </c>
      <c r="HH382" t="s">
        <v>339</v>
      </c>
      <c r="HI382">
        <v>44508</v>
      </c>
      <c r="HJ382" t="s">
        <v>339</v>
      </c>
      <c r="HK382">
        <v>44508</v>
      </c>
      <c r="HL382" t="s">
        <v>339</v>
      </c>
      <c r="HM382" s="27">
        <v>44544</v>
      </c>
      <c r="HN382" t="s">
        <v>7</v>
      </c>
      <c r="HO382" s="27">
        <v>44544</v>
      </c>
      <c r="HP382" t="s">
        <v>338</v>
      </c>
      <c r="HQ382" s="27">
        <v>44544</v>
      </c>
      <c r="HR382" s="470" t="s">
        <v>338</v>
      </c>
      <c r="HS382" s="471">
        <v>44544</v>
      </c>
      <c r="HT382" t="s">
        <v>338</v>
      </c>
      <c r="HU382" s="27">
        <v>44544</v>
      </c>
      <c r="HV382" t="s">
        <v>338</v>
      </c>
      <c r="HW382" s="27">
        <v>44544</v>
      </c>
      <c r="HX382" t="s">
        <v>338</v>
      </c>
      <c r="HY382" s="27">
        <v>44544</v>
      </c>
      <c r="HZ382" t="s">
        <v>2550</v>
      </c>
      <c r="IA382" s="27">
        <v>44497</v>
      </c>
      <c r="IB382" t="s">
        <v>2550</v>
      </c>
      <c r="IC382" s="27">
        <v>44497</v>
      </c>
      <c r="ID382" t="s">
        <v>2550</v>
      </c>
      <c r="IE382" s="27">
        <v>44497</v>
      </c>
      <c r="IF382" t="s">
        <v>131</v>
      </c>
      <c r="IG382" s="27">
        <v>44587</v>
      </c>
      <c r="IH382" t="s">
        <v>9</v>
      </c>
      <c r="II382" s="27">
        <v>44588</v>
      </c>
      <c r="IJ382" t="s">
        <v>9</v>
      </c>
      <c r="IK382" s="27">
        <v>44608</v>
      </c>
      <c r="IL382" t="s">
        <v>9</v>
      </c>
      <c r="IM382" s="27">
        <v>44608</v>
      </c>
      <c r="IN382" t="s">
        <v>9</v>
      </c>
      <c r="IO382" s="27">
        <v>44608</v>
      </c>
      <c r="IR382" t="s">
        <v>338</v>
      </c>
      <c r="IS382">
        <v>44608</v>
      </c>
      <c r="IT382" t="s">
        <v>338</v>
      </c>
      <c r="IU382" s="27">
        <v>44608</v>
      </c>
      <c r="IV382" t="s">
        <v>338</v>
      </c>
      <c r="IW382" s="27">
        <v>44641</v>
      </c>
      <c r="IX382" t="s">
        <v>338</v>
      </c>
      <c r="IY382" s="27">
        <v>44641</v>
      </c>
      <c r="IZ382" t="s">
        <v>338</v>
      </c>
      <c r="JA382" s="27">
        <v>44641</v>
      </c>
      <c r="JD382" t="s">
        <v>338</v>
      </c>
      <c r="JE382" s="27">
        <v>44641</v>
      </c>
      <c r="JF382" t="s">
        <v>515</v>
      </c>
      <c r="JG382">
        <v>44610</v>
      </c>
      <c r="JH382" t="s">
        <v>7</v>
      </c>
      <c r="JI382" s="27">
        <v>44663</v>
      </c>
      <c r="JJ382" t="s">
        <v>7</v>
      </c>
      <c r="JK382">
        <v>44663</v>
      </c>
      <c r="JL382" t="s">
        <v>7</v>
      </c>
      <c r="JM382" s="27">
        <v>44663</v>
      </c>
      <c r="JN382" t="s">
        <v>7</v>
      </c>
      <c r="JO382" s="7">
        <v>44663</v>
      </c>
      <c r="JP382" t="s">
        <v>7</v>
      </c>
      <c r="JQ382" s="27">
        <v>44697</v>
      </c>
      <c r="JR382" t="s">
        <v>7</v>
      </c>
      <c r="JS382" s="27">
        <v>44697</v>
      </c>
      <c r="JT382" t="s">
        <v>7</v>
      </c>
      <c r="JU382">
        <v>44697</v>
      </c>
      <c r="JV382" t="s">
        <v>9</v>
      </c>
      <c r="JW382">
        <v>44726</v>
      </c>
      <c r="JX382" t="s">
        <v>9</v>
      </c>
      <c r="JY382" s="27">
        <v>44756</v>
      </c>
      <c r="JZ382" t="s">
        <v>9</v>
      </c>
      <c r="KA382" s="27">
        <v>44756</v>
      </c>
      <c r="KB382" t="s">
        <v>9</v>
      </c>
      <c r="KC382" s="27">
        <v>44756</v>
      </c>
      <c r="KD382" t="s">
        <v>9</v>
      </c>
      <c r="KE382" s="27">
        <v>44756</v>
      </c>
    </row>
    <row r="383" spans="1:291" x14ac:dyDescent="0.25">
      <c r="A383">
        <v>6421</v>
      </c>
      <c r="B383" s="7">
        <v>43935</v>
      </c>
      <c r="D383">
        <v>7907</v>
      </c>
      <c r="E383" s="7">
        <v>43935</v>
      </c>
      <c r="G383">
        <v>291</v>
      </c>
      <c r="I383">
        <v>2100</v>
      </c>
      <c r="J383" s="7">
        <v>43972</v>
      </c>
      <c r="L383">
        <v>291</v>
      </c>
      <c r="M383">
        <v>7917</v>
      </c>
      <c r="O383" t="s">
        <v>2593</v>
      </c>
      <c r="P383" s="7">
        <v>43972</v>
      </c>
      <c r="X383">
        <v>7917</v>
      </c>
      <c r="Y383">
        <v>6417</v>
      </c>
      <c r="Z383" s="7">
        <v>43970</v>
      </c>
      <c r="AA383">
        <v>6382</v>
      </c>
      <c r="AB383">
        <v>6382</v>
      </c>
      <c r="AC383">
        <v>8506</v>
      </c>
      <c r="AD383" s="7">
        <v>43928</v>
      </c>
      <c r="AE383" s="14">
        <v>2496</v>
      </c>
      <c r="AF383">
        <v>5654</v>
      </c>
      <c r="AG383" s="7">
        <v>43972</v>
      </c>
      <c r="AM383">
        <v>8506</v>
      </c>
      <c r="BW383"/>
      <c r="BZ383">
        <v>5655</v>
      </c>
      <c r="CA383" s="27">
        <v>44167</v>
      </c>
      <c r="DJ383" t="s">
        <v>533</v>
      </c>
      <c r="DK383" s="7">
        <v>44253</v>
      </c>
      <c r="DL383" t="s">
        <v>358</v>
      </c>
      <c r="DM383" s="27">
        <v>44368</v>
      </c>
      <c r="DN383" t="s">
        <v>358</v>
      </c>
      <c r="DO383" s="27">
        <v>44368</v>
      </c>
      <c r="DP383" t="s">
        <v>537</v>
      </c>
      <c r="DQ383" s="27">
        <v>44265</v>
      </c>
      <c r="DT383" t="s">
        <v>537</v>
      </c>
      <c r="DU383" s="27">
        <v>44385</v>
      </c>
      <c r="DV383" t="s">
        <v>533</v>
      </c>
      <c r="DW383" s="27">
        <v>44385</v>
      </c>
      <c r="DX383" t="s">
        <v>530</v>
      </c>
      <c r="DY383" s="7">
        <v>44385</v>
      </c>
      <c r="DZ383" t="s">
        <v>527</v>
      </c>
      <c r="EA383">
        <v>44215</v>
      </c>
      <c r="EB383" t="s">
        <v>527</v>
      </c>
      <c r="EC383" s="27">
        <v>44215</v>
      </c>
      <c r="ED383" t="s">
        <v>527</v>
      </c>
      <c r="EE383" s="27">
        <v>44215</v>
      </c>
      <c r="EF383" t="s">
        <v>527</v>
      </c>
      <c r="EG383" s="7">
        <v>44215</v>
      </c>
      <c r="EH383" t="s">
        <v>527</v>
      </c>
      <c r="EI383" s="27">
        <v>44215</v>
      </c>
      <c r="EL383" t="s">
        <v>520</v>
      </c>
      <c r="EM383" s="27">
        <v>44385</v>
      </c>
      <c r="EN383" t="s">
        <v>519</v>
      </c>
      <c r="EO383" s="27">
        <v>44411</v>
      </c>
      <c r="EP383" t="s">
        <v>520</v>
      </c>
      <c r="EQ383" s="27">
        <v>44411</v>
      </c>
      <c r="ER383" t="s">
        <v>516</v>
      </c>
      <c r="ES383" s="27">
        <v>44411</v>
      </c>
      <c r="ET383" t="s">
        <v>515</v>
      </c>
      <c r="EU383" s="27">
        <v>44385</v>
      </c>
      <c r="EV383" t="s">
        <v>38</v>
      </c>
      <c r="EW383" s="27">
        <v>44385</v>
      </c>
      <c r="EX383" t="s">
        <v>515</v>
      </c>
      <c r="EY383" s="27">
        <v>44385</v>
      </c>
      <c r="EZ383" t="s">
        <v>515</v>
      </c>
      <c r="FA383">
        <v>44385</v>
      </c>
      <c r="FB383" t="s">
        <v>515</v>
      </c>
      <c r="FC383" s="27">
        <v>44385</v>
      </c>
      <c r="FF383" t="s">
        <v>559</v>
      </c>
      <c r="FG383" s="27">
        <v>44377</v>
      </c>
      <c r="FH383" t="s">
        <v>34</v>
      </c>
      <c r="FI383" s="7">
        <v>44411</v>
      </c>
      <c r="FJ383" t="s">
        <v>34</v>
      </c>
      <c r="FK383" s="27">
        <v>44411</v>
      </c>
      <c r="FL383" t="s">
        <v>346</v>
      </c>
      <c r="FM383" s="27">
        <v>44419</v>
      </c>
      <c r="FN383" t="s">
        <v>344</v>
      </c>
      <c r="FO383" s="27">
        <v>44453</v>
      </c>
      <c r="FP383" t="s">
        <v>344</v>
      </c>
      <c r="FQ383" s="27">
        <v>44453</v>
      </c>
      <c r="FR383" t="s">
        <v>343</v>
      </c>
      <c r="FS383" s="27">
        <v>44453</v>
      </c>
      <c r="FT383" t="s">
        <v>343</v>
      </c>
      <c r="FU383" s="7">
        <v>44453</v>
      </c>
      <c r="FV383" t="s">
        <v>343</v>
      </c>
      <c r="FW383" s="27">
        <v>44453</v>
      </c>
      <c r="FX383" t="s">
        <v>343</v>
      </c>
      <c r="FY383" s="27">
        <v>44453</v>
      </c>
      <c r="FZ383" t="s">
        <v>343</v>
      </c>
      <c r="GA383" s="27">
        <v>44453</v>
      </c>
      <c r="GB383" t="s">
        <v>343</v>
      </c>
      <c r="GC383" s="27">
        <v>44453</v>
      </c>
      <c r="GD383" t="s">
        <v>343</v>
      </c>
      <c r="GE383" s="27">
        <v>44453</v>
      </c>
      <c r="GF383" t="s">
        <v>343</v>
      </c>
      <c r="GG383" s="27">
        <v>44453</v>
      </c>
      <c r="GH383" t="s">
        <v>343</v>
      </c>
      <c r="GI383" s="27">
        <v>44480</v>
      </c>
      <c r="GJ383" t="s">
        <v>343</v>
      </c>
      <c r="GK383" s="27">
        <v>44480</v>
      </c>
      <c r="GL383" t="s">
        <v>343</v>
      </c>
      <c r="GM383" s="27">
        <v>44480</v>
      </c>
      <c r="GN383" t="s">
        <v>342</v>
      </c>
      <c r="GO383" s="27">
        <v>44480</v>
      </c>
      <c r="GP383" t="s">
        <v>342</v>
      </c>
      <c r="GQ383" s="27">
        <v>44480</v>
      </c>
      <c r="GR383" t="s">
        <v>342</v>
      </c>
      <c r="GS383" s="27">
        <v>44480</v>
      </c>
      <c r="GT383" t="s">
        <v>342</v>
      </c>
      <c r="GU383" s="27">
        <v>44508</v>
      </c>
      <c r="GV383" t="s">
        <v>341</v>
      </c>
      <c r="GW383" s="27">
        <v>44508</v>
      </c>
      <c r="GX383" t="s">
        <v>341</v>
      </c>
      <c r="GY383" s="27">
        <v>44508</v>
      </c>
      <c r="GZ383" t="s">
        <v>340</v>
      </c>
      <c r="HA383" s="27">
        <v>44438</v>
      </c>
      <c r="HB383" t="s">
        <v>340</v>
      </c>
      <c r="HC383" s="27">
        <v>44438</v>
      </c>
      <c r="HD383" t="s">
        <v>340</v>
      </c>
      <c r="HE383" s="27">
        <v>44438</v>
      </c>
      <c r="HF383" t="s">
        <v>340</v>
      </c>
      <c r="HG383">
        <v>44438</v>
      </c>
      <c r="HH383" t="s">
        <v>340</v>
      </c>
      <c r="HI383">
        <v>44438</v>
      </c>
      <c r="HJ383" t="s">
        <v>340</v>
      </c>
      <c r="HK383">
        <v>44438</v>
      </c>
      <c r="HL383" t="s">
        <v>340</v>
      </c>
      <c r="HM383" s="27">
        <v>44438</v>
      </c>
      <c r="HN383" t="s">
        <v>9</v>
      </c>
      <c r="HO383" s="27">
        <v>44544</v>
      </c>
      <c r="HP383" t="s">
        <v>339</v>
      </c>
      <c r="HQ383" s="27">
        <v>44544</v>
      </c>
      <c r="HR383" s="470" t="s">
        <v>339</v>
      </c>
      <c r="HS383" s="471">
        <v>44544</v>
      </c>
      <c r="HT383" t="s">
        <v>339</v>
      </c>
      <c r="HU383" s="27">
        <v>44544</v>
      </c>
      <c r="HV383" t="s">
        <v>339</v>
      </c>
      <c r="HW383" s="27">
        <v>44544</v>
      </c>
      <c r="HX383" t="s">
        <v>339</v>
      </c>
      <c r="HY383" s="27">
        <v>44544</v>
      </c>
      <c r="HZ383" t="s">
        <v>7</v>
      </c>
      <c r="IA383" s="27">
        <v>44588</v>
      </c>
      <c r="IB383" t="s">
        <v>7</v>
      </c>
      <c r="IC383" s="27">
        <v>44588</v>
      </c>
      <c r="ID383" t="s">
        <v>7</v>
      </c>
      <c r="IE383" s="27">
        <v>44588</v>
      </c>
      <c r="IF383" t="s">
        <v>2550</v>
      </c>
      <c r="IG383" s="27">
        <v>44497</v>
      </c>
      <c r="IH383" t="s">
        <v>338</v>
      </c>
      <c r="II383" s="27">
        <v>44588</v>
      </c>
      <c r="IJ383" t="s">
        <v>338</v>
      </c>
      <c r="IK383" s="27">
        <v>44608</v>
      </c>
      <c r="IL383" t="s">
        <v>338</v>
      </c>
      <c r="IM383" s="27">
        <v>44608</v>
      </c>
      <c r="IN383" t="s">
        <v>338</v>
      </c>
      <c r="IO383" s="27">
        <v>44608</v>
      </c>
      <c r="IR383" t="s">
        <v>339</v>
      </c>
      <c r="IS383">
        <v>44608</v>
      </c>
      <c r="IT383" t="s">
        <v>339</v>
      </c>
      <c r="IU383" s="27">
        <v>44608</v>
      </c>
      <c r="IV383" t="s">
        <v>339</v>
      </c>
      <c r="IW383" s="27">
        <v>44641</v>
      </c>
      <c r="IX383" t="s">
        <v>339</v>
      </c>
      <c r="IY383" s="27">
        <v>44641</v>
      </c>
      <c r="IZ383" t="s">
        <v>339</v>
      </c>
      <c r="JA383" s="27">
        <v>44641</v>
      </c>
      <c r="JD383" t="s">
        <v>339</v>
      </c>
      <c r="JE383" s="27">
        <v>44641</v>
      </c>
      <c r="JF383" t="s">
        <v>516</v>
      </c>
      <c r="JG383">
        <v>44610</v>
      </c>
      <c r="JH383" t="s">
        <v>9</v>
      </c>
      <c r="JI383" s="27">
        <v>44663</v>
      </c>
      <c r="JJ383" t="s">
        <v>9</v>
      </c>
      <c r="JK383">
        <v>44663</v>
      </c>
      <c r="JL383" t="s">
        <v>9</v>
      </c>
      <c r="JM383" s="27">
        <v>44663</v>
      </c>
      <c r="JN383" t="s">
        <v>9</v>
      </c>
      <c r="JO383" s="7">
        <v>44663</v>
      </c>
      <c r="JP383" t="s">
        <v>9</v>
      </c>
      <c r="JQ383" s="27">
        <v>44697</v>
      </c>
      <c r="JR383" t="s">
        <v>9</v>
      </c>
      <c r="JS383" s="27">
        <v>44697</v>
      </c>
      <c r="JT383" t="s">
        <v>9</v>
      </c>
      <c r="JU383">
        <v>44697</v>
      </c>
      <c r="JV383" t="s">
        <v>338</v>
      </c>
      <c r="JW383">
        <v>44663</v>
      </c>
      <c r="JX383" t="s">
        <v>338</v>
      </c>
      <c r="JY383" s="27">
        <v>44663</v>
      </c>
      <c r="JZ383" t="s">
        <v>338</v>
      </c>
      <c r="KA383" s="27">
        <v>44663</v>
      </c>
      <c r="KB383" t="s">
        <v>338</v>
      </c>
      <c r="KC383" s="27">
        <v>44663</v>
      </c>
      <c r="KD383" t="s">
        <v>338</v>
      </c>
      <c r="KE383" s="27">
        <v>44663</v>
      </c>
    </row>
    <row r="384" spans="1:291" x14ac:dyDescent="0.25">
      <c r="A384">
        <v>6430</v>
      </c>
      <c r="B384" s="7">
        <v>43935</v>
      </c>
      <c r="D384">
        <v>2100</v>
      </c>
      <c r="E384" s="7">
        <v>43952</v>
      </c>
      <c r="G384">
        <v>137</v>
      </c>
      <c r="I384">
        <v>820</v>
      </c>
      <c r="J384" s="7">
        <v>43972</v>
      </c>
      <c r="L384">
        <v>137</v>
      </c>
      <c r="M384">
        <v>6417</v>
      </c>
      <c r="O384">
        <v>8520</v>
      </c>
      <c r="P384" s="7">
        <v>43846</v>
      </c>
      <c r="X384">
        <v>6417</v>
      </c>
      <c r="Y384">
        <v>6421</v>
      </c>
      <c r="Z384" s="7">
        <v>43970</v>
      </c>
      <c r="AA384">
        <v>7907</v>
      </c>
      <c r="AB384">
        <v>7907</v>
      </c>
      <c r="AC384">
        <v>5650</v>
      </c>
      <c r="AD384" s="7">
        <v>43972</v>
      </c>
      <c r="AE384" s="14">
        <v>2497</v>
      </c>
      <c r="AF384">
        <v>5655</v>
      </c>
      <c r="AG384" s="7">
        <v>43972</v>
      </c>
      <c r="AM384">
        <v>5650</v>
      </c>
      <c r="BW384"/>
      <c r="DJ384" t="s">
        <v>535</v>
      </c>
      <c r="DK384" s="7">
        <v>44265</v>
      </c>
      <c r="DL384" t="s">
        <v>359</v>
      </c>
      <c r="DM384" s="27">
        <v>44368</v>
      </c>
      <c r="DN384" t="s">
        <v>359</v>
      </c>
      <c r="DO384" s="27">
        <v>44368</v>
      </c>
      <c r="DP384" t="s">
        <v>539</v>
      </c>
      <c r="DQ384" s="27">
        <v>44377</v>
      </c>
      <c r="DT384" t="s">
        <v>539</v>
      </c>
      <c r="DU384" s="27">
        <v>44385</v>
      </c>
      <c r="DV384" t="s">
        <v>535</v>
      </c>
      <c r="DW384" s="27">
        <v>44385</v>
      </c>
      <c r="DX384" t="s">
        <v>531</v>
      </c>
      <c r="DY384" s="7">
        <v>44377</v>
      </c>
      <c r="DZ384" t="s">
        <v>530</v>
      </c>
      <c r="EA384">
        <v>44385</v>
      </c>
      <c r="EB384" t="s">
        <v>530</v>
      </c>
      <c r="EC384" s="27">
        <v>44385</v>
      </c>
      <c r="ED384" t="s">
        <v>530</v>
      </c>
      <c r="EE384" s="27">
        <v>44385</v>
      </c>
      <c r="EF384" t="s">
        <v>530</v>
      </c>
      <c r="EG384" s="7">
        <v>44385</v>
      </c>
      <c r="EH384" t="s">
        <v>530</v>
      </c>
      <c r="EI384" s="27">
        <v>44385</v>
      </c>
      <c r="EL384" t="s">
        <v>522</v>
      </c>
      <c r="EM384" s="27">
        <v>44385</v>
      </c>
      <c r="EN384" t="s">
        <v>520</v>
      </c>
      <c r="EO384" s="27">
        <v>44411</v>
      </c>
      <c r="EP384" t="s">
        <v>522</v>
      </c>
      <c r="EQ384" s="27">
        <v>44411</v>
      </c>
      <c r="ER384" t="s">
        <v>517</v>
      </c>
      <c r="ES384" s="27">
        <v>44411</v>
      </c>
      <c r="ET384" t="s">
        <v>516</v>
      </c>
      <c r="EU384" s="27">
        <v>44411</v>
      </c>
      <c r="EV384" t="s">
        <v>515</v>
      </c>
      <c r="EW384" s="27">
        <v>44385</v>
      </c>
      <c r="EX384" t="s">
        <v>516</v>
      </c>
      <c r="EY384" s="27">
        <v>44411</v>
      </c>
      <c r="EZ384" t="s">
        <v>516</v>
      </c>
      <c r="FA384">
        <v>44411</v>
      </c>
      <c r="FB384" t="s">
        <v>516</v>
      </c>
      <c r="FC384" s="27">
        <v>44411</v>
      </c>
      <c r="FF384" t="s">
        <v>38</v>
      </c>
      <c r="FG384" s="27">
        <v>44385</v>
      </c>
      <c r="FH384" t="s">
        <v>559</v>
      </c>
      <c r="FI384" s="7">
        <v>44377</v>
      </c>
      <c r="FJ384" t="s">
        <v>559</v>
      </c>
      <c r="FK384" s="27">
        <v>44377</v>
      </c>
      <c r="FL384" t="s">
        <v>348</v>
      </c>
      <c r="FM384" s="27">
        <v>44419</v>
      </c>
      <c r="FN384" t="s">
        <v>345</v>
      </c>
      <c r="FO384" s="27">
        <v>44449</v>
      </c>
      <c r="FP384" t="s">
        <v>345</v>
      </c>
      <c r="FQ384" s="27">
        <v>44449</v>
      </c>
      <c r="FR384" t="s">
        <v>344</v>
      </c>
      <c r="FS384" s="27">
        <v>44453</v>
      </c>
      <c r="FT384" t="s">
        <v>344</v>
      </c>
      <c r="FU384" s="7">
        <v>44453</v>
      </c>
      <c r="FV384" t="s">
        <v>344</v>
      </c>
      <c r="FW384" s="27">
        <v>44453</v>
      </c>
      <c r="FX384" t="s">
        <v>344</v>
      </c>
      <c r="FY384" s="27">
        <v>44453</v>
      </c>
      <c r="FZ384" t="s">
        <v>344</v>
      </c>
      <c r="GA384" s="27">
        <v>44453</v>
      </c>
      <c r="GB384" t="s">
        <v>344</v>
      </c>
      <c r="GC384" s="27">
        <v>44453</v>
      </c>
      <c r="GD384" t="s">
        <v>344</v>
      </c>
      <c r="GE384" s="27">
        <v>44453</v>
      </c>
      <c r="GF384" t="s">
        <v>344</v>
      </c>
      <c r="GG384" s="27">
        <v>44453</v>
      </c>
      <c r="GH384" t="s">
        <v>344</v>
      </c>
      <c r="GI384" s="27">
        <v>44480</v>
      </c>
      <c r="GJ384" t="s">
        <v>344</v>
      </c>
      <c r="GK384" s="27">
        <v>44480</v>
      </c>
      <c r="GL384" t="s">
        <v>344</v>
      </c>
      <c r="GM384" s="27">
        <v>44480</v>
      </c>
      <c r="GN384" t="s">
        <v>343</v>
      </c>
      <c r="GO384" s="27">
        <v>44480</v>
      </c>
      <c r="GP384" t="s">
        <v>343</v>
      </c>
      <c r="GQ384" s="27">
        <v>44480</v>
      </c>
      <c r="GR384" t="s">
        <v>343</v>
      </c>
      <c r="GS384" s="27">
        <v>44480</v>
      </c>
      <c r="GT384" t="s">
        <v>343</v>
      </c>
      <c r="GU384" s="27">
        <v>44508</v>
      </c>
      <c r="GV384" t="s">
        <v>342</v>
      </c>
      <c r="GW384" s="27">
        <v>44508</v>
      </c>
      <c r="GX384" t="s">
        <v>342</v>
      </c>
      <c r="GY384" s="27">
        <v>44508</v>
      </c>
      <c r="GZ384" t="s">
        <v>341</v>
      </c>
      <c r="HA384" s="27">
        <v>44508</v>
      </c>
      <c r="HB384" t="s">
        <v>341</v>
      </c>
      <c r="HC384" s="27">
        <v>44508</v>
      </c>
      <c r="HD384" t="s">
        <v>341</v>
      </c>
      <c r="HE384" s="27">
        <v>44508</v>
      </c>
      <c r="HF384" t="s">
        <v>341</v>
      </c>
      <c r="HG384">
        <v>44508</v>
      </c>
      <c r="HH384" t="s">
        <v>341</v>
      </c>
      <c r="HI384">
        <v>44508</v>
      </c>
      <c r="HJ384" t="s">
        <v>341</v>
      </c>
      <c r="HK384">
        <v>44508</v>
      </c>
      <c r="HL384" t="s">
        <v>341</v>
      </c>
      <c r="HM384" s="27">
        <v>44544</v>
      </c>
      <c r="HN384" t="s">
        <v>338</v>
      </c>
      <c r="HO384" s="27">
        <v>44544</v>
      </c>
      <c r="HP384" t="s">
        <v>340</v>
      </c>
      <c r="HQ384" s="27">
        <v>44438</v>
      </c>
      <c r="HR384" s="470" t="s">
        <v>340</v>
      </c>
      <c r="HS384" s="471">
        <v>44438</v>
      </c>
      <c r="HT384" t="s">
        <v>340</v>
      </c>
      <c r="HU384" s="27">
        <v>44438</v>
      </c>
      <c r="HV384" t="s">
        <v>340</v>
      </c>
      <c r="HW384" s="27">
        <v>44438</v>
      </c>
      <c r="HX384" t="s">
        <v>340</v>
      </c>
      <c r="HY384" s="27">
        <v>44438</v>
      </c>
      <c r="HZ384" t="s">
        <v>9</v>
      </c>
      <c r="IA384" s="27">
        <v>44588</v>
      </c>
      <c r="IB384" t="s">
        <v>9</v>
      </c>
      <c r="IC384" s="27">
        <v>44588</v>
      </c>
      <c r="ID384" t="s">
        <v>9</v>
      </c>
      <c r="IE384" s="27">
        <v>44588</v>
      </c>
      <c r="IF384" t="s">
        <v>7</v>
      </c>
      <c r="IG384" s="27">
        <v>44588</v>
      </c>
      <c r="IH384" t="s">
        <v>339</v>
      </c>
      <c r="II384" s="27">
        <v>44588</v>
      </c>
      <c r="IJ384" t="s">
        <v>339</v>
      </c>
      <c r="IK384" s="27">
        <v>44608</v>
      </c>
      <c r="IL384" t="s">
        <v>339</v>
      </c>
      <c r="IM384" s="27">
        <v>44608</v>
      </c>
      <c r="IN384" t="s">
        <v>339</v>
      </c>
      <c r="IO384" s="27">
        <v>44608</v>
      </c>
      <c r="IR384" t="s">
        <v>340</v>
      </c>
      <c r="IS384">
        <v>44438</v>
      </c>
      <c r="IT384" t="s">
        <v>340</v>
      </c>
      <c r="IU384" s="27">
        <v>44438</v>
      </c>
      <c r="IV384" t="s">
        <v>340</v>
      </c>
      <c r="IW384" s="27">
        <v>44438</v>
      </c>
      <c r="IX384" t="s">
        <v>340</v>
      </c>
      <c r="IY384" s="27">
        <v>44438</v>
      </c>
      <c r="IZ384" t="s">
        <v>340</v>
      </c>
      <c r="JA384" s="27">
        <v>44438</v>
      </c>
      <c r="JD384" t="s">
        <v>340</v>
      </c>
      <c r="JE384" s="27">
        <v>44438</v>
      </c>
      <c r="JF384" t="s">
        <v>517</v>
      </c>
      <c r="JG384">
        <v>44623</v>
      </c>
      <c r="JH384" t="s">
        <v>338</v>
      </c>
      <c r="JI384" s="27">
        <v>44663</v>
      </c>
      <c r="JJ384" t="s">
        <v>338</v>
      </c>
      <c r="JK384">
        <v>44663</v>
      </c>
      <c r="JL384" t="s">
        <v>338</v>
      </c>
      <c r="JM384" s="27">
        <v>44663</v>
      </c>
      <c r="JN384" t="s">
        <v>338</v>
      </c>
      <c r="JO384" s="7">
        <v>44663</v>
      </c>
      <c r="JP384" t="s">
        <v>338</v>
      </c>
      <c r="JQ384" s="27">
        <v>44663</v>
      </c>
      <c r="JR384" t="s">
        <v>338</v>
      </c>
      <c r="JS384" s="27">
        <v>44663</v>
      </c>
      <c r="JT384" t="s">
        <v>338</v>
      </c>
      <c r="JU384">
        <v>44663</v>
      </c>
      <c r="JV384" t="s">
        <v>339</v>
      </c>
      <c r="JW384">
        <v>44726</v>
      </c>
      <c r="JX384" t="s">
        <v>339</v>
      </c>
      <c r="JY384" s="27">
        <v>44756</v>
      </c>
      <c r="JZ384" t="s">
        <v>339</v>
      </c>
      <c r="KA384" s="27">
        <v>44756</v>
      </c>
      <c r="KB384" t="s">
        <v>339</v>
      </c>
      <c r="KC384" s="27">
        <v>44756</v>
      </c>
      <c r="KD384" t="s">
        <v>339</v>
      </c>
      <c r="KE384" s="27">
        <v>44756</v>
      </c>
    </row>
    <row r="385" spans="1:291" x14ac:dyDescent="0.25">
      <c r="A385">
        <v>6431</v>
      </c>
      <c r="B385" s="7">
        <v>43900</v>
      </c>
      <c r="D385">
        <v>820</v>
      </c>
      <c r="E385" s="7">
        <v>43952</v>
      </c>
      <c r="G385">
        <v>165</v>
      </c>
      <c r="I385">
        <v>890</v>
      </c>
      <c r="J385" s="7">
        <v>43972</v>
      </c>
      <c r="L385">
        <v>165</v>
      </c>
      <c r="M385">
        <v>6421</v>
      </c>
      <c r="O385">
        <v>8525</v>
      </c>
      <c r="P385" s="7">
        <v>43972</v>
      </c>
      <c r="X385">
        <v>6421</v>
      </c>
      <c r="Y385">
        <v>6430</v>
      </c>
      <c r="Z385" s="7">
        <v>43970</v>
      </c>
      <c r="AA385">
        <v>2100</v>
      </c>
      <c r="AB385">
        <v>2100</v>
      </c>
      <c r="AC385">
        <v>5651</v>
      </c>
      <c r="AD385" s="7">
        <v>43972</v>
      </c>
      <c r="AE385" s="14">
        <v>2495</v>
      </c>
      <c r="AF385" t="s">
        <v>2599</v>
      </c>
      <c r="AG385" s="7">
        <v>43994</v>
      </c>
      <c r="AM385">
        <v>5651</v>
      </c>
      <c r="BW385"/>
      <c r="DJ385" t="s">
        <v>537</v>
      </c>
      <c r="DK385" s="7">
        <v>44265</v>
      </c>
      <c r="DL385" t="s">
        <v>360</v>
      </c>
      <c r="DM385" s="27">
        <v>44368</v>
      </c>
      <c r="DN385" t="s">
        <v>360</v>
      </c>
      <c r="DO385" s="27">
        <v>44368</v>
      </c>
      <c r="DP385" t="s">
        <v>540</v>
      </c>
      <c r="DQ385" s="27">
        <v>44377</v>
      </c>
      <c r="DT385" t="s">
        <v>540</v>
      </c>
      <c r="DU385" s="27">
        <v>44385</v>
      </c>
      <c r="DV385" t="s">
        <v>537</v>
      </c>
      <c r="DW385" s="27">
        <v>44385</v>
      </c>
      <c r="DX385" t="s">
        <v>533</v>
      </c>
      <c r="DY385" s="7">
        <v>44385</v>
      </c>
      <c r="DZ385" t="s">
        <v>531</v>
      </c>
      <c r="EA385">
        <v>44377</v>
      </c>
      <c r="EB385" t="s">
        <v>531</v>
      </c>
      <c r="EC385" s="27">
        <v>44377</v>
      </c>
      <c r="ED385" t="s">
        <v>531</v>
      </c>
      <c r="EE385" s="27">
        <v>44377</v>
      </c>
      <c r="EF385" t="s">
        <v>531</v>
      </c>
      <c r="EG385" s="7">
        <v>44377</v>
      </c>
      <c r="EH385" t="s">
        <v>531</v>
      </c>
      <c r="EI385" s="27">
        <v>44377</v>
      </c>
      <c r="EL385" t="s">
        <v>524</v>
      </c>
      <c r="EM385" s="27">
        <v>44385</v>
      </c>
      <c r="EN385" t="s">
        <v>522</v>
      </c>
      <c r="EO385" s="27">
        <v>44411</v>
      </c>
      <c r="EP385" t="s">
        <v>524</v>
      </c>
      <c r="EQ385" s="27">
        <v>44411</v>
      </c>
      <c r="ER385" t="s">
        <v>518</v>
      </c>
      <c r="ES385" s="27">
        <v>44411</v>
      </c>
      <c r="ET385" t="s">
        <v>517</v>
      </c>
      <c r="EU385" s="27">
        <v>44411</v>
      </c>
      <c r="EV385" t="s">
        <v>516</v>
      </c>
      <c r="EW385" s="27">
        <v>44411</v>
      </c>
      <c r="EX385" t="s">
        <v>517</v>
      </c>
      <c r="EY385" s="27">
        <v>44411</v>
      </c>
      <c r="EZ385" t="s">
        <v>517</v>
      </c>
      <c r="FA385">
        <v>44411</v>
      </c>
      <c r="FB385" t="s">
        <v>517</v>
      </c>
      <c r="FC385" s="27">
        <v>44411</v>
      </c>
      <c r="FF385" t="s">
        <v>515</v>
      </c>
      <c r="FG385" s="27">
        <v>44385</v>
      </c>
      <c r="FH385" t="s">
        <v>38</v>
      </c>
      <c r="FI385" s="7">
        <v>44385</v>
      </c>
      <c r="FJ385" t="s">
        <v>38</v>
      </c>
      <c r="FK385" s="27">
        <v>44385</v>
      </c>
      <c r="FL385" t="s">
        <v>350</v>
      </c>
      <c r="FM385" s="27">
        <v>44050</v>
      </c>
      <c r="FN385" t="s">
        <v>346</v>
      </c>
      <c r="FO385" s="27">
        <v>44449</v>
      </c>
      <c r="FP385" t="s">
        <v>346</v>
      </c>
      <c r="FQ385" s="27">
        <v>44449</v>
      </c>
      <c r="FR385" t="s">
        <v>345</v>
      </c>
      <c r="FS385" s="27">
        <v>44449</v>
      </c>
      <c r="FT385" t="s">
        <v>345</v>
      </c>
      <c r="FU385" s="7">
        <v>44449</v>
      </c>
      <c r="FV385" t="s">
        <v>345</v>
      </c>
      <c r="FW385" s="27">
        <v>44449</v>
      </c>
      <c r="FX385" t="s">
        <v>345</v>
      </c>
      <c r="FY385" s="27">
        <v>44449</v>
      </c>
      <c r="FZ385" t="s">
        <v>345</v>
      </c>
      <c r="GA385" s="27">
        <v>44449</v>
      </c>
      <c r="GB385" t="s">
        <v>345</v>
      </c>
      <c r="GC385" s="27">
        <v>44449</v>
      </c>
      <c r="GD385" t="s">
        <v>345</v>
      </c>
      <c r="GE385" s="27">
        <v>44449</v>
      </c>
      <c r="GF385" t="s">
        <v>345</v>
      </c>
      <c r="GG385" s="27">
        <v>44449</v>
      </c>
      <c r="GH385" t="s">
        <v>345</v>
      </c>
      <c r="GI385" s="27">
        <v>44480</v>
      </c>
      <c r="GJ385" t="s">
        <v>345</v>
      </c>
      <c r="GK385" s="27">
        <v>44480</v>
      </c>
      <c r="GL385" t="s">
        <v>345</v>
      </c>
      <c r="GM385" s="27">
        <v>44480</v>
      </c>
      <c r="GN385" t="s">
        <v>344</v>
      </c>
      <c r="GO385" s="27">
        <v>44480</v>
      </c>
      <c r="GP385" t="s">
        <v>344</v>
      </c>
      <c r="GQ385" s="27">
        <v>44480</v>
      </c>
      <c r="GR385" t="s">
        <v>344</v>
      </c>
      <c r="GS385" s="27">
        <v>44480</v>
      </c>
      <c r="GT385" t="s">
        <v>344</v>
      </c>
      <c r="GU385" s="27">
        <v>44508</v>
      </c>
      <c r="GV385" t="s">
        <v>343</v>
      </c>
      <c r="GW385" s="27">
        <v>44508</v>
      </c>
      <c r="GX385" t="s">
        <v>343</v>
      </c>
      <c r="GY385" s="27">
        <v>44508</v>
      </c>
      <c r="GZ385" t="s">
        <v>342</v>
      </c>
      <c r="HA385" s="27">
        <v>44508</v>
      </c>
      <c r="HB385" t="s">
        <v>342</v>
      </c>
      <c r="HC385" s="27">
        <v>44508</v>
      </c>
      <c r="HD385" t="s">
        <v>342</v>
      </c>
      <c r="HE385" s="27">
        <v>44508</v>
      </c>
      <c r="HF385" t="s">
        <v>342</v>
      </c>
      <c r="HG385">
        <v>44508</v>
      </c>
      <c r="HH385" t="s">
        <v>342</v>
      </c>
      <c r="HI385">
        <v>44508</v>
      </c>
      <c r="HJ385" t="s">
        <v>342</v>
      </c>
      <c r="HK385">
        <v>44508</v>
      </c>
      <c r="HL385" t="s">
        <v>342</v>
      </c>
      <c r="HM385" s="27">
        <v>44544</v>
      </c>
      <c r="HN385" t="s">
        <v>339</v>
      </c>
      <c r="HO385" s="27">
        <v>44544</v>
      </c>
      <c r="HP385" t="s">
        <v>341</v>
      </c>
      <c r="HQ385" s="27">
        <v>44544</v>
      </c>
      <c r="HR385" s="470" t="s">
        <v>341</v>
      </c>
      <c r="HS385" s="471">
        <v>44544</v>
      </c>
      <c r="HT385" t="s">
        <v>341</v>
      </c>
      <c r="HU385" s="27">
        <v>44544</v>
      </c>
      <c r="HV385" t="s">
        <v>341</v>
      </c>
      <c r="HW385" s="27">
        <v>44544</v>
      </c>
      <c r="HX385" t="s">
        <v>341</v>
      </c>
      <c r="HY385" s="27">
        <v>44544</v>
      </c>
      <c r="HZ385" t="s">
        <v>338</v>
      </c>
      <c r="IA385" s="27">
        <v>44588</v>
      </c>
      <c r="IB385" t="s">
        <v>338</v>
      </c>
      <c r="IC385" s="27">
        <v>44588</v>
      </c>
      <c r="ID385" t="s">
        <v>338</v>
      </c>
      <c r="IE385" s="27">
        <v>44588</v>
      </c>
      <c r="IF385" t="s">
        <v>9</v>
      </c>
      <c r="IG385" s="27">
        <v>44588</v>
      </c>
      <c r="IH385" t="s">
        <v>340</v>
      </c>
      <c r="II385" s="27">
        <v>44438</v>
      </c>
      <c r="IJ385" t="s">
        <v>340</v>
      </c>
      <c r="IK385" s="27">
        <v>44438</v>
      </c>
      <c r="IL385" t="s">
        <v>340</v>
      </c>
      <c r="IM385" s="27">
        <v>44438</v>
      </c>
      <c r="IN385" t="s">
        <v>340</v>
      </c>
      <c r="IO385" s="27">
        <v>44438</v>
      </c>
      <c r="IR385" t="s">
        <v>341</v>
      </c>
      <c r="IS385">
        <v>44608</v>
      </c>
      <c r="IT385" t="s">
        <v>341</v>
      </c>
      <c r="IU385" s="27">
        <v>44608</v>
      </c>
      <c r="IV385" t="s">
        <v>341</v>
      </c>
      <c r="IW385" s="27">
        <v>44641</v>
      </c>
      <c r="IX385" t="s">
        <v>341</v>
      </c>
      <c r="IY385" s="27">
        <v>44641</v>
      </c>
      <c r="IZ385" t="s">
        <v>341</v>
      </c>
      <c r="JA385" s="27">
        <v>44641</v>
      </c>
      <c r="JD385" t="s">
        <v>341</v>
      </c>
      <c r="JE385" s="27">
        <v>44641</v>
      </c>
      <c r="JF385" t="s">
        <v>518</v>
      </c>
      <c r="JG385">
        <v>44623</v>
      </c>
      <c r="JH385" t="s">
        <v>339</v>
      </c>
      <c r="JI385" s="27">
        <v>44663</v>
      </c>
      <c r="JJ385" t="s">
        <v>339</v>
      </c>
      <c r="JK385">
        <v>44663</v>
      </c>
      <c r="JL385" t="s">
        <v>339</v>
      </c>
      <c r="JM385" s="27">
        <v>44663</v>
      </c>
      <c r="JN385" t="s">
        <v>339</v>
      </c>
      <c r="JO385" s="7">
        <v>44663</v>
      </c>
      <c r="JP385" t="s">
        <v>339</v>
      </c>
      <c r="JQ385" s="27">
        <v>44697</v>
      </c>
      <c r="JR385" t="s">
        <v>339</v>
      </c>
      <c r="JS385" s="27">
        <v>44697</v>
      </c>
      <c r="JT385" t="s">
        <v>339</v>
      </c>
      <c r="JU385">
        <v>44697</v>
      </c>
      <c r="JV385" t="s">
        <v>340</v>
      </c>
      <c r="JW385">
        <v>44438</v>
      </c>
      <c r="JX385" t="s">
        <v>340</v>
      </c>
      <c r="JY385" s="27">
        <v>44438</v>
      </c>
      <c r="JZ385" t="s">
        <v>340</v>
      </c>
      <c r="KA385" s="27">
        <v>44438</v>
      </c>
      <c r="KB385" t="s">
        <v>340</v>
      </c>
      <c r="KC385" s="27">
        <v>44438</v>
      </c>
      <c r="KD385" t="s">
        <v>340</v>
      </c>
      <c r="KE385" s="27">
        <v>44438</v>
      </c>
    </row>
    <row r="386" spans="1:291" x14ac:dyDescent="0.25">
      <c r="A386">
        <v>6382</v>
      </c>
      <c r="B386" s="7">
        <v>43802</v>
      </c>
      <c r="D386">
        <v>890</v>
      </c>
      <c r="E386" s="7">
        <v>43952</v>
      </c>
      <c r="G386">
        <v>301</v>
      </c>
      <c r="I386">
        <v>891</v>
      </c>
      <c r="J386" s="7">
        <v>43972</v>
      </c>
      <c r="L386">
        <v>301</v>
      </c>
      <c r="M386">
        <v>6430</v>
      </c>
      <c r="O386">
        <v>8530</v>
      </c>
      <c r="P386" s="7">
        <v>43972</v>
      </c>
      <c r="X386">
        <v>6430</v>
      </c>
      <c r="Y386">
        <v>6431</v>
      </c>
      <c r="Z386" s="7">
        <v>43900</v>
      </c>
      <c r="AA386">
        <v>820</v>
      </c>
      <c r="AB386">
        <v>820</v>
      </c>
      <c r="AC386">
        <v>5652</v>
      </c>
      <c r="AD386" s="7">
        <v>43972</v>
      </c>
      <c r="AE386" s="14">
        <v>2499</v>
      </c>
      <c r="AM386">
        <v>5652</v>
      </c>
      <c r="BW386"/>
      <c r="DJ386" t="s">
        <v>539</v>
      </c>
      <c r="DK386" s="7">
        <v>44265</v>
      </c>
      <c r="DL386" t="s">
        <v>361</v>
      </c>
      <c r="DM386" s="27">
        <v>44368</v>
      </c>
      <c r="DN386" t="s">
        <v>361</v>
      </c>
      <c r="DO386" s="27">
        <v>44368</v>
      </c>
      <c r="DP386" t="s">
        <v>541</v>
      </c>
      <c r="DQ386" s="27">
        <v>44377</v>
      </c>
      <c r="DT386" t="s">
        <v>541</v>
      </c>
      <c r="DU386" s="27">
        <v>44385</v>
      </c>
      <c r="DV386" t="s">
        <v>539</v>
      </c>
      <c r="DW386" s="27">
        <v>44385</v>
      </c>
      <c r="DX386" t="s">
        <v>534</v>
      </c>
      <c r="DY386" s="7">
        <v>44392</v>
      </c>
      <c r="DZ386" t="s">
        <v>533</v>
      </c>
      <c r="EA386">
        <v>44385</v>
      </c>
      <c r="EB386" t="s">
        <v>533</v>
      </c>
      <c r="EC386" s="27">
        <v>44385</v>
      </c>
      <c r="ED386" t="s">
        <v>533</v>
      </c>
      <c r="EE386" s="27">
        <v>44385</v>
      </c>
      <c r="EF386" t="s">
        <v>533</v>
      </c>
      <c r="EG386" s="7">
        <v>44385</v>
      </c>
      <c r="EH386" t="s">
        <v>533</v>
      </c>
      <c r="EI386" s="27">
        <v>44385</v>
      </c>
      <c r="EL386" t="s">
        <v>527</v>
      </c>
      <c r="EM386" s="27">
        <v>44215</v>
      </c>
      <c r="EN386" t="s">
        <v>524</v>
      </c>
      <c r="EO386" s="27">
        <v>44411</v>
      </c>
      <c r="EP386" t="s">
        <v>527</v>
      </c>
      <c r="EQ386" s="27">
        <v>44215</v>
      </c>
      <c r="ER386" t="s">
        <v>519</v>
      </c>
      <c r="ES386" s="27">
        <v>44411</v>
      </c>
      <c r="ET386" t="s">
        <v>518</v>
      </c>
      <c r="EU386" s="27">
        <v>44411</v>
      </c>
      <c r="EV386" t="s">
        <v>517</v>
      </c>
      <c r="EW386" s="27">
        <v>44411</v>
      </c>
      <c r="EX386" t="s">
        <v>518</v>
      </c>
      <c r="EY386" s="27">
        <v>44411</v>
      </c>
      <c r="EZ386" t="s">
        <v>518</v>
      </c>
      <c r="FA386">
        <v>44411</v>
      </c>
      <c r="FB386" t="s">
        <v>518</v>
      </c>
      <c r="FC386" s="27">
        <v>44411</v>
      </c>
      <c r="FF386" t="s">
        <v>516</v>
      </c>
      <c r="FG386" s="27">
        <v>44411</v>
      </c>
      <c r="FH386" t="s">
        <v>515</v>
      </c>
      <c r="FI386" s="7">
        <v>44385</v>
      </c>
      <c r="FJ386" t="s">
        <v>515</v>
      </c>
      <c r="FK386" s="27">
        <v>44385</v>
      </c>
      <c r="FL386" t="s">
        <v>351</v>
      </c>
      <c r="FM386" s="27">
        <v>44419</v>
      </c>
      <c r="FN386" t="s">
        <v>348</v>
      </c>
      <c r="FO386" s="27">
        <v>44449</v>
      </c>
      <c r="FP386" t="s">
        <v>348</v>
      </c>
      <c r="FQ386" s="27">
        <v>44449</v>
      </c>
      <c r="FR386" t="s">
        <v>346</v>
      </c>
      <c r="FS386" s="27">
        <v>44449</v>
      </c>
      <c r="FT386" t="s">
        <v>346</v>
      </c>
      <c r="FU386" s="7">
        <v>44449</v>
      </c>
      <c r="FV386" t="s">
        <v>346</v>
      </c>
      <c r="FW386" s="27">
        <v>44449</v>
      </c>
      <c r="FX386" t="s">
        <v>346</v>
      </c>
      <c r="FY386" s="27">
        <v>44449</v>
      </c>
      <c r="FZ386" t="s">
        <v>346</v>
      </c>
      <c r="GA386" s="27">
        <v>44449</v>
      </c>
      <c r="GB386" t="s">
        <v>346</v>
      </c>
      <c r="GC386" s="27">
        <v>44449</v>
      </c>
      <c r="GD386" t="s">
        <v>346</v>
      </c>
      <c r="GE386" s="27">
        <v>44449</v>
      </c>
      <c r="GF386" t="s">
        <v>346</v>
      </c>
      <c r="GG386" s="27">
        <v>44449</v>
      </c>
      <c r="GH386" t="s">
        <v>346</v>
      </c>
      <c r="GI386" s="27">
        <v>44480</v>
      </c>
      <c r="GJ386" t="s">
        <v>346</v>
      </c>
      <c r="GK386" s="27">
        <v>44480</v>
      </c>
      <c r="GL386" t="s">
        <v>346</v>
      </c>
      <c r="GM386" s="27">
        <v>44480</v>
      </c>
      <c r="GN386" t="s">
        <v>345</v>
      </c>
      <c r="GO386" s="27">
        <v>44480</v>
      </c>
      <c r="GP386" t="s">
        <v>345</v>
      </c>
      <c r="GQ386" s="27">
        <v>44480</v>
      </c>
      <c r="GR386" t="s">
        <v>345</v>
      </c>
      <c r="GS386" s="27">
        <v>44480</v>
      </c>
      <c r="GT386" t="s">
        <v>345</v>
      </c>
      <c r="GU386" s="27">
        <v>44508</v>
      </c>
      <c r="GV386" t="s">
        <v>344</v>
      </c>
      <c r="GW386" s="27">
        <v>44508</v>
      </c>
      <c r="GX386" t="s">
        <v>344</v>
      </c>
      <c r="GY386" s="27">
        <v>44508</v>
      </c>
      <c r="GZ386" t="s">
        <v>343</v>
      </c>
      <c r="HA386" s="27">
        <v>44508</v>
      </c>
      <c r="HB386" t="s">
        <v>343</v>
      </c>
      <c r="HC386" s="27">
        <v>44508</v>
      </c>
      <c r="HD386" t="s">
        <v>343</v>
      </c>
      <c r="HE386" s="27">
        <v>44508</v>
      </c>
      <c r="HF386" t="s">
        <v>343</v>
      </c>
      <c r="HG386">
        <v>44508</v>
      </c>
      <c r="HH386" t="s">
        <v>343</v>
      </c>
      <c r="HI386">
        <v>44508</v>
      </c>
      <c r="HJ386" t="s">
        <v>343</v>
      </c>
      <c r="HK386">
        <v>44508</v>
      </c>
      <c r="HL386" t="s">
        <v>343</v>
      </c>
      <c r="HM386" s="27">
        <v>44544</v>
      </c>
      <c r="HN386" t="s">
        <v>340</v>
      </c>
      <c r="HO386" s="27">
        <v>44438</v>
      </c>
      <c r="HP386" t="s">
        <v>342</v>
      </c>
      <c r="HQ386" s="27">
        <v>44544</v>
      </c>
      <c r="HR386" s="470" t="s">
        <v>342</v>
      </c>
      <c r="HS386" s="471">
        <v>44544</v>
      </c>
      <c r="HT386" t="s">
        <v>342</v>
      </c>
      <c r="HU386" s="27">
        <v>44544</v>
      </c>
      <c r="HV386" t="s">
        <v>342</v>
      </c>
      <c r="HW386" s="27">
        <v>44544</v>
      </c>
      <c r="HX386" t="s">
        <v>342</v>
      </c>
      <c r="HY386" s="27">
        <v>44544</v>
      </c>
      <c r="HZ386" t="s">
        <v>339</v>
      </c>
      <c r="IA386" s="27">
        <v>44588</v>
      </c>
      <c r="IB386" t="s">
        <v>339</v>
      </c>
      <c r="IC386" s="27">
        <v>44588</v>
      </c>
      <c r="ID386" t="s">
        <v>339</v>
      </c>
      <c r="IE386" s="27">
        <v>44588</v>
      </c>
      <c r="IF386" t="s">
        <v>338</v>
      </c>
      <c r="IG386" s="27">
        <v>44588</v>
      </c>
      <c r="IH386" t="s">
        <v>341</v>
      </c>
      <c r="II386" s="27">
        <v>44587</v>
      </c>
      <c r="IJ386" t="s">
        <v>341</v>
      </c>
      <c r="IK386" s="27">
        <v>44608</v>
      </c>
      <c r="IL386" t="s">
        <v>341</v>
      </c>
      <c r="IM386" s="27">
        <v>44608</v>
      </c>
      <c r="IN386" t="s">
        <v>341</v>
      </c>
      <c r="IO386" s="27">
        <v>44608</v>
      </c>
      <c r="IR386" t="s">
        <v>342</v>
      </c>
      <c r="IS386">
        <v>44608</v>
      </c>
      <c r="IT386" t="s">
        <v>342</v>
      </c>
      <c r="IU386" s="27">
        <v>44608</v>
      </c>
      <c r="IV386" t="s">
        <v>342</v>
      </c>
      <c r="IW386" s="27">
        <v>44641</v>
      </c>
      <c r="IX386" t="s">
        <v>342</v>
      </c>
      <c r="IY386" s="27">
        <v>44641</v>
      </c>
      <c r="IZ386" t="s">
        <v>342</v>
      </c>
      <c r="JA386" s="27">
        <v>44641</v>
      </c>
      <c r="JD386" t="s">
        <v>342</v>
      </c>
      <c r="JE386" s="27">
        <v>44641</v>
      </c>
      <c r="JF386" t="s">
        <v>519</v>
      </c>
      <c r="JG386">
        <v>44623</v>
      </c>
      <c r="JH386" t="s">
        <v>340</v>
      </c>
      <c r="JI386" s="27">
        <v>44438</v>
      </c>
      <c r="JJ386" t="s">
        <v>340</v>
      </c>
      <c r="JK386">
        <v>44438</v>
      </c>
      <c r="JL386" t="s">
        <v>340</v>
      </c>
      <c r="JM386" s="27">
        <v>44438</v>
      </c>
      <c r="JN386" t="s">
        <v>340</v>
      </c>
      <c r="JO386" s="7">
        <v>44438</v>
      </c>
      <c r="JP386" t="s">
        <v>340</v>
      </c>
      <c r="JQ386" s="27">
        <v>44438</v>
      </c>
      <c r="JR386" t="s">
        <v>340</v>
      </c>
      <c r="JS386" s="27">
        <v>44438</v>
      </c>
      <c r="JT386" t="s">
        <v>340</v>
      </c>
      <c r="JU386">
        <v>44438</v>
      </c>
      <c r="JV386" t="s">
        <v>341</v>
      </c>
      <c r="JW386">
        <v>44726</v>
      </c>
      <c r="JX386" t="s">
        <v>341</v>
      </c>
      <c r="JY386" s="27">
        <v>44756</v>
      </c>
      <c r="JZ386" t="s">
        <v>341</v>
      </c>
      <c r="KA386" s="27">
        <v>44756</v>
      </c>
      <c r="KB386" t="s">
        <v>341</v>
      </c>
      <c r="KC386" s="27">
        <v>44756</v>
      </c>
      <c r="KD386" t="s">
        <v>341</v>
      </c>
      <c r="KE386" s="27">
        <v>44756</v>
      </c>
    </row>
    <row r="387" spans="1:291" x14ac:dyDescent="0.25">
      <c r="A387">
        <v>7907</v>
      </c>
      <c r="B387" s="7">
        <v>43935</v>
      </c>
      <c r="D387">
        <v>891</v>
      </c>
      <c r="E387" s="7">
        <v>43952</v>
      </c>
      <c r="G387">
        <v>149</v>
      </c>
      <c r="I387">
        <v>1401</v>
      </c>
      <c r="J387" s="7">
        <v>43972</v>
      </c>
      <c r="L387">
        <v>149</v>
      </c>
      <c r="M387">
        <v>6431</v>
      </c>
      <c r="O387">
        <v>8505</v>
      </c>
      <c r="P387" s="7">
        <v>43972</v>
      </c>
      <c r="X387">
        <v>6431</v>
      </c>
      <c r="Y387">
        <v>6382</v>
      </c>
      <c r="Z387" s="7">
        <v>43970</v>
      </c>
      <c r="AA387">
        <v>890</v>
      </c>
      <c r="AB387">
        <v>890</v>
      </c>
      <c r="AC387">
        <v>5658</v>
      </c>
      <c r="AD387" s="7">
        <v>43928</v>
      </c>
      <c r="AE387" s="14">
        <v>4277</v>
      </c>
      <c r="AM387">
        <v>5658</v>
      </c>
      <c r="BW387"/>
      <c r="DJ387" t="s">
        <v>540</v>
      </c>
      <c r="DK387" s="7">
        <v>44356</v>
      </c>
      <c r="DL387" t="s">
        <v>362</v>
      </c>
      <c r="DM387" s="27">
        <v>44264</v>
      </c>
      <c r="DN387" t="s">
        <v>362</v>
      </c>
      <c r="DO387" s="27">
        <v>44264</v>
      </c>
      <c r="DP387" t="s">
        <v>353</v>
      </c>
      <c r="DQ387" s="27">
        <v>44368</v>
      </c>
      <c r="DT387" t="s">
        <v>353</v>
      </c>
      <c r="DU387" s="27">
        <v>44368</v>
      </c>
      <c r="DV387" t="s">
        <v>540</v>
      </c>
      <c r="DW387" s="27">
        <v>44385</v>
      </c>
      <c r="DX387" t="s">
        <v>535</v>
      </c>
      <c r="DY387" s="7">
        <v>44385</v>
      </c>
      <c r="DZ387" t="s">
        <v>534</v>
      </c>
      <c r="EA387">
        <v>44392</v>
      </c>
      <c r="EB387" t="s">
        <v>534</v>
      </c>
      <c r="EC387" s="27">
        <v>44392</v>
      </c>
      <c r="ED387" t="s">
        <v>534</v>
      </c>
      <c r="EE387" s="27">
        <v>44392</v>
      </c>
      <c r="EF387" t="s">
        <v>534</v>
      </c>
      <c r="EG387" s="7">
        <v>44392</v>
      </c>
      <c r="EH387" t="s">
        <v>534</v>
      </c>
      <c r="EI387" s="27">
        <v>44392</v>
      </c>
      <c r="EL387" t="s">
        <v>530</v>
      </c>
      <c r="EM387" s="27">
        <v>44385</v>
      </c>
      <c r="EN387" t="s">
        <v>527</v>
      </c>
      <c r="EO387" s="27">
        <v>44215</v>
      </c>
      <c r="EP387" t="s">
        <v>530</v>
      </c>
      <c r="EQ387" s="27">
        <v>44411</v>
      </c>
      <c r="ER387" t="s">
        <v>520</v>
      </c>
      <c r="ES387" s="27">
        <v>44411</v>
      </c>
      <c r="ET387" t="s">
        <v>519</v>
      </c>
      <c r="EU387" s="27">
        <v>44411</v>
      </c>
      <c r="EV387" t="s">
        <v>518</v>
      </c>
      <c r="EW387" s="27">
        <v>44411</v>
      </c>
      <c r="EX387" t="s">
        <v>519</v>
      </c>
      <c r="EY387" s="27">
        <v>44411</v>
      </c>
      <c r="EZ387" t="s">
        <v>519</v>
      </c>
      <c r="FA387">
        <v>44411</v>
      </c>
      <c r="FB387" t="s">
        <v>519</v>
      </c>
      <c r="FC387" s="27">
        <v>44411</v>
      </c>
      <c r="FF387" t="s">
        <v>517</v>
      </c>
      <c r="FG387" s="27">
        <v>44411</v>
      </c>
      <c r="FH387" t="s">
        <v>516</v>
      </c>
      <c r="FI387" s="7">
        <v>44411</v>
      </c>
      <c r="FJ387" t="s">
        <v>516</v>
      </c>
      <c r="FK387" s="27">
        <v>44411</v>
      </c>
      <c r="FL387" t="s">
        <v>352</v>
      </c>
      <c r="FM387" s="27">
        <v>44419</v>
      </c>
      <c r="FN387" t="s">
        <v>351</v>
      </c>
      <c r="FO387" s="27">
        <v>44449</v>
      </c>
      <c r="FP387" t="s">
        <v>351</v>
      </c>
      <c r="FQ387" s="27">
        <v>44449</v>
      </c>
      <c r="FR387" t="s">
        <v>348</v>
      </c>
      <c r="FS387" s="27">
        <v>44449</v>
      </c>
      <c r="FT387" t="s">
        <v>348</v>
      </c>
      <c r="FU387" s="7">
        <v>44449</v>
      </c>
      <c r="FV387" t="s">
        <v>348</v>
      </c>
      <c r="FW387" s="27">
        <v>44449</v>
      </c>
      <c r="FX387" t="s">
        <v>348</v>
      </c>
      <c r="FY387" s="27">
        <v>44449</v>
      </c>
      <c r="FZ387" t="s">
        <v>348</v>
      </c>
      <c r="GA387" s="27">
        <v>44449</v>
      </c>
      <c r="GB387" t="s">
        <v>348</v>
      </c>
      <c r="GC387" s="27">
        <v>44449</v>
      </c>
      <c r="GD387" t="s">
        <v>348</v>
      </c>
      <c r="GE387" s="27">
        <v>44449</v>
      </c>
      <c r="GF387" t="s">
        <v>348</v>
      </c>
      <c r="GG387" s="27">
        <v>44449</v>
      </c>
      <c r="GH387" t="s">
        <v>348</v>
      </c>
      <c r="GI387" s="27">
        <v>44480</v>
      </c>
      <c r="GJ387" t="s">
        <v>348</v>
      </c>
      <c r="GK387" s="27">
        <v>44480</v>
      </c>
      <c r="GL387" t="s">
        <v>348</v>
      </c>
      <c r="GM387" s="27">
        <v>44480</v>
      </c>
      <c r="GN387" t="s">
        <v>346</v>
      </c>
      <c r="GO387" s="27">
        <v>44480</v>
      </c>
      <c r="GP387" t="s">
        <v>346</v>
      </c>
      <c r="GQ387" s="27">
        <v>44480</v>
      </c>
      <c r="GR387" t="s">
        <v>346</v>
      </c>
      <c r="GS387" s="27">
        <v>44480</v>
      </c>
      <c r="GT387" t="s">
        <v>346</v>
      </c>
      <c r="GU387" s="27">
        <v>44508</v>
      </c>
      <c r="GV387" t="s">
        <v>345</v>
      </c>
      <c r="GW387" s="27">
        <v>44508</v>
      </c>
      <c r="GX387" t="s">
        <v>345</v>
      </c>
      <c r="GY387" s="27">
        <v>44508</v>
      </c>
      <c r="GZ387" t="s">
        <v>344</v>
      </c>
      <c r="HA387" s="27">
        <v>44508</v>
      </c>
      <c r="HB387" t="s">
        <v>344</v>
      </c>
      <c r="HC387" s="27">
        <v>44508</v>
      </c>
      <c r="HD387" t="s">
        <v>344</v>
      </c>
      <c r="HE387" s="27">
        <v>44532</v>
      </c>
      <c r="HF387" t="s">
        <v>344</v>
      </c>
      <c r="HG387">
        <v>44532</v>
      </c>
      <c r="HH387" t="s">
        <v>344</v>
      </c>
      <c r="HI387">
        <v>44532</v>
      </c>
      <c r="HJ387" t="s">
        <v>344</v>
      </c>
      <c r="HK387">
        <v>44532</v>
      </c>
      <c r="HL387" t="s">
        <v>344</v>
      </c>
      <c r="HM387" s="27">
        <v>44544</v>
      </c>
      <c r="HN387" t="s">
        <v>341</v>
      </c>
      <c r="HO387" s="27">
        <v>44544</v>
      </c>
      <c r="HP387" t="s">
        <v>343</v>
      </c>
      <c r="HQ387" s="27">
        <v>44544</v>
      </c>
      <c r="HR387" s="470" t="s">
        <v>343</v>
      </c>
      <c r="HS387" s="471">
        <v>44544</v>
      </c>
      <c r="HT387" t="s">
        <v>343</v>
      </c>
      <c r="HU387" s="27">
        <v>44544</v>
      </c>
      <c r="HV387" t="s">
        <v>343</v>
      </c>
      <c r="HW387" s="27">
        <v>44544</v>
      </c>
      <c r="HX387" t="s">
        <v>343</v>
      </c>
      <c r="HY387" s="27">
        <v>44544</v>
      </c>
      <c r="HZ387" t="s">
        <v>340</v>
      </c>
      <c r="IA387" s="27">
        <v>44438</v>
      </c>
      <c r="IB387" t="s">
        <v>340</v>
      </c>
      <c r="IC387" s="27">
        <v>44438</v>
      </c>
      <c r="ID387" t="s">
        <v>340</v>
      </c>
      <c r="IE387" s="27">
        <v>44438</v>
      </c>
      <c r="IF387" t="s">
        <v>339</v>
      </c>
      <c r="IG387" s="27">
        <v>44588</v>
      </c>
      <c r="IH387" t="s">
        <v>342</v>
      </c>
      <c r="II387" s="27">
        <v>44544</v>
      </c>
      <c r="IJ387" t="s">
        <v>342</v>
      </c>
      <c r="IK387" s="27">
        <v>44608</v>
      </c>
      <c r="IL387" t="s">
        <v>342</v>
      </c>
      <c r="IM387" s="27">
        <v>44608</v>
      </c>
      <c r="IN387" t="s">
        <v>342</v>
      </c>
      <c r="IO387" s="27">
        <v>44608</v>
      </c>
      <c r="IR387" t="s">
        <v>343</v>
      </c>
      <c r="IS387">
        <v>44608</v>
      </c>
      <c r="IT387" t="s">
        <v>343</v>
      </c>
      <c r="IU387" s="27">
        <v>44608</v>
      </c>
      <c r="IV387" t="s">
        <v>343</v>
      </c>
      <c r="IW387" s="27">
        <v>44641</v>
      </c>
      <c r="IX387" t="s">
        <v>343</v>
      </c>
      <c r="IY387" s="27">
        <v>44641</v>
      </c>
      <c r="IZ387" t="s">
        <v>343</v>
      </c>
      <c r="JA387" s="27">
        <v>44641</v>
      </c>
      <c r="JD387" t="s">
        <v>343</v>
      </c>
      <c r="JE387" s="27">
        <v>44641</v>
      </c>
      <c r="JF387" t="s">
        <v>520</v>
      </c>
      <c r="JG387">
        <v>44623</v>
      </c>
      <c r="JH387" t="s">
        <v>341</v>
      </c>
      <c r="JI387" s="27">
        <v>44663</v>
      </c>
      <c r="JJ387" t="s">
        <v>341</v>
      </c>
      <c r="JK387">
        <v>44663</v>
      </c>
      <c r="JL387" t="s">
        <v>341</v>
      </c>
      <c r="JM387" s="27">
        <v>44663</v>
      </c>
      <c r="JN387" t="s">
        <v>341</v>
      </c>
      <c r="JO387" s="7">
        <v>44663</v>
      </c>
      <c r="JP387" t="s">
        <v>341</v>
      </c>
      <c r="JQ387" s="27">
        <v>44697</v>
      </c>
      <c r="JR387" t="s">
        <v>341</v>
      </c>
      <c r="JS387" s="27">
        <v>44697</v>
      </c>
      <c r="JT387" t="s">
        <v>341</v>
      </c>
      <c r="JU387">
        <v>44697</v>
      </c>
      <c r="JV387" t="s">
        <v>342</v>
      </c>
      <c r="JW387">
        <v>44726</v>
      </c>
      <c r="JX387" t="s">
        <v>342</v>
      </c>
      <c r="JY387" s="27">
        <v>44756</v>
      </c>
      <c r="JZ387" t="s">
        <v>342</v>
      </c>
      <c r="KA387" s="27">
        <v>44756</v>
      </c>
      <c r="KB387" t="s">
        <v>342</v>
      </c>
      <c r="KC387" s="27">
        <v>44756</v>
      </c>
      <c r="KD387" t="s">
        <v>342</v>
      </c>
      <c r="KE387" s="27">
        <v>44756</v>
      </c>
    </row>
    <row r="388" spans="1:291" x14ac:dyDescent="0.25">
      <c r="A388">
        <v>2100</v>
      </c>
      <c r="B388" s="7">
        <v>43787</v>
      </c>
      <c r="D388">
        <v>1401</v>
      </c>
      <c r="E388" s="7">
        <v>43952</v>
      </c>
      <c r="G388">
        <v>166</v>
      </c>
      <c r="I388" t="s">
        <v>2588</v>
      </c>
      <c r="J388" s="7">
        <v>43972</v>
      </c>
      <c r="L388">
        <v>166</v>
      </c>
      <c r="M388">
        <v>6382</v>
      </c>
      <c r="O388">
        <v>8506</v>
      </c>
      <c r="P388" s="7">
        <v>43928</v>
      </c>
      <c r="X388">
        <v>6382</v>
      </c>
      <c r="Y388">
        <v>7907</v>
      </c>
      <c r="Z388" s="7">
        <v>43935</v>
      </c>
      <c r="AA388">
        <v>891</v>
      </c>
      <c r="AB388">
        <v>891</v>
      </c>
      <c r="AC388" t="s">
        <v>2594</v>
      </c>
      <c r="AD388" s="7">
        <v>43972</v>
      </c>
      <c r="AE388" s="14">
        <v>4278</v>
      </c>
      <c r="AM388" t="s">
        <v>2594</v>
      </c>
      <c r="BW388"/>
      <c r="DJ388" t="s">
        <v>541</v>
      </c>
      <c r="DK388" s="7">
        <v>44215</v>
      </c>
      <c r="DL388" t="s">
        <v>363</v>
      </c>
      <c r="DM388" s="27">
        <v>44368</v>
      </c>
      <c r="DN388" t="s">
        <v>363</v>
      </c>
      <c r="DO388" s="27">
        <v>44368</v>
      </c>
      <c r="DP388" t="s">
        <v>354</v>
      </c>
      <c r="DQ388" s="27">
        <v>44368</v>
      </c>
      <c r="DT388" t="s">
        <v>354</v>
      </c>
      <c r="DU388" s="27">
        <v>44368</v>
      </c>
      <c r="DV388" t="s">
        <v>541</v>
      </c>
      <c r="DW388" s="27">
        <v>44385</v>
      </c>
      <c r="DX388" t="s">
        <v>537</v>
      </c>
      <c r="DY388" s="7">
        <v>44385</v>
      </c>
      <c r="DZ388" t="s">
        <v>535</v>
      </c>
      <c r="EA388">
        <v>44385</v>
      </c>
      <c r="EB388" t="s">
        <v>535</v>
      </c>
      <c r="EC388" s="27">
        <v>44385</v>
      </c>
      <c r="ED388" t="s">
        <v>535</v>
      </c>
      <c r="EE388" s="27">
        <v>44385</v>
      </c>
      <c r="EF388" t="s">
        <v>535</v>
      </c>
      <c r="EG388" s="7">
        <v>44385</v>
      </c>
      <c r="EH388" t="s">
        <v>535</v>
      </c>
      <c r="EI388" s="27">
        <v>44385</v>
      </c>
      <c r="EL388" t="s">
        <v>531</v>
      </c>
      <c r="EM388" s="27">
        <v>44377</v>
      </c>
      <c r="EN388" t="s">
        <v>530</v>
      </c>
      <c r="EO388" s="27">
        <v>44411</v>
      </c>
      <c r="EP388" t="s">
        <v>531</v>
      </c>
      <c r="EQ388" s="27">
        <v>44411</v>
      </c>
      <c r="ER388" t="s">
        <v>522</v>
      </c>
      <c r="ES388" s="27">
        <v>44411</v>
      </c>
      <c r="ET388" t="s">
        <v>520</v>
      </c>
      <c r="EU388" s="27">
        <v>44411</v>
      </c>
      <c r="EV388" t="s">
        <v>519</v>
      </c>
      <c r="EW388" s="27">
        <v>44411</v>
      </c>
      <c r="EX388" t="s">
        <v>520</v>
      </c>
      <c r="EY388" s="27">
        <v>44411</v>
      </c>
      <c r="EZ388" t="s">
        <v>520</v>
      </c>
      <c r="FA388">
        <v>44411</v>
      </c>
      <c r="FB388" t="s">
        <v>520</v>
      </c>
      <c r="FC388" s="27">
        <v>44411</v>
      </c>
      <c r="FF388" t="s">
        <v>518</v>
      </c>
      <c r="FG388" s="27">
        <v>44411</v>
      </c>
      <c r="FH388" t="s">
        <v>517</v>
      </c>
      <c r="FI388" s="7">
        <v>44411</v>
      </c>
      <c r="FJ388" t="s">
        <v>517</v>
      </c>
      <c r="FK388" s="27">
        <v>44411</v>
      </c>
      <c r="FL388" t="s">
        <v>34</v>
      </c>
      <c r="FM388" s="27">
        <v>44411</v>
      </c>
      <c r="FN388" t="s">
        <v>352</v>
      </c>
      <c r="FO388" s="27">
        <v>44449</v>
      </c>
      <c r="FP388" t="s">
        <v>352</v>
      </c>
      <c r="FQ388" s="27">
        <v>44449</v>
      </c>
      <c r="FR388" t="s">
        <v>351</v>
      </c>
      <c r="FS388" s="27">
        <v>44449</v>
      </c>
      <c r="FT388" t="s">
        <v>351</v>
      </c>
      <c r="FU388" s="7">
        <v>44449</v>
      </c>
      <c r="FV388" t="s">
        <v>351</v>
      </c>
      <c r="FW388" s="27">
        <v>44449</v>
      </c>
      <c r="FX388" t="s">
        <v>351</v>
      </c>
      <c r="FY388" s="27">
        <v>44449</v>
      </c>
      <c r="FZ388" t="s">
        <v>351</v>
      </c>
      <c r="GA388" s="27">
        <v>44449</v>
      </c>
      <c r="GB388" t="s">
        <v>351</v>
      </c>
      <c r="GC388" s="27">
        <v>44449</v>
      </c>
      <c r="GD388" t="s">
        <v>350</v>
      </c>
      <c r="GE388" s="27">
        <v>44050</v>
      </c>
      <c r="GF388" t="s">
        <v>350</v>
      </c>
      <c r="GG388" s="27">
        <v>44050</v>
      </c>
      <c r="GH388" t="s">
        <v>350</v>
      </c>
      <c r="GI388" s="27">
        <v>44050</v>
      </c>
      <c r="GJ388" t="s">
        <v>350</v>
      </c>
      <c r="GK388" s="27">
        <v>44050</v>
      </c>
      <c r="GL388" t="s">
        <v>351</v>
      </c>
      <c r="GM388" s="27">
        <v>44480</v>
      </c>
      <c r="GN388" t="s">
        <v>348</v>
      </c>
      <c r="GO388" s="27">
        <v>44480</v>
      </c>
      <c r="GP388" t="s">
        <v>348</v>
      </c>
      <c r="GQ388" s="27">
        <v>44480</v>
      </c>
      <c r="GR388" t="s">
        <v>348</v>
      </c>
      <c r="GS388" s="27">
        <v>44480</v>
      </c>
      <c r="GT388" t="s">
        <v>348</v>
      </c>
      <c r="GU388" s="27">
        <v>44508</v>
      </c>
      <c r="GV388" t="s">
        <v>346</v>
      </c>
      <c r="GW388" s="27">
        <v>44508</v>
      </c>
      <c r="GX388" t="s">
        <v>346</v>
      </c>
      <c r="GY388" s="27">
        <v>44508</v>
      </c>
      <c r="GZ388" t="s">
        <v>345</v>
      </c>
      <c r="HA388" s="27">
        <v>44508</v>
      </c>
      <c r="HB388" t="s">
        <v>345</v>
      </c>
      <c r="HC388" s="27">
        <v>44508</v>
      </c>
      <c r="HD388" t="s">
        <v>345</v>
      </c>
      <c r="HE388" s="27">
        <v>44508</v>
      </c>
      <c r="HF388" t="s">
        <v>345</v>
      </c>
      <c r="HG388">
        <v>44508</v>
      </c>
      <c r="HH388" t="s">
        <v>345</v>
      </c>
      <c r="HI388">
        <v>44508</v>
      </c>
      <c r="HJ388" t="s">
        <v>345</v>
      </c>
      <c r="HK388">
        <v>44508</v>
      </c>
      <c r="HL388" t="s">
        <v>345</v>
      </c>
      <c r="HM388" s="27">
        <v>44544</v>
      </c>
      <c r="HN388" t="s">
        <v>342</v>
      </c>
      <c r="HO388" s="27">
        <v>44544</v>
      </c>
      <c r="HP388" t="s">
        <v>344</v>
      </c>
      <c r="HQ388" s="27">
        <v>44544</v>
      </c>
      <c r="HR388" s="470" t="s">
        <v>344</v>
      </c>
      <c r="HS388" s="471">
        <v>44544</v>
      </c>
      <c r="HT388" t="s">
        <v>344</v>
      </c>
      <c r="HU388" s="27">
        <v>44544</v>
      </c>
      <c r="HV388" t="s">
        <v>344</v>
      </c>
      <c r="HW388" s="27">
        <v>44544</v>
      </c>
      <c r="HX388" t="s">
        <v>344</v>
      </c>
      <c r="HY388" s="27">
        <v>44544</v>
      </c>
      <c r="HZ388" t="s">
        <v>341</v>
      </c>
      <c r="IA388" s="27">
        <v>44587</v>
      </c>
      <c r="IB388" t="s">
        <v>341</v>
      </c>
      <c r="IC388" s="27">
        <v>44587</v>
      </c>
      <c r="ID388" t="s">
        <v>341</v>
      </c>
      <c r="IE388" s="27">
        <v>44587</v>
      </c>
      <c r="IF388" t="s">
        <v>340</v>
      </c>
      <c r="IG388" s="27">
        <v>44438</v>
      </c>
      <c r="IH388" t="s">
        <v>343</v>
      </c>
      <c r="II388" s="27">
        <v>44587</v>
      </c>
      <c r="IJ388" t="s">
        <v>343</v>
      </c>
      <c r="IK388" s="27">
        <v>44608</v>
      </c>
      <c r="IL388" t="s">
        <v>343</v>
      </c>
      <c r="IM388" s="27">
        <v>44608</v>
      </c>
      <c r="IN388" t="s">
        <v>343</v>
      </c>
      <c r="IO388" s="27">
        <v>44608</v>
      </c>
      <c r="IR388" t="s">
        <v>344</v>
      </c>
      <c r="IS388">
        <v>44608</v>
      </c>
      <c r="IT388" t="s">
        <v>344</v>
      </c>
      <c r="IU388" s="27">
        <v>44608</v>
      </c>
      <c r="IV388" t="s">
        <v>344</v>
      </c>
      <c r="IW388" s="27">
        <v>44641</v>
      </c>
      <c r="IX388" t="s">
        <v>344</v>
      </c>
      <c r="IY388" s="27">
        <v>44641</v>
      </c>
      <c r="IZ388" t="s">
        <v>344</v>
      </c>
      <c r="JA388" s="27">
        <v>44641</v>
      </c>
      <c r="JD388" t="s">
        <v>344</v>
      </c>
      <c r="JE388" s="27">
        <v>44641</v>
      </c>
      <c r="JF388" t="s">
        <v>522</v>
      </c>
      <c r="JG388">
        <v>44623</v>
      </c>
      <c r="JH388" t="s">
        <v>342</v>
      </c>
      <c r="JI388" s="27">
        <v>44663</v>
      </c>
      <c r="JJ388" t="s">
        <v>342</v>
      </c>
      <c r="JK388">
        <v>44663</v>
      </c>
      <c r="JL388" t="s">
        <v>342</v>
      </c>
      <c r="JM388" s="27">
        <v>44663</v>
      </c>
      <c r="JN388" t="s">
        <v>342</v>
      </c>
      <c r="JO388" s="7">
        <v>44663</v>
      </c>
      <c r="JP388" t="s">
        <v>342</v>
      </c>
      <c r="JQ388" s="27">
        <v>44697</v>
      </c>
      <c r="JR388" t="s">
        <v>342</v>
      </c>
      <c r="JS388" s="27">
        <v>44697</v>
      </c>
      <c r="JT388" t="s">
        <v>342</v>
      </c>
      <c r="JU388">
        <v>44697</v>
      </c>
      <c r="JV388" t="s">
        <v>343</v>
      </c>
      <c r="JW388">
        <v>44726</v>
      </c>
      <c r="JX388" t="s">
        <v>343</v>
      </c>
      <c r="JY388" s="27">
        <v>44756</v>
      </c>
      <c r="JZ388" t="s">
        <v>343</v>
      </c>
      <c r="KA388" s="27">
        <v>44756</v>
      </c>
      <c r="KB388" t="s">
        <v>343</v>
      </c>
      <c r="KC388" s="27">
        <v>44756</v>
      </c>
      <c r="KD388" t="s">
        <v>343</v>
      </c>
      <c r="KE388" s="27">
        <v>44756</v>
      </c>
    </row>
    <row r="389" spans="1:291" x14ac:dyDescent="0.25">
      <c r="A389">
        <v>820</v>
      </c>
      <c r="B389" s="7">
        <v>43900</v>
      </c>
      <c r="D389" t="s">
        <v>2588</v>
      </c>
      <c r="E389" s="7">
        <v>43952</v>
      </c>
      <c r="G389">
        <v>30</v>
      </c>
      <c r="I389">
        <v>2496</v>
      </c>
      <c r="J389" s="7">
        <v>43767</v>
      </c>
      <c r="L389">
        <v>30</v>
      </c>
      <c r="M389">
        <v>7907</v>
      </c>
      <c r="O389">
        <v>5650</v>
      </c>
      <c r="P389" s="7">
        <v>43972</v>
      </c>
      <c r="X389">
        <v>7907</v>
      </c>
      <c r="Y389">
        <v>2100</v>
      </c>
      <c r="Z389" s="7">
        <v>43972</v>
      </c>
      <c r="AA389">
        <v>1401</v>
      </c>
      <c r="AB389">
        <v>1401</v>
      </c>
      <c r="AC389">
        <v>5654</v>
      </c>
      <c r="AD389" s="7">
        <v>43972</v>
      </c>
      <c r="AE389" s="14">
        <v>4280</v>
      </c>
      <c r="AM389">
        <v>5654</v>
      </c>
      <c r="BW389"/>
      <c r="DJ389" t="s">
        <v>353</v>
      </c>
      <c r="DK389" s="7">
        <v>44368</v>
      </c>
      <c r="DL389" t="s">
        <v>364</v>
      </c>
      <c r="DM389" s="27">
        <v>44368</v>
      </c>
      <c r="DN389" t="s">
        <v>364</v>
      </c>
      <c r="DO389" s="27">
        <v>44368</v>
      </c>
      <c r="DP389" t="s">
        <v>355</v>
      </c>
      <c r="DQ389" s="27">
        <v>44075</v>
      </c>
      <c r="DT389" t="s">
        <v>355</v>
      </c>
      <c r="DU389" s="27">
        <v>44075</v>
      </c>
      <c r="DV389" t="s">
        <v>353</v>
      </c>
      <c r="DW389" s="27">
        <v>44368</v>
      </c>
      <c r="DX389" t="s">
        <v>539</v>
      </c>
      <c r="DY389" s="7">
        <v>44385</v>
      </c>
      <c r="DZ389" t="s">
        <v>537</v>
      </c>
      <c r="EA389">
        <v>44385</v>
      </c>
      <c r="EB389" t="s">
        <v>537</v>
      </c>
      <c r="EC389" s="27">
        <v>44385</v>
      </c>
      <c r="ED389" t="s">
        <v>537</v>
      </c>
      <c r="EE389" s="27">
        <v>44385</v>
      </c>
      <c r="EF389" t="s">
        <v>537</v>
      </c>
      <c r="EG389" s="7">
        <v>44385</v>
      </c>
      <c r="EH389" t="s">
        <v>537</v>
      </c>
      <c r="EI389" s="27">
        <v>44385</v>
      </c>
      <c r="EL389" t="s">
        <v>533</v>
      </c>
      <c r="EM389" s="27">
        <v>44385</v>
      </c>
      <c r="EN389" t="s">
        <v>531</v>
      </c>
      <c r="EO389" s="27">
        <v>44411</v>
      </c>
      <c r="EP389" t="s">
        <v>533</v>
      </c>
      <c r="EQ389" s="27">
        <v>44411</v>
      </c>
      <c r="ER389" t="s">
        <v>524</v>
      </c>
      <c r="ES389" s="27">
        <v>44411</v>
      </c>
      <c r="ET389" t="s">
        <v>522</v>
      </c>
      <c r="EU389" s="27">
        <v>44411</v>
      </c>
      <c r="EV389" t="s">
        <v>520</v>
      </c>
      <c r="EW389" s="27">
        <v>44411</v>
      </c>
      <c r="EX389" t="s">
        <v>522</v>
      </c>
      <c r="EY389" s="27">
        <v>44411</v>
      </c>
      <c r="EZ389" t="s">
        <v>522</v>
      </c>
      <c r="FA389">
        <v>44411</v>
      </c>
      <c r="FB389" t="s">
        <v>522</v>
      </c>
      <c r="FC389" s="27">
        <v>44411</v>
      </c>
      <c r="FF389" t="s">
        <v>519</v>
      </c>
      <c r="FG389" s="27">
        <v>44411</v>
      </c>
      <c r="FH389" t="s">
        <v>518</v>
      </c>
      <c r="FI389" s="7">
        <v>44411</v>
      </c>
      <c r="FJ389" t="s">
        <v>518</v>
      </c>
      <c r="FK389" s="27">
        <v>44411</v>
      </c>
      <c r="FL389" t="s">
        <v>559</v>
      </c>
      <c r="FM389" s="27">
        <v>44377</v>
      </c>
      <c r="FN389" t="s">
        <v>34</v>
      </c>
      <c r="FO389" s="27">
        <v>44453</v>
      </c>
      <c r="FP389" t="s">
        <v>34</v>
      </c>
      <c r="FQ389" s="27">
        <v>44453</v>
      </c>
      <c r="FR389" t="s">
        <v>352</v>
      </c>
      <c r="FS389" s="27">
        <v>44449</v>
      </c>
      <c r="FT389" t="s">
        <v>352</v>
      </c>
      <c r="FU389" s="7">
        <v>44449</v>
      </c>
      <c r="FV389" t="s">
        <v>352</v>
      </c>
      <c r="FW389" s="27">
        <v>44449</v>
      </c>
      <c r="FX389" t="s">
        <v>352</v>
      </c>
      <c r="FY389" s="27">
        <v>44449</v>
      </c>
      <c r="FZ389" t="s">
        <v>352</v>
      </c>
      <c r="GA389" s="27">
        <v>44449</v>
      </c>
      <c r="GB389" t="s">
        <v>352</v>
      </c>
      <c r="GC389" s="27">
        <v>44449</v>
      </c>
      <c r="GD389" t="s">
        <v>351</v>
      </c>
      <c r="GE389" s="27">
        <v>44449</v>
      </c>
      <c r="GF389" t="s">
        <v>351</v>
      </c>
      <c r="GG389" s="27">
        <v>44449</v>
      </c>
      <c r="GH389" t="s">
        <v>351</v>
      </c>
      <c r="GI389" s="27">
        <v>44480</v>
      </c>
      <c r="GJ389" t="s">
        <v>351</v>
      </c>
      <c r="GK389" s="27">
        <v>44480</v>
      </c>
      <c r="GL389" t="s">
        <v>352</v>
      </c>
      <c r="GM389" s="27">
        <v>44480</v>
      </c>
      <c r="GN389" t="s">
        <v>351</v>
      </c>
      <c r="GO389" s="27">
        <v>44480</v>
      </c>
      <c r="GP389" t="s">
        <v>351</v>
      </c>
      <c r="GQ389" s="27">
        <v>44480</v>
      </c>
      <c r="GR389" t="s">
        <v>350</v>
      </c>
      <c r="GS389" s="27">
        <v>44050</v>
      </c>
      <c r="GT389" t="s">
        <v>350</v>
      </c>
      <c r="GU389" s="27">
        <v>44050</v>
      </c>
      <c r="GV389" t="s">
        <v>348</v>
      </c>
      <c r="GW389" s="27">
        <v>44508</v>
      </c>
      <c r="GX389" t="s">
        <v>348</v>
      </c>
      <c r="GY389" s="27">
        <v>44508</v>
      </c>
      <c r="GZ389" t="s">
        <v>346</v>
      </c>
      <c r="HA389" s="27">
        <v>44508</v>
      </c>
      <c r="HB389" t="s">
        <v>346</v>
      </c>
      <c r="HC389" s="27">
        <v>44508</v>
      </c>
      <c r="HD389" t="s">
        <v>346</v>
      </c>
      <c r="HE389" s="27">
        <v>44508</v>
      </c>
      <c r="HF389" t="s">
        <v>346</v>
      </c>
      <c r="HG389">
        <v>44508</v>
      </c>
      <c r="HH389" t="s">
        <v>346</v>
      </c>
      <c r="HI389">
        <v>44508</v>
      </c>
      <c r="HJ389" t="s">
        <v>346</v>
      </c>
      <c r="HK389">
        <v>44508</v>
      </c>
      <c r="HL389" t="s">
        <v>346</v>
      </c>
      <c r="HM389" s="27">
        <v>44544</v>
      </c>
      <c r="HN389" t="s">
        <v>343</v>
      </c>
      <c r="HO389" s="27">
        <v>44544</v>
      </c>
      <c r="HP389" t="s">
        <v>345</v>
      </c>
      <c r="HQ389" s="27">
        <v>44544</v>
      </c>
      <c r="HR389" s="470" t="s">
        <v>345</v>
      </c>
      <c r="HS389" s="471">
        <v>44544</v>
      </c>
      <c r="HT389" t="s">
        <v>345</v>
      </c>
      <c r="HU389" s="27">
        <v>44544</v>
      </c>
      <c r="HV389" t="s">
        <v>345</v>
      </c>
      <c r="HW389" s="27">
        <v>44544</v>
      </c>
      <c r="HX389" t="s">
        <v>345</v>
      </c>
      <c r="HY389" s="27">
        <v>44544</v>
      </c>
      <c r="HZ389" t="s">
        <v>342</v>
      </c>
      <c r="IA389" s="27">
        <v>44544</v>
      </c>
      <c r="IB389" t="s">
        <v>342</v>
      </c>
      <c r="IC389" s="27">
        <v>44544</v>
      </c>
      <c r="ID389" t="s">
        <v>342</v>
      </c>
      <c r="IE389" s="27">
        <v>44544</v>
      </c>
      <c r="IF389" t="s">
        <v>341</v>
      </c>
      <c r="IG389" s="27">
        <v>44587</v>
      </c>
      <c r="IH389" t="s">
        <v>344</v>
      </c>
      <c r="II389" s="27">
        <v>44587</v>
      </c>
      <c r="IJ389" t="s">
        <v>344</v>
      </c>
      <c r="IK389" s="27">
        <v>44608</v>
      </c>
      <c r="IL389" t="s">
        <v>344</v>
      </c>
      <c r="IM389" s="27">
        <v>44608</v>
      </c>
      <c r="IN389" t="s">
        <v>344</v>
      </c>
      <c r="IO389" s="27">
        <v>44608</v>
      </c>
      <c r="IR389" t="s">
        <v>345</v>
      </c>
      <c r="IS389">
        <v>44608</v>
      </c>
      <c r="IT389" t="s">
        <v>345</v>
      </c>
      <c r="IU389" s="27">
        <v>44608</v>
      </c>
      <c r="IV389" t="s">
        <v>345</v>
      </c>
      <c r="IW389" s="27">
        <v>44641</v>
      </c>
      <c r="IX389" t="s">
        <v>345</v>
      </c>
      <c r="IY389" s="27">
        <v>44641</v>
      </c>
      <c r="IZ389" t="s">
        <v>345</v>
      </c>
      <c r="JA389" s="27">
        <v>44641</v>
      </c>
      <c r="JD389" t="s">
        <v>345</v>
      </c>
      <c r="JE389" s="27">
        <v>44641</v>
      </c>
      <c r="JF389" t="s">
        <v>524</v>
      </c>
      <c r="JG389">
        <v>44610</v>
      </c>
      <c r="JH389" t="s">
        <v>343</v>
      </c>
      <c r="JI389" s="27">
        <v>44663</v>
      </c>
      <c r="JJ389" t="s">
        <v>343</v>
      </c>
      <c r="JK389">
        <v>44663</v>
      </c>
      <c r="JL389" t="s">
        <v>343</v>
      </c>
      <c r="JM389" s="27">
        <v>44663</v>
      </c>
      <c r="JN389" t="s">
        <v>343</v>
      </c>
      <c r="JO389" s="7">
        <v>44663</v>
      </c>
      <c r="JP389" t="s">
        <v>343</v>
      </c>
      <c r="JQ389" s="27">
        <v>44697</v>
      </c>
      <c r="JR389" t="s">
        <v>343</v>
      </c>
      <c r="JS389" s="27">
        <v>44697</v>
      </c>
      <c r="JT389" t="s">
        <v>343</v>
      </c>
      <c r="JU389">
        <v>44697</v>
      </c>
      <c r="JV389" t="s">
        <v>344</v>
      </c>
      <c r="JW389">
        <v>44726</v>
      </c>
      <c r="JX389" t="s">
        <v>344</v>
      </c>
      <c r="JY389" s="27">
        <v>44756</v>
      </c>
      <c r="JZ389" t="s">
        <v>344</v>
      </c>
      <c r="KA389" s="27">
        <v>44756</v>
      </c>
      <c r="KB389" t="s">
        <v>344</v>
      </c>
      <c r="KC389" s="27">
        <v>44756</v>
      </c>
      <c r="KD389" t="s">
        <v>344</v>
      </c>
      <c r="KE389" s="27">
        <v>44756</v>
      </c>
    </row>
    <row r="390" spans="1:291" x14ac:dyDescent="0.25">
      <c r="A390">
        <v>890</v>
      </c>
      <c r="B390" s="7">
        <v>43900</v>
      </c>
      <c r="D390">
        <v>2496</v>
      </c>
      <c r="E390" s="7">
        <v>43767</v>
      </c>
      <c r="G390">
        <v>7246</v>
      </c>
      <c r="I390">
        <v>2497</v>
      </c>
      <c r="J390" s="7">
        <v>43972</v>
      </c>
      <c r="L390">
        <v>7246</v>
      </c>
      <c r="M390">
        <v>2100</v>
      </c>
      <c r="O390">
        <v>5651</v>
      </c>
      <c r="P390" s="7">
        <v>43972</v>
      </c>
      <c r="X390">
        <v>2100</v>
      </c>
      <c r="Y390">
        <v>820</v>
      </c>
      <c r="Z390" s="7">
        <v>43972</v>
      </c>
      <c r="AA390" t="s">
        <v>2588</v>
      </c>
      <c r="AB390" t="s">
        <v>2588</v>
      </c>
      <c r="AC390">
        <v>5655</v>
      </c>
      <c r="AD390" s="7">
        <v>43972</v>
      </c>
      <c r="AE390" s="14" t="s">
        <v>2593</v>
      </c>
      <c r="AM390">
        <v>5655</v>
      </c>
      <c r="BW390"/>
      <c r="DJ390" t="s">
        <v>354</v>
      </c>
      <c r="DK390" s="7">
        <v>44368</v>
      </c>
      <c r="DL390" t="s">
        <v>365</v>
      </c>
      <c r="DM390" s="27">
        <v>44019</v>
      </c>
      <c r="DN390" t="s">
        <v>365</v>
      </c>
      <c r="DO390" s="27">
        <v>44019</v>
      </c>
      <c r="DP390" t="s">
        <v>356</v>
      </c>
      <c r="DQ390" s="27">
        <v>44368</v>
      </c>
      <c r="DT390" t="s">
        <v>356</v>
      </c>
      <c r="DU390" s="27">
        <v>44368</v>
      </c>
      <c r="DV390" t="s">
        <v>354</v>
      </c>
      <c r="DW390" s="27">
        <v>44368</v>
      </c>
      <c r="DX390" t="s">
        <v>540</v>
      </c>
      <c r="DY390" s="7">
        <v>44385</v>
      </c>
      <c r="DZ390" t="s">
        <v>539</v>
      </c>
      <c r="EA390">
        <v>44385</v>
      </c>
      <c r="EB390" t="s">
        <v>539</v>
      </c>
      <c r="EC390" s="27">
        <v>44385</v>
      </c>
      <c r="ED390" t="s">
        <v>539</v>
      </c>
      <c r="EE390" s="27">
        <v>44385</v>
      </c>
      <c r="EF390" t="s">
        <v>539</v>
      </c>
      <c r="EG390" s="7">
        <v>44385</v>
      </c>
      <c r="EH390" t="s">
        <v>539</v>
      </c>
      <c r="EI390" s="27">
        <v>44385</v>
      </c>
      <c r="EL390" t="s">
        <v>534</v>
      </c>
      <c r="EM390" s="27">
        <v>44392</v>
      </c>
      <c r="EN390" t="s">
        <v>533</v>
      </c>
      <c r="EO390" s="27">
        <v>44411</v>
      </c>
      <c r="EP390" t="s">
        <v>534</v>
      </c>
      <c r="EQ390" s="27">
        <v>44392</v>
      </c>
      <c r="ER390" t="s">
        <v>527</v>
      </c>
      <c r="ES390" s="27">
        <v>44215</v>
      </c>
      <c r="ET390" t="s">
        <v>524</v>
      </c>
      <c r="EU390" s="27">
        <v>44411</v>
      </c>
      <c r="EV390" t="s">
        <v>522</v>
      </c>
      <c r="EW390" s="27">
        <v>44411</v>
      </c>
      <c r="EX390" t="s">
        <v>524</v>
      </c>
      <c r="EY390" s="27">
        <v>44411</v>
      </c>
      <c r="EZ390" t="s">
        <v>524</v>
      </c>
      <c r="FA390">
        <v>44411</v>
      </c>
      <c r="FB390" t="s">
        <v>524</v>
      </c>
      <c r="FC390" s="27">
        <v>44411</v>
      </c>
      <c r="FF390" t="s">
        <v>520</v>
      </c>
      <c r="FG390" s="27">
        <v>44411</v>
      </c>
      <c r="FH390" t="s">
        <v>519</v>
      </c>
      <c r="FI390" s="7">
        <v>44411</v>
      </c>
      <c r="FJ390" t="s">
        <v>519</v>
      </c>
      <c r="FK390" s="27">
        <v>44411</v>
      </c>
      <c r="FL390" t="s">
        <v>38</v>
      </c>
      <c r="FM390" s="27">
        <v>44385</v>
      </c>
      <c r="FN390" t="s">
        <v>559</v>
      </c>
      <c r="FO390" s="27">
        <v>44377</v>
      </c>
      <c r="FP390" t="s">
        <v>559</v>
      </c>
      <c r="FQ390" s="27">
        <v>44377</v>
      </c>
      <c r="FR390" t="s">
        <v>34</v>
      </c>
      <c r="FS390" s="27">
        <v>44453</v>
      </c>
      <c r="FT390" t="s">
        <v>34</v>
      </c>
      <c r="FU390" s="7">
        <v>44453</v>
      </c>
      <c r="FV390" t="s">
        <v>34</v>
      </c>
      <c r="FW390" s="27">
        <v>44453</v>
      </c>
      <c r="FX390" t="s">
        <v>34</v>
      </c>
      <c r="FY390" s="27">
        <v>44453</v>
      </c>
      <c r="FZ390" t="s">
        <v>34</v>
      </c>
      <c r="GA390" s="27">
        <v>44453</v>
      </c>
      <c r="GB390" t="s">
        <v>34</v>
      </c>
      <c r="GC390" s="27">
        <v>44453</v>
      </c>
      <c r="GD390" t="s">
        <v>352</v>
      </c>
      <c r="GE390" s="27">
        <v>44449</v>
      </c>
      <c r="GF390" t="s">
        <v>352</v>
      </c>
      <c r="GG390" s="27">
        <v>44449</v>
      </c>
      <c r="GH390" t="s">
        <v>352</v>
      </c>
      <c r="GI390" s="27">
        <v>44480</v>
      </c>
      <c r="GJ390" t="s">
        <v>352</v>
      </c>
      <c r="GK390" s="27">
        <v>44480</v>
      </c>
      <c r="GL390" t="s">
        <v>34</v>
      </c>
      <c r="GM390" s="27">
        <v>44476</v>
      </c>
      <c r="GN390" t="s">
        <v>352</v>
      </c>
      <c r="GO390" s="27">
        <v>44480</v>
      </c>
      <c r="GP390" t="s">
        <v>352</v>
      </c>
      <c r="GQ390" s="27">
        <v>44480</v>
      </c>
      <c r="GR390" t="s">
        <v>351</v>
      </c>
      <c r="GS390" s="27">
        <v>44480</v>
      </c>
      <c r="GT390" t="s">
        <v>351</v>
      </c>
      <c r="GU390" s="27">
        <v>44508</v>
      </c>
      <c r="GV390" t="s">
        <v>351</v>
      </c>
      <c r="GW390" s="27">
        <v>44508</v>
      </c>
      <c r="GX390" t="s">
        <v>350</v>
      </c>
      <c r="GY390" s="27">
        <v>44050</v>
      </c>
      <c r="GZ390" t="s">
        <v>348</v>
      </c>
      <c r="HA390" s="27">
        <v>44508</v>
      </c>
      <c r="HB390" t="s">
        <v>348</v>
      </c>
      <c r="HC390" s="27">
        <v>44508</v>
      </c>
      <c r="HD390" t="s">
        <v>348</v>
      </c>
      <c r="HE390" s="27">
        <v>44508</v>
      </c>
      <c r="HF390" t="s">
        <v>348</v>
      </c>
      <c r="HG390">
        <v>44508</v>
      </c>
      <c r="HH390" t="s">
        <v>348</v>
      </c>
      <c r="HI390">
        <v>44508</v>
      </c>
      <c r="HJ390" t="s">
        <v>348</v>
      </c>
      <c r="HK390">
        <v>44508</v>
      </c>
      <c r="HL390" t="s">
        <v>348</v>
      </c>
      <c r="HM390" s="27">
        <v>44544</v>
      </c>
      <c r="HN390" t="s">
        <v>344</v>
      </c>
      <c r="HO390" s="27">
        <v>44544</v>
      </c>
      <c r="HP390" t="s">
        <v>346</v>
      </c>
      <c r="HQ390" s="27">
        <v>44544</v>
      </c>
      <c r="HR390" s="470" t="s">
        <v>346</v>
      </c>
      <c r="HS390" s="471">
        <v>44544</v>
      </c>
      <c r="HT390" t="s">
        <v>346</v>
      </c>
      <c r="HU390" s="27">
        <v>44544</v>
      </c>
      <c r="HV390" t="s">
        <v>346</v>
      </c>
      <c r="HW390" s="27">
        <v>44544</v>
      </c>
      <c r="HX390" t="s">
        <v>346</v>
      </c>
      <c r="HY390" s="27">
        <v>44544</v>
      </c>
      <c r="HZ390" t="s">
        <v>343</v>
      </c>
      <c r="IA390" s="27">
        <v>44587</v>
      </c>
      <c r="IB390" t="s">
        <v>343</v>
      </c>
      <c r="IC390" s="27">
        <v>44587</v>
      </c>
      <c r="ID390" t="s">
        <v>343</v>
      </c>
      <c r="IE390" s="27">
        <v>44587</v>
      </c>
      <c r="IF390" t="s">
        <v>342</v>
      </c>
      <c r="IG390" s="27">
        <v>44544</v>
      </c>
      <c r="IH390" t="s">
        <v>345</v>
      </c>
      <c r="II390" s="27">
        <v>44587</v>
      </c>
      <c r="IJ390" t="s">
        <v>345</v>
      </c>
      <c r="IK390" s="27">
        <v>44608</v>
      </c>
      <c r="IL390" t="s">
        <v>345</v>
      </c>
      <c r="IM390" s="27">
        <v>44608</v>
      </c>
      <c r="IN390" t="s">
        <v>345</v>
      </c>
      <c r="IO390" s="27">
        <v>44608</v>
      </c>
      <c r="IR390" t="s">
        <v>346</v>
      </c>
      <c r="IS390">
        <v>44606</v>
      </c>
      <c r="IT390" t="s">
        <v>346</v>
      </c>
      <c r="IU390" s="27">
        <v>44606</v>
      </c>
      <c r="IV390" t="s">
        <v>346</v>
      </c>
      <c r="IW390" s="27">
        <v>44641</v>
      </c>
      <c r="IX390" t="s">
        <v>346</v>
      </c>
      <c r="IY390" s="27">
        <v>44641</v>
      </c>
      <c r="IZ390" t="s">
        <v>346</v>
      </c>
      <c r="JA390" s="27">
        <v>44641</v>
      </c>
      <c r="JD390" t="s">
        <v>346</v>
      </c>
      <c r="JE390" s="27">
        <v>44641</v>
      </c>
      <c r="JF390" t="s">
        <v>525</v>
      </c>
      <c r="JG390">
        <v>44610</v>
      </c>
      <c r="JH390" t="s">
        <v>344</v>
      </c>
      <c r="JI390" s="27">
        <v>44663</v>
      </c>
      <c r="JJ390" t="s">
        <v>344</v>
      </c>
      <c r="JK390">
        <v>44663</v>
      </c>
      <c r="JL390" t="s">
        <v>344</v>
      </c>
      <c r="JM390" s="27">
        <v>44663</v>
      </c>
      <c r="JN390" t="s">
        <v>344</v>
      </c>
      <c r="JO390" s="7">
        <v>44663</v>
      </c>
      <c r="JP390" t="s">
        <v>344</v>
      </c>
      <c r="JQ390" s="27">
        <v>44697</v>
      </c>
      <c r="JR390" t="s">
        <v>344</v>
      </c>
      <c r="JS390" s="27">
        <v>44697</v>
      </c>
      <c r="JT390" t="s">
        <v>344</v>
      </c>
      <c r="JU390">
        <v>44697</v>
      </c>
      <c r="JV390" t="s">
        <v>345</v>
      </c>
      <c r="JW390">
        <v>44726</v>
      </c>
      <c r="JX390" t="s">
        <v>345</v>
      </c>
      <c r="JY390" s="27">
        <v>44756</v>
      </c>
      <c r="JZ390" t="s">
        <v>345</v>
      </c>
      <c r="KA390" s="27">
        <v>44756</v>
      </c>
      <c r="KB390" t="s">
        <v>345</v>
      </c>
      <c r="KC390" s="27">
        <v>44756</v>
      </c>
      <c r="KD390" t="s">
        <v>345</v>
      </c>
      <c r="KE390" s="27">
        <v>44756</v>
      </c>
    </row>
    <row r="391" spans="1:291" x14ac:dyDescent="0.25">
      <c r="A391">
        <v>891</v>
      </c>
      <c r="B391" s="7">
        <v>43900</v>
      </c>
      <c r="D391">
        <v>2497</v>
      </c>
      <c r="E391" s="7">
        <v>43972</v>
      </c>
      <c r="G391">
        <v>9302</v>
      </c>
      <c r="I391">
        <v>2495</v>
      </c>
      <c r="J391" s="7">
        <v>43972</v>
      </c>
      <c r="L391">
        <v>9302</v>
      </c>
      <c r="M391">
        <v>820</v>
      </c>
      <c r="O391">
        <v>5652</v>
      </c>
      <c r="P391" s="7">
        <v>43972</v>
      </c>
      <c r="X391">
        <v>820</v>
      </c>
      <c r="Y391">
        <v>890</v>
      </c>
      <c r="Z391" s="7">
        <v>43972</v>
      </c>
      <c r="AA391">
        <v>2496</v>
      </c>
      <c r="AB391">
        <v>2496</v>
      </c>
      <c r="AE391" s="14">
        <v>8520</v>
      </c>
      <c r="AM391" s="18" t="s">
        <v>2599</v>
      </c>
      <c r="BW391"/>
      <c r="DJ391" t="s">
        <v>355</v>
      </c>
      <c r="DK391" s="7">
        <v>44075</v>
      </c>
      <c r="DP391" t="s">
        <v>358</v>
      </c>
      <c r="DQ391" s="27">
        <v>44368</v>
      </c>
      <c r="DT391" t="s">
        <v>358</v>
      </c>
      <c r="DU391" s="27">
        <v>44368</v>
      </c>
      <c r="DV391" t="s">
        <v>355</v>
      </c>
      <c r="DW391" s="27">
        <v>44075</v>
      </c>
      <c r="DX391" t="s">
        <v>541</v>
      </c>
      <c r="DY391" s="7">
        <v>44385</v>
      </c>
      <c r="DZ391" t="s">
        <v>540</v>
      </c>
      <c r="EA391">
        <v>44385</v>
      </c>
      <c r="EB391" t="s">
        <v>540</v>
      </c>
      <c r="EC391" s="27">
        <v>44385</v>
      </c>
      <c r="ED391" t="s">
        <v>540</v>
      </c>
      <c r="EE391" s="27">
        <v>44385</v>
      </c>
      <c r="EF391" t="s">
        <v>540</v>
      </c>
      <c r="EG391" s="7">
        <v>44385</v>
      </c>
      <c r="EH391" t="s">
        <v>540</v>
      </c>
      <c r="EI391" s="27">
        <v>44385</v>
      </c>
      <c r="EL391" t="s">
        <v>535</v>
      </c>
      <c r="EM391" s="27">
        <v>44385</v>
      </c>
      <c r="EN391" t="s">
        <v>534</v>
      </c>
      <c r="EO391" s="27">
        <v>44392</v>
      </c>
      <c r="EP391" t="s">
        <v>535</v>
      </c>
      <c r="EQ391" s="27">
        <v>44411</v>
      </c>
      <c r="ER391" t="s">
        <v>530</v>
      </c>
      <c r="ES391" s="27">
        <v>44411</v>
      </c>
      <c r="ET391" t="s">
        <v>527</v>
      </c>
      <c r="EU391" s="27">
        <v>44215</v>
      </c>
      <c r="EV391" t="s">
        <v>524</v>
      </c>
      <c r="EW391" s="27">
        <v>44411</v>
      </c>
      <c r="EX391" t="s">
        <v>527</v>
      </c>
      <c r="EY391" s="27">
        <v>44215</v>
      </c>
      <c r="EZ391" t="s">
        <v>527</v>
      </c>
      <c r="FA391">
        <v>44215</v>
      </c>
      <c r="FB391" t="s">
        <v>527</v>
      </c>
      <c r="FC391" s="27">
        <v>44215</v>
      </c>
      <c r="FF391" t="s">
        <v>522</v>
      </c>
      <c r="FG391" s="27">
        <v>44411</v>
      </c>
      <c r="FH391" t="s">
        <v>520</v>
      </c>
      <c r="FI391" s="7">
        <v>44411</v>
      </c>
      <c r="FJ391" t="s">
        <v>520</v>
      </c>
      <c r="FK391" s="27">
        <v>44411</v>
      </c>
      <c r="FL391" t="s">
        <v>515</v>
      </c>
      <c r="FM391" s="27">
        <v>44385</v>
      </c>
      <c r="FN391" t="s">
        <v>38</v>
      </c>
      <c r="FO391" s="27">
        <v>44453</v>
      </c>
      <c r="FP391" t="s">
        <v>38</v>
      </c>
      <c r="FQ391" s="27">
        <v>44453</v>
      </c>
      <c r="FR391" t="s">
        <v>559</v>
      </c>
      <c r="FS391" s="27">
        <v>44377</v>
      </c>
      <c r="FT391" t="s">
        <v>559</v>
      </c>
      <c r="FU391" s="7">
        <v>44377</v>
      </c>
      <c r="FV391" t="s">
        <v>559</v>
      </c>
      <c r="FW391" s="27">
        <v>44377</v>
      </c>
      <c r="FX391" t="s">
        <v>559</v>
      </c>
      <c r="FY391" s="27">
        <v>44377</v>
      </c>
      <c r="FZ391" t="s">
        <v>559</v>
      </c>
      <c r="GA391" s="27">
        <v>44377</v>
      </c>
      <c r="GB391" t="s">
        <v>559</v>
      </c>
      <c r="GC391" s="27">
        <v>44377</v>
      </c>
      <c r="GD391" t="s">
        <v>34</v>
      </c>
      <c r="GE391" s="27">
        <v>44453</v>
      </c>
      <c r="GF391" t="s">
        <v>34</v>
      </c>
      <c r="GG391" s="27">
        <v>44476</v>
      </c>
      <c r="GH391" t="s">
        <v>34</v>
      </c>
      <c r="GI391" s="27">
        <v>44476</v>
      </c>
      <c r="GJ391" t="s">
        <v>34</v>
      </c>
      <c r="GK391" s="27">
        <v>44476</v>
      </c>
      <c r="GL391" t="s">
        <v>559</v>
      </c>
      <c r="GM391" s="27">
        <v>44377</v>
      </c>
      <c r="GN391" t="s">
        <v>34</v>
      </c>
      <c r="GO391" s="27">
        <v>44476</v>
      </c>
      <c r="GP391" t="s">
        <v>34</v>
      </c>
      <c r="GQ391" s="27">
        <v>44476</v>
      </c>
      <c r="GR391" t="s">
        <v>352</v>
      </c>
      <c r="GS391" s="27">
        <v>44480</v>
      </c>
      <c r="GT391" t="s">
        <v>352</v>
      </c>
      <c r="GU391" s="27">
        <v>44508</v>
      </c>
      <c r="GV391" t="s">
        <v>352</v>
      </c>
      <c r="GW391" s="27">
        <v>44516</v>
      </c>
      <c r="GX391" t="s">
        <v>351</v>
      </c>
      <c r="GY391" s="27">
        <v>44508</v>
      </c>
      <c r="GZ391" t="s">
        <v>350</v>
      </c>
      <c r="HA391" s="27">
        <v>44050</v>
      </c>
      <c r="HB391" t="s">
        <v>351</v>
      </c>
      <c r="HC391" s="27">
        <v>44508</v>
      </c>
      <c r="HD391" t="s">
        <v>351</v>
      </c>
      <c r="HE391" s="27">
        <v>44508</v>
      </c>
      <c r="HF391" t="s">
        <v>350</v>
      </c>
      <c r="HG391">
        <v>44050</v>
      </c>
      <c r="HH391" t="s">
        <v>350</v>
      </c>
      <c r="HI391">
        <v>44050</v>
      </c>
      <c r="HJ391" t="s">
        <v>350</v>
      </c>
      <c r="HK391">
        <v>44050</v>
      </c>
      <c r="HL391" t="s">
        <v>351</v>
      </c>
      <c r="HM391" s="27">
        <v>44544</v>
      </c>
      <c r="HN391" t="s">
        <v>345</v>
      </c>
      <c r="HO391" s="27">
        <v>44544</v>
      </c>
      <c r="HP391" t="s">
        <v>348</v>
      </c>
      <c r="HQ391" s="27">
        <v>44544</v>
      </c>
      <c r="HR391" s="470" t="s">
        <v>348</v>
      </c>
      <c r="HS391" s="471">
        <v>44544</v>
      </c>
      <c r="HT391" t="s">
        <v>348</v>
      </c>
      <c r="HU391" s="27">
        <v>44544</v>
      </c>
      <c r="HV391" t="s">
        <v>348</v>
      </c>
      <c r="HW391" s="27">
        <v>44544</v>
      </c>
      <c r="HX391" t="s">
        <v>348</v>
      </c>
      <c r="HY391" s="27">
        <v>44544</v>
      </c>
      <c r="HZ391" t="s">
        <v>344</v>
      </c>
      <c r="IA391" s="27">
        <v>44587</v>
      </c>
      <c r="IB391" t="s">
        <v>344</v>
      </c>
      <c r="IC391" s="27">
        <v>44587</v>
      </c>
      <c r="ID391" t="s">
        <v>344</v>
      </c>
      <c r="IE391" s="27">
        <v>44587</v>
      </c>
      <c r="IF391" t="s">
        <v>343</v>
      </c>
      <c r="IG391" s="27">
        <v>44587</v>
      </c>
      <c r="IH391" t="s">
        <v>346</v>
      </c>
      <c r="II391" s="27">
        <v>44588</v>
      </c>
      <c r="IJ391" t="s">
        <v>346</v>
      </c>
      <c r="IK391" s="27">
        <v>44606</v>
      </c>
      <c r="IL391" t="s">
        <v>346</v>
      </c>
      <c r="IM391" s="27">
        <v>44606</v>
      </c>
      <c r="IN391" t="s">
        <v>346</v>
      </c>
      <c r="IO391" s="27">
        <v>44606</v>
      </c>
      <c r="IR391" t="s">
        <v>348</v>
      </c>
      <c r="IS391">
        <v>44606</v>
      </c>
      <c r="IT391" t="s">
        <v>348</v>
      </c>
      <c r="IU391" s="27">
        <v>44606</v>
      </c>
      <c r="IV391" t="s">
        <v>348</v>
      </c>
      <c r="IW391" s="27">
        <v>44641</v>
      </c>
      <c r="IX391" t="s">
        <v>348</v>
      </c>
      <c r="IY391" s="27">
        <v>44641</v>
      </c>
      <c r="IZ391" t="s">
        <v>348</v>
      </c>
      <c r="JA391" s="27">
        <v>44641</v>
      </c>
      <c r="JD391" t="s">
        <v>348</v>
      </c>
      <c r="JE391" s="27">
        <v>44641</v>
      </c>
      <c r="JF391" t="s">
        <v>527</v>
      </c>
      <c r="JG391">
        <v>44215</v>
      </c>
      <c r="JH391" t="s">
        <v>345</v>
      </c>
      <c r="JI391" s="27">
        <v>44663</v>
      </c>
      <c r="JJ391" t="s">
        <v>345</v>
      </c>
      <c r="JK391">
        <v>44663</v>
      </c>
      <c r="JL391" t="s">
        <v>345</v>
      </c>
      <c r="JM391" s="27">
        <v>44663</v>
      </c>
      <c r="JN391" t="s">
        <v>345</v>
      </c>
      <c r="JO391" s="7">
        <v>44663</v>
      </c>
      <c r="JP391" t="s">
        <v>345</v>
      </c>
      <c r="JQ391" s="27">
        <v>44697</v>
      </c>
      <c r="JR391" t="s">
        <v>345</v>
      </c>
      <c r="JS391" s="27">
        <v>44697</v>
      </c>
      <c r="JT391" t="s">
        <v>345</v>
      </c>
      <c r="JU391">
        <v>44697</v>
      </c>
      <c r="JV391" t="s">
        <v>346</v>
      </c>
      <c r="JW391">
        <v>44726</v>
      </c>
      <c r="JX391" t="s">
        <v>346</v>
      </c>
      <c r="JY391" s="27">
        <v>44756</v>
      </c>
      <c r="JZ391" t="s">
        <v>346</v>
      </c>
      <c r="KA391" s="27">
        <v>44756</v>
      </c>
      <c r="KB391" t="s">
        <v>346</v>
      </c>
      <c r="KC391" s="27">
        <v>44756</v>
      </c>
      <c r="KD391" t="s">
        <v>346</v>
      </c>
      <c r="KE391" s="27">
        <v>44756</v>
      </c>
    </row>
    <row r="392" spans="1:291" x14ac:dyDescent="0.25">
      <c r="A392">
        <v>1401</v>
      </c>
      <c r="B392" s="7">
        <v>43900</v>
      </c>
      <c r="D392">
        <v>2495</v>
      </c>
      <c r="E392" s="7">
        <v>43972</v>
      </c>
      <c r="G392">
        <v>9301</v>
      </c>
      <c r="I392">
        <v>2499</v>
      </c>
      <c r="J392" s="7">
        <v>43972</v>
      </c>
      <c r="L392">
        <v>9301</v>
      </c>
      <c r="M392">
        <v>890</v>
      </c>
      <c r="O392">
        <v>5658</v>
      </c>
      <c r="P392" s="7">
        <v>43928</v>
      </c>
      <c r="X392">
        <v>890</v>
      </c>
      <c r="Y392">
        <v>891</v>
      </c>
      <c r="Z392" s="7">
        <v>43972</v>
      </c>
      <c r="AA392">
        <v>2497</v>
      </c>
      <c r="AB392">
        <v>2497</v>
      </c>
      <c r="AE392" s="14">
        <v>8525</v>
      </c>
      <c r="AM392" s="18" t="s">
        <v>2600</v>
      </c>
      <c r="BW392"/>
      <c r="DJ392" t="s">
        <v>356</v>
      </c>
      <c r="DK392" s="7">
        <v>44368</v>
      </c>
      <c r="DP392" t="s">
        <v>359</v>
      </c>
      <c r="DQ392" s="27">
        <v>44368</v>
      </c>
      <c r="DT392" t="s">
        <v>359</v>
      </c>
      <c r="DU392" s="27">
        <v>44368</v>
      </c>
      <c r="DV392" t="s">
        <v>356</v>
      </c>
      <c r="DW392" s="27">
        <v>44368</v>
      </c>
      <c r="DX392" t="s">
        <v>353</v>
      </c>
      <c r="DY392" s="7">
        <v>44368</v>
      </c>
      <c r="DZ392" t="s">
        <v>541</v>
      </c>
      <c r="EA392">
        <v>44385</v>
      </c>
      <c r="EB392" t="s">
        <v>541</v>
      </c>
      <c r="EC392" s="27">
        <v>44385</v>
      </c>
      <c r="ED392" t="s">
        <v>541</v>
      </c>
      <c r="EE392" s="27">
        <v>44385</v>
      </c>
      <c r="EF392" t="s">
        <v>541</v>
      </c>
      <c r="EG392" s="7">
        <v>44385</v>
      </c>
      <c r="EH392" t="s">
        <v>541</v>
      </c>
      <c r="EI392" s="27">
        <v>44385</v>
      </c>
      <c r="EL392" t="s">
        <v>537</v>
      </c>
      <c r="EM392" s="27">
        <v>44385</v>
      </c>
      <c r="EN392" t="s">
        <v>535</v>
      </c>
      <c r="EO392" s="27">
        <v>44411</v>
      </c>
      <c r="EP392" t="s">
        <v>537</v>
      </c>
      <c r="EQ392" s="27">
        <v>44411</v>
      </c>
      <c r="ER392" t="s">
        <v>531</v>
      </c>
      <c r="ES392" s="27">
        <v>44411</v>
      </c>
      <c r="ET392" t="s">
        <v>530</v>
      </c>
      <c r="EU392" s="27">
        <v>44411</v>
      </c>
      <c r="EV392" t="s">
        <v>527</v>
      </c>
      <c r="EW392" s="27">
        <v>44215</v>
      </c>
      <c r="EX392" t="s">
        <v>530</v>
      </c>
      <c r="EY392" s="27">
        <v>44411</v>
      </c>
      <c r="EZ392" t="s">
        <v>530</v>
      </c>
      <c r="FA392">
        <v>44411</v>
      </c>
      <c r="FB392" t="s">
        <v>530</v>
      </c>
      <c r="FC392" s="27">
        <v>44411</v>
      </c>
      <c r="FF392" t="s">
        <v>524</v>
      </c>
      <c r="FG392" s="27">
        <v>44411</v>
      </c>
      <c r="FH392" t="s">
        <v>522</v>
      </c>
      <c r="FI392" s="7">
        <v>44411</v>
      </c>
      <c r="FJ392" t="s">
        <v>522</v>
      </c>
      <c r="FK392" s="27">
        <v>44411</v>
      </c>
      <c r="FL392" t="s">
        <v>516</v>
      </c>
      <c r="FM392" s="27">
        <v>44411</v>
      </c>
      <c r="FN392" t="s">
        <v>515</v>
      </c>
      <c r="FO392" s="27">
        <v>44453</v>
      </c>
      <c r="FP392" t="s">
        <v>515</v>
      </c>
      <c r="FQ392" s="27">
        <v>44453</v>
      </c>
      <c r="FR392" t="s">
        <v>38</v>
      </c>
      <c r="FS392" s="27">
        <v>44453</v>
      </c>
      <c r="FT392" t="s">
        <v>38</v>
      </c>
      <c r="FU392" s="7">
        <v>44453</v>
      </c>
      <c r="FV392" t="s">
        <v>38</v>
      </c>
      <c r="FW392" s="27">
        <v>44453</v>
      </c>
      <c r="FX392" t="s">
        <v>38</v>
      </c>
      <c r="FY392" s="27">
        <v>44453</v>
      </c>
      <c r="FZ392" t="s">
        <v>38</v>
      </c>
      <c r="GA392" s="27">
        <v>44453</v>
      </c>
      <c r="GB392" t="s">
        <v>38</v>
      </c>
      <c r="GC392" s="27">
        <v>44453</v>
      </c>
      <c r="GD392" t="s">
        <v>559</v>
      </c>
      <c r="GE392" s="27">
        <v>44377</v>
      </c>
      <c r="GF392" t="s">
        <v>559</v>
      </c>
      <c r="GG392" s="27">
        <v>44377</v>
      </c>
      <c r="GH392" t="s">
        <v>559</v>
      </c>
      <c r="GI392" s="27">
        <v>44377</v>
      </c>
      <c r="GJ392" t="s">
        <v>559</v>
      </c>
      <c r="GK392" s="27">
        <v>44377</v>
      </c>
      <c r="GL392" t="s">
        <v>38</v>
      </c>
      <c r="GM392" s="27">
        <v>44476</v>
      </c>
      <c r="GN392" t="s">
        <v>559</v>
      </c>
      <c r="GO392" s="27">
        <v>44377</v>
      </c>
      <c r="GP392" t="s">
        <v>559</v>
      </c>
      <c r="GQ392" s="27">
        <v>44377</v>
      </c>
      <c r="GR392" t="s">
        <v>34</v>
      </c>
      <c r="GS392" s="27">
        <v>44476</v>
      </c>
      <c r="GT392" t="s">
        <v>34</v>
      </c>
      <c r="GU392" s="27">
        <v>44476</v>
      </c>
      <c r="GV392" t="s">
        <v>34</v>
      </c>
      <c r="GW392" s="27">
        <v>44517</v>
      </c>
      <c r="GX392" t="s">
        <v>352</v>
      </c>
      <c r="GY392" s="27">
        <v>44516</v>
      </c>
      <c r="GZ392" t="s">
        <v>351</v>
      </c>
      <c r="HA392" s="27">
        <v>44508</v>
      </c>
      <c r="HB392" t="s">
        <v>352</v>
      </c>
      <c r="HC392" s="27">
        <v>44516</v>
      </c>
      <c r="HD392" t="s">
        <v>352</v>
      </c>
      <c r="HE392" s="27">
        <v>44516</v>
      </c>
      <c r="HF392" t="s">
        <v>351</v>
      </c>
      <c r="HG392">
        <v>44508</v>
      </c>
      <c r="HH392" t="s">
        <v>351</v>
      </c>
      <c r="HI392">
        <v>44508</v>
      </c>
      <c r="HJ392" t="s">
        <v>351</v>
      </c>
      <c r="HK392">
        <v>44508</v>
      </c>
      <c r="HL392" t="s">
        <v>352</v>
      </c>
      <c r="HM392" s="27">
        <v>44544</v>
      </c>
      <c r="HN392" t="s">
        <v>346</v>
      </c>
      <c r="HO392" s="27">
        <v>44544</v>
      </c>
      <c r="HP392" t="s">
        <v>350</v>
      </c>
      <c r="HQ392" s="27">
        <v>44050</v>
      </c>
      <c r="HR392" s="470" t="s">
        <v>350</v>
      </c>
      <c r="HS392" s="471">
        <v>44050</v>
      </c>
      <c r="HT392" t="s">
        <v>350</v>
      </c>
      <c r="HU392" s="27">
        <v>44050</v>
      </c>
      <c r="HV392" t="s">
        <v>350</v>
      </c>
      <c r="HW392" s="27">
        <v>44050</v>
      </c>
      <c r="HX392" t="s">
        <v>350</v>
      </c>
      <c r="HY392" s="27">
        <v>44050</v>
      </c>
      <c r="HZ392" t="s">
        <v>345</v>
      </c>
      <c r="IA392" s="27">
        <v>44587</v>
      </c>
      <c r="IB392" t="s">
        <v>345</v>
      </c>
      <c r="IC392" s="27">
        <v>44587</v>
      </c>
      <c r="ID392" t="s">
        <v>345</v>
      </c>
      <c r="IE392" s="27">
        <v>44587</v>
      </c>
      <c r="IF392" t="s">
        <v>344</v>
      </c>
      <c r="IG392" s="27">
        <v>44587</v>
      </c>
      <c r="IH392" t="s">
        <v>348</v>
      </c>
      <c r="II392" s="27">
        <v>44588</v>
      </c>
      <c r="IJ392" t="s">
        <v>348</v>
      </c>
      <c r="IK392" s="27">
        <v>44606</v>
      </c>
      <c r="IL392" t="s">
        <v>348</v>
      </c>
      <c r="IM392" s="27">
        <v>44606</v>
      </c>
      <c r="IN392" t="s">
        <v>348</v>
      </c>
      <c r="IO392" s="27">
        <v>44606</v>
      </c>
      <c r="IR392" t="s">
        <v>350</v>
      </c>
      <c r="IS392">
        <v>44050</v>
      </c>
      <c r="IT392" t="s">
        <v>350</v>
      </c>
      <c r="IU392" s="27">
        <v>44050</v>
      </c>
      <c r="IV392" t="s">
        <v>350</v>
      </c>
      <c r="IW392" s="27">
        <v>44050</v>
      </c>
      <c r="IX392" t="s">
        <v>350</v>
      </c>
      <c r="IY392" s="27">
        <v>44050</v>
      </c>
      <c r="IZ392" t="s">
        <v>350</v>
      </c>
      <c r="JA392" s="27">
        <v>44050</v>
      </c>
      <c r="JD392" t="s">
        <v>350</v>
      </c>
      <c r="JE392" s="27">
        <v>44050</v>
      </c>
      <c r="JF392" t="s">
        <v>530</v>
      </c>
      <c r="JG392">
        <v>44623</v>
      </c>
      <c r="JH392" t="s">
        <v>346</v>
      </c>
      <c r="JI392" s="27">
        <v>44663</v>
      </c>
      <c r="JJ392" t="s">
        <v>346</v>
      </c>
      <c r="JK392">
        <v>44663</v>
      </c>
      <c r="JL392" t="s">
        <v>346</v>
      </c>
      <c r="JM392" s="27">
        <v>44663</v>
      </c>
      <c r="JN392" t="s">
        <v>346</v>
      </c>
      <c r="JO392" s="7">
        <v>44663</v>
      </c>
      <c r="JP392" t="s">
        <v>346</v>
      </c>
      <c r="JQ392" s="27">
        <v>44694</v>
      </c>
      <c r="JR392" t="s">
        <v>346</v>
      </c>
      <c r="JS392" s="27">
        <v>44694</v>
      </c>
      <c r="JT392" t="s">
        <v>346</v>
      </c>
      <c r="JU392">
        <v>44694</v>
      </c>
      <c r="JV392" t="s">
        <v>348</v>
      </c>
      <c r="JW392">
        <v>44726</v>
      </c>
      <c r="JX392" t="s">
        <v>348</v>
      </c>
      <c r="JY392" s="27">
        <v>44756</v>
      </c>
      <c r="JZ392" t="s">
        <v>348</v>
      </c>
      <c r="KA392" s="27">
        <v>44756</v>
      </c>
      <c r="KB392" t="s">
        <v>348</v>
      </c>
      <c r="KC392" s="27">
        <v>44756</v>
      </c>
      <c r="KD392" t="s">
        <v>348</v>
      </c>
      <c r="KE392" s="27">
        <v>44756</v>
      </c>
    </row>
    <row r="393" spans="1:291" x14ac:dyDescent="0.25">
      <c r="A393" t="s">
        <v>2588</v>
      </c>
      <c r="B393" s="7">
        <v>43886</v>
      </c>
      <c r="D393">
        <v>2499</v>
      </c>
      <c r="E393" s="7">
        <v>43972</v>
      </c>
      <c r="G393">
        <v>9300</v>
      </c>
      <c r="I393">
        <v>4277</v>
      </c>
      <c r="J393" s="7">
        <v>43972</v>
      </c>
      <c r="L393">
        <v>9300</v>
      </c>
      <c r="M393">
        <v>891</v>
      </c>
      <c r="O393" t="s">
        <v>2594</v>
      </c>
      <c r="P393" s="7">
        <v>43972</v>
      </c>
      <c r="X393">
        <v>891</v>
      </c>
      <c r="Y393">
        <v>1401</v>
      </c>
      <c r="Z393" s="7">
        <v>43972</v>
      </c>
      <c r="AA393">
        <v>2495</v>
      </c>
      <c r="AB393">
        <v>2495</v>
      </c>
      <c r="AE393" s="14">
        <v>8530</v>
      </c>
      <c r="BW393"/>
      <c r="DJ393" t="s">
        <v>358</v>
      </c>
      <c r="DK393" s="7">
        <v>44368</v>
      </c>
      <c r="DP393" t="s">
        <v>360</v>
      </c>
      <c r="DQ393" s="27">
        <v>44368</v>
      </c>
      <c r="DT393" t="s">
        <v>360</v>
      </c>
      <c r="DU393" s="27">
        <v>44368</v>
      </c>
      <c r="DV393" t="s">
        <v>358</v>
      </c>
      <c r="DW393" s="27">
        <v>44368</v>
      </c>
      <c r="DX393" t="s">
        <v>354</v>
      </c>
      <c r="DY393" s="7">
        <v>44368</v>
      </c>
      <c r="DZ393" t="s">
        <v>353</v>
      </c>
      <c r="EA393">
        <v>44397</v>
      </c>
      <c r="EB393" t="s">
        <v>353</v>
      </c>
      <c r="EC393" s="27">
        <v>44397</v>
      </c>
      <c r="ED393" t="s">
        <v>353</v>
      </c>
      <c r="EE393" s="27">
        <v>44397</v>
      </c>
      <c r="EF393" t="s">
        <v>353</v>
      </c>
      <c r="EG393" s="7">
        <v>44397</v>
      </c>
      <c r="EH393" t="s">
        <v>353</v>
      </c>
      <c r="EI393" s="27">
        <v>44397</v>
      </c>
      <c r="EL393" t="s">
        <v>539</v>
      </c>
      <c r="EM393" s="27">
        <v>44385</v>
      </c>
      <c r="EN393" t="s">
        <v>537</v>
      </c>
      <c r="EO393" s="27">
        <v>44411</v>
      </c>
      <c r="EP393" t="s">
        <v>539</v>
      </c>
      <c r="EQ393" s="27">
        <v>44411</v>
      </c>
      <c r="ER393" t="s">
        <v>533</v>
      </c>
      <c r="ES393" s="27">
        <v>44411</v>
      </c>
      <c r="ET393" t="s">
        <v>531</v>
      </c>
      <c r="EU393" s="27">
        <v>44411</v>
      </c>
      <c r="EV393" t="s">
        <v>530</v>
      </c>
      <c r="EW393" s="27">
        <v>44411</v>
      </c>
      <c r="EX393" t="s">
        <v>531</v>
      </c>
      <c r="EY393" s="27">
        <v>44411</v>
      </c>
      <c r="EZ393" t="s">
        <v>531</v>
      </c>
      <c r="FA393">
        <v>44411</v>
      </c>
      <c r="FB393" t="s">
        <v>531</v>
      </c>
      <c r="FC393" s="27">
        <v>44411</v>
      </c>
      <c r="FF393" t="s">
        <v>527</v>
      </c>
      <c r="FG393" s="27">
        <v>44215</v>
      </c>
      <c r="FH393" t="s">
        <v>524</v>
      </c>
      <c r="FI393" s="7">
        <v>44411</v>
      </c>
      <c r="FJ393" t="s">
        <v>524</v>
      </c>
      <c r="FK393" s="27">
        <v>44411</v>
      </c>
      <c r="FL393" t="s">
        <v>517</v>
      </c>
      <c r="FM393" s="27">
        <v>44411</v>
      </c>
      <c r="FN393" t="s">
        <v>516</v>
      </c>
      <c r="FO393" s="27">
        <v>44453</v>
      </c>
      <c r="FP393" t="s">
        <v>516</v>
      </c>
      <c r="FQ393" s="27">
        <v>44453</v>
      </c>
      <c r="FR393" t="s">
        <v>515</v>
      </c>
      <c r="FS393" s="27">
        <v>44453</v>
      </c>
      <c r="FT393" t="s">
        <v>515</v>
      </c>
      <c r="FU393" s="7">
        <v>44453</v>
      </c>
      <c r="FV393" t="s">
        <v>515</v>
      </c>
      <c r="FW393" s="27">
        <v>44453</v>
      </c>
      <c r="FX393" t="s">
        <v>515</v>
      </c>
      <c r="FY393" s="27">
        <v>44453</v>
      </c>
      <c r="FZ393" t="s">
        <v>515</v>
      </c>
      <c r="GA393" s="27">
        <v>44453</v>
      </c>
      <c r="GB393" t="s">
        <v>515</v>
      </c>
      <c r="GC393" s="27">
        <v>44453</v>
      </c>
      <c r="GD393" t="s">
        <v>38</v>
      </c>
      <c r="GE393" s="27">
        <v>44453</v>
      </c>
      <c r="GF393" t="s">
        <v>38</v>
      </c>
      <c r="GG393" s="27">
        <v>44476</v>
      </c>
      <c r="GH393" t="s">
        <v>38</v>
      </c>
      <c r="GI393" s="27">
        <v>44476</v>
      </c>
      <c r="GJ393" t="s">
        <v>38</v>
      </c>
      <c r="GK393" s="27">
        <v>44476</v>
      </c>
      <c r="GL393" t="s">
        <v>515</v>
      </c>
      <c r="GM393" s="27">
        <v>44476</v>
      </c>
      <c r="GN393" t="s">
        <v>38</v>
      </c>
      <c r="GO393" s="27">
        <v>44476</v>
      </c>
      <c r="GP393" t="s">
        <v>38</v>
      </c>
      <c r="GQ393" s="27">
        <v>44476</v>
      </c>
      <c r="GR393" t="s">
        <v>559</v>
      </c>
      <c r="GS393" s="27">
        <v>44377</v>
      </c>
      <c r="GT393" t="s">
        <v>559</v>
      </c>
      <c r="GU393" s="27">
        <v>44377</v>
      </c>
      <c r="GV393" t="s">
        <v>559</v>
      </c>
      <c r="GW393" s="27">
        <v>44377</v>
      </c>
      <c r="GX393" t="s">
        <v>34</v>
      </c>
      <c r="GY393" s="27">
        <v>44517</v>
      </c>
      <c r="GZ393" t="s">
        <v>352</v>
      </c>
      <c r="HA393" s="27">
        <v>44516</v>
      </c>
      <c r="HB393" t="s">
        <v>34</v>
      </c>
      <c r="HC393" s="27">
        <v>44517</v>
      </c>
      <c r="HD393" t="s">
        <v>34</v>
      </c>
      <c r="HE393" s="27">
        <v>44532</v>
      </c>
      <c r="HF393" t="s">
        <v>352</v>
      </c>
      <c r="HG393">
        <v>44516</v>
      </c>
      <c r="HH393" t="s">
        <v>352</v>
      </c>
      <c r="HI393">
        <v>44516</v>
      </c>
      <c r="HJ393" t="s">
        <v>352</v>
      </c>
      <c r="HK393">
        <v>44516</v>
      </c>
      <c r="HL393" t="s">
        <v>34</v>
      </c>
      <c r="HM393" s="27">
        <v>44532</v>
      </c>
      <c r="HN393" t="s">
        <v>348</v>
      </c>
      <c r="HO393" s="27">
        <v>44544</v>
      </c>
      <c r="HP393" t="s">
        <v>351</v>
      </c>
      <c r="HQ393" s="27">
        <v>44544</v>
      </c>
      <c r="HR393" s="470" t="s">
        <v>351</v>
      </c>
      <c r="HS393" s="471">
        <v>44544</v>
      </c>
      <c r="HT393" t="s">
        <v>351</v>
      </c>
      <c r="HU393" s="27">
        <v>44544</v>
      </c>
      <c r="HV393" t="s">
        <v>351</v>
      </c>
      <c r="HW393" s="27">
        <v>44544</v>
      </c>
      <c r="HX393" t="s">
        <v>351</v>
      </c>
      <c r="HY393" s="27">
        <v>44544</v>
      </c>
      <c r="HZ393" t="s">
        <v>346</v>
      </c>
      <c r="IA393" s="27">
        <v>44588</v>
      </c>
      <c r="IB393" t="s">
        <v>346</v>
      </c>
      <c r="IC393" s="27">
        <v>44588</v>
      </c>
      <c r="ID393" t="s">
        <v>346</v>
      </c>
      <c r="IE393" s="27">
        <v>44588</v>
      </c>
      <c r="IF393" t="s">
        <v>345</v>
      </c>
      <c r="IG393" s="27">
        <v>44587</v>
      </c>
      <c r="IH393" t="s">
        <v>350</v>
      </c>
      <c r="II393" s="27">
        <v>44050</v>
      </c>
      <c r="IJ393" t="s">
        <v>350</v>
      </c>
      <c r="IK393" s="27">
        <v>44050</v>
      </c>
      <c r="IL393" t="s">
        <v>350</v>
      </c>
      <c r="IM393" s="27">
        <v>44050</v>
      </c>
      <c r="IN393" t="s">
        <v>350</v>
      </c>
      <c r="IO393" s="27">
        <v>44050</v>
      </c>
      <c r="IR393" t="s">
        <v>351</v>
      </c>
      <c r="IS393">
        <v>44606</v>
      </c>
      <c r="IT393" t="s">
        <v>351</v>
      </c>
      <c r="IU393" s="27">
        <v>44606</v>
      </c>
      <c r="IV393" t="s">
        <v>351</v>
      </c>
      <c r="IW393" s="27">
        <v>44641</v>
      </c>
      <c r="IX393" t="s">
        <v>351</v>
      </c>
      <c r="IY393" s="27">
        <v>44641</v>
      </c>
      <c r="IZ393" t="s">
        <v>351</v>
      </c>
      <c r="JA393" s="27">
        <v>44641</v>
      </c>
      <c r="JD393" t="s">
        <v>351</v>
      </c>
      <c r="JE393" s="27">
        <v>44641</v>
      </c>
      <c r="JF393" t="s">
        <v>531</v>
      </c>
      <c r="JG393">
        <v>44623</v>
      </c>
      <c r="JH393" t="s">
        <v>348</v>
      </c>
      <c r="JI393" s="27">
        <v>44663</v>
      </c>
      <c r="JJ393" t="s">
        <v>348</v>
      </c>
      <c r="JK393">
        <v>44663</v>
      </c>
      <c r="JL393" t="s">
        <v>348</v>
      </c>
      <c r="JM393" s="27">
        <v>44663</v>
      </c>
      <c r="JN393" t="s">
        <v>348</v>
      </c>
      <c r="JO393" s="7">
        <v>44663</v>
      </c>
      <c r="JP393" t="s">
        <v>348</v>
      </c>
      <c r="JQ393" s="27">
        <v>44694</v>
      </c>
      <c r="JR393" t="s">
        <v>348</v>
      </c>
      <c r="JS393" s="27">
        <v>44694</v>
      </c>
      <c r="JT393" t="s">
        <v>348</v>
      </c>
      <c r="JU393">
        <v>44694</v>
      </c>
      <c r="JV393" t="s">
        <v>350</v>
      </c>
      <c r="JW393">
        <v>44050</v>
      </c>
      <c r="JX393" t="s">
        <v>350</v>
      </c>
      <c r="JY393" s="27">
        <v>44050</v>
      </c>
      <c r="JZ393" t="s">
        <v>350</v>
      </c>
      <c r="KA393" s="27">
        <v>44050</v>
      </c>
      <c r="KB393" t="s">
        <v>350</v>
      </c>
      <c r="KC393" s="27">
        <v>44050</v>
      </c>
      <c r="KD393" t="s">
        <v>350</v>
      </c>
      <c r="KE393" s="27">
        <v>44050</v>
      </c>
    </row>
    <row r="394" spans="1:291" x14ac:dyDescent="0.25">
      <c r="A394">
        <v>2496</v>
      </c>
      <c r="B394" s="7">
        <v>43767</v>
      </c>
      <c r="D394">
        <v>4277</v>
      </c>
      <c r="E394" s="7">
        <v>43952</v>
      </c>
      <c r="G394">
        <v>9303</v>
      </c>
      <c r="I394">
        <v>4278</v>
      </c>
      <c r="J394" s="7">
        <v>43972</v>
      </c>
      <c r="L394">
        <v>9303</v>
      </c>
      <c r="M394">
        <v>1401</v>
      </c>
      <c r="O394">
        <v>5654</v>
      </c>
      <c r="P394" s="7">
        <v>43972</v>
      </c>
      <c r="X394">
        <v>1401</v>
      </c>
      <c r="Y394" t="s">
        <v>2588</v>
      </c>
      <c r="Z394" s="7">
        <v>43972</v>
      </c>
      <c r="AA394">
        <v>2499</v>
      </c>
      <c r="AB394">
        <v>2499</v>
      </c>
      <c r="AE394" s="14">
        <v>8505</v>
      </c>
      <c r="BW394"/>
      <c r="DJ394" t="s">
        <v>359</v>
      </c>
      <c r="DK394" s="7">
        <v>44368</v>
      </c>
      <c r="DP394" t="s">
        <v>361</v>
      </c>
      <c r="DQ394" s="27">
        <v>44368</v>
      </c>
      <c r="DT394" t="s">
        <v>361</v>
      </c>
      <c r="DU394" s="27">
        <v>44368</v>
      </c>
      <c r="DV394" t="s">
        <v>359</v>
      </c>
      <c r="DW394" s="27">
        <v>44368</v>
      </c>
      <c r="DX394" t="s">
        <v>355</v>
      </c>
      <c r="DY394" s="7">
        <v>44075</v>
      </c>
      <c r="DZ394" t="s">
        <v>354</v>
      </c>
      <c r="EA394">
        <v>44397</v>
      </c>
      <c r="EB394" t="s">
        <v>354</v>
      </c>
      <c r="EC394" s="27">
        <v>44397</v>
      </c>
      <c r="ED394" t="s">
        <v>354</v>
      </c>
      <c r="EE394" s="27">
        <v>44397</v>
      </c>
      <c r="EF394" t="s">
        <v>354</v>
      </c>
      <c r="EG394" s="7">
        <v>44397</v>
      </c>
      <c r="EH394" t="s">
        <v>354</v>
      </c>
      <c r="EI394" s="27">
        <v>44397</v>
      </c>
      <c r="EL394" t="s">
        <v>540</v>
      </c>
      <c r="EM394" s="27">
        <v>44385</v>
      </c>
      <c r="EN394" t="s">
        <v>539</v>
      </c>
      <c r="EO394" s="27">
        <v>44411</v>
      </c>
      <c r="EP394" t="s">
        <v>540</v>
      </c>
      <c r="EQ394" s="27">
        <v>44411</v>
      </c>
      <c r="ER394" t="s">
        <v>534</v>
      </c>
      <c r="ES394" s="27">
        <v>44392</v>
      </c>
      <c r="ET394" t="s">
        <v>533</v>
      </c>
      <c r="EU394" s="27">
        <v>44411</v>
      </c>
      <c r="EV394" t="s">
        <v>531</v>
      </c>
      <c r="EW394" s="27">
        <v>44411</v>
      </c>
      <c r="EX394" t="s">
        <v>533</v>
      </c>
      <c r="EY394" s="27">
        <v>44411</v>
      </c>
      <c r="EZ394" t="s">
        <v>533</v>
      </c>
      <c r="FA394">
        <v>44411</v>
      </c>
      <c r="FB394" t="s">
        <v>533</v>
      </c>
      <c r="FC394" s="27">
        <v>44411</v>
      </c>
      <c r="FF394" t="s">
        <v>530</v>
      </c>
      <c r="FG394" s="27">
        <v>44411</v>
      </c>
      <c r="FH394" t="s">
        <v>527</v>
      </c>
      <c r="FI394" s="7">
        <v>44215</v>
      </c>
      <c r="FJ394" t="s">
        <v>527</v>
      </c>
      <c r="FK394" s="27">
        <v>44215</v>
      </c>
      <c r="FL394" t="s">
        <v>518</v>
      </c>
      <c r="FM394" s="27">
        <v>44411</v>
      </c>
      <c r="FN394" t="s">
        <v>517</v>
      </c>
      <c r="FO394" s="27">
        <v>44453</v>
      </c>
      <c r="FP394" t="s">
        <v>517</v>
      </c>
      <c r="FQ394" s="27">
        <v>44453</v>
      </c>
      <c r="FR394" t="s">
        <v>516</v>
      </c>
      <c r="FS394" s="27">
        <v>44453</v>
      </c>
      <c r="FT394" t="s">
        <v>516</v>
      </c>
      <c r="FU394" s="7">
        <v>44453</v>
      </c>
      <c r="FV394" t="s">
        <v>516</v>
      </c>
      <c r="FW394" s="27">
        <v>44453</v>
      </c>
      <c r="FX394" t="s">
        <v>516</v>
      </c>
      <c r="FY394" s="27">
        <v>44453</v>
      </c>
      <c r="FZ394" t="s">
        <v>516</v>
      </c>
      <c r="GA394" s="27">
        <v>44453</v>
      </c>
      <c r="GB394" t="s">
        <v>516</v>
      </c>
      <c r="GC394" s="27">
        <v>44453</v>
      </c>
      <c r="GD394" t="s">
        <v>515</v>
      </c>
      <c r="GE394" s="27">
        <v>44453</v>
      </c>
      <c r="GF394" t="s">
        <v>515</v>
      </c>
      <c r="GG394" s="27">
        <v>44476</v>
      </c>
      <c r="GH394" t="s">
        <v>515</v>
      </c>
      <c r="GI394" s="27">
        <v>44476</v>
      </c>
      <c r="GJ394" t="s">
        <v>515</v>
      </c>
      <c r="GK394" s="27">
        <v>44476</v>
      </c>
      <c r="GL394" t="s">
        <v>516</v>
      </c>
      <c r="GM394" s="27">
        <v>44476</v>
      </c>
      <c r="GN394" t="s">
        <v>515</v>
      </c>
      <c r="GO394" s="27">
        <v>44476</v>
      </c>
      <c r="GP394" t="s">
        <v>515</v>
      </c>
      <c r="GQ394" s="27">
        <v>44476</v>
      </c>
      <c r="GR394" t="s">
        <v>38</v>
      </c>
      <c r="GS394" s="27">
        <v>44476</v>
      </c>
      <c r="GT394" t="s">
        <v>38</v>
      </c>
      <c r="GU394" s="27">
        <v>44476</v>
      </c>
      <c r="GV394" t="s">
        <v>38</v>
      </c>
      <c r="GW394" s="27">
        <v>44517</v>
      </c>
      <c r="GX394" t="s">
        <v>559</v>
      </c>
      <c r="GY394" s="27">
        <v>44377</v>
      </c>
      <c r="GZ394" t="s">
        <v>34</v>
      </c>
      <c r="HA394" s="27">
        <v>44517</v>
      </c>
      <c r="HB394" t="s">
        <v>559</v>
      </c>
      <c r="HC394" s="27">
        <v>44377</v>
      </c>
      <c r="HD394" t="s">
        <v>559</v>
      </c>
      <c r="HE394" s="27">
        <v>44377</v>
      </c>
      <c r="HF394" t="s">
        <v>34</v>
      </c>
      <c r="HG394">
        <v>44532</v>
      </c>
      <c r="HH394" t="s">
        <v>34</v>
      </c>
      <c r="HI394">
        <v>44532</v>
      </c>
      <c r="HJ394" t="s">
        <v>34</v>
      </c>
      <c r="HK394">
        <v>44532</v>
      </c>
      <c r="HL394" t="s">
        <v>559</v>
      </c>
      <c r="HM394" s="27">
        <v>44377</v>
      </c>
      <c r="HN394" t="s">
        <v>350</v>
      </c>
      <c r="HO394" s="27">
        <v>44050</v>
      </c>
      <c r="HP394" t="s">
        <v>352</v>
      </c>
      <c r="HQ394" s="27">
        <v>44544</v>
      </c>
      <c r="HR394" s="470" t="s">
        <v>352</v>
      </c>
      <c r="HS394" s="471">
        <v>44544</v>
      </c>
      <c r="HT394" t="s">
        <v>352</v>
      </c>
      <c r="HU394" s="27">
        <v>44544</v>
      </c>
      <c r="HV394" t="s">
        <v>352</v>
      </c>
      <c r="HW394" s="27">
        <v>44544</v>
      </c>
      <c r="HX394" t="s">
        <v>352</v>
      </c>
      <c r="HY394" s="27">
        <v>44544</v>
      </c>
      <c r="HZ394" t="s">
        <v>348</v>
      </c>
      <c r="IA394" s="27">
        <v>44588</v>
      </c>
      <c r="IB394" t="s">
        <v>348</v>
      </c>
      <c r="IC394" s="27">
        <v>44588</v>
      </c>
      <c r="ID394" t="s">
        <v>348</v>
      </c>
      <c r="IE394" s="27">
        <v>44588</v>
      </c>
      <c r="IF394" t="s">
        <v>346</v>
      </c>
      <c r="IG394" s="27">
        <v>44588</v>
      </c>
      <c r="IH394" t="s">
        <v>351</v>
      </c>
      <c r="II394" s="27">
        <v>44588</v>
      </c>
      <c r="IJ394" t="s">
        <v>351</v>
      </c>
      <c r="IK394" s="27">
        <v>44606</v>
      </c>
      <c r="IL394" t="s">
        <v>351</v>
      </c>
      <c r="IM394" s="27">
        <v>44606</v>
      </c>
      <c r="IN394" t="s">
        <v>351</v>
      </c>
      <c r="IO394" s="27">
        <v>44606</v>
      </c>
      <c r="IR394" t="s">
        <v>352</v>
      </c>
      <c r="IS394">
        <v>44606</v>
      </c>
      <c r="IT394" t="s">
        <v>352</v>
      </c>
      <c r="IU394" s="27">
        <v>44606</v>
      </c>
      <c r="IV394" t="s">
        <v>352</v>
      </c>
      <c r="IW394" s="27">
        <v>44641</v>
      </c>
      <c r="IX394" t="s">
        <v>352</v>
      </c>
      <c r="IY394" s="27">
        <v>44641</v>
      </c>
      <c r="IZ394" t="s">
        <v>352</v>
      </c>
      <c r="JA394" s="27">
        <v>44641</v>
      </c>
      <c r="JD394" t="s">
        <v>352</v>
      </c>
      <c r="JE394" s="27">
        <v>44641</v>
      </c>
      <c r="JF394" t="s">
        <v>533</v>
      </c>
      <c r="JG394">
        <v>44610</v>
      </c>
      <c r="JH394" t="s">
        <v>350</v>
      </c>
      <c r="JI394" s="27">
        <v>44050</v>
      </c>
      <c r="JJ394" t="s">
        <v>350</v>
      </c>
      <c r="JK394">
        <v>44050</v>
      </c>
      <c r="JL394" t="s">
        <v>350</v>
      </c>
      <c r="JM394" s="27">
        <v>44050</v>
      </c>
      <c r="JN394" t="s">
        <v>350</v>
      </c>
      <c r="JO394" s="7">
        <v>44050</v>
      </c>
      <c r="JP394" t="s">
        <v>350</v>
      </c>
      <c r="JQ394" s="27">
        <v>44050</v>
      </c>
      <c r="JR394" t="s">
        <v>350</v>
      </c>
      <c r="JS394" s="27">
        <v>44050</v>
      </c>
      <c r="JT394" t="s">
        <v>350</v>
      </c>
      <c r="JU394">
        <v>44050</v>
      </c>
      <c r="JV394" t="s">
        <v>351</v>
      </c>
      <c r="JW394">
        <v>44726</v>
      </c>
      <c r="JX394" t="s">
        <v>351</v>
      </c>
      <c r="JY394" s="27">
        <v>44756</v>
      </c>
      <c r="JZ394" t="s">
        <v>351</v>
      </c>
      <c r="KA394" s="27">
        <v>44756</v>
      </c>
      <c r="KB394" t="s">
        <v>351</v>
      </c>
      <c r="KC394" s="27">
        <v>44756</v>
      </c>
      <c r="KD394" t="s">
        <v>351</v>
      </c>
      <c r="KE394" s="27">
        <v>44756</v>
      </c>
    </row>
    <row r="395" spans="1:291" x14ac:dyDescent="0.25">
      <c r="A395">
        <v>2497</v>
      </c>
      <c r="B395" s="7">
        <v>43928</v>
      </c>
      <c r="D395">
        <v>4278</v>
      </c>
      <c r="E395" s="7">
        <v>43952</v>
      </c>
      <c r="G395">
        <v>9308</v>
      </c>
      <c r="I395">
        <v>4280</v>
      </c>
      <c r="J395" s="7">
        <v>43886</v>
      </c>
      <c r="L395">
        <v>9308</v>
      </c>
      <c r="M395" t="s">
        <v>2588</v>
      </c>
      <c r="O395">
        <v>5655</v>
      </c>
      <c r="P395" s="7">
        <v>43972</v>
      </c>
      <c r="X395" t="s">
        <v>2588</v>
      </c>
      <c r="Y395">
        <v>2496</v>
      </c>
      <c r="Z395" s="7">
        <v>43767</v>
      </c>
      <c r="AA395">
        <v>4277</v>
      </c>
      <c r="AB395">
        <v>4277</v>
      </c>
      <c r="AE395" s="14">
        <v>8506</v>
      </c>
      <c r="BW395"/>
      <c r="DJ395" t="s">
        <v>360</v>
      </c>
      <c r="DK395" s="7">
        <v>44368</v>
      </c>
      <c r="DP395" t="s">
        <v>362</v>
      </c>
      <c r="DQ395" s="27">
        <v>44264</v>
      </c>
      <c r="DT395" t="s">
        <v>362</v>
      </c>
      <c r="DU395" s="27">
        <v>44264</v>
      </c>
      <c r="DV395" t="s">
        <v>360</v>
      </c>
      <c r="DW395" s="27">
        <v>44368</v>
      </c>
      <c r="DX395" t="s">
        <v>356</v>
      </c>
      <c r="DY395" s="7">
        <v>44368</v>
      </c>
      <c r="DZ395" t="s">
        <v>355</v>
      </c>
      <c r="EA395">
        <v>44075</v>
      </c>
      <c r="EB395" t="s">
        <v>355</v>
      </c>
      <c r="EC395" s="27">
        <v>44075</v>
      </c>
      <c r="ED395" t="s">
        <v>355</v>
      </c>
      <c r="EE395" s="27">
        <v>44075</v>
      </c>
      <c r="EF395" t="s">
        <v>355</v>
      </c>
      <c r="EG395" s="7">
        <v>44075</v>
      </c>
      <c r="EH395" t="s">
        <v>355</v>
      </c>
      <c r="EI395" s="27">
        <v>44075</v>
      </c>
      <c r="EL395" t="s">
        <v>541</v>
      </c>
      <c r="EM395" s="27">
        <v>44385</v>
      </c>
      <c r="EN395" t="s">
        <v>540</v>
      </c>
      <c r="EO395" s="27">
        <v>44411</v>
      </c>
      <c r="EP395" t="s">
        <v>541</v>
      </c>
      <c r="EQ395" s="27">
        <v>44411</v>
      </c>
      <c r="ER395" t="s">
        <v>535</v>
      </c>
      <c r="ES395" s="27">
        <v>44411</v>
      </c>
      <c r="ET395" t="s">
        <v>534</v>
      </c>
      <c r="EU395" s="27">
        <v>44392</v>
      </c>
      <c r="EV395" t="s">
        <v>533</v>
      </c>
      <c r="EW395" s="27">
        <v>44411</v>
      </c>
      <c r="EX395" t="s">
        <v>534</v>
      </c>
      <c r="EY395" s="27">
        <v>44392</v>
      </c>
      <c r="EZ395" t="s">
        <v>534</v>
      </c>
      <c r="FA395">
        <v>44392</v>
      </c>
      <c r="FB395" t="s">
        <v>534</v>
      </c>
      <c r="FC395" s="27">
        <v>44392</v>
      </c>
      <c r="FF395" t="s">
        <v>531</v>
      </c>
      <c r="FG395" s="27">
        <v>44411</v>
      </c>
      <c r="FH395" t="s">
        <v>530</v>
      </c>
      <c r="FI395" s="7">
        <v>44411</v>
      </c>
      <c r="FJ395" t="s">
        <v>530</v>
      </c>
      <c r="FK395" s="27">
        <v>44411</v>
      </c>
      <c r="FL395" t="s">
        <v>519</v>
      </c>
      <c r="FM395" s="27">
        <v>44411</v>
      </c>
      <c r="FN395" t="s">
        <v>518</v>
      </c>
      <c r="FO395" s="27">
        <v>44453</v>
      </c>
      <c r="FP395" t="s">
        <v>518</v>
      </c>
      <c r="FQ395" s="27">
        <v>44453</v>
      </c>
      <c r="FR395" t="s">
        <v>517</v>
      </c>
      <c r="FS395" s="27">
        <v>44453</v>
      </c>
      <c r="FT395" t="s">
        <v>517</v>
      </c>
      <c r="FU395" s="7">
        <v>44453</v>
      </c>
      <c r="FV395" t="s">
        <v>517</v>
      </c>
      <c r="FW395" s="27">
        <v>44453</v>
      </c>
      <c r="FX395" t="s">
        <v>517</v>
      </c>
      <c r="FY395" s="27">
        <v>44453</v>
      </c>
      <c r="FZ395" t="s">
        <v>517</v>
      </c>
      <c r="GA395" s="27">
        <v>44453</v>
      </c>
      <c r="GB395" t="s">
        <v>517</v>
      </c>
      <c r="GC395" s="27">
        <v>44453</v>
      </c>
      <c r="GD395" t="s">
        <v>516</v>
      </c>
      <c r="GE395" s="27">
        <v>44453</v>
      </c>
      <c r="GF395" t="s">
        <v>516</v>
      </c>
      <c r="GG395" s="27">
        <v>44476</v>
      </c>
      <c r="GH395" t="s">
        <v>516</v>
      </c>
      <c r="GI395" s="27">
        <v>44476</v>
      </c>
      <c r="GJ395" t="s">
        <v>516</v>
      </c>
      <c r="GK395" s="27">
        <v>44476</v>
      </c>
      <c r="GL395" t="s">
        <v>517</v>
      </c>
      <c r="GM395" s="27">
        <v>44476</v>
      </c>
      <c r="GN395" t="s">
        <v>516</v>
      </c>
      <c r="GO395" s="27">
        <v>44476</v>
      </c>
      <c r="GP395" t="s">
        <v>516</v>
      </c>
      <c r="GQ395" s="27">
        <v>44476</v>
      </c>
      <c r="GR395" t="s">
        <v>515</v>
      </c>
      <c r="GS395" s="27">
        <v>44476</v>
      </c>
      <c r="GT395" t="s">
        <v>515</v>
      </c>
      <c r="GU395" s="27">
        <v>44476</v>
      </c>
      <c r="GV395" t="s">
        <v>515</v>
      </c>
      <c r="GW395" s="27">
        <v>44517</v>
      </c>
      <c r="GX395" t="s">
        <v>38</v>
      </c>
      <c r="GY395" s="27">
        <v>44517</v>
      </c>
      <c r="GZ395" t="s">
        <v>559</v>
      </c>
      <c r="HA395" s="27">
        <v>44377</v>
      </c>
      <c r="HB395" t="s">
        <v>38</v>
      </c>
      <c r="HC395" s="27">
        <v>44517</v>
      </c>
      <c r="HD395" t="s">
        <v>38</v>
      </c>
      <c r="HE395" s="27">
        <v>44532</v>
      </c>
      <c r="HF395" t="s">
        <v>559</v>
      </c>
      <c r="HG395">
        <v>44377</v>
      </c>
      <c r="HH395" t="s">
        <v>559</v>
      </c>
      <c r="HI395">
        <v>44377</v>
      </c>
      <c r="HJ395" t="s">
        <v>559</v>
      </c>
      <c r="HK395">
        <v>44377</v>
      </c>
      <c r="HL395" t="s">
        <v>38</v>
      </c>
      <c r="HM395" s="27">
        <v>44532</v>
      </c>
      <c r="HN395" t="s">
        <v>351</v>
      </c>
      <c r="HO395" s="27">
        <v>44544</v>
      </c>
      <c r="HP395" t="s">
        <v>34</v>
      </c>
      <c r="HQ395" s="27">
        <v>44532</v>
      </c>
      <c r="HR395" s="470" t="s">
        <v>34</v>
      </c>
      <c r="HS395" s="471">
        <v>44532</v>
      </c>
      <c r="HT395" t="s">
        <v>34</v>
      </c>
      <c r="HU395" s="27">
        <v>44532</v>
      </c>
      <c r="HV395" t="s">
        <v>34</v>
      </c>
      <c r="HW395" s="27">
        <v>44580</v>
      </c>
      <c r="HX395" t="s">
        <v>34</v>
      </c>
      <c r="HY395" s="27">
        <v>44580</v>
      </c>
      <c r="HZ395" t="s">
        <v>350</v>
      </c>
      <c r="IA395" s="27">
        <v>44050</v>
      </c>
      <c r="IB395" t="s">
        <v>350</v>
      </c>
      <c r="IC395" s="27">
        <v>44050</v>
      </c>
      <c r="ID395" t="s">
        <v>350</v>
      </c>
      <c r="IE395" s="27">
        <v>44050</v>
      </c>
      <c r="IF395" t="s">
        <v>348</v>
      </c>
      <c r="IG395" s="27">
        <v>44588</v>
      </c>
      <c r="IH395" t="s">
        <v>352</v>
      </c>
      <c r="II395" s="27">
        <v>44601</v>
      </c>
      <c r="IJ395" t="s">
        <v>352</v>
      </c>
      <c r="IK395" s="27">
        <v>44606</v>
      </c>
      <c r="IL395" t="s">
        <v>352</v>
      </c>
      <c r="IM395" s="27">
        <v>44606</v>
      </c>
      <c r="IN395" t="s">
        <v>352</v>
      </c>
      <c r="IO395" s="27">
        <v>44606</v>
      </c>
      <c r="IR395" t="s">
        <v>34</v>
      </c>
      <c r="IS395">
        <v>44627</v>
      </c>
      <c r="IT395" t="s">
        <v>34</v>
      </c>
      <c r="IU395" s="27">
        <v>44627</v>
      </c>
      <c r="IV395" t="s">
        <v>34</v>
      </c>
      <c r="IW395" s="27">
        <v>44627</v>
      </c>
      <c r="IX395" t="s">
        <v>34</v>
      </c>
      <c r="IY395" s="27">
        <v>44627</v>
      </c>
      <c r="IZ395" t="s">
        <v>34</v>
      </c>
      <c r="JA395" s="27">
        <v>44627</v>
      </c>
      <c r="JD395" t="s">
        <v>34</v>
      </c>
      <c r="JE395" s="27">
        <v>44627</v>
      </c>
      <c r="JF395" t="s">
        <v>534</v>
      </c>
      <c r="JG395">
        <v>44623</v>
      </c>
      <c r="JH395" t="s">
        <v>351</v>
      </c>
      <c r="JI395" s="27">
        <v>44663</v>
      </c>
      <c r="JJ395" t="s">
        <v>351</v>
      </c>
      <c r="JK395">
        <v>44663</v>
      </c>
      <c r="JL395" t="s">
        <v>351</v>
      </c>
      <c r="JM395" s="27">
        <v>44663</v>
      </c>
      <c r="JN395" t="s">
        <v>351</v>
      </c>
      <c r="JO395" s="7">
        <v>44663</v>
      </c>
      <c r="JP395" t="s">
        <v>351</v>
      </c>
      <c r="JQ395" s="27">
        <v>44694</v>
      </c>
      <c r="JR395" t="s">
        <v>351</v>
      </c>
      <c r="JS395" s="27">
        <v>44694</v>
      </c>
      <c r="JT395" t="s">
        <v>351</v>
      </c>
      <c r="JU395">
        <v>44694</v>
      </c>
      <c r="JV395" t="s">
        <v>352</v>
      </c>
      <c r="JW395">
        <v>44726</v>
      </c>
      <c r="JX395" t="s">
        <v>352</v>
      </c>
      <c r="JY395" s="27">
        <v>44756</v>
      </c>
      <c r="JZ395" t="s">
        <v>352</v>
      </c>
      <c r="KA395" s="27">
        <v>44756</v>
      </c>
      <c r="KB395" t="s">
        <v>352</v>
      </c>
      <c r="KC395" s="27">
        <v>44756</v>
      </c>
      <c r="KD395" t="s">
        <v>352</v>
      </c>
      <c r="KE395" s="27">
        <v>44756</v>
      </c>
    </row>
    <row r="396" spans="1:291" x14ac:dyDescent="0.25">
      <c r="A396">
        <v>2495</v>
      </c>
      <c r="B396" s="7">
        <v>43928</v>
      </c>
      <c r="D396">
        <v>4280</v>
      </c>
      <c r="E396" s="7">
        <v>43886</v>
      </c>
      <c r="G396">
        <v>9309</v>
      </c>
      <c r="I396" t="s">
        <v>2593</v>
      </c>
      <c r="J396" s="7">
        <v>43972</v>
      </c>
      <c r="L396">
        <v>9309</v>
      </c>
      <c r="M396">
        <v>2496</v>
      </c>
      <c r="X396">
        <v>2496</v>
      </c>
      <c r="Y396">
        <v>2497</v>
      </c>
      <c r="Z396" s="7">
        <v>43972</v>
      </c>
      <c r="AA396">
        <v>4278</v>
      </c>
      <c r="AB396">
        <v>4278</v>
      </c>
      <c r="AE396" s="14">
        <v>5650</v>
      </c>
      <c r="BW396"/>
      <c r="DJ396" t="s">
        <v>361</v>
      </c>
      <c r="DK396" s="7">
        <v>44368</v>
      </c>
      <c r="DP396" t="s">
        <v>363</v>
      </c>
      <c r="DQ396" s="27">
        <v>44368</v>
      </c>
      <c r="DT396" t="s">
        <v>363</v>
      </c>
      <c r="DU396" s="27">
        <v>44368</v>
      </c>
      <c r="DV396" t="s">
        <v>361</v>
      </c>
      <c r="DW396" s="27">
        <v>44368</v>
      </c>
      <c r="DX396" t="s">
        <v>358</v>
      </c>
      <c r="DY396" s="7">
        <v>44368</v>
      </c>
      <c r="DZ396" t="s">
        <v>356</v>
      </c>
      <c r="EA396">
        <v>44397</v>
      </c>
      <c r="EB396" t="s">
        <v>356</v>
      </c>
      <c r="EC396" s="27">
        <v>44397</v>
      </c>
      <c r="ED396" t="s">
        <v>356</v>
      </c>
      <c r="EE396" s="27">
        <v>44397</v>
      </c>
      <c r="EF396" t="s">
        <v>356</v>
      </c>
      <c r="EG396" s="7">
        <v>44397</v>
      </c>
      <c r="EH396" t="s">
        <v>356</v>
      </c>
      <c r="EI396" s="27">
        <v>44397</v>
      </c>
      <c r="EL396" t="s">
        <v>353</v>
      </c>
      <c r="EM396" s="27">
        <v>44397</v>
      </c>
      <c r="EN396" t="s">
        <v>541</v>
      </c>
      <c r="EO396" s="27">
        <v>44411</v>
      </c>
      <c r="EP396" t="s">
        <v>353</v>
      </c>
      <c r="EQ396" s="27">
        <v>44397</v>
      </c>
      <c r="ER396" t="s">
        <v>537</v>
      </c>
      <c r="ES396" s="27">
        <v>44411</v>
      </c>
      <c r="ET396" t="s">
        <v>535</v>
      </c>
      <c r="EU396" s="27">
        <v>44411</v>
      </c>
      <c r="EV396" t="s">
        <v>534</v>
      </c>
      <c r="EW396" s="27">
        <v>44392</v>
      </c>
      <c r="EX396" t="s">
        <v>535</v>
      </c>
      <c r="EY396" s="27">
        <v>44411</v>
      </c>
      <c r="EZ396" t="s">
        <v>535</v>
      </c>
      <c r="FA396">
        <v>44411</v>
      </c>
      <c r="FB396" t="s">
        <v>535</v>
      </c>
      <c r="FC396" s="27">
        <v>44411</v>
      </c>
      <c r="FF396" t="s">
        <v>533</v>
      </c>
      <c r="FG396" s="27">
        <v>44411</v>
      </c>
      <c r="FH396" t="s">
        <v>531</v>
      </c>
      <c r="FI396" s="7">
        <v>44411</v>
      </c>
      <c r="FJ396" t="s">
        <v>531</v>
      </c>
      <c r="FK396" s="27">
        <v>44411</v>
      </c>
      <c r="FL396" t="s">
        <v>520</v>
      </c>
      <c r="FM396" s="27">
        <v>44411</v>
      </c>
      <c r="FN396" t="s">
        <v>519</v>
      </c>
      <c r="FO396" s="27">
        <v>44453</v>
      </c>
      <c r="FP396" t="s">
        <v>519</v>
      </c>
      <c r="FQ396" s="27">
        <v>44453</v>
      </c>
      <c r="FR396" t="s">
        <v>518</v>
      </c>
      <c r="FS396" s="27">
        <v>44453</v>
      </c>
      <c r="FT396" t="s">
        <v>518</v>
      </c>
      <c r="FU396" s="7">
        <v>44453</v>
      </c>
      <c r="FV396" t="s">
        <v>518</v>
      </c>
      <c r="FW396" s="27">
        <v>44453</v>
      </c>
      <c r="FX396" t="s">
        <v>518</v>
      </c>
      <c r="FY396" s="27">
        <v>44453</v>
      </c>
      <c r="FZ396" t="s">
        <v>518</v>
      </c>
      <c r="GA396" s="27">
        <v>44453</v>
      </c>
      <c r="GB396" t="s">
        <v>518</v>
      </c>
      <c r="GC396" s="27">
        <v>44453</v>
      </c>
      <c r="GD396" t="s">
        <v>517</v>
      </c>
      <c r="GE396" s="27">
        <v>44453</v>
      </c>
      <c r="GF396" t="s">
        <v>517</v>
      </c>
      <c r="GG396" s="27">
        <v>44476</v>
      </c>
      <c r="GH396" t="s">
        <v>517</v>
      </c>
      <c r="GI396" s="27">
        <v>44476</v>
      </c>
      <c r="GJ396" t="s">
        <v>517</v>
      </c>
      <c r="GK396" s="27">
        <v>44476</v>
      </c>
      <c r="GL396" t="s">
        <v>518</v>
      </c>
      <c r="GM396" s="27">
        <v>44476</v>
      </c>
      <c r="GN396" t="s">
        <v>517</v>
      </c>
      <c r="GO396" s="27">
        <v>44476</v>
      </c>
      <c r="GP396" t="s">
        <v>517</v>
      </c>
      <c r="GQ396" s="27">
        <v>44476</v>
      </c>
      <c r="GR396" t="s">
        <v>516</v>
      </c>
      <c r="GS396" s="27">
        <v>44476</v>
      </c>
      <c r="GT396" t="s">
        <v>516</v>
      </c>
      <c r="GU396" s="27">
        <v>44476</v>
      </c>
      <c r="GV396" t="s">
        <v>516</v>
      </c>
      <c r="GW396" s="27">
        <v>44517</v>
      </c>
      <c r="GX396" t="s">
        <v>515</v>
      </c>
      <c r="GY396" s="27">
        <v>44517</v>
      </c>
      <c r="GZ396" t="s">
        <v>38</v>
      </c>
      <c r="HA396" s="27">
        <v>44517</v>
      </c>
      <c r="HB396" t="s">
        <v>515</v>
      </c>
      <c r="HC396" s="27">
        <v>44517</v>
      </c>
      <c r="HD396" t="s">
        <v>515</v>
      </c>
      <c r="HE396" s="27">
        <v>44532</v>
      </c>
      <c r="HF396" t="s">
        <v>38</v>
      </c>
      <c r="HG396">
        <v>44532</v>
      </c>
      <c r="HH396" t="s">
        <v>38</v>
      </c>
      <c r="HI396">
        <v>44532</v>
      </c>
      <c r="HJ396" t="s">
        <v>38</v>
      </c>
      <c r="HK396">
        <v>44532</v>
      </c>
      <c r="HL396" t="s">
        <v>515</v>
      </c>
      <c r="HM396" s="27">
        <v>44532</v>
      </c>
      <c r="HN396" t="s">
        <v>352</v>
      </c>
      <c r="HO396" s="27">
        <v>44544</v>
      </c>
      <c r="HP396" t="s">
        <v>559</v>
      </c>
      <c r="HQ396" s="27">
        <v>44377</v>
      </c>
      <c r="HR396" s="470" t="s">
        <v>559</v>
      </c>
      <c r="HS396" s="471">
        <v>44377</v>
      </c>
      <c r="HT396" t="s">
        <v>559</v>
      </c>
      <c r="HU396" s="27">
        <v>44377</v>
      </c>
      <c r="HV396" t="s">
        <v>559</v>
      </c>
      <c r="HW396" s="27">
        <v>44377</v>
      </c>
      <c r="HX396" t="s">
        <v>559</v>
      </c>
      <c r="HY396" s="27">
        <v>44377</v>
      </c>
      <c r="HZ396" t="s">
        <v>351</v>
      </c>
      <c r="IA396" s="27">
        <v>44588</v>
      </c>
      <c r="IB396" t="s">
        <v>351</v>
      </c>
      <c r="IC396" s="27">
        <v>44588</v>
      </c>
      <c r="ID396" t="s">
        <v>351</v>
      </c>
      <c r="IE396" s="27">
        <v>44588</v>
      </c>
      <c r="IF396" t="s">
        <v>350</v>
      </c>
      <c r="IG396" s="27">
        <v>44050</v>
      </c>
      <c r="IH396" t="s">
        <v>34</v>
      </c>
      <c r="II396" s="27">
        <v>44580</v>
      </c>
      <c r="IJ396" t="s">
        <v>34</v>
      </c>
      <c r="IK396" s="27">
        <v>44580</v>
      </c>
      <c r="IL396" t="s">
        <v>34</v>
      </c>
      <c r="IM396" s="27">
        <v>44610</v>
      </c>
      <c r="IN396" t="s">
        <v>34</v>
      </c>
      <c r="IO396" s="27">
        <v>44610</v>
      </c>
      <c r="IR396" t="s">
        <v>559</v>
      </c>
      <c r="IS396">
        <v>44377</v>
      </c>
      <c r="IT396" t="s">
        <v>559</v>
      </c>
      <c r="IU396" s="27">
        <v>44377</v>
      </c>
      <c r="IV396" t="s">
        <v>559</v>
      </c>
      <c r="IW396" s="27">
        <v>44377</v>
      </c>
      <c r="IX396" t="s">
        <v>559</v>
      </c>
      <c r="IY396" s="27">
        <v>44377</v>
      </c>
      <c r="IZ396" t="s">
        <v>559</v>
      </c>
      <c r="JA396" s="27">
        <v>44377</v>
      </c>
      <c r="JD396" t="s">
        <v>559</v>
      </c>
      <c r="JE396" s="27">
        <v>44377</v>
      </c>
      <c r="JF396" t="s">
        <v>535</v>
      </c>
      <c r="JG396">
        <v>44623</v>
      </c>
      <c r="JH396" t="s">
        <v>352</v>
      </c>
      <c r="JI396" s="27">
        <v>44663</v>
      </c>
      <c r="JJ396" t="s">
        <v>352</v>
      </c>
      <c r="JK396">
        <v>44663</v>
      </c>
      <c r="JL396" t="s">
        <v>352</v>
      </c>
      <c r="JM396" s="27">
        <v>44663</v>
      </c>
      <c r="JN396" t="s">
        <v>352</v>
      </c>
      <c r="JO396" s="7">
        <v>44663</v>
      </c>
      <c r="JP396" t="s">
        <v>352</v>
      </c>
      <c r="JQ396" s="27">
        <v>44694</v>
      </c>
      <c r="JR396" t="s">
        <v>352</v>
      </c>
      <c r="JS396" s="27">
        <v>44694</v>
      </c>
      <c r="JT396" t="s">
        <v>352</v>
      </c>
      <c r="JU396">
        <v>44694</v>
      </c>
      <c r="JV396" t="s">
        <v>34</v>
      </c>
      <c r="JW396">
        <v>44697</v>
      </c>
      <c r="JX396" t="s">
        <v>34</v>
      </c>
      <c r="JY396" s="27">
        <v>44697</v>
      </c>
      <c r="JZ396" t="s">
        <v>34</v>
      </c>
      <c r="KA396" s="27">
        <v>44697</v>
      </c>
      <c r="KB396" t="s">
        <v>34</v>
      </c>
      <c r="KC396" s="27">
        <v>44768</v>
      </c>
      <c r="KD396" t="s">
        <v>34</v>
      </c>
      <c r="KE396" s="27">
        <v>44768</v>
      </c>
    </row>
    <row r="397" spans="1:291" x14ac:dyDescent="0.25">
      <c r="A397">
        <v>2499</v>
      </c>
      <c r="B397" s="7">
        <v>43928</v>
      </c>
      <c r="D397" t="s">
        <v>2593</v>
      </c>
      <c r="E397" s="7">
        <v>43952</v>
      </c>
      <c r="G397">
        <v>9314</v>
      </c>
      <c r="I397">
        <v>8520</v>
      </c>
      <c r="J397" s="7">
        <v>43846</v>
      </c>
      <c r="L397">
        <v>9314</v>
      </c>
      <c r="M397">
        <v>2497</v>
      </c>
      <c r="X397">
        <v>2497</v>
      </c>
      <c r="Y397">
        <v>2495</v>
      </c>
      <c r="Z397" s="7">
        <v>43972</v>
      </c>
      <c r="AA397">
        <v>4280</v>
      </c>
      <c r="AB397">
        <v>4280</v>
      </c>
      <c r="AE397" s="14">
        <v>5651</v>
      </c>
      <c r="BW397"/>
      <c r="DJ397" t="s">
        <v>362</v>
      </c>
      <c r="DK397" s="7">
        <v>44264</v>
      </c>
      <c r="DP397" t="s">
        <v>364</v>
      </c>
      <c r="DQ397" s="27">
        <v>44368</v>
      </c>
      <c r="DT397" t="s">
        <v>364</v>
      </c>
      <c r="DU397" s="27">
        <v>44368</v>
      </c>
      <c r="DV397" t="s">
        <v>362</v>
      </c>
      <c r="DW397" s="27">
        <v>44264</v>
      </c>
      <c r="DX397" t="s">
        <v>359</v>
      </c>
      <c r="DY397" s="7">
        <v>44368</v>
      </c>
      <c r="DZ397" t="s">
        <v>358</v>
      </c>
      <c r="EA397">
        <v>44397</v>
      </c>
      <c r="EB397" t="s">
        <v>358</v>
      </c>
      <c r="EC397" s="27">
        <v>44397</v>
      </c>
      <c r="ED397" t="s">
        <v>358</v>
      </c>
      <c r="EE397" s="27">
        <v>44397</v>
      </c>
      <c r="EF397" t="s">
        <v>358</v>
      </c>
      <c r="EG397" s="7">
        <v>44397</v>
      </c>
      <c r="EH397" t="s">
        <v>358</v>
      </c>
      <c r="EI397" s="27">
        <v>44397</v>
      </c>
      <c r="EL397" t="s">
        <v>354</v>
      </c>
      <c r="EM397" s="27">
        <v>44397</v>
      </c>
      <c r="EN397" t="s">
        <v>353</v>
      </c>
      <c r="EO397" s="27">
        <v>44397</v>
      </c>
      <c r="EP397" t="s">
        <v>354</v>
      </c>
      <c r="EQ397" s="27">
        <v>44397</v>
      </c>
      <c r="ER397" t="s">
        <v>539</v>
      </c>
      <c r="ES397" s="27">
        <v>44411</v>
      </c>
      <c r="ET397" t="s">
        <v>537</v>
      </c>
      <c r="EU397" s="27">
        <v>44411</v>
      </c>
      <c r="EV397" t="s">
        <v>535</v>
      </c>
      <c r="EW397" s="27">
        <v>44411</v>
      </c>
      <c r="EX397" t="s">
        <v>537</v>
      </c>
      <c r="EY397" s="27">
        <v>44411</v>
      </c>
      <c r="EZ397" t="s">
        <v>537</v>
      </c>
      <c r="FA397">
        <v>44411</v>
      </c>
      <c r="FB397" t="s">
        <v>537</v>
      </c>
      <c r="FC397" s="27">
        <v>44411</v>
      </c>
      <c r="FF397" t="s">
        <v>534</v>
      </c>
      <c r="FG397" s="27">
        <v>44392</v>
      </c>
      <c r="FH397" t="s">
        <v>533</v>
      </c>
      <c r="FI397" s="7">
        <v>44411</v>
      </c>
      <c r="FJ397" t="s">
        <v>533</v>
      </c>
      <c r="FK397" s="27">
        <v>44411</v>
      </c>
      <c r="FL397" t="s">
        <v>522</v>
      </c>
      <c r="FM397" s="27">
        <v>44411</v>
      </c>
      <c r="FN397" t="s">
        <v>520</v>
      </c>
      <c r="FO397" s="27">
        <v>44453</v>
      </c>
      <c r="FP397" t="s">
        <v>520</v>
      </c>
      <c r="FQ397" s="27">
        <v>44453</v>
      </c>
      <c r="FR397" t="s">
        <v>519</v>
      </c>
      <c r="FS397" s="27">
        <v>44453</v>
      </c>
      <c r="FT397" t="s">
        <v>519</v>
      </c>
      <c r="FU397" s="7">
        <v>44453</v>
      </c>
      <c r="FV397" t="s">
        <v>519</v>
      </c>
      <c r="FW397" s="27">
        <v>44453</v>
      </c>
      <c r="FX397" t="s">
        <v>519</v>
      </c>
      <c r="FY397" s="27">
        <v>44453</v>
      </c>
      <c r="FZ397" t="s">
        <v>519</v>
      </c>
      <c r="GA397" s="27">
        <v>44453</v>
      </c>
      <c r="GB397" t="s">
        <v>519</v>
      </c>
      <c r="GC397" s="27">
        <v>44453</v>
      </c>
      <c r="GD397" t="s">
        <v>518</v>
      </c>
      <c r="GE397" s="27">
        <v>44453</v>
      </c>
      <c r="GF397" t="s">
        <v>518</v>
      </c>
      <c r="GG397" s="27">
        <v>44476</v>
      </c>
      <c r="GH397" t="s">
        <v>518</v>
      </c>
      <c r="GI397" s="27">
        <v>44476</v>
      </c>
      <c r="GJ397" t="s">
        <v>518</v>
      </c>
      <c r="GK397" s="27">
        <v>44476</v>
      </c>
      <c r="GL397" t="s">
        <v>519</v>
      </c>
      <c r="GM397" s="27">
        <v>44476</v>
      </c>
      <c r="GN397" t="s">
        <v>518</v>
      </c>
      <c r="GO397" s="27">
        <v>44476</v>
      </c>
      <c r="GP397" t="s">
        <v>518</v>
      </c>
      <c r="GQ397" s="27">
        <v>44476</v>
      </c>
      <c r="GR397" t="s">
        <v>517</v>
      </c>
      <c r="GS397" s="27">
        <v>44476</v>
      </c>
      <c r="GT397" t="s">
        <v>517</v>
      </c>
      <c r="GU397" s="27">
        <v>44476</v>
      </c>
      <c r="GV397" t="s">
        <v>517</v>
      </c>
      <c r="GW397" s="27">
        <v>44517</v>
      </c>
      <c r="GX397" t="s">
        <v>516</v>
      </c>
      <c r="GY397" s="27">
        <v>44517</v>
      </c>
      <c r="GZ397" t="s">
        <v>515</v>
      </c>
      <c r="HA397" s="27">
        <v>44517</v>
      </c>
      <c r="HB397" t="s">
        <v>516</v>
      </c>
      <c r="HC397" s="27">
        <v>44517</v>
      </c>
      <c r="HD397" t="s">
        <v>516</v>
      </c>
      <c r="HE397" s="27">
        <v>44532</v>
      </c>
      <c r="HF397" t="s">
        <v>515</v>
      </c>
      <c r="HG397">
        <v>44532</v>
      </c>
      <c r="HH397" t="s">
        <v>515</v>
      </c>
      <c r="HI397">
        <v>44532</v>
      </c>
      <c r="HJ397" t="s">
        <v>515</v>
      </c>
      <c r="HK397">
        <v>44532</v>
      </c>
      <c r="HL397" t="s">
        <v>516</v>
      </c>
      <c r="HM397" s="27">
        <v>44532</v>
      </c>
      <c r="HN397" t="s">
        <v>34</v>
      </c>
      <c r="HO397" s="27">
        <v>44532</v>
      </c>
      <c r="HP397" t="s">
        <v>38</v>
      </c>
      <c r="HQ397" s="27">
        <v>44532</v>
      </c>
      <c r="HR397" s="470" t="s">
        <v>38</v>
      </c>
      <c r="HS397" s="471">
        <v>44532</v>
      </c>
      <c r="HT397" t="s">
        <v>38</v>
      </c>
      <c r="HU397" s="27">
        <v>44532</v>
      </c>
      <c r="HV397" t="s">
        <v>38</v>
      </c>
      <c r="HW397" s="27">
        <v>44580</v>
      </c>
      <c r="HX397" t="s">
        <v>38</v>
      </c>
      <c r="HY397" s="27">
        <v>44580</v>
      </c>
      <c r="HZ397" t="s">
        <v>352</v>
      </c>
      <c r="IA397" s="27">
        <v>44589</v>
      </c>
      <c r="IB397" t="s">
        <v>352</v>
      </c>
      <c r="IC397" s="27">
        <v>44589</v>
      </c>
      <c r="ID397" t="s">
        <v>352</v>
      </c>
      <c r="IE397" s="27">
        <v>44589</v>
      </c>
      <c r="IF397" t="s">
        <v>351</v>
      </c>
      <c r="IG397" s="27">
        <v>44588</v>
      </c>
      <c r="IH397" t="s">
        <v>559</v>
      </c>
      <c r="II397" s="27">
        <v>44377</v>
      </c>
      <c r="IJ397" t="s">
        <v>559</v>
      </c>
      <c r="IK397" s="27">
        <v>44377</v>
      </c>
      <c r="IL397" t="s">
        <v>559</v>
      </c>
      <c r="IM397" s="27">
        <v>44377</v>
      </c>
      <c r="IN397" t="s">
        <v>559</v>
      </c>
      <c r="IO397" s="27">
        <v>44377</v>
      </c>
      <c r="IR397" t="s">
        <v>38</v>
      </c>
      <c r="IS397">
        <v>44610</v>
      </c>
      <c r="IT397" t="s">
        <v>38</v>
      </c>
      <c r="IU397" s="27">
        <v>44610</v>
      </c>
      <c r="IV397" t="s">
        <v>38</v>
      </c>
      <c r="IW397" s="27">
        <v>44610</v>
      </c>
      <c r="IX397" t="s">
        <v>38</v>
      </c>
      <c r="IY397" s="27">
        <v>44610</v>
      </c>
      <c r="IZ397" t="s">
        <v>38</v>
      </c>
      <c r="JA397" s="27">
        <v>44610</v>
      </c>
      <c r="JD397" t="s">
        <v>38</v>
      </c>
      <c r="JE397" s="27">
        <v>44610</v>
      </c>
      <c r="JF397" t="s">
        <v>537</v>
      </c>
      <c r="JG397">
        <v>44623</v>
      </c>
      <c r="JH397" t="s">
        <v>34</v>
      </c>
      <c r="JI397" s="27">
        <v>44627</v>
      </c>
      <c r="JJ397" t="s">
        <v>34</v>
      </c>
      <c r="JK397">
        <v>44627</v>
      </c>
      <c r="JL397" t="s">
        <v>34</v>
      </c>
      <c r="JM397" s="27">
        <v>44627</v>
      </c>
      <c r="JN397" t="s">
        <v>34</v>
      </c>
      <c r="JO397" s="7">
        <v>44627</v>
      </c>
      <c r="JP397" t="s">
        <v>34</v>
      </c>
      <c r="JQ397" s="27">
        <v>44697</v>
      </c>
      <c r="JR397" t="s">
        <v>34</v>
      </c>
      <c r="JS397" s="27">
        <v>44697</v>
      </c>
      <c r="JT397" t="s">
        <v>34</v>
      </c>
      <c r="JU397">
        <v>44697</v>
      </c>
      <c r="JV397" t="s">
        <v>559</v>
      </c>
      <c r="JW397">
        <v>44377</v>
      </c>
      <c r="JX397" t="s">
        <v>559</v>
      </c>
      <c r="JY397" s="27">
        <v>44377</v>
      </c>
      <c r="JZ397" t="s">
        <v>559</v>
      </c>
      <c r="KA397" s="27">
        <v>44377</v>
      </c>
      <c r="KB397" t="s">
        <v>559</v>
      </c>
      <c r="KC397" s="27">
        <v>44377</v>
      </c>
      <c r="KD397" t="s">
        <v>559</v>
      </c>
      <c r="KE397" s="27">
        <v>44377</v>
      </c>
    </row>
    <row r="398" spans="1:291" x14ac:dyDescent="0.25">
      <c r="A398">
        <v>4277</v>
      </c>
      <c r="B398" s="7">
        <v>43928</v>
      </c>
      <c r="D398">
        <v>8520</v>
      </c>
      <c r="E398" s="7">
        <v>43836</v>
      </c>
      <c r="G398">
        <v>9315</v>
      </c>
      <c r="I398">
        <v>8525</v>
      </c>
      <c r="J398" s="7">
        <v>43972</v>
      </c>
      <c r="L398">
        <v>9315</v>
      </c>
      <c r="M398">
        <v>2495</v>
      </c>
      <c r="X398">
        <v>2495</v>
      </c>
      <c r="Y398">
        <v>2499</v>
      </c>
      <c r="Z398" s="7">
        <v>43972</v>
      </c>
      <c r="AA398" t="s">
        <v>2593</v>
      </c>
      <c r="AB398" t="s">
        <v>2593</v>
      </c>
      <c r="AE398" s="14">
        <v>5652</v>
      </c>
      <c r="BW398"/>
      <c r="DJ398" t="s">
        <v>363</v>
      </c>
      <c r="DK398" s="7">
        <v>44368</v>
      </c>
      <c r="DP398" t="s">
        <v>365</v>
      </c>
      <c r="DQ398" s="27">
        <v>44019</v>
      </c>
      <c r="DT398" t="s">
        <v>365</v>
      </c>
      <c r="DU398" s="27">
        <v>44019</v>
      </c>
      <c r="DV398" t="s">
        <v>363</v>
      </c>
      <c r="DW398" s="27">
        <v>44368</v>
      </c>
      <c r="DX398" t="s">
        <v>360</v>
      </c>
      <c r="DY398" s="7">
        <v>44368</v>
      </c>
      <c r="DZ398" t="s">
        <v>359</v>
      </c>
      <c r="EA398">
        <v>44397</v>
      </c>
      <c r="EB398" t="s">
        <v>359</v>
      </c>
      <c r="EC398" s="27">
        <v>44397</v>
      </c>
      <c r="ED398" t="s">
        <v>359</v>
      </c>
      <c r="EE398" s="27">
        <v>44397</v>
      </c>
      <c r="EF398" t="s">
        <v>359</v>
      </c>
      <c r="EG398" s="7">
        <v>44397</v>
      </c>
      <c r="EH398" t="s">
        <v>359</v>
      </c>
      <c r="EI398" s="27">
        <v>44397</v>
      </c>
      <c r="EL398" t="s">
        <v>355</v>
      </c>
      <c r="EM398" s="27">
        <v>44075</v>
      </c>
      <c r="EN398" t="s">
        <v>354</v>
      </c>
      <c r="EO398" s="27">
        <v>44397</v>
      </c>
      <c r="EP398" t="s">
        <v>355</v>
      </c>
      <c r="EQ398" s="27">
        <v>44075</v>
      </c>
      <c r="ER398" t="s">
        <v>540</v>
      </c>
      <c r="ES398" s="27">
        <v>44411</v>
      </c>
      <c r="ET398" t="s">
        <v>539</v>
      </c>
      <c r="EU398" s="27">
        <v>44411</v>
      </c>
      <c r="EV398" t="s">
        <v>537</v>
      </c>
      <c r="EW398" s="27">
        <v>44411</v>
      </c>
      <c r="EX398" t="s">
        <v>539</v>
      </c>
      <c r="EY398" s="27">
        <v>44411</v>
      </c>
      <c r="EZ398" t="s">
        <v>539</v>
      </c>
      <c r="FA398">
        <v>44411</v>
      </c>
      <c r="FB398" t="s">
        <v>539</v>
      </c>
      <c r="FC398" s="27">
        <v>44411</v>
      </c>
      <c r="FF398" t="s">
        <v>535</v>
      </c>
      <c r="FG398" s="27">
        <v>44411</v>
      </c>
      <c r="FH398" t="s">
        <v>534</v>
      </c>
      <c r="FI398" s="7">
        <v>44392</v>
      </c>
      <c r="FJ398" t="s">
        <v>534</v>
      </c>
      <c r="FK398" s="27">
        <v>44392</v>
      </c>
      <c r="FL398" t="s">
        <v>524</v>
      </c>
      <c r="FM398" s="27">
        <v>44411</v>
      </c>
      <c r="FN398" t="s">
        <v>522</v>
      </c>
      <c r="FO398" s="27">
        <v>44453</v>
      </c>
      <c r="FP398" t="s">
        <v>522</v>
      </c>
      <c r="FQ398" s="27">
        <v>44453</v>
      </c>
      <c r="FR398" t="s">
        <v>520</v>
      </c>
      <c r="FS398" s="27">
        <v>44453</v>
      </c>
      <c r="FT398" t="s">
        <v>520</v>
      </c>
      <c r="FU398" s="7">
        <v>44453</v>
      </c>
      <c r="FV398" t="s">
        <v>520</v>
      </c>
      <c r="FW398" s="27">
        <v>44453</v>
      </c>
      <c r="FX398" t="s">
        <v>520</v>
      </c>
      <c r="FY398" s="27">
        <v>44453</v>
      </c>
      <c r="FZ398" t="s">
        <v>520</v>
      </c>
      <c r="GA398" s="27">
        <v>44453</v>
      </c>
      <c r="GB398" t="s">
        <v>520</v>
      </c>
      <c r="GC398" s="27">
        <v>44453</v>
      </c>
      <c r="GD398" t="s">
        <v>519</v>
      </c>
      <c r="GE398" s="27">
        <v>44453</v>
      </c>
      <c r="GF398" t="s">
        <v>519</v>
      </c>
      <c r="GG398" s="27">
        <v>44476</v>
      </c>
      <c r="GH398" t="s">
        <v>519</v>
      </c>
      <c r="GI398" s="27">
        <v>44476</v>
      </c>
      <c r="GJ398" t="s">
        <v>519</v>
      </c>
      <c r="GK398" s="27">
        <v>44476</v>
      </c>
      <c r="GL398" t="s">
        <v>520</v>
      </c>
      <c r="GM398" s="27">
        <v>44476</v>
      </c>
      <c r="GN398" t="s">
        <v>519</v>
      </c>
      <c r="GO398" s="27">
        <v>44476</v>
      </c>
      <c r="GP398" t="s">
        <v>519</v>
      </c>
      <c r="GQ398" s="27">
        <v>44476</v>
      </c>
      <c r="GR398" t="s">
        <v>518</v>
      </c>
      <c r="GS398" s="27">
        <v>44476</v>
      </c>
      <c r="GT398" t="s">
        <v>518</v>
      </c>
      <c r="GU398" s="27">
        <v>44476</v>
      </c>
      <c r="GV398" t="s">
        <v>518</v>
      </c>
      <c r="GW398" s="27">
        <v>44517</v>
      </c>
      <c r="GX398" t="s">
        <v>517</v>
      </c>
      <c r="GY398" s="27">
        <v>44517</v>
      </c>
      <c r="GZ398" t="s">
        <v>516</v>
      </c>
      <c r="HA398" s="27">
        <v>44517</v>
      </c>
      <c r="HB398" t="s">
        <v>517</v>
      </c>
      <c r="HC398" s="27">
        <v>44517</v>
      </c>
      <c r="HD398" t="s">
        <v>517</v>
      </c>
      <c r="HE398" s="27">
        <v>44532</v>
      </c>
      <c r="HF398" t="s">
        <v>516</v>
      </c>
      <c r="HG398">
        <v>44532</v>
      </c>
      <c r="HH398" t="s">
        <v>516</v>
      </c>
      <c r="HI398">
        <v>44532</v>
      </c>
      <c r="HJ398" t="s">
        <v>516</v>
      </c>
      <c r="HK398">
        <v>44532</v>
      </c>
      <c r="HL398" t="s">
        <v>517</v>
      </c>
      <c r="HM398" s="27">
        <v>44532</v>
      </c>
      <c r="HN398" t="s">
        <v>559</v>
      </c>
      <c r="HO398" s="27">
        <v>44377</v>
      </c>
      <c r="HP398" t="s">
        <v>515</v>
      </c>
      <c r="HQ398" s="27">
        <v>44532</v>
      </c>
      <c r="HR398" s="470" t="s">
        <v>515</v>
      </c>
      <c r="HS398" s="471">
        <v>44532</v>
      </c>
      <c r="HT398" t="s">
        <v>515</v>
      </c>
      <c r="HU398" s="27">
        <v>44532</v>
      </c>
      <c r="HV398" t="s">
        <v>515</v>
      </c>
      <c r="HW398" s="27">
        <v>44580</v>
      </c>
      <c r="HX398" t="s">
        <v>515</v>
      </c>
      <c r="HY398" s="27">
        <v>44580</v>
      </c>
      <c r="HZ398" t="s">
        <v>34</v>
      </c>
      <c r="IA398" s="27">
        <v>44580</v>
      </c>
      <c r="IB398" t="s">
        <v>34</v>
      </c>
      <c r="IC398" s="27">
        <v>44580</v>
      </c>
      <c r="ID398" t="s">
        <v>34</v>
      </c>
      <c r="IE398" s="27">
        <v>44580</v>
      </c>
      <c r="IF398" t="s">
        <v>352</v>
      </c>
      <c r="IG398" s="27">
        <v>44601</v>
      </c>
      <c r="IH398" t="s">
        <v>38</v>
      </c>
      <c r="II398" s="27">
        <v>44580</v>
      </c>
      <c r="IJ398" t="s">
        <v>38</v>
      </c>
      <c r="IK398" s="27">
        <v>44580</v>
      </c>
      <c r="IL398" t="s">
        <v>38</v>
      </c>
      <c r="IM398" s="27">
        <v>44610</v>
      </c>
      <c r="IN398" t="s">
        <v>38</v>
      </c>
      <c r="IO398" s="27">
        <v>44610</v>
      </c>
      <c r="IR398" t="s">
        <v>515</v>
      </c>
      <c r="IS398">
        <v>44610</v>
      </c>
      <c r="IT398" t="s">
        <v>515</v>
      </c>
      <c r="IU398" s="27">
        <v>44610</v>
      </c>
      <c r="IV398" t="s">
        <v>515</v>
      </c>
      <c r="IW398" s="27">
        <v>44610</v>
      </c>
      <c r="IX398" t="s">
        <v>515</v>
      </c>
      <c r="IY398" s="27">
        <v>44610</v>
      </c>
      <c r="IZ398" t="s">
        <v>515</v>
      </c>
      <c r="JA398" s="27">
        <v>44610</v>
      </c>
      <c r="JD398" t="s">
        <v>515</v>
      </c>
      <c r="JE398" s="27">
        <v>44610</v>
      </c>
      <c r="JF398" t="s">
        <v>539</v>
      </c>
      <c r="JG398">
        <v>44610</v>
      </c>
      <c r="JH398" t="s">
        <v>559</v>
      </c>
      <c r="JI398" s="27">
        <v>44377</v>
      </c>
      <c r="JJ398" t="s">
        <v>559</v>
      </c>
      <c r="JK398">
        <v>44377</v>
      </c>
      <c r="JL398" t="s">
        <v>559</v>
      </c>
      <c r="JM398" s="27">
        <v>44377</v>
      </c>
      <c r="JN398" t="s">
        <v>559</v>
      </c>
      <c r="JO398" s="7">
        <v>44377</v>
      </c>
      <c r="JP398" t="s">
        <v>559</v>
      </c>
      <c r="JQ398" s="27">
        <v>44377</v>
      </c>
      <c r="JR398" t="s">
        <v>559</v>
      </c>
      <c r="JS398" s="27">
        <v>44377</v>
      </c>
      <c r="JT398" t="s">
        <v>559</v>
      </c>
      <c r="JU398">
        <v>44377</v>
      </c>
      <c r="JV398" t="s">
        <v>36</v>
      </c>
      <c r="JW398">
        <v>43353</v>
      </c>
      <c r="JX398" t="s">
        <v>36</v>
      </c>
      <c r="JY398" s="27">
        <v>43353</v>
      </c>
      <c r="JZ398" t="s">
        <v>36</v>
      </c>
      <c r="KA398" s="27">
        <v>43353</v>
      </c>
      <c r="KB398" t="s">
        <v>36</v>
      </c>
      <c r="KC398" s="27">
        <v>44768</v>
      </c>
      <c r="KD398" t="s">
        <v>36</v>
      </c>
      <c r="KE398" s="27">
        <v>44768</v>
      </c>
    </row>
    <row r="399" spans="1:291" x14ac:dyDescent="0.25">
      <c r="A399">
        <v>4278</v>
      </c>
      <c r="B399" s="7">
        <v>43928</v>
      </c>
      <c r="D399">
        <v>8525</v>
      </c>
      <c r="E399" s="7">
        <v>43972</v>
      </c>
      <c r="G399">
        <v>4714</v>
      </c>
      <c r="I399">
        <v>8530</v>
      </c>
      <c r="J399" s="7">
        <v>43972</v>
      </c>
      <c r="L399">
        <v>4714</v>
      </c>
      <c r="M399">
        <v>2499</v>
      </c>
      <c r="X399">
        <v>2499</v>
      </c>
      <c r="Y399">
        <v>4277</v>
      </c>
      <c r="Z399" s="7">
        <v>43972</v>
      </c>
      <c r="AA399">
        <v>8520</v>
      </c>
      <c r="AB399">
        <v>8520</v>
      </c>
      <c r="AE399" s="14">
        <v>5658</v>
      </c>
      <c r="BW399"/>
      <c r="DJ399" t="s">
        <v>364</v>
      </c>
      <c r="DK399" s="7">
        <v>44368</v>
      </c>
      <c r="DV399" t="s">
        <v>364</v>
      </c>
      <c r="DW399" s="27">
        <v>44368</v>
      </c>
      <c r="DX399" t="s">
        <v>361</v>
      </c>
      <c r="DY399" s="7">
        <v>44368</v>
      </c>
      <c r="DZ399" t="s">
        <v>360</v>
      </c>
      <c r="EA399">
        <v>44397</v>
      </c>
      <c r="EB399" t="s">
        <v>360</v>
      </c>
      <c r="EC399" s="27">
        <v>44397</v>
      </c>
      <c r="ED399" t="s">
        <v>360</v>
      </c>
      <c r="EE399" s="27">
        <v>44397</v>
      </c>
      <c r="EF399" t="s">
        <v>360</v>
      </c>
      <c r="EG399" s="7">
        <v>44397</v>
      </c>
      <c r="EH399" t="s">
        <v>360</v>
      </c>
      <c r="EI399" s="27">
        <v>44397</v>
      </c>
      <c r="EL399" t="s">
        <v>356</v>
      </c>
      <c r="EM399" s="27">
        <v>44397</v>
      </c>
      <c r="EN399" t="s">
        <v>355</v>
      </c>
      <c r="EO399" s="27">
        <v>44075</v>
      </c>
      <c r="EP399" t="s">
        <v>356</v>
      </c>
      <c r="EQ399" s="27">
        <v>44397</v>
      </c>
      <c r="ER399" t="s">
        <v>541</v>
      </c>
      <c r="ES399" s="27">
        <v>44411</v>
      </c>
      <c r="ET399" t="s">
        <v>540</v>
      </c>
      <c r="EU399" s="27">
        <v>44411</v>
      </c>
      <c r="EV399" t="s">
        <v>539</v>
      </c>
      <c r="EW399" s="27">
        <v>44411</v>
      </c>
      <c r="EX399" t="s">
        <v>540</v>
      </c>
      <c r="EY399" s="27">
        <v>44411</v>
      </c>
      <c r="EZ399" t="s">
        <v>540</v>
      </c>
      <c r="FA399">
        <v>44411</v>
      </c>
      <c r="FB399" t="s">
        <v>540</v>
      </c>
      <c r="FC399" s="27">
        <v>44411</v>
      </c>
      <c r="FF399" t="s">
        <v>537</v>
      </c>
      <c r="FG399" s="27">
        <v>44411</v>
      </c>
      <c r="FH399" t="s">
        <v>535</v>
      </c>
      <c r="FI399" s="7">
        <v>44411</v>
      </c>
      <c r="FJ399" t="s">
        <v>535</v>
      </c>
      <c r="FK399" s="27">
        <v>44411</v>
      </c>
      <c r="FL399" t="s">
        <v>527</v>
      </c>
      <c r="FM399" s="27">
        <v>44215</v>
      </c>
      <c r="FN399" t="s">
        <v>524</v>
      </c>
      <c r="FO399" s="27">
        <v>44453</v>
      </c>
      <c r="FP399" t="s">
        <v>524</v>
      </c>
      <c r="FQ399" s="27">
        <v>44453</v>
      </c>
      <c r="FR399" t="s">
        <v>522</v>
      </c>
      <c r="FS399" s="27">
        <v>44453</v>
      </c>
      <c r="FT399" t="s">
        <v>522</v>
      </c>
      <c r="FU399" s="7">
        <v>44453</v>
      </c>
      <c r="FV399" t="s">
        <v>522</v>
      </c>
      <c r="FW399" s="27">
        <v>44453</v>
      </c>
      <c r="FX399" t="s">
        <v>522</v>
      </c>
      <c r="FY399" s="27">
        <v>44453</v>
      </c>
      <c r="FZ399" t="s">
        <v>522</v>
      </c>
      <c r="GA399" s="27">
        <v>44453</v>
      </c>
      <c r="GB399" t="s">
        <v>522</v>
      </c>
      <c r="GC399" s="27">
        <v>44453</v>
      </c>
      <c r="GD399" t="s">
        <v>520</v>
      </c>
      <c r="GE399" s="27">
        <v>44453</v>
      </c>
      <c r="GF399" t="s">
        <v>520</v>
      </c>
      <c r="GG399" s="27">
        <v>44476</v>
      </c>
      <c r="GH399" t="s">
        <v>520</v>
      </c>
      <c r="GI399" s="27">
        <v>44476</v>
      </c>
      <c r="GJ399" t="s">
        <v>520</v>
      </c>
      <c r="GK399" s="27">
        <v>44476</v>
      </c>
      <c r="GL399" t="s">
        <v>522</v>
      </c>
      <c r="GM399" s="27">
        <v>44476</v>
      </c>
      <c r="GN399" t="s">
        <v>520</v>
      </c>
      <c r="GO399" s="27">
        <v>44476</v>
      </c>
      <c r="GP399" t="s">
        <v>520</v>
      </c>
      <c r="GQ399" s="27">
        <v>44476</v>
      </c>
      <c r="GR399" t="s">
        <v>519</v>
      </c>
      <c r="GS399" s="27">
        <v>44476</v>
      </c>
      <c r="GT399" t="s">
        <v>519</v>
      </c>
      <c r="GU399" s="27">
        <v>44476</v>
      </c>
      <c r="GV399" t="s">
        <v>519</v>
      </c>
      <c r="GW399" s="27">
        <v>44517</v>
      </c>
      <c r="GX399" t="s">
        <v>518</v>
      </c>
      <c r="GY399" s="27">
        <v>44517</v>
      </c>
      <c r="GZ399" t="s">
        <v>517</v>
      </c>
      <c r="HA399" s="27">
        <v>44517</v>
      </c>
      <c r="HB399" t="s">
        <v>518</v>
      </c>
      <c r="HC399" s="27">
        <v>44517</v>
      </c>
      <c r="HD399" t="s">
        <v>518</v>
      </c>
      <c r="HE399" s="27">
        <v>44532</v>
      </c>
      <c r="HF399" t="s">
        <v>517</v>
      </c>
      <c r="HG399">
        <v>44532</v>
      </c>
      <c r="HH399" t="s">
        <v>517</v>
      </c>
      <c r="HI399">
        <v>44532</v>
      </c>
      <c r="HJ399" t="s">
        <v>517</v>
      </c>
      <c r="HK399">
        <v>44532</v>
      </c>
      <c r="HL399" t="s">
        <v>518</v>
      </c>
      <c r="HM399" s="27">
        <v>44532</v>
      </c>
      <c r="HN399" t="s">
        <v>38</v>
      </c>
      <c r="HO399" s="27">
        <v>44532</v>
      </c>
      <c r="HP399" t="s">
        <v>516</v>
      </c>
      <c r="HQ399" s="27">
        <v>44532</v>
      </c>
      <c r="HR399" s="470" t="s">
        <v>516</v>
      </c>
      <c r="HS399" s="471">
        <v>44532</v>
      </c>
      <c r="HT399" t="s">
        <v>516</v>
      </c>
      <c r="HU399" s="27">
        <v>44532</v>
      </c>
      <c r="HV399" t="s">
        <v>516</v>
      </c>
      <c r="HW399" s="27">
        <v>44580</v>
      </c>
      <c r="HX399" t="s">
        <v>516</v>
      </c>
      <c r="HY399" s="27">
        <v>44580</v>
      </c>
      <c r="HZ399" t="s">
        <v>559</v>
      </c>
      <c r="IA399" s="27">
        <v>44377</v>
      </c>
      <c r="IB399" t="s">
        <v>559</v>
      </c>
      <c r="IC399" s="27">
        <v>44377</v>
      </c>
      <c r="ID399" t="s">
        <v>559</v>
      </c>
      <c r="IE399" s="27">
        <v>44377</v>
      </c>
      <c r="IF399" t="s">
        <v>34</v>
      </c>
      <c r="IG399" s="27">
        <v>44580</v>
      </c>
      <c r="IH399" t="s">
        <v>515</v>
      </c>
      <c r="II399" s="27">
        <v>44580</v>
      </c>
      <c r="IJ399" t="s">
        <v>515</v>
      </c>
      <c r="IK399" s="27">
        <v>44580</v>
      </c>
      <c r="IL399" t="s">
        <v>515</v>
      </c>
      <c r="IM399" s="27">
        <v>44610</v>
      </c>
      <c r="IN399" t="s">
        <v>515</v>
      </c>
      <c r="IO399" s="27">
        <v>44610</v>
      </c>
      <c r="IR399" t="s">
        <v>516</v>
      </c>
      <c r="IS399">
        <v>44610</v>
      </c>
      <c r="IT399" t="s">
        <v>516</v>
      </c>
      <c r="IU399" s="27">
        <v>44610</v>
      </c>
      <c r="IV399" t="s">
        <v>516</v>
      </c>
      <c r="IW399" s="27">
        <v>44610</v>
      </c>
      <c r="IX399" t="s">
        <v>516</v>
      </c>
      <c r="IY399" s="27">
        <v>44610</v>
      </c>
      <c r="IZ399" t="s">
        <v>516</v>
      </c>
      <c r="JA399" s="27">
        <v>44610</v>
      </c>
      <c r="JD399" t="s">
        <v>516</v>
      </c>
      <c r="JE399" s="27">
        <v>44610</v>
      </c>
      <c r="JF399" t="s">
        <v>540</v>
      </c>
      <c r="JG399">
        <v>44627</v>
      </c>
      <c r="JH399" t="s">
        <v>38</v>
      </c>
      <c r="JI399" s="27">
        <v>44610</v>
      </c>
      <c r="JJ399" t="s">
        <v>38</v>
      </c>
      <c r="JK399">
        <v>44610</v>
      </c>
      <c r="JL399" t="s">
        <v>36</v>
      </c>
      <c r="JM399" s="27">
        <v>43353</v>
      </c>
      <c r="JN399" t="s">
        <v>38</v>
      </c>
      <c r="JO399" s="7">
        <v>44610</v>
      </c>
      <c r="JP399" t="s">
        <v>36</v>
      </c>
      <c r="JQ399" s="27">
        <v>43353</v>
      </c>
      <c r="JR399" t="s">
        <v>36</v>
      </c>
      <c r="JS399" s="27">
        <v>43353</v>
      </c>
      <c r="JT399" t="s">
        <v>36</v>
      </c>
      <c r="JU399">
        <v>43353</v>
      </c>
      <c r="JV399" t="s">
        <v>38</v>
      </c>
      <c r="JW399">
        <v>44697</v>
      </c>
      <c r="JX399" t="s">
        <v>38</v>
      </c>
      <c r="JY399" s="27">
        <v>44697</v>
      </c>
      <c r="JZ399" t="s">
        <v>38</v>
      </c>
      <c r="KA399" s="27">
        <v>44697</v>
      </c>
      <c r="KB399" t="s">
        <v>37</v>
      </c>
      <c r="KC399" s="27">
        <v>44768</v>
      </c>
      <c r="KD399" t="s">
        <v>37</v>
      </c>
      <c r="KE399" s="27">
        <v>44768</v>
      </c>
    </row>
    <row r="400" spans="1:291" x14ac:dyDescent="0.25">
      <c r="A400">
        <v>4280</v>
      </c>
      <c r="B400" s="7">
        <v>43886</v>
      </c>
      <c r="D400">
        <v>8530</v>
      </c>
      <c r="E400" s="7">
        <v>43972</v>
      </c>
      <c r="G400" t="s">
        <v>2584</v>
      </c>
      <c r="I400">
        <v>8505</v>
      </c>
      <c r="J400" s="7">
        <v>43972</v>
      </c>
      <c r="L400" t="s">
        <v>2584</v>
      </c>
      <c r="M400">
        <v>4277</v>
      </c>
      <c r="X400">
        <v>4277</v>
      </c>
      <c r="Y400">
        <v>4278</v>
      </c>
      <c r="Z400" s="7">
        <v>43972</v>
      </c>
      <c r="AA400">
        <v>8525</v>
      </c>
      <c r="AB400">
        <v>8525</v>
      </c>
      <c r="AE400" s="14" t="s">
        <v>2594</v>
      </c>
      <c r="BW400"/>
      <c r="DJ400" t="s">
        <v>365</v>
      </c>
      <c r="DK400" s="7">
        <v>44019</v>
      </c>
      <c r="DV400" t="s">
        <v>365</v>
      </c>
      <c r="DW400" s="27">
        <v>44019</v>
      </c>
      <c r="DX400" t="s">
        <v>362</v>
      </c>
      <c r="DY400" s="7">
        <v>44264</v>
      </c>
      <c r="DZ400" t="s">
        <v>361</v>
      </c>
      <c r="EA400">
        <v>44397</v>
      </c>
      <c r="EB400" t="s">
        <v>361</v>
      </c>
      <c r="EC400" s="27">
        <v>44397</v>
      </c>
      <c r="ED400" t="s">
        <v>361</v>
      </c>
      <c r="EE400" s="27">
        <v>44397</v>
      </c>
      <c r="EF400" t="s">
        <v>361</v>
      </c>
      <c r="EG400" s="7">
        <v>44397</v>
      </c>
      <c r="EH400" t="s">
        <v>361</v>
      </c>
      <c r="EI400" s="27">
        <v>44397</v>
      </c>
      <c r="EL400" t="s">
        <v>358</v>
      </c>
      <c r="EM400" s="27">
        <v>44397</v>
      </c>
      <c r="EN400" t="s">
        <v>356</v>
      </c>
      <c r="EO400" s="27">
        <v>44397</v>
      </c>
      <c r="EP400" t="s">
        <v>358</v>
      </c>
      <c r="EQ400" s="27">
        <v>44397</v>
      </c>
      <c r="ER400" t="s">
        <v>353</v>
      </c>
      <c r="ES400" s="27">
        <v>44420</v>
      </c>
      <c r="ET400" t="s">
        <v>541</v>
      </c>
      <c r="EU400" s="27">
        <v>44411</v>
      </c>
      <c r="EV400" t="s">
        <v>540</v>
      </c>
      <c r="EW400" s="27">
        <v>44411</v>
      </c>
      <c r="EX400" t="s">
        <v>541</v>
      </c>
      <c r="EY400" s="27">
        <v>44411</v>
      </c>
      <c r="EZ400" t="s">
        <v>541</v>
      </c>
      <c r="FA400">
        <v>44411</v>
      </c>
      <c r="FB400" t="s">
        <v>541</v>
      </c>
      <c r="FC400" s="27">
        <v>44411</v>
      </c>
      <c r="FF400" t="s">
        <v>539</v>
      </c>
      <c r="FG400" s="27">
        <v>44411</v>
      </c>
      <c r="FH400" t="s">
        <v>537</v>
      </c>
      <c r="FI400" s="7">
        <v>44411</v>
      </c>
      <c r="FJ400" t="s">
        <v>537</v>
      </c>
      <c r="FK400" s="27">
        <v>44411</v>
      </c>
      <c r="FL400" t="s">
        <v>530</v>
      </c>
      <c r="FM400" s="27">
        <v>44411</v>
      </c>
      <c r="FN400" t="s">
        <v>525</v>
      </c>
      <c r="FO400" s="27">
        <v>44453</v>
      </c>
      <c r="FP400" t="s">
        <v>525</v>
      </c>
      <c r="FQ400" s="27">
        <v>44453</v>
      </c>
      <c r="FR400" t="s">
        <v>524</v>
      </c>
      <c r="FS400" s="27">
        <v>44453</v>
      </c>
      <c r="FT400" t="s">
        <v>524</v>
      </c>
      <c r="FU400" s="7">
        <v>44453</v>
      </c>
      <c r="FV400" t="s">
        <v>524</v>
      </c>
      <c r="FW400" s="27">
        <v>44453</v>
      </c>
      <c r="FX400" t="s">
        <v>524</v>
      </c>
      <c r="FY400" s="27">
        <v>44453</v>
      </c>
      <c r="FZ400" t="s">
        <v>524</v>
      </c>
      <c r="GA400" s="27">
        <v>44453</v>
      </c>
      <c r="GB400" t="s">
        <v>524</v>
      </c>
      <c r="GC400" s="27">
        <v>44453</v>
      </c>
      <c r="GD400" t="s">
        <v>522</v>
      </c>
      <c r="GE400" s="27">
        <v>44453</v>
      </c>
      <c r="GF400" t="s">
        <v>522</v>
      </c>
      <c r="GG400" s="27">
        <v>44476</v>
      </c>
      <c r="GH400" t="s">
        <v>522</v>
      </c>
      <c r="GI400" s="27">
        <v>44476</v>
      </c>
      <c r="GJ400" t="s">
        <v>522</v>
      </c>
      <c r="GK400" s="27">
        <v>44476</v>
      </c>
      <c r="GL400" t="s">
        <v>524</v>
      </c>
      <c r="GM400" s="27">
        <v>44476</v>
      </c>
      <c r="GN400" t="s">
        <v>522</v>
      </c>
      <c r="GO400" s="27">
        <v>44476</v>
      </c>
      <c r="GP400" t="s">
        <v>522</v>
      </c>
      <c r="GQ400" s="27">
        <v>44476</v>
      </c>
      <c r="GR400" t="s">
        <v>520</v>
      </c>
      <c r="GS400" s="27">
        <v>44476</v>
      </c>
      <c r="GT400" t="s">
        <v>520</v>
      </c>
      <c r="GU400" s="27">
        <v>44476</v>
      </c>
      <c r="GV400" t="s">
        <v>520</v>
      </c>
      <c r="GW400" s="27">
        <v>44517</v>
      </c>
      <c r="GX400" t="s">
        <v>519</v>
      </c>
      <c r="GY400" s="27">
        <v>44517</v>
      </c>
      <c r="GZ400" t="s">
        <v>518</v>
      </c>
      <c r="HA400" s="27">
        <v>44517</v>
      </c>
      <c r="HB400" t="s">
        <v>519</v>
      </c>
      <c r="HC400" s="27">
        <v>44530</v>
      </c>
      <c r="HD400" t="s">
        <v>519</v>
      </c>
      <c r="HE400" s="27">
        <v>44530</v>
      </c>
      <c r="HF400" t="s">
        <v>518</v>
      </c>
      <c r="HG400">
        <v>44532</v>
      </c>
      <c r="HH400" t="s">
        <v>518</v>
      </c>
      <c r="HI400">
        <v>44532</v>
      </c>
      <c r="HJ400" t="s">
        <v>518</v>
      </c>
      <c r="HK400">
        <v>44532</v>
      </c>
      <c r="HL400" t="s">
        <v>519</v>
      </c>
      <c r="HM400" s="27">
        <v>44530</v>
      </c>
      <c r="HN400" t="s">
        <v>515</v>
      </c>
      <c r="HO400" s="27">
        <v>44532</v>
      </c>
      <c r="HP400" t="s">
        <v>517</v>
      </c>
      <c r="HQ400" s="27">
        <v>44532</v>
      </c>
      <c r="HR400" s="470" t="s">
        <v>517</v>
      </c>
      <c r="HS400" s="471">
        <v>44532</v>
      </c>
      <c r="HT400" t="s">
        <v>517</v>
      </c>
      <c r="HU400" s="27">
        <v>44532</v>
      </c>
      <c r="HV400" t="s">
        <v>517</v>
      </c>
      <c r="HW400" s="27">
        <v>44580</v>
      </c>
      <c r="HX400" t="s">
        <v>517</v>
      </c>
      <c r="HY400" s="27">
        <v>44580</v>
      </c>
      <c r="HZ400" t="s">
        <v>38</v>
      </c>
      <c r="IA400" s="27">
        <v>44580</v>
      </c>
      <c r="IB400" t="s">
        <v>38</v>
      </c>
      <c r="IC400" s="27">
        <v>44580</v>
      </c>
      <c r="ID400" t="s">
        <v>38</v>
      </c>
      <c r="IE400" s="27">
        <v>44580</v>
      </c>
      <c r="IF400" t="s">
        <v>559</v>
      </c>
      <c r="IG400" s="27">
        <v>44377</v>
      </c>
      <c r="IH400" t="s">
        <v>516</v>
      </c>
      <c r="II400" s="27">
        <v>44580</v>
      </c>
      <c r="IJ400" t="s">
        <v>516</v>
      </c>
      <c r="IK400" s="27">
        <v>44580</v>
      </c>
      <c r="IL400" t="s">
        <v>516</v>
      </c>
      <c r="IM400" s="27">
        <v>44610</v>
      </c>
      <c r="IN400" t="s">
        <v>516</v>
      </c>
      <c r="IO400" s="27">
        <v>44610</v>
      </c>
      <c r="IR400" t="s">
        <v>517</v>
      </c>
      <c r="IS400">
        <v>44623</v>
      </c>
      <c r="IT400" t="s">
        <v>517</v>
      </c>
      <c r="IU400" s="27">
        <v>44623</v>
      </c>
      <c r="IV400" t="s">
        <v>517</v>
      </c>
      <c r="IW400" s="27">
        <v>44623</v>
      </c>
      <c r="IX400" t="s">
        <v>517</v>
      </c>
      <c r="IY400" s="27">
        <v>44623</v>
      </c>
      <c r="IZ400" t="s">
        <v>517</v>
      </c>
      <c r="JA400" s="27">
        <v>44623</v>
      </c>
      <c r="JD400" t="s">
        <v>517</v>
      </c>
      <c r="JE400" s="27">
        <v>44623</v>
      </c>
      <c r="JF400" t="s">
        <v>541</v>
      </c>
      <c r="JG400">
        <v>44610</v>
      </c>
      <c r="JH400" t="s">
        <v>515</v>
      </c>
      <c r="JI400" s="27">
        <v>44610</v>
      </c>
      <c r="JJ400" t="s">
        <v>515</v>
      </c>
      <c r="JK400">
        <v>44610</v>
      </c>
      <c r="JL400" t="s">
        <v>38</v>
      </c>
      <c r="JM400" s="27">
        <v>44610</v>
      </c>
      <c r="JN400" t="s">
        <v>515</v>
      </c>
      <c r="JO400" s="7">
        <v>44610</v>
      </c>
      <c r="JP400" t="s">
        <v>38</v>
      </c>
      <c r="JQ400" s="27">
        <v>44697</v>
      </c>
      <c r="JR400" t="s">
        <v>38</v>
      </c>
      <c r="JS400" s="27">
        <v>44697</v>
      </c>
      <c r="JT400" t="s">
        <v>38</v>
      </c>
      <c r="JU400">
        <v>44697</v>
      </c>
      <c r="JV400" t="s">
        <v>515</v>
      </c>
      <c r="JW400">
        <v>44697</v>
      </c>
      <c r="JX400" t="s">
        <v>515</v>
      </c>
      <c r="JY400" s="27">
        <v>44697</v>
      </c>
      <c r="JZ400" t="s">
        <v>515</v>
      </c>
      <c r="KA400" s="27">
        <v>44697</v>
      </c>
      <c r="KB400" t="s">
        <v>38</v>
      </c>
      <c r="KC400" s="27">
        <v>44697</v>
      </c>
      <c r="KD400" t="s">
        <v>38</v>
      </c>
      <c r="KE400" s="27">
        <v>44697</v>
      </c>
    </row>
    <row r="401" spans="1:291" x14ac:dyDescent="0.25">
      <c r="A401" t="s">
        <v>2593</v>
      </c>
      <c r="B401" s="7">
        <v>43726</v>
      </c>
      <c r="D401">
        <v>8505</v>
      </c>
      <c r="E401" s="7">
        <v>43972</v>
      </c>
      <c r="G401">
        <v>9307</v>
      </c>
      <c r="I401">
        <v>8506</v>
      </c>
      <c r="J401" s="7">
        <v>43928</v>
      </c>
      <c r="L401">
        <v>9307</v>
      </c>
      <c r="M401">
        <v>4278</v>
      </c>
      <c r="X401">
        <v>4278</v>
      </c>
      <c r="Y401">
        <v>4280</v>
      </c>
      <c r="Z401" s="7">
        <v>43886</v>
      </c>
      <c r="AA401">
        <v>8530</v>
      </c>
      <c r="AB401">
        <v>8530</v>
      </c>
      <c r="AE401" s="14">
        <v>5654</v>
      </c>
      <c r="BW401"/>
      <c r="DJ401" t="s">
        <v>7</v>
      </c>
      <c r="DK401" s="7">
        <v>44368</v>
      </c>
      <c r="DX401" t="s">
        <v>363</v>
      </c>
      <c r="DY401" s="7">
        <v>44392</v>
      </c>
      <c r="DZ401" t="s">
        <v>362</v>
      </c>
      <c r="EA401">
        <v>44397</v>
      </c>
      <c r="EB401" t="s">
        <v>362</v>
      </c>
      <c r="EC401" s="27">
        <v>44397</v>
      </c>
      <c r="ED401" t="s">
        <v>362</v>
      </c>
      <c r="EE401" s="27">
        <v>44397</v>
      </c>
      <c r="EF401" t="s">
        <v>362</v>
      </c>
      <c r="EG401" s="7">
        <v>44397</v>
      </c>
      <c r="EH401" t="s">
        <v>362</v>
      </c>
      <c r="EI401" s="27">
        <v>44397</v>
      </c>
      <c r="EL401" t="s">
        <v>359</v>
      </c>
      <c r="EM401" s="27">
        <v>44397</v>
      </c>
      <c r="EN401" t="s">
        <v>358</v>
      </c>
      <c r="EO401" s="27">
        <v>44397</v>
      </c>
      <c r="EP401" t="s">
        <v>359</v>
      </c>
      <c r="EQ401" s="27">
        <v>44397</v>
      </c>
      <c r="ER401" t="s">
        <v>354</v>
      </c>
      <c r="ES401" s="27">
        <v>44397</v>
      </c>
      <c r="ET401" t="s">
        <v>353</v>
      </c>
      <c r="EU401" s="27">
        <v>44420</v>
      </c>
      <c r="EV401" t="s">
        <v>541</v>
      </c>
      <c r="EW401" s="27">
        <v>44411</v>
      </c>
      <c r="EX401" t="s">
        <v>353</v>
      </c>
      <c r="EY401" s="27">
        <v>44420</v>
      </c>
      <c r="EZ401" t="s">
        <v>353</v>
      </c>
      <c r="FA401">
        <v>44420</v>
      </c>
      <c r="FB401" t="s">
        <v>353</v>
      </c>
      <c r="FC401" s="27">
        <v>44420</v>
      </c>
      <c r="FF401" t="s">
        <v>540</v>
      </c>
      <c r="FG401" s="27">
        <v>44411</v>
      </c>
      <c r="FH401" t="s">
        <v>539</v>
      </c>
      <c r="FI401" s="7">
        <v>44411</v>
      </c>
      <c r="FJ401" t="s">
        <v>539</v>
      </c>
      <c r="FK401" s="27">
        <v>44411</v>
      </c>
      <c r="FL401" t="s">
        <v>531</v>
      </c>
      <c r="FM401" s="27">
        <v>44411</v>
      </c>
      <c r="FN401" t="s">
        <v>527</v>
      </c>
      <c r="FO401" s="27">
        <v>44215</v>
      </c>
      <c r="FP401" t="s">
        <v>527</v>
      </c>
      <c r="FQ401" s="27">
        <v>44215</v>
      </c>
      <c r="FR401" t="s">
        <v>525</v>
      </c>
      <c r="FS401" s="27">
        <v>44453</v>
      </c>
      <c r="FT401" t="s">
        <v>525</v>
      </c>
      <c r="FU401" s="7">
        <v>44453</v>
      </c>
      <c r="FV401" t="s">
        <v>525</v>
      </c>
      <c r="FW401" s="27">
        <v>44453</v>
      </c>
      <c r="FX401" t="s">
        <v>525</v>
      </c>
      <c r="FY401" s="27">
        <v>44453</v>
      </c>
      <c r="FZ401" t="s">
        <v>525</v>
      </c>
      <c r="GA401" s="27">
        <v>44453</v>
      </c>
      <c r="GB401" t="s">
        <v>525</v>
      </c>
      <c r="GC401" s="27">
        <v>44453</v>
      </c>
      <c r="GD401" t="s">
        <v>524</v>
      </c>
      <c r="GE401" s="27">
        <v>44453</v>
      </c>
      <c r="GF401" t="s">
        <v>524</v>
      </c>
      <c r="GG401" s="27">
        <v>44476</v>
      </c>
      <c r="GH401" t="s">
        <v>524</v>
      </c>
      <c r="GI401" s="27">
        <v>44476</v>
      </c>
      <c r="GJ401" t="s">
        <v>524</v>
      </c>
      <c r="GK401" s="27">
        <v>44476</v>
      </c>
      <c r="GL401" t="s">
        <v>525</v>
      </c>
      <c r="GM401" s="27">
        <v>44476</v>
      </c>
      <c r="GN401" t="s">
        <v>524</v>
      </c>
      <c r="GO401" s="27">
        <v>44476</v>
      </c>
      <c r="GP401" t="s">
        <v>524</v>
      </c>
      <c r="GQ401" s="27">
        <v>44476</v>
      </c>
      <c r="GR401" t="s">
        <v>522</v>
      </c>
      <c r="GS401" s="27">
        <v>44476</v>
      </c>
      <c r="GT401" t="s">
        <v>522</v>
      </c>
      <c r="GU401" s="27">
        <v>44476</v>
      </c>
      <c r="GV401" t="s">
        <v>522</v>
      </c>
      <c r="GW401" s="27">
        <v>44517</v>
      </c>
      <c r="GX401" t="s">
        <v>520</v>
      </c>
      <c r="GY401" s="27">
        <v>44517</v>
      </c>
      <c r="GZ401" t="s">
        <v>519</v>
      </c>
      <c r="HA401" s="27">
        <v>44517</v>
      </c>
      <c r="HB401" t="s">
        <v>520</v>
      </c>
      <c r="HC401" s="27">
        <v>44517</v>
      </c>
      <c r="HD401" t="s">
        <v>520</v>
      </c>
      <c r="HE401" s="27">
        <v>44532</v>
      </c>
      <c r="HF401" t="s">
        <v>519</v>
      </c>
      <c r="HG401">
        <v>44530</v>
      </c>
      <c r="HH401" t="s">
        <v>519</v>
      </c>
      <c r="HI401">
        <v>44530</v>
      </c>
      <c r="HJ401" t="s">
        <v>519</v>
      </c>
      <c r="HK401">
        <v>44530</v>
      </c>
      <c r="HL401" t="s">
        <v>520</v>
      </c>
      <c r="HM401" s="27">
        <v>44532</v>
      </c>
      <c r="HN401" t="s">
        <v>516</v>
      </c>
      <c r="HO401" s="27">
        <v>44532</v>
      </c>
      <c r="HP401" t="s">
        <v>518</v>
      </c>
      <c r="HQ401" s="27">
        <v>44532</v>
      </c>
      <c r="HR401" s="470" t="s">
        <v>518</v>
      </c>
      <c r="HS401" s="471">
        <v>44532</v>
      </c>
      <c r="HT401" t="s">
        <v>518</v>
      </c>
      <c r="HU401" s="27">
        <v>44532</v>
      </c>
      <c r="HV401" t="s">
        <v>518</v>
      </c>
      <c r="HW401" s="27">
        <v>44580</v>
      </c>
      <c r="HX401" t="s">
        <v>518</v>
      </c>
      <c r="HY401" s="27">
        <v>44580</v>
      </c>
      <c r="HZ401" t="s">
        <v>515</v>
      </c>
      <c r="IA401" s="27">
        <v>44580</v>
      </c>
      <c r="IB401" t="s">
        <v>515</v>
      </c>
      <c r="IC401" s="27">
        <v>44580</v>
      </c>
      <c r="ID401" t="s">
        <v>515</v>
      </c>
      <c r="IE401" s="27">
        <v>44580</v>
      </c>
      <c r="IF401" t="s">
        <v>38</v>
      </c>
      <c r="IG401" s="27">
        <v>44580</v>
      </c>
      <c r="IH401" t="s">
        <v>517</v>
      </c>
      <c r="II401" s="27">
        <v>44580</v>
      </c>
      <c r="IJ401" t="s">
        <v>517</v>
      </c>
      <c r="IK401" s="27">
        <v>44580</v>
      </c>
      <c r="IL401" t="s">
        <v>517</v>
      </c>
      <c r="IM401" s="27">
        <v>44610</v>
      </c>
      <c r="IN401" t="s">
        <v>517</v>
      </c>
      <c r="IO401" s="27">
        <v>44610</v>
      </c>
      <c r="IR401" t="s">
        <v>518</v>
      </c>
      <c r="IS401">
        <v>44623</v>
      </c>
      <c r="IT401" t="s">
        <v>518</v>
      </c>
      <c r="IU401" s="27">
        <v>44623</v>
      </c>
      <c r="IV401" t="s">
        <v>518</v>
      </c>
      <c r="IW401" s="27">
        <v>44623</v>
      </c>
      <c r="IX401" t="s">
        <v>518</v>
      </c>
      <c r="IY401" s="27">
        <v>44623</v>
      </c>
      <c r="IZ401" t="s">
        <v>518</v>
      </c>
      <c r="JA401" s="27">
        <v>44623</v>
      </c>
      <c r="JD401" t="s">
        <v>518</v>
      </c>
      <c r="JE401" s="27">
        <v>44623</v>
      </c>
      <c r="JF401" t="s">
        <v>353</v>
      </c>
      <c r="JG401">
        <v>44663</v>
      </c>
      <c r="JH401" t="s">
        <v>516</v>
      </c>
      <c r="JI401" s="27">
        <v>44610</v>
      </c>
      <c r="JJ401" t="s">
        <v>516</v>
      </c>
      <c r="JK401">
        <v>44610</v>
      </c>
      <c r="JL401" t="s">
        <v>515</v>
      </c>
      <c r="JM401" s="27">
        <v>44610</v>
      </c>
      <c r="JN401" t="s">
        <v>516</v>
      </c>
      <c r="JO401" s="7">
        <v>44610</v>
      </c>
      <c r="JP401" t="s">
        <v>515</v>
      </c>
      <c r="JQ401" s="27">
        <v>44697</v>
      </c>
      <c r="JR401" t="s">
        <v>515</v>
      </c>
      <c r="JS401" s="27">
        <v>44697</v>
      </c>
      <c r="JT401" t="s">
        <v>515</v>
      </c>
      <c r="JU401">
        <v>44697</v>
      </c>
      <c r="JV401" t="s">
        <v>516</v>
      </c>
      <c r="JW401">
        <v>44714</v>
      </c>
      <c r="JX401" t="s">
        <v>516</v>
      </c>
      <c r="JY401" s="27">
        <v>44714</v>
      </c>
      <c r="JZ401" t="s">
        <v>516</v>
      </c>
      <c r="KA401" s="27">
        <v>44714</v>
      </c>
      <c r="KB401" t="s">
        <v>515</v>
      </c>
      <c r="KC401" s="27">
        <v>44697</v>
      </c>
      <c r="KD401" t="s">
        <v>515</v>
      </c>
      <c r="KE401" s="27">
        <v>44697</v>
      </c>
    </row>
    <row r="402" spans="1:291" x14ac:dyDescent="0.25">
      <c r="A402">
        <v>8520</v>
      </c>
      <c r="B402" s="7">
        <v>43846</v>
      </c>
      <c r="D402">
        <v>8506</v>
      </c>
      <c r="E402" s="7">
        <v>43928</v>
      </c>
      <c r="G402">
        <v>9306</v>
      </c>
      <c r="I402">
        <v>5650</v>
      </c>
      <c r="J402" s="7">
        <v>43972</v>
      </c>
      <c r="L402">
        <v>9306</v>
      </c>
      <c r="M402">
        <v>4280</v>
      </c>
      <c r="X402">
        <v>4280</v>
      </c>
      <c r="Y402" t="s">
        <v>2593</v>
      </c>
      <c r="Z402" s="7">
        <v>43972</v>
      </c>
      <c r="AA402">
        <v>8505</v>
      </c>
      <c r="AB402">
        <v>8505</v>
      </c>
      <c r="AE402" s="14">
        <v>5655</v>
      </c>
      <c r="BW402"/>
      <c r="DJ402" t="s">
        <v>9</v>
      </c>
      <c r="DK402" s="7">
        <v>44368</v>
      </c>
      <c r="DX402" t="s">
        <v>364</v>
      </c>
      <c r="DY402" s="7">
        <v>44392</v>
      </c>
      <c r="DZ402" t="s">
        <v>363</v>
      </c>
      <c r="EA402">
        <v>44392</v>
      </c>
      <c r="EB402" t="s">
        <v>363</v>
      </c>
      <c r="EC402" s="27">
        <v>44392</v>
      </c>
      <c r="ED402" t="s">
        <v>363</v>
      </c>
      <c r="EE402" s="27">
        <v>44392</v>
      </c>
      <c r="EF402" t="s">
        <v>363</v>
      </c>
      <c r="EG402" s="7">
        <v>44392</v>
      </c>
      <c r="EH402" t="s">
        <v>363</v>
      </c>
      <c r="EI402" s="27">
        <v>44392</v>
      </c>
      <c r="EL402" t="s">
        <v>360</v>
      </c>
      <c r="EM402" s="27">
        <v>44397</v>
      </c>
      <c r="EN402" t="s">
        <v>359</v>
      </c>
      <c r="EO402" s="27">
        <v>44397</v>
      </c>
      <c r="EP402" t="s">
        <v>360</v>
      </c>
      <c r="EQ402" s="27">
        <v>44397</v>
      </c>
      <c r="ER402" t="s">
        <v>355</v>
      </c>
      <c r="ES402" s="27">
        <v>44075</v>
      </c>
      <c r="ET402" t="s">
        <v>354</v>
      </c>
      <c r="EU402" s="27">
        <v>44421</v>
      </c>
      <c r="EV402" t="s">
        <v>353</v>
      </c>
      <c r="EW402" s="27">
        <v>44420</v>
      </c>
      <c r="EX402" t="s">
        <v>354</v>
      </c>
      <c r="EY402" s="27">
        <v>44421</v>
      </c>
      <c r="EZ402" t="s">
        <v>354</v>
      </c>
      <c r="FA402">
        <v>44421</v>
      </c>
      <c r="FB402" t="s">
        <v>354</v>
      </c>
      <c r="FC402" s="27">
        <v>44421</v>
      </c>
      <c r="FF402" t="s">
        <v>541</v>
      </c>
      <c r="FG402" s="27">
        <v>44411</v>
      </c>
      <c r="FH402" t="s">
        <v>540</v>
      </c>
      <c r="FI402" s="7">
        <v>44411</v>
      </c>
      <c r="FJ402" t="s">
        <v>540</v>
      </c>
      <c r="FK402" s="27">
        <v>44411</v>
      </c>
      <c r="FL402" t="s">
        <v>533</v>
      </c>
      <c r="FM402" s="27">
        <v>44411</v>
      </c>
      <c r="FN402" t="s">
        <v>530</v>
      </c>
      <c r="FO402" s="27">
        <v>44453</v>
      </c>
      <c r="FP402" t="s">
        <v>530</v>
      </c>
      <c r="FQ402" s="27">
        <v>44453</v>
      </c>
      <c r="FR402" t="s">
        <v>527</v>
      </c>
      <c r="FS402" s="27">
        <v>44215</v>
      </c>
      <c r="FT402" t="s">
        <v>527</v>
      </c>
      <c r="FU402" s="7">
        <v>44215</v>
      </c>
      <c r="FV402" t="s">
        <v>527</v>
      </c>
      <c r="FW402" s="27">
        <v>44215</v>
      </c>
      <c r="FX402" t="s">
        <v>527</v>
      </c>
      <c r="FY402" s="27">
        <v>44215</v>
      </c>
      <c r="FZ402" t="s">
        <v>527</v>
      </c>
      <c r="GA402" s="27">
        <v>44215</v>
      </c>
      <c r="GB402" t="s">
        <v>527</v>
      </c>
      <c r="GC402" s="27">
        <v>44215</v>
      </c>
      <c r="GD402" t="s">
        <v>525</v>
      </c>
      <c r="GE402" s="27">
        <v>44453</v>
      </c>
      <c r="GF402" t="s">
        <v>525</v>
      </c>
      <c r="GG402" s="27">
        <v>44476</v>
      </c>
      <c r="GH402" t="s">
        <v>525</v>
      </c>
      <c r="GI402" s="27">
        <v>44476</v>
      </c>
      <c r="GJ402" t="s">
        <v>525</v>
      </c>
      <c r="GK402" s="27">
        <v>44476</v>
      </c>
      <c r="GL402" t="s">
        <v>527</v>
      </c>
      <c r="GM402" s="27">
        <v>44215</v>
      </c>
      <c r="GN402" t="s">
        <v>525</v>
      </c>
      <c r="GO402" s="27">
        <v>44476</v>
      </c>
      <c r="GP402" t="s">
        <v>525</v>
      </c>
      <c r="GQ402" s="27">
        <v>44476</v>
      </c>
      <c r="GR402" t="s">
        <v>524</v>
      </c>
      <c r="GS402" s="27">
        <v>44476</v>
      </c>
      <c r="GT402" t="s">
        <v>524</v>
      </c>
      <c r="GU402" s="27">
        <v>44476</v>
      </c>
      <c r="GV402" t="s">
        <v>524</v>
      </c>
      <c r="GW402" s="27">
        <v>44517</v>
      </c>
      <c r="GX402" t="s">
        <v>522</v>
      </c>
      <c r="GY402" s="27">
        <v>44517</v>
      </c>
      <c r="GZ402" t="s">
        <v>520</v>
      </c>
      <c r="HA402" s="27">
        <v>44517</v>
      </c>
      <c r="HB402" t="s">
        <v>522</v>
      </c>
      <c r="HC402" s="27">
        <v>44517</v>
      </c>
      <c r="HD402" t="s">
        <v>522</v>
      </c>
      <c r="HE402" s="27">
        <v>44532</v>
      </c>
      <c r="HF402" t="s">
        <v>520</v>
      </c>
      <c r="HG402">
        <v>44532</v>
      </c>
      <c r="HH402" t="s">
        <v>520</v>
      </c>
      <c r="HI402">
        <v>44532</v>
      </c>
      <c r="HJ402" t="s">
        <v>520</v>
      </c>
      <c r="HK402">
        <v>44532</v>
      </c>
      <c r="HL402" t="s">
        <v>522</v>
      </c>
      <c r="HM402" s="27">
        <v>44532</v>
      </c>
      <c r="HN402" t="s">
        <v>517</v>
      </c>
      <c r="HO402" s="27">
        <v>44532</v>
      </c>
      <c r="HP402" t="s">
        <v>519</v>
      </c>
      <c r="HQ402" s="27">
        <v>44530</v>
      </c>
      <c r="HR402" s="470" t="s">
        <v>519</v>
      </c>
      <c r="HS402" s="471">
        <v>44530</v>
      </c>
      <c r="HT402" t="s">
        <v>519</v>
      </c>
      <c r="HU402" s="27">
        <v>44530</v>
      </c>
      <c r="HV402" t="s">
        <v>519</v>
      </c>
      <c r="HW402" s="27">
        <v>44580</v>
      </c>
      <c r="HX402" t="s">
        <v>519</v>
      </c>
      <c r="HY402" s="27">
        <v>44580</v>
      </c>
      <c r="HZ402" t="s">
        <v>516</v>
      </c>
      <c r="IA402" s="27">
        <v>44580</v>
      </c>
      <c r="IB402" t="s">
        <v>516</v>
      </c>
      <c r="IC402" s="27">
        <v>44580</v>
      </c>
      <c r="ID402" t="s">
        <v>516</v>
      </c>
      <c r="IE402" s="27">
        <v>44580</v>
      </c>
      <c r="IF402" t="s">
        <v>515</v>
      </c>
      <c r="IG402" s="27">
        <v>44580</v>
      </c>
      <c r="IH402" t="s">
        <v>518</v>
      </c>
      <c r="II402" s="27">
        <v>44580</v>
      </c>
      <c r="IJ402" t="s">
        <v>518</v>
      </c>
      <c r="IK402" s="27">
        <v>44580</v>
      </c>
      <c r="IL402" t="s">
        <v>518</v>
      </c>
      <c r="IM402" s="27">
        <v>44610</v>
      </c>
      <c r="IN402" t="s">
        <v>518</v>
      </c>
      <c r="IO402" s="27">
        <v>44610</v>
      </c>
      <c r="IR402" t="s">
        <v>519</v>
      </c>
      <c r="IS402">
        <v>44623</v>
      </c>
      <c r="IT402" t="s">
        <v>519</v>
      </c>
      <c r="IU402" s="27">
        <v>44623</v>
      </c>
      <c r="IV402" t="s">
        <v>519</v>
      </c>
      <c r="IW402" s="27">
        <v>44623</v>
      </c>
      <c r="IX402" t="s">
        <v>519</v>
      </c>
      <c r="IY402" s="27">
        <v>44623</v>
      </c>
      <c r="IZ402" t="s">
        <v>519</v>
      </c>
      <c r="JA402" s="27">
        <v>44623</v>
      </c>
      <c r="JD402" t="s">
        <v>519</v>
      </c>
      <c r="JE402" s="27">
        <v>44623</v>
      </c>
      <c r="JF402" t="s">
        <v>354</v>
      </c>
      <c r="JG402">
        <v>44663</v>
      </c>
      <c r="JH402" t="s">
        <v>517</v>
      </c>
      <c r="JI402" s="27">
        <v>44623</v>
      </c>
      <c r="JJ402" t="s">
        <v>517</v>
      </c>
      <c r="JK402">
        <v>44623</v>
      </c>
      <c r="JL402" t="s">
        <v>516</v>
      </c>
      <c r="JM402" s="27">
        <v>44610</v>
      </c>
      <c r="JN402" t="s">
        <v>517</v>
      </c>
      <c r="JO402" s="7">
        <v>44623</v>
      </c>
      <c r="JP402" t="s">
        <v>516</v>
      </c>
      <c r="JQ402" s="27">
        <v>44697</v>
      </c>
      <c r="JR402" t="s">
        <v>516</v>
      </c>
      <c r="JS402" s="27">
        <v>44697</v>
      </c>
      <c r="JT402" t="s">
        <v>516</v>
      </c>
      <c r="JU402">
        <v>44714</v>
      </c>
      <c r="JV402" t="s">
        <v>517</v>
      </c>
      <c r="JW402">
        <v>44714</v>
      </c>
      <c r="JX402" t="s">
        <v>517</v>
      </c>
      <c r="JY402" s="27">
        <v>44714</v>
      </c>
      <c r="JZ402" t="s">
        <v>517</v>
      </c>
      <c r="KA402" s="27">
        <v>44714</v>
      </c>
      <c r="KB402" t="s">
        <v>516</v>
      </c>
      <c r="KC402" s="27">
        <v>44768</v>
      </c>
      <c r="KD402" t="s">
        <v>516</v>
      </c>
      <c r="KE402" s="27">
        <v>44768</v>
      </c>
    </row>
    <row r="403" spans="1:291" x14ac:dyDescent="0.25">
      <c r="A403">
        <v>8525</v>
      </c>
      <c r="B403" s="7">
        <v>43928</v>
      </c>
      <c r="D403">
        <v>5650</v>
      </c>
      <c r="E403" s="7">
        <v>43952</v>
      </c>
      <c r="G403">
        <v>9305</v>
      </c>
      <c r="I403">
        <v>5651</v>
      </c>
      <c r="J403" s="7">
        <v>43972</v>
      </c>
      <c r="L403">
        <v>9305</v>
      </c>
      <c r="M403" t="s">
        <v>2593</v>
      </c>
      <c r="X403" t="s">
        <v>2593</v>
      </c>
      <c r="Y403">
        <v>8520</v>
      </c>
      <c r="Z403" s="7">
        <v>43846</v>
      </c>
      <c r="AA403">
        <v>8506</v>
      </c>
      <c r="AB403">
        <v>8506</v>
      </c>
      <c r="AE403" s="14" t="s">
        <v>2599</v>
      </c>
      <c r="BW403"/>
      <c r="DJ403" t="s">
        <v>338</v>
      </c>
      <c r="DK403" s="7">
        <v>44368</v>
      </c>
      <c r="DX403" t="s">
        <v>365</v>
      </c>
      <c r="DY403" s="7">
        <v>44019</v>
      </c>
      <c r="DZ403" t="s">
        <v>364</v>
      </c>
      <c r="EA403">
        <v>44392</v>
      </c>
      <c r="EB403" t="s">
        <v>364</v>
      </c>
      <c r="EC403" s="27">
        <v>44392</v>
      </c>
      <c r="ED403" t="s">
        <v>364</v>
      </c>
      <c r="EE403" s="27">
        <v>44392</v>
      </c>
      <c r="EF403" t="s">
        <v>364</v>
      </c>
      <c r="EG403" s="7">
        <v>44392</v>
      </c>
      <c r="EH403" t="s">
        <v>364</v>
      </c>
      <c r="EI403" s="27">
        <v>44392</v>
      </c>
      <c r="EL403" t="s">
        <v>361</v>
      </c>
      <c r="EM403" s="27">
        <v>44397</v>
      </c>
      <c r="EN403" t="s">
        <v>360</v>
      </c>
      <c r="EO403" s="27">
        <v>44397</v>
      </c>
      <c r="EP403" t="s">
        <v>361</v>
      </c>
      <c r="EQ403" s="27">
        <v>44397</v>
      </c>
      <c r="ER403" t="s">
        <v>356</v>
      </c>
      <c r="ES403" s="27">
        <v>44397</v>
      </c>
      <c r="ET403" t="s">
        <v>355</v>
      </c>
      <c r="EU403" s="27">
        <v>44075</v>
      </c>
      <c r="EV403" t="s">
        <v>354</v>
      </c>
      <c r="EW403" s="27">
        <v>44421</v>
      </c>
      <c r="EX403" t="s">
        <v>355</v>
      </c>
      <c r="EY403" s="27">
        <v>44075</v>
      </c>
      <c r="EZ403" t="s">
        <v>355</v>
      </c>
      <c r="FA403">
        <v>44075</v>
      </c>
      <c r="FB403" t="s">
        <v>355</v>
      </c>
      <c r="FC403" s="27">
        <v>44075</v>
      </c>
      <c r="FF403" t="s">
        <v>353</v>
      </c>
      <c r="FG403" s="27">
        <v>44420</v>
      </c>
      <c r="FH403" t="s">
        <v>541</v>
      </c>
      <c r="FI403" s="7">
        <v>44411</v>
      </c>
      <c r="FJ403" t="s">
        <v>541</v>
      </c>
      <c r="FK403" s="27">
        <v>44411</v>
      </c>
      <c r="FL403" t="s">
        <v>534</v>
      </c>
      <c r="FM403" s="27">
        <v>44392</v>
      </c>
      <c r="FN403" t="s">
        <v>531</v>
      </c>
      <c r="FO403" s="27">
        <v>44453</v>
      </c>
      <c r="FP403" t="s">
        <v>531</v>
      </c>
      <c r="FQ403" s="27">
        <v>44453</v>
      </c>
      <c r="FR403" t="s">
        <v>530</v>
      </c>
      <c r="FS403" s="27">
        <v>44453</v>
      </c>
      <c r="FT403" t="s">
        <v>530</v>
      </c>
      <c r="FU403" s="7">
        <v>44453</v>
      </c>
      <c r="FV403" t="s">
        <v>530</v>
      </c>
      <c r="FW403" s="27">
        <v>44453</v>
      </c>
      <c r="FX403" t="s">
        <v>530</v>
      </c>
      <c r="FY403" s="27">
        <v>44453</v>
      </c>
      <c r="FZ403" t="s">
        <v>530</v>
      </c>
      <c r="GA403" s="27">
        <v>44453</v>
      </c>
      <c r="GB403" t="s">
        <v>530</v>
      </c>
      <c r="GC403" s="27">
        <v>44453</v>
      </c>
      <c r="GD403" t="s">
        <v>527</v>
      </c>
      <c r="GE403" s="27">
        <v>44215</v>
      </c>
      <c r="GF403" t="s">
        <v>527</v>
      </c>
      <c r="GG403" s="27">
        <v>44215</v>
      </c>
      <c r="GH403" t="s">
        <v>527</v>
      </c>
      <c r="GI403" s="27">
        <v>44215</v>
      </c>
      <c r="GJ403" t="s">
        <v>527</v>
      </c>
      <c r="GK403" s="27">
        <v>44215</v>
      </c>
      <c r="GL403" t="s">
        <v>530</v>
      </c>
      <c r="GM403" s="27">
        <v>44476</v>
      </c>
      <c r="GN403" t="s">
        <v>527</v>
      </c>
      <c r="GO403" s="27">
        <v>44215</v>
      </c>
      <c r="GP403" t="s">
        <v>527</v>
      </c>
      <c r="GQ403" s="27">
        <v>44215</v>
      </c>
      <c r="GR403" t="s">
        <v>525</v>
      </c>
      <c r="GS403" s="27">
        <v>44476</v>
      </c>
      <c r="GT403" t="s">
        <v>525</v>
      </c>
      <c r="GU403" s="27">
        <v>44476</v>
      </c>
      <c r="GV403" t="s">
        <v>525</v>
      </c>
      <c r="GW403" s="27">
        <v>44517</v>
      </c>
      <c r="GX403" t="s">
        <v>524</v>
      </c>
      <c r="GY403" s="27">
        <v>44517</v>
      </c>
      <c r="GZ403" t="s">
        <v>522</v>
      </c>
      <c r="HA403" s="27">
        <v>44517</v>
      </c>
      <c r="HB403" t="s">
        <v>524</v>
      </c>
      <c r="HC403" s="27">
        <v>44517</v>
      </c>
      <c r="HD403" t="s">
        <v>524</v>
      </c>
      <c r="HE403" s="27">
        <v>44532</v>
      </c>
      <c r="HF403" t="s">
        <v>522</v>
      </c>
      <c r="HG403">
        <v>44532</v>
      </c>
      <c r="HH403" t="s">
        <v>522</v>
      </c>
      <c r="HI403">
        <v>44532</v>
      </c>
      <c r="HJ403" t="s">
        <v>522</v>
      </c>
      <c r="HK403">
        <v>44532</v>
      </c>
      <c r="HL403" t="s">
        <v>524</v>
      </c>
      <c r="HM403" s="27">
        <v>44532</v>
      </c>
      <c r="HN403" t="s">
        <v>518</v>
      </c>
      <c r="HO403" s="27">
        <v>44532</v>
      </c>
      <c r="HP403" t="s">
        <v>520</v>
      </c>
      <c r="HQ403" s="27">
        <v>44532</v>
      </c>
      <c r="HR403" s="470" t="s">
        <v>520</v>
      </c>
      <c r="HS403" s="471">
        <v>44532</v>
      </c>
      <c r="HT403" t="s">
        <v>520</v>
      </c>
      <c r="HU403" s="27">
        <v>44532</v>
      </c>
      <c r="HV403" t="s">
        <v>520</v>
      </c>
      <c r="HW403" s="27">
        <v>44580</v>
      </c>
      <c r="HX403" t="s">
        <v>520</v>
      </c>
      <c r="HY403" s="27">
        <v>44580</v>
      </c>
      <c r="HZ403" t="s">
        <v>517</v>
      </c>
      <c r="IA403" s="27">
        <v>44580</v>
      </c>
      <c r="IB403" t="s">
        <v>517</v>
      </c>
      <c r="IC403" s="27">
        <v>44580</v>
      </c>
      <c r="ID403" t="s">
        <v>517</v>
      </c>
      <c r="IE403" s="27">
        <v>44580</v>
      </c>
      <c r="IF403" t="s">
        <v>516</v>
      </c>
      <c r="IG403" s="27">
        <v>44580</v>
      </c>
      <c r="IH403" t="s">
        <v>519</v>
      </c>
      <c r="II403" s="27">
        <v>44580</v>
      </c>
      <c r="IJ403" t="s">
        <v>519</v>
      </c>
      <c r="IK403" s="27">
        <v>44580</v>
      </c>
      <c r="IL403" t="s">
        <v>519</v>
      </c>
      <c r="IM403" s="27">
        <v>44610</v>
      </c>
      <c r="IN403" t="s">
        <v>519</v>
      </c>
      <c r="IO403" s="27">
        <v>44610</v>
      </c>
      <c r="IR403" t="s">
        <v>520</v>
      </c>
      <c r="IS403">
        <v>44623</v>
      </c>
      <c r="IT403" t="s">
        <v>520</v>
      </c>
      <c r="IU403" s="27">
        <v>44623</v>
      </c>
      <c r="IV403" t="s">
        <v>520</v>
      </c>
      <c r="IW403" s="27">
        <v>44623</v>
      </c>
      <c r="IX403" t="s">
        <v>520</v>
      </c>
      <c r="IY403" s="27">
        <v>44623</v>
      </c>
      <c r="IZ403" t="s">
        <v>520</v>
      </c>
      <c r="JA403" s="27">
        <v>44623</v>
      </c>
      <c r="JD403" t="s">
        <v>520</v>
      </c>
      <c r="JE403" s="27">
        <v>44623</v>
      </c>
      <c r="JF403" t="s">
        <v>355</v>
      </c>
      <c r="JG403">
        <v>44075</v>
      </c>
      <c r="JH403" t="s">
        <v>518</v>
      </c>
      <c r="JI403" s="27">
        <v>44623</v>
      </c>
      <c r="JJ403" t="s">
        <v>518</v>
      </c>
      <c r="JK403">
        <v>44623</v>
      </c>
      <c r="JL403" t="s">
        <v>517</v>
      </c>
      <c r="JM403" s="27">
        <v>44623</v>
      </c>
      <c r="JN403" t="s">
        <v>518</v>
      </c>
      <c r="JO403" s="7">
        <v>44623</v>
      </c>
      <c r="JP403" t="s">
        <v>517</v>
      </c>
      <c r="JQ403" s="27">
        <v>44697</v>
      </c>
      <c r="JR403" t="s">
        <v>517</v>
      </c>
      <c r="JS403" s="27">
        <v>44697</v>
      </c>
      <c r="JT403" t="s">
        <v>517</v>
      </c>
      <c r="JU403">
        <v>44714</v>
      </c>
      <c r="JV403" t="s">
        <v>518</v>
      </c>
      <c r="JW403">
        <v>44714</v>
      </c>
      <c r="JX403" t="s">
        <v>518</v>
      </c>
      <c r="JY403" s="27">
        <v>44714</v>
      </c>
      <c r="JZ403" t="s">
        <v>518</v>
      </c>
      <c r="KA403" s="27">
        <v>44714</v>
      </c>
      <c r="KB403" t="s">
        <v>517</v>
      </c>
      <c r="KC403" s="27">
        <v>44768</v>
      </c>
      <c r="KD403" t="s">
        <v>517</v>
      </c>
      <c r="KE403" s="27">
        <v>44768</v>
      </c>
    </row>
    <row r="404" spans="1:291" x14ac:dyDescent="0.25">
      <c r="A404">
        <v>8530</v>
      </c>
      <c r="B404" s="7">
        <v>43928</v>
      </c>
      <c r="D404">
        <v>5651</v>
      </c>
      <c r="E404" s="7">
        <v>43952</v>
      </c>
      <c r="G404">
        <v>7917</v>
      </c>
      <c r="I404">
        <v>5652</v>
      </c>
      <c r="J404" s="7">
        <v>43972</v>
      </c>
      <c r="L404">
        <v>7917</v>
      </c>
      <c r="M404">
        <v>8520</v>
      </c>
      <c r="X404">
        <v>8520</v>
      </c>
      <c r="Y404">
        <v>8525</v>
      </c>
      <c r="Z404" s="7">
        <v>43972</v>
      </c>
      <c r="AA404">
        <v>5650</v>
      </c>
      <c r="AB404">
        <v>5650</v>
      </c>
      <c r="BW404"/>
      <c r="DJ404" t="s">
        <v>339</v>
      </c>
      <c r="DK404" s="7">
        <v>44368</v>
      </c>
      <c r="DZ404" t="s">
        <v>365</v>
      </c>
      <c r="EA404">
        <v>44019</v>
      </c>
      <c r="EB404" t="s">
        <v>365</v>
      </c>
      <c r="EC404" s="27">
        <v>44019</v>
      </c>
      <c r="ED404" t="s">
        <v>365</v>
      </c>
      <c r="EE404" s="27">
        <v>44019</v>
      </c>
      <c r="EF404" t="s">
        <v>365</v>
      </c>
      <c r="EG404" s="7">
        <v>44019</v>
      </c>
      <c r="EH404" t="s">
        <v>365</v>
      </c>
      <c r="EI404" s="27">
        <v>44019</v>
      </c>
      <c r="EL404" t="s">
        <v>362</v>
      </c>
      <c r="EM404" s="27">
        <v>44397</v>
      </c>
      <c r="EN404" t="s">
        <v>361</v>
      </c>
      <c r="EO404" s="27">
        <v>44397</v>
      </c>
      <c r="EP404" t="s">
        <v>362</v>
      </c>
      <c r="EQ404" s="27">
        <v>44397</v>
      </c>
      <c r="ER404" t="s">
        <v>358</v>
      </c>
      <c r="ES404" s="27">
        <v>44397</v>
      </c>
      <c r="ET404" t="s">
        <v>356</v>
      </c>
      <c r="EU404" s="27">
        <v>44421</v>
      </c>
      <c r="EV404" t="s">
        <v>355</v>
      </c>
      <c r="EW404" s="27">
        <v>44075</v>
      </c>
      <c r="EX404" t="s">
        <v>356</v>
      </c>
      <c r="EY404" s="27">
        <v>44421</v>
      </c>
      <c r="EZ404" t="s">
        <v>356</v>
      </c>
      <c r="FA404">
        <v>44421</v>
      </c>
      <c r="FB404" t="s">
        <v>356</v>
      </c>
      <c r="FC404" s="27">
        <v>44421</v>
      </c>
      <c r="FF404" t="s">
        <v>354</v>
      </c>
      <c r="FG404" s="27">
        <v>44421</v>
      </c>
      <c r="FH404" t="s">
        <v>353</v>
      </c>
      <c r="FI404" s="7">
        <v>44420</v>
      </c>
      <c r="FJ404" t="s">
        <v>353</v>
      </c>
      <c r="FK404" s="27">
        <v>44420</v>
      </c>
      <c r="FL404" t="s">
        <v>535</v>
      </c>
      <c r="FM404" s="27">
        <v>44411</v>
      </c>
      <c r="FN404" t="s">
        <v>533</v>
      </c>
      <c r="FO404" s="27">
        <v>44453</v>
      </c>
      <c r="FP404" t="s">
        <v>533</v>
      </c>
      <c r="FQ404" s="27">
        <v>44453</v>
      </c>
      <c r="FR404" t="s">
        <v>531</v>
      </c>
      <c r="FS404" s="27">
        <v>44453</v>
      </c>
      <c r="FT404" t="s">
        <v>531</v>
      </c>
      <c r="FU404" s="7">
        <v>44453</v>
      </c>
      <c r="FV404" t="s">
        <v>531</v>
      </c>
      <c r="FW404" s="27">
        <v>44453</v>
      </c>
      <c r="FX404" t="s">
        <v>531</v>
      </c>
      <c r="FY404" s="27">
        <v>44453</v>
      </c>
      <c r="FZ404" t="s">
        <v>531</v>
      </c>
      <c r="GA404" s="27">
        <v>44453</v>
      </c>
      <c r="GB404" t="s">
        <v>531</v>
      </c>
      <c r="GC404" s="27">
        <v>44453</v>
      </c>
      <c r="GD404" t="s">
        <v>530</v>
      </c>
      <c r="GE404" s="27">
        <v>44453</v>
      </c>
      <c r="GF404" t="s">
        <v>530</v>
      </c>
      <c r="GG404" s="27">
        <v>44476</v>
      </c>
      <c r="GH404" t="s">
        <v>530</v>
      </c>
      <c r="GI404" s="27">
        <v>44476</v>
      </c>
      <c r="GJ404" t="s">
        <v>530</v>
      </c>
      <c r="GK404" s="27">
        <v>44476</v>
      </c>
      <c r="GL404" t="s">
        <v>531</v>
      </c>
      <c r="GM404" s="27">
        <v>44476</v>
      </c>
      <c r="GN404" t="s">
        <v>530</v>
      </c>
      <c r="GO404" s="27">
        <v>44476</v>
      </c>
      <c r="GP404" t="s">
        <v>530</v>
      </c>
      <c r="GQ404" s="27">
        <v>44476</v>
      </c>
      <c r="GR404" t="s">
        <v>527</v>
      </c>
      <c r="GS404" s="27">
        <v>44215</v>
      </c>
      <c r="GT404" t="s">
        <v>527</v>
      </c>
      <c r="GU404" s="27">
        <v>44215</v>
      </c>
      <c r="GV404" t="s">
        <v>527</v>
      </c>
      <c r="GW404" s="27">
        <v>44215</v>
      </c>
      <c r="GX404" t="s">
        <v>525</v>
      </c>
      <c r="GY404" s="27">
        <v>44517</v>
      </c>
      <c r="GZ404" t="s">
        <v>524</v>
      </c>
      <c r="HA404" s="27">
        <v>44517</v>
      </c>
      <c r="HB404" t="s">
        <v>525</v>
      </c>
      <c r="HC404" s="27">
        <v>44517</v>
      </c>
      <c r="HD404" t="s">
        <v>525</v>
      </c>
      <c r="HE404" s="27">
        <v>44532</v>
      </c>
      <c r="HF404" t="s">
        <v>524</v>
      </c>
      <c r="HG404">
        <v>44532</v>
      </c>
      <c r="HH404" t="s">
        <v>524</v>
      </c>
      <c r="HI404">
        <v>44532</v>
      </c>
      <c r="HJ404" t="s">
        <v>524</v>
      </c>
      <c r="HK404">
        <v>44532</v>
      </c>
      <c r="HL404" t="s">
        <v>525</v>
      </c>
      <c r="HM404" s="27">
        <v>44532</v>
      </c>
      <c r="HN404" t="s">
        <v>519</v>
      </c>
      <c r="HO404" s="27">
        <v>44530</v>
      </c>
      <c r="HP404" t="s">
        <v>522</v>
      </c>
      <c r="HQ404" s="27">
        <v>44532</v>
      </c>
      <c r="HR404" s="470" t="s">
        <v>522</v>
      </c>
      <c r="HS404" s="471">
        <v>44532</v>
      </c>
      <c r="HT404" t="s">
        <v>522</v>
      </c>
      <c r="HU404" s="27">
        <v>44532</v>
      </c>
      <c r="HV404" t="s">
        <v>522</v>
      </c>
      <c r="HW404" s="27">
        <v>44580</v>
      </c>
      <c r="HX404" t="s">
        <v>522</v>
      </c>
      <c r="HY404" s="27">
        <v>44580</v>
      </c>
      <c r="HZ404" t="s">
        <v>518</v>
      </c>
      <c r="IA404" s="27">
        <v>44580</v>
      </c>
      <c r="IB404" t="s">
        <v>518</v>
      </c>
      <c r="IC404" s="27">
        <v>44580</v>
      </c>
      <c r="ID404" t="s">
        <v>518</v>
      </c>
      <c r="IE404" s="27">
        <v>44580</v>
      </c>
      <c r="IF404" t="s">
        <v>517</v>
      </c>
      <c r="IG404" s="27">
        <v>44580</v>
      </c>
      <c r="IH404" t="s">
        <v>520</v>
      </c>
      <c r="II404" s="27">
        <v>44580</v>
      </c>
      <c r="IJ404" t="s">
        <v>520</v>
      </c>
      <c r="IK404" s="27">
        <v>44580</v>
      </c>
      <c r="IL404" t="s">
        <v>520</v>
      </c>
      <c r="IM404" s="27">
        <v>44610</v>
      </c>
      <c r="IN404" t="s">
        <v>520</v>
      </c>
      <c r="IO404" s="27">
        <v>44610</v>
      </c>
      <c r="IR404" t="s">
        <v>522</v>
      </c>
      <c r="IS404">
        <v>44623</v>
      </c>
      <c r="IT404" t="s">
        <v>522</v>
      </c>
      <c r="IU404" s="27">
        <v>44623</v>
      </c>
      <c r="IV404" t="s">
        <v>522</v>
      </c>
      <c r="IW404" s="27">
        <v>44623</v>
      </c>
      <c r="IX404" t="s">
        <v>522</v>
      </c>
      <c r="IY404" s="27">
        <v>44623</v>
      </c>
      <c r="IZ404" t="s">
        <v>522</v>
      </c>
      <c r="JA404" s="27">
        <v>44623</v>
      </c>
      <c r="JD404" t="s">
        <v>522</v>
      </c>
      <c r="JE404" s="27">
        <v>44623</v>
      </c>
      <c r="JF404" t="s">
        <v>356</v>
      </c>
      <c r="JG404">
        <v>44641</v>
      </c>
      <c r="JH404" t="s">
        <v>519</v>
      </c>
      <c r="JI404" s="27">
        <v>44623</v>
      </c>
      <c r="JJ404" t="s">
        <v>519</v>
      </c>
      <c r="JK404">
        <v>44623</v>
      </c>
      <c r="JL404" t="s">
        <v>518</v>
      </c>
      <c r="JM404" s="27">
        <v>44623</v>
      </c>
      <c r="JN404" t="s">
        <v>519</v>
      </c>
      <c r="JO404" s="7">
        <v>44623</v>
      </c>
      <c r="JP404" t="s">
        <v>518</v>
      </c>
      <c r="JQ404" s="27">
        <v>44697</v>
      </c>
      <c r="JR404" t="s">
        <v>518</v>
      </c>
      <c r="JS404" s="27">
        <v>44697</v>
      </c>
      <c r="JT404" t="s">
        <v>518</v>
      </c>
      <c r="JU404">
        <v>44714</v>
      </c>
      <c r="JV404" t="s">
        <v>519</v>
      </c>
      <c r="JW404">
        <v>44697</v>
      </c>
      <c r="JX404" t="s">
        <v>519</v>
      </c>
      <c r="JY404" s="27">
        <v>44697</v>
      </c>
      <c r="JZ404" t="s">
        <v>519</v>
      </c>
      <c r="KA404" s="27">
        <v>44697</v>
      </c>
      <c r="KB404" t="s">
        <v>518</v>
      </c>
      <c r="KC404" s="27">
        <v>44768</v>
      </c>
      <c r="KD404" t="s">
        <v>518</v>
      </c>
      <c r="KE404" s="27">
        <v>44768</v>
      </c>
    </row>
    <row r="405" spans="1:291" x14ac:dyDescent="0.25">
      <c r="A405">
        <v>8505</v>
      </c>
      <c r="B405" s="7">
        <v>43928</v>
      </c>
      <c r="D405">
        <v>5652</v>
      </c>
      <c r="E405" s="7">
        <v>43952</v>
      </c>
      <c r="G405">
        <v>6417</v>
      </c>
      <c r="I405">
        <v>5658</v>
      </c>
      <c r="J405" s="7">
        <v>43928</v>
      </c>
      <c r="L405">
        <v>6417</v>
      </c>
      <c r="M405">
        <v>8525</v>
      </c>
      <c r="X405">
        <v>8525</v>
      </c>
      <c r="Y405">
        <v>8530</v>
      </c>
      <c r="Z405" s="7">
        <v>43972</v>
      </c>
      <c r="AA405">
        <v>5651</v>
      </c>
      <c r="AB405">
        <v>5651</v>
      </c>
      <c r="BW405"/>
      <c r="DJ405" t="s">
        <v>38</v>
      </c>
      <c r="DK405" s="7">
        <v>44215</v>
      </c>
      <c r="EL405" t="s">
        <v>363</v>
      </c>
      <c r="EM405" s="27">
        <v>44392</v>
      </c>
      <c r="EN405" t="s">
        <v>362</v>
      </c>
      <c r="EO405" s="27">
        <v>44397</v>
      </c>
      <c r="EP405" t="s">
        <v>363</v>
      </c>
      <c r="EQ405" s="27">
        <v>44392</v>
      </c>
      <c r="ER405" t="s">
        <v>359</v>
      </c>
      <c r="ES405" s="27">
        <v>44397</v>
      </c>
      <c r="ET405" t="s">
        <v>358</v>
      </c>
      <c r="EU405" s="27">
        <v>44421</v>
      </c>
      <c r="EV405" t="s">
        <v>356</v>
      </c>
      <c r="EW405" s="27">
        <v>44421</v>
      </c>
      <c r="EX405" t="s">
        <v>358</v>
      </c>
      <c r="EY405" s="27">
        <v>44421</v>
      </c>
      <c r="EZ405" t="s">
        <v>358</v>
      </c>
      <c r="FA405">
        <v>44421</v>
      </c>
      <c r="FB405" t="s">
        <v>358</v>
      </c>
      <c r="FC405" s="27">
        <v>44421</v>
      </c>
      <c r="FF405" t="s">
        <v>355</v>
      </c>
      <c r="FG405" s="27">
        <v>44075</v>
      </c>
      <c r="FH405" t="s">
        <v>354</v>
      </c>
      <c r="FI405" s="7">
        <v>44421</v>
      </c>
      <c r="FJ405" t="s">
        <v>354</v>
      </c>
      <c r="FK405" s="27">
        <v>44421</v>
      </c>
      <c r="FL405" t="s">
        <v>537</v>
      </c>
      <c r="FM405" s="27">
        <v>44411</v>
      </c>
      <c r="FN405" t="s">
        <v>534</v>
      </c>
      <c r="FO405" s="27">
        <v>44392</v>
      </c>
      <c r="FP405" t="s">
        <v>534</v>
      </c>
      <c r="FQ405" s="27">
        <v>44392</v>
      </c>
      <c r="FR405" t="s">
        <v>533</v>
      </c>
      <c r="FS405" s="27">
        <v>44453</v>
      </c>
      <c r="FT405" t="s">
        <v>533</v>
      </c>
      <c r="FU405" s="7">
        <v>44453</v>
      </c>
      <c r="FV405" t="s">
        <v>533</v>
      </c>
      <c r="FW405" s="27">
        <v>44453</v>
      </c>
      <c r="FX405" t="s">
        <v>533</v>
      </c>
      <c r="FY405" s="27">
        <v>44453</v>
      </c>
      <c r="FZ405" t="s">
        <v>533</v>
      </c>
      <c r="GA405" s="27">
        <v>44453</v>
      </c>
      <c r="GB405" t="s">
        <v>533</v>
      </c>
      <c r="GC405" s="27">
        <v>44453</v>
      </c>
      <c r="GD405" t="s">
        <v>531</v>
      </c>
      <c r="GE405" s="27">
        <v>44453</v>
      </c>
      <c r="GF405" t="s">
        <v>531</v>
      </c>
      <c r="GG405" s="27">
        <v>44476</v>
      </c>
      <c r="GH405" t="s">
        <v>531</v>
      </c>
      <c r="GI405" s="27">
        <v>44476</v>
      </c>
      <c r="GJ405" t="s">
        <v>531</v>
      </c>
      <c r="GK405" s="27">
        <v>44476</v>
      </c>
      <c r="GL405" t="s">
        <v>533</v>
      </c>
      <c r="GM405" s="27">
        <v>44476</v>
      </c>
      <c r="GN405" t="s">
        <v>531</v>
      </c>
      <c r="GO405" s="27">
        <v>44476</v>
      </c>
      <c r="GP405" t="s">
        <v>531</v>
      </c>
      <c r="GQ405" s="27">
        <v>44476</v>
      </c>
      <c r="GR405" t="s">
        <v>530</v>
      </c>
      <c r="GS405" s="27">
        <v>44476</v>
      </c>
      <c r="GT405" t="s">
        <v>530</v>
      </c>
      <c r="GU405" s="27">
        <v>44476</v>
      </c>
      <c r="GV405" t="s">
        <v>530</v>
      </c>
      <c r="GW405" s="27">
        <v>44517</v>
      </c>
      <c r="GX405" t="s">
        <v>527</v>
      </c>
      <c r="GY405" s="27">
        <v>44215</v>
      </c>
      <c r="GZ405" t="s">
        <v>525</v>
      </c>
      <c r="HA405" s="27">
        <v>44517</v>
      </c>
      <c r="HB405" t="s">
        <v>527</v>
      </c>
      <c r="HC405" s="27">
        <v>44215</v>
      </c>
      <c r="HD405" t="s">
        <v>527</v>
      </c>
      <c r="HE405" s="27">
        <v>44215</v>
      </c>
      <c r="HF405" t="s">
        <v>525</v>
      </c>
      <c r="HG405">
        <v>44532</v>
      </c>
      <c r="HH405" t="s">
        <v>525</v>
      </c>
      <c r="HI405">
        <v>44532</v>
      </c>
      <c r="HJ405" t="s">
        <v>525</v>
      </c>
      <c r="HK405">
        <v>44532</v>
      </c>
      <c r="HL405" t="s">
        <v>527</v>
      </c>
      <c r="HM405" s="27">
        <v>44215</v>
      </c>
      <c r="HN405" t="s">
        <v>520</v>
      </c>
      <c r="HO405" s="27">
        <v>44532</v>
      </c>
      <c r="HP405" t="s">
        <v>524</v>
      </c>
      <c r="HQ405" s="27">
        <v>44532</v>
      </c>
      <c r="HR405" s="470" t="s">
        <v>524</v>
      </c>
      <c r="HS405" s="471">
        <v>44532</v>
      </c>
      <c r="HT405" t="s">
        <v>524</v>
      </c>
      <c r="HU405" s="27">
        <v>44532</v>
      </c>
      <c r="HV405" t="s">
        <v>524</v>
      </c>
      <c r="HW405" s="27">
        <v>44580</v>
      </c>
      <c r="HX405" t="s">
        <v>524</v>
      </c>
      <c r="HY405" s="27">
        <v>44580</v>
      </c>
      <c r="HZ405" t="s">
        <v>519</v>
      </c>
      <c r="IA405" s="27">
        <v>44580</v>
      </c>
      <c r="IB405" t="s">
        <v>519</v>
      </c>
      <c r="IC405" s="27">
        <v>44580</v>
      </c>
      <c r="ID405" t="s">
        <v>519</v>
      </c>
      <c r="IE405" s="27">
        <v>44580</v>
      </c>
      <c r="IF405" t="s">
        <v>518</v>
      </c>
      <c r="IG405" s="27">
        <v>44580</v>
      </c>
      <c r="IH405" t="s">
        <v>522</v>
      </c>
      <c r="II405" s="27">
        <v>44580</v>
      </c>
      <c r="IJ405" t="s">
        <v>522</v>
      </c>
      <c r="IK405" s="27">
        <v>44580</v>
      </c>
      <c r="IL405" t="s">
        <v>522</v>
      </c>
      <c r="IM405" s="27">
        <v>44610</v>
      </c>
      <c r="IN405" t="s">
        <v>522</v>
      </c>
      <c r="IO405" s="27">
        <v>44610</v>
      </c>
      <c r="IR405" t="s">
        <v>524</v>
      </c>
      <c r="IS405">
        <v>44610</v>
      </c>
      <c r="IT405" t="s">
        <v>524</v>
      </c>
      <c r="IU405" s="27">
        <v>44610</v>
      </c>
      <c r="IV405" t="s">
        <v>524</v>
      </c>
      <c r="IW405" s="27">
        <v>44610</v>
      </c>
      <c r="IX405" t="s">
        <v>524</v>
      </c>
      <c r="IY405" s="27">
        <v>44610</v>
      </c>
      <c r="IZ405" t="s">
        <v>524</v>
      </c>
      <c r="JA405" s="27">
        <v>44610</v>
      </c>
      <c r="JD405" t="s">
        <v>524</v>
      </c>
      <c r="JE405" s="27">
        <v>44610</v>
      </c>
      <c r="JF405" t="s">
        <v>358</v>
      </c>
      <c r="JG405">
        <v>44663</v>
      </c>
      <c r="JH405" t="s">
        <v>520</v>
      </c>
      <c r="JI405" s="27">
        <v>44623</v>
      </c>
      <c r="JJ405" t="s">
        <v>520</v>
      </c>
      <c r="JK405">
        <v>44623</v>
      </c>
      <c r="JL405" t="s">
        <v>519</v>
      </c>
      <c r="JM405" s="27">
        <v>44623</v>
      </c>
      <c r="JN405" t="s">
        <v>520</v>
      </c>
      <c r="JO405" s="7">
        <v>44623</v>
      </c>
      <c r="JP405" t="s">
        <v>519</v>
      </c>
      <c r="JQ405" s="27">
        <v>44697</v>
      </c>
      <c r="JR405" t="s">
        <v>519</v>
      </c>
      <c r="JS405" s="27">
        <v>44697</v>
      </c>
      <c r="JT405" t="s">
        <v>519</v>
      </c>
      <c r="JU405">
        <v>44697</v>
      </c>
      <c r="JV405" t="s">
        <v>520</v>
      </c>
      <c r="JW405">
        <v>44714</v>
      </c>
      <c r="JX405" t="s">
        <v>520</v>
      </c>
      <c r="JY405" s="27">
        <v>44714</v>
      </c>
      <c r="JZ405" t="s">
        <v>520</v>
      </c>
      <c r="KA405" s="27">
        <v>44714</v>
      </c>
      <c r="KB405" t="s">
        <v>519</v>
      </c>
      <c r="KC405" s="27">
        <v>44697</v>
      </c>
      <c r="KD405" t="s">
        <v>519</v>
      </c>
      <c r="KE405" s="27">
        <v>44769</v>
      </c>
    </row>
    <row r="406" spans="1:291" x14ac:dyDescent="0.25">
      <c r="A406">
        <v>8506</v>
      </c>
      <c r="B406" s="7">
        <v>43928</v>
      </c>
      <c r="D406">
        <v>5658</v>
      </c>
      <c r="E406" s="7">
        <v>43928</v>
      </c>
      <c r="G406">
        <v>6421</v>
      </c>
      <c r="I406" t="s">
        <v>2594</v>
      </c>
      <c r="J406" s="7">
        <v>43972</v>
      </c>
      <c r="L406">
        <v>6421</v>
      </c>
      <c r="M406">
        <v>8530</v>
      </c>
      <c r="X406">
        <v>8530</v>
      </c>
      <c r="Y406">
        <v>8505</v>
      </c>
      <c r="Z406" s="7">
        <v>43972</v>
      </c>
      <c r="AA406">
        <v>5652</v>
      </c>
      <c r="AB406">
        <v>5652</v>
      </c>
      <c r="BW406"/>
      <c r="DJ406" t="s">
        <v>515</v>
      </c>
      <c r="DK406" s="7">
        <v>44215</v>
      </c>
      <c r="EL406" t="s">
        <v>364</v>
      </c>
      <c r="EM406" s="27">
        <v>44392</v>
      </c>
      <c r="EN406" t="s">
        <v>363</v>
      </c>
      <c r="EO406" s="27">
        <v>44392</v>
      </c>
      <c r="EP406" t="s">
        <v>364</v>
      </c>
      <c r="EQ406" s="27">
        <v>44392</v>
      </c>
      <c r="ER406" t="s">
        <v>360</v>
      </c>
      <c r="ES406" s="27">
        <v>44397</v>
      </c>
      <c r="ET406" t="s">
        <v>359</v>
      </c>
      <c r="EU406" s="27">
        <v>44421</v>
      </c>
      <c r="EV406" t="s">
        <v>358</v>
      </c>
      <c r="EW406" s="27">
        <v>44421</v>
      </c>
      <c r="EX406" t="s">
        <v>359</v>
      </c>
      <c r="EY406" s="27">
        <v>44421</v>
      </c>
      <c r="EZ406" t="s">
        <v>359</v>
      </c>
      <c r="FA406">
        <v>44421</v>
      </c>
      <c r="FB406" t="s">
        <v>359</v>
      </c>
      <c r="FC406" s="27">
        <v>44421</v>
      </c>
      <c r="FF406" t="s">
        <v>356</v>
      </c>
      <c r="FG406" s="27">
        <v>44421</v>
      </c>
      <c r="FH406" t="s">
        <v>355</v>
      </c>
      <c r="FI406" s="7">
        <v>44075</v>
      </c>
      <c r="FJ406" t="s">
        <v>355</v>
      </c>
      <c r="FK406" s="27">
        <v>44075</v>
      </c>
      <c r="FL406" t="s">
        <v>539</v>
      </c>
      <c r="FM406" s="27">
        <v>44411</v>
      </c>
      <c r="FN406" t="s">
        <v>535</v>
      </c>
      <c r="FO406" s="27">
        <v>44411</v>
      </c>
      <c r="FP406" t="s">
        <v>535</v>
      </c>
      <c r="FQ406" s="27">
        <v>44411</v>
      </c>
      <c r="FR406" t="s">
        <v>534</v>
      </c>
      <c r="FS406" s="27">
        <v>44392</v>
      </c>
      <c r="FT406" t="s">
        <v>534</v>
      </c>
      <c r="FU406" s="7">
        <v>44392</v>
      </c>
      <c r="FV406" t="s">
        <v>534</v>
      </c>
      <c r="FW406" s="27">
        <v>44392</v>
      </c>
      <c r="FX406" t="s">
        <v>534</v>
      </c>
      <c r="FY406" s="27">
        <v>44392</v>
      </c>
      <c r="FZ406" t="s">
        <v>534</v>
      </c>
      <c r="GA406" s="27">
        <v>44392</v>
      </c>
      <c r="GB406" t="s">
        <v>534</v>
      </c>
      <c r="GC406" s="27">
        <v>44392</v>
      </c>
      <c r="GD406" t="s">
        <v>533</v>
      </c>
      <c r="GE406" s="27">
        <v>44453</v>
      </c>
      <c r="GF406" t="s">
        <v>533</v>
      </c>
      <c r="GG406" s="27">
        <v>44476</v>
      </c>
      <c r="GH406" t="s">
        <v>533</v>
      </c>
      <c r="GI406" s="27">
        <v>44476</v>
      </c>
      <c r="GJ406" t="s">
        <v>533</v>
      </c>
      <c r="GK406" s="27">
        <v>44476</v>
      </c>
      <c r="GL406" t="s">
        <v>534</v>
      </c>
      <c r="GM406" s="27">
        <v>44392</v>
      </c>
      <c r="GN406" t="s">
        <v>533</v>
      </c>
      <c r="GO406" s="27">
        <v>44476</v>
      </c>
      <c r="GP406" t="s">
        <v>533</v>
      </c>
      <c r="GQ406" s="27">
        <v>44476</v>
      </c>
      <c r="GR406" t="s">
        <v>531</v>
      </c>
      <c r="GS406" s="27">
        <v>44476</v>
      </c>
      <c r="GT406" t="s">
        <v>531</v>
      </c>
      <c r="GU406" s="27">
        <v>44476</v>
      </c>
      <c r="GV406" t="s">
        <v>531</v>
      </c>
      <c r="GW406" s="27">
        <v>44517</v>
      </c>
      <c r="GX406" t="s">
        <v>530</v>
      </c>
      <c r="GY406" s="27">
        <v>44517</v>
      </c>
      <c r="GZ406" t="s">
        <v>527</v>
      </c>
      <c r="HA406" s="27">
        <v>44215</v>
      </c>
      <c r="HB406" t="s">
        <v>530</v>
      </c>
      <c r="HC406" s="27">
        <v>44517</v>
      </c>
      <c r="HD406" t="s">
        <v>530</v>
      </c>
      <c r="HE406" s="27">
        <v>44532</v>
      </c>
      <c r="HF406" t="s">
        <v>527</v>
      </c>
      <c r="HG406">
        <v>44215</v>
      </c>
      <c r="HH406" t="s">
        <v>527</v>
      </c>
      <c r="HI406">
        <v>44215</v>
      </c>
      <c r="HJ406" t="s">
        <v>527</v>
      </c>
      <c r="HK406">
        <v>44215</v>
      </c>
      <c r="HL406" t="s">
        <v>530</v>
      </c>
      <c r="HM406" s="27">
        <v>44532</v>
      </c>
      <c r="HN406" t="s">
        <v>522</v>
      </c>
      <c r="HO406" s="27">
        <v>44532</v>
      </c>
      <c r="HP406" t="s">
        <v>525</v>
      </c>
      <c r="HQ406" s="27">
        <v>44532</v>
      </c>
      <c r="HR406" s="470" t="s">
        <v>525</v>
      </c>
      <c r="HS406" s="471">
        <v>44532</v>
      </c>
      <c r="HT406" t="s">
        <v>525</v>
      </c>
      <c r="HU406" s="27">
        <v>44532</v>
      </c>
      <c r="HV406" t="s">
        <v>525</v>
      </c>
      <c r="HW406" s="27">
        <v>44580</v>
      </c>
      <c r="HX406" t="s">
        <v>525</v>
      </c>
      <c r="HY406" s="27">
        <v>44580</v>
      </c>
      <c r="HZ406" t="s">
        <v>520</v>
      </c>
      <c r="IA406" s="27">
        <v>44580</v>
      </c>
      <c r="IB406" t="s">
        <v>520</v>
      </c>
      <c r="IC406" s="27">
        <v>44580</v>
      </c>
      <c r="ID406" t="s">
        <v>520</v>
      </c>
      <c r="IE406" s="27">
        <v>44580</v>
      </c>
      <c r="IF406" t="s">
        <v>519</v>
      </c>
      <c r="IG406" s="27">
        <v>44580</v>
      </c>
      <c r="IH406" t="s">
        <v>524</v>
      </c>
      <c r="II406" s="27">
        <v>44580</v>
      </c>
      <c r="IJ406" t="s">
        <v>524</v>
      </c>
      <c r="IK406" s="27">
        <v>44580</v>
      </c>
      <c r="IL406" t="s">
        <v>524</v>
      </c>
      <c r="IM406" s="27">
        <v>44610</v>
      </c>
      <c r="IN406" t="s">
        <v>524</v>
      </c>
      <c r="IO406" s="27">
        <v>44610</v>
      </c>
      <c r="IR406" t="s">
        <v>525</v>
      </c>
      <c r="IS406">
        <v>44610</v>
      </c>
      <c r="IT406" t="s">
        <v>525</v>
      </c>
      <c r="IU406" s="27">
        <v>44610</v>
      </c>
      <c r="IV406" t="s">
        <v>525</v>
      </c>
      <c r="IW406" s="27">
        <v>44610</v>
      </c>
      <c r="IX406" t="s">
        <v>525</v>
      </c>
      <c r="IY406" s="27">
        <v>44610</v>
      </c>
      <c r="IZ406" t="s">
        <v>525</v>
      </c>
      <c r="JA406" s="27">
        <v>44610</v>
      </c>
      <c r="JD406" t="s">
        <v>525</v>
      </c>
      <c r="JE406" s="27">
        <v>44610</v>
      </c>
      <c r="JF406" t="s">
        <v>359</v>
      </c>
      <c r="JG406">
        <v>44641</v>
      </c>
      <c r="JH406" t="s">
        <v>522</v>
      </c>
      <c r="JI406" s="27">
        <v>44623</v>
      </c>
      <c r="JJ406" t="s">
        <v>522</v>
      </c>
      <c r="JK406">
        <v>44623</v>
      </c>
      <c r="JL406" t="s">
        <v>520</v>
      </c>
      <c r="JM406" s="27">
        <v>44623</v>
      </c>
      <c r="JN406" t="s">
        <v>522</v>
      </c>
      <c r="JO406" s="7">
        <v>44623</v>
      </c>
      <c r="JP406" t="s">
        <v>520</v>
      </c>
      <c r="JQ406" s="27">
        <v>44697</v>
      </c>
      <c r="JR406" t="s">
        <v>520</v>
      </c>
      <c r="JS406" s="27">
        <v>44697</v>
      </c>
      <c r="JT406" t="s">
        <v>520</v>
      </c>
      <c r="JU406">
        <v>44714</v>
      </c>
      <c r="JV406" t="s">
        <v>522</v>
      </c>
      <c r="JW406">
        <v>44714</v>
      </c>
      <c r="JX406" t="s">
        <v>522</v>
      </c>
      <c r="JY406" s="27">
        <v>44714</v>
      </c>
      <c r="JZ406" t="s">
        <v>522</v>
      </c>
      <c r="KA406" s="27">
        <v>44714</v>
      </c>
      <c r="KB406" t="s">
        <v>520</v>
      </c>
      <c r="KC406" s="27">
        <v>44768</v>
      </c>
      <c r="KD406" t="s">
        <v>520</v>
      </c>
      <c r="KE406" s="27">
        <v>44768</v>
      </c>
    </row>
    <row r="407" spans="1:291" x14ac:dyDescent="0.25">
      <c r="A407">
        <v>5650</v>
      </c>
      <c r="B407" s="7">
        <v>43928</v>
      </c>
      <c r="D407" t="s">
        <v>2594</v>
      </c>
      <c r="E407" s="7">
        <v>43952</v>
      </c>
      <c r="G407">
        <v>6430</v>
      </c>
      <c r="I407">
        <v>5654</v>
      </c>
      <c r="J407" s="7">
        <v>43972</v>
      </c>
      <c r="L407">
        <v>6430</v>
      </c>
      <c r="M407">
        <v>8505</v>
      </c>
      <c r="X407">
        <v>8505</v>
      </c>
      <c r="Y407">
        <v>8506</v>
      </c>
      <c r="Z407" s="7">
        <v>43928</v>
      </c>
      <c r="AA407">
        <v>5658</v>
      </c>
      <c r="AB407">
        <v>5658</v>
      </c>
      <c r="BW407"/>
      <c r="DJ407" t="s">
        <v>516</v>
      </c>
      <c r="DK407" s="7">
        <v>44078</v>
      </c>
      <c r="EL407" t="s">
        <v>365</v>
      </c>
      <c r="EM407" s="27">
        <v>44019</v>
      </c>
      <c r="EN407" t="s">
        <v>364</v>
      </c>
      <c r="EO407" s="27">
        <v>44392</v>
      </c>
      <c r="ER407" t="s">
        <v>361</v>
      </c>
      <c r="ES407" s="27">
        <v>44420</v>
      </c>
      <c r="ET407" t="s">
        <v>360</v>
      </c>
      <c r="EU407" s="27">
        <v>44397</v>
      </c>
      <c r="EV407" t="s">
        <v>359</v>
      </c>
      <c r="EW407" s="27">
        <v>44421</v>
      </c>
      <c r="EX407" t="s">
        <v>360</v>
      </c>
      <c r="EY407" s="27">
        <v>44397</v>
      </c>
      <c r="EZ407" t="s">
        <v>360</v>
      </c>
      <c r="FA407">
        <v>44397</v>
      </c>
      <c r="FB407" t="s">
        <v>360</v>
      </c>
      <c r="FC407" s="27">
        <v>44397</v>
      </c>
      <c r="FF407" t="s">
        <v>358</v>
      </c>
      <c r="FG407" s="27">
        <v>44421</v>
      </c>
      <c r="FH407" t="s">
        <v>356</v>
      </c>
      <c r="FI407" s="7">
        <v>44421</v>
      </c>
      <c r="FJ407" t="s">
        <v>356</v>
      </c>
      <c r="FK407" s="27">
        <v>44421</v>
      </c>
      <c r="FL407" t="s">
        <v>540</v>
      </c>
      <c r="FM407" s="27">
        <v>44411</v>
      </c>
      <c r="FN407" t="s">
        <v>537</v>
      </c>
      <c r="FO407" s="27">
        <v>44453</v>
      </c>
      <c r="FP407" t="s">
        <v>537</v>
      </c>
      <c r="FQ407" s="27">
        <v>44453</v>
      </c>
      <c r="FR407" t="s">
        <v>535</v>
      </c>
      <c r="FS407" s="27">
        <v>44411</v>
      </c>
      <c r="FT407" t="s">
        <v>535</v>
      </c>
      <c r="FU407" s="7">
        <v>44411</v>
      </c>
      <c r="FV407" t="s">
        <v>535</v>
      </c>
      <c r="FW407" s="27">
        <v>44411</v>
      </c>
      <c r="FX407" t="s">
        <v>535</v>
      </c>
      <c r="FY407" s="27">
        <v>44411</v>
      </c>
      <c r="FZ407" t="s">
        <v>535</v>
      </c>
      <c r="GA407" s="27">
        <v>44469</v>
      </c>
      <c r="GB407" t="s">
        <v>535</v>
      </c>
      <c r="GC407" s="27">
        <v>44469</v>
      </c>
      <c r="GD407" t="s">
        <v>534</v>
      </c>
      <c r="GE407" s="27">
        <v>44392</v>
      </c>
      <c r="GF407" t="s">
        <v>534</v>
      </c>
      <c r="GG407" s="27">
        <v>44392</v>
      </c>
      <c r="GH407" t="s">
        <v>534</v>
      </c>
      <c r="GI407" s="27">
        <v>44392</v>
      </c>
      <c r="GJ407" t="s">
        <v>534</v>
      </c>
      <c r="GK407" s="27">
        <v>44392</v>
      </c>
      <c r="GL407" t="s">
        <v>535</v>
      </c>
      <c r="GM407" s="27">
        <v>44476</v>
      </c>
      <c r="GN407" t="s">
        <v>534</v>
      </c>
      <c r="GO407" s="27">
        <v>44392</v>
      </c>
      <c r="GP407" t="s">
        <v>534</v>
      </c>
      <c r="GQ407" s="27">
        <v>44392</v>
      </c>
      <c r="GR407" t="s">
        <v>533</v>
      </c>
      <c r="GS407" s="27">
        <v>44476</v>
      </c>
      <c r="GT407" t="s">
        <v>533</v>
      </c>
      <c r="GU407" s="27">
        <v>44476</v>
      </c>
      <c r="GV407" t="s">
        <v>533</v>
      </c>
      <c r="GW407" s="27">
        <v>44517</v>
      </c>
      <c r="GX407" t="s">
        <v>531</v>
      </c>
      <c r="GY407" s="27">
        <v>44517</v>
      </c>
      <c r="GZ407" t="s">
        <v>530</v>
      </c>
      <c r="HA407" s="27">
        <v>44517</v>
      </c>
      <c r="HB407" t="s">
        <v>531</v>
      </c>
      <c r="HC407" s="27">
        <v>44517</v>
      </c>
      <c r="HD407" t="s">
        <v>531</v>
      </c>
      <c r="HE407" s="27">
        <v>44532</v>
      </c>
      <c r="HF407" t="s">
        <v>530</v>
      </c>
      <c r="HG407">
        <v>44532</v>
      </c>
      <c r="HH407" t="s">
        <v>530</v>
      </c>
      <c r="HI407">
        <v>44532</v>
      </c>
      <c r="HJ407" t="s">
        <v>530</v>
      </c>
      <c r="HK407">
        <v>44532</v>
      </c>
      <c r="HL407" t="s">
        <v>531</v>
      </c>
      <c r="HM407" s="27">
        <v>44532</v>
      </c>
      <c r="HN407" t="s">
        <v>524</v>
      </c>
      <c r="HO407" s="27">
        <v>44532</v>
      </c>
      <c r="HP407" t="s">
        <v>527</v>
      </c>
      <c r="HQ407" s="27">
        <v>44215</v>
      </c>
      <c r="HR407" s="470" t="s">
        <v>527</v>
      </c>
      <c r="HS407" s="471">
        <v>44215</v>
      </c>
      <c r="HT407" t="s">
        <v>527</v>
      </c>
      <c r="HU407" s="27">
        <v>44215</v>
      </c>
      <c r="HV407" t="s">
        <v>527</v>
      </c>
      <c r="HW407" s="27">
        <v>44215</v>
      </c>
      <c r="HX407" t="s">
        <v>527</v>
      </c>
      <c r="HY407" s="27">
        <v>44215</v>
      </c>
      <c r="HZ407" t="s">
        <v>522</v>
      </c>
      <c r="IA407" s="27">
        <v>44580</v>
      </c>
      <c r="IB407" t="s">
        <v>522</v>
      </c>
      <c r="IC407" s="27">
        <v>44580</v>
      </c>
      <c r="ID407" t="s">
        <v>522</v>
      </c>
      <c r="IE407" s="27">
        <v>44580</v>
      </c>
      <c r="IF407" t="s">
        <v>520</v>
      </c>
      <c r="IG407" s="27">
        <v>44580</v>
      </c>
      <c r="IH407" t="s">
        <v>525</v>
      </c>
      <c r="II407" s="27">
        <v>44580</v>
      </c>
      <c r="IJ407" t="s">
        <v>525</v>
      </c>
      <c r="IK407" s="27">
        <v>44580</v>
      </c>
      <c r="IL407" t="s">
        <v>525</v>
      </c>
      <c r="IM407" s="27">
        <v>44610</v>
      </c>
      <c r="IN407" t="s">
        <v>525</v>
      </c>
      <c r="IO407" s="27">
        <v>44610</v>
      </c>
      <c r="IR407" t="s">
        <v>527</v>
      </c>
      <c r="IS407">
        <v>44215</v>
      </c>
      <c r="IT407" t="s">
        <v>527</v>
      </c>
      <c r="IU407" s="27">
        <v>44215</v>
      </c>
      <c r="IV407" t="s">
        <v>527</v>
      </c>
      <c r="IW407" s="27">
        <v>44215</v>
      </c>
      <c r="IX407" t="s">
        <v>527</v>
      </c>
      <c r="IY407" s="27">
        <v>44215</v>
      </c>
      <c r="IZ407" t="s">
        <v>527</v>
      </c>
      <c r="JA407" s="27">
        <v>44215</v>
      </c>
      <c r="JD407" t="s">
        <v>527</v>
      </c>
      <c r="JE407" s="27">
        <v>44215</v>
      </c>
      <c r="JF407" t="s">
        <v>360</v>
      </c>
      <c r="JG407">
        <v>44663</v>
      </c>
      <c r="JH407" t="s">
        <v>524</v>
      </c>
      <c r="JI407" s="27">
        <v>44610</v>
      </c>
      <c r="JJ407" t="s">
        <v>524</v>
      </c>
      <c r="JK407">
        <v>44610</v>
      </c>
      <c r="JL407" t="s">
        <v>522</v>
      </c>
      <c r="JM407" s="27">
        <v>44623</v>
      </c>
      <c r="JN407" t="s">
        <v>524</v>
      </c>
      <c r="JO407" s="7">
        <v>44610</v>
      </c>
      <c r="JP407" t="s">
        <v>522</v>
      </c>
      <c r="JQ407" s="27">
        <v>44697</v>
      </c>
      <c r="JR407" t="s">
        <v>522</v>
      </c>
      <c r="JS407" s="27">
        <v>44697</v>
      </c>
      <c r="JT407" t="s">
        <v>522</v>
      </c>
      <c r="JU407">
        <v>44714</v>
      </c>
      <c r="JV407" t="s">
        <v>524</v>
      </c>
      <c r="JW407">
        <v>44697</v>
      </c>
      <c r="JX407" t="s">
        <v>524</v>
      </c>
      <c r="JY407" s="27">
        <v>44697</v>
      </c>
      <c r="JZ407" t="s">
        <v>524</v>
      </c>
      <c r="KA407" s="27">
        <v>44697</v>
      </c>
      <c r="KB407" t="s">
        <v>522</v>
      </c>
      <c r="KC407" s="27">
        <v>44768</v>
      </c>
      <c r="KD407" t="s">
        <v>522</v>
      </c>
      <c r="KE407" s="27">
        <v>44768</v>
      </c>
    </row>
    <row r="408" spans="1:291" x14ac:dyDescent="0.25">
      <c r="A408">
        <v>5651</v>
      </c>
      <c r="B408" s="7">
        <v>43928</v>
      </c>
      <c r="D408">
        <v>5654</v>
      </c>
      <c r="E408" s="7">
        <v>43952</v>
      </c>
      <c r="G408">
        <v>6431</v>
      </c>
      <c r="I408">
        <v>5655</v>
      </c>
      <c r="J408" s="7">
        <v>43972</v>
      </c>
      <c r="L408">
        <v>6431</v>
      </c>
      <c r="M408">
        <v>8506</v>
      </c>
      <c r="X408">
        <v>8506</v>
      </c>
      <c r="Y408">
        <v>5650</v>
      </c>
      <c r="Z408" s="7">
        <v>43972</v>
      </c>
      <c r="AA408" t="s">
        <v>2594</v>
      </c>
      <c r="AB408" t="s">
        <v>2594</v>
      </c>
      <c r="BW408"/>
      <c r="DJ408" t="s">
        <v>517</v>
      </c>
      <c r="DK408" s="7">
        <v>44265</v>
      </c>
      <c r="EN408" t="s">
        <v>365</v>
      </c>
      <c r="EO408" s="27">
        <v>44019</v>
      </c>
      <c r="ER408" t="s">
        <v>362</v>
      </c>
      <c r="ES408" s="27">
        <v>44420</v>
      </c>
      <c r="ET408" t="s">
        <v>361</v>
      </c>
      <c r="EU408" s="27">
        <v>44420</v>
      </c>
      <c r="EV408" t="s">
        <v>360</v>
      </c>
      <c r="EW408" s="27">
        <v>44397</v>
      </c>
      <c r="EX408" t="s">
        <v>361</v>
      </c>
      <c r="EY408" s="27">
        <v>44420</v>
      </c>
      <c r="EZ408" t="s">
        <v>361</v>
      </c>
      <c r="FA408">
        <v>44420</v>
      </c>
      <c r="FB408" t="s">
        <v>361</v>
      </c>
      <c r="FC408" s="27">
        <v>44420</v>
      </c>
      <c r="FF408" t="s">
        <v>359</v>
      </c>
      <c r="FG408" s="27">
        <v>44421</v>
      </c>
      <c r="FH408" t="s">
        <v>358</v>
      </c>
      <c r="FI408" s="7">
        <v>44421</v>
      </c>
      <c r="FJ408" t="s">
        <v>358</v>
      </c>
      <c r="FK408" s="27">
        <v>44421</v>
      </c>
      <c r="FL408" t="s">
        <v>541</v>
      </c>
      <c r="FM408" s="27">
        <v>44411</v>
      </c>
      <c r="FN408" t="s">
        <v>539</v>
      </c>
      <c r="FO408" s="27">
        <v>44453</v>
      </c>
      <c r="FP408" t="s">
        <v>539</v>
      </c>
      <c r="FQ408" s="27">
        <v>44453</v>
      </c>
      <c r="FR408" t="s">
        <v>537</v>
      </c>
      <c r="FS408" s="27">
        <v>44453</v>
      </c>
      <c r="FT408" t="s">
        <v>537</v>
      </c>
      <c r="FU408" s="7">
        <v>44453</v>
      </c>
      <c r="FV408" t="s">
        <v>537</v>
      </c>
      <c r="FW408" s="27">
        <v>44453</v>
      </c>
      <c r="FX408" t="s">
        <v>537</v>
      </c>
      <c r="FY408" s="27">
        <v>44453</v>
      </c>
      <c r="FZ408" t="s">
        <v>537</v>
      </c>
      <c r="GA408" s="27">
        <v>44453</v>
      </c>
      <c r="GB408" t="s">
        <v>537</v>
      </c>
      <c r="GC408" s="27">
        <v>44453</v>
      </c>
      <c r="GD408" t="s">
        <v>535</v>
      </c>
      <c r="GE408" s="27">
        <v>44469</v>
      </c>
      <c r="GF408" t="s">
        <v>535</v>
      </c>
      <c r="GG408" s="27">
        <v>44476</v>
      </c>
      <c r="GH408" t="s">
        <v>535</v>
      </c>
      <c r="GI408" s="27">
        <v>44476</v>
      </c>
      <c r="GJ408" t="s">
        <v>535</v>
      </c>
      <c r="GK408" s="27">
        <v>44476</v>
      </c>
      <c r="GL408" t="s">
        <v>537</v>
      </c>
      <c r="GM408" s="27">
        <v>44476</v>
      </c>
      <c r="GN408" t="s">
        <v>535</v>
      </c>
      <c r="GO408" s="27">
        <v>44476</v>
      </c>
      <c r="GP408" t="s">
        <v>535</v>
      </c>
      <c r="GQ408" s="27">
        <v>44476</v>
      </c>
      <c r="GR408" t="s">
        <v>534</v>
      </c>
      <c r="GS408" s="27">
        <v>44392</v>
      </c>
      <c r="GT408" t="s">
        <v>534</v>
      </c>
      <c r="GU408" s="27">
        <v>44392</v>
      </c>
      <c r="GV408" t="s">
        <v>534</v>
      </c>
      <c r="GW408" s="27">
        <v>44392</v>
      </c>
      <c r="GX408" t="s">
        <v>533</v>
      </c>
      <c r="GY408" s="27">
        <v>44517</v>
      </c>
      <c r="GZ408" t="s">
        <v>531</v>
      </c>
      <c r="HA408" s="27">
        <v>44517</v>
      </c>
      <c r="HB408" t="s">
        <v>533</v>
      </c>
      <c r="HC408" s="27">
        <v>44517</v>
      </c>
      <c r="HD408" t="s">
        <v>533</v>
      </c>
      <c r="HE408" s="27">
        <v>44532</v>
      </c>
      <c r="HF408" t="s">
        <v>531</v>
      </c>
      <c r="HG408">
        <v>44532</v>
      </c>
      <c r="HH408" t="s">
        <v>531</v>
      </c>
      <c r="HI408">
        <v>44532</v>
      </c>
      <c r="HJ408" t="s">
        <v>531</v>
      </c>
      <c r="HK408">
        <v>44532</v>
      </c>
      <c r="HL408" t="s">
        <v>533</v>
      </c>
      <c r="HM408" s="27">
        <v>44532</v>
      </c>
      <c r="HN408" t="s">
        <v>525</v>
      </c>
      <c r="HO408" s="27">
        <v>44532</v>
      </c>
      <c r="HP408" t="s">
        <v>530</v>
      </c>
      <c r="HQ408" s="27">
        <v>44532</v>
      </c>
      <c r="HR408" s="470" t="s">
        <v>530</v>
      </c>
      <c r="HS408" s="471">
        <v>44532</v>
      </c>
      <c r="HT408" t="s">
        <v>530</v>
      </c>
      <c r="HU408" s="27">
        <v>44532</v>
      </c>
      <c r="HV408" t="s">
        <v>530</v>
      </c>
      <c r="HW408" s="27">
        <v>44580</v>
      </c>
      <c r="HX408" t="s">
        <v>530</v>
      </c>
      <c r="HY408" s="27">
        <v>44580</v>
      </c>
      <c r="HZ408" t="s">
        <v>524</v>
      </c>
      <c r="IA408" s="27">
        <v>44580</v>
      </c>
      <c r="IB408" t="s">
        <v>524</v>
      </c>
      <c r="IC408" s="27">
        <v>44580</v>
      </c>
      <c r="ID408" t="s">
        <v>524</v>
      </c>
      <c r="IE408" s="27">
        <v>44580</v>
      </c>
      <c r="IF408" t="s">
        <v>522</v>
      </c>
      <c r="IG408" s="27">
        <v>44580</v>
      </c>
      <c r="IH408" t="s">
        <v>527</v>
      </c>
      <c r="II408" s="27">
        <v>44215</v>
      </c>
      <c r="IJ408" t="s">
        <v>527</v>
      </c>
      <c r="IK408" s="27">
        <v>44215</v>
      </c>
      <c r="IL408" t="s">
        <v>527</v>
      </c>
      <c r="IM408" s="27">
        <v>44215</v>
      </c>
      <c r="IN408" t="s">
        <v>527</v>
      </c>
      <c r="IO408" s="27">
        <v>44215</v>
      </c>
      <c r="IR408" t="s">
        <v>530</v>
      </c>
      <c r="IS408">
        <v>44623</v>
      </c>
      <c r="IT408" t="s">
        <v>530</v>
      </c>
      <c r="IU408" s="27">
        <v>44623</v>
      </c>
      <c r="IV408" t="s">
        <v>530</v>
      </c>
      <c r="IW408" s="27">
        <v>44623</v>
      </c>
      <c r="IX408" t="s">
        <v>530</v>
      </c>
      <c r="IY408" s="27">
        <v>44623</v>
      </c>
      <c r="IZ408" t="s">
        <v>530</v>
      </c>
      <c r="JA408" s="27">
        <v>44623</v>
      </c>
      <c r="JD408" t="s">
        <v>530</v>
      </c>
      <c r="JE408" s="27">
        <v>44623</v>
      </c>
      <c r="JF408" t="s">
        <v>361</v>
      </c>
      <c r="JG408">
        <v>44663</v>
      </c>
      <c r="JH408" t="s">
        <v>525</v>
      </c>
      <c r="JI408" s="27">
        <v>44610</v>
      </c>
      <c r="JJ408" t="s">
        <v>525</v>
      </c>
      <c r="JK408">
        <v>44610</v>
      </c>
      <c r="JL408" t="s">
        <v>524</v>
      </c>
      <c r="JM408" s="27">
        <v>44610</v>
      </c>
      <c r="JN408" t="s">
        <v>525</v>
      </c>
      <c r="JO408" s="7">
        <v>44610</v>
      </c>
      <c r="JP408" t="s">
        <v>524</v>
      </c>
      <c r="JQ408" s="27">
        <v>44697</v>
      </c>
      <c r="JR408" t="s">
        <v>524</v>
      </c>
      <c r="JS408" s="27">
        <v>44697</v>
      </c>
      <c r="JT408" t="s">
        <v>524</v>
      </c>
      <c r="JU408">
        <v>44697</v>
      </c>
      <c r="JV408" t="s">
        <v>525</v>
      </c>
      <c r="JW408">
        <v>44610</v>
      </c>
      <c r="JX408" t="s">
        <v>525</v>
      </c>
      <c r="JY408" s="27">
        <v>44610</v>
      </c>
      <c r="JZ408" t="s">
        <v>525</v>
      </c>
      <c r="KA408" s="27">
        <v>44610</v>
      </c>
      <c r="KB408" t="s">
        <v>524</v>
      </c>
      <c r="KC408" s="27">
        <v>44697</v>
      </c>
      <c r="KD408" t="s">
        <v>524</v>
      </c>
      <c r="KE408" s="27">
        <v>44697</v>
      </c>
    </row>
    <row r="409" spans="1:291" x14ac:dyDescent="0.25">
      <c r="A409">
        <v>5652</v>
      </c>
      <c r="B409" s="7">
        <v>43846</v>
      </c>
      <c r="D409">
        <v>5655</v>
      </c>
      <c r="E409" s="7">
        <v>43952</v>
      </c>
      <c r="G409">
        <v>6382</v>
      </c>
      <c r="L409">
        <v>6382</v>
      </c>
      <c r="M409">
        <v>5650</v>
      </c>
      <c r="X409">
        <v>5650</v>
      </c>
      <c r="Y409">
        <v>5651</v>
      </c>
      <c r="Z409" s="7">
        <v>43972</v>
      </c>
      <c r="AA409">
        <v>5654</v>
      </c>
      <c r="AB409">
        <v>5654</v>
      </c>
      <c r="BW409"/>
      <c r="DJ409" t="s">
        <v>518</v>
      </c>
      <c r="DK409" s="7">
        <v>44265</v>
      </c>
      <c r="ER409" t="s">
        <v>363</v>
      </c>
      <c r="ES409" s="27">
        <v>44392</v>
      </c>
      <c r="ET409" t="s">
        <v>362</v>
      </c>
      <c r="EU409" s="27">
        <v>44420</v>
      </c>
      <c r="EV409" t="s">
        <v>361</v>
      </c>
      <c r="EW409" s="27">
        <v>44420</v>
      </c>
      <c r="EX409" t="s">
        <v>362</v>
      </c>
      <c r="EY409" s="27">
        <v>44420</v>
      </c>
      <c r="EZ409" t="s">
        <v>362</v>
      </c>
      <c r="FA409">
        <v>44420</v>
      </c>
      <c r="FB409" t="s">
        <v>362</v>
      </c>
      <c r="FC409" s="27">
        <v>44420</v>
      </c>
      <c r="FF409" t="s">
        <v>360</v>
      </c>
      <c r="FG409" s="27">
        <v>44397</v>
      </c>
      <c r="FH409" t="s">
        <v>359</v>
      </c>
      <c r="FI409" s="7">
        <v>44421</v>
      </c>
      <c r="FJ409" t="s">
        <v>359</v>
      </c>
      <c r="FK409" s="27">
        <v>44421</v>
      </c>
      <c r="FL409" t="s">
        <v>353</v>
      </c>
      <c r="FM409" s="27">
        <v>44420</v>
      </c>
      <c r="FN409" t="s">
        <v>540</v>
      </c>
      <c r="FO409" s="27">
        <v>44453</v>
      </c>
      <c r="FP409" t="s">
        <v>540</v>
      </c>
      <c r="FQ409" s="27">
        <v>44453</v>
      </c>
      <c r="FR409" t="s">
        <v>539</v>
      </c>
      <c r="FS409" s="27">
        <v>44453</v>
      </c>
      <c r="FT409" t="s">
        <v>539</v>
      </c>
      <c r="FU409" s="7">
        <v>44453</v>
      </c>
      <c r="FV409" t="s">
        <v>539</v>
      </c>
      <c r="FW409" s="27">
        <v>44453</v>
      </c>
      <c r="FX409" t="s">
        <v>539</v>
      </c>
      <c r="FY409" s="27">
        <v>44453</v>
      </c>
      <c r="FZ409" t="s">
        <v>539</v>
      </c>
      <c r="GA409" s="27">
        <v>44453</v>
      </c>
      <c r="GB409" t="s">
        <v>539</v>
      </c>
      <c r="GC409" s="27">
        <v>44453</v>
      </c>
      <c r="GD409" t="s">
        <v>537</v>
      </c>
      <c r="GE409" s="27">
        <v>44453</v>
      </c>
      <c r="GF409" t="s">
        <v>537</v>
      </c>
      <c r="GG409" s="27">
        <v>44476</v>
      </c>
      <c r="GH409" t="s">
        <v>537</v>
      </c>
      <c r="GI409" s="27">
        <v>44476</v>
      </c>
      <c r="GJ409" t="s">
        <v>537</v>
      </c>
      <c r="GK409" s="27">
        <v>44476</v>
      </c>
      <c r="GL409" t="s">
        <v>539</v>
      </c>
      <c r="GM409" s="27">
        <v>44476</v>
      </c>
      <c r="GN409" t="s">
        <v>537</v>
      </c>
      <c r="GO409" s="27">
        <v>44476</v>
      </c>
      <c r="GP409" t="s">
        <v>537</v>
      </c>
      <c r="GQ409" s="27">
        <v>44476</v>
      </c>
      <c r="GR409" t="s">
        <v>535</v>
      </c>
      <c r="GS409" s="27">
        <v>44476</v>
      </c>
      <c r="GT409" t="s">
        <v>535</v>
      </c>
      <c r="GU409" s="27">
        <v>44476</v>
      </c>
      <c r="GV409" t="s">
        <v>535</v>
      </c>
      <c r="GW409" s="27">
        <v>44517</v>
      </c>
      <c r="GX409" t="s">
        <v>534</v>
      </c>
      <c r="GY409" s="27">
        <v>44392</v>
      </c>
      <c r="GZ409" t="s">
        <v>533</v>
      </c>
      <c r="HA409" s="27">
        <v>44517</v>
      </c>
      <c r="HB409" t="s">
        <v>534</v>
      </c>
      <c r="HC409" s="27">
        <v>44392</v>
      </c>
      <c r="HD409" t="s">
        <v>534</v>
      </c>
      <c r="HE409" s="27">
        <v>44392</v>
      </c>
      <c r="HF409" t="s">
        <v>533</v>
      </c>
      <c r="HG409">
        <v>44532</v>
      </c>
      <c r="HH409" t="s">
        <v>533</v>
      </c>
      <c r="HI409">
        <v>44532</v>
      </c>
      <c r="HJ409" t="s">
        <v>533</v>
      </c>
      <c r="HK409">
        <v>44532</v>
      </c>
      <c r="HL409" t="s">
        <v>534</v>
      </c>
      <c r="HM409" s="27">
        <v>44392</v>
      </c>
      <c r="HN409" t="s">
        <v>527</v>
      </c>
      <c r="HO409" s="27">
        <v>44215</v>
      </c>
      <c r="HP409" t="s">
        <v>531</v>
      </c>
      <c r="HQ409" s="27">
        <v>44532</v>
      </c>
      <c r="HR409" s="470" t="s">
        <v>531</v>
      </c>
      <c r="HS409" s="471">
        <v>44532</v>
      </c>
      <c r="HT409" t="s">
        <v>531</v>
      </c>
      <c r="HU409" s="27">
        <v>44532</v>
      </c>
      <c r="HV409" t="s">
        <v>531</v>
      </c>
      <c r="HW409" s="27">
        <v>44580</v>
      </c>
      <c r="HX409" t="s">
        <v>531</v>
      </c>
      <c r="HY409" s="27">
        <v>44580</v>
      </c>
      <c r="HZ409" t="s">
        <v>525</v>
      </c>
      <c r="IA409" s="27">
        <v>44580</v>
      </c>
      <c r="IB409" t="s">
        <v>525</v>
      </c>
      <c r="IC409" s="27">
        <v>44580</v>
      </c>
      <c r="ID409" t="s">
        <v>525</v>
      </c>
      <c r="IE409" s="27">
        <v>44580</v>
      </c>
      <c r="IF409" t="s">
        <v>524</v>
      </c>
      <c r="IG409" s="27">
        <v>44580</v>
      </c>
      <c r="IH409" t="s">
        <v>530</v>
      </c>
      <c r="II409" s="27">
        <v>44580</v>
      </c>
      <c r="IJ409" t="s">
        <v>530</v>
      </c>
      <c r="IK409" s="27">
        <v>44580</v>
      </c>
      <c r="IL409" t="s">
        <v>530</v>
      </c>
      <c r="IM409" s="27">
        <v>44610</v>
      </c>
      <c r="IN409" t="s">
        <v>530</v>
      </c>
      <c r="IO409" s="27">
        <v>44610</v>
      </c>
      <c r="IR409" t="s">
        <v>531</v>
      </c>
      <c r="IS409">
        <v>44623</v>
      </c>
      <c r="IT409" t="s">
        <v>531</v>
      </c>
      <c r="IU409" s="27">
        <v>44623</v>
      </c>
      <c r="IV409" t="s">
        <v>531</v>
      </c>
      <c r="IW409" s="27">
        <v>44623</v>
      </c>
      <c r="IX409" t="s">
        <v>531</v>
      </c>
      <c r="IY409" s="27">
        <v>44623</v>
      </c>
      <c r="IZ409" t="s">
        <v>531</v>
      </c>
      <c r="JA409" s="27">
        <v>44623</v>
      </c>
      <c r="JD409" t="s">
        <v>531</v>
      </c>
      <c r="JE409" s="27">
        <v>44623</v>
      </c>
      <c r="JF409" t="s">
        <v>362</v>
      </c>
      <c r="JG409">
        <v>44663</v>
      </c>
      <c r="JH409" t="s">
        <v>527</v>
      </c>
      <c r="JI409" s="27">
        <v>44215</v>
      </c>
      <c r="JJ409" t="s">
        <v>527</v>
      </c>
      <c r="JK409">
        <v>44215</v>
      </c>
      <c r="JL409" t="s">
        <v>525</v>
      </c>
      <c r="JM409" s="27">
        <v>44610</v>
      </c>
      <c r="JN409" t="s">
        <v>530</v>
      </c>
      <c r="JO409" s="7">
        <v>44623</v>
      </c>
      <c r="JP409" t="s">
        <v>525</v>
      </c>
      <c r="JQ409" s="27">
        <v>44610</v>
      </c>
      <c r="JR409" t="s">
        <v>525</v>
      </c>
      <c r="JS409" s="27">
        <v>44610</v>
      </c>
      <c r="JT409" t="s">
        <v>525</v>
      </c>
      <c r="JU409">
        <v>44610</v>
      </c>
      <c r="JV409" t="s">
        <v>530</v>
      </c>
      <c r="JW409">
        <v>44697</v>
      </c>
      <c r="JX409" t="s">
        <v>530</v>
      </c>
      <c r="JY409" s="27">
        <v>44697</v>
      </c>
      <c r="JZ409" t="s">
        <v>530</v>
      </c>
      <c r="KA409" s="27">
        <v>44697</v>
      </c>
      <c r="KB409" t="s">
        <v>525</v>
      </c>
      <c r="KC409" s="27">
        <v>44610</v>
      </c>
      <c r="KD409" t="s">
        <v>525</v>
      </c>
      <c r="KE409" s="27">
        <v>44610</v>
      </c>
    </row>
    <row r="410" spans="1:291" x14ac:dyDescent="0.25">
      <c r="A410">
        <v>5658</v>
      </c>
      <c r="B410" s="7">
        <v>43928</v>
      </c>
      <c r="G410">
        <v>7907</v>
      </c>
      <c r="L410">
        <v>7907</v>
      </c>
      <c r="M410">
        <v>5651</v>
      </c>
      <c r="X410">
        <v>5651</v>
      </c>
      <c r="Y410">
        <v>5652</v>
      </c>
      <c r="Z410" s="7">
        <v>43972</v>
      </c>
      <c r="AA410">
        <v>5655</v>
      </c>
      <c r="AB410">
        <v>5655</v>
      </c>
      <c r="BW410"/>
      <c r="DJ410" t="s">
        <v>519</v>
      </c>
      <c r="DK410" s="7">
        <v>44215</v>
      </c>
      <c r="ER410" t="s">
        <v>364</v>
      </c>
      <c r="ES410" s="27">
        <v>44420</v>
      </c>
      <c r="ET410" t="s">
        <v>363</v>
      </c>
      <c r="EU410" s="27">
        <v>44392</v>
      </c>
      <c r="EV410" t="s">
        <v>362</v>
      </c>
      <c r="EW410" s="27">
        <v>44420</v>
      </c>
      <c r="EX410" t="s">
        <v>363</v>
      </c>
      <c r="EY410" s="27">
        <v>44392</v>
      </c>
      <c r="EZ410" t="s">
        <v>363</v>
      </c>
      <c r="FA410">
        <v>44392</v>
      </c>
      <c r="FB410" t="s">
        <v>363</v>
      </c>
      <c r="FC410" s="27">
        <v>44392</v>
      </c>
      <c r="FF410" t="s">
        <v>361</v>
      </c>
      <c r="FG410" s="27">
        <v>44420</v>
      </c>
      <c r="FH410" t="s">
        <v>360</v>
      </c>
      <c r="FI410" s="7">
        <v>44397</v>
      </c>
      <c r="FJ410" t="s">
        <v>360</v>
      </c>
      <c r="FK410" s="27">
        <v>44397</v>
      </c>
      <c r="FL410" t="s">
        <v>354</v>
      </c>
      <c r="FM410" s="27">
        <v>44421</v>
      </c>
      <c r="FN410" t="s">
        <v>541</v>
      </c>
      <c r="FO410" s="27">
        <v>44453</v>
      </c>
      <c r="FP410" t="s">
        <v>541</v>
      </c>
      <c r="FQ410" s="27">
        <v>44453</v>
      </c>
      <c r="FR410" t="s">
        <v>540</v>
      </c>
      <c r="FS410" s="27">
        <v>44453</v>
      </c>
      <c r="FT410" t="s">
        <v>540</v>
      </c>
      <c r="FU410" s="7">
        <v>44453</v>
      </c>
      <c r="FV410" t="s">
        <v>540</v>
      </c>
      <c r="FW410" s="27">
        <v>44453</v>
      </c>
      <c r="FX410" t="s">
        <v>540</v>
      </c>
      <c r="FY410" s="27">
        <v>44453</v>
      </c>
      <c r="FZ410" t="s">
        <v>540</v>
      </c>
      <c r="GA410" s="27">
        <v>44453</v>
      </c>
      <c r="GB410" t="s">
        <v>540</v>
      </c>
      <c r="GC410" s="27">
        <v>44453</v>
      </c>
      <c r="GD410" t="s">
        <v>539</v>
      </c>
      <c r="GE410" s="27">
        <v>44453</v>
      </c>
      <c r="GF410" t="s">
        <v>539</v>
      </c>
      <c r="GG410" s="27">
        <v>44476</v>
      </c>
      <c r="GH410" t="s">
        <v>539</v>
      </c>
      <c r="GI410" s="27">
        <v>44476</v>
      </c>
      <c r="GJ410" t="s">
        <v>539</v>
      </c>
      <c r="GK410" s="27">
        <v>44476</v>
      </c>
      <c r="GL410" t="s">
        <v>540</v>
      </c>
      <c r="GM410" s="27">
        <v>44476</v>
      </c>
      <c r="GN410" t="s">
        <v>539</v>
      </c>
      <c r="GO410" s="27">
        <v>44476</v>
      </c>
      <c r="GP410" t="s">
        <v>539</v>
      </c>
      <c r="GQ410" s="27">
        <v>44476</v>
      </c>
      <c r="GR410" t="s">
        <v>537</v>
      </c>
      <c r="GS410" s="27">
        <v>44476</v>
      </c>
      <c r="GT410" t="s">
        <v>537</v>
      </c>
      <c r="GU410" s="27">
        <v>44476</v>
      </c>
      <c r="GV410" t="s">
        <v>537</v>
      </c>
      <c r="GW410" s="27">
        <v>44517</v>
      </c>
      <c r="GX410" t="s">
        <v>535</v>
      </c>
      <c r="GY410" s="27">
        <v>44517</v>
      </c>
      <c r="GZ410" t="s">
        <v>534</v>
      </c>
      <c r="HA410" s="27">
        <v>44392</v>
      </c>
      <c r="HB410" t="s">
        <v>535</v>
      </c>
      <c r="HC410" s="27">
        <v>44517</v>
      </c>
      <c r="HD410" t="s">
        <v>535</v>
      </c>
      <c r="HE410" s="27">
        <v>44532</v>
      </c>
      <c r="HF410" t="s">
        <v>534</v>
      </c>
      <c r="HG410">
        <v>44392</v>
      </c>
      <c r="HH410" t="s">
        <v>534</v>
      </c>
      <c r="HI410">
        <v>44392</v>
      </c>
      <c r="HJ410" t="s">
        <v>534</v>
      </c>
      <c r="HK410">
        <v>44392</v>
      </c>
      <c r="HL410" t="s">
        <v>535</v>
      </c>
      <c r="HM410" s="27">
        <v>44532</v>
      </c>
      <c r="HN410" t="s">
        <v>530</v>
      </c>
      <c r="HO410" s="27">
        <v>44532</v>
      </c>
      <c r="HP410" t="s">
        <v>533</v>
      </c>
      <c r="HQ410" s="27">
        <v>44532</v>
      </c>
      <c r="HR410" s="470" t="s">
        <v>533</v>
      </c>
      <c r="HS410" s="471">
        <v>44532</v>
      </c>
      <c r="HT410" t="s">
        <v>533</v>
      </c>
      <c r="HU410" s="27">
        <v>44532</v>
      </c>
      <c r="HV410" t="s">
        <v>533</v>
      </c>
      <c r="HW410" s="27">
        <v>44580</v>
      </c>
      <c r="HX410" t="s">
        <v>533</v>
      </c>
      <c r="HY410" s="27">
        <v>44580</v>
      </c>
      <c r="HZ410" t="s">
        <v>527</v>
      </c>
      <c r="IA410" s="27">
        <v>44215</v>
      </c>
      <c r="IB410" t="s">
        <v>527</v>
      </c>
      <c r="IC410" s="27">
        <v>44215</v>
      </c>
      <c r="ID410" t="s">
        <v>527</v>
      </c>
      <c r="IE410" s="27">
        <v>44215</v>
      </c>
      <c r="IF410" t="s">
        <v>525</v>
      </c>
      <c r="IG410" s="27">
        <v>44580</v>
      </c>
      <c r="IH410" t="s">
        <v>531</v>
      </c>
      <c r="II410" s="27">
        <v>44580</v>
      </c>
      <c r="IJ410" t="s">
        <v>531</v>
      </c>
      <c r="IK410" s="27">
        <v>44580</v>
      </c>
      <c r="IL410" t="s">
        <v>531</v>
      </c>
      <c r="IM410" s="27">
        <v>44610</v>
      </c>
      <c r="IN410" t="s">
        <v>531</v>
      </c>
      <c r="IO410" s="27">
        <v>44610</v>
      </c>
      <c r="IR410" t="s">
        <v>533</v>
      </c>
      <c r="IS410">
        <v>44610</v>
      </c>
      <c r="IT410" t="s">
        <v>533</v>
      </c>
      <c r="IU410" s="27">
        <v>44610</v>
      </c>
      <c r="IV410" t="s">
        <v>533</v>
      </c>
      <c r="IW410" s="27">
        <v>44610</v>
      </c>
      <c r="IX410" t="s">
        <v>533</v>
      </c>
      <c r="IY410" s="27">
        <v>44610</v>
      </c>
      <c r="IZ410" t="s">
        <v>533</v>
      </c>
      <c r="JA410" s="27">
        <v>44610</v>
      </c>
      <c r="JD410" t="s">
        <v>533</v>
      </c>
      <c r="JE410" s="27">
        <v>44610</v>
      </c>
      <c r="JF410" t="s">
        <v>363</v>
      </c>
      <c r="JG410">
        <v>44641</v>
      </c>
      <c r="JH410" t="s">
        <v>530</v>
      </c>
      <c r="JI410" s="27">
        <v>44623</v>
      </c>
      <c r="JJ410" t="s">
        <v>530</v>
      </c>
      <c r="JK410">
        <v>44623</v>
      </c>
      <c r="JL410" t="s">
        <v>530</v>
      </c>
      <c r="JM410" s="27">
        <v>44623</v>
      </c>
      <c r="JN410" t="s">
        <v>531</v>
      </c>
      <c r="JO410" s="7">
        <v>44623</v>
      </c>
      <c r="JP410" t="s">
        <v>530</v>
      </c>
      <c r="JQ410" s="27">
        <v>44697</v>
      </c>
      <c r="JR410" t="s">
        <v>530</v>
      </c>
      <c r="JS410" s="27">
        <v>44697</v>
      </c>
      <c r="JT410" t="s">
        <v>530</v>
      </c>
      <c r="JU410">
        <v>44697</v>
      </c>
      <c r="JV410" t="s">
        <v>531</v>
      </c>
      <c r="JW410">
        <v>44714</v>
      </c>
      <c r="JX410" t="s">
        <v>531</v>
      </c>
      <c r="JY410" s="27">
        <v>44714</v>
      </c>
      <c r="JZ410" t="s">
        <v>531</v>
      </c>
      <c r="KA410" s="27">
        <v>44714</v>
      </c>
      <c r="KB410" t="s">
        <v>527</v>
      </c>
      <c r="KC410" s="27">
        <v>44768</v>
      </c>
      <c r="KD410" t="s">
        <v>527</v>
      </c>
      <c r="KE410" s="27">
        <v>44768</v>
      </c>
    </row>
    <row r="411" spans="1:291" x14ac:dyDescent="0.25">
      <c r="A411" t="s">
        <v>2594</v>
      </c>
      <c r="B411" s="7">
        <v>43928</v>
      </c>
      <c r="G411">
        <v>2100</v>
      </c>
      <c r="L411">
        <v>2100</v>
      </c>
      <c r="M411">
        <v>5652</v>
      </c>
      <c r="X411">
        <v>5652</v>
      </c>
      <c r="Y411">
        <v>5658</v>
      </c>
      <c r="Z411" s="7">
        <v>43928</v>
      </c>
      <c r="BW411"/>
      <c r="DJ411" t="s">
        <v>520</v>
      </c>
      <c r="DK411" s="7">
        <v>44356</v>
      </c>
      <c r="ER411" t="s">
        <v>365</v>
      </c>
      <c r="ES411" s="27">
        <v>44420</v>
      </c>
      <c r="ET411" t="s">
        <v>364</v>
      </c>
      <c r="EU411" s="27">
        <v>44420</v>
      </c>
      <c r="EV411" t="s">
        <v>363</v>
      </c>
      <c r="EW411" s="27">
        <v>44392</v>
      </c>
      <c r="EX411" t="s">
        <v>364</v>
      </c>
      <c r="EY411" s="27">
        <v>44420</v>
      </c>
      <c r="EZ411" t="s">
        <v>364</v>
      </c>
      <c r="FA411">
        <v>44420</v>
      </c>
      <c r="FB411" t="s">
        <v>364</v>
      </c>
      <c r="FC411" s="27">
        <v>44420</v>
      </c>
      <c r="FF411" t="s">
        <v>362</v>
      </c>
      <c r="FG411" s="27">
        <v>44420</v>
      </c>
      <c r="FH411" t="s">
        <v>361</v>
      </c>
      <c r="FI411" s="7">
        <v>44420</v>
      </c>
      <c r="FJ411" t="s">
        <v>361</v>
      </c>
      <c r="FK411" s="27">
        <v>44420</v>
      </c>
      <c r="FL411" t="s">
        <v>355</v>
      </c>
      <c r="FM411" s="27">
        <v>44075</v>
      </c>
      <c r="FN411" t="s">
        <v>353</v>
      </c>
      <c r="FO411" s="27">
        <v>44449</v>
      </c>
      <c r="FP411" t="s">
        <v>353</v>
      </c>
      <c r="FQ411" s="27">
        <v>44449</v>
      </c>
      <c r="FR411" t="s">
        <v>541</v>
      </c>
      <c r="FS411" s="27">
        <v>44453</v>
      </c>
      <c r="FT411" t="s">
        <v>541</v>
      </c>
      <c r="FU411" s="7">
        <v>44453</v>
      </c>
      <c r="FV411" t="s">
        <v>541</v>
      </c>
      <c r="FW411" s="27">
        <v>44453</v>
      </c>
      <c r="FX411" t="s">
        <v>541</v>
      </c>
      <c r="FY411" s="27">
        <v>44453</v>
      </c>
      <c r="FZ411" t="s">
        <v>541</v>
      </c>
      <c r="GA411" s="27">
        <v>44453</v>
      </c>
      <c r="GB411" t="s">
        <v>541</v>
      </c>
      <c r="GC411" s="27">
        <v>44453</v>
      </c>
      <c r="GD411" t="s">
        <v>540</v>
      </c>
      <c r="GE411" s="27">
        <v>44453</v>
      </c>
      <c r="GF411" t="s">
        <v>540</v>
      </c>
      <c r="GG411" s="27">
        <v>44476</v>
      </c>
      <c r="GH411" t="s">
        <v>540</v>
      </c>
      <c r="GI411" s="27">
        <v>44476</v>
      </c>
      <c r="GJ411" t="s">
        <v>540</v>
      </c>
      <c r="GK411" s="27">
        <v>44476</v>
      </c>
      <c r="GL411" t="s">
        <v>541</v>
      </c>
      <c r="GM411" s="27">
        <v>44476</v>
      </c>
      <c r="GN411" t="s">
        <v>540</v>
      </c>
      <c r="GO411" s="27">
        <v>44476</v>
      </c>
      <c r="GP411" t="s">
        <v>540</v>
      </c>
      <c r="GQ411" s="27">
        <v>44476</v>
      </c>
      <c r="GR411" t="s">
        <v>539</v>
      </c>
      <c r="GS411" s="27">
        <v>44476</v>
      </c>
      <c r="GT411" t="s">
        <v>539</v>
      </c>
      <c r="GU411" s="27">
        <v>44476</v>
      </c>
      <c r="GV411" t="s">
        <v>539</v>
      </c>
      <c r="GW411" s="27">
        <v>44517</v>
      </c>
      <c r="GX411" t="s">
        <v>537</v>
      </c>
      <c r="GY411" s="27">
        <v>44517</v>
      </c>
      <c r="GZ411" t="s">
        <v>535</v>
      </c>
      <c r="HA411" s="27">
        <v>44517</v>
      </c>
      <c r="HB411" t="s">
        <v>537</v>
      </c>
      <c r="HC411" s="27">
        <v>44517</v>
      </c>
      <c r="HD411" t="s">
        <v>537</v>
      </c>
      <c r="HE411" s="27">
        <v>44532</v>
      </c>
      <c r="HF411" t="s">
        <v>535</v>
      </c>
      <c r="HG411">
        <v>44532</v>
      </c>
      <c r="HH411" t="s">
        <v>535</v>
      </c>
      <c r="HI411">
        <v>44532</v>
      </c>
      <c r="HJ411" t="s">
        <v>535</v>
      </c>
      <c r="HK411">
        <v>44532</v>
      </c>
      <c r="HL411" t="s">
        <v>537</v>
      </c>
      <c r="HM411" s="27">
        <v>44532</v>
      </c>
      <c r="HN411" t="s">
        <v>531</v>
      </c>
      <c r="HO411" s="27">
        <v>44532</v>
      </c>
      <c r="HP411" t="s">
        <v>534</v>
      </c>
      <c r="HQ411" s="27">
        <v>44392</v>
      </c>
      <c r="HR411" s="470" t="s">
        <v>534</v>
      </c>
      <c r="HS411" s="471">
        <v>44392</v>
      </c>
      <c r="HT411" t="s">
        <v>534</v>
      </c>
      <c r="HU411" s="27">
        <v>44392</v>
      </c>
      <c r="HV411" t="s">
        <v>534</v>
      </c>
      <c r="HW411" s="27">
        <v>44580</v>
      </c>
      <c r="HX411" t="s">
        <v>534</v>
      </c>
      <c r="HY411" s="27">
        <v>44580</v>
      </c>
      <c r="HZ411" t="s">
        <v>530</v>
      </c>
      <c r="IA411" s="27">
        <v>44580</v>
      </c>
      <c r="IB411" t="s">
        <v>530</v>
      </c>
      <c r="IC411" s="27">
        <v>44580</v>
      </c>
      <c r="ID411" t="s">
        <v>530</v>
      </c>
      <c r="IE411" s="27">
        <v>44580</v>
      </c>
      <c r="IF411" t="s">
        <v>527</v>
      </c>
      <c r="IG411" s="27">
        <v>44215</v>
      </c>
      <c r="IH411" t="s">
        <v>533</v>
      </c>
      <c r="II411" s="27">
        <v>44580</v>
      </c>
      <c r="IJ411" t="s">
        <v>533</v>
      </c>
      <c r="IK411" s="27">
        <v>44580</v>
      </c>
      <c r="IL411" t="s">
        <v>533</v>
      </c>
      <c r="IM411" s="27">
        <v>44610</v>
      </c>
      <c r="IN411" t="s">
        <v>533</v>
      </c>
      <c r="IO411" s="27">
        <v>44610</v>
      </c>
      <c r="IR411" t="s">
        <v>534</v>
      </c>
      <c r="IS411">
        <v>44623</v>
      </c>
      <c r="IT411" t="s">
        <v>534</v>
      </c>
      <c r="IU411" s="27">
        <v>44623</v>
      </c>
      <c r="IV411" t="s">
        <v>534</v>
      </c>
      <c r="IW411" s="27">
        <v>44623</v>
      </c>
      <c r="IX411" t="s">
        <v>534</v>
      </c>
      <c r="IY411" s="27">
        <v>44623</v>
      </c>
      <c r="IZ411" t="s">
        <v>534</v>
      </c>
      <c r="JA411" s="27">
        <v>44623</v>
      </c>
      <c r="JD411" t="s">
        <v>534</v>
      </c>
      <c r="JE411" s="27">
        <v>44623</v>
      </c>
      <c r="JF411" t="s">
        <v>364</v>
      </c>
      <c r="JG411">
        <v>44473</v>
      </c>
      <c r="JH411" t="s">
        <v>531</v>
      </c>
      <c r="JI411" s="27">
        <v>44623</v>
      </c>
      <c r="JJ411" t="s">
        <v>531</v>
      </c>
      <c r="JK411">
        <v>44623</v>
      </c>
      <c r="JL411" t="s">
        <v>531</v>
      </c>
      <c r="JM411" s="27">
        <v>44623</v>
      </c>
      <c r="JN411" t="s">
        <v>533</v>
      </c>
      <c r="JO411" s="7">
        <v>44610</v>
      </c>
      <c r="JP411" t="s">
        <v>531</v>
      </c>
      <c r="JQ411" s="27">
        <v>44697</v>
      </c>
      <c r="JR411" t="s">
        <v>531</v>
      </c>
      <c r="JS411" s="27">
        <v>44697</v>
      </c>
      <c r="JT411" t="s">
        <v>531</v>
      </c>
      <c r="JU411">
        <v>44714</v>
      </c>
      <c r="JV411" t="s">
        <v>533</v>
      </c>
      <c r="JW411">
        <v>44714</v>
      </c>
      <c r="JX411" t="s">
        <v>533</v>
      </c>
      <c r="JY411" s="27">
        <v>44714</v>
      </c>
      <c r="JZ411" t="s">
        <v>533</v>
      </c>
      <c r="KA411" s="27">
        <v>44714</v>
      </c>
      <c r="KB411" t="s">
        <v>529</v>
      </c>
      <c r="KC411" s="27">
        <v>44768</v>
      </c>
      <c r="KD411" t="s">
        <v>529</v>
      </c>
      <c r="KE411" s="27">
        <v>44768</v>
      </c>
    </row>
    <row r="412" spans="1:291" x14ac:dyDescent="0.25">
      <c r="A412">
        <v>5654</v>
      </c>
      <c r="B412" s="7">
        <v>43886</v>
      </c>
      <c r="G412">
        <v>820</v>
      </c>
      <c r="L412">
        <v>820</v>
      </c>
      <c r="M412">
        <v>5658</v>
      </c>
      <c r="X412">
        <v>5658</v>
      </c>
      <c r="Y412" t="s">
        <v>2594</v>
      </c>
      <c r="Z412" s="7">
        <v>43972</v>
      </c>
      <c r="BW412"/>
      <c r="DJ412" t="s">
        <v>522</v>
      </c>
      <c r="DK412" s="7">
        <v>44265</v>
      </c>
      <c r="ET412" t="s">
        <v>365</v>
      </c>
      <c r="EU412" s="27">
        <v>44420</v>
      </c>
      <c r="EV412" t="s">
        <v>364</v>
      </c>
      <c r="EW412" s="27">
        <v>44420</v>
      </c>
      <c r="EX412" t="s">
        <v>365</v>
      </c>
      <c r="EY412" s="27">
        <v>44420</v>
      </c>
      <c r="EZ412" t="s">
        <v>365</v>
      </c>
      <c r="FA412">
        <v>44420</v>
      </c>
      <c r="FB412" t="s">
        <v>365</v>
      </c>
      <c r="FC412" s="27">
        <v>44420</v>
      </c>
      <c r="FF412" t="s">
        <v>363</v>
      </c>
      <c r="FG412" s="27">
        <v>44392</v>
      </c>
      <c r="FH412" t="s">
        <v>362</v>
      </c>
      <c r="FI412" s="7">
        <v>44420</v>
      </c>
      <c r="FJ412" t="s">
        <v>362</v>
      </c>
      <c r="FK412" s="27">
        <v>44420</v>
      </c>
      <c r="FL412" t="s">
        <v>356</v>
      </c>
      <c r="FM412" s="27">
        <v>44421</v>
      </c>
      <c r="FN412" t="s">
        <v>354</v>
      </c>
      <c r="FO412" s="27">
        <v>44449</v>
      </c>
      <c r="FP412" t="s">
        <v>354</v>
      </c>
      <c r="FQ412" s="27">
        <v>44449</v>
      </c>
      <c r="FR412" t="s">
        <v>353</v>
      </c>
      <c r="FS412" s="27">
        <v>44449</v>
      </c>
      <c r="FT412" t="s">
        <v>353</v>
      </c>
      <c r="FU412" s="7">
        <v>44449</v>
      </c>
      <c r="FV412" t="s">
        <v>353</v>
      </c>
      <c r="FW412" s="27">
        <v>44449</v>
      </c>
      <c r="FX412" t="s">
        <v>353</v>
      </c>
      <c r="FY412" s="27">
        <v>44449</v>
      </c>
      <c r="FZ412" t="s">
        <v>353</v>
      </c>
      <c r="GA412" s="27">
        <v>44449</v>
      </c>
      <c r="GB412" t="s">
        <v>353</v>
      </c>
      <c r="GC412" s="27">
        <v>44449</v>
      </c>
      <c r="GD412" t="s">
        <v>541</v>
      </c>
      <c r="GE412" s="27">
        <v>44453</v>
      </c>
      <c r="GF412" t="s">
        <v>541</v>
      </c>
      <c r="GG412" s="27">
        <v>44476</v>
      </c>
      <c r="GH412" t="s">
        <v>541</v>
      </c>
      <c r="GI412" s="27">
        <v>44476</v>
      </c>
      <c r="GJ412" t="s">
        <v>541</v>
      </c>
      <c r="GK412" s="27">
        <v>44476</v>
      </c>
      <c r="GL412" t="s">
        <v>353</v>
      </c>
      <c r="GM412" s="27">
        <v>44480</v>
      </c>
      <c r="GN412" t="s">
        <v>541</v>
      </c>
      <c r="GO412" s="27">
        <v>44476</v>
      </c>
      <c r="GP412" t="s">
        <v>541</v>
      </c>
      <c r="GQ412" s="27">
        <v>44476</v>
      </c>
      <c r="GR412" t="s">
        <v>540</v>
      </c>
      <c r="GS412" s="27">
        <v>44476</v>
      </c>
      <c r="GT412" t="s">
        <v>540</v>
      </c>
      <c r="GU412" s="27">
        <v>44476</v>
      </c>
      <c r="GV412" t="s">
        <v>540</v>
      </c>
      <c r="GW412" s="27">
        <v>44517</v>
      </c>
      <c r="GX412" t="s">
        <v>539</v>
      </c>
      <c r="GY412" s="27">
        <v>44517</v>
      </c>
      <c r="GZ412" t="s">
        <v>537</v>
      </c>
      <c r="HA412" s="27">
        <v>44517</v>
      </c>
      <c r="HB412" t="s">
        <v>539</v>
      </c>
      <c r="HC412" s="27">
        <v>44517</v>
      </c>
      <c r="HD412" t="s">
        <v>539</v>
      </c>
      <c r="HE412" s="27">
        <v>44532</v>
      </c>
      <c r="HF412" t="s">
        <v>537</v>
      </c>
      <c r="HG412">
        <v>44532</v>
      </c>
      <c r="HH412" t="s">
        <v>537</v>
      </c>
      <c r="HI412">
        <v>44532</v>
      </c>
      <c r="HJ412" t="s">
        <v>537</v>
      </c>
      <c r="HK412">
        <v>44532</v>
      </c>
      <c r="HL412" t="s">
        <v>539</v>
      </c>
      <c r="HM412" s="27">
        <v>44532</v>
      </c>
      <c r="HN412" t="s">
        <v>533</v>
      </c>
      <c r="HO412" s="27">
        <v>44532</v>
      </c>
      <c r="HP412" t="s">
        <v>535</v>
      </c>
      <c r="HQ412" s="27">
        <v>44532</v>
      </c>
      <c r="HR412" s="470" t="s">
        <v>535</v>
      </c>
      <c r="HS412" s="471">
        <v>44532</v>
      </c>
      <c r="HT412" t="s">
        <v>535</v>
      </c>
      <c r="HU412" s="27">
        <v>44532</v>
      </c>
      <c r="HV412" t="s">
        <v>535</v>
      </c>
      <c r="HW412" s="27">
        <v>44580</v>
      </c>
      <c r="HX412" t="s">
        <v>535</v>
      </c>
      <c r="HY412" s="27">
        <v>44580</v>
      </c>
      <c r="HZ412" t="s">
        <v>531</v>
      </c>
      <c r="IA412" s="27">
        <v>44580</v>
      </c>
      <c r="IB412" t="s">
        <v>531</v>
      </c>
      <c r="IC412" s="27">
        <v>44580</v>
      </c>
      <c r="ID412" t="s">
        <v>531</v>
      </c>
      <c r="IE412" s="27">
        <v>44580</v>
      </c>
      <c r="IF412" t="s">
        <v>530</v>
      </c>
      <c r="IG412" s="27">
        <v>44580</v>
      </c>
      <c r="IH412" t="s">
        <v>534</v>
      </c>
      <c r="II412" s="27">
        <v>44580</v>
      </c>
      <c r="IJ412" t="s">
        <v>534</v>
      </c>
      <c r="IK412" s="27">
        <v>44580</v>
      </c>
      <c r="IL412" t="s">
        <v>534</v>
      </c>
      <c r="IM412" s="27">
        <v>44610</v>
      </c>
      <c r="IN412" t="s">
        <v>534</v>
      </c>
      <c r="IO412" s="27">
        <v>44610</v>
      </c>
      <c r="IR412" t="s">
        <v>535</v>
      </c>
      <c r="IS412">
        <v>44623</v>
      </c>
      <c r="IT412" t="s">
        <v>535</v>
      </c>
      <c r="IU412" s="27">
        <v>44623</v>
      </c>
      <c r="IV412" t="s">
        <v>535</v>
      </c>
      <c r="IW412" s="27">
        <v>44623</v>
      </c>
      <c r="IX412" t="s">
        <v>535</v>
      </c>
      <c r="IY412" s="27">
        <v>44623</v>
      </c>
      <c r="IZ412" t="s">
        <v>535</v>
      </c>
      <c r="JA412" s="27">
        <v>44623</v>
      </c>
      <c r="JD412" t="s">
        <v>535</v>
      </c>
      <c r="JE412" s="27">
        <v>44623</v>
      </c>
      <c r="JF412" t="s">
        <v>365</v>
      </c>
      <c r="JG412">
        <v>44641</v>
      </c>
      <c r="JH412" t="s">
        <v>533</v>
      </c>
      <c r="JI412" s="27">
        <v>44610</v>
      </c>
      <c r="JJ412" t="s">
        <v>533</v>
      </c>
      <c r="JK412">
        <v>44610</v>
      </c>
      <c r="JL412" t="s">
        <v>533</v>
      </c>
      <c r="JM412" s="27">
        <v>44610</v>
      </c>
      <c r="JN412" t="s">
        <v>534</v>
      </c>
      <c r="JO412" s="7">
        <v>44623</v>
      </c>
      <c r="JP412" t="s">
        <v>533</v>
      </c>
      <c r="JQ412" s="27">
        <v>44697</v>
      </c>
      <c r="JR412" t="s">
        <v>533</v>
      </c>
      <c r="JS412" s="27">
        <v>44697</v>
      </c>
      <c r="JT412" t="s">
        <v>533</v>
      </c>
      <c r="JU412">
        <v>44714</v>
      </c>
      <c r="JV412" t="s">
        <v>534</v>
      </c>
      <c r="JW412">
        <v>44697</v>
      </c>
      <c r="JX412" t="s">
        <v>534</v>
      </c>
      <c r="JY412" s="27">
        <v>44697</v>
      </c>
      <c r="JZ412" t="s">
        <v>534</v>
      </c>
      <c r="KA412" s="27">
        <v>44697</v>
      </c>
      <c r="KB412" t="s">
        <v>530</v>
      </c>
      <c r="KC412" s="27">
        <v>44697</v>
      </c>
      <c r="KD412" t="s">
        <v>530</v>
      </c>
      <c r="KE412" s="27">
        <v>44697</v>
      </c>
    </row>
    <row r="413" spans="1:291" x14ac:dyDescent="0.25">
      <c r="A413">
        <v>5655</v>
      </c>
      <c r="B413" s="7">
        <v>43928</v>
      </c>
      <c r="G413">
        <v>890</v>
      </c>
      <c r="L413">
        <v>890</v>
      </c>
      <c r="M413" t="s">
        <v>2594</v>
      </c>
      <c r="X413" t="s">
        <v>2594</v>
      </c>
      <c r="Y413">
        <v>5654</v>
      </c>
      <c r="Z413" s="7">
        <v>43972</v>
      </c>
      <c r="BW413"/>
      <c r="DJ413" t="s">
        <v>527</v>
      </c>
      <c r="DK413" s="7">
        <v>44215</v>
      </c>
      <c r="EV413" t="s">
        <v>365</v>
      </c>
      <c r="EW413" s="27">
        <v>44420</v>
      </c>
      <c r="FF413" t="s">
        <v>364</v>
      </c>
      <c r="FG413" s="27">
        <v>44420</v>
      </c>
      <c r="FH413" t="s">
        <v>363</v>
      </c>
      <c r="FI413" s="7">
        <v>44392</v>
      </c>
      <c r="FJ413" t="s">
        <v>363</v>
      </c>
      <c r="FK413" s="27">
        <v>44392</v>
      </c>
      <c r="FL413" t="s">
        <v>358</v>
      </c>
      <c r="FM413" s="27">
        <v>44421</v>
      </c>
      <c r="FN413" t="s">
        <v>355</v>
      </c>
      <c r="FO413" s="27">
        <v>44075</v>
      </c>
      <c r="FP413" t="s">
        <v>355</v>
      </c>
      <c r="FQ413" s="27">
        <v>44075</v>
      </c>
      <c r="FR413" t="s">
        <v>354</v>
      </c>
      <c r="FS413" s="27">
        <v>44449</v>
      </c>
      <c r="FT413" t="s">
        <v>354</v>
      </c>
      <c r="FU413" s="7">
        <v>44449</v>
      </c>
      <c r="FV413" t="s">
        <v>354</v>
      </c>
      <c r="FW413" s="27">
        <v>44449</v>
      </c>
      <c r="FX413" t="s">
        <v>354</v>
      </c>
      <c r="FY413" s="27">
        <v>44449</v>
      </c>
      <c r="FZ413" t="s">
        <v>354</v>
      </c>
      <c r="GA413" s="27">
        <v>44449</v>
      </c>
      <c r="GB413" t="s">
        <v>354</v>
      </c>
      <c r="GC413" s="27">
        <v>44449</v>
      </c>
      <c r="GD413" t="s">
        <v>353</v>
      </c>
      <c r="GE413" s="27">
        <v>44449</v>
      </c>
      <c r="GF413" t="s">
        <v>353</v>
      </c>
      <c r="GG413" s="27">
        <v>44449</v>
      </c>
      <c r="GH413" t="s">
        <v>353</v>
      </c>
      <c r="GI413" s="27">
        <v>44480</v>
      </c>
      <c r="GJ413" t="s">
        <v>353</v>
      </c>
      <c r="GK413" s="27">
        <v>44480</v>
      </c>
      <c r="GL413" t="s">
        <v>354</v>
      </c>
      <c r="GM413" s="27">
        <v>44480</v>
      </c>
      <c r="GN413" t="s">
        <v>353</v>
      </c>
      <c r="GO413" s="27">
        <v>44480</v>
      </c>
      <c r="GP413" t="s">
        <v>353</v>
      </c>
      <c r="GQ413" s="27">
        <v>44480</v>
      </c>
      <c r="GR413" t="s">
        <v>541</v>
      </c>
      <c r="GS413" s="27">
        <v>44476</v>
      </c>
      <c r="GT413" t="s">
        <v>541</v>
      </c>
      <c r="GU413" s="27">
        <v>44476</v>
      </c>
      <c r="GV413" t="s">
        <v>541</v>
      </c>
      <c r="GW413" s="27">
        <v>44517</v>
      </c>
      <c r="GX413" t="s">
        <v>540</v>
      </c>
      <c r="GY413" s="27">
        <v>44517</v>
      </c>
      <c r="GZ413" t="s">
        <v>539</v>
      </c>
      <c r="HA413" s="27">
        <v>44517</v>
      </c>
      <c r="HB413" t="s">
        <v>540</v>
      </c>
      <c r="HC413" s="27">
        <v>44517</v>
      </c>
      <c r="HD413" t="s">
        <v>540</v>
      </c>
      <c r="HE413" s="27">
        <v>44532</v>
      </c>
      <c r="HF413" t="s">
        <v>539</v>
      </c>
      <c r="HG413">
        <v>44532</v>
      </c>
      <c r="HH413" t="s">
        <v>539</v>
      </c>
      <c r="HI413">
        <v>44532</v>
      </c>
      <c r="HJ413" t="s">
        <v>539</v>
      </c>
      <c r="HK413">
        <v>44532</v>
      </c>
      <c r="HL413" t="s">
        <v>540</v>
      </c>
      <c r="HM413" s="27">
        <v>44532</v>
      </c>
      <c r="HN413" t="s">
        <v>534</v>
      </c>
      <c r="HO413" s="27">
        <v>44392</v>
      </c>
      <c r="HP413" t="s">
        <v>537</v>
      </c>
      <c r="HQ413" s="27">
        <v>44532</v>
      </c>
      <c r="HR413" s="470" t="s">
        <v>537</v>
      </c>
      <c r="HS413" s="471">
        <v>44532</v>
      </c>
      <c r="HT413" t="s">
        <v>537</v>
      </c>
      <c r="HU413" s="27">
        <v>44532</v>
      </c>
      <c r="HV413" t="s">
        <v>537</v>
      </c>
      <c r="HW413" s="27">
        <v>44580</v>
      </c>
      <c r="HX413" t="s">
        <v>537</v>
      </c>
      <c r="HY413" s="27">
        <v>44580</v>
      </c>
      <c r="HZ413" t="s">
        <v>533</v>
      </c>
      <c r="IA413" s="27">
        <v>44580</v>
      </c>
      <c r="IB413" t="s">
        <v>533</v>
      </c>
      <c r="IC413" s="27">
        <v>44580</v>
      </c>
      <c r="ID413" t="s">
        <v>533</v>
      </c>
      <c r="IE413" s="27">
        <v>44580</v>
      </c>
      <c r="IF413" t="s">
        <v>531</v>
      </c>
      <c r="IG413" s="27">
        <v>44580</v>
      </c>
      <c r="IH413" t="s">
        <v>535</v>
      </c>
      <c r="II413" s="27">
        <v>44580</v>
      </c>
      <c r="IJ413" t="s">
        <v>535</v>
      </c>
      <c r="IK413" s="27">
        <v>44580</v>
      </c>
      <c r="IL413" t="s">
        <v>535</v>
      </c>
      <c r="IM413" s="27">
        <v>44610</v>
      </c>
      <c r="IN413" t="s">
        <v>535</v>
      </c>
      <c r="IO413" s="27">
        <v>44610</v>
      </c>
      <c r="IR413" t="s">
        <v>537</v>
      </c>
      <c r="IS413">
        <v>44623</v>
      </c>
      <c r="IT413" t="s">
        <v>537</v>
      </c>
      <c r="IU413" s="27">
        <v>44623</v>
      </c>
      <c r="IV413" t="s">
        <v>537</v>
      </c>
      <c r="IW413" s="27">
        <v>44623</v>
      </c>
      <c r="IX413" t="s">
        <v>537</v>
      </c>
      <c r="IY413" s="27">
        <v>44623</v>
      </c>
      <c r="IZ413" t="s">
        <v>537</v>
      </c>
      <c r="JA413" s="27">
        <v>44623</v>
      </c>
      <c r="JD413" t="s">
        <v>537</v>
      </c>
      <c r="JE413" s="27">
        <v>44623</v>
      </c>
      <c r="JF413" t="s">
        <v>2587</v>
      </c>
      <c r="JG413">
        <v>44498</v>
      </c>
      <c r="JH413" t="s">
        <v>534</v>
      </c>
      <c r="JI413" s="27">
        <v>44623</v>
      </c>
      <c r="JJ413" t="s">
        <v>534</v>
      </c>
      <c r="JK413">
        <v>44623</v>
      </c>
      <c r="JL413" t="s">
        <v>534</v>
      </c>
      <c r="JM413" s="27">
        <v>44623</v>
      </c>
      <c r="JN413" t="s">
        <v>535</v>
      </c>
      <c r="JO413" s="7">
        <v>44623</v>
      </c>
      <c r="JP413" t="s">
        <v>534</v>
      </c>
      <c r="JQ413" s="27">
        <v>44697</v>
      </c>
      <c r="JR413" t="s">
        <v>534</v>
      </c>
      <c r="JS413" s="27">
        <v>44697</v>
      </c>
      <c r="JT413" t="s">
        <v>534</v>
      </c>
      <c r="JU413">
        <v>44697</v>
      </c>
      <c r="JV413" t="s">
        <v>535</v>
      </c>
      <c r="JW413">
        <v>44714</v>
      </c>
      <c r="JX413" t="s">
        <v>535</v>
      </c>
      <c r="JY413" s="27">
        <v>44714</v>
      </c>
      <c r="JZ413" t="s">
        <v>535</v>
      </c>
      <c r="KA413" s="27">
        <v>44714</v>
      </c>
      <c r="KB413" t="s">
        <v>531</v>
      </c>
      <c r="KC413" s="27">
        <v>44768</v>
      </c>
      <c r="KD413" t="s">
        <v>531</v>
      </c>
      <c r="KE413" s="27">
        <v>44768</v>
      </c>
    </row>
    <row r="414" spans="1:291" x14ac:dyDescent="0.25">
      <c r="G414">
        <v>891</v>
      </c>
      <c r="L414">
        <v>891</v>
      </c>
      <c r="M414">
        <v>5654</v>
      </c>
      <c r="X414">
        <v>5654</v>
      </c>
      <c r="Y414">
        <v>5655</v>
      </c>
      <c r="Z414" s="7">
        <v>43972</v>
      </c>
      <c r="BW414"/>
      <c r="DJ414" t="s">
        <v>530</v>
      </c>
      <c r="DK414" s="7">
        <v>44265</v>
      </c>
      <c r="FF414" t="s">
        <v>365</v>
      </c>
      <c r="FG414" s="27">
        <v>44420</v>
      </c>
      <c r="FH414" t="s">
        <v>364</v>
      </c>
      <c r="FI414" s="7">
        <v>44420</v>
      </c>
      <c r="FJ414" t="s">
        <v>364</v>
      </c>
      <c r="FK414" s="27">
        <v>44420</v>
      </c>
      <c r="FL414" t="s">
        <v>359</v>
      </c>
      <c r="FM414" s="27">
        <v>44421</v>
      </c>
      <c r="FN414" t="s">
        <v>356</v>
      </c>
      <c r="FO414" s="27">
        <v>44452</v>
      </c>
      <c r="FP414" t="s">
        <v>356</v>
      </c>
      <c r="FQ414" s="27">
        <v>44452</v>
      </c>
      <c r="FR414" t="s">
        <v>355</v>
      </c>
      <c r="FS414" s="27">
        <v>44075</v>
      </c>
      <c r="FT414" t="s">
        <v>355</v>
      </c>
      <c r="FU414" s="7">
        <v>44075</v>
      </c>
      <c r="FV414" t="s">
        <v>355</v>
      </c>
      <c r="FW414" s="27">
        <v>44075</v>
      </c>
      <c r="FX414" t="s">
        <v>355</v>
      </c>
      <c r="FY414" s="27">
        <v>44075</v>
      </c>
      <c r="FZ414" t="s">
        <v>355</v>
      </c>
      <c r="GA414" s="27">
        <v>44075</v>
      </c>
      <c r="GB414" t="s">
        <v>355</v>
      </c>
      <c r="GC414" s="27">
        <v>44075</v>
      </c>
      <c r="GD414" t="s">
        <v>354</v>
      </c>
      <c r="GE414" s="27">
        <v>44449</v>
      </c>
      <c r="GF414" t="s">
        <v>354</v>
      </c>
      <c r="GG414" s="27">
        <v>44449</v>
      </c>
      <c r="GH414" t="s">
        <v>354</v>
      </c>
      <c r="GI414" s="27">
        <v>44480</v>
      </c>
      <c r="GJ414" t="s">
        <v>354</v>
      </c>
      <c r="GK414" s="27">
        <v>44480</v>
      </c>
      <c r="GL414" t="s">
        <v>356</v>
      </c>
      <c r="GM414" s="27">
        <v>44452</v>
      </c>
      <c r="GN414" t="s">
        <v>354</v>
      </c>
      <c r="GO414" s="27">
        <v>44480</v>
      </c>
      <c r="GP414" t="s">
        <v>354</v>
      </c>
      <c r="GQ414" s="27">
        <v>44480</v>
      </c>
      <c r="GR414" t="s">
        <v>353</v>
      </c>
      <c r="GS414" s="27">
        <v>44480</v>
      </c>
      <c r="GT414" t="s">
        <v>353</v>
      </c>
      <c r="GU414" s="27">
        <v>44508</v>
      </c>
      <c r="GV414" t="s">
        <v>353</v>
      </c>
      <c r="GW414" s="27">
        <v>44508</v>
      </c>
      <c r="GX414" t="s">
        <v>541</v>
      </c>
      <c r="GY414" s="27">
        <v>44517</v>
      </c>
      <c r="GZ414" t="s">
        <v>540</v>
      </c>
      <c r="HA414" s="27">
        <v>44517</v>
      </c>
      <c r="HB414" t="s">
        <v>541</v>
      </c>
      <c r="HC414" s="27">
        <v>44517</v>
      </c>
      <c r="HD414" t="s">
        <v>541</v>
      </c>
      <c r="HE414" s="27">
        <v>44532</v>
      </c>
      <c r="HF414" t="s">
        <v>540</v>
      </c>
      <c r="HG414">
        <v>44532</v>
      </c>
      <c r="HH414" t="s">
        <v>540</v>
      </c>
      <c r="HI414">
        <v>44532</v>
      </c>
      <c r="HJ414" t="s">
        <v>540</v>
      </c>
      <c r="HK414">
        <v>44532</v>
      </c>
      <c r="HL414" t="s">
        <v>541</v>
      </c>
      <c r="HM414" s="27">
        <v>44532</v>
      </c>
      <c r="HN414" t="s">
        <v>535</v>
      </c>
      <c r="HO414" s="27">
        <v>44532</v>
      </c>
      <c r="HP414" t="s">
        <v>539</v>
      </c>
      <c r="HQ414" s="27">
        <v>44532</v>
      </c>
      <c r="HR414" s="470" t="s">
        <v>539</v>
      </c>
      <c r="HS414" s="471">
        <v>44532</v>
      </c>
      <c r="HT414" t="s">
        <v>539</v>
      </c>
      <c r="HU414" s="27">
        <v>44532</v>
      </c>
      <c r="HV414" t="s">
        <v>539</v>
      </c>
      <c r="HW414" s="27">
        <v>44580</v>
      </c>
      <c r="HX414" t="s">
        <v>539</v>
      </c>
      <c r="HY414" s="27">
        <v>44580</v>
      </c>
      <c r="HZ414" t="s">
        <v>534</v>
      </c>
      <c r="IA414" s="27">
        <v>44580</v>
      </c>
      <c r="IB414" t="s">
        <v>534</v>
      </c>
      <c r="IC414" s="27">
        <v>44580</v>
      </c>
      <c r="ID414" t="s">
        <v>534</v>
      </c>
      <c r="IE414" s="27">
        <v>44580</v>
      </c>
      <c r="IF414" t="s">
        <v>533</v>
      </c>
      <c r="IG414" s="27">
        <v>44580</v>
      </c>
      <c r="IH414" t="s">
        <v>537</v>
      </c>
      <c r="II414" s="27">
        <v>44580</v>
      </c>
      <c r="IJ414" t="s">
        <v>537</v>
      </c>
      <c r="IK414" s="27">
        <v>44580</v>
      </c>
      <c r="IL414" t="s">
        <v>537</v>
      </c>
      <c r="IM414" s="27">
        <v>44610</v>
      </c>
      <c r="IN414" t="s">
        <v>537</v>
      </c>
      <c r="IO414" s="27">
        <v>44610</v>
      </c>
      <c r="IR414" t="s">
        <v>539</v>
      </c>
      <c r="IS414">
        <v>44610</v>
      </c>
      <c r="IT414" t="s">
        <v>539</v>
      </c>
      <c r="IU414" s="27">
        <v>44610</v>
      </c>
      <c r="IV414" t="s">
        <v>539</v>
      </c>
      <c r="IW414" s="27">
        <v>44610</v>
      </c>
      <c r="IX414" t="s">
        <v>539</v>
      </c>
      <c r="IY414" s="27">
        <v>44610</v>
      </c>
      <c r="IZ414" t="s">
        <v>539</v>
      </c>
      <c r="JA414" s="27">
        <v>44610</v>
      </c>
      <c r="JD414" t="s">
        <v>539</v>
      </c>
      <c r="JE414" s="27">
        <v>44610</v>
      </c>
      <c r="JF414" t="s">
        <v>57</v>
      </c>
      <c r="JG414">
        <v>44630</v>
      </c>
      <c r="JH414" t="s">
        <v>535</v>
      </c>
      <c r="JI414" s="27">
        <v>44623</v>
      </c>
      <c r="JJ414" t="s">
        <v>535</v>
      </c>
      <c r="JK414">
        <v>44623</v>
      </c>
      <c r="JL414" t="s">
        <v>535</v>
      </c>
      <c r="JM414" s="27">
        <v>44623</v>
      </c>
      <c r="JN414" t="s">
        <v>537</v>
      </c>
      <c r="JO414" s="7">
        <v>44623</v>
      </c>
      <c r="JP414" t="s">
        <v>535</v>
      </c>
      <c r="JQ414" s="27">
        <v>44697</v>
      </c>
      <c r="JR414" t="s">
        <v>535</v>
      </c>
      <c r="JS414" s="27">
        <v>44697</v>
      </c>
      <c r="JT414" t="s">
        <v>535</v>
      </c>
      <c r="JU414">
        <v>44714</v>
      </c>
      <c r="JV414" t="s">
        <v>537</v>
      </c>
      <c r="JW414">
        <v>44714</v>
      </c>
      <c r="JX414" t="s">
        <v>537</v>
      </c>
      <c r="JY414" s="27">
        <v>44714</v>
      </c>
      <c r="JZ414" t="s">
        <v>537</v>
      </c>
      <c r="KA414" s="27">
        <v>44714</v>
      </c>
      <c r="KB414" t="s">
        <v>533</v>
      </c>
      <c r="KC414" s="27">
        <v>44768</v>
      </c>
      <c r="KD414" t="s">
        <v>533</v>
      </c>
      <c r="KE414" s="27">
        <v>44768</v>
      </c>
    </row>
    <row r="415" spans="1:291" x14ac:dyDescent="0.25">
      <c r="G415">
        <v>1401</v>
      </c>
      <c r="L415">
        <v>1401</v>
      </c>
      <c r="M415">
        <v>5655</v>
      </c>
      <c r="X415">
        <v>5655</v>
      </c>
      <c r="BW415"/>
      <c r="DJ415" t="s">
        <v>531</v>
      </c>
      <c r="DK415" s="7">
        <v>44265</v>
      </c>
      <c r="FH415" t="s">
        <v>365</v>
      </c>
      <c r="FI415" s="7">
        <v>44420</v>
      </c>
      <c r="FJ415" t="s">
        <v>365</v>
      </c>
      <c r="FK415" s="27">
        <v>44420</v>
      </c>
      <c r="FL415" t="s">
        <v>360</v>
      </c>
      <c r="FM415" s="27">
        <v>44397</v>
      </c>
      <c r="FN415" t="s">
        <v>358</v>
      </c>
      <c r="FO415" s="27">
        <v>44452</v>
      </c>
      <c r="FP415" t="s">
        <v>358</v>
      </c>
      <c r="FQ415" s="27">
        <v>44452</v>
      </c>
      <c r="FR415" t="s">
        <v>356</v>
      </c>
      <c r="FS415" s="27">
        <v>44452</v>
      </c>
      <c r="FT415" t="s">
        <v>356</v>
      </c>
      <c r="FU415" s="7">
        <v>44452</v>
      </c>
      <c r="FV415" t="s">
        <v>356</v>
      </c>
      <c r="FW415" s="27">
        <v>44452</v>
      </c>
      <c r="FX415" t="s">
        <v>356</v>
      </c>
      <c r="FY415" s="27">
        <v>44452</v>
      </c>
      <c r="FZ415" t="s">
        <v>356</v>
      </c>
      <c r="GA415" s="27">
        <v>44452</v>
      </c>
      <c r="GB415" t="s">
        <v>356</v>
      </c>
      <c r="GC415" s="27">
        <v>44452</v>
      </c>
      <c r="GD415" t="s">
        <v>355</v>
      </c>
      <c r="GE415" s="27">
        <v>44075</v>
      </c>
      <c r="GF415" t="s">
        <v>355</v>
      </c>
      <c r="GG415" s="27">
        <v>44075</v>
      </c>
      <c r="GH415" t="s">
        <v>355</v>
      </c>
      <c r="GI415" s="27">
        <v>44075</v>
      </c>
      <c r="GJ415" t="s">
        <v>355</v>
      </c>
      <c r="GK415" s="27">
        <v>44075</v>
      </c>
      <c r="GL415" t="s">
        <v>358</v>
      </c>
      <c r="GM415" s="27">
        <v>44452</v>
      </c>
      <c r="GN415" t="s">
        <v>356</v>
      </c>
      <c r="GO415" s="27">
        <v>44452</v>
      </c>
      <c r="GP415" t="s">
        <v>356</v>
      </c>
      <c r="GQ415" s="27">
        <v>44452</v>
      </c>
      <c r="GR415" t="s">
        <v>354</v>
      </c>
      <c r="GS415" s="27">
        <v>44480</v>
      </c>
      <c r="GT415" t="s">
        <v>354</v>
      </c>
      <c r="GU415" s="27">
        <v>44508</v>
      </c>
      <c r="GV415" t="s">
        <v>354</v>
      </c>
      <c r="GW415" s="27">
        <v>44508</v>
      </c>
      <c r="GX415" t="s">
        <v>353</v>
      </c>
      <c r="GY415" s="27">
        <v>44508</v>
      </c>
      <c r="GZ415" t="s">
        <v>541</v>
      </c>
      <c r="HA415" s="27">
        <v>44517</v>
      </c>
      <c r="HB415" t="s">
        <v>353</v>
      </c>
      <c r="HC415" s="27">
        <v>44508</v>
      </c>
      <c r="HD415" t="s">
        <v>353</v>
      </c>
      <c r="HE415" s="27">
        <v>44508</v>
      </c>
      <c r="HF415" t="s">
        <v>541</v>
      </c>
      <c r="HG415">
        <v>44532</v>
      </c>
      <c r="HH415" t="s">
        <v>541</v>
      </c>
      <c r="HI415">
        <v>44532</v>
      </c>
      <c r="HJ415" t="s">
        <v>541</v>
      </c>
      <c r="HK415">
        <v>44532</v>
      </c>
      <c r="HL415" t="s">
        <v>353</v>
      </c>
      <c r="HM415" s="27">
        <v>44544</v>
      </c>
      <c r="HN415" t="s">
        <v>537</v>
      </c>
      <c r="HO415" s="27">
        <v>44532</v>
      </c>
      <c r="HP415" t="s">
        <v>540</v>
      </c>
      <c r="HQ415" s="27">
        <v>44532</v>
      </c>
      <c r="HR415" s="470" t="s">
        <v>540</v>
      </c>
      <c r="HS415" s="471">
        <v>44532</v>
      </c>
      <c r="HT415" t="s">
        <v>540</v>
      </c>
      <c r="HU415" s="27">
        <v>44532</v>
      </c>
      <c r="HV415" t="s">
        <v>540</v>
      </c>
      <c r="HW415" s="27">
        <v>44580</v>
      </c>
      <c r="HX415" t="s">
        <v>540</v>
      </c>
      <c r="HY415" s="27">
        <v>44580</v>
      </c>
      <c r="HZ415" t="s">
        <v>535</v>
      </c>
      <c r="IA415" s="27">
        <v>44580</v>
      </c>
      <c r="IB415" t="s">
        <v>535</v>
      </c>
      <c r="IC415" s="27">
        <v>44580</v>
      </c>
      <c r="ID415" t="s">
        <v>535</v>
      </c>
      <c r="IE415" s="27">
        <v>44580</v>
      </c>
      <c r="IF415" t="s">
        <v>534</v>
      </c>
      <c r="IG415" s="27">
        <v>44580</v>
      </c>
      <c r="IH415" t="s">
        <v>539</v>
      </c>
      <c r="II415" s="27">
        <v>44580</v>
      </c>
      <c r="IJ415" t="s">
        <v>539</v>
      </c>
      <c r="IK415" s="27">
        <v>44580</v>
      </c>
      <c r="IL415" t="s">
        <v>539</v>
      </c>
      <c r="IM415" s="27">
        <v>44610</v>
      </c>
      <c r="IN415" t="s">
        <v>539</v>
      </c>
      <c r="IO415" s="27">
        <v>44610</v>
      </c>
      <c r="IR415" t="s">
        <v>540</v>
      </c>
      <c r="IS415">
        <v>44627</v>
      </c>
      <c r="IT415" t="s">
        <v>540</v>
      </c>
      <c r="IU415" s="27">
        <v>44627</v>
      </c>
      <c r="IV415" t="s">
        <v>540</v>
      </c>
      <c r="IW415" s="27">
        <v>44627</v>
      </c>
      <c r="IX415" t="s">
        <v>540</v>
      </c>
      <c r="IY415" s="27">
        <v>44627</v>
      </c>
      <c r="IZ415" t="s">
        <v>540</v>
      </c>
      <c r="JA415" s="27">
        <v>44627</v>
      </c>
      <c r="JD415" t="s">
        <v>540</v>
      </c>
      <c r="JE415" s="27">
        <v>44627</v>
      </c>
      <c r="JF415" t="s">
        <v>58</v>
      </c>
      <c r="JG415">
        <v>44657</v>
      </c>
      <c r="JH415" t="s">
        <v>537</v>
      </c>
      <c r="JI415" s="27">
        <v>44623</v>
      </c>
      <c r="JJ415" t="s">
        <v>537</v>
      </c>
      <c r="JK415">
        <v>44623</v>
      </c>
      <c r="JL415" t="s">
        <v>537</v>
      </c>
      <c r="JM415" s="27">
        <v>44623</v>
      </c>
      <c r="JN415" t="s">
        <v>539</v>
      </c>
      <c r="JO415" s="7">
        <v>44610</v>
      </c>
      <c r="JP415" t="s">
        <v>537</v>
      </c>
      <c r="JQ415" s="27">
        <v>44697</v>
      </c>
      <c r="JR415" t="s">
        <v>537</v>
      </c>
      <c r="JS415" s="27">
        <v>44697</v>
      </c>
      <c r="JT415" t="s">
        <v>537</v>
      </c>
      <c r="JU415">
        <v>44714</v>
      </c>
      <c r="JV415" t="s">
        <v>539</v>
      </c>
      <c r="JW415">
        <v>44697</v>
      </c>
      <c r="JX415" t="s">
        <v>539</v>
      </c>
      <c r="JY415" s="27">
        <v>44697</v>
      </c>
      <c r="JZ415" t="s">
        <v>539</v>
      </c>
      <c r="KA415" s="27">
        <v>44697</v>
      </c>
      <c r="KB415" t="s">
        <v>534</v>
      </c>
      <c r="KC415" s="27">
        <v>44697</v>
      </c>
      <c r="KD415" t="s">
        <v>534</v>
      </c>
      <c r="KE415" s="27">
        <v>44697</v>
      </c>
    </row>
    <row r="416" spans="1:291" x14ac:dyDescent="0.25">
      <c r="G416" t="s">
        <v>2588</v>
      </c>
      <c r="L416" t="s">
        <v>2588</v>
      </c>
      <c r="DJ416" t="s">
        <v>533</v>
      </c>
      <c r="DK416" s="7">
        <v>44253</v>
      </c>
      <c r="FL416" t="s">
        <v>361</v>
      </c>
      <c r="FM416" s="27">
        <v>44420</v>
      </c>
      <c r="FN416" t="s">
        <v>359</v>
      </c>
      <c r="FO416" s="27">
        <v>44452</v>
      </c>
      <c r="FP416" t="s">
        <v>359</v>
      </c>
      <c r="FQ416" s="27">
        <v>44452</v>
      </c>
      <c r="FR416" t="s">
        <v>358</v>
      </c>
      <c r="FS416" s="27">
        <v>44452</v>
      </c>
      <c r="FT416" t="s">
        <v>358</v>
      </c>
      <c r="FU416" s="7">
        <v>44452</v>
      </c>
      <c r="FV416" t="s">
        <v>358</v>
      </c>
      <c r="FW416" s="27">
        <v>44452</v>
      </c>
      <c r="FX416" t="s">
        <v>358</v>
      </c>
      <c r="FY416" s="27">
        <v>44452</v>
      </c>
      <c r="FZ416" t="s">
        <v>358</v>
      </c>
      <c r="GA416" s="27">
        <v>44452</v>
      </c>
      <c r="GB416" t="s">
        <v>358</v>
      </c>
      <c r="GC416" s="27">
        <v>44452</v>
      </c>
      <c r="GD416" t="s">
        <v>356</v>
      </c>
      <c r="GE416" s="27">
        <v>44452</v>
      </c>
      <c r="GF416" t="s">
        <v>356</v>
      </c>
      <c r="GG416" s="27">
        <v>44452</v>
      </c>
      <c r="GH416" t="s">
        <v>356</v>
      </c>
      <c r="GI416" s="27">
        <v>44452</v>
      </c>
      <c r="GJ416" t="s">
        <v>356</v>
      </c>
      <c r="GK416" s="27">
        <v>44452</v>
      </c>
      <c r="GL416" t="s">
        <v>359</v>
      </c>
      <c r="GM416" s="27">
        <v>44480</v>
      </c>
      <c r="GN416" t="s">
        <v>358</v>
      </c>
      <c r="GO416" s="27">
        <v>44452</v>
      </c>
      <c r="GP416" t="s">
        <v>358</v>
      </c>
      <c r="GQ416" s="27">
        <v>44452</v>
      </c>
      <c r="GR416" t="s">
        <v>355</v>
      </c>
      <c r="GS416" s="27">
        <v>44075</v>
      </c>
      <c r="GT416" t="s">
        <v>355</v>
      </c>
      <c r="GU416" s="27">
        <v>44075</v>
      </c>
      <c r="GV416" t="s">
        <v>356</v>
      </c>
      <c r="GW416" s="27">
        <v>44452</v>
      </c>
      <c r="GX416" t="s">
        <v>354</v>
      </c>
      <c r="GY416" s="27">
        <v>44508</v>
      </c>
      <c r="GZ416" t="s">
        <v>353</v>
      </c>
      <c r="HA416" s="27">
        <v>44508</v>
      </c>
      <c r="HB416" t="s">
        <v>354</v>
      </c>
      <c r="HC416" s="27">
        <v>44508</v>
      </c>
      <c r="HD416" t="s">
        <v>354</v>
      </c>
      <c r="HE416" s="27">
        <v>44508</v>
      </c>
      <c r="HF416" t="s">
        <v>353</v>
      </c>
      <c r="HG416">
        <v>44508</v>
      </c>
      <c r="HH416" t="s">
        <v>353</v>
      </c>
      <c r="HI416">
        <v>44508</v>
      </c>
      <c r="HJ416" t="s">
        <v>353</v>
      </c>
      <c r="HK416">
        <v>44508</v>
      </c>
      <c r="HL416" t="s">
        <v>354</v>
      </c>
      <c r="HM416" s="27">
        <v>44544</v>
      </c>
      <c r="HN416" t="s">
        <v>539</v>
      </c>
      <c r="HO416" s="27">
        <v>44532</v>
      </c>
      <c r="HP416" t="s">
        <v>541</v>
      </c>
      <c r="HQ416" s="27">
        <v>44532</v>
      </c>
      <c r="HR416" s="470" t="s">
        <v>541</v>
      </c>
      <c r="HS416" s="471">
        <v>44532</v>
      </c>
      <c r="HT416" t="s">
        <v>541</v>
      </c>
      <c r="HU416" s="27">
        <v>44532</v>
      </c>
      <c r="HV416" t="s">
        <v>541</v>
      </c>
      <c r="HW416" s="27">
        <v>44580</v>
      </c>
      <c r="HX416" t="s">
        <v>541</v>
      </c>
      <c r="HY416" s="27">
        <v>44580</v>
      </c>
      <c r="HZ416" t="s">
        <v>537</v>
      </c>
      <c r="IA416" s="27">
        <v>44580</v>
      </c>
      <c r="IB416" t="s">
        <v>537</v>
      </c>
      <c r="IC416" s="27">
        <v>44580</v>
      </c>
      <c r="ID416" t="s">
        <v>537</v>
      </c>
      <c r="IE416" s="27">
        <v>44580</v>
      </c>
      <c r="IF416" t="s">
        <v>535</v>
      </c>
      <c r="IG416" s="27">
        <v>44580</v>
      </c>
      <c r="IH416" t="s">
        <v>540</v>
      </c>
      <c r="II416" s="27">
        <v>44580</v>
      </c>
      <c r="IJ416" t="s">
        <v>540</v>
      </c>
      <c r="IK416" s="27">
        <v>44580</v>
      </c>
      <c r="IL416" t="s">
        <v>540</v>
      </c>
      <c r="IM416" s="27">
        <v>44610</v>
      </c>
      <c r="IN416" t="s">
        <v>540</v>
      </c>
      <c r="IO416" s="27">
        <v>44610</v>
      </c>
      <c r="IR416" t="s">
        <v>541</v>
      </c>
      <c r="IS416">
        <v>44610</v>
      </c>
      <c r="IT416" t="s">
        <v>541</v>
      </c>
      <c r="IU416" s="27">
        <v>44610</v>
      </c>
      <c r="IV416" t="s">
        <v>541</v>
      </c>
      <c r="IW416" s="27">
        <v>44610</v>
      </c>
      <c r="IX416" t="s">
        <v>541</v>
      </c>
      <c r="IY416" s="27">
        <v>44610</v>
      </c>
      <c r="IZ416" t="s">
        <v>541</v>
      </c>
      <c r="JA416" s="27">
        <v>44610</v>
      </c>
      <c r="JD416" t="s">
        <v>541</v>
      </c>
      <c r="JE416" s="27">
        <v>44610</v>
      </c>
      <c r="JF416" t="s">
        <v>59</v>
      </c>
      <c r="JG416">
        <v>44657</v>
      </c>
      <c r="JH416" t="s">
        <v>539</v>
      </c>
      <c r="JI416" s="27">
        <v>44610</v>
      </c>
      <c r="JJ416" t="s">
        <v>539</v>
      </c>
      <c r="JK416">
        <v>44610</v>
      </c>
      <c r="JL416" t="s">
        <v>539</v>
      </c>
      <c r="JM416" s="27">
        <v>44610</v>
      </c>
      <c r="JN416" t="s">
        <v>540</v>
      </c>
      <c r="JO416" s="7">
        <v>44627</v>
      </c>
      <c r="JP416" t="s">
        <v>539</v>
      </c>
      <c r="JQ416" s="27">
        <v>44697</v>
      </c>
      <c r="JR416" t="s">
        <v>539</v>
      </c>
      <c r="JS416" s="27">
        <v>44697</v>
      </c>
      <c r="JT416" t="s">
        <v>539</v>
      </c>
      <c r="JU416">
        <v>44697</v>
      </c>
      <c r="JV416" t="s">
        <v>540</v>
      </c>
      <c r="JW416">
        <v>44720</v>
      </c>
      <c r="JX416" t="s">
        <v>540</v>
      </c>
      <c r="JY416" s="27">
        <v>44720</v>
      </c>
      <c r="JZ416" t="s">
        <v>540</v>
      </c>
      <c r="KA416" s="27">
        <v>44720</v>
      </c>
      <c r="KB416" t="s">
        <v>535</v>
      </c>
      <c r="KC416" s="27">
        <v>44768</v>
      </c>
      <c r="KD416" t="s">
        <v>535</v>
      </c>
      <c r="KE416" s="27">
        <v>44768</v>
      </c>
    </row>
    <row r="417" spans="7:291" x14ac:dyDescent="0.25">
      <c r="G417">
        <v>2496</v>
      </c>
      <c r="L417">
        <v>2496</v>
      </c>
      <c r="DJ417" t="s">
        <v>535</v>
      </c>
      <c r="DK417" s="7">
        <v>44265</v>
      </c>
      <c r="FL417" t="s">
        <v>362</v>
      </c>
      <c r="FM417" s="27">
        <v>44420</v>
      </c>
      <c r="FN417" t="s">
        <v>360</v>
      </c>
      <c r="FO417" s="27">
        <v>44397</v>
      </c>
      <c r="FP417" t="s">
        <v>360</v>
      </c>
      <c r="FQ417" s="27">
        <v>44397</v>
      </c>
      <c r="FR417" t="s">
        <v>359</v>
      </c>
      <c r="FS417" s="27">
        <v>44452</v>
      </c>
      <c r="FT417" t="s">
        <v>359</v>
      </c>
      <c r="FU417" s="7">
        <v>44452</v>
      </c>
      <c r="FV417" t="s">
        <v>359</v>
      </c>
      <c r="FW417" s="27">
        <v>44452</v>
      </c>
      <c r="FX417" t="s">
        <v>359</v>
      </c>
      <c r="FY417" s="27">
        <v>44452</v>
      </c>
      <c r="FZ417" t="s">
        <v>359</v>
      </c>
      <c r="GA417" s="27">
        <v>44452</v>
      </c>
      <c r="GB417" t="s">
        <v>359</v>
      </c>
      <c r="GC417" s="27">
        <v>44452</v>
      </c>
      <c r="GD417" t="s">
        <v>358</v>
      </c>
      <c r="GE417" s="27">
        <v>44452</v>
      </c>
      <c r="GF417" t="s">
        <v>358</v>
      </c>
      <c r="GG417" s="27">
        <v>44452</v>
      </c>
      <c r="GH417" t="s">
        <v>358</v>
      </c>
      <c r="GI417" s="27">
        <v>44452</v>
      </c>
      <c r="GJ417" t="s">
        <v>358</v>
      </c>
      <c r="GK417" s="27">
        <v>44452</v>
      </c>
      <c r="GL417" t="s">
        <v>360</v>
      </c>
      <c r="GM417" s="27">
        <v>44480</v>
      </c>
      <c r="GN417" t="s">
        <v>359</v>
      </c>
      <c r="GO417" s="27">
        <v>44480</v>
      </c>
      <c r="GP417" t="s">
        <v>359</v>
      </c>
      <c r="GQ417" s="27">
        <v>44480</v>
      </c>
      <c r="GR417" t="s">
        <v>356</v>
      </c>
      <c r="GS417" s="27">
        <v>44452</v>
      </c>
      <c r="GT417" t="s">
        <v>356</v>
      </c>
      <c r="GU417" s="27">
        <v>44452</v>
      </c>
      <c r="GV417" t="s">
        <v>358</v>
      </c>
      <c r="GW417" s="27">
        <v>44508</v>
      </c>
      <c r="GX417" t="s">
        <v>355</v>
      </c>
      <c r="GY417" s="27">
        <v>44075</v>
      </c>
      <c r="GZ417" t="s">
        <v>354</v>
      </c>
      <c r="HA417" s="27">
        <v>44508</v>
      </c>
      <c r="HB417" t="s">
        <v>356</v>
      </c>
      <c r="HC417" s="27">
        <v>44452</v>
      </c>
      <c r="HD417" t="s">
        <v>356</v>
      </c>
      <c r="HE417" s="27">
        <v>44452</v>
      </c>
      <c r="HF417" t="s">
        <v>354</v>
      </c>
      <c r="HG417">
        <v>44508</v>
      </c>
      <c r="HH417" t="s">
        <v>354</v>
      </c>
      <c r="HI417">
        <v>44508</v>
      </c>
      <c r="HJ417" t="s">
        <v>354</v>
      </c>
      <c r="HK417">
        <v>44508</v>
      </c>
      <c r="HL417" t="s">
        <v>356</v>
      </c>
      <c r="HM417" s="27">
        <v>44452</v>
      </c>
      <c r="HN417" t="s">
        <v>540</v>
      </c>
      <c r="HO417" s="27">
        <v>44532</v>
      </c>
      <c r="HP417" t="s">
        <v>353</v>
      </c>
      <c r="HQ417" s="27">
        <v>44544</v>
      </c>
      <c r="HR417" s="470" t="s">
        <v>353</v>
      </c>
      <c r="HS417" s="471">
        <v>44544</v>
      </c>
      <c r="HT417" t="s">
        <v>353</v>
      </c>
      <c r="HU417" s="27">
        <v>44544</v>
      </c>
      <c r="HV417" t="s">
        <v>353</v>
      </c>
      <c r="HW417" s="27">
        <v>44544</v>
      </c>
      <c r="HX417" t="s">
        <v>353</v>
      </c>
      <c r="HY417" s="27">
        <v>44544</v>
      </c>
      <c r="HZ417" t="s">
        <v>539</v>
      </c>
      <c r="IA417" s="27">
        <v>44580</v>
      </c>
      <c r="IB417" t="s">
        <v>539</v>
      </c>
      <c r="IC417" s="27">
        <v>44580</v>
      </c>
      <c r="ID417" t="s">
        <v>539</v>
      </c>
      <c r="IE417" s="27">
        <v>44580</v>
      </c>
      <c r="IF417" t="s">
        <v>537</v>
      </c>
      <c r="IG417" s="27">
        <v>44580</v>
      </c>
      <c r="IH417" t="s">
        <v>541</v>
      </c>
      <c r="II417" s="27">
        <v>44580</v>
      </c>
      <c r="IJ417" t="s">
        <v>541</v>
      </c>
      <c r="IK417" s="27">
        <v>44580</v>
      </c>
      <c r="IL417" t="s">
        <v>541</v>
      </c>
      <c r="IM417" s="27">
        <v>44610</v>
      </c>
      <c r="IN417" t="s">
        <v>541</v>
      </c>
      <c r="IO417" s="27">
        <v>44610</v>
      </c>
      <c r="IR417" t="s">
        <v>353</v>
      </c>
      <c r="IS417">
        <v>44606</v>
      </c>
      <c r="IT417" t="s">
        <v>353</v>
      </c>
      <c r="IU417" s="27">
        <v>44606</v>
      </c>
      <c r="IV417" t="s">
        <v>353</v>
      </c>
      <c r="IW417" s="27">
        <v>44641</v>
      </c>
      <c r="IX417" t="s">
        <v>353</v>
      </c>
      <c r="IY417" s="27">
        <v>44641</v>
      </c>
      <c r="IZ417" t="s">
        <v>353</v>
      </c>
      <c r="JA417" s="27">
        <v>44641</v>
      </c>
      <c r="JD417" t="s">
        <v>353</v>
      </c>
      <c r="JE417" s="27">
        <v>44641</v>
      </c>
      <c r="JF417" t="s">
        <v>60</v>
      </c>
      <c r="JG417">
        <v>44657</v>
      </c>
      <c r="JH417" t="s">
        <v>540</v>
      </c>
      <c r="JI417" s="27">
        <v>44627</v>
      </c>
      <c r="JJ417" t="s">
        <v>540</v>
      </c>
      <c r="JK417">
        <v>44627</v>
      </c>
      <c r="JL417" t="s">
        <v>540</v>
      </c>
      <c r="JM417" s="27">
        <v>44627</v>
      </c>
      <c r="JN417" t="s">
        <v>541</v>
      </c>
      <c r="JO417" s="7">
        <v>44610</v>
      </c>
      <c r="JP417" t="s">
        <v>540</v>
      </c>
      <c r="JQ417" s="27">
        <v>44697</v>
      </c>
      <c r="JR417" t="s">
        <v>540</v>
      </c>
      <c r="JS417" s="27">
        <v>44697</v>
      </c>
      <c r="JT417" t="s">
        <v>540</v>
      </c>
      <c r="JU417">
        <v>44697</v>
      </c>
      <c r="JV417" t="s">
        <v>541</v>
      </c>
      <c r="JW417">
        <v>44697</v>
      </c>
      <c r="JX417" t="s">
        <v>541</v>
      </c>
      <c r="JY417" s="27">
        <v>44697</v>
      </c>
      <c r="JZ417" t="s">
        <v>541</v>
      </c>
      <c r="KA417" s="27">
        <v>44697</v>
      </c>
      <c r="KB417" t="s">
        <v>537</v>
      </c>
      <c r="KC417" s="27">
        <v>44768</v>
      </c>
      <c r="KD417" t="s">
        <v>537</v>
      </c>
      <c r="KE417" s="27">
        <v>44768</v>
      </c>
    </row>
    <row r="418" spans="7:291" x14ac:dyDescent="0.25">
      <c r="G418">
        <v>2497</v>
      </c>
      <c r="L418">
        <v>2497</v>
      </c>
      <c r="DJ418" t="s">
        <v>537</v>
      </c>
      <c r="DK418" s="7">
        <v>44265</v>
      </c>
      <c r="FL418" t="s">
        <v>363</v>
      </c>
      <c r="FM418" s="27">
        <v>44392</v>
      </c>
      <c r="FN418" t="s">
        <v>361</v>
      </c>
      <c r="FO418" s="27">
        <v>44449</v>
      </c>
      <c r="FP418" t="s">
        <v>361</v>
      </c>
      <c r="FQ418" s="27">
        <v>44449</v>
      </c>
      <c r="FR418" t="s">
        <v>360</v>
      </c>
      <c r="FS418" s="27">
        <v>44397</v>
      </c>
      <c r="FT418" t="s">
        <v>360</v>
      </c>
      <c r="FU418" s="7">
        <v>44397</v>
      </c>
      <c r="FV418" t="s">
        <v>360</v>
      </c>
      <c r="FW418" s="27">
        <v>44397</v>
      </c>
      <c r="FX418" t="s">
        <v>360</v>
      </c>
      <c r="FY418" s="27">
        <v>44397</v>
      </c>
      <c r="FZ418" t="s">
        <v>360</v>
      </c>
      <c r="GA418" s="27">
        <v>44397</v>
      </c>
      <c r="GB418" t="s">
        <v>360</v>
      </c>
      <c r="GC418" s="27">
        <v>44397</v>
      </c>
      <c r="GD418" t="s">
        <v>359</v>
      </c>
      <c r="GE418" s="27">
        <v>44452</v>
      </c>
      <c r="GF418" t="s">
        <v>359</v>
      </c>
      <c r="GG418" s="27">
        <v>44452</v>
      </c>
      <c r="GH418" t="s">
        <v>359</v>
      </c>
      <c r="GI418" s="27">
        <v>44480</v>
      </c>
      <c r="GJ418" t="s">
        <v>359</v>
      </c>
      <c r="GK418" s="27">
        <v>44480</v>
      </c>
      <c r="GL418" t="s">
        <v>361</v>
      </c>
      <c r="GM418" s="27">
        <v>44480</v>
      </c>
      <c r="GN418" t="s">
        <v>360</v>
      </c>
      <c r="GO418" s="27">
        <v>44480</v>
      </c>
      <c r="GP418" t="s">
        <v>360</v>
      </c>
      <c r="GQ418" s="27">
        <v>44480</v>
      </c>
      <c r="GR418" t="s">
        <v>358</v>
      </c>
      <c r="GS418" s="27">
        <v>44452</v>
      </c>
      <c r="GT418" t="s">
        <v>358</v>
      </c>
      <c r="GU418" s="27">
        <v>44508</v>
      </c>
      <c r="GV418" t="s">
        <v>359</v>
      </c>
      <c r="GW418" s="27">
        <v>44508</v>
      </c>
      <c r="GX418" t="s">
        <v>356</v>
      </c>
      <c r="GY418" s="27">
        <v>44452</v>
      </c>
      <c r="GZ418" t="s">
        <v>355</v>
      </c>
      <c r="HA418" s="27">
        <v>44075</v>
      </c>
      <c r="HB418" t="s">
        <v>358</v>
      </c>
      <c r="HC418" s="27">
        <v>44508</v>
      </c>
      <c r="HD418" t="s">
        <v>358</v>
      </c>
      <c r="HE418" s="27">
        <v>44508</v>
      </c>
      <c r="HF418" t="s">
        <v>355</v>
      </c>
      <c r="HG418">
        <v>44075</v>
      </c>
      <c r="HH418" t="s">
        <v>355</v>
      </c>
      <c r="HI418">
        <v>44075</v>
      </c>
      <c r="HJ418" t="s">
        <v>355</v>
      </c>
      <c r="HK418">
        <v>44075</v>
      </c>
      <c r="HL418" t="s">
        <v>358</v>
      </c>
      <c r="HM418" s="27">
        <v>44544</v>
      </c>
      <c r="HN418" t="s">
        <v>541</v>
      </c>
      <c r="HO418" s="27">
        <v>44532</v>
      </c>
      <c r="HP418" t="s">
        <v>354</v>
      </c>
      <c r="HQ418" s="27">
        <v>44544</v>
      </c>
      <c r="HR418" s="470" t="s">
        <v>354</v>
      </c>
      <c r="HS418" s="471">
        <v>44544</v>
      </c>
      <c r="HT418" t="s">
        <v>354</v>
      </c>
      <c r="HU418" s="27">
        <v>44544</v>
      </c>
      <c r="HV418" t="s">
        <v>354</v>
      </c>
      <c r="HW418" s="27">
        <v>44544</v>
      </c>
      <c r="HX418" t="s">
        <v>354</v>
      </c>
      <c r="HY418" s="27">
        <v>44544</v>
      </c>
      <c r="HZ418" t="s">
        <v>540</v>
      </c>
      <c r="IA418" s="27">
        <v>44580</v>
      </c>
      <c r="IB418" t="s">
        <v>540</v>
      </c>
      <c r="IC418" s="27">
        <v>44580</v>
      </c>
      <c r="ID418" t="s">
        <v>540</v>
      </c>
      <c r="IE418" s="27">
        <v>44580</v>
      </c>
      <c r="IF418" t="s">
        <v>539</v>
      </c>
      <c r="IG418" s="27">
        <v>44580</v>
      </c>
      <c r="IH418" t="s">
        <v>353</v>
      </c>
      <c r="II418" s="27">
        <v>44588</v>
      </c>
      <c r="IJ418" t="s">
        <v>353</v>
      </c>
      <c r="IK418" s="27">
        <v>44606</v>
      </c>
      <c r="IL418" t="s">
        <v>353</v>
      </c>
      <c r="IM418" s="27">
        <v>44606</v>
      </c>
      <c r="IN418" t="s">
        <v>353</v>
      </c>
      <c r="IO418" s="27">
        <v>44606</v>
      </c>
      <c r="IR418" t="s">
        <v>354</v>
      </c>
      <c r="IS418">
        <v>44606</v>
      </c>
      <c r="IT418" t="s">
        <v>354</v>
      </c>
      <c r="IU418" s="27">
        <v>44606</v>
      </c>
      <c r="IV418" t="s">
        <v>354</v>
      </c>
      <c r="IW418" s="27">
        <v>44641</v>
      </c>
      <c r="IX418" t="s">
        <v>354</v>
      </c>
      <c r="IY418" s="27">
        <v>44641</v>
      </c>
      <c r="IZ418" t="s">
        <v>354</v>
      </c>
      <c r="JA418" s="27">
        <v>44641</v>
      </c>
      <c r="JD418" t="s">
        <v>354</v>
      </c>
      <c r="JE418" s="27">
        <v>44641</v>
      </c>
      <c r="JF418" t="s">
        <v>61</v>
      </c>
      <c r="JG418">
        <v>44657</v>
      </c>
      <c r="JH418" t="s">
        <v>541</v>
      </c>
      <c r="JI418" s="27">
        <v>44610</v>
      </c>
      <c r="JJ418" t="s">
        <v>541</v>
      </c>
      <c r="JK418">
        <v>44610</v>
      </c>
      <c r="JL418" t="s">
        <v>541</v>
      </c>
      <c r="JM418" s="27">
        <v>44610</v>
      </c>
      <c r="JN418" t="s">
        <v>353</v>
      </c>
      <c r="JO418" s="7">
        <v>44663</v>
      </c>
      <c r="JP418" t="s">
        <v>541</v>
      </c>
      <c r="JQ418" s="27">
        <v>44697</v>
      </c>
      <c r="JR418" t="s">
        <v>541</v>
      </c>
      <c r="JS418" s="27">
        <v>44697</v>
      </c>
      <c r="JT418" t="s">
        <v>541</v>
      </c>
      <c r="JU418">
        <v>44697</v>
      </c>
      <c r="JV418" t="s">
        <v>353</v>
      </c>
      <c r="JW418">
        <v>44726</v>
      </c>
      <c r="JX418" t="s">
        <v>353</v>
      </c>
      <c r="JY418" s="27">
        <v>44756</v>
      </c>
      <c r="JZ418" t="s">
        <v>353</v>
      </c>
      <c r="KA418" s="27">
        <v>44756</v>
      </c>
      <c r="KB418" t="s">
        <v>539</v>
      </c>
      <c r="KC418" s="27">
        <v>44768</v>
      </c>
      <c r="KD418" t="s">
        <v>539</v>
      </c>
      <c r="KE418" s="27">
        <v>44768</v>
      </c>
    </row>
    <row r="419" spans="7:291" x14ac:dyDescent="0.25">
      <c r="G419">
        <v>2495</v>
      </c>
      <c r="L419">
        <v>2495</v>
      </c>
      <c r="DJ419" t="s">
        <v>539</v>
      </c>
      <c r="DK419" s="7">
        <v>44265</v>
      </c>
      <c r="FL419" t="s">
        <v>364</v>
      </c>
      <c r="FM419" s="27">
        <v>44420</v>
      </c>
      <c r="FN419" t="s">
        <v>362</v>
      </c>
      <c r="FO419" s="27">
        <v>44449</v>
      </c>
      <c r="FP419" t="s">
        <v>362</v>
      </c>
      <c r="FQ419" s="27">
        <v>44449</v>
      </c>
      <c r="FR419" t="s">
        <v>361</v>
      </c>
      <c r="FS419" s="27">
        <v>44449</v>
      </c>
      <c r="FT419" t="s">
        <v>361</v>
      </c>
      <c r="FU419" s="7">
        <v>44449</v>
      </c>
      <c r="FV419" t="s">
        <v>361</v>
      </c>
      <c r="FW419" s="27">
        <v>44449</v>
      </c>
      <c r="FX419" t="s">
        <v>361</v>
      </c>
      <c r="FY419" s="27">
        <v>44449</v>
      </c>
      <c r="FZ419" t="s">
        <v>361</v>
      </c>
      <c r="GA419" s="27">
        <v>44449</v>
      </c>
      <c r="GB419" t="s">
        <v>361</v>
      </c>
      <c r="GC419" s="27">
        <v>44449</v>
      </c>
      <c r="GD419" t="s">
        <v>360</v>
      </c>
      <c r="GE419" s="27">
        <v>44397</v>
      </c>
      <c r="GF419" t="s">
        <v>360</v>
      </c>
      <c r="GG419" s="27">
        <v>44397</v>
      </c>
      <c r="GH419" t="s">
        <v>360</v>
      </c>
      <c r="GI419" s="27">
        <v>44480</v>
      </c>
      <c r="GJ419" t="s">
        <v>360</v>
      </c>
      <c r="GK419" s="27">
        <v>44480</v>
      </c>
      <c r="GL419" t="s">
        <v>362</v>
      </c>
      <c r="GM419" s="27">
        <v>44480</v>
      </c>
      <c r="GN419" t="s">
        <v>361</v>
      </c>
      <c r="GO419" s="27">
        <v>44480</v>
      </c>
      <c r="GP419" t="s">
        <v>361</v>
      </c>
      <c r="GQ419" s="27">
        <v>44480</v>
      </c>
      <c r="GR419" t="s">
        <v>359</v>
      </c>
      <c r="GS419" s="27">
        <v>44480</v>
      </c>
      <c r="GT419" t="s">
        <v>359</v>
      </c>
      <c r="GU419" s="27">
        <v>44508</v>
      </c>
      <c r="GV419" t="s">
        <v>360</v>
      </c>
      <c r="GW419" s="27">
        <v>44508</v>
      </c>
      <c r="GX419" t="s">
        <v>358</v>
      </c>
      <c r="GY419" s="27">
        <v>44508</v>
      </c>
      <c r="GZ419" t="s">
        <v>356</v>
      </c>
      <c r="HA419" s="27">
        <v>44452</v>
      </c>
      <c r="HB419" t="s">
        <v>359</v>
      </c>
      <c r="HC419" s="27">
        <v>44508</v>
      </c>
      <c r="HD419" t="s">
        <v>359</v>
      </c>
      <c r="HE419" s="27">
        <v>44508</v>
      </c>
      <c r="HF419" t="s">
        <v>356</v>
      </c>
      <c r="HG419">
        <v>44452</v>
      </c>
      <c r="HH419" t="s">
        <v>356</v>
      </c>
      <c r="HI419">
        <v>44452</v>
      </c>
      <c r="HJ419" t="s">
        <v>356</v>
      </c>
      <c r="HK419">
        <v>44452</v>
      </c>
      <c r="HL419" t="s">
        <v>359</v>
      </c>
      <c r="HM419" s="27">
        <v>44544</v>
      </c>
      <c r="HN419" t="s">
        <v>353</v>
      </c>
      <c r="HO419" s="27">
        <v>44544</v>
      </c>
      <c r="HP419" t="s">
        <v>355</v>
      </c>
      <c r="HQ419" s="27">
        <v>44075</v>
      </c>
      <c r="HR419" s="470" t="s">
        <v>355</v>
      </c>
      <c r="HS419" s="471">
        <v>44075</v>
      </c>
      <c r="HT419" t="s">
        <v>355</v>
      </c>
      <c r="HU419" s="27">
        <v>44075</v>
      </c>
      <c r="HV419" t="s">
        <v>355</v>
      </c>
      <c r="HW419" s="27">
        <v>44075</v>
      </c>
      <c r="HX419" t="s">
        <v>355</v>
      </c>
      <c r="HY419" s="27">
        <v>44075</v>
      </c>
      <c r="HZ419" t="s">
        <v>541</v>
      </c>
      <c r="IA419" s="27">
        <v>44580</v>
      </c>
      <c r="IB419" t="s">
        <v>541</v>
      </c>
      <c r="IC419" s="27">
        <v>44580</v>
      </c>
      <c r="ID419" t="s">
        <v>541</v>
      </c>
      <c r="IE419" s="27">
        <v>44580</v>
      </c>
      <c r="IF419" t="s">
        <v>540</v>
      </c>
      <c r="IG419" s="27">
        <v>44580</v>
      </c>
      <c r="IH419" t="s">
        <v>354</v>
      </c>
      <c r="II419" s="27">
        <v>44588</v>
      </c>
      <c r="IJ419" t="s">
        <v>354</v>
      </c>
      <c r="IK419" s="27">
        <v>44606</v>
      </c>
      <c r="IL419" t="s">
        <v>354</v>
      </c>
      <c r="IM419" s="27">
        <v>44606</v>
      </c>
      <c r="IN419" t="s">
        <v>354</v>
      </c>
      <c r="IO419" s="27">
        <v>44606</v>
      </c>
      <c r="IR419" t="s">
        <v>355</v>
      </c>
      <c r="IS419">
        <v>44075</v>
      </c>
      <c r="IT419" t="s">
        <v>355</v>
      </c>
      <c r="IU419" s="27">
        <v>44075</v>
      </c>
      <c r="IV419" t="s">
        <v>355</v>
      </c>
      <c r="IW419" s="27">
        <v>44075</v>
      </c>
      <c r="IX419" t="s">
        <v>355</v>
      </c>
      <c r="IY419" s="27">
        <v>44075</v>
      </c>
      <c r="IZ419" t="s">
        <v>355</v>
      </c>
      <c r="JA419" s="27">
        <v>44075</v>
      </c>
      <c r="JD419" t="s">
        <v>355</v>
      </c>
      <c r="JE419" s="27">
        <v>44075</v>
      </c>
      <c r="JF419" t="s">
        <v>62</v>
      </c>
      <c r="JG419">
        <v>44657</v>
      </c>
      <c r="JH419" t="s">
        <v>353</v>
      </c>
      <c r="JI419" s="27">
        <v>44663</v>
      </c>
      <c r="JJ419" t="s">
        <v>353</v>
      </c>
      <c r="JK419">
        <v>44663</v>
      </c>
      <c r="JL419" t="s">
        <v>353</v>
      </c>
      <c r="JM419" s="27">
        <v>44663</v>
      </c>
      <c r="JN419" t="s">
        <v>354</v>
      </c>
      <c r="JO419" s="7">
        <v>44663</v>
      </c>
      <c r="JP419" t="s">
        <v>353</v>
      </c>
      <c r="JQ419" s="27">
        <v>44694</v>
      </c>
      <c r="JR419" t="s">
        <v>353</v>
      </c>
      <c r="JS419" s="27">
        <v>44694</v>
      </c>
      <c r="JT419" t="s">
        <v>353</v>
      </c>
      <c r="JU419">
        <v>44694</v>
      </c>
      <c r="JV419" t="s">
        <v>354</v>
      </c>
      <c r="JW419">
        <v>44726</v>
      </c>
      <c r="JX419" t="s">
        <v>354</v>
      </c>
      <c r="JY419" s="27">
        <v>44756</v>
      </c>
      <c r="JZ419" t="s">
        <v>354</v>
      </c>
      <c r="KA419" s="27">
        <v>44756</v>
      </c>
      <c r="KB419" t="s">
        <v>540</v>
      </c>
      <c r="KC419" s="27">
        <v>44720</v>
      </c>
      <c r="KD419" t="s">
        <v>540</v>
      </c>
      <c r="KE419" s="27">
        <v>44770</v>
      </c>
    </row>
    <row r="420" spans="7:291" x14ac:dyDescent="0.25">
      <c r="G420">
        <v>2499</v>
      </c>
      <c r="L420">
        <v>2499</v>
      </c>
      <c r="DJ420" t="s">
        <v>540</v>
      </c>
      <c r="DK420" s="7">
        <v>44356</v>
      </c>
      <c r="FL420" t="s">
        <v>365</v>
      </c>
      <c r="FM420" s="27">
        <v>44420</v>
      </c>
      <c r="FN420" t="s">
        <v>363</v>
      </c>
      <c r="FO420" s="27">
        <v>44449</v>
      </c>
      <c r="FP420" t="s">
        <v>363</v>
      </c>
      <c r="FQ420" s="27">
        <v>44449</v>
      </c>
      <c r="FR420" t="s">
        <v>362</v>
      </c>
      <c r="FS420" s="27">
        <v>44449</v>
      </c>
      <c r="FT420" t="s">
        <v>362</v>
      </c>
      <c r="FU420" s="7">
        <v>44449</v>
      </c>
      <c r="FV420" t="s">
        <v>362</v>
      </c>
      <c r="FW420" s="27">
        <v>44449</v>
      </c>
      <c r="FX420" t="s">
        <v>362</v>
      </c>
      <c r="FY420" s="27">
        <v>44449</v>
      </c>
      <c r="FZ420" t="s">
        <v>362</v>
      </c>
      <c r="GA420" s="27">
        <v>44449</v>
      </c>
      <c r="GB420" t="s">
        <v>362</v>
      </c>
      <c r="GC420" s="27">
        <v>44449</v>
      </c>
      <c r="GD420" t="s">
        <v>361</v>
      </c>
      <c r="GE420" s="27">
        <v>44449</v>
      </c>
      <c r="GF420" t="s">
        <v>361</v>
      </c>
      <c r="GG420" s="27">
        <v>44449</v>
      </c>
      <c r="GH420" t="s">
        <v>361</v>
      </c>
      <c r="GI420" s="27">
        <v>44480</v>
      </c>
      <c r="GJ420" t="s">
        <v>361</v>
      </c>
      <c r="GK420" s="27">
        <v>44480</v>
      </c>
      <c r="GL420" t="s">
        <v>363</v>
      </c>
      <c r="GM420" s="27">
        <v>44480</v>
      </c>
      <c r="GN420" t="s">
        <v>362</v>
      </c>
      <c r="GO420" s="27">
        <v>44480</v>
      </c>
      <c r="GP420" t="s">
        <v>362</v>
      </c>
      <c r="GQ420" s="27">
        <v>44480</v>
      </c>
      <c r="GR420" t="s">
        <v>360</v>
      </c>
      <c r="GS420" s="27">
        <v>44480</v>
      </c>
      <c r="GT420" t="s">
        <v>360</v>
      </c>
      <c r="GU420" s="27">
        <v>44508</v>
      </c>
      <c r="GV420" t="s">
        <v>361</v>
      </c>
      <c r="GW420" s="27">
        <v>44508</v>
      </c>
      <c r="GX420" t="s">
        <v>359</v>
      </c>
      <c r="GY420" s="27">
        <v>44508</v>
      </c>
      <c r="GZ420" t="s">
        <v>358</v>
      </c>
      <c r="HA420" s="27">
        <v>44508</v>
      </c>
      <c r="HB420" t="s">
        <v>360</v>
      </c>
      <c r="HC420" s="27">
        <v>44508</v>
      </c>
      <c r="HD420" t="s">
        <v>360</v>
      </c>
      <c r="HE420" s="27">
        <v>44508</v>
      </c>
      <c r="HF420" t="s">
        <v>358</v>
      </c>
      <c r="HG420">
        <v>44508</v>
      </c>
      <c r="HH420" t="s">
        <v>358</v>
      </c>
      <c r="HI420">
        <v>44508</v>
      </c>
      <c r="HJ420" t="s">
        <v>358</v>
      </c>
      <c r="HK420">
        <v>44508</v>
      </c>
      <c r="HL420" t="s">
        <v>360</v>
      </c>
      <c r="HM420" s="27">
        <v>44544</v>
      </c>
      <c r="HN420" t="s">
        <v>354</v>
      </c>
      <c r="HO420" s="27">
        <v>44544</v>
      </c>
      <c r="HP420" t="s">
        <v>356</v>
      </c>
      <c r="HQ420" s="27">
        <v>44452</v>
      </c>
      <c r="HR420" s="470" t="s">
        <v>356</v>
      </c>
      <c r="HS420" s="471">
        <v>44452</v>
      </c>
      <c r="HT420" t="s">
        <v>356</v>
      </c>
      <c r="HU420" s="27">
        <v>44452</v>
      </c>
      <c r="HV420" t="s">
        <v>356</v>
      </c>
      <c r="HW420" s="27">
        <v>44452</v>
      </c>
      <c r="HX420" t="s">
        <v>356</v>
      </c>
      <c r="HY420" s="27">
        <v>44452</v>
      </c>
      <c r="HZ420" t="s">
        <v>353</v>
      </c>
      <c r="IA420" s="27">
        <v>44588</v>
      </c>
      <c r="IB420" t="s">
        <v>353</v>
      </c>
      <c r="IC420" s="27">
        <v>44588</v>
      </c>
      <c r="ID420" t="s">
        <v>353</v>
      </c>
      <c r="IE420" s="27">
        <v>44588</v>
      </c>
      <c r="IF420" t="s">
        <v>541</v>
      </c>
      <c r="IG420" s="27">
        <v>44580</v>
      </c>
      <c r="IH420" t="s">
        <v>355</v>
      </c>
      <c r="II420" s="27">
        <v>44075</v>
      </c>
      <c r="IJ420" t="s">
        <v>355</v>
      </c>
      <c r="IK420" s="27">
        <v>44075</v>
      </c>
      <c r="IL420" t="s">
        <v>355</v>
      </c>
      <c r="IM420" s="27">
        <v>44075</v>
      </c>
      <c r="IN420" t="s">
        <v>355</v>
      </c>
      <c r="IO420" s="27">
        <v>44075</v>
      </c>
      <c r="IR420" t="s">
        <v>356</v>
      </c>
      <c r="IS420">
        <v>44608</v>
      </c>
      <c r="IT420" t="s">
        <v>356</v>
      </c>
      <c r="IU420" s="27">
        <v>44608</v>
      </c>
      <c r="IV420" t="s">
        <v>356</v>
      </c>
      <c r="IW420" s="27">
        <v>44641</v>
      </c>
      <c r="IX420" t="s">
        <v>356</v>
      </c>
      <c r="IY420" s="27">
        <v>44641</v>
      </c>
      <c r="IZ420" t="s">
        <v>356</v>
      </c>
      <c r="JA420" s="27">
        <v>44641</v>
      </c>
      <c r="JD420" t="s">
        <v>356</v>
      </c>
      <c r="JE420" s="27">
        <v>44641</v>
      </c>
      <c r="JF420" t="s">
        <v>121</v>
      </c>
      <c r="JG420">
        <v>44657</v>
      </c>
      <c r="JH420" t="s">
        <v>354</v>
      </c>
      <c r="JI420" s="27">
        <v>44663</v>
      </c>
      <c r="JJ420" t="s">
        <v>354</v>
      </c>
      <c r="JK420">
        <v>44663</v>
      </c>
      <c r="JL420" t="s">
        <v>354</v>
      </c>
      <c r="JM420" s="27">
        <v>44663</v>
      </c>
      <c r="JN420" t="s">
        <v>355</v>
      </c>
      <c r="JO420" s="7">
        <v>44075</v>
      </c>
      <c r="JP420" t="s">
        <v>354</v>
      </c>
      <c r="JQ420" s="27">
        <v>44694</v>
      </c>
      <c r="JR420" t="s">
        <v>354</v>
      </c>
      <c r="JS420" s="27">
        <v>44694</v>
      </c>
      <c r="JT420" t="s">
        <v>354</v>
      </c>
      <c r="JU420">
        <v>44694</v>
      </c>
      <c r="JV420" t="s">
        <v>355</v>
      </c>
      <c r="JW420">
        <v>44075</v>
      </c>
      <c r="JX420" t="s">
        <v>355</v>
      </c>
      <c r="JY420" s="27">
        <v>44075</v>
      </c>
      <c r="JZ420" t="s">
        <v>355</v>
      </c>
      <c r="KA420" s="27">
        <v>44075</v>
      </c>
      <c r="KB420" t="s">
        <v>541</v>
      </c>
      <c r="KC420" s="27">
        <v>44768</v>
      </c>
      <c r="KD420" t="s">
        <v>541</v>
      </c>
      <c r="KE420" s="27">
        <v>44768</v>
      </c>
    </row>
    <row r="421" spans="7:291" x14ac:dyDescent="0.25">
      <c r="G421">
        <v>4277</v>
      </c>
      <c r="L421">
        <v>4277</v>
      </c>
      <c r="DJ421" t="s">
        <v>541</v>
      </c>
      <c r="DK421" s="7">
        <v>44215</v>
      </c>
      <c r="FN421" t="s">
        <v>364</v>
      </c>
      <c r="FO421" s="27">
        <v>44420</v>
      </c>
      <c r="FP421" t="s">
        <v>364</v>
      </c>
      <c r="FQ421" s="27">
        <v>44420</v>
      </c>
      <c r="FR421" t="s">
        <v>363</v>
      </c>
      <c r="FS421" s="27">
        <v>44449</v>
      </c>
      <c r="FT421" t="s">
        <v>363</v>
      </c>
      <c r="FU421" s="7">
        <v>44449</v>
      </c>
      <c r="FV421" t="s">
        <v>363</v>
      </c>
      <c r="FW421" s="27">
        <v>44449</v>
      </c>
      <c r="FX421" t="s">
        <v>363</v>
      </c>
      <c r="FY421" s="27">
        <v>44449</v>
      </c>
      <c r="FZ421" t="s">
        <v>363</v>
      </c>
      <c r="GA421" s="27">
        <v>44449</v>
      </c>
      <c r="GB421" t="s">
        <v>363</v>
      </c>
      <c r="GC421" s="27">
        <v>44449</v>
      </c>
      <c r="GD421" t="s">
        <v>362</v>
      </c>
      <c r="GE421" s="27">
        <v>44449</v>
      </c>
      <c r="GF421" t="s">
        <v>362</v>
      </c>
      <c r="GG421" s="27">
        <v>44449</v>
      </c>
      <c r="GH421" t="s">
        <v>362</v>
      </c>
      <c r="GI421" s="27">
        <v>44480</v>
      </c>
      <c r="GJ421" t="s">
        <v>362</v>
      </c>
      <c r="GK421" s="27">
        <v>44480</v>
      </c>
      <c r="GL421" t="s">
        <v>364</v>
      </c>
      <c r="GM421" s="27">
        <v>44473</v>
      </c>
      <c r="GN421" t="s">
        <v>363</v>
      </c>
      <c r="GO421" s="27">
        <v>44480</v>
      </c>
      <c r="GP421" t="s">
        <v>363</v>
      </c>
      <c r="GQ421" s="27">
        <v>44480</v>
      </c>
      <c r="GR421" t="s">
        <v>361</v>
      </c>
      <c r="GS421" s="27">
        <v>44480</v>
      </c>
      <c r="GT421" t="s">
        <v>361</v>
      </c>
      <c r="GU421" s="27">
        <v>44508</v>
      </c>
      <c r="GV421" t="s">
        <v>362</v>
      </c>
      <c r="GW421" s="27">
        <v>44508</v>
      </c>
      <c r="GX421" t="s">
        <v>360</v>
      </c>
      <c r="GY421" s="27">
        <v>44508</v>
      </c>
      <c r="GZ421" t="s">
        <v>359</v>
      </c>
      <c r="HA421" s="27">
        <v>44508</v>
      </c>
      <c r="HB421" t="s">
        <v>361</v>
      </c>
      <c r="HC421" s="27">
        <v>44508</v>
      </c>
      <c r="HD421" t="s">
        <v>361</v>
      </c>
      <c r="HE421" s="27">
        <v>44508</v>
      </c>
      <c r="HF421" t="s">
        <v>359</v>
      </c>
      <c r="HG421">
        <v>44508</v>
      </c>
      <c r="HH421" t="s">
        <v>359</v>
      </c>
      <c r="HI421">
        <v>44508</v>
      </c>
      <c r="HJ421" t="s">
        <v>359</v>
      </c>
      <c r="HK421">
        <v>44508</v>
      </c>
      <c r="HL421" t="s">
        <v>361</v>
      </c>
      <c r="HM421" s="27">
        <v>44508</v>
      </c>
      <c r="HN421" t="s">
        <v>355</v>
      </c>
      <c r="HO421" s="27">
        <v>44075</v>
      </c>
      <c r="HP421" t="s">
        <v>358</v>
      </c>
      <c r="HQ421" s="27">
        <v>44544</v>
      </c>
      <c r="HR421" s="470" t="s">
        <v>358</v>
      </c>
      <c r="HS421" s="471">
        <v>44544</v>
      </c>
      <c r="HT421" t="s">
        <v>358</v>
      </c>
      <c r="HU421" s="27">
        <v>44544</v>
      </c>
      <c r="HV421" t="s">
        <v>358</v>
      </c>
      <c r="HW421" s="27">
        <v>44544</v>
      </c>
      <c r="HX421" t="s">
        <v>358</v>
      </c>
      <c r="HY421" s="27">
        <v>44544</v>
      </c>
      <c r="HZ421" t="s">
        <v>354</v>
      </c>
      <c r="IA421" s="27">
        <v>44588</v>
      </c>
      <c r="IB421" t="s">
        <v>354</v>
      </c>
      <c r="IC421" s="27">
        <v>44588</v>
      </c>
      <c r="ID421" t="s">
        <v>354</v>
      </c>
      <c r="IE421" s="27">
        <v>44588</v>
      </c>
      <c r="IF421" t="s">
        <v>353</v>
      </c>
      <c r="IG421" s="27">
        <v>44588</v>
      </c>
      <c r="IH421" t="s">
        <v>356</v>
      </c>
      <c r="II421" s="27">
        <v>44588</v>
      </c>
      <c r="IJ421" t="s">
        <v>356</v>
      </c>
      <c r="IK421" s="27">
        <v>44608</v>
      </c>
      <c r="IL421" t="s">
        <v>356</v>
      </c>
      <c r="IM421" s="27">
        <v>44608</v>
      </c>
      <c r="IN421" t="s">
        <v>356</v>
      </c>
      <c r="IO421" s="27">
        <v>44608</v>
      </c>
      <c r="IR421" t="s">
        <v>358</v>
      </c>
      <c r="IS421">
        <v>44608</v>
      </c>
      <c r="IT421" t="s">
        <v>358</v>
      </c>
      <c r="IU421" s="27">
        <v>44608</v>
      </c>
      <c r="IV421" t="s">
        <v>358</v>
      </c>
      <c r="IW421" s="27">
        <v>44641</v>
      </c>
      <c r="IX421" t="s">
        <v>358</v>
      </c>
      <c r="IY421" s="27">
        <v>44641</v>
      </c>
      <c r="IZ421" t="s">
        <v>358</v>
      </c>
      <c r="JA421" s="27">
        <v>44641</v>
      </c>
      <c r="JD421" t="s">
        <v>358</v>
      </c>
      <c r="JE421" s="27">
        <v>44641</v>
      </c>
      <c r="JF421" t="s">
        <v>123</v>
      </c>
      <c r="JG421">
        <v>44657</v>
      </c>
      <c r="JH421" t="s">
        <v>355</v>
      </c>
      <c r="JI421" s="27">
        <v>44075</v>
      </c>
      <c r="JJ421" t="s">
        <v>355</v>
      </c>
      <c r="JK421">
        <v>44075</v>
      </c>
      <c r="JL421" t="s">
        <v>355</v>
      </c>
      <c r="JM421" s="27">
        <v>44075</v>
      </c>
      <c r="JN421" t="s">
        <v>356</v>
      </c>
      <c r="JO421" s="7">
        <v>44641</v>
      </c>
      <c r="JP421" t="s">
        <v>355</v>
      </c>
      <c r="JQ421" s="27">
        <v>44075</v>
      </c>
      <c r="JR421" t="s">
        <v>355</v>
      </c>
      <c r="JS421" s="27">
        <v>44075</v>
      </c>
      <c r="JT421" t="s">
        <v>355</v>
      </c>
      <c r="JU421">
        <v>44075</v>
      </c>
      <c r="JV421" t="s">
        <v>356</v>
      </c>
      <c r="JW421">
        <v>44726</v>
      </c>
      <c r="JX421" t="s">
        <v>356</v>
      </c>
      <c r="JY421" s="27">
        <v>44726</v>
      </c>
      <c r="JZ421" t="s">
        <v>356</v>
      </c>
      <c r="KA421" s="27">
        <v>44726</v>
      </c>
      <c r="KB421" t="s">
        <v>353</v>
      </c>
      <c r="KC421" s="27">
        <v>44756</v>
      </c>
      <c r="KD421" t="s">
        <v>353</v>
      </c>
      <c r="KE421" s="27">
        <v>44756</v>
      </c>
    </row>
    <row r="422" spans="7:291" x14ac:dyDescent="0.25">
      <c r="G422">
        <v>4278</v>
      </c>
      <c r="L422">
        <v>4278</v>
      </c>
      <c r="DJ422" t="s">
        <v>353</v>
      </c>
      <c r="DK422" s="7">
        <v>44368</v>
      </c>
      <c r="FN422" t="s">
        <v>365</v>
      </c>
      <c r="FO422" s="27">
        <v>44449</v>
      </c>
      <c r="FP422" t="s">
        <v>365</v>
      </c>
      <c r="FQ422" s="27">
        <v>44449</v>
      </c>
      <c r="FR422" t="s">
        <v>364</v>
      </c>
      <c r="FS422" s="27">
        <v>44420</v>
      </c>
      <c r="FT422" t="s">
        <v>364</v>
      </c>
      <c r="FU422" s="7">
        <v>44420</v>
      </c>
      <c r="FV422" t="s">
        <v>364</v>
      </c>
      <c r="FW422" s="27">
        <v>44420</v>
      </c>
      <c r="FX422" t="s">
        <v>364</v>
      </c>
      <c r="FY422" s="27">
        <v>44420</v>
      </c>
      <c r="FZ422" t="s">
        <v>364</v>
      </c>
      <c r="GA422" s="27">
        <v>44420</v>
      </c>
      <c r="GB422" t="s">
        <v>364</v>
      </c>
      <c r="GC422" s="27">
        <v>44420</v>
      </c>
      <c r="GD422" t="s">
        <v>363</v>
      </c>
      <c r="GE422" s="27">
        <v>44449</v>
      </c>
      <c r="GF422" t="s">
        <v>363</v>
      </c>
      <c r="GG422" s="27">
        <v>44449</v>
      </c>
      <c r="GH422" t="s">
        <v>363</v>
      </c>
      <c r="GI422" s="27">
        <v>44480</v>
      </c>
      <c r="GJ422" t="s">
        <v>363</v>
      </c>
      <c r="GK422" s="27">
        <v>44480</v>
      </c>
      <c r="GL422" t="s">
        <v>365</v>
      </c>
      <c r="GM422" s="27">
        <v>44480</v>
      </c>
      <c r="GN422" t="s">
        <v>364</v>
      </c>
      <c r="GO422" s="27">
        <v>44473</v>
      </c>
      <c r="GP422" t="s">
        <v>364</v>
      </c>
      <c r="GQ422" s="27">
        <v>44473</v>
      </c>
      <c r="GR422" t="s">
        <v>362</v>
      </c>
      <c r="GS422" s="27">
        <v>44480</v>
      </c>
      <c r="GT422" t="s">
        <v>362</v>
      </c>
      <c r="GU422" s="27">
        <v>44508</v>
      </c>
      <c r="GV422" t="s">
        <v>363</v>
      </c>
      <c r="GW422" s="27">
        <v>44508</v>
      </c>
      <c r="GX422" t="s">
        <v>361</v>
      </c>
      <c r="GY422" s="27">
        <v>44508</v>
      </c>
      <c r="GZ422" t="s">
        <v>360</v>
      </c>
      <c r="HA422" s="27">
        <v>44508</v>
      </c>
      <c r="HB422" t="s">
        <v>362</v>
      </c>
      <c r="HC422" s="27">
        <v>44508</v>
      </c>
      <c r="HD422" t="s">
        <v>362</v>
      </c>
      <c r="HE422" s="27">
        <v>44508</v>
      </c>
      <c r="HF422" t="s">
        <v>360</v>
      </c>
      <c r="HG422">
        <v>44508</v>
      </c>
      <c r="HH422" t="s">
        <v>360</v>
      </c>
      <c r="HI422">
        <v>44508</v>
      </c>
      <c r="HJ422" t="s">
        <v>360</v>
      </c>
      <c r="HK422">
        <v>44508</v>
      </c>
      <c r="HL422" t="s">
        <v>362</v>
      </c>
      <c r="HM422" s="27">
        <v>44544</v>
      </c>
      <c r="HN422" t="s">
        <v>356</v>
      </c>
      <c r="HO422" s="27">
        <v>44452</v>
      </c>
      <c r="HP422" t="s">
        <v>359</v>
      </c>
      <c r="HQ422" s="27">
        <v>44544</v>
      </c>
      <c r="HR422" s="470" t="s">
        <v>359</v>
      </c>
      <c r="HS422" s="471">
        <v>44544</v>
      </c>
      <c r="HT422" t="s">
        <v>359</v>
      </c>
      <c r="HU422" s="27">
        <v>44544</v>
      </c>
      <c r="HV422" t="s">
        <v>359</v>
      </c>
      <c r="HW422" s="27">
        <v>44544</v>
      </c>
      <c r="HX422" t="s">
        <v>359</v>
      </c>
      <c r="HY422" s="27">
        <v>44544</v>
      </c>
      <c r="HZ422" t="s">
        <v>355</v>
      </c>
      <c r="IA422" s="27">
        <v>44075</v>
      </c>
      <c r="IB422" t="s">
        <v>355</v>
      </c>
      <c r="IC422" s="27">
        <v>44075</v>
      </c>
      <c r="ID422" t="s">
        <v>355</v>
      </c>
      <c r="IE422" s="27">
        <v>44075</v>
      </c>
      <c r="IF422" t="s">
        <v>354</v>
      </c>
      <c r="IG422" s="27">
        <v>44588</v>
      </c>
      <c r="IH422" t="s">
        <v>358</v>
      </c>
      <c r="II422" s="27">
        <v>44588</v>
      </c>
      <c r="IJ422" t="s">
        <v>358</v>
      </c>
      <c r="IK422" s="27">
        <v>44608</v>
      </c>
      <c r="IL422" t="s">
        <v>358</v>
      </c>
      <c r="IM422" s="27">
        <v>44608</v>
      </c>
      <c r="IN422" t="s">
        <v>358</v>
      </c>
      <c r="IO422" s="27">
        <v>44608</v>
      </c>
      <c r="IR422" t="s">
        <v>359</v>
      </c>
      <c r="IS422">
        <v>44608</v>
      </c>
      <c r="IT422" t="s">
        <v>359</v>
      </c>
      <c r="IU422" s="27">
        <v>44608</v>
      </c>
      <c r="IV422" t="s">
        <v>359</v>
      </c>
      <c r="IW422" s="27">
        <v>44641</v>
      </c>
      <c r="IX422" t="s">
        <v>359</v>
      </c>
      <c r="IY422" s="27">
        <v>44641</v>
      </c>
      <c r="IZ422" t="s">
        <v>359</v>
      </c>
      <c r="JA422" s="27">
        <v>44641</v>
      </c>
      <c r="JD422" t="s">
        <v>359</v>
      </c>
      <c r="JE422" s="27">
        <v>44641</v>
      </c>
      <c r="JF422" t="s">
        <v>125</v>
      </c>
      <c r="JG422">
        <v>44657</v>
      </c>
      <c r="JH422" t="s">
        <v>356</v>
      </c>
      <c r="JI422" s="27">
        <v>44641</v>
      </c>
      <c r="JJ422" t="s">
        <v>356</v>
      </c>
      <c r="JK422">
        <v>44641</v>
      </c>
      <c r="JL422" t="s">
        <v>356</v>
      </c>
      <c r="JM422" s="27">
        <v>44641</v>
      </c>
      <c r="JN422" t="s">
        <v>358</v>
      </c>
      <c r="JO422" s="7">
        <v>44663</v>
      </c>
      <c r="JP422" t="s">
        <v>356</v>
      </c>
      <c r="JQ422" s="27">
        <v>44697</v>
      </c>
      <c r="JR422" t="s">
        <v>356</v>
      </c>
      <c r="JS422" s="27">
        <v>44697</v>
      </c>
      <c r="JT422" t="s">
        <v>356</v>
      </c>
      <c r="JU422">
        <v>44715</v>
      </c>
      <c r="JV422" t="s">
        <v>358</v>
      </c>
      <c r="JW422">
        <v>44697</v>
      </c>
      <c r="JX422" t="s">
        <v>358</v>
      </c>
      <c r="JY422" s="27">
        <v>44756</v>
      </c>
      <c r="JZ422" t="s">
        <v>358</v>
      </c>
      <c r="KA422" s="27">
        <v>44756</v>
      </c>
      <c r="KB422" t="s">
        <v>354</v>
      </c>
      <c r="KC422" s="27">
        <v>44756</v>
      </c>
      <c r="KD422" t="s">
        <v>354</v>
      </c>
      <c r="KE422" s="27">
        <v>44756</v>
      </c>
    </row>
    <row r="423" spans="7:291" x14ac:dyDescent="0.25">
      <c r="G423">
        <v>4280</v>
      </c>
      <c r="L423">
        <v>4280</v>
      </c>
      <c r="DJ423" t="s">
        <v>354</v>
      </c>
      <c r="DK423" s="7">
        <v>44368</v>
      </c>
      <c r="FR423" t="s">
        <v>365</v>
      </c>
      <c r="FS423" s="27">
        <v>44449</v>
      </c>
      <c r="FT423" t="s">
        <v>365</v>
      </c>
      <c r="FU423" s="7">
        <v>44449</v>
      </c>
      <c r="FV423" t="s">
        <v>365</v>
      </c>
      <c r="FW423" s="27">
        <v>44449</v>
      </c>
      <c r="FX423" t="s">
        <v>365</v>
      </c>
      <c r="FY423" s="27">
        <v>44449</v>
      </c>
      <c r="FZ423" t="s">
        <v>365</v>
      </c>
      <c r="GA423" s="27">
        <v>44449</v>
      </c>
      <c r="GB423" t="s">
        <v>365</v>
      </c>
      <c r="GC423" s="27">
        <v>44449</v>
      </c>
      <c r="GD423" t="s">
        <v>364</v>
      </c>
      <c r="GE423" s="27">
        <v>44420</v>
      </c>
      <c r="GF423" t="s">
        <v>364</v>
      </c>
      <c r="GG423" s="27">
        <v>44473</v>
      </c>
      <c r="GH423" t="s">
        <v>364</v>
      </c>
      <c r="GI423" s="27">
        <v>44473</v>
      </c>
      <c r="GJ423" t="s">
        <v>364</v>
      </c>
      <c r="GK423" s="27">
        <v>44473</v>
      </c>
      <c r="GN423" t="s">
        <v>365</v>
      </c>
      <c r="GO423" s="27">
        <v>44480</v>
      </c>
      <c r="GP423" t="s">
        <v>365</v>
      </c>
      <c r="GQ423" s="27">
        <v>44480</v>
      </c>
      <c r="GR423" t="s">
        <v>363</v>
      </c>
      <c r="GS423" s="27">
        <v>44480</v>
      </c>
      <c r="GT423" t="s">
        <v>363</v>
      </c>
      <c r="GU423" s="27">
        <v>44508</v>
      </c>
      <c r="GV423" t="s">
        <v>364</v>
      </c>
      <c r="GW423" s="27">
        <v>44473</v>
      </c>
      <c r="GX423" t="s">
        <v>362</v>
      </c>
      <c r="GY423" s="27">
        <v>44508</v>
      </c>
      <c r="GZ423" t="s">
        <v>361</v>
      </c>
      <c r="HA423" s="27">
        <v>44508</v>
      </c>
      <c r="HB423" t="s">
        <v>363</v>
      </c>
      <c r="HC423" s="27">
        <v>44508</v>
      </c>
      <c r="HD423" t="s">
        <v>363</v>
      </c>
      <c r="HE423" s="27">
        <v>44508</v>
      </c>
      <c r="HF423" t="s">
        <v>361</v>
      </c>
      <c r="HG423">
        <v>44508</v>
      </c>
      <c r="HH423" t="s">
        <v>361</v>
      </c>
      <c r="HI423">
        <v>44508</v>
      </c>
      <c r="HJ423" t="s">
        <v>361</v>
      </c>
      <c r="HK423">
        <v>44508</v>
      </c>
      <c r="HL423" t="s">
        <v>363</v>
      </c>
      <c r="HM423" s="27">
        <v>44544</v>
      </c>
      <c r="HN423" t="s">
        <v>358</v>
      </c>
      <c r="HO423" s="27">
        <v>44544</v>
      </c>
      <c r="HP423" t="s">
        <v>360</v>
      </c>
      <c r="HQ423" s="27">
        <v>44544</v>
      </c>
      <c r="HR423" s="470" t="s">
        <v>360</v>
      </c>
      <c r="HS423" s="471">
        <v>44544</v>
      </c>
      <c r="HT423" t="s">
        <v>360</v>
      </c>
      <c r="HU423" s="27">
        <v>44544</v>
      </c>
      <c r="HV423" t="s">
        <v>360</v>
      </c>
      <c r="HW423" s="27">
        <v>44544</v>
      </c>
      <c r="HX423" t="s">
        <v>360</v>
      </c>
      <c r="HY423" s="27">
        <v>44544</v>
      </c>
      <c r="HZ423" t="s">
        <v>356</v>
      </c>
      <c r="IA423" s="27">
        <v>44588</v>
      </c>
      <c r="IB423" t="s">
        <v>356</v>
      </c>
      <c r="IC423" s="27">
        <v>44588</v>
      </c>
      <c r="ID423" t="s">
        <v>356</v>
      </c>
      <c r="IE423" s="27">
        <v>44588</v>
      </c>
      <c r="IF423" t="s">
        <v>355</v>
      </c>
      <c r="IG423" s="27">
        <v>44075</v>
      </c>
      <c r="IH423" t="s">
        <v>359</v>
      </c>
      <c r="II423" s="27">
        <v>44588</v>
      </c>
      <c r="IJ423" t="s">
        <v>359</v>
      </c>
      <c r="IK423" s="27">
        <v>44608</v>
      </c>
      <c r="IL423" t="s">
        <v>359</v>
      </c>
      <c r="IM423" s="27">
        <v>44608</v>
      </c>
      <c r="IN423" t="s">
        <v>359</v>
      </c>
      <c r="IO423" s="27">
        <v>44608</v>
      </c>
      <c r="IR423" t="s">
        <v>360</v>
      </c>
      <c r="IS423">
        <v>44608</v>
      </c>
      <c r="IT423" t="s">
        <v>360</v>
      </c>
      <c r="IU423" s="27">
        <v>44608</v>
      </c>
      <c r="IV423" t="s">
        <v>360</v>
      </c>
      <c r="IW423" s="27">
        <v>44641</v>
      </c>
      <c r="IX423" t="s">
        <v>360</v>
      </c>
      <c r="IY423" s="27">
        <v>44641</v>
      </c>
      <c r="IZ423" t="s">
        <v>360</v>
      </c>
      <c r="JA423" s="27">
        <v>44641</v>
      </c>
      <c r="JD423" t="s">
        <v>360</v>
      </c>
      <c r="JE423" s="27">
        <v>44641</v>
      </c>
      <c r="JF423" t="s">
        <v>127</v>
      </c>
      <c r="JG423">
        <v>44657</v>
      </c>
      <c r="JH423" t="s">
        <v>358</v>
      </c>
      <c r="JI423" s="27">
        <v>44663</v>
      </c>
      <c r="JJ423" t="s">
        <v>358</v>
      </c>
      <c r="JK423">
        <v>44663</v>
      </c>
      <c r="JL423" t="s">
        <v>358</v>
      </c>
      <c r="JM423" s="27">
        <v>44663</v>
      </c>
      <c r="JN423" t="s">
        <v>359</v>
      </c>
      <c r="JO423" s="7">
        <v>44641</v>
      </c>
      <c r="JP423" t="s">
        <v>358</v>
      </c>
      <c r="JQ423" s="27">
        <v>44697</v>
      </c>
      <c r="JR423" t="s">
        <v>358</v>
      </c>
      <c r="JS423" s="27">
        <v>44697</v>
      </c>
      <c r="JT423" t="s">
        <v>358</v>
      </c>
      <c r="JU423">
        <v>44697</v>
      </c>
      <c r="JV423" t="s">
        <v>359</v>
      </c>
      <c r="JW423">
        <v>44641</v>
      </c>
      <c r="JX423" t="s">
        <v>359</v>
      </c>
      <c r="JY423" s="27">
        <v>44756</v>
      </c>
      <c r="JZ423" t="s">
        <v>359</v>
      </c>
      <c r="KA423" s="27">
        <v>44756</v>
      </c>
      <c r="KB423" t="s">
        <v>355</v>
      </c>
      <c r="KC423" s="27">
        <v>44075</v>
      </c>
      <c r="KD423" t="s">
        <v>355</v>
      </c>
      <c r="KE423" s="27">
        <v>44075</v>
      </c>
    </row>
    <row r="424" spans="7:291" x14ac:dyDescent="0.25">
      <c r="G424" t="s">
        <v>2593</v>
      </c>
      <c r="L424" t="s">
        <v>2593</v>
      </c>
      <c r="DJ424" t="s">
        <v>355</v>
      </c>
      <c r="DK424" s="7">
        <v>44075</v>
      </c>
      <c r="GD424" t="s">
        <v>365</v>
      </c>
      <c r="GE424" s="27">
        <v>44449</v>
      </c>
      <c r="GF424" t="s">
        <v>365</v>
      </c>
      <c r="GG424" s="27">
        <v>44449</v>
      </c>
      <c r="GH424" t="s">
        <v>365</v>
      </c>
      <c r="GI424" s="27">
        <v>44480</v>
      </c>
      <c r="GJ424" t="s">
        <v>365</v>
      </c>
      <c r="GK424" s="27">
        <v>44480</v>
      </c>
      <c r="GP424" t="s">
        <v>2587</v>
      </c>
      <c r="GQ424" s="27">
        <v>44498</v>
      </c>
      <c r="GR424" t="s">
        <v>364</v>
      </c>
      <c r="GS424" s="27">
        <v>44473</v>
      </c>
      <c r="GT424" t="s">
        <v>364</v>
      </c>
      <c r="GU424" s="27">
        <v>44473</v>
      </c>
      <c r="GV424" t="s">
        <v>365</v>
      </c>
      <c r="GW424" s="27">
        <v>44508</v>
      </c>
      <c r="GX424" t="s">
        <v>363</v>
      </c>
      <c r="GY424" s="27">
        <v>44508</v>
      </c>
      <c r="GZ424" t="s">
        <v>362</v>
      </c>
      <c r="HA424" s="27">
        <v>44508</v>
      </c>
      <c r="HB424" t="s">
        <v>364</v>
      </c>
      <c r="HC424" s="27">
        <v>44473</v>
      </c>
      <c r="HD424" t="s">
        <v>364</v>
      </c>
      <c r="HE424" s="27">
        <v>44473</v>
      </c>
      <c r="HF424" t="s">
        <v>362</v>
      </c>
      <c r="HG424">
        <v>44508</v>
      </c>
      <c r="HH424" t="s">
        <v>362</v>
      </c>
      <c r="HI424">
        <v>44508</v>
      </c>
      <c r="HJ424" t="s">
        <v>362</v>
      </c>
      <c r="HK424">
        <v>44508</v>
      </c>
      <c r="HL424" t="s">
        <v>364</v>
      </c>
      <c r="HM424" s="27">
        <v>44473</v>
      </c>
      <c r="HN424" t="s">
        <v>359</v>
      </c>
      <c r="HO424" s="27">
        <v>44544</v>
      </c>
      <c r="HP424" t="s">
        <v>361</v>
      </c>
      <c r="HQ424" s="27">
        <v>44508</v>
      </c>
      <c r="HR424" s="470" t="s">
        <v>361</v>
      </c>
      <c r="HS424" s="471">
        <v>44508</v>
      </c>
      <c r="HT424" t="s">
        <v>361</v>
      </c>
      <c r="HU424" s="27">
        <v>44508</v>
      </c>
      <c r="HV424" t="s">
        <v>361</v>
      </c>
      <c r="HW424" s="27">
        <v>44508</v>
      </c>
      <c r="HX424" t="s">
        <v>361</v>
      </c>
      <c r="HY424" s="27">
        <v>44508</v>
      </c>
      <c r="HZ424" t="s">
        <v>358</v>
      </c>
      <c r="IA424" s="27">
        <v>44588</v>
      </c>
      <c r="IB424" t="s">
        <v>358</v>
      </c>
      <c r="IC424" s="27">
        <v>44588</v>
      </c>
      <c r="ID424" t="s">
        <v>358</v>
      </c>
      <c r="IE424" s="27">
        <v>44588</v>
      </c>
      <c r="IF424" t="s">
        <v>356</v>
      </c>
      <c r="IG424" s="27">
        <v>44588</v>
      </c>
      <c r="IH424" t="s">
        <v>360</v>
      </c>
      <c r="II424" s="27">
        <v>44588</v>
      </c>
      <c r="IJ424" t="s">
        <v>360</v>
      </c>
      <c r="IK424" s="27">
        <v>44608</v>
      </c>
      <c r="IL424" t="s">
        <v>360</v>
      </c>
      <c r="IM424" s="27">
        <v>44608</v>
      </c>
      <c r="IN424" t="s">
        <v>360</v>
      </c>
      <c r="IO424" s="27">
        <v>44608</v>
      </c>
      <c r="IR424" t="s">
        <v>361</v>
      </c>
      <c r="IS424">
        <v>44508</v>
      </c>
      <c r="IT424" t="s">
        <v>361</v>
      </c>
      <c r="IU424" s="27">
        <v>44508</v>
      </c>
      <c r="IV424" t="s">
        <v>361</v>
      </c>
      <c r="IW424" s="27">
        <v>44508</v>
      </c>
      <c r="IX424" t="s">
        <v>361</v>
      </c>
      <c r="IY424" s="27">
        <v>44508</v>
      </c>
      <c r="IZ424" t="s">
        <v>361</v>
      </c>
      <c r="JA424" s="27">
        <v>44508</v>
      </c>
      <c r="JD424" t="s">
        <v>361</v>
      </c>
      <c r="JE424" s="27">
        <v>44508</v>
      </c>
      <c r="JF424" t="s">
        <v>129</v>
      </c>
      <c r="JG424">
        <v>44657</v>
      </c>
      <c r="JH424" t="s">
        <v>359</v>
      </c>
      <c r="JI424" s="27">
        <v>44641</v>
      </c>
      <c r="JJ424" t="s">
        <v>359</v>
      </c>
      <c r="JK424">
        <v>44641</v>
      </c>
      <c r="JL424" t="s">
        <v>359</v>
      </c>
      <c r="JM424" s="27">
        <v>44641</v>
      </c>
      <c r="JN424" t="s">
        <v>360</v>
      </c>
      <c r="JO424" s="7">
        <v>44663</v>
      </c>
      <c r="JP424" t="s">
        <v>359</v>
      </c>
      <c r="JQ424" s="27">
        <v>44641</v>
      </c>
      <c r="JR424" t="s">
        <v>359</v>
      </c>
      <c r="JS424" s="27">
        <v>44641</v>
      </c>
      <c r="JT424" t="s">
        <v>359</v>
      </c>
      <c r="JU424">
        <v>44641</v>
      </c>
      <c r="JV424" t="s">
        <v>360</v>
      </c>
      <c r="JW424">
        <v>44726</v>
      </c>
      <c r="JX424" t="s">
        <v>360</v>
      </c>
      <c r="JY424" s="27">
        <v>44756</v>
      </c>
      <c r="JZ424" t="s">
        <v>360</v>
      </c>
      <c r="KA424" s="27">
        <v>44756</v>
      </c>
      <c r="KB424" t="s">
        <v>356</v>
      </c>
      <c r="KC424" s="27">
        <v>44726</v>
      </c>
      <c r="KD424" t="s">
        <v>356</v>
      </c>
      <c r="KE424" s="27">
        <v>44726</v>
      </c>
    </row>
    <row r="425" spans="7:291" x14ac:dyDescent="0.25">
      <c r="G425">
        <v>8520</v>
      </c>
      <c r="L425">
        <v>8520</v>
      </c>
      <c r="DJ425" t="s">
        <v>356</v>
      </c>
      <c r="DK425" s="7">
        <v>44368</v>
      </c>
      <c r="GR425" t="s">
        <v>365</v>
      </c>
      <c r="GS425" s="27">
        <v>44480</v>
      </c>
      <c r="GT425" t="s">
        <v>365</v>
      </c>
      <c r="GU425" s="27">
        <v>44508</v>
      </c>
      <c r="GV425" t="s">
        <v>2587</v>
      </c>
      <c r="GW425" s="27">
        <v>44498</v>
      </c>
      <c r="GX425" t="s">
        <v>364</v>
      </c>
      <c r="GY425" s="27">
        <v>44473</v>
      </c>
      <c r="GZ425" t="s">
        <v>363</v>
      </c>
      <c r="HA425" s="27">
        <v>44508</v>
      </c>
      <c r="HB425" t="s">
        <v>365</v>
      </c>
      <c r="HC425" s="27">
        <v>44508</v>
      </c>
      <c r="HD425" t="s">
        <v>365</v>
      </c>
      <c r="HE425" s="27">
        <v>44508</v>
      </c>
      <c r="HF425" t="s">
        <v>363</v>
      </c>
      <c r="HG425">
        <v>44508</v>
      </c>
      <c r="HH425" t="s">
        <v>363</v>
      </c>
      <c r="HI425">
        <v>44508</v>
      </c>
      <c r="HJ425" t="s">
        <v>363</v>
      </c>
      <c r="HK425">
        <v>44508</v>
      </c>
      <c r="HL425" t="s">
        <v>365</v>
      </c>
      <c r="HM425" s="27">
        <v>44544</v>
      </c>
      <c r="HN425" t="s">
        <v>360</v>
      </c>
      <c r="HO425" s="27">
        <v>44544</v>
      </c>
      <c r="HP425" t="s">
        <v>362</v>
      </c>
      <c r="HQ425" s="27">
        <v>44544</v>
      </c>
      <c r="HR425" s="470" t="s">
        <v>362</v>
      </c>
      <c r="HS425" s="471">
        <v>44544</v>
      </c>
      <c r="HT425" t="s">
        <v>362</v>
      </c>
      <c r="HU425" s="27">
        <v>44544</v>
      </c>
      <c r="HV425" t="s">
        <v>362</v>
      </c>
      <c r="HW425" s="27">
        <v>44544</v>
      </c>
      <c r="HX425" t="s">
        <v>362</v>
      </c>
      <c r="HY425" s="27">
        <v>44544</v>
      </c>
      <c r="HZ425" t="s">
        <v>359</v>
      </c>
      <c r="IA425" s="27">
        <v>44588</v>
      </c>
      <c r="IB425" t="s">
        <v>359</v>
      </c>
      <c r="IC425" s="27">
        <v>44588</v>
      </c>
      <c r="ID425" t="s">
        <v>359</v>
      </c>
      <c r="IE425" s="27">
        <v>44588</v>
      </c>
      <c r="IF425" t="s">
        <v>358</v>
      </c>
      <c r="IG425" s="27">
        <v>44588</v>
      </c>
      <c r="IH425" t="s">
        <v>361</v>
      </c>
      <c r="II425" s="27">
        <v>44508</v>
      </c>
      <c r="IJ425" t="s">
        <v>361</v>
      </c>
      <c r="IK425" s="27">
        <v>44508</v>
      </c>
      <c r="IL425" t="s">
        <v>361</v>
      </c>
      <c r="IM425" s="27">
        <v>44508</v>
      </c>
      <c r="IN425" t="s">
        <v>361</v>
      </c>
      <c r="IO425" s="27">
        <v>44508</v>
      </c>
      <c r="IR425" t="s">
        <v>362</v>
      </c>
      <c r="IS425">
        <v>44608</v>
      </c>
      <c r="IT425" t="s">
        <v>362</v>
      </c>
      <c r="IU425" s="27">
        <v>44608</v>
      </c>
      <c r="IV425" t="s">
        <v>362</v>
      </c>
      <c r="IW425" s="27">
        <v>44641</v>
      </c>
      <c r="IX425" t="s">
        <v>362</v>
      </c>
      <c r="IY425" s="27">
        <v>44641</v>
      </c>
      <c r="IZ425" t="s">
        <v>362</v>
      </c>
      <c r="JA425" s="27">
        <v>44641</v>
      </c>
      <c r="JD425" t="s">
        <v>362</v>
      </c>
      <c r="JE425" s="27">
        <v>44641</v>
      </c>
      <c r="JF425" t="s">
        <v>130</v>
      </c>
      <c r="JG425">
        <v>44602</v>
      </c>
      <c r="JH425" t="s">
        <v>360</v>
      </c>
      <c r="JI425" s="27">
        <v>44663</v>
      </c>
      <c r="JJ425" t="s">
        <v>360</v>
      </c>
      <c r="JK425">
        <v>44663</v>
      </c>
      <c r="JL425" t="s">
        <v>360</v>
      </c>
      <c r="JM425" s="27">
        <v>44663</v>
      </c>
      <c r="JN425" t="s">
        <v>361</v>
      </c>
      <c r="JO425" s="7">
        <v>44663</v>
      </c>
      <c r="JP425" t="s">
        <v>360</v>
      </c>
      <c r="JQ425" s="27">
        <v>44694</v>
      </c>
      <c r="JR425" t="s">
        <v>360</v>
      </c>
      <c r="JS425" s="27">
        <v>44694</v>
      </c>
      <c r="JT425" t="s">
        <v>360</v>
      </c>
      <c r="JU425">
        <v>44694</v>
      </c>
      <c r="JV425" t="s">
        <v>361</v>
      </c>
      <c r="JW425">
        <v>44726</v>
      </c>
      <c r="JX425" t="s">
        <v>361</v>
      </c>
      <c r="JY425" s="27">
        <v>44726</v>
      </c>
      <c r="JZ425" t="s">
        <v>361</v>
      </c>
      <c r="KA425" s="27">
        <v>44726</v>
      </c>
      <c r="KB425" t="s">
        <v>358</v>
      </c>
      <c r="KC425" s="27">
        <v>44756</v>
      </c>
      <c r="KD425" t="s">
        <v>358</v>
      </c>
      <c r="KE425" s="27">
        <v>44756</v>
      </c>
    </row>
    <row r="426" spans="7:291" x14ac:dyDescent="0.25">
      <c r="G426">
        <v>8525</v>
      </c>
      <c r="L426">
        <v>8525</v>
      </c>
      <c r="DJ426" t="s">
        <v>358</v>
      </c>
      <c r="DK426" s="7">
        <v>44368</v>
      </c>
      <c r="GR426" t="s">
        <v>2587</v>
      </c>
      <c r="GS426" s="27">
        <v>44498</v>
      </c>
      <c r="GT426" t="s">
        <v>2587</v>
      </c>
      <c r="GU426" s="27">
        <v>44498</v>
      </c>
      <c r="GX426" t="s">
        <v>365</v>
      </c>
      <c r="GY426" s="27">
        <v>44508</v>
      </c>
      <c r="GZ426" t="s">
        <v>364</v>
      </c>
      <c r="HA426" s="27">
        <v>44473</v>
      </c>
      <c r="HB426" t="s">
        <v>2587</v>
      </c>
      <c r="HC426" s="27">
        <v>44498</v>
      </c>
      <c r="HD426" t="s">
        <v>2587</v>
      </c>
      <c r="HE426" s="27">
        <v>44498</v>
      </c>
      <c r="HF426" t="s">
        <v>364</v>
      </c>
      <c r="HG426">
        <v>44473</v>
      </c>
      <c r="HH426" t="s">
        <v>364</v>
      </c>
      <c r="HI426">
        <v>44473</v>
      </c>
      <c r="HJ426" t="s">
        <v>364</v>
      </c>
      <c r="HK426">
        <v>44473</v>
      </c>
      <c r="HL426" t="s">
        <v>2587</v>
      </c>
      <c r="HM426" s="27">
        <v>44498</v>
      </c>
      <c r="HN426" t="s">
        <v>361</v>
      </c>
      <c r="HO426" s="27">
        <v>44508</v>
      </c>
      <c r="HP426" t="s">
        <v>363</v>
      </c>
      <c r="HQ426" s="27">
        <v>44544</v>
      </c>
      <c r="HR426" s="470" t="s">
        <v>363</v>
      </c>
      <c r="HS426" s="471">
        <v>44544</v>
      </c>
      <c r="HT426" t="s">
        <v>363</v>
      </c>
      <c r="HU426" s="27">
        <v>44544</v>
      </c>
      <c r="HV426" t="s">
        <v>363</v>
      </c>
      <c r="HW426" s="27">
        <v>44544</v>
      </c>
      <c r="HX426" t="s">
        <v>363</v>
      </c>
      <c r="HY426" s="27">
        <v>44544</v>
      </c>
      <c r="HZ426" t="s">
        <v>360</v>
      </c>
      <c r="IA426" s="27">
        <v>44588</v>
      </c>
      <c r="IB426" t="s">
        <v>360</v>
      </c>
      <c r="IC426" s="27">
        <v>44588</v>
      </c>
      <c r="ID426" t="s">
        <v>360</v>
      </c>
      <c r="IE426" s="27">
        <v>44588</v>
      </c>
      <c r="IF426" t="s">
        <v>359</v>
      </c>
      <c r="IG426" s="27">
        <v>44588</v>
      </c>
      <c r="IH426" t="s">
        <v>362</v>
      </c>
      <c r="II426" s="27">
        <v>44587</v>
      </c>
      <c r="IJ426" t="s">
        <v>362</v>
      </c>
      <c r="IK426" s="27">
        <v>44608</v>
      </c>
      <c r="IL426" t="s">
        <v>362</v>
      </c>
      <c r="IM426" s="27">
        <v>44608</v>
      </c>
      <c r="IN426" t="s">
        <v>362</v>
      </c>
      <c r="IO426" s="27">
        <v>44608</v>
      </c>
      <c r="IR426" t="s">
        <v>363</v>
      </c>
      <c r="IS426">
        <v>44608</v>
      </c>
      <c r="IT426" t="s">
        <v>363</v>
      </c>
      <c r="IU426" s="27">
        <v>44608</v>
      </c>
      <c r="IV426" t="s">
        <v>363</v>
      </c>
      <c r="IW426" s="27">
        <v>44641</v>
      </c>
      <c r="IX426" t="s">
        <v>363</v>
      </c>
      <c r="IY426" s="27">
        <v>44641</v>
      </c>
      <c r="IZ426" t="s">
        <v>363</v>
      </c>
      <c r="JA426" s="27">
        <v>44641</v>
      </c>
      <c r="JD426" t="s">
        <v>363</v>
      </c>
      <c r="JE426" s="27">
        <v>44641</v>
      </c>
      <c r="JF426" t="s">
        <v>131</v>
      </c>
      <c r="JG426">
        <v>44657</v>
      </c>
      <c r="JH426" t="s">
        <v>361</v>
      </c>
      <c r="JI426" s="27">
        <v>44663</v>
      </c>
      <c r="JJ426" t="s">
        <v>361</v>
      </c>
      <c r="JK426">
        <v>44663</v>
      </c>
      <c r="JL426" t="s">
        <v>361</v>
      </c>
      <c r="JM426" s="27">
        <v>44663</v>
      </c>
      <c r="JN426" t="s">
        <v>362</v>
      </c>
      <c r="JO426" s="7">
        <v>44663</v>
      </c>
      <c r="JP426" t="s">
        <v>361</v>
      </c>
      <c r="JQ426" s="27">
        <v>44694</v>
      </c>
      <c r="JR426" t="s">
        <v>361</v>
      </c>
      <c r="JS426" s="27">
        <v>44694</v>
      </c>
      <c r="JT426" t="s">
        <v>361</v>
      </c>
      <c r="JU426">
        <v>44694</v>
      </c>
      <c r="JV426" t="s">
        <v>362</v>
      </c>
      <c r="JW426">
        <v>44726</v>
      </c>
      <c r="JX426" t="s">
        <v>362</v>
      </c>
      <c r="JY426" s="27">
        <v>44756</v>
      </c>
      <c r="JZ426" t="s">
        <v>362</v>
      </c>
      <c r="KA426" s="27">
        <v>44756</v>
      </c>
      <c r="KB426" t="s">
        <v>359</v>
      </c>
      <c r="KC426" s="27">
        <v>44756</v>
      </c>
      <c r="KD426" t="s">
        <v>359</v>
      </c>
      <c r="KE426" s="27">
        <v>44756</v>
      </c>
    </row>
    <row r="427" spans="7:291" x14ac:dyDescent="0.25">
      <c r="G427">
        <v>8530</v>
      </c>
      <c r="L427">
        <v>8530</v>
      </c>
      <c r="DJ427" t="s">
        <v>359</v>
      </c>
      <c r="DK427" s="7">
        <v>44368</v>
      </c>
      <c r="GX427" t="s">
        <v>2587</v>
      </c>
      <c r="GY427" s="27">
        <v>44498</v>
      </c>
      <c r="GZ427" t="s">
        <v>365</v>
      </c>
      <c r="HA427" s="27">
        <v>44508</v>
      </c>
      <c r="HF427" t="s">
        <v>365</v>
      </c>
      <c r="HG427">
        <v>44508</v>
      </c>
      <c r="HH427" t="s">
        <v>365</v>
      </c>
      <c r="HI427">
        <v>44508</v>
      </c>
      <c r="HJ427" t="s">
        <v>365</v>
      </c>
      <c r="HK427">
        <v>44508</v>
      </c>
      <c r="HN427" t="s">
        <v>362</v>
      </c>
      <c r="HO427" s="27">
        <v>44544</v>
      </c>
      <c r="HP427" t="s">
        <v>364</v>
      </c>
      <c r="HQ427" s="27">
        <v>44473</v>
      </c>
      <c r="HR427" s="470" t="s">
        <v>364</v>
      </c>
      <c r="HS427" s="471">
        <v>44473</v>
      </c>
      <c r="HT427" t="s">
        <v>364</v>
      </c>
      <c r="HU427" s="27">
        <v>44473</v>
      </c>
      <c r="HV427" t="s">
        <v>364</v>
      </c>
      <c r="HW427" s="27">
        <v>44473</v>
      </c>
      <c r="HX427" t="s">
        <v>364</v>
      </c>
      <c r="HY427" s="27">
        <v>44473</v>
      </c>
      <c r="HZ427" t="s">
        <v>361</v>
      </c>
      <c r="IA427" s="27">
        <v>44508</v>
      </c>
      <c r="IB427" t="s">
        <v>361</v>
      </c>
      <c r="IC427" s="27">
        <v>44508</v>
      </c>
      <c r="ID427" t="s">
        <v>361</v>
      </c>
      <c r="IE427" s="27">
        <v>44508</v>
      </c>
      <c r="IF427" t="s">
        <v>360</v>
      </c>
      <c r="IG427" s="27">
        <v>44588</v>
      </c>
      <c r="IH427" t="s">
        <v>363</v>
      </c>
      <c r="II427" s="27">
        <v>44587</v>
      </c>
      <c r="IJ427" t="s">
        <v>363</v>
      </c>
      <c r="IK427" s="27">
        <v>44608</v>
      </c>
      <c r="IL427" t="s">
        <v>363</v>
      </c>
      <c r="IM427" s="27">
        <v>44608</v>
      </c>
      <c r="IN427" t="s">
        <v>363</v>
      </c>
      <c r="IO427" s="27">
        <v>44608</v>
      </c>
      <c r="IR427" t="s">
        <v>364</v>
      </c>
      <c r="IS427">
        <v>44473</v>
      </c>
      <c r="IT427" t="s">
        <v>364</v>
      </c>
      <c r="IU427" s="27">
        <v>44473</v>
      </c>
      <c r="IV427" t="s">
        <v>364</v>
      </c>
      <c r="IW427" s="27">
        <v>44473</v>
      </c>
      <c r="IX427" t="s">
        <v>364</v>
      </c>
      <c r="IY427" s="27">
        <v>44473</v>
      </c>
      <c r="IZ427" t="s">
        <v>364</v>
      </c>
      <c r="JA427" s="27">
        <v>44473</v>
      </c>
      <c r="JD427" t="s">
        <v>364</v>
      </c>
      <c r="JE427" s="27">
        <v>44473</v>
      </c>
      <c r="JF427" t="s">
        <v>2550</v>
      </c>
      <c r="JG427">
        <v>44497</v>
      </c>
      <c r="JH427" t="s">
        <v>362</v>
      </c>
      <c r="JI427" s="27">
        <v>44663</v>
      </c>
      <c r="JJ427" t="s">
        <v>362</v>
      </c>
      <c r="JK427">
        <v>44663</v>
      </c>
      <c r="JL427" t="s">
        <v>362</v>
      </c>
      <c r="JM427" s="27">
        <v>44663</v>
      </c>
      <c r="JN427" t="s">
        <v>363</v>
      </c>
      <c r="JO427" s="7">
        <v>44641</v>
      </c>
      <c r="JP427" t="s">
        <v>362</v>
      </c>
      <c r="JQ427" s="27">
        <v>44697</v>
      </c>
      <c r="JR427" t="s">
        <v>362</v>
      </c>
      <c r="JS427" s="27">
        <v>44697</v>
      </c>
      <c r="JT427" t="s">
        <v>362</v>
      </c>
      <c r="JU427">
        <v>44697</v>
      </c>
      <c r="JV427" t="s">
        <v>363</v>
      </c>
      <c r="JW427">
        <v>44641</v>
      </c>
      <c r="JX427" t="s">
        <v>363</v>
      </c>
      <c r="JY427" s="27">
        <v>44756</v>
      </c>
      <c r="JZ427" t="s">
        <v>363</v>
      </c>
      <c r="KA427" s="27">
        <v>44756</v>
      </c>
      <c r="KB427" t="s">
        <v>360</v>
      </c>
      <c r="KC427" s="27">
        <v>44756</v>
      </c>
      <c r="KD427" t="s">
        <v>360</v>
      </c>
      <c r="KE427" s="27">
        <v>44756</v>
      </c>
    </row>
    <row r="428" spans="7:291" x14ac:dyDescent="0.25">
      <c r="G428">
        <v>8505</v>
      </c>
      <c r="L428">
        <v>8505</v>
      </c>
      <c r="DJ428" t="s">
        <v>360</v>
      </c>
      <c r="DK428" s="7">
        <v>44368</v>
      </c>
      <c r="GZ428" t="s">
        <v>2587</v>
      </c>
      <c r="HA428" s="27">
        <v>44498</v>
      </c>
      <c r="HF428" t="s">
        <v>2587</v>
      </c>
      <c r="HG428">
        <v>44498</v>
      </c>
      <c r="HH428" t="s">
        <v>2587</v>
      </c>
      <c r="HI428">
        <v>44498</v>
      </c>
      <c r="HJ428" t="s">
        <v>2587</v>
      </c>
      <c r="HK428">
        <v>44498</v>
      </c>
      <c r="HN428" t="s">
        <v>363</v>
      </c>
      <c r="HO428" s="27">
        <v>44544</v>
      </c>
      <c r="HP428" t="s">
        <v>365</v>
      </c>
      <c r="HQ428" s="27">
        <v>44544</v>
      </c>
      <c r="HR428" s="470" t="s">
        <v>365</v>
      </c>
      <c r="HS428" s="471">
        <v>44544</v>
      </c>
      <c r="HT428" t="s">
        <v>365</v>
      </c>
      <c r="HU428" s="27">
        <v>44544</v>
      </c>
      <c r="HV428" t="s">
        <v>365</v>
      </c>
      <c r="HW428" s="27">
        <v>44544</v>
      </c>
      <c r="HX428" t="s">
        <v>365</v>
      </c>
      <c r="HY428" s="27">
        <v>44544</v>
      </c>
      <c r="HZ428" t="s">
        <v>362</v>
      </c>
      <c r="IA428" s="27">
        <v>44587</v>
      </c>
      <c r="IB428" t="s">
        <v>362</v>
      </c>
      <c r="IC428" s="27">
        <v>44587</v>
      </c>
      <c r="ID428" t="s">
        <v>362</v>
      </c>
      <c r="IE428" s="27">
        <v>44587</v>
      </c>
      <c r="IF428" t="s">
        <v>361</v>
      </c>
      <c r="IG428" s="27">
        <v>44508</v>
      </c>
      <c r="IH428" t="s">
        <v>364</v>
      </c>
      <c r="II428" s="27">
        <v>44473</v>
      </c>
      <c r="IJ428" t="s">
        <v>364</v>
      </c>
      <c r="IK428" s="27">
        <v>44473</v>
      </c>
      <c r="IL428" t="s">
        <v>364</v>
      </c>
      <c r="IM428" s="27">
        <v>44473</v>
      </c>
      <c r="IN428" t="s">
        <v>364</v>
      </c>
      <c r="IO428" s="27">
        <v>44473</v>
      </c>
      <c r="IR428" t="s">
        <v>365</v>
      </c>
      <c r="IS428">
        <v>44608</v>
      </c>
      <c r="IT428" t="s">
        <v>365</v>
      </c>
      <c r="IU428" s="27">
        <v>44608</v>
      </c>
      <c r="IV428" t="s">
        <v>365</v>
      </c>
      <c r="IW428" s="27">
        <v>44641</v>
      </c>
      <c r="IX428" t="s">
        <v>365</v>
      </c>
      <c r="IY428" s="27">
        <v>44641</v>
      </c>
      <c r="IZ428" t="s">
        <v>365</v>
      </c>
      <c r="JA428" s="27">
        <v>44641</v>
      </c>
      <c r="JD428" t="s">
        <v>365</v>
      </c>
      <c r="JE428" s="27">
        <v>44641</v>
      </c>
      <c r="JH428" t="s">
        <v>363</v>
      </c>
      <c r="JI428" s="27">
        <v>44641</v>
      </c>
      <c r="JJ428" t="s">
        <v>363</v>
      </c>
      <c r="JK428">
        <v>44641</v>
      </c>
      <c r="JL428" t="s">
        <v>363</v>
      </c>
      <c r="JM428" s="27">
        <v>44641</v>
      </c>
      <c r="JN428" t="s">
        <v>364</v>
      </c>
      <c r="JO428" s="7">
        <v>44473</v>
      </c>
      <c r="JP428" t="s">
        <v>363</v>
      </c>
      <c r="JQ428" s="27">
        <v>44641</v>
      </c>
      <c r="JR428" t="s">
        <v>363</v>
      </c>
      <c r="JS428" s="27">
        <v>44641</v>
      </c>
      <c r="JT428" t="s">
        <v>363</v>
      </c>
      <c r="JU428">
        <v>44641</v>
      </c>
      <c r="JV428" t="s">
        <v>364</v>
      </c>
      <c r="JW428">
        <v>44726</v>
      </c>
      <c r="JX428" t="s">
        <v>364</v>
      </c>
      <c r="JY428" s="27">
        <v>44726</v>
      </c>
      <c r="JZ428" t="s">
        <v>364</v>
      </c>
      <c r="KA428" s="27">
        <v>44726</v>
      </c>
      <c r="KB428" t="s">
        <v>361</v>
      </c>
      <c r="KC428" s="27">
        <v>44726</v>
      </c>
      <c r="KD428" t="s">
        <v>361</v>
      </c>
      <c r="KE428" s="27">
        <v>44726</v>
      </c>
    </row>
    <row r="429" spans="7:291" x14ac:dyDescent="0.25">
      <c r="G429">
        <v>8506</v>
      </c>
      <c r="L429">
        <v>8506</v>
      </c>
      <c r="DJ429" t="s">
        <v>361</v>
      </c>
      <c r="DK429" s="7">
        <v>44368</v>
      </c>
      <c r="HN429" t="s">
        <v>364</v>
      </c>
      <c r="HO429" s="27">
        <v>44473</v>
      </c>
      <c r="HP429" t="s">
        <v>2587</v>
      </c>
      <c r="HQ429" s="27">
        <v>44498</v>
      </c>
      <c r="HR429" s="470" t="s">
        <v>2587</v>
      </c>
      <c r="HS429" s="471">
        <v>44498</v>
      </c>
      <c r="HT429" t="s">
        <v>2587</v>
      </c>
      <c r="HU429" s="27">
        <v>44498</v>
      </c>
      <c r="HV429" t="s">
        <v>2587</v>
      </c>
      <c r="HW429" s="27">
        <v>44498</v>
      </c>
      <c r="HX429" t="s">
        <v>2587</v>
      </c>
      <c r="HY429" s="27">
        <v>44498</v>
      </c>
      <c r="HZ429" t="s">
        <v>363</v>
      </c>
      <c r="IA429" s="27">
        <v>44587</v>
      </c>
      <c r="IB429" t="s">
        <v>363</v>
      </c>
      <c r="IC429" s="27">
        <v>44587</v>
      </c>
      <c r="ID429" t="s">
        <v>363</v>
      </c>
      <c r="IE429" s="27">
        <v>44587</v>
      </c>
      <c r="IF429" t="s">
        <v>362</v>
      </c>
      <c r="IG429" s="27">
        <v>44587</v>
      </c>
      <c r="IH429" t="s">
        <v>365</v>
      </c>
      <c r="II429" s="27">
        <v>44587</v>
      </c>
      <c r="IJ429" t="s">
        <v>365</v>
      </c>
      <c r="IK429" s="27">
        <v>44608</v>
      </c>
      <c r="IL429" t="s">
        <v>365</v>
      </c>
      <c r="IM429" s="27">
        <v>44608</v>
      </c>
      <c r="IN429" t="s">
        <v>365</v>
      </c>
      <c r="IO429" s="27">
        <v>44608</v>
      </c>
      <c r="IR429" t="s">
        <v>2587</v>
      </c>
      <c r="IS429">
        <v>44498</v>
      </c>
      <c r="IT429" t="s">
        <v>2587</v>
      </c>
      <c r="IU429" s="27">
        <v>44498</v>
      </c>
      <c r="IV429" t="s">
        <v>2587</v>
      </c>
      <c r="IW429" s="27">
        <v>44498</v>
      </c>
      <c r="IX429" t="s">
        <v>2587</v>
      </c>
      <c r="IY429" s="27">
        <v>44498</v>
      </c>
      <c r="IZ429" t="s">
        <v>2587</v>
      </c>
      <c r="JA429" s="27">
        <v>44498</v>
      </c>
      <c r="JD429" t="s">
        <v>2587</v>
      </c>
      <c r="JE429" s="27">
        <v>44498</v>
      </c>
      <c r="JH429" t="s">
        <v>364</v>
      </c>
      <c r="JI429" s="27">
        <v>44473</v>
      </c>
      <c r="JJ429" t="s">
        <v>364</v>
      </c>
      <c r="JK429">
        <v>44473</v>
      </c>
      <c r="JL429" t="s">
        <v>364</v>
      </c>
      <c r="JM429" s="27">
        <v>44473</v>
      </c>
      <c r="JN429" t="s">
        <v>365</v>
      </c>
      <c r="JO429" s="7">
        <v>44641</v>
      </c>
      <c r="JP429" t="s">
        <v>364</v>
      </c>
      <c r="JQ429" s="27">
        <v>44697</v>
      </c>
      <c r="JR429" t="s">
        <v>364</v>
      </c>
      <c r="JS429" s="27">
        <v>44697</v>
      </c>
      <c r="JT429" t="s">
        <v>364</v>
      </c>
      <c r="JU429">
        <v>44697</v>
      </c>
      <c r="JV429" t="s">
        <v>365</v>
      </c>
      <c r="JW429">
        <v>44726</v>
      </c>
      <c r="JX429" t="s">
        <v>365</v>
      </c>
      <c r="JY429" s="27">
        <v>44756</v>
      </c>
      <c r="JZ429" t="s">
        <v>365</v>
      </c>
      <c r="KA429" s="27">
        <v>44756</v>
      </c>
      <c r="KB429" t="s">
        <v>362</v>
      </c>
      <c r="KC429" s="27">
        <v>44756</v>
      </c>
      <c r="KD429" t="s">
        <v>362</v>
      </c>
      <c r="KE429" s="27">
        <v>44756</v>
      </c>
    </row>
    <row r="430" spans="7:291" x14ac:dyDescent="0.25">
      <c r="G430">
        <v>5650</v>
      </c>
      <c r="L430">
        <v>5650</v>
      </c>
      <c r="DJ430" t="s">
        <v>362</v>
      </c>
      <c r="DK430" s="7">
        <v>44264</v>
      </c>
      <c r="HN430" t="s">
        <v>365</v>
      </c>
      <c r="HO430" s="27">
        <v>44544</v>
      </c>
      <c r="HZ430" t="s">
        <v>364</v>
      </c>
      <c r="IA430" s="27">
        <v>44473</v>
      </c>
      <c r="IB430" t="s">
        <v>364</v>
      </c>
      <c r="IC430" s="27">
        <v>44473</v>
      </c>
      <c r="ID430" t="s">
        <v>364</v>
      </c>
      <c r="IE430" s="27">
        <v>44473</v>
      </c>
      <c r="IF430" t="s">
        <v>363</v>
      </c>
      <c r="IG430" s="27">
        <v>44587</v>
      </c>
      <c r="IH430" t="s">
        <v>2587</v>
      </c>
      <c r="II430" s="27">
        <v>44498</v>
      </c>
      <c r="IJ430" t="s">
        <v>2587</v>
      </c>
      <c r="IK430" s="27">
        <v>44498</v>
      </c>
      <c r="IL430" t="s">
        <v>2587</v>
      </c>
      <c r="IM430" s="27">
        <v>44498</v>
      </c>
      <c r="IN430" t="s">
        <v>2587</v>
      </c>
      <c r="IO430" s="27">
        <v>44498</v>
      </c>
      <c r="JH430" t="s">
        <v>365</v>
      </c>
      <c r="JI430" s="27">
        <v>44641</v>
      </c>
      <c r="JJ430" t="s">
        <v>365</v>
      </c>
      <c r="JK430">
        <v>44641</v>
      </c>
      <c r="JL430" t="s">
        <v>365</v>
      </c>
      <c r="JM430" s="27">
        <v>44641</v>
      </c>
      <c r="JN430" t="s">
        <v>2550</v>
      </c>
      <c r="JO430" s="7">
        <v>44680</v>
      </c>
      <c r="JP430" t="s">
        <v>365</v>
      </c>
      <c r="JQ430" s="27">
        <v>44641</v>
      </c>
      <c r="JR430" t="s">
        <v>365</v>
      </c>
      <c r="JS430" s="27">
        <v>44641</v>
      </c>
      <c r="JT430" t="s">
        <v>365</v>
      </c>
      <c r="JU430">
        <v>44641</v>
      </c>
      <c r="JV430" t="s">
        <v>2550</v>
      </c>
      <c r="JW430">
        <v>44680</v>
      </c>
      <c r="JX430" t="s">
        <v>2550</v>
      </c>
      <c r="JY430" s="27">
        <v>44680</v>
      </c>
      <c r="JZ430" t="s">
        <v>2550</v>
      </c>
      <c r="KA430" s="27">
        <v>44680</v>
      </c>
      <c r="KB430" t="s">
        <v>363</v>
      </c>
      <c r="KC430" s="27">
        <v>44756</v>
      </c>
      <c r="KD430" t="s">
        <v>363</v>
      </c>
      <c r="KE430" s="27">
        <v>44756</v>
      </c>
    </row>
    <row r="431" spans="7:291" x14ac:dyDescent="0.25">
      <c r="G431">
        <v>5651</v>
      </c>
      <c r="L431">
        <v>5651</v>
      </c>
      <c r="DJ431" t="s">
        <v>363</v>
      </c>
      <c r="DK431" s="7">
        <v>44368</v>
      </c>
      <c r="HN431" t="s">
        <v>2587</v>
      </c>
      <c r="HO431" s="27">
        <v>44498</v>
      </c>
      <c r="HZ431" t="s">
        <v>365</v>
      </c>
      <c r="IA431" s="27">
        <v>44587</v>
      </c>
      <c r="IB431" t="s">
        <v>365</v>
      </c>
      <c r="IC431" s="27">
        <v>44587</v>
      </c>
      <c r="ID431" t="s">
        <v>365</v>
      </c>
      <c r="IE431" s="27">
        <v>44587</v>
      </c>
      <c r="IF431" t="s">
        <v>364</v>
      </c>
      <c r="IG431" s="27">
        <v>44473</v>
      </c>
      <c r="JH431" t="s">
        <v>2587</v>
      </c>
      <c r="JI431" s="27">
        <v>44498</v>
      </c>
      <c r="JJ431" t="s">
        <v>2587</v>
      </c>
      <c r="JK431">
        <v>44498</v>
      </c>
      <c r="JL431" t="s">
        <v>2550</v>
      </c>
      <c r="JM431" s="27">
        <v>44680</v>
      </c>
      <c r="JN431" t="s">
        <v>2587</v>
      </c>
      <c r="JO431" s="7">
        <v>44498</v>
      </c>
      <c r="JP431" t="s">
        <v>2550</v>
      </c>
      <c r="JQ431" s="27">
        <v>44680</v>
      </c>
      <c r="JR431" t="s">
        <v>2550</v>
      </c>
      <c r="JS431" s="27">
        <v>44680</v>
      </c>
      <c r="JT431" t="s">
        <v>2550</v>
      </c>
      <c r="JU431">
        <v>44680</v>
      </c>
      <c r="JV431" t="s">
        <v>2587</v>
      </c>
      <c r="JW431">
        <v>44498</v>
      </c>
      <c r="JX431" t="s">
        <v>2587</v>
      </c>
      <c r="JY431" s="27">
        <v>44498</v>
      </c>
      <c r="JZ431" t="s">
        <v>2587</v>
      </c>
      <c r="KA431" s="27">
        <v>44498</v>
      </c>
      <c r="KB431" t="s">
        <v>364</v>
      </c>
      <c r="KC431" s="27">
        <v>44726</v>
      </c>
      <c r="KD431" t="s">
        <v>364</v>
      </c>
      <c r="KE431" s="27">
        <v>44726</v>
      </c>
    </row>
    <row r="432" spans="7:291" x14ac:dyDescent="0.25">
      <c r="G432">
        <v>5652</v>
      </c>
      <c r="L432">
        <v>5652</v>
      </c>
      <c r="DJ432" t="s">
        <v>364</v>
      </c>
      <c r="DK432" s="7">
        <v>44368</v>
      </c>
      <c r="HZ432" t="s">
        <v>2587</v>
      </c>
      <c r="IA432" s="27">
        <v>44498</v>
      </c>
      <c r="IB432" t="s">
        <v>2587</v>
      </c>
      <c r="IC432" s="27">
        <v>44498</v>
      </c>
      <c r="ID432" t="s">
        <v>2587</v>
      </c>
      <c r="IE432" s="27">
        <v>44498</v>
      </c>
      <c r="IF432" t="s">
        <v>365</v>
      </c>
      <c r="IG432" s="27">
        <v>44587</v>
      </c>
      <c r="JL432" t="s">
        <v>2587</v>
      </c>
      <c r="JM432" s="27">
        <v>44498</v>
      </c>
      <c r="JP432" t="s">
        <v>2587</v>
      </c>
      <c r="JQ432" s="27">
        <v>44498</v>
      </c>
      <c r="JR432" t="s">
        <v>2587</v>
      </c>
      <c r="JS432" s="27">
        <v>44498</v>
      </c>
      <c r="JT432" t="s">
        <v>2587</v>
      </c>
      <c r="JU432">
        <v>44498</v>
      </c>
      <c r="KB432" t="s">
        <v>365</v>
      </c>
      <c r="KC432" s="27">
        <v>44756</v>
      </c>
      <c r="KD432" t="s">
        <v>365</v>
      </c>
      <c r="KE432" s="27">
        <v>44756</v>
      </c>
    </row>
    <row r="433" spans="7:291" x14ac:dyDescent="0.25">
      <c r="G433">
        <v>5658</v>
      </c>
      <c r="L433">
        <v>5658</v>
      </c>
      <c r="DJ433" t="s">
        <v>365</v>
      </c>
      <c r="DK433" s="7">
        <v>44019</v>
      </c>
      <c r="IF433" t="s">
        <v>2587</v>
      </c>
      <c r="IG433" s="27">
        <v>44498</v>
      </c>
      <c r="KB433" t="s">
        <v>2550</v>
      </c>
      <c r="KC433" s="27">
        <v>44680</v>
      </c>
      <c r="KD433" t="s">
        <v>2550</v>
      </c>
      <c r="KE433" s="27">
        <v>44680</v>
      </c>
    </row>
    <row r="434" spans="7:291" x14ac:dyDescent="0.25">
      <c r="G434" t="s">
        <v>2594</v>
      </c>
      <c r="L434" t="s">
        <v>2594</v>
      </c>
      <c r="EK434">
        <f>29-8</f>
        <v>21</v>
      </c>
      <c r="KB434" t="s">
        <v>2587</v>
      </c>
      <c r="KC434" s="27">
        <v>44498</v>
      </c>
      <c r="KD434" t="s">
        <v>2587</v>
      </c>
      <c r="KE434" s="27">
        <v>44498</v>
      </c>
    </row>
    <row r="435" spans="7:291" x14ac:dyDescent="0.25">
      <c r="G435">
        <v>5654</v>
      </c>
      <c r="L435">
        <v>5654</v>
      </c>
    </row>
    <row r="436" spans="7:291" x14ac:dyDescent="0.25">
      <c r="G436">
        <v>5655</v>
      </c>
      <c r="L436">
        <v>5655</v>
      </c>
    </row>
  </sheetData>
  <autoFilter ref="A2:GO619" xr:uid="{4A281D57-63C8-4AFE-977E-8B48F5F1D804}">
    <filterColumn colId="14" showButton="0"/>
    <filterColumn colId="17" showButton="0"/>
    <filterColumn colId="18" showButton="0"/>
    <filterColumn colId="20" showButton="0"/>
    <filterColumn colId="21" showButton="0"/>
    <filterColumn colId="24" showButton="0"/>
    <filterColumn colId="28" showButton="0"/>
    <filterColumn colId="31" showButton="0"/>
    <filterColumn colId="33" showButton="0"/>
    <filterColumn colId="34" showButton="0"/>
    <filterColumn colId="36" showButton="0"/>
    <filterColumn colId="39" showButton="0"/>
    <filterColumn colId="41" showButton="0"/>
    <filterColumn colId="43" showButton="0"/>
    <filterColumn colId="47" showButton="0"/>
    <filterColumn colId="49" showButton="0"/>
    <filterColumn colId="51" showButton="0"/>
    <filterColumn colId="53" showButton="0"/>
    <filterColumn colId="55" showButton="0"/>
  </autoFilter>
  <mergeCells count="16">
    <mergeCell ref="AR2:AS2"/>
    <mergeCell ref="AP2:AQ2"/>
    <mergeCell ref="O2:P2"/>
    <mergeCell ref="U2:W2"/>
    <mergeCell ref="Y2:Z2"/>
    <mergeCell ref="AC2:AD2"/>
    <mergeCell ref="AN2:AO2"/>
    <mergeCell ref="AK2:AL2"/>
    <mergeCell ref="AF2:AG2"/>
    <mergeCell ref="AH2:AJ2"/>
    <mergeCell ref="R2:T2"/>
    <mergeCell ref="BD2:BE2"/>
    <mergeCell ref="BB2:BC2"/>
    <mergeCell ref="AZ2:BA2"/>
    <mergeCell ref="AX2:AY2"/>
    <mergeCell ref="AV2:AW2"/>
  </mergeCells>
  <pageMargins left="0.7" right="0.7" top="0.75" bottom="0.75" header="0.3" footer="0.3"/>
  <pageSetup orientation="portrait" r:id="rId1"/>
  <headerFooter>
    <oddHeader>&amp;C&amp;"Calibri"&amp;10&amp;K000000 Public&amp;1#_x000D_</oddHeader>
    <oddFooter>&amp;C_x000D_&amp;1#&amp;"Calibri"&amp;10&amp;K000000 Public</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715B8-BE00-4D59-8278-9BF52377D0F1}">
  <sheetPr codeName="Sheet5"/>
  <dimension ref="A2:B434"/>
  <sheetViews>
    <sheetView workbookViewId="0">
      <selection sqref="A1:B1048576"/>
    </sheetView>
  </sheetViews>
  <sheetFormatPr defaultRowHeight="15.75" customHeight="1" x14ac:dyDescent="0.25"/>
  <sheetData>
    <row r="2" spans="1:2" ht="15" x14ac:dyDescent="0.25">
      <c r="A2" t="s">
        <v>544</v>
      </c>
      <c r="B2" s="27">
        <v>44259</v>
      </c>
    </row>
    <row r="3" spans="1:2" ht="15" x14ac:dyDescent="0.25">
      <c r="A3" t="s">
        <v>5</v>
      </c>
      <c r="B3" s="27">
        <v>44761</v>
      </c>
    </row>
    <row r="4" spans="1:2" ht="15" x14ac:dyDescent="0.25">
      <c r="A4" t="s">
        <v>256</v>
      </c>
      <c r="B4" s="27">
        <v>44720</v>
      </c>
    </row>
    <row r="5" spans="1:2" ht="15" x14ac:dyDescent="0.25">
      <c r="A5" t="s">
        <v>201</v>
      </c>
      <c r="B5" s="27">
        <v>44769</v>
      </c>
    </row>
    <row r="6" spans="1:2" ht="15" x14ac:dyDescent="0.25">
      <c r="A6" t="s">
        <v>306</v>
      </c>
      <c r="B6" s="27">
        <v>44762</v>
      </c>
    </row>
    <row r="7" spans="1:2" ht="15" x14ac:dyDescent="0.25">
      <c r="A7" t="s">
        <v>308</v>
      </c>
      <c r="B7" s="27">
        <v>44713</v>
      </c>
    </row>
    <row r="8" spans="1:2" ht="15" x14ac:dyDescent="0.25">
      <c r="A8" t="s">
        <v>257</v>
      </c>
      <c r="B8" s="27">
        <v>44755</v>
      </c>
    </row>
    <row r="9" spans="1:2" ht="15" x14ac:dyDescent="0.25">
      <c r="A9" t="s">
        <v>202</v>
      </c>
      <c r="B9" s="27">
        <v>44764</v>
      </c>
    </row>
    <row r="10" spans="1:2" ht="15" x14ac:dyDescent="0.25">
      <c r="A10" t="s">
        <v>203</v>
      </c>
      <c r="B10" s="27">
        <v>44764</v>
      </c>
    </row>
    <row r="11" spans="1:2" ht="15" x14ac:dyDescent="0.25">
      <c r="A11" t="s">
        <v>204</v>
      </c>
      <c r="B11" s="27">
        <v>44764</v>
      </c>
    </row>
    <row r="12" spans="1:2" ht="15" x14ac:dyDescent="0.25">
      <c r="A12" t="s">
        <v>205</v>
      </c>
      <c r="B12" s="27">
        <v>44764</v>
      </c>
    </row>
    <row r="13" spans="1:2" ht="15" x14ac:dyDescent="0.25">
      <c r="A13" t="s">
        <v>206</v>
      </c>
      <c r="B13" s="27">
        <v>44764</v>
      </c>
    </row>
    <row r="14" spans="1:2" ht="15" x14ac:dyDescent="0.25">
      <c r="A14" t="s">
        <v>207</v>
      </c>
      <c r="B14" s="27">
        <v>44769</v>
      </c>
    </row>
    <row r="15" spans="1:2" ht="15" x14ac:dyDescent="0.25">
      <c r="A15" t="s">
        <v>553</v>
      </c>
      <c r="B15" s="27">
        <v>44377</v>
      </c>
    </row>
    <row r="16" spans="1:2" ht="15" x14ac:dyDescent="0.25">
      <c r="A16" t="s">
        <v>208</v>
      </c>
      <c r="B16" s="27">
        <v>44769</v>
      </c>
    </row>
    <row r="17" spans="1:2" ht="15" x14ac:dyDescent="0.25">
      <c r="A17" t="s">
        <v>209</v>
      </c>
      <c r="B17" s="27">
        <v>44769</v>
      </c>
    </row>
    <row r="18" spans="1:2" ht="15" x14ac:dyDescent="0.25">
      <c r="A18" t="s">
        <v>210</v>
      </c>
      <c r="B18" s="27">
        <v>44721</v>
      </c>
    </row>
    <row r="19" spans="1:2" ht="15" x14ac:dyDescent="0.25">
      <c r="A19" t="s">
        <v>211</v>
      </c>
      <c r="B19" s="27">
        <v>44721</v>
      </c>
    </row>
    <row r="20" spans="1:2" ht="15" x14ac:dyDescent="0.25">
      <c r="A20" t="s">
        <v>212</v>
      </c>
      <c r="B20" s="27">
        <v>44764</v>
      </c>
    </row>
    <row r="21" spans="1:2" ht="15" x14ac:dyDescent="0.25">
      <c r="A21" t="s">
        <v>213</v>
      </c>
      <c r="B21" s="27">
        <v>44764</v>
      </c>
    </row>
    <row r="22" spans="1:2" ht="15" x14ac:dyDescent="0.25">
      <c r="A22" t="s">
        <v>214</v>
      </c>
      <c r="B22" s="27">
        <v>44764</v>
      </c>
    </row>
    <row r="23" spans="1:2" ht="15" x14ac:dyDescent="0.25">
      <c r="A23" t="s">
        <v>216</v>
      </c>
      <c r="B23" s="27">
        <v>44764</v>
      </c>
    </row>
    <row r="24" spans="1:2" ht="15" x14ac:dyDescent="0.25">
      <c r="A24" t="s">
        <v>217</v>
      </c>
      <c r="B24" s="27">
        <v>44764</v>
      </c>
    </row>
    <row r="25" spans="1:2" ht="15" x14ac:dyDescent="0.25">
      <c r="A25" t="s">
        <v>219</v>
      </c>
      <c r="B25" s="27">
        <v>44764</v>
      </c>
    </row>
    <row r="26" spans="1:2" ht="15" x14ac:dyDescent="0.25">
      <c r="A26" t="s">
        <v>220</v>
      </c>
      <c r="B26" s="27">
        <v>44764</v>
      </c>
    </row>
    <row r="27" spans="1:2" ht="15" x14ac:dyDescent="0.25">
      <c r="A27" t="s">
        <v>222</v>
      </c>
      <c r="B27" s="27">
        <v>44764</v>
      </c>
    </row>
    <row r="28" spans="1:2" ht="15" x14ac:dyDescent="0.25">
      <c r="A28" t="s">
        <v>223</v>
      </c>
      <c r="B28" s="27">
        <v>44764</v>
      </c>
    </row>
    <row r="29" spans="1:2" ht="15" x14ac:dyDescent="0.25">
      <c r="A29" t="s">
        <v>225</v>
      </c>
      <c r="B29" s="27">
        <v>44721</v>
      </c>
    </row>
    <row r="30" spans="1:2" ht="15" x14ac:dyDescent="0.25">
      <c r="A30" t="s">
        <v>226</v>
      </c>
      <c r="B30" s="27">
        <v>44769</v>
      </c>
    </row>
    <row r="31" spans="1:2" ht="15" x14ac:dyDescent="0.25">
      <c r="A31" t="s">
        <v>227</v>
      </c>
      <c r="B31" s="27">
        <v>44721</v>
      </c>
    </row>
    <row r="32" spans="1:2" ht="15" x14ac:dyDescent="0.25">
      <c r="A32" t="s">
        <v>228</v>
      </c>
      <c r="B32" s="27">
        <v>44769</v>
      </c>
    </row>
    <row r="33" spans="1:2" ht="15" x14ac:dyDescent="0.25">
      <c r="A33" t="s">
        <v>229</v>
      </c>
      <c r="B33" s="27">
        <v>44769</v>
      </c>
    </row>
    <row r="34" spans="1:2" ht="15" x14ac:dyDescent="0.25">
      <c r="A34" t="s">
        <v>230</v>
      </c>
      <c r="B34" s="27">
        <v>44769</v>
      </c>
    </row>
    <row r="35" spans="1:2" ht="15" x14ac:dyDescent="0.25">
      <c r="A35" t="s">
        <v>231</v>
      </c>
      <c r="B35" s="27">
        <v>44769</v>
      </c>
    </row>
    <row r="36" spans="1:2" ht="15" x14ac:dyDescent="0.25">
      <c r="A36" t="s">
        <v>232</v>
      </c>
      <c r="B36" s="27">
        <v>44764</v>
      </c>
    </row>
    <row r="37" spans="1:2" ht="15" x14ac:dyDescent="0.25">
      <c r="A37" t="s">
        <v>233</v>
      </c>
      <c r="B37" s="27">
        <v>44764</v>
      </c>
    </row>
    <row r="38" spans="1:2" ht="15" x14ac:dyDescent="0.25">
      <c r="A38" t="s">
        <v>235</v>
      </c>
      <c r="B38" s="27">
        <v>44764</v>
      </c>
    </row>
    <row r="39" spans="1:2" ht="15" x14ac:dyDescent="0.25">
      <c r="A39" t="s">
        <v>237</v>
      </c>
      <c r="B39" s="27">
        <v>44764</v>
      </c>
    </row>
    <row r="40" spans="1:2" ht="15" x14ac:dyDescent="0.25">
      <c r="A40" t="s">
        <v>239</v>
      </c>
      <c r="B40" s="27">
        <v>44764</v>
      </c>
    </row>
    <row r="41" spans="1:2" ht="15" x14ac:dyDescent="0.25">
      <c r="A41" t="s">
        <v>240</v>
      </c>
      <c r="B41" s="27">
        <v>44764</v>
      </c>
    </row>
    <row r="42" spans="1:2" ht="15" x14ac:dyDescent="0.25">
      <c r="A42" t="s">
        <v>241</v>
      </c>
      <c r="B42" s="27">
        <v>44764</v>
      </c>
    </row>
    <row r="43" spans="1:2" ht="15" x14ac:dyDescent="0.25">
      <c r="A43" t="s">
        <v>242</v>
      </c>
      <c r="B43" s="27">
        <v>44764</v>
      </c>
    </row>
    <row r="44" spans="1:2" ht="15" x14ac:dyDescent="0.25">
      <c r="A44" t="s">
        <v>243</v>
      </c>
      <c r="B44" s="27">
        <v>44764</v>
      </c>
    </row>
    <row r="45" spans="1:2" ht="15" x14ac:dyDescent="0.25">
      <c r="A45" t="s">
        <v>245</v>
      </c>
      <c r="B45" s="27">
        <v>44721</v>
      </c>
    </row>
    <row r="46" spans="1:2" ht="15" x14ac:dyDescent="0.25">
      <c r="A46" t="s">
        <v>246</v>
      </c>
      <c r="B46" s="27">
        <v>44764</v>
      </c>
    </row>
    <row r="47" spans="1:2" ht="15" x14ac:dyDescent="0.25">
      <c r="A47" t="s">
        <v>248</v>
      </c>
      <c r="B47" s="27">
        <v>44764</v>
      </c>
    </row>
    <row r="48" spans="1:2" ht="15" x14ac:dyDescent="0.25">
      <c r="A48" t="s">
        <v>259</v>
      </c>
      <c r="B48" s="27">
        <v>44713</v>
      </c>
    </row>
    <row r="49" spans="1:2" ht="15" x14ac:dyDescent="0.25">
      <c r="A49" t="s">
        <v>260</v>
      </c>
      <c r="B49" s="27">
        <v>44713</v>
      </c>
    </row>
    <row r="50" spans="1:2" ht="15" x14ac:dyDescent="0.25">
      <c r="A50" t="s">
        <v>249</v>
      </c>
      <c r="B50" s="27">
        <v>44764</v>
      </c>
    </row>
    <row r="51" spans="1:2" ht="15" x14ac:dyDescent="0.25">
      <c r="A51" t="s">
        <v>262</v>
      </c>
      <c r="B51" s="27">
        <v>44699</v>
      </c>
    </row>
    <row r="52" spans="1:2" ht="15" x14ac:dyDescent="0.25">
      <c r="A52" t="s">
        <v>263</v>
      </c>
      <c r="B52" s="27">
        <v>44713</v>
      </c>
    </row>
    <row r="53" spans="1:2" ht="15" x14ac:dyDescent="0.25">
      <c r="A53" t="s">
        <v>264</v>
      </c>
      <c r="B53" s="27">
        <v>44755</v>
      </c>
    </row>
    <row r="54" spans="1:2" ht="15" x14ac:dyDescent="0.25">
      <c r="A54" t="s">
        <v>266</v>
      </c>
      <c r="B54" s="27">
        <v>44755</v>
      </c>
    </row>
    <row r="55" spans="1:2" ht="15" x14ac:dyDescent="0.25">
      <c r="A55" t="s">
        <v>267</v>
      </c>
      <c r="B55" s="27">
        <v>44713</v>
      </c>
    </row>
    <row r="56" spans="1:2" ht="15" x14ac:dyDescent="0.25">
      <c r="A56" t="s">
        <v>268</v>
      </c>
      <c r="B56" s="27">
        <v>44755</v>
      </c>
    </row>
    <row r="57" spans="1:2" ht="15" x14ac:dyDescent="0.25">
      <c r="A57" t="s">
        <v>269</v>
      </c>
      <c r="B57" s="27">
        <v>44713</v>
      </c>
    </row>
    <row r="58" spans="1:2" ht="15" x14ac:dyDescent="0.25">
      <c r="A58" t="s">
        <v>270</v>
      </c>
      <c r="B58" s="27">
        <v>44755</v>
      </c>
    </row>
    <row r="59" spans="1:2" ht="15.75" customHeight="1" x14ac:dyDescent="0.25">
      <c r="A59" t="s">
        <v>271</v>
      </c>
      <c r="B59" s="27">
        <v>44713</v>
      </c>
    </row>
    <row r="60" spans="1:2" ht="15.75" customHeight="1" x14ac:dyDescent="0.25">
      <c r="A60" t="s">
        <v>272</v>
      </c>
      <c r="B60" s="27">
        <v>44665</v>
      </c>
    </row>
    <row r="61" spans="1:2" ht="15.75" customHeight="1" x14ac:dyDescent="0.25">
      <c r="A61" t="s">
        <v>273</v>
      </c>
      <c r="B61" s="27">
        <v>44713</v>
      </c>
    </row>
    <row r="62" spans="1:2" ht="15.75" customHeight="1" x14ac:dyDescent="0.25">
      <c r="A62" t="s">
        <v>274</v>
      </c>
      <c r="B62" s="27">
        <v>44761</v>
      </c>
    </row>
    <row r="63" spans="1:2" ht="15.75" customHeight="1" x14ac:dyDescent="0.25">
      <c r="A63" t="s">
        <v>275</v>
      </c>
      <c r="B63" s="27">
        <v>44761</v>
      </c>
    </row>
    <row r="64" spans="1:2" ht="15.75" customHeight="1" x14ac:dyDescent="0.25">
      <c r="A64" t="s">
        <v>277</v>
      </c>
      <c r="B64" s="27">
        <v>44761</v>
      </c>
    </row>
    <row r="65" spans="1:2" ht="15.75" customHeight="1" x14ac:dyDescent="0.25">
      <c r="A65" t="s">
        <v>279</v>
      </c>
      <c r="B65" s="27">
        <v>44719</v>
      </c>
    </row>
    <row r="66" spans="1:2" ht="15.75" customHeight="1" x14ac:dyDescent="0.25">
      <c r="A66" t="s">
        <v>281</v>
      </c>
      <c r="B66" s="27">
        <v>44719</v>
      </c>
    </row>
    <row r="67" spans="1:2" ht="15.75" customHeight="1" x14ac:dyDescent="0.25">
      <c r="A67" t="s">
        <v>283</v>
      </c>
      <c r="B67" s="27">
        <v>44761</v>
      </c>
    </row>
    <row r="68" spans="1:2" ht="15.75" customHeight="1" x14ac:dyDescent="0.25">
      <c r="A68" t="s">
        <v>285</v>
      </c>
      <c r="B68" s="27">
        <v>44719</v>
      </c>
    </row>
    <row r="69" spans="1:2" ht="15.75" customHeight="1" x14ac:dyDescent="0.25">
      <c r="A69" t="s">
        <v>556</v>
      </c>
      <c r="B69" s="27">
        <v>44372</v>
      </c>
    </row>
    <row r="70" spans="1:2" ht="15.75" customHeight="1" x14ac:dyDescent="0.25">
      <c r="A70" t="s">
        <v>287</v>
      </c>
      <c r="B70" s="27">
        <v>44761</v>
      </c>
    </row>
    <row r="71" spans="1:2" ht="15.75" customHeight="1" x14ac:dyDescent="0.25">
      <c r="A71" t="s">
        <v>288</v>
      </c>
      <c r="B71" s="27">
        <v>44761</v>
      </c>
    </row>
    <row r="72" spans="1:2" ht="15.75" customHeight="1" x14ac:dyDescent="0.25">
      <c r="A72" t="s">
        <v>289</v>
      </c>
      <c r="B72" s="27">
        <v>44761</v>
      </c>
    </row>
    <row r="73" spans="1:2" ht="15.75" customHeight="1" x14ac:dyDescent="0.25">
      <c r="A73" t="s">
        <v>290</v>
      </c>
      <c r="B73" s="27">
        <v>44693</v>
      </c>
    </row>
    <row r="74" spans="1:2" ht="15.75" customHeight="1" x14ac:dyDescent="0.25">
      <c r="A74" t="s">
        <v>291</v>
      </c>
      <c r="B74" s="27">
        <v>44761</v>
      </c>
    </row>
    <row r="75" spans="1:2" ht="15.75" customHeight="1" x14ac:dyDescent="0.25">
      <c r="A75" t="s">
        <v>292</v>
      </c>
      <c r="B75" s="27">
        <v>44761</v>
      </c>
    </row>
    <row r="76" spans="1:2" ht="15.75" customHeight="1" x14ac:dyDescent="0.25">
      <c r="A76" t="s">
        <v>293</v>
      </c>
      <c r="B76" s="27">
        <v>44720</v>
      </c>
    </row>
    <row r="77" spans="1:2" ht="15.75" customHeight="1" x14ac:dyDescent="0.25">
      <c r="A77" t="s">
        <v>295</v>
      </c>
      <c r="B77" s="27">
        <v>44761</v>
      </c>
    </row>
    <row r="78" spans="1:2" ht="15.75" customHeight="1" x14ac:dyDescent="0.25">
      <c r="A78" t="s">
        <v>296</v>
      </c>
      <c r="B78" s="27">
        <v>44761</v>
      </c>
    </row>
    <row r="79" spans="1:2" ht="15.75" customHeight="1" x14ac:dyDescent="0.25">
      <c r="A79" t="s">
        <v>309</v>
      </c>
      <c r="B79" s="27">
        <v>44762</v>
      </c>
    </row>
    <row r="80" spans="1:2" ht="15.75" customHeight="1" x14ac:dyDescent="0.25">
      <c r="A80" t="s">
        <v>311</v>
      </c>
      <c r="B80" s="27">
        <v>44762</v>
      </c>
    </row>
    <row r="81" spans="1:2" ht="15.75" customHeight="1" x14ac:dyDescent="0.25">
      <c r="A81" t="s">
        <v>312</v>
      </c>
      <c r="B81" s="27">
        <v>44762</v>
      </c>
    </row>
    <row r="82" spans="1:2" ht="15.75" customHeight="1" x14ac:dyDescent="0.25">
      <c r="A82" t="s">
        <v>313</v>
      </c>
      <c r="B82" s="27">
        <v>44762</v>
      </c>
    </row>
    <row r="83" spans="1:2" ht="15.75" customHeight="1" x14ac:dyDescent="0.25">
      <c r="A83" t="s">
        <v>315</v>
      </c>
      <c r="B83" s="27">
        <v>44762</v>
      </c>
    </row>
    <row r="84" spans="1:2" ht="15.75" customHeight="1" x14ac:dyDescent="0.25">
      <c r="A84" t="s">
        <v>317</v>
      </c>
      <c r="B84" s="27">
        <v>44762</v>
      </c>
    </row>
    <row r="85" spans="1:2" ht="15.75" customHeight="1" x14ac:dyDescent="0.25">
      <c r="A85" t="s">
        <v>319</v>
      </c>
      <c r="B85" s="27">
        <v>44762</v>
      </c>
    </row>
    <row r="86" spans="1:2" ht="15.75" customHeight="1" x14ac:dyDescent="0.25">
      <c r="A86" t="s">
        <v>321</v>
      </c>
      <c r="B86" s="27">
        <v>44713</v>
      </c>
    </row>
    <row r="87" spans="1:2" ht="15.75" customHeight="1" x14ac:dyDescent="0.25">
      <c r="A87" t="s">
        <v>323</v>
      </c>
      <c r="B87" s="27">
        <v>44770</v>
      </c>
    </row>
    <row r="88" spans="1:2" ht="15.75" customHeight="1" x14ac:dyDescent="0.25">
      <c r="A88" t="s">
        <v>325</v>
      </c>
      <c r="B88" s="27">
        <v>44762</v>
      </c>
    </row>
    <row r="89" spans="1:2" ht="15.75" customHeight="1" x14ac:dyDescent="0.25">
      <c r="A89" t="s">
        <v>326</v>
      </c>
      <c r="B89" s="27">
        <v>44762</v>
      </c>
    </row>
    <row r="90" spans="1:2" ht="15.75" customHeight="1" x14ac:dyDescent="0.25">
      <c r="A90" t="s">
        <v>328</v>
      </c>
      <c r="B90" s="27">
        <v>44762</v>
      </c>
    </row>
    <row r="91" spans="1:2" ht="15.75" customHeight="1" x14ac:dyDescent="0.25">
      <c r="A91" t="s">
        <v>329</v>
      </c>
      <c r="B91" s="27">
        <v>44762</v>
      </c>
    </row>
    <row r="92" spans="1:2" ht="15.75" customHeight="1" x14ac:dyDescent="0.25">
      <c r="A92" t="s">
        <v>330</v>
      </c>
      <c r="B92" s="27">
        <v>44697</v>
      </c>
    </row>
    <row r="93" spans="1:2" ht="15.75" customHeight="1" x14ac:dyDescent="0.25">
      <c r="A93" t="s">
        <v>331</v>
      </c>
      <c r="B93" s="27">
        <v>43585</v>
      </c>
    </row>
    <row r="94" spans="1:2" ht="15.75" customHeight="1" x14ac:dyDescent="0.25">
      <c r="A94" t="s">
        <v>332</v>
      </c>
      <c r="B94" s="27">
        <v>43585</v>
      </c>
    </row>
    <row r="95" spans="1:2" ht="15.75" customHeight="1" x14ac:dyDescent="0.25">
      <c r="A95" t="s">
        <v>333</v>
      </c>
      <c r="B95" s="27">
        <v>44425</v>
      </c>
    </row>
    <row r="96" spans="1:2" ht="15.75" customHeight="1" x14ac:dyDescent="0.25">
      <c r="A96" t="s">
        <v>334</v>
      </c>
      <c r="B96" s="27">
        <v>44265</v>
      </c>
    </row>
    <row r="97" spans="1:2" ht="15.75" customHeight="1" x14ac:dyDescent="0.25">
      <c r="A97" t="s">
        <v>298</v>
      </c>
      <c r="B97" s="27">
        <v>44761</v>
      </c>
    </row>
    <row r="98" spans="1:2" ht="15.75" customHeight="1" x14ac:dyDescent="0.25">
      <c r="A98" t="s">
        <v>250</v>
      </c>
      <c r="B98" s="27">
        <v>44764</v>
      </c>
    </row>
    <row r="99" spans="1:2" ht="15.75" customHeight="1" x14ac:dyDescent="0.25">
      <c r="A99" t="s">
        <v>251</v>
      </c>
      <c r="B99" s="27">
        <v>44764</v>
      </c>
    </row>
    <row r="100" spans="1:2" ht="15.75" customHeight="1" x14ac:dyDescent="0.25">
      <c r="A100" t="s">
        <v>252</v>
      </c>
      <c r="B100" s="27">
        <v>44764</v>
      </c>
    </row>
    <row r="101" spans="1:2" ht="15.75" customHeight="1" x14ac:dyDescent="0.25">
      <c r="A101" t="s">
        <v>254</v>
      </c>
      <c r="B101" s="27">
        <v>44764</v>
      </c>
    </row>
    <row r="102" spans="1:2" ht="15.75" customHeight="1" x14ac:dyDescent="0.25">
      <c r="A102" t="s">
        <v>255</v>
      </c>
      <c r="B102" s="27">
        <v>44764</v>
      </c>
    </row>
    <row r="103" spans="1:2" ht="15.75" customHeight="1" x14ac:dyDescent="0.25">
      <c r="A103" t="s">
        <v>335</v>
      </c>
      <c r="B103" s="27">
        <v>44697</v>
      </c>
    </row>
    <row r="104" spans="1:2" ht="15.75" customHeight="1" x14ac:dyDescent="0.25">
      <c r="A104" t="s">
        <v>336</v>
      </c>
      <c r="B104" s="27">
        <v>44697</v>
      </c>
    </row>
    <row r="105" spans="1:2" ht="15.75" customHeight="1" x14ac:dyDescent="0.25">
      <c r="A105" t="s">
        <v>337</v>
      </c>
      <c r="B105" s="27">
        <v>44697</v>
      </c>
    </row>
    <row r="106" spans="1:2" ht="15.75" customHeight="1" x14ac:dyDescent="0.25">
      <c r="A106" t="s">
        <v>299</v>
      </c>
      <c r="B106" s="27">
        <v>44713</v>
      </c>
    </row>
    <row r="107" spans="1:2" ht="15.75" customHeight="1" x14ac:dyDescent="0.25">
      <c r="A107" t="s">
        <v>562</v>
      </c>
      <c r="B107" s="27">
        <v>44377</v>
      </c>
    </row>
    <row r="108" spans="1:2" ht="15.75" customHeight="1" x14ac:dyDescent="0.25">
      <c r="A108" t="s">
        <v>563</v>
      </c>
      <c r="B108" s="27">
        <v>44377</v>
      </c>
    </row>
    <row r="109" spans="1:2" ht="15.75" customHeight="1" x14ac:dyDescent="0.25">
      <c r="A109" t="s">
        <v>301</v>
      </c>
      <c r="B109" s="27">
        <v>44609</v>
      </c>
    </row>
    <row r="110" spans="1:2" ht="15.75" customHeight="1" x14ac:dyDescent="0.25">
      <c r="A110" t="s">
        <v>302</v>
      </c>
      <c r="B110" s="27">
        <v>44735</v>
      </c>
    </row>
    <row r="111" spans="1:2" ht="15.75" customHeight="1" x14ac:dyDescent="0.25">
      <c r="A111" t="s">
        <v>303</v>
      </c>
      <c r="B111" s="27">
        <v>44693</v>
      </c>
    </row>
    <row r="112" spans="1:2" ht="15.75" customHeight="1" x14ac:dyDescent="0.25">
      <c r="A112" t="s">
        <v>304</v>
      </c>
      <c r="B112" s="27">
        <v>44720</v>
      </c>
    </row>
    <row r="113" spans="1:2" ht="15.75" customHeight="1" x14ac:dyDescent="0.25">
      <c r="A113" t="s">
        <v>2550</v>
      </c>
      <c r="B113" s="27">
        <v>44509</v>
      </c>
    </row>
    <row r="114" spans="1:2" ht="15.75" customHeight="1" x14ac:dyDescent="0.25">
      <c r="A114" t="s">
        <v>2548</v>
      </c>
      <c r="B114" s="27">
        <v>44421</v>
      </c>
    </row>
    <row r="115" spans="1:2" ht="15.75" customHeight="1" x14ac:dyDescent="0.25">
      <c r="A115" t="s">
        <v>134</v>
      </c>
      <c r="B115" s="27">
        <v>44767</v>
      </c>
    </row>
    <row r="116" spans="1:2" ht="15.75" customHeight="1" x14ac:dyDescent="0.25">
      <c r="A116" t="s">
        <v>330</v>
      </c>
      <c r="B116" s="27">
        <v>44733</v>
      </c>
    </row>
    <row r="117" spans="1:2" ht="15.75" customHeight="1" x14ac:dyDescent="0.25">
      <c r="A117" t="s">
        <v>63</v>
      </c>
      <c r="B117" s="27">
        <v>44725</v>
      </c>
    </row>
    <row r="118" spans="1:2" ht="15.75" customHeight="1" x14ac:dyDescent="0.25">
      <c r="A118" t="s">
        <v>64</v>
      </c>
      <c r="B118" s="27">
        <v>44725</v>
      </c>
    </row>
    <row r="119" spans="1:2" ht="15.75" customHeight="1" x14ac:dyDescent="0.25">
      <c r="A119" t="s">
        <v>66</v>
      </c>
      <c r="B119" s="27">
        <v>44756</v>
      </c>
    </row>
    <row r="120" spans="1:2" ht="15.75" customHeight="1" x14ac:dyDescent="0.25">
      <c r="A120" t="s">
        <v>67</v>
      </c>
      <c r="B120" s="27">
        <v>44756</v>
      </c>
    </row>
    <row r="121" spans="1:2" ht="15.75" customHeight="1" x14ac:dyDescent="0.25">
      <c r="A121" t="s">
        <v>68</v>
      </c>
      <c r="B121" s="27">
        <v>44756</v>
      </c>
    </row>
    <row r="122" spans="1:2" ht="15.75" customHeight="1" x14ac:dyDescent="0.25">
      <c r="A122" t="s">
        <v>69</v>
      </c>
      <c r="B122" s="27">
        <v>44756</v>
      </c>
    </row>
    <row r="123" spans="1:2" ht="15.75" customHeight="1" x14ac:dyDescent="0.25">
      <c r="A123" t="s">
        <v>70</v>
      </c>
      <c r="B123" s="27">
        <v>44756</v>
      </c>
    </row>
    <row r="124" spans="1:2" ht="15.75" customHeight="1" x14ac:dyDescent="0.25">
      <c r="A124" t="s">
        <v>71</v>
      </c>
      <c r="B124" s="27">
        <v>44756</v>
      </c>
    </row>
    <row r="125" spans="1:2" ht="15.75" customHeight="1" x14ac:dyDescent="0.25">
      <c r="A125" t="s">
        <v>73</v>
      </c>
      <c r="B125" s="27">
        <v>44756</v>
      </c>
    </row>
    <row r="126" spans="1:2" ht="15.75" customHeight="1" x14ac:dyDescent="0.25">
      <c r="A126" t="s">
        <v>74</v>
      </c>
      <c r="B126" s="27">
        <v>44756</v>
      </c>
    </row>
    <row r="127" spans="1:2" ht="15.75" customHeight="1" x14ac:dyDescent="0.25">
      <c r="A127" t="s">
        <v>75</v>
      </c>
      <c r="B127" s="27">
        <v>44756</v>
      </c>
    </row>
    <row r="128" spans="1:2" ht="15.75" customHeight="1" x14ac:dyDescent="0.25">
      <c r="A128" t="s">
        <v>76</v>
      </c>
      <c r="B128" s="27">
        <v>44756</v>
      </c>
    </row>
    <row r="129" spans="1:2" ht="15.75" customHeight="1" x14ac:dyDescent="0.25">
      <c r="A129" t="s">
        <v>78</v>
      </c>
      <c r="B129" s="27">
        <v>44756</v>
      </c>
    </row>
    <row r="130" spans="1:2" ht="15.75" customHeight="1" x14ac:dyDescent="0.25">
      <c r="A130" t="s">
        <v>79</v>
      </c>
      <c r="B130" s="27">
        <v>44756</v>
      </c>
    </row>
    <row r="131" spans="1:2" ht="15.75" customHeight="1" x14ac:dyDescent="0.25">
      <c r="A131" t="s">
        <v>81</v>
      </c>
      <c r="B131" s="27">
        <v>44756</v>
      </c>
    </row>
    <row r="132" spans="1:2" ht="15.75" customHeight="1" x14ac:dyDescent="0.25">
      <c r="A132" t="s">
        <v>83</v>
      </c>
      <c r="B132" s="27">
        <v>44756</v>
      </c>
    </row>
    <row r="133" spans="1:2" ht="15.75" customHeight="1" x14ac:dyDescent="0.25">
      <c r="A133" t="s">
        <v>84</v>
      </c>
      <c r="B133" s="27">
        <v>44756</v>
      </c>
    </row>
    <row r="134" spans="1:2" ht="15.75" customHeight="1" x14ac:dyDescent="0.25">
      <c r="A134" t="s">
        <v>85</v>
      </c>
      <c r="B134" s="27">
        <v>44756</v>
      </c>
    </row>
    <row r="135" spans="1:2" ht="15.75" customHeight="1" x14ac:dyDescent="0.25">
      <c r="A135" t="s">
        <v>86</v>
      </c>
      <c r="B135" s="27">
        <v>44756</v>
      </c>
    </row>
    <row r="136" spans="1:2" ht="15.75" customHeight="1" x14ac:dyDescent="0.25">
      <c r="A136" t="s">
        <v>87</v>
      </c>
      <c r="B136" s="27">
        <v>44772</v>
      </c>
    </row>
    <row r="137" spans="1:2" ht="15.75" customHeight="1" x14ac:dyDescent="0.25">
      <c r="A137" t="s">
        <v>89</v>
      </c>
      <c r="B137" s="27">
        <v>44756</v>
      </c>
    </row>
    <row r="138" spans="1:2" ht="15.75" customHeight="1" x14ac:dyDescent="0.25">
      <c r="A138" t="s">
        <v>90</v>
      </c>
      <c r="B138" s="27">
        <v>44768</v>
      </c>
    </row>
    <row r="139" spans="1:2" ht="15.75" customHeight="1" x14ac:dyDescent="0.25">
      <c r="A139" t="s">
        <v>92</v>
      </c>
      <c r="B139" s="27">
        <v>44756</v>
      </c>
    </row>
    <row r="140" spans="1:2" ht="15.75" customHeight="1" x14ac:dyDescent="0.25">
      <c r="A140" t="s">
        <v>93</v>
      </c>
      <c r="B140" s="27">
        <v>44756</v>
      </c>
    </row>
    <row r="141" spans="1:2" ht="15.75" customHeight="1" x14ac:dyDescent="0.25">
      <c r="A141" t="s">
        <v>94</v>
      </c>
      <c r="B141" s="27">
        <v>44756</v>
      </c>
    </row>
    <row r="142" spans="1:2" ht="15.75" customHeight="1" x14ac:dyDescent="0.25">
      <c r="A142" t="s">
        <v>96</v>
      </c>
      <c r="B142" s="27">
        <v>44756</v>
      </c>
    </row>
    <row r="143" spans="1:2" ht="15.75" customHeight="1" x14ac:dyDescent="0.25">
      <c r="A143" t="s">
        <v>98</v>
      </c>
      <c r="B143" s="27">
        <v>44756</v>
      </c>
    </row>
    <row r="144" spans="1:2" ht="15.75" customHeight="1" x14ac:dyDescent="0.25">
      <c r="A144" t="s">
        <v>100</v>
      </c>
      <c r="B144" s="27">
        <v>44756</v>
      </c>
    </row>
    <row r="145" spans="1:2" ht="15.75" customHeight="1" x14ac:dyDescent="0.25">
      <c r="A145" t="s">
        <v>102</v>
      </c>
      <c r="B145" s="27">
        <v>44756</v>
      </c>
    </row>
    <row r="146" spans="1:2" ht="15.75" customHeight="1" x14ac:dyDescent="0.25">
      <c r="A146" t="s">
        <v>104</v>
      </c>
      <c r="B146" s="27">
        <v>44768</v>
      </c>
    </row>
    <row r="147" spans="1:2" ht="15.75" customHeight="1" x14ac:dyDescent="0.25">
      <c r="A147" t="s">
        <v>106</v>
      </c>
      <c r="B147" s="27">
        <v>44756</v>
      </c>
    </row>
    <row r="148" spans="1:2" ht="15.75" customHeight="1" x14ac:dyDescent="0.25">
      <c r="A148" t="s">
        <v>108</v>
      </c>
      <c r="B148" s="27">
        <v>44756</v>
      </c>
    </row>
    <row r="149" spans="1:2" ht="15.75" customHeight="1" x14ac:dyDescent="0.25">
      <c r="A149" t="s">
        <v>109</v>
      </c>
      <c r="B149" s="27">
        <v>44756</v>
      </c>
    </row>
    <row r="150" spans="1:2" ht="15.75" customHeight="1" x14ac:dyDescent="0.25">
      <c r="A150" t="s">
        <v>111</v>
      </c>
      <c r="B150" s="27">
        <v>44756</v>
      </c>
    </row>
    <row r="151" spans="1:2" ht="15.75" customHeight="1" x14ac:dyDescent="0.25">
      <c r="A151" t="s">
        <v>112</v>
      </c>
      <c r="B151" s="27">
        <v>44756</v>
      </c>
    </row>
    <row r="152" spans="1:2" ht="15.75" customHeight="1" x14ac:dyDescent="0.25">
      <c r="A152" t="s">
        <v>113</v>
      </c>
      <c r="B152" s="27">
        <v>44756</v>
      </c>
    </row>
    <row r="153" spans="1:2" ht="15.75" customHeight="1" x14ac:dyDescent="0.25">
      <c r="A153" t="s">
        <v>114</v>
      </c>
      <c r="B153" s="27">
        <v>44756</v>
      </c>
    </row>
    <row r="154" spans="1:2" ht="15.75" customHeight="1" x14ac:dyDescent="0.25">
      <c r="A154" t="s">
        <v>115</v>
      </c>
      <c r="B154" s="27">
        <v>44756</v>
      </c>
    </row>
    <row r="155" spans="1:2" ht="15.75" customHeight="1" x14ac:dyDescent="0.25">
      <c r="A155" t="s">
        <v>159</v>
      </c>
      <c r="B155" s="27">
        <v>44770</v>
      </c>
    </row>
    <row r="156" spans="1:2" ht="15.75" customHeight="1" x14ac:dyDescent="0.25">
      <c r="A156" t="s">
        <v>160</v>
      </c>
      <c r="B156" s="27">
        <v>44770</v>
      </c>
    </row>
    <row r="157" spans="1:2" ht="15.75" customHeight="1" x14ac:dyDescent="0.25">
      <c r="A157" t="s">
        <v>161</v>
      </c>
      <c r="B157" s="27">
        <v>44770</v>
      </c>
    </row>
    <row r="158" spans="1:2" ht="15.75" customHeight="1" x14ac:dyDescent="0.25">
      <c r="A158" t="s">
        <v>573</v>
      </c>
      <c r="B158" s="27">
        <v>43656</v>
      </c>
    </row>
    <row r="159" spans="1:2" ht="15.75" customHeight="1" x14ac:dyDescent="0.25">
      <c r="A159" t="s">
        <v>162</v>
      </c>
      <c r="B159" s="27">
        <v>44770</v>
      </c>
    </row>
    <row r="160" spans="1:2" ht="15.75" customHeight="1" x14ac:dyDescent="0.25">
      <c r="A160" t="s">
        <v>163</v>
      </c>
      <c r="B160" s="27">
        <v>44727</v>
      </c>
    </row>
    <row r="161" spans="1:2" ht="15.75" customHeight="1" x14ac:dyDescent="0.25">
      <c r="A161" t="s">
        <v>164</v>
      </c>
      <c r="B161" s="27">
        <v>44770</v>
      </c>
    </row>
    <row r="162" spans="1:2" ht="15.75" customHeight="1" x14ac:dyDescent="0.25">
      <c r="A162" t="s">
        <v>166</v>
      </c>
      <c r="B162" s="27">
        <v>44770</v>
      </c>
    </row>
    <row r="163" spans="1:2" ht="15.75" customHeight="1" x14ac:dyDescent="0.25">
      <c r="A163" t="s">
        <v>167</v>
      </c>
      <c r="B163" s="27">
        <v>44764</v>
      </c>
    </row>
    <row r="164" spans="1:2" ht="15.75" customHeight="1" x14ac:dyDescent="0.25">
      <c r="A164" t="s">
        <v>169</v>
      </c>
      <c r="B164" s="27">
        <v>44727</v>
      </c>
    </row>
    <row r="165" spans="1:2" ht="15.75" customHeight="1" x14ac:dyDescent="0.25">
      <c r="A165" t="s">
        <v>171</v>
      </c>
      <c r="B165" s="27">
        <v>44685</v>
      </c>
    </row>
    <row r="166" spans="1:2" ht="15.75" customHeight="1" x14ac:dyDescent="0.25">
      <c r="A166" t="s">
        <v>135</v>
      </c>
      <c r="B166" s="27">
        <v>44767</v>
      </c>
    </row>
    <row r="167" spans="1:2" ht="15.75" customHeight="1" x14ac:dyDescent="0.25">
      <c r="A167" t="s">
        <v>136</v>
      </c>
      <c r="B167" s="27">
        <v>44454</v>
      </c>
    </row>
    <row r="168" spans="1:2" ht="15.75" customHeight="1" x14ac:dyDescent="0.25">
      <c r="A168" t="s">
        <v>137</v>
      </c>
      <c r="B168" s="27">
        <v>44767</v>
      </c>
    </row>
    <row r="169" spans="1:2" ht="15.75" customHeight="1" x14ac:dyDescent="0.25">
      <c r="A169" t="s">
        <v>138</v>
      </c>
      <c r="B169" s="27">
        <v>44741</v>
      </c>
    </row>
    <row r="170" spans="1:2" ht="15.75" customHeight="1" x14ac:dyDescent="0.25">
      <c r="A170" t="s">
        <v>174</v>
      </c>
      <c r="B170" s="27">
        <v>44754</v>
      </c>
    </row>
    <row r="171" spans="1:2" ht="15.75" customHeight="1" x14ac:dyDescent="0.25">
      <c r="A171" t="s">
        <v>175</v>
      </c>
      <c r="B171" s="27">
        <v>44754</v>
      </c>
    </row>
    <row r="172" spans="1:2" ht="15.75" customHeight="1" x14ac:dyDescent="0.25">
      <c r="A172" t="s">
        <v>176</v>
      </c>
      <c r="B172" s="27">
        <v>44754</v>
      </c>
    </row>
    <row r="173" spans="1:2" ht="15.75" customHeight="1" x14ac:dyDescent="0.25">
      <c r="A173" t="s">
        <v>173</v>
      </c>
      <c r="B173" s="27">
        <v>44754</v>
      </c>
    </row>
    <row r="174" spans="1:2" ht="15.75" customHeight="1" x14ac:dyDescent="0.25">
      <c r="A174" t="s">
        <v>177</v>
      </c>
      <c r="B174" s="27">
        <v>44754</v>
      </c>
    </row>
    <row r="175" spans="1:2" ht="15.75" customHeight="1" x14ac:dyDescent="0.25">
      <c r="A175" t="s">
        <v>178</v>
      </c>
      <c r="B175" s="27">
        <v>44754</v>
      </c>
    </row>
    <row r="176" spans="1:2" ht="15.75" customHeight="1" x14ac:dyDescent="0.25">
      <c r="A176" t="s">
        <v>179</v>
      </c>
      <c r="B176" s="27">
        <v>44754</v>
      </c>
    </row>
    <row r="177" spans="1:2" ht="15.75" customHeight="1" x14ac:dyDescent="0.25">
      <c r="A177" t="s">
        <v>181</v>
      </c>
      <c r="B177" s="27">
        <v>44754</v>
      </c>
    </row>
    <row r="178" spans="1:2" ht="15.75" customHeight="1" x14ac:dyDescent="0.25">
      <c r="A178" t="s">
        <v>183</v>
      </c>
      <c r="B178" s="27">
        <v>44754</v>
      </c>
    </row>
    <row r="179" spans="1:2" ht="15.75" customHeight="1" x14ac:dyDescent="0.25">
      <c r="A179" t="s">
        <v>184</v>
      </c>
      <c r="B179" s="27">
        <v>44685</v>
      </c>
    </row>
    <row r="180" spans="1:2" ht="15.75" customHeight="1" x14ac:dyDescent="0.25">
      <c r="A180" t="s">
        <v>186</v>
      </c>
      <c r="B180" s="27">
        <v>44754</v>
      </c>
    </row>
    <row r="181" spans="1:2" ht="15.75" customHeight="1" x14ac:dyDescent="0.25">
      <c r="A181" t="s">
        <v>187</v>
      </c>
      <c r="B181" s="27">
        <v>44754</v>
      </c>
    </row>
    <row r="182" spans="1:2" ht="15.75" customHeight="1" x14ac:dyDescent="0.25">
      <c r="A182" t="s">
        <v>139</v>
      </c>
      <c r="B182" s="27">
        <v>44741</v>
      </c>
    </row>
    <row r="183" spans="1:2" ht="15.75" customHeight="1" x14ac:dyDescent="0.25">
      <c r="A183" t="s">
        <v>188</v>
      </c>
      <c r="B183" s="27">
        <v>44754</v>
      </c>
    </row>
    <row r="184" spans="1:2" ht="15.75" customHeight="1" x14ac:dyDescent="0.25">
      <c r="A184" t="s">
        <v>190</v>
      </c>
      <c r="B184" s="27">
        <v>44553</v>
      </c>
    </row>
    <row r="185" spans="1:2" ht="15.75" customHeight="1" x14ac:dyDescent="0.25">
      <c r="A185" t="s">
        <v>191</v>
      </c>
      <c r="B185" s="27">
        <v>44553</v>
      </c>
    </row>
    <row r="186" spans="1:2" ht="15.75" customHeight="1" x14ac:dyDescent="0.25">
      <c r="A186" t="s">
        <v>192</v>
      </c>
      <c r="B186" s="27">
        <v>44553</v>
      </c>
    </row>
    <row r="187" spans="1:2" ht="15.75" customHeight="1" x14ac:dyDescent="0.25">
      <c r="A187" t="s">
        <v>193</v>
      </c>
      <c r="B187" s="27">
        <v>44553</v>
      </c>
    </row>
    <row r="188" spans="1:2" ht="15.75" customHeight="1" x14ac:dyDescent="0.25">
      <c r="A188" t="s">
        <v>116</v>
      </c>
      <c r="B188" s="27">
        <v>44756</v>
      </c>
    </row>
    <row r="189" spans="1:2" ht="15.75" customHeight="1" x14ac:dyDescent="0.25">
      <c r="A189" t="s">
        <v>118</v>
      </c>
      <c r="B189" s="27">
        <v>44756</v>
      </c>
    </row>
    <row r="190" spans="1:2" ht="15.75" customHeight="1" x14ac:dyDescent="0.25">
      <c r="A190" t="s">
        <v>194</v>
      </c>
      <c r="B190" s="27">
        <v>44406</v>
      </c>
    </row>
    <row r="191" spans="1:2" ht="15.75" customHeight="1" x14ac:dyDescent="0.25">
      <c r="A191" t="s">
        <v>195</v>
      </c>
      <c r="B191" s="27">
        <v>44754</v>
      </c>
    </row>
    <row r="192" spans="1:2" ht="15.75" customHeight="1" x14ac:dyDescent="0.25">
      <c r="A192" t="s">
        <v>578</v>
      </c>
      <c r="B192" s="27">
        <v>44655</v>
      </c>
    </row>
    <row r="193" spans="1:2" ht="15.75" customHeight="1" x14ac:dyDescent="0.25">
      <c r="A193" t="s">
        <v>197</v>
      </c>
      <c r="B193" s="27">
        <v>44473</v>
      </c>
    </row>
    <row r="194" spans="1:2" ht="15.75" customHeight="1" x14ac:dyDescent="0.25">
      <c r="A194" t="s">
        <v>198</v>
      </c>
      <c r="B194" s="27">
        <v>44754</v>
      </c>
    </row>
    <row r="195" spans="1:2" ht="15.75" customHeight="1" x14ac:dyDescent="0.25">
      <c r="A195" t="s">
        <v>200</v>
      </c>
      <c r="B195" s="27">
        <v>44685</v>
      </c>
    </row>
    <row r="196" spans="1:2" ht="15.75" customHeight="1" x14ac:dyDescent="0.25">
      <c r="A196" t="s">
        <v>119</v>
      </c>
      <c r="B196" s="27">
        <v>44768</v>
      </c>
    </row>
    <row r="197" spans="1:2" ht="15.75" customHeight="1" x14ac:dyDescent="0.25">
      <c r="A197" t="s">
        <v>140</v>
      </c>
      <c r="B197" s="27">
        <v>44767</v>
      </c>
    </row>
    <row r="198" spans="1:2" ht="15.75" customHeight="1" x14ac:dyDescent="0.25">
      <c r="A198" t="s">
        <v>141</v>
      </c>
      <c r="B198" s="27">
        <v>44767</v>
      </c>
    </row>
    <row r="199" spans="1:2" ht="15.75" customHeight="1" x14ac:dyDescent="0.25">
      <c r="A199" t="s">
        <v>143</v>
      </c>
      <c r="B199" s="27">
        <v>44767</v>
      </c>
    </row>
    <row r="200" spans="1:2" ht="15.75" customHeight="1" x14ac:dyDescent="0.25">
      <c r="A200" t="s">
        <v>145</v>
      </c>
      <c r="B200" s="27">
        <v>44767</v>
      </c>
    </row>
    <row r="201" spans="1:2" ht="15.75" customHeight="1" x14ac:dyDescent="0.25">
      <c r="A201" t="s">
        <v>146</v>
      </c>
      <c r="B201" s="27">
        <v>44767</v>
      </c>
    </row>
    <row r="202" spans="1:2" ht="15.75" customHeight="1" x14ac:dyDescent="0.25">
      <c r="A202" t="s">
        <v>148</v>
      </c>
      <c r="B202" s="27">
        <v>44767</v>
      </c>
    </row>
    <row r="203" spans="1:2" ht="15.75" customHeight="1" x14ac:dyDescent="0.25">
      <c r="A203" t="s">
        <v>150</v>
      </c>
      <c r="B203" s="27">
        <v>44767</v>
      </c>
    </row>
    <row r="204" spans="1:2" ht="15.75" customHeight="1" x14ac:dyDescent="0.25">
      <c r="A204" t="s">
        <v>152</v>
      </c>
      <c r="B204" s="27">
        <v>44767</v>
      </c>
    </row>
    <row r="205" spans="1:2" ht="15.75" customHeight="1" x14ac:dyDescent="0.25">
      <c r="A205" t="s">
        <v>154</v>
      </c>
      <c r="B205" s="27">
        <v>44767</v>
      </c>
    </row>
    <row r="206" spans="1:2" ht="15.75" customHeight="1" x14ac:dyDescent="0.25">
      <c r="A206" t="s">
        <v>155</v>
      </c>
      <c r="B206" s="27">
        <v>44767</v>
      </c>
    </row>
    <row r="207" spans="1:2" ht="15.75" customHeight="1" x14ac:dyDescent="0.25">
      <c r="A207" t="s">
        <v>156</v>
      </c>
      <c r="B207" s="27">
        <v>44767</v>
      </c>
    </row>
    <row r="208" spans="1:2" ht="15.75" customHeight="1" x14ac:dyDescent="0.25">
      <c r="A208" t="s">
        <v>157</v>
      </c>
      <c r="B208" s="27">
        <v>44767</v>
      </c>
    </row>
    <row r="209" spans="1:2" ht="15.75" customHeight="1" x14ac:dyDescent="0.25">
      <c r="A209" t="s">
        <v>158</v>
      </c>
      <c r="B209" s="27">
        <v>44741</v>
      </c>
    </row>
    <row r="210" spans="1:2" ht="15.75" customHeight="1" x14ac:dyDescent="0.25">
      <c r="A210" t="s">
        <v>172</v>
      </c>
      <c r="B210" s="27">
        <v>44770</v>
      </c>
    </row>
    <row r="211" spans="1:2" ht="15.75" customHeight="1" x14ac:dyDescent="0.25">
      <c r="A211" t="s">
        <v>2550</v>
      </c>
      <c r="B211" s="27">
        <v>44641</v>
      </c>
    </row>
    <row r="212" spans="1:2" ht="15.75" customHeight="1" x14ac:dyDescent="0.25">
      <c r="A212" t="s">
        <v>2587</v>
      </c>
      <c r="B212" s="27">
        <v>44370</v>
      </c>
    </row>
    <row r="213" spans="1:2" ht="15.75" customHeight="1" x14ac:dyDescent="0.25">
      <c r="A213" t="s">
        <v>10</v>
      </c>
      <c r="B213" s="27">
        <v>44732</v>
      </c>
    </row>
    <row r="214" spans="1:2" ht="15.75" customHeight="1" x14ac:dyDescent="0.25">
      <c r="A214" t="s">
        <v>11</v>
      </c>
      <c r="B214" s="27">
        <v>44768</v>
      </c>
    </row>
    <row r="215" spans="1:2" ht="15.75" customHeight="1" x14ac:dyDescent="0.25">
      <c r="A215" t="s">
        <v>13</v>
      </c>
      <c r="B215" s="27">
        <v>44768</v>
      </c>
    </row>
    <row r="216" spans="1:2" ht="15.75" customHeight="1" x14ac:dyDescent="0.25">
      <c r="A216" t="s">
        <v>408</v>
      </c>
      <c r="B216" s="27">
        <v>44767</v>
      </c>
    </row>
    <row r="217" spans="1:2" ht="15.75" customHeight="1" x14ac:dyDescent="0.25">
      <c r="A217" t="s">
        <v>410</v>
      </c>
      <c r="B217" s="27">
        <v>44264</v>
      </c>
    </row>
    <row r="218" spans="1:2" ht="15.75" customHeight="1" x14ac:dyDescent="0.25">
      <c r="A218" t="s">
        <v>411</v>
      </c>
      <c r="B218" s="27">
        <v>44761</v>
      </c>
    </row>
    <row r="219" spans="1:2" ht="15.75" customHeight="1" x14ac:dyDescent="0.25">
      <c r="A219" t="s">
        <v>413</v>
      </c>
      <c r="B219" s="27">
        <v>44770</v>
      </c>
    </row>
    <row r="220" spans="1:2" ht="15.75" customHeight="1" x14ac:dyDescent="0.25">
      <c r="A220" t="s">
        <v>414</v>
      </c>
      <c r="B220" s="27">
        <v>44770</v>
      </c>
    </row>
    <row r="221" spans="1:2" ht="15.75" customHeight="1" x14ac:dyDescent="0.25">
      <c r="A221" t="s">
        <v>415</v>
      </c>
      <c r="B221" s="27">
        <v>44761</v>
      </c>
    </row>
    <row r="222" spans="1:2" ht="15.75" customHeight="1" x14ac:dyDescent="0.25">
      <c r="A222" t="s">
        <v>416</v>
      </c>
      <c r="B222" s="27">
        <v>44770</v>
      </c>
    </row>
    <row r="223" spans="1:2" ht="15.75" customHeight="1" x14ac:dyDescent="0.25">
      <c r="A223" t="s">
        <v>417</v>
      </c>
      <c r="B223" s="27">
        <v>44761</v>
      </c>
    </row>
    <row r="224" spans="1:2" ht="15.75" customHeight="1" x14ac:dyDescent="0.25">
      <c r="A224" t="s">
        <v>418</v>
      </c>
      <c r="B224" s="27">
        <v>44761</v>
      </c>
    </row>
    <row r="225" spans="1:2" ht="15.75" customHeight="1" x14ac:dyDescent="0.25">
      <c r="A225" t="s">
        <v>419</v>
      </c>
      <c r="B225" s="27">
        <v>44761</v>
      </c>
    </row>
    <row r="226" spans="1:2" ht="15.75" customHeight="1" x14ac:dyDescent="0.25">
      <c r="A226" t="s">
        <v>18</v>
      </c>
      <c r="B226" s="27">
        <v>44763</v>
      </c>
    </row>
    <row r="227" spans="1:2" ht="15.75" customHeight="1" x14ac:dyDescent="0.25">
      <c r="A227" t="s">
        <v>366</v>
      </c>
      <c r="B227" s="27">
        <v>44763</v>
      </c>
    </row>
    <row r="228" spans="1:2" ht="15.75" customHeight="1" x14ac:dyDescent="0.25">
      <c r="A228" t="s">
        <v>367</v>
      </c>
      <c r="B228" s="27">
        <v>44763</v>
      </c>
    </row>
    <row r="229" spans="1:2" ht="15.75" customHeight="1" x14ac:dyDescent="0.25">
      <c r="A229" t="s">
        <v>368</v>
      </c>
      <c r="B229" s="27">
        <v>44763</v>
      </c>
    </row>
    <row r="230" spans="1:2" ht="15.75" customHeight="1" x14ac:dyDescent="0.25">
      <c r="A230" t="s">
        <v>370</v>
      </c>
      <c r="B230" s="27">
        <v>44763</v>
      </c>
    </row>
    <row r="231" spans="1:2" ht="15.75" customHeight="1" x14ac:dyDescent="0.25">
      <c r="A231" t="s">
        <v>372</v>
      </c>
      <c r="B231" s="27">
        <v>44768</v>
      </c>
    </row>
    <row r="232" spans="1:2" ht="15.75" customHeight="1" x14ac:dyDescent="0.25">
      <c r="A232" t="s">
        <v>374</v>
      </c>
      <c r="B232" s="27">
        <v>44763</v>
      </c>
    </row>
    <row r="233" spans="1:2" ht="15.75" customHeight="1" x14ac:dyDescent="0.25">
      <c r="A233" t="s">
        <v>375</v>
      </c>
      <c r="B233" s="27">
        <v>44768</v>
      </c>
    </row>
    <row r="234" spans="1:2" ht="15.75" customHeight="1" x14ac:dyDescent="0.25">
      <c r="A234" t="s">
        <v>376</v>
      </c>
      <c r="B234" s="27">
        <v>44763</v>
      </c>
    </row>
    <row r="235" spans="1:2" ht="15.75" customHeight="1" x14ac:dyDescent="0.25">
      <c r="A235" t="s">
        <v>377</v>
      </c>
      <c r="B235" s="27">
        <v>44763</v>
      </c>
    </row>
    <row r="236" spans="1:2" ht="15.75" customHeight="1" x14ac:dyDescent="0.25">
      <c r="A236" t="s">
        <v>378</v>
      </c>
      <c r="B236" s="27">
        <v>44763</v>
      </c>
    </row>
    <row r="237" spans="1:2" ht="15.75" customHeight="1" x14ac:dyDescent="0.25">
      <c r="A237" t="s">
        <v>380</v>
      </c>
      <c r="B237" s="27">
        <v>44763</v>
      </c>
    </row>
    <row r="238" spans="1:2" ht="15.75" customHeight="1" x14ac:dyDescent="0.25">
      <c r="A238" t="s">
        <v>382</v>
      </c>
      <c r="B238" s="27">
        <v>44763</v>
      </c>
    </row>
    <row r="239" spans="1:2" ht="15.75" customHeight="1" x14ac:dyDescent="0.25">
      <c r="A239" t="s">
        <v>384</v>
      </c>
      <c r="B239" s="27">
        <v>44763</v>
      </c>
    </row>
    <row r="240" spans="1:2" ht="15.75" customHeight="1" x14ac:dyDescent="0.25">
      <c r="A240" t="s">
        <v>385</v>
      </c>
      <c r="B240" s="27">
        <v>44763</v>
      </c>
    </row>
    <row r="241" spans="1:2" ht="15.75" customHeight="1" x14ac:dyDescent="0.25">
      <c r="A241" t="s">
        <v>387</v>
      </c>
      <c r="B241" s="27">
        <v>44768</v>
      </c>
    </row>
    <row r="242" spans="1:2" ht="15.75" customHeight="1" x14ac:dyDescent="0.25">
      <c r="A242" t="s">
        <v>389</v>
      </c>
      <c r="B242" s="27">
        <v>44763</v>
      </c>
    </row>
    <row r="243" spans="1:2" ht="15.75" customHeight="1" x14ac:dyDescent="0.25">
      <c r="A243" t="s">
        <v>390</v>
      </c>
      <c r="B243" s="27">
        <v>44768</v>
      </c>
    </row>
    <row r="244" spans="1:2" ht="15.75" customHeight="1" x14ac:dyDescent="0.25">
      <c r="A244" t="s">
        <v>391</v>
      </c>
      <c r="B244" s="27">
        <v>44763</v>
      </c>
    </row>
    <row r="245" spans="1:2" ht="15.75" customHeight="1" x14ac:dyDescent="0.25">
      <c r="A245" t="s">
        <v>392</v>
      </c>
      <c r="B245" s="27">
        <v>44770</v>
      </c>
    </row>
    <row r="246" spans="1:2" ht="15.75" customHeight="1" x14ac:dyDescent="0.25">
      <c r="A246" t="s">
        <v>393</v>
      </c>
      <c r="B246" s="27">
        <v>44770</v>
      </c>
    </row>
    <row r="247" spans="1:2" ht="15.75" customHeight="1" x14ac:dyDescent="0.25">
      <c r="A247" t="s">
        <v>394</v>
      </c>
      <c r="B247" s="27">
        <v>44763</v>
      </c>
    </row>
    <row r="248" spans="1:2" ht="15.75" customHeight="1" x14ac:dyDescent="0.25">
      <c r="A248" t="s">
        <v>395</v>
      </c>
      <c r="B248" s="27">
        <v>44770</v>
      </c>
    </row>
    <row r="249" spans="1:2" ht="15.75" customHeight="1" x14ac:dyDescent="0.25">
      <c r="A249" t="s">
        <v>396</v>
      </c>
      <c r="B249" s="27">
        <v>44770</v>
      </c>
    </row>
    <row r="250" spans="1:2" ht="15.75" customHeight="1" x14ac:dyDescent="0.25">
      <c r="A250" t="s">
        <v>397</v>
      </c>
      <c r="B250" s="27">
        <v>44763</v>
      </c>
    </row>
    <row r="251" spans="1:2" ht="15.75" customHeight="1" x14ac:dyDescent="0.25">
      <c r="A251" t="s">
        <v>398</v>
      </c>
      <c r="B251" s="27">
        <v>44770</v>
      </c>
    </row>
    <row r="252" spans="1:2" ht="15.75" customHeight="1" x14ac:dyDescent="0.25">
      <c r="A252" t="s">
        <v>402</v>
      </c>
      <c r="B252" s="27">
        <v>44763</v>
      </c>
    </row>
    <row r="253" spans="1:2" ht="15.75" customHeight="1" x14ac:dyDescent="0.25">
      <c r="A253" t="s">
        <v>403</v>
      </c>
      <c r="B253" s="27">
        <v>44763</v>
      </c>
    </row>
    <row r="254" spans="1:2" ht="15.75" customHeight="1" x14ac:dyDescent="0.25">
      <c r="A254" t="s">
        <v>404</v>
      </c>
      <c r="B254" s="27">
        <v>44763</v>
      </c>
    </row>
    <row r="255" spans="1:2" ht="15.75" customHeight="1" x14ac:dyDescent="0.25">
      <c r="A255" t="s">
        <v>405</v>
      </c>
      <c r="B255" s="27">
        <v>44763</v>
      </c>
    </row>
    <row r="256" spans="1:2" ht="15.75" customHeight="1" x14ac:dyDescent="0.25">
      <c r="A256" t="s">
        <v>407</v>
      </c>
      <c r="B256" s="27">
        <v>44732</v>
      </c>
    </row>
    <row r="257" spans="1:2" ht="15.75" customHeight="1" x14ac:dyDescent="0.25">
      <c r="A257" t="s">
        <v>426</v>
      </c>
      <c r="B257" s="27">
        <v>44763</v>
      </c>
    </row>
    <row r="258" spans="1:2" ht="15.75" customHeight="1" x14ac:dyDescent="0.25">
      <c r="A258" t="s">
        <v>427</v>
      </c>
      <c r="B258" s="27">
        <v>44763</v>
      </c>
    </row>
    <row r="259" spans="1:2" ht="15.75" customHeight="1" x14ac:dyDescent="0.25">
      <c r="A259" t="s">
        <v>428</v>
      </c>
      <c r="B259" s="27">
        <v>44610</v>
      </c>
    </row>
    <row r="260" spans="1:2" ht="15.75" customHeight="1" x14ac:dyDescent="0.25">
      <c r="A260" t="s">
        <v>26</v>
      </c>
      <c r="B260" s="27">
        <v>44761</v>
      </c>
    </row>
    <row r="261" spans="1:2" ht="15.75" customHeight="1" x14ac:dyDescent="0.25">
      <c r="A261" t="s">
        <v>27</v>
      </c>
      <c r="B261" s="27">
        <v>44761</v>
      </c>
    </row>
    <row r="262" spans="1:2" ht="15.75" customHeight="1" x14ac:dyDescent="0.25">
      <c r="A262" t="s">
        <v>29</v>
      </c>
      <c r="B262" s="27">
        <v>44761</v>
      </c>
    </row>
    <row r="263" spans="1:2" ht="15.75" customHeight="1" x14ac:dyDescent="0.25">
      <c r="A263" t="s">
        <v>25</v>
      </c>
      <c r="B263" s="27">
        <v>44545</v>
      </c>
    </row>
    <row r="264" spans="1:2" ht="15.75" customHeight="1" x14ac:dyDescent="0.25">
      <c r="A264" t="s">
        <v>429</v>
      </c>
      <c r="B264" s="27">
        <v>44763</v>
      </c>
    </row>
    <row r="265" spans="1:2" ht="15.75" customHeight="1" x14ac:dyDescent="0.25">
      <c r="A265" t="s">
        <v>430</v>
      </c>
      <c r="B265" s="27">
        <v>44764</v>
      </c>
    </row>
    <row r="266" spans="1:2" ht="15.75" customHeight="1" x14ac:dyDescent="0.25">
      <c r="A266" t="s">
        <v>431</v>
      </c>
      <c r="B266" s="27">
        <v>44763</v>
      </c>
    </row>
    <row r="267" spans="1:2" ht="15.75" customHeight="1" x14ac:dyDescent="0.25">
      <c r="A267" t="s">
        <v>432</v>
      </c>
      <c r="B267" s="27">
        <v>44764</v>
      </c>
    </row>
    <row r="268" spans="1:2" ht="15.75" customHeight="1" x14ac:dyDescent="0.25">
      <c r="A268" t="s">
        <v>434</v>
      </c>
      <c r="B268" s="27">
        <v>44763</v>
      </c>
    </row>
    <row r="269" spans="1:2" ht="15.75" customHeight="1" x14ac:dyDescent="0.25">
      <c r="A269" t="s">
        <v>435</v>
      </c>
      <c r="B269" s="27">
        <v>44768</v>
      </c>
    </row>
    <row r="270" spans="1:2" ht="15.75" customHeight="1" x14ac:dyDescent="0.25">
      <c r="A270" t="s">
        <v>436</v>
      </c>
      <c r="B270" s="27">
        <v>44768</v>
      </c>
    </row>
    <row r="271" spans="1:2" ht="15.75" customHeight="1" x14ac:dyDescent="0.25">
      <c r="A271" t="s">
        <v>437</v>
      </c>
      <c r="B271" s="27">
        <v>44763</v>
      </c>
    </row>
    <row r="272" spans="1:2" ht="15.75" customHeight="1" x14ac:dyDescent="0.25">
      <c r="A272" t="s">
        <v>439</v>
      </c>
      <c r="B272" s="27">
        <v>44763</v>
      </c>
    </row>
    <row r="273" spans="1:2" ht="15.75" customHeight="1" x14ac:dyDescent="0.25">
      <c r="A273" t="s">
        <v>440</v>
      </c>
      <c r="B273" s="27">
        <v>44763</v>
      </c>
    </row>
    <row r="274" spans="1:2" ht="15.75" customHeight="1" x14ac:dyDescent="0.25">
      <c r="A274" t="s">
        <v>442</v>
      </c>
      <c r="B274" s="27">
        <v>44764</v>
      </c>
    </row>
    <row r="275" spans="1:2" ht="15.75" customHeight="1" x14ac:dyDescent="0.25">
      <c r="A275" t="s">
        <v>444</v>
      </c>
      <c r="B275" s="27">
        <v>44763</v>
      </c>
    </row>
    <row r="276" spans="1:2" ht="15.75" customHeight="1" x14ac:dyDescent="0.25">
      <c r="A276" t="s">
        <v>445</v>
      </c>
      <c r="B276" s="27">
        <v>44642</v>
      </c>
    </row>
    <row r="277" spans="1:2" ht="15.75" customHeight="1" x14ac:dyDescent="0.25">
      <c r="A277" t="s">
        <v>446</v>
      </c>
      <c r="B277" s="27">
        <v>44662</v>
      </c>
    </row>
    <row r="278" spans="1:2" ht="15.75" customHeight="1" x14ac:dyDescent="0.25">
      <c r="A278" t="s">
        <v>447</v>
      </c>
      <c r="B278" s="27">
        <v>44764</v>
      </c>
    </row>
    <row r="279" spans="1:2" ht="15.75" customHeight="1" x14ac:dyDescent="0.25">
      <c r="A279" t="s">
        <v>449</v>
      </c>
      <c r="B279" s="27">
        <v>44763</v>
      </c>
    </row>
    <row r="280" spans="1:2" ht="15.75" customHeight="1" x14ac:dyDescent="0.25">
      <c r="A280" t="s">
        <v>450</v>
      </c>
      <c r="B280" s="27">
        <v>44763</v>
      </c>
    </row>
    <row r="281" spans="1:2" ht="15.75" customHeight="1" x14ac:dyDescent="0.25">
      <c r="A281" t="s">
        <v>451</v>
      </c>
      <c r="B281" s="27">
        <v>44763</v>
      </c>
    </row>
    <row r="282" spans="1:2" ht="15.75" customHeight="1" x14ac:dyDescent="0.25">
      <c r="A282" t="s">
        <v>452</v>
      </c>
      <c r="B282" s="27">
        <v>44763</v>
      </c>
    </row>
    <row r="283" spans="1:2" ht="15.75" customHeight="1" x14ac:dyDescent="0.25">
      <c r="A283" t="s">
        <v>454</v>
      </c>
      <c r="B283" s="27">
        <v>44763</v>
      </c>
    </row>
    <row r="284" spans="1:2" ht="15.75" customHeight="1" x14ac:dyDescent="0.25">
      <c r="A284" t="s">
        <v>455</v>
      </c>
      <c r="B284" s="27">
        <v>44763</v>
      </c>
    </row>
    <row r="285" spans="1:2" ht="15.75" customHeight="1" x14ac:dyDescent="0.25">
      <c r="A285" t="s">
        <v>457</v>
      </c>
      <c r="B285" s="27">
        <v>44764</v>
      </c>
    </row>
    <row r="286" spans="1:2" ht="15.75" customHeight="1" x14ac:dyDescent="0.25">
      <c r="A286" t="s">
        <v>459</v>
      </c>
      <c r="B286" s="27">
        <v>44763</v>
      </c>
    </row>
    <row r="287" spans="1:2" ht="15.75" customHeight="1" x14ac:dyDescent="0.25">
      <c r="A287" t="s">
        <v>460</v>
      </c>
      <c r="B287" s="27">
        <v>44764</v>
      </c>
    </row>
    <row r="288" spans="1:2" ht="15.75" customHeight="1" x14ac:dyDescent="0.25">
      <c r="A288" t="s">
        <v>19</v>
      </c>
      <c r="B288" s="27">
        <v>44610</v>
      </c>
    </row>
    <row r="289" spans="1:2" ht="15.75" customHeight="1" x14ac:dyDescent="0.25">
      <c r="A289" t="s">
        <v>461</v>
      </c>
      <c r="B289" s="27">
        <v>44764</v>
      </c>
    </row>
    <row r="290" spans="1:2" ht="15.75" customHeight="1" x14ac:dyDescent="0.25">
      <c r="A290" t="s">
        <v>463</v>
      </c>
      <c r="B290" s="27">
        <v>44763</v>
      </c>
    </row>
    <row r="291" spans="1:2" ht="15.75" customHeight="1" x14ac:dyDescent="0.25">
      <c r="A291" t="s">
        <v>464</v>
      </c>
      <c r="B291" s="27">
        <v>44764</v>
      </c>
    </row>
    <row r="292" spans="1:2" ht="15.75" customHeight="1" x14ac:dyDescent="0.25">
      <c r="A292" t="s">
        <v>466</v>
      </c>
      <c r="B292" s="27">
        <v>44763</v>
      </c>
    </row>
    <row r="293" spans="1:2" ht="15.75" customHeight="1" x14ac:dyDescent="0.25">
      <c r="A293" t="s">
        <v>467</v>
      </c>
      <c r="B293" s="27">
        <v>44764</v>
      </c>
    </row>
    <row r="294" spans="1:2" ht="15.75" customHeight="1" x14ac:dyDescent="0.25">
      <c r="A294" t="s">
        <v>468</v>
      </c>
      <c r="B294" s="27">
        <v>44763</v>
      </c>
    </row>
    <row r="295" spans="1:2" ht="15.75" customHeight="1" x14ac:dyDescent="0.25">
      <c r="A295" t="s">
        <v>469</v>
      </c>
      <c r="B295" s="27">
        <v>44763</v>
      </c>
    </row>
    <row r="296" spans="1:2" ht="15.75" customHeight="1" x14ac:dyDescent="0.25">
      <c r="A296" t="s">
        <v>20</v>
      </c>
      <c r="B296" s="27">
        <v>44610</v>
      </c>
    </row>
    <row r="297" spans="1:2" ht="15.75" customHeight="1" x14ac:dyDescent="0.25">
      <c r="A297" t="s">
        <v>470</v>
      </c>
      <c r="B297" s="27">
        <v>44764</v>
      </c>
    </row>
    <row r="298" spans="1:2" ht="15.75" customHeight="1" x14ac:dyDescent="0.25">
      <c r="A298" t="s">
        <v>472</v>
      </c>
      <c r="B298" s="27">
        <v>44763</v>
      </c>
    </row>
    <row r="299" spans="1:2" ht="15.75" customHeight="1" x14ac:dyDescent="0.25">
      <c r="A299" t="s">
        <v>473</v>
      </c>
      <c r="B299" s="27">
        <v>44764</v>
      </c>
    </row>
    <row r="300" spans="1:2" ht="15.75" customHeight="1" x14ac:dyDescent="0.25">
      <c r="A300" t="s">
        <v>474</v>
      </c>
      <c r="B300" s="27">
        <v>44763</v>
      </c>
    </row>
    <row r="301" spans="1:2" ht="15.75" customHeight="1" x14ac:dyDescent="0.25">
      <c r="A301" t="s">
        <v>475</v>
      </c>
      <c r="B301" s="27">
        <v>44763</v>
      </c>
    </row>
    <row r="302" spans="1:2" ht="15.75" customHeight="1" x14ac:dyDescent="0.25">
      <c r="A302" t="s">
        <v>477</v>
      </c>
      <c r="B302" s="27">
        <v>44763</v>
      </c>
    </row>
    <row r="303" spans="1:2" ht="15.75" customHeight="1" x14ac:dyDescent="0.25">
      <c r="A303" t="s">
        <v>30</v>
      </c>
      <c r="B303" s="27">
        <v>44761</v>
      </c>
    </row>
    <row r="304" spans="1:2" ht="15.75" customHeight="1" x14ac:dyDescent="0.25">
      <c r="A304" t="s">
        <v>32</v>
      </c>
      <c r="B304" s="27">
        <v>44761</v>
      </c>
    </row>
    <row r="305" spans="1:2" ht="15.75" customHeight="1" x14ac:dyDescent="0.25">
      <c r="A305" t="s">
        <v>33</v>
      </c>
      <c r="B305" s="27">
        <v>44439</v>
      </c>
    </row>
    <row r="306" spans="1:2" ht="15.75" customHeight="1" x14ac:dyDescent="0.25">
      <c r="A306" t="s">
        <v>501</v>
      </c>
      <c r="B306" s="27">
        <v>44761</v>
      </c>
    </row>
    <row r="307" spans="1:2" ht="15.75" customHeight="1" x14ac:dyDescent="0.25">
      <c r="A307" t="s">
        <v>502</v>
      </c>
      <c r="B307" s="27">
        <v>44761</v>
      </c>
    </row>
    <row r="308" spans="1:2" ht="15.75" customHeight="1" x14ac:dyDescent="0.25">
      <c r="A308" t="s">
        <v>503</v>
      </c>
      <c r="B308" s="27">
        <v>44469</v>
      </c>
    </row>
    <row r="309" spans="1:2" ht="15.75" customHeight="1" x14ac:dyDescent="0.25">
      <c r="A309" t="s">
        <v>504</v>
      </c>
      <c r="B309" s="27">
        <v>44439</v>
      </c>
    </row>
    <row r="310" spans="1:2" ht="15.75" customHeight="1" x14ac:dyDescent="0.25">
      <c r="A310" t="s">
        <v>505</v>
      </c>
      <c r="B310" s="27">
        <v>44761</v>
      </c>
    </row>
    <row r="311" spans="1:2" ht="15.75" customHeight="1" x14ac:dyDescent="0.25">
      <c r="A311" t="s">
        <v>506</v>
      </c>
      <c r="B311" s="27">
        <v>44761</v>
      </c>
    </row>
    <row r="312" spans="1:2" ht="15.75" customHeight="1" x14ac:dyDescent="0.25">
      <c r="A312" t="s">
        <v>507</v>
      </c>
      <c r="B312" s="27">
        <v>44761</v>
      </c>
    </row>
    <row r="313" spans="1:2" ht="15.75" customHeight="1" x14ac:dyDescent="0.25">
      <c r="A313" t="s">
        <v>508</v>
      </c>
      <c r="B313" s="27">
        <v>44761</v>
      </c>
    </row>
    <row r="314" spans="1:2" ht="15.75" customHeight="1" x14ac:dyDescent="0.25">
      <c r="A314" t="s">
        <v>510</v>
      </c>
      <c r="B314" s="27">
        <v>44761</v>
      </c>
    </row>
    <row r="315" spans="1:2" ht="15.75" customHeight="1" x14ac:dyDescent="0.25">
      <c r="A315" t="s">
        <v>511</v>
      </c>
      <c r="B315" s="27">
        <v>44761</v>
      </c>
    </row>
    <row r="316" spans="1:2" ht="15.75" customHeight="1" x14ac:dyDescent="0.25">
      <c r="A316" t="s">
        <v>513</v>
      </c>
      <c r="B316" s="27">
        <v>44761</v>
      </c>
    </row>
    <row r="317" spans="1:2" ht="15.75" customHeight="1" x14ac:dyDescent="0.25">
      <c r="A317" t="s">
        <v>514</v>
      </c>
      <c r="B317" s="27">
        <v>44761</v>
      </c>
    </row>
    <row r="318" spans="1:2" ht="15.75" customHeight="1" x14ac:dyDescent="0.25">
      <c r="A318" t="s">
        <v>21</v>
      </c>
      <c r="B318" s="27">
        <v>44694</v>
      </c>
    </row>
    <row r="319" spans="1:2" ht="15.75" customHeight="1" x14ac:dyDescent="0.25">
      <c r="A319" t="s">
        <v>22</v>
      </c>
      <c r="B319" s="27">
        <v>44697</v>
      </c>
    </row>
    <row r="320" spans="1:2" ht="15.75" customHeight="1" x14ac:dyDescent="0.25">
      <c r="A320" t="s">
        <v>23</v>
      </c>
      <c r="B320" s="27">
        <v>44697</v>
      </c>
    </row>
    <row r="321" spans="1:2" ht="15.75" customHeight="1" x14ac:dyDescent="0.25">
      <c r="A321" t="s">
        <v>24</v>
      </c>
      <c r="B321" s="27">
        <v>44697</v>
      </c>
    </row>
    <row r="322" spans="1:2" ht="15.75" customHeight="1" x14ac:dyDescent="0.25">
      <c r="A322" t="s">
        <v>420</v>
      </c>
      <c r="B322" s="27">
        <v>44694</v>
      </c>
    </row>
    <row r="323" spans="1:2" ht="15.75" customHeight="1" x14ac:dyDescent="0.25">
      <c r="A323" t="s">
        <v>421</v>
      </c>
      <c r="B323" s="27">
        <v>44610</v>
      </c>
    </row>
    <row r="324" spans="1:2" ht="15.75" customHeight="1" x14ac:dyDescent="0.25">
      <c r="A324" t="s">
        <v>422</v>
      </c>
      <c r="B324" s="27">
        <v>44697</v>
      </c>
    </row>
    <row r="325" spans="1:2" ht="15.75" customHeight="1" x14ac:dyDescent="0.25">
      <c r="A325" t="s">
        <v>423</v>
      </c>
      <c r="B325" s="27">
        <v>44694</v>
      </c>
    </row>
    <row r="326" spans="1:2" ht="15.75" customHeight="1" x14ac:dyDescent="0.25">
      <c r="A326" t="s">
        <v>424</v>
      </c>
      <c r="B326" s="27">
        <v>44610</v>
      </c>
    </row>
    <row r="327" spans="1:2" ht="15.75" customHeight="1" x14ac:dyDescent="0.25">
      <c r="A327" t="s">
        <v>425</v>
      </c>
      <c r="B327" s="27">
        <v>44610</v>
      </c>
    </row>
    <row r="328" spans="1:2" ht="15.75" customHeight="1" x14ac:dyDescent="0.25">
      <c r="A328" t="s">
        <v>482</v>
      </c>
      <c r="B328" s="27">
        <v>44768</v>
      </c>
    </row>
    <row r="329" spans="1:2" ht="15.75" customHeight="1" x14ac:dyDescent="0.25">
      <c r="A329" t="s">
        <v>483</v>
      </c>
      <c r="B329" s="27">
        <v>44768</v>
      </c>
    </row>
    <row r="330" spans="1:2" ht="15.75" customHeight="1" x14ac:dyDescent="0.25">
      <c r="A330" t="s">
        <v>484</v>
      </c>
      <c r="B330" s="27">
        <v>44768</v>
      </c>
    </row>
    <row r="331" spans="1:2" ht="15.75" customHeight="1" x14ac:dyDescent="0.25">
      <c r="A331" t="s">
        <v>485</v>
      </c>
      <c r="B331" s="27">
        <v>44768</v>
      </c>
    </row>
    <row r="332" spans="1:2" ht="15.75" customHeight="1" x14ac:dyDescent="0.25">
      <c r="A332" t="s">
        <v>486</v>
      </c>
      <c r="B332" s="27">
        <v>44768</v>
      </c>
    </row>
    <row r="333" spans="1:2" ht="15.75" customHeight="1" x14ac:dyDescent="0.25">
      <c r="A333" t="s">
        <v>487</v>
      </c>
      <c r="B333" s="27">
        <v>44768</v>
      </c>
    </row>
    <row r="334" spans="1:2" ht="15.75" customHeight="1" x14ac:dyDescent="0.25">
      <c r="A334" t="s">
        <v>488</v>
      </c>
      <c r="B334" s="27">
        <v>44768</v>
      </c>
    </row>
    <row r="335" spans="1:2" ht="15.75" customHeight="1" x14ac:dyDescent="0.25">
      <c r="A335" t="s">
        <v>489</v>
      </c>
      <c r="B335" s="27">
        <v>44697</v>
      </c>
    </row>
    <row r="336" spans="1:2" ht="15.75" customHeight="1" x14ac:dyDescent="0.25">
      <c r="A336" t="s">
        <v>545</v>
      </c>
      <c r="B336" s="27">
        <v>44263</v>
      </c>
    </row>
    <row r="337" spans="1:2" ht="15.75" customHeight="1" x14ac:dyDescent="0.25">
      <c r="A337" t="s">
        <v>490</v>
      </c>
      <c r="B337" s="27">
        <v>44768</v>
      </c>
    </row>
    <row r="338" spans="1:2" ht="15.75" customHeight="1" x14ac:dyDescent="0.25">
      <c r="A338" t="s">
        <v>491</v>
      </c>
      <c r="B338" s="27">
        <v>44697</v>
      </c>
    </row>
    <row r="339" spans="1:2" ht="15.75" customHeight="1" x14ac:dyDescent="0.25">
      <c r="A339" t="s">
        <v>493</v>
      </c>
      <c r="B339" s="27">
        <v>44697</v>
      </c>
    </row>
    <row r="340" spans="1:2" ht="15.75" customHeight="1" x14ac:dyDescent="0.25">
      <c r="A340" t="s">
        <v>494</v>
      </c>
      <c r="B340" s="27">
        <v>44662</v>
      </c>
    </row>
    <row r="341" spans="1:2" ht="15.75" customHeight="1" x14ac:dyDescent="0.25">
      <c r="A341" t="s">
        <v>495</v>
      </c>
      <c r="B341" s="27">
        <v>44768</v>
      </c>
    </row>
    <row r="342" spans="1:2" ht="15.75" customHeight="1" x14ac:dyDescent="0.25">
      <c r="A342" t="s">
        <v>496</v>
      </c>
      <c r="B342" s="27">
        <v>44768</v>
      </c>
    </row>
    <row r="343" spans="1:2" ht="15.75" customHeight="1" x14ac:dyDescent="0.25">
      <c r="A343" t="s">
        <v>497</v>
      </c>
      <c r="B343" s="27">
        <v>44768</v>
      </c>
    </row>
    <row r="344" spans="1:2" ht="15.75" customHeight="1" x14ac:dyDescent="0.25">
      <c r="A344" t="s">
        <v>498</v>
      </c>
      <c r="B344" s="27">
        <v>44768</v>
      </c>
    </row>
    <row r="345" spans="1:2" ht="15.75" customHeight="1" x14ac:dyDescent="0.25">
      <c r="A345" t="s">
        <v>478</v>
      </c>
      <c r="B345" s="27">
        <v>44764</v>
      </c>
    </row>
    <row r="346" spans="1:2" ht="15.75" customHeight="1" x14ac:dyDescent="0.25">
      <c r="A346" t="s">
        <v>479</v>
      </c>
      <c r="B346" s="27">
        <v>44764</v>
      </c>
    </row>
    <row r="347" spans="1:2" ht="15.75" customHeight="1" x14ac:dyDescent="0.25">
      <c r="A347" t="s">
        <v>480</v>
      </c>
      <c r="B347" s="27">
        <v>44763</v>
      </c>
    </row>
    <row r="348" spans="1:2" ht="15.75" customHeight="1" x14ac:dyDescent="0.25">
      <c r="A348" t="s">
        <v>481</v>
      </c>
      <c r="B348" s="27">
        <v>44764</v>
      </c>
    </row>
    <row r="349" spans="1:2" ht="15.75" customHeight="1" x14ac:dyDescent="0.25">
      <c r="A349" t="s">
        <v>500</v>
      </c>
      <c r="B349" s="27">
        <v>44768</v>
      </c>
    </row>
    <row r="350" spans="1:2" ht="15.75" customHeight="1" x14ac:dyDescent="0.25">
      <c r="A350" t="s">
        <v>2550</v>
      </c>
      <c r="B350" s="27">
        <v>44511</v>
      </c>
    </row>
    <row r="351" spans="1:2" ht="15.75" customHeight="1" x14ac:dyDescent="0.25">
      <c r="A351" t="s">
        <v>2548</v>
      </c>
      <c r="B351" s="27">
        <v>44448</v>
      </c>
    </row>
    <row r="352" spans="1:2" ht="15.75" customHeight="1" x14ac:dyDescent="0.25">
      <c r="A352" t="s">
        <v>3</v>
      </c>
      <c r="B352" s="27">
        <v>44763</v>
      </c>
    </row>
    <row r="353" spans="1:2" ht="15.75" customHeight="1" x14ac:dyDescent="0.25">
      <c r="A353" t="s">
        <v>39</v>
      </c>
      <c r="B353" s="27">
        <v>44763</v>
      </c>
    </row>
    <row r="354" spans="1:2" ht="15.75" customHeight="1" x14ac:dyDescent="0.25">
      <c r="A354" t="s">
        <v>40</v>
      </c>
      <c r="B354" s="27">
        <v>44697</v>
      </c>
    </row>
    <row r="355" spans="1:2" ht="15.75" customHeight="1" x14ac:dyDescent="0.25">
      <c r="A355" t="s">
        <v>41</v>
      </c>
      <c r="B355" s="27">
        <v>44768</v>
      </c>
    </row>
    <row r="356" spans="1:2" ht="15.75" customHeight="1" x14ac:dyDescent="0.25">
      <c r="A356" t="s">
        <v>43</v>
      </c>
      <c r="B356" s="27">
        <v>44768</v>
      </c>
    </row>
    <row r="357" spans="1:2" ht="15.75" customHeight="1" x14ac:dyDescent="0.25">
      <c r="A357" t="s">
        <v>45</v>
      </c>
      <c r="B357" s="27">
        <v>44768</v>
      </c>
    </row>
    <row r="358" spans="1:2" ht="15.75" customHeight="1" x14ac:dyDescent="0.25">
      <c r="A358" t="s">
        <v>47</v>
      </c>
      <c r="B358" s="27">
        <v>44768</v>
      </c>
    </row>
    <row r="359" spans="1:2" ht="15.75" customHeight="1" x14ac:dyDescent="0.25">
      <c r="A359" t="s">
        <v>48</v>
      </c>
      <c r="B359" s="27">
        <v>44768</v>
      </c>
    </row>
    <row r="360" spans="1:2" ht="15.75" customHeight="1" x14ac:dyDescent="0.25">
      <c r="A360" t="s">
        <v>55</v>
      </c>
      <c r="B360" s="27">
        <v>44763</v>
      </c>
    </row>
    <row r="361" spans="1:2" ht="15.75" customHeight="1" x14ac:dyDescent="0.25">
      <c r="A361" t="s">
        <v>49</v>
      </c>
      <c r="B361" s="27">
        <v>44756</v>
      </c>
    </row>
    <row r="362" spans="1:2" ht="15.75" customHeight="1" x14ac:dyDescent="0.25">
      <c r="A362" t="s">
        <v>51</v>
      </c>
      <c r="B362" s="27">
        <v>44763</v>
      </c>
    </row>
    <row r="363" spans="1:2" ht="15.75" customHeight="1" x14ac:dyDescent="0.25">
      <c r="A363" t="s">
        <v>50</v>
      </c>
      <c r="B363" s="27">
        <v>44763</v>
      </c>
    </row>
    <row r="364" spans="1:2" ht="15.75" customHeight="1" x14ac:dyDescent="0.25">
      <c r="A364" t="s">
        <v>53</v>
      </c>
      <c r="B364" s="27">
        <v>44763</v>
      </c>
    </row>
    <row r="365" spans="1:2" ht="15.75" customHeight="1" x14ac:dyDescent="0.25">
      <c r="A365" t="s">
        <v>54</v>
      </c>
      <c r="B365" s="27">
        <v>44763</v>
      </c>
    </row>
    <row r="366" spans="1:2" ht="15.75" customHeight="1" x14ac:dyDescent="0.25">
      <c r="A366" t="s">
        <v>56</v>
      </c>
      <c r="B366" s="27">
        <v>44763</v>
      </c>
    </row>
    <row r="367" spans="1:2" ht="15.75" customHeight="1" x14ac:dyDescent="0.25">
      <c r="A367" t="s">
        <v>57</v>
      </c>
      <c r="B367" s="27">
        <v>44763</v>
      </c>
    </row>
    <row r="368" spans="1:2" ht="15.75" customHeight="1" x14ac:dyDescent="0.25">
      <c r="A368" t="s">
        <v>58</v>
      </c>
      <c r="B368" s="27">
        <v>44763</v>
      </c>
    </row>
    <row r="369" spans="1:2" ht="15.75" customHeight="1" x14ac:dyDescent="0.25">
      <c r="A369" t="s">
        <v>59</v>
      </c>
      <c r="B369" s="27">
        <v>44763</v>
      </c>
    </row>
    <row r="370" spans="1:2" ht="15.75" customHeight="1" x14ac:dyDescent="0.25">
      <c r="A370" t="s">
        <v>60</v>
      </c>
      <c r="B370" s="27">
        <v>44763</v>
      </c>
    </row>
    <row r="371" spans="1:2" ht="15.75" customHeight="1" x14ac:dyDescent="0.25">
      <c r="A371" t="s">
        <v>61</v>
      </c>
      <c r="B371" s="27">
        <v>44763</v>
      </c>
    </row>
    <row r="372" spans="1:2" ht="15.75" customHeight="1" x14ac:dyDescent="0.25">
      <c r="A372" t="s">
        <v>62</v>
      </c>
      <c r="B372" s="27">
        <v>44714</v>
      </c>
    </row>
    <row r="373" spans="1:2" ht="15.75" customHeight="1" x14ac:dyDescent="0.25">
      <c r="A373" t="s">
        <v>121</v>
      </c>
      <c r="B373" s="27">
        <v>44714</v>
      </c>
    </row>
    <row r="374" spans="1:2" ht="15.75" customHeight="1" x14ac:dyDescent="0.25">
      <c r="A374" t="s">
        <v>123</v>
      </c>
      <c r="B374" s="27">
        <v>44761</v>
      </c>
    </row>
    <row r="375" spans="1:2" ht="15.75" customHeight="1" x14ac:dyDescent="0.25">
      <c r="A375" t="s">
        <v>125</v>
      </c>
      <c r="B375" s="27">
        <v>44763</v>
      </c>
    </row>
    <row r="376" spans="1:2" ht="15.75" customHeight="1" x14ac:dyDescent="0.25">
      <c r="A376" t="s">
        <v>127</v>
      </c>
      <c r="B376" s="27">
        <v>44763</v>
      </c>
    </row>
    <row r="377" spans="1:2" ht="15.75" customHeight="1" x14ac:dyDescent="0.25">
      <c r="A377" t="s">
        <v>129</v>
      </c>
      <c r="B377" s="27">
        <v>44714</v>
      </c>
    </row>
    <row r="378" spans="1:2" ht="15.75" customHeight="1" x14ac:dyDescent="0.25">
      <c r="A378" t="s">
        <v>130</v>
      </c>
      <c r="B378" s="27">
        <v>44693</v>
      </c>
    </row>
    <row r="379" spans="1:2" ht="15.75" customHeight="1" x14ac:dyDescent="0.25">
      <c r="A379" t="s">
        <v>131</v>
      </c>
      <c r="B379" s="27">
        <v>44735</v>
      </c>
    </row>
    <row r="380" spans="1:2" ht="15.75" customHeight="1" x14ac:dyDescent="0.25">
      <c r="A380" t="s">
        <v>2550</v>
      </c>
      <c r="B380" s="27">
        <v>44497</v>
      </c>
    </row>
    <row r="381" spans="1:2" ht="15.75" customHeight="1" x14ac:dyDescent="0.25">
      <c r="A381" t="s">
        <v>7</v>
      </c>
      <c r="B381" s="27">
        <v>44756</v>
      </c>
    </row>
    <row r="382" spans="1:2" ht="15.75" customHeight="1" x14ac:dyDescent="0.25">
      <c r="A382" t="s">
        <v>9</v>
      </c>
      <c r="B382" s="27">
        <v>44756</v>
      </c>
    </row>
    <row r="383" spans="1:2" ht="15.75" customHeight="1" x14ac:dyDescent="0.25">
      <c r="A383" t="s">
        <v>338</v>
      </c>
      <c r="B383" s="27">
        <v>44663</v>
      </c>
    </row>
    <row r="384" spans="1:2" ht="15.75" customHeight="1" x14ac:dyDescent="0.25">
      <c r="A384" t="s">
        <v>339</v>
      </c>
      <c r="B384" s="27">
        <v>44756</v>
      </c>
    </row>
    <row r="385" spans="1:2" ht="15.75" customHeight="1" x14ac:dyDescent="0.25">
      <c r="A385" t="s">
        <v>340</v>
      </c>
      <c r="B385" s="27">
        <v>44438</v>
      </c>
    </row>
    <row r="386" spans="1:2" ht="15.75" customHeight="1" x14ac:dyDescent="0.25">
      <c r="A386" t="s">
        <v>341</v>
      </c>
      <c r="B386" s="27">
        <v>44756</v>
      </c>
    </row>
    <row r="387" spans="1:2" ht="15.75" customHeight="1" x14ac:dyDescent="0.25">
      <c r="A387" t="s">
        <v>342</v>
      </c>
      <c r="B387" s="27">
        <v>44756</v>
      </c>
    </row>
    <row r="388" spans="1:2" ht="15.75" customHeight="1" x14ac:dyDescent="0.25">
      <c r="A388" t="s">
        <v>343</v>
      </c>
      <c r="B388" s="27">
        <v>44756</v>
      </c>
    </row>
    <row r="389" spans="1:2" ht="15.75" customHeight="1" x14ac:dyDescent="0.25">
      <c r="A389" t="s">
        <v>344</v>
      </c>
      <c r="B389" s="27">
        <v>44756</v>
      </c>
    </row>
    <row r="390" spans="1:2" ht="15.75" customHeight="1" x14ac:dyDescent="0.25">
      <c r="A390" t="s">
        <v>345</v>
      </c>
      <c r="B390" s="27">
        <v>44756</v>
      </c>
    </row>
    <row r="391" spans="1:2" ht="15.75" customHeight="1" x14ac:dyDescent="0.25">
      <c r="A391" t="s">
        <v>346</v>
      </c>
      <c r="B391" s="27">
        <v>44756</v>
      </c>
    </row>
    <row r="392" spans="1:2" ht="15.75" customHeight="1" x14ac:dyDescent="0.25">
      <c r="A392" t="s">
        <v>348</v>
      </c>
      <c r="B392" s="27">
        <v>44756</v>
      </c>
    </row>
    <row r="393" spans="1:2" ht="15.75" customHeight="1" x14ac:dyDescent="0.25">
      <c r="A393" t="s">
        <v>350</v>
      </c>
      <c r="B393" s="27">
        <v>44050</v>
      </c>
    </row>
    <row r="394" spans="1:2" ht="15.75" customHeight="1" x14ac:dyDescent="0.25">
      <c r="A394" t="s">
        <v>351</v>
      </c>
      <c r="B394" s="27">
        <v>44756</v>
      </c>
    </row>
    <row r="395" spans="1:2" ht="15.75" customHeight="1" x14ac:dyDescent="0.25">
      <c r="A395" t="s">
        <v>352</v>
      </c>
      <c r="B395" s="27">
        <v>44756</v>
      </c>
    </row>
    <row r="396" spans="1:2" ht="15.75" customHeight="1" x14ac:dyDescent="0.25">
      <c r="A396" t="s">
        <v>34</v>
      </c>
      <c r="B396" s="27">
        <v>44768</v>
      </c>
    </row>
    <row r="397" spans="1:2" ht="15.75" customHeight="1" x14ac:dyDescent="0.25">
      <c r="A397" t="s">
        <v>559</v>
      </c>
      <c r="B397" s="27">
        <v>44377</v>
      </c>
    </row>
    <row r="398" spans="1:2" ht="15.75" customHeight="1" x14ac:dyDescent="0.25">
      <c r="A398" t="s">
        <v>36</v>
      </c>
      <c r="B398" s="27">
        <v>44768</v>
      </c>
    </row>
    <row r="399" spans="1:2" ht="15.75" customHeight="1" x14ac:dyDescent="0.25">
      <c r="A399" t="s">
        <v>37</v>
      </c>
      <c r="B399" s="27">
        <v>44768</v>
      </c>
    </row>
    <row r="400" spans="1:2" ht="15.75" customHeight="1" x14ac:dyDescent="0.25">
      <c r="A400" t="s">
        <v>38</v>
      </c>
      <c r="B400" s="27">
        <v>44697</v>
      </c>
    </row>
    <row r="401" spans="1:2" ht="15.75" customHeight="1" x14ac:dyDescent="0.25">
      <c r="A401" t="s">
        <v>515</v>
      </c>
      <c r="B401" s="27">
        <v>44697</v>
      </c>
    </row>
    <row r="402" spans="1:2" ht="15.75" customHeight="1" x14ac:dyDescent="0.25">
      <c r="A402" t="s">
        <v>516</v>
      </c>
      <c r="B402" s="27">
        <v>44768</v>
      </c>
    </row>
    <row r="403" spans="1:2" ht="15.75" customHeight="1" x14ac:dyDescent="0.25">
      <c r="A403" t="s">
        <v>517</v>
      </c>
      <c r="B403" s="27">
        <v>44768</v>
      </c>
    </row>
    <row r="404" spans="1:2" ht="15.75" customHeight="1" x14ac:dyDescent="0.25">
      <c r="A404" t="s">
        <v>518</v>
      </c>
      <c r="B404" s="27">
        <v>44768</v>
      </c>
    </row>
    <row r="405" spans="1:2" ht="15.75" customHeight="1" x14ac:dyDescent="0.25">
      <c r="A405" t="s">
        <v>519</v>
      </c>
      <c r="B405" s="27">
        <v>44769</v>
      </c>
    </row>
    <row r="406" spans="1:2" ht="15.75" customHeight="1" x14ac:dyDescent="0.25">
      <c r="A406" t="s">
        <v>520</v>
      </c>
      <c r="B406" s="27">
        <v>44768</v>
      </c>
    </row>
    <row r="407" spans="1:2" ht="15.75" customHeight="1" x14ac:dyDescent="0.25">
      <c r="A407" t="s">
        <v>522</v>
      </c>
      <c r="B407" s="27">
        <v>44768</v>
      </c>
    </row>
    <row r="408" spans="1:2" ht="15.75" customHeight="1" x14ac:dyDescent="0.25">
      <c r="A408" t="s">
        <v>524</v>
      </c>
      <c r="B408" s="27">
        <v>44697</v>
      </c>
    </row>
    <row r="409" spans="1:2" ht="15.75" customHeight="1" x14ac:dyDescent="0.25">
      <c r="A409" t="s">
        <v>525</v>
      </c>
      <c r="B409" s="27">
        <v>44610</v>
      </c>
    </row>
    <row r="410" spans="1:2" ht="15.75" customHeight="1" x14ac:dyDescent="0.25">
      <c r="A410" t="s">
        <v>527</v>
      </c>
      <c r="B410" s="27">
        <v>44768</v>
      </c>
    </row>
    <row r="411" spans="1:2" ht="15.75" customHeight="1" x14ac:dyDescent="0.25">
      <c r="A411" t="s">
        <v>529</v>
      </c>
      <c r="B411" s="27">
        <v>44768</v>
      </c>
    </row>
    <row r="412" spans="1:2" ht="15.75" customHeight="1" x14ac:dyDescent="0.25">
      <c r="A412" t="s">
        <v>530</v>
      </c>
      <c r="B412" s="27">
        <v>44697</v>
      </c>
    </row>
    <row r="413" spans="1:2" ht="15.75" customHeight="1" x14ac:dyDescent="0.25">
      <c r="A413" t="s">
        <v>531</v>
      </c>
      <c r="B413" s="27">
        <v>44768</v>
      </c>
    </row>
    <row r="414" spans="1:2" ht="15.75" customHeight="1" x14ac:dyDescent="0.25">
      <c r="A414" t="s">
        <v>533</v>
      </c>
      <c r="B414" s="27">
        <v>44768</v>
      </c>
    </row>
    <row r="415" spans="1:2" ht="15.75" customHeight="1" x14ac:dyDescent="0.25">
      <c r="A415" t="s">
        <v>534</v>
      </c>
      <c r="B415" s="27">
        <v>44697</v>
      </c>
    </row>
    <row r="416" spans="1:2" ht="15.75" customHeight="1" x14ac:dyDescent="0.25">
      <c r="A416" t="s">
        <v>535</v>
      </c>
      <c r="B416" s="27">
        <v>44768</v>
      </c>
    </row>
    <row r="417" spans="1:2" ht="15.75" customHeight="1" x14ac:dyDescent="0.25">
      <c r="A417" t="s">
        <v>537</v>
      </c>
      <c r="B417" s="27">
        <v>44768</v>
      </c>
    </row>
    <row r="418" spans="1:2" ht="15.75" customHeight="1" x14ac:dyDescent="0.25">
      <c r="A418" t="s">
        <v>539</v>
      </c>
      <c r="B418" s="27">
        <v>44768</v>
      </c>
    </row>
    <row r="419" spans="1:2" ht="15.75" customHeight="1" x14ac:dyDescent="0.25">
      <c r="A419" t="s">
        <v>540</v>
      </c>
      <c r="B419" s="27">
        <v>44770</v>
      </c>
    </row>
    <row r="420" spans="1:2" ht="15.75" customHeight="1" x14ac:dyDescent="0.25">
      <c r="A420" t="s">
        <v>541</v>
      </c>
      <c r="B420" s="27">
        <v>44768</v>
      </c>
    </row>
    <row r="421" spans="1:2" ht="15.75" customHeight="1" x14ac:dyDescent="0.25">
      <c r="A421" t="s">
        <v>353</v>
      </c>
      <c r="B421" s="27">
        <v>44756</v>
      </c>
    </row>
    <row r="422" spans="1:2" ht="15.75" customHeight="1" x14ac:dyDescent="0.25">
      <c r="A422" t="s">
        <v>354</v>
      </c>
      <c r="B422" s="27">
        <v>44756</v>
      </c>
    </row>
    <row r="423" spans="1:2" ht="15.75" customHeight="1" x14ac:dyDescent="0.25">
      <c r="A423" t="s">
        <v>355</v>
      </c>
      <c r="B423" s="27">
        <v>44075</v>
      </c>
    </row>
    <row r="424" spans="1:2" ht="15.75" customHeight="1" x14ac:dyDescent="0.25">
      <c r="A424" t="s">
        <v>356</v>
      </c>
      <c r="B424" s="27">
        <v>44726</v>
      </c>
    </row>
    <row r="425" spans="1:2" ht="15.75" customHeight="1" x14ac:dyDescent="0.25">
      <c r="A425" t="s">
        <v>358</v>
      </c>
      <c r="B425" s="27">
        <v>44756</v>
      </c>
    </row>
    <row r="426" spans="1:2" ht="15.75" customHeight="1" x14ac:dyDescent="0.25">
      <c r="A426" t="s">
        <v>359</v>
      </c>
      <c r="B426" s="27">
        <v>44756</v>
      </c>
    </row>
    <row r="427" spans="1:2" ht="15.75" customHeight="1" x14ac:dyDescent="0.25">
      <c r="A427" t="s">
        <v>360</v>
      </c>
      <c r="B427" s="27">
        <v>44756</v>
      </c>
    </row>
    <row r="428" spans="1:2" ht="15.75" customHeight="1" x14ac:dyDescent="0.25">
      <c r="A428" t="s">
        <v>361</v>
      </c>
      <c r="B428" s="27">
        <v>44726</v>
      </c>
    </row>
    <row r="429" spans="1:2" ht="15.75" customHeight="1" x14ac:dyDescent="0.25">
      <c r="A429" t="s">
        <v>362</v>
      </c>
      <c r="B429" s="27">
        <v>44756</v>
      </c>
    </row>
    <row r="430" spans="1:2" ht="15.75" customHeight="1" x14ac:dyDescent="0.25">
      <c r="A430" t="s">
        <v>363</v>
      </c>
      <c r="B430" s="27">
        <v>44756</v>
      </c>
    </row>
    <row r="431" spans="1:2" ht="15.75" customHeight="1" x14ac:dyDescent="0.25">
      <c r="A431" t="s">
        <v>364</v>
      </c>
      <c r="B431" s="27">
        <v>44726</v>
      </c>
    </row>
    <row r="432" spans="1:2" ht="15.75" customHeight="1" x14ac:dyDescent="0.25">
      <c r="A432" t="s">
        <v>365</v>
      </c>
      <c r="B432" s="27">
        <v>44756</v>
      </c>
    </row>
    <row r="433" spans="1:2" ht="15.75" customHeight="1" x14ac:dyDescent="0.25">
      <c r="A433" t="s">
        <v>2550</v>
      </c>
      <c r="B433" s="27">
        <v>44680</v>
      </c>
    </row>
    <row r="434" spans="1:2" ht="15.75" customHeight="1" x14ac:dyDescent="0.25">
      <c r="A434" t="s">
        <v>2587</v>
      </c>
      <c r="B434" s="27">
        <v>44498</v>
      </c>
    </row>
  </sheetData>
  <autoFilter ref="A1:C434" xr:uid="{2EF35673-6DCB-4327-95F3-731E112B570D}"/>
  <pageMargins left="0.7" right="0.7" top="0.75" bottom="0.75" header="0.3" footer="0.3"/>
  <pageSetup orientation="portrait" r:id="rId1"/>
  <headerFooter>
    <oddHeader>&amp;C&amp;"Calibri"&amp;10&amp;K000000 Public&amp;1#_x000D_</oddHeader>
    <oddFooter>&amp;C_x000D_&amp;1#&amp;"Calibri"&amp;10&amp;K000000 Public</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D1091C-79E2-4B12-80C1-F4359F3E4001}">
  <sheetPr codeName="Sheet7"/>
  <dimension ref="A1:O283"/>
  <sheetViews>
    <sheetView zoomScale="55" zoomScaleNormal="55" workbookViewId="0">
      <selection activeCell="C31" sqref="C31"/>
    </sheetView>
  </sheetViews>
  <sheetFormatPr defaultRowHeight="15" x14ac:dyDescent="0.25"/>
  <cols>
    <col min="1" max="1" width="41.7109375" style="62" bestFit="1" customWidth="1"/>
    <col min="2" max="2" width="18.28515625" style="62" bestFit="1" customWidth="1"/>
    <col min="3" max="3" width="22.7109375" style="62" bestFit="1" customWidth="1"/>
    <col min="6" max="6" width="23.7109375" bestFit="1" customWidth="1"/>
    <col min="7" max="7" width="8.5703125" bestFit="1" customWidth="1"/>
  </cols>
  <sheetData>
    <row r="1" spans="1:2" x14ac:dyDescent="0.25">
      <c r="A1" s="62" t="s">
        <v>2601</v>
      </c>
    </row>
    <row r="2" spans="1:2" x14ac:dyDescent="0.25">
      <c r="A2" s="62" t="s">
        <v>2602</v>
      </c>
      <c r="B2" s="62" t="s">
        <v>2603</v>
      </c>
    </row>
    <row r="3" spans="1:2" x14ac:dyDescent="0.25">
      <c r="A3" t="s">
        <v>2604</v>
      </c>
      <c r="B3" s="62" t="s">
        <v>2605</v>
      </c>
    </row>
    <row r="4" spans="1:2" x14ac:dyDescent="0.25">
      <c r="A4" t="s">
        <v>2606</v>
      </c>
      <c r="B4" s="62" t="s">
        <v>2607</v>
      </c>
    </row>
    <row r="5" spans="1:2" x14ac:dyDescent="0.25">
      <c r="A5" t="s">
        <v>2608</v>
      </c>
      <c r="B5" s="62" t="s">
        <v>2609</v>
      </c>
    </row>
    <row r="6" spans="1:2" x14ac:dyDescent="0.25">
      <c r="A6"/>
    </row>
    <row r="37" spans="1:15" x14ac:dyDescent="0.25">
      <c r="A37" s="62" t="s">
        <v>2610</v>
      </c>
    </row>
    <row r="38" spans="1:15" ht="26.25" x14ac:dyDescent="0.4">
      <c r="A38" s="132" t="s">
        <v>2611</v>
      </c>
      <c r="F38" s="132" t="s">
        <v>2612</v>
      </c>
      <c r="J38" s="132" t="s">
        <v>2613</v>
      </c>
      <c r="O38" s="132" t="s">
        <v>2614</v>
      </c>
    </row>
    <row r="39" spans="1:15" ht="15.75" x14ac:dyDescent="0.25">
      <c r="A39" s="131" t="s">
        <v>2615</v>
      </c>
      <c r="B39" s="131" t="s">
        <v>2616</v>
      </c>
      <c r="C39" s="131" t="s">
        <v>2617</v>
      </c>
      <c r="F39" s="131" t="s">
        <v>2618</v>
      </c>
      <c r="J39" t="s">
        <v>2619</v>
      </c>
      <c r="O39" t="s">
        <v>2620</v>
      </c>
    </row>
    <row r="40" spans="1:15" x14ac:dyDescent="0.25">
      <c r="A40" s="62" t="s">
        <v>2080</v>
      </c>
      <c r="F40" s="62" t="s">
        <v>2621</v>
      </c>
    </row>
    <row r="41" spans="1:15" x14ac:dyDescent="0.25">
      <c r="A41" s="62" t="s">
        <v>2622</v>
      </c>
      <c r="B41" s="62" t="s">
        <v>2623</v>
      </c>
      <c r="F41" s="62" t="s">
        <v>811</v>
      </c>
    </row>
    <row r="42" spans="1:15" x14ac:dyDescent="0.25">
      <c r="A42" s="62" t="s">
        <v>2624</v>
      </c>
      <c r="B42" s="62" t="s">
        <v>2625</v>
      </c>
      <c r="C42" s="62">
        <v>1</v>
      </c>
      <c r="F42" s="62" t="s">
        <v>1106</v>
      </c>
    </row>
    <row r="43" spans="1:15" x14ac:dyDescent="0.25">
      <c r="A43" s="62" t="s">
        <v>2624</v>
      </c>
      <c r="B43" s="62" t="s">
        <v>2626</v>
      </c>
      <c r="C43" s="62">
        <v>2</v>
      </c>
      <c r="F43" s="62" t="s">
        <v>2627</v>
      </c>
    </row>
    <row r="44" spans="1:15" x14ac:dyDescent="0.25">
      <c r="A44" s="62" t="s">
        <v>2628</v>
      </c>
      <c r="B44" s="62" t="s">
        <v>2629</v>
      </c>
      <c r="C44" s="62">
        <v>1</v>
      </c>
      <c r="F44" s="62" t="s">
        <v>2630</v>
      </c>
    </row>
    <row r="45" spans="1:15" x14ac:dyDescent="0.25">
      <c r="A45" s="62" t="s">
        <v>2628</v>
      </c>
      <c r="B45" s="62" t="s">
        <v>2631</v>
      </c>
      <c r="C45" s="62">
        <v>2</v>
      </c>
      <c r="F45" s="62" t="s">
        <v>1409</v>
      </c>
    </row>
    <row r="46" spans="1:15" x14ac:dyDescent="0.25">
      <c r="A46" s="62" t="s">
        <v>2632</v>
      </c>
      <c r="B46" s="62" t="s">
        <v>2633</v>
      </c>
    </row>
    <row r="47" spans="1:15" x14ac:dyDescent="0.25">
      <c r="A47" s="62" t="s">
        <v>2634</v>
      </c>
      <c r="B47" s="62" t="s">
        <v>2635</v>
      </c>
    </row>
    <row r="48" spans="1:15" x14ac:dyDescent="0.25">
      <c r="A48" s="62" t="s">
        <v>2636</v>
      </c>
      <c r="B48" s="62" t="s">
        <v>2637</v>
      </c>
      <c r="C48" s="62">
        <v>1</v>
      </c>
      <c r="F48" s="62"/>
    </row>
    <row r="49" spans="1:7" x14ac:dyDescent="0.25">
      <c r="A49" s="62" t="s">
        <v>2636</v>
      </c>
      <c r="B49" s="62" t="s">
        <v>2638</v>
      </c>
      <c r="C49" s="62">
        <v>2</v>
      </c>
    </row>
    <row r="50" spans="1:7" ht="26.25" x14ac:dyDescent="0.4">
      <c r="A50" s="62" t="s">
        <v>2639</v>
      </c>
      <c r="B50" s="62" t="s">
        <v>2640</v>
      </c>
      <c r="F50" s="132" t="s">
        <v>2641</v>
      </c>
    </row>
    <row r="51" spans="1:7" x14ac:dyDescent="0.25">
      <c r="A51" s="62" t="s">
        <v>2642</v>
      </c>
      <c r="B51" s="62" t="s">
        <v>2643</v>
      </c>
      <c r="G51" t="s">
        <v>2644</v>
      </c>
    </row>
    <row r="52" spans="1:7" x14ac:dyDescent="0.25">
      <c r="A52" s="62" t="s">
        <v>2645</v>
      </c>
      <c r="B52" s="62" t="s">
        <v>2646</v>
      </c>
    </row>
    <row r="53" spans="1:7" x14ac:dyDescent="0.25">
      <c r="A53" s="62" t="s">
        <v>2647</v>
      </c>
      <c r="B53" s="62" t="s">
        <v>2648</v>
      </c>
      <c r="C53" s="62">
        <v>1</v>
      </c>
    </row>
    <row r="54" spans="1:7" x14ac:dyDescent="0.25">
      <c r="A54" s="62" t="s">
        <v>2647</v>
      </c>
      <c r="B54" s="62" t="s">
        <v>2649</v>
      </c>
      <c r="C54" s="62">
        <v>2</v>
      </c>
    </row>
    <row r="55" spans="1:7" x14ac:dyDescent="0.25">
      <c r="A55" s="62" t="s">
        <v>2647</v>
      </c>
      <c r="B55" s="62" t="s">
        <v>2650</v>
      </c>
      <c r="C55" s="62">
        <v>3</v>
      </c>
    </row>
    <row r="56" spans="1:7" x14ac:dyDescent="0.25">
      <c r="A56" s="62" t="s">
        <v>2647</v>
      </c>
      <c r="B56" s="62" t="s">
        <v>2651</v>
      </c>
      <c r="C56" s="62">
        <v>4</v>
      </c>
    </row>
    <row r="57" spans="1:7" x14ac:dyDescent="0.25">
      <c r="A57" s="62" t="s">
        <v>2652</v>
      </c>
      <c r="B57" s="62" t="s">
        <v>2653</v>
      </c>
      <c r="F57" t="s">
        <v>2654</v>
      </c>
    </row>
    <row r="58" spans="1:7" x14ac:dyDescent="0.25">
      <c r="A58" s="62" t="s">
        <v>2655</v>
      </c>
      <c r="B58" s="62" t="s">
        <v>2656</v>
      </c>
    </row>
    <row r="59" spans="1:7" x14ac:dyDescent="0.25">
      <c r="A59" s="62" t="s">
        <v>1897</v>
      </c>
      <c r="B59" s="62" t="s">
        <v>2657</v>
      </c>
      <c r="C59" s="62">
        <v>1</v>
      </c>
    </row>
    <row r="60" spans="1:7" x14ac:dyDescent="0.25">
      <c r="A60" s="62" t="s">
        <v>1897</v>
      </c>
      <c r="B60" s="62" t="s">
        <v>2658</v>
      </c>
      <c r="C60" s="62">
        <v>2</v>
      </c>
    </row>
    <row r="61" spans="1:7" x14ac:dyDescent="0.25">
      <c r="A61" s="62" t="s">
        <v>1897</v>
      </c>
      <c r="B61" s="62" t="s">
        <v>2659</v>
      </c>
      <c r="C61" s="62">
        <v>3</v>
      </c>
    </row>
    <row r="62" spans="1:7" x14ac:dyDescent="0.25">
      <c r="A62" s="62" t="s">
        <v>1897</v>
      </c>
      <c r="B62" s="62" t="s">
        <v>2660</v>
      </c>
      <c r="C62" s="62">
        <v>4</v>
      </c>
    </row>
    <row r="63" spans="1:7" x14ac:dyDescent="0.25">
      <c r="A63" s="62" t="s">
        <v>688</v>
      </c>
      <c r="B63" s="62" t="s">
        <v>2661</v>
      </c>
    </row>
    <row r="64" spans="1:7" x14ac:dyDescent="0.25">
      <c r="A64" s="62" t="s">
        <v>674</v>
      </c>
      <c r="B64" s="62" t="s">
        <v>2662</v>
      </c>
    </row>
    <row r="69" spans="3:4" x14ac:dyDescent="0.25">
      <c r="C69" s="212" t="s">
        <v>2663</v>
      </c>
    </row>
    <row r="71" spans="3:4" x14ac:dyDescent="0.25">
      <c r="C71" s="53" t="s">
        <v>2664</v>
      </c>
    </row>
    <row r="72" spans="3:4" x14ac:dyDescent="0.25">
      <c r="C72" s="53" t="s">
        <v>361</v>
      </c>
      <c r="D72" s="53" t="s">
        <v>2665</v>
      </c>
    </row>
    <row r="73" spans="3:4" x14ac:dyDescent="0.25">
      <c r="C73" s="53"/>
    </row>
    <row r="74" spans="3:4" x14ac:dyDescent="0.25">
      <c r="C74" s="53"/>
    </row>
    <row r="75" spans="3:4" x14ac:dyDescent="0.25">
      <c r="C75" s="53"/>
    </row>
    <row r="76" spans="3:4" ht="15.75" x14ac:dyDescent="0.25">
      <c r="C76" s="204" t="s">
        <v>2666</v>
      </c>
    </row>
    <row r="77" spans="3:4" ht="15.75" x14ac:dyDescent="0.25">
      <c r="C77" s="195" t="s">
        <v>2667</v>
      </c>
    </row>
    <row r="78" spans="3:4" ht="15.75" x14ac:dyDescent="0.25">
      <c r="C78" s="195"/>
    </row>
    <row r="79" spans="3:4" ht="15.75" x14ac:dyDescent="0.25">
      <c r="C79" s="195"/>
    </row>
    <row r="80" spans="3:4" ht="15.75" x14ac:dyDescent="0.25">
      <c r="C80" s="195"/>
    </row>
    <row r="81" spans="3:8" x14ac:dyDescent="0.25">
      <c r="C81" s="53"/>
    </row>
    <row r="82" spans="3:8" ht="18.75" x14ac:dyDescent="0.25">
      <c r="C82" s="205" t="s">
        <v>2668</v>
      </c>
    </row>
    <row r="83" spans="3:8" ht="18.75" x14ac:dyDescent="0.25">
      <c r="C83" s="206" t="s">
        <v>2669</v>
      </c>
      <c r="D83" s="206" t="s">
        <v>2670</v>
      </c>
      <c r="E83" s="206" t="s">
        <v>2671</v>
      </c>
    </row>
    <row r="84" spans="3:8" ht="18.75" x14ac:dyDescent="0.25">
      <c r="C84" s="206">
        <v>4103</v>
      </c>
      <c r="E84" s="206" t="s">
        <v>527</v>
      </c>
      <c r="F84" s="206" t="s">
        <v>1725</v>
      </c>
    </row>
    <row r="85" spans="3:8" ht="18.75" x14ac:dyDescent="0.25">
      <c r="C85" s="206">
        <v>4113</v>
      </c>
      <c r="E85" s="206" t="s">
        <v>515</v>
      </c>
      <c r="F85" s="206" t="s">
        <v>2672</v>
      </c>
    </row>
    <row r="86" spans="3:8" ht="18.75" x14ac:dyDescent="0.25">
      <c r="C86" s="206">
        <v>4203</v>
      </c>
      <c r="E86" s="206" t="s">
        <v>335</v>
      </c>
      <c r="F86" s="206" t="s">
        <v>1397</v>
      </c>
    </row>
    <row r="87" spans="3:8" ht="18.75" x14ac:dyDescent="0.25">
      <c r="C87" s="206">
        <v>5681</v>
      </c>
      <c r="E87" s="207">
        <v>1381258</v>
      </c>
      <c r="F87" s="206" t="s">
        <v>1973</v>
      </c>
    </row>
    <row r="88" spans="3:8" ht="18.75" x14ac:dyDescent="0.25">
      <c r="C88" s="206">
        <v>4050</v>
      </c>
      <c r="E88" s="206" t="s">
        <v>333</v>
      </c>
      <c r="F88" s="206" t="s">
        <v>1391</v>
      </c>
    </row>
    <row r="89" spans="3:8" ht="18.75" x14ac:dyDescent="0.25">
      <c r="C89" s="206">
        <v>4209</v>
      </c>
      <c r="E89" s="206" t="s">
        <v>337</v>
      </c>
      <c r="F89" s="206" t="s">
        <v>1405</v>
      </c>
    </row>
    <row r="90" spans="3:8" ht="18.75" x14ac:dyDescent="0.25">
      <c r="C90" s="206">
        <v>4435</v>
      </c>
      <c r="E90" s="207">
        <v>926196</v>
      </c>
      <c r="F90" s="206" t="s">
        <v>1546</v>
      </c>
    </row>
    <row r="91" spans="3:8" ht="18.75" x14ac:dyDescent="0.25">
      <c r="C91" s="206"/>
    </row>
    <row r="92" spans="3:8" ht="18.75" x14ac:dyDescent="0.25">
      <c r="C92" s="206"/>
    </row>
    <row r="93" spans="3:8" ht="18.75" x14ac:dyDescent="0.25">
      <c r="C93" s="206" t="s">
        <v>2673</v>
      </c>
    </row>
    <row r="94" spans="3:8" ht="18.75" x14ac:dyDescent="0.25">
      <c r="C94" s="206" t="s">
        <v>1032</v>
      </c>
    </row>
    <row r="95" spans="3:8" ht="18.75" x14ac:dyDescent="0.25">
      <c r="C95" s="206" t="s">
        <v>0</v>
      </c>
      <c r="D95" s="206" t="s">
        <v>2674</v>
      </c>
      <c r="H95" s="206" t="s">
        <v>2669</v>
      </c>
    </row>
    <row r="96" spans="3:8" ht="18.75" x14ac:dyDescent="0.25">
      <c r="C96" s="206" t="s">
        <v>2675</v>
      </c>
      <c r="E96" s="206" t="s">
        <v>2676</v>
      </c>
      <c r="F96" s="206" t="s">
        <v>2489</v>
      </c>
    </row>
    <row r="97" spans="3:6" ht="18.75" x14ac:dyDescent="0.25">
      <c r="C97" s="206" t="s">
        <v>332</v>
      </c>
      <c r="E97" s="206" t="s">
        <v>2677</v>
      </c>
      <c r="F97" s="206">
        <v>4028</v>
      </c>
    </row>
    <row r="98" spans="3:6" ht="18.75" x14ac:dyDescent="0.25">
      <c r="C98" s="206" t="s">
        <v>331</v>
      </c>
      <c r="E98" s="206" t="s">
        <v>2678</v>
      </c>
      <c r="F98" s="206">
        <v>4027</v>
      </c>
    </row>
    <row r="99" spans="3:6" ht="18.75" x14ac:dyDescent="0.25">
      <c r="C99" s="206"/>
    </row>
    <row r="100" spans="3:6" ht="18.75" x14ac:dyDescent="0.25">
      <c r="C100" s="206"/>
    </row>
    <row r="101" spans="3:6" ht="18.75" x14ac:dyDescent="0.25">
      <c r="C101" s="206"/>
    </row>
    <row r="102" spans="3:6" ht="19.5" thickBot="1" x14ac:dyDescent="0.3">
      <c r="C102" s="206" t="s">
        <v>2679</v>
      </c>
    </row>
    <row r="103" spans="3:6" ht="19.5" thickBot="1" x14ac:dyDescent="0.3">
      <c r="C103" s="208" t="s">
        <v>2532</v>
      </c>
      <c r="D103" s="209" t="s">
        <v>1909</v>
      </c>
    </row>
    <row r="104" spans="3:6" ht="19.5" thickBot="1" x14ac:dyDescent="0.3">
      <c r="C104" s="210">
        <v>3435</v>
      </c>
      <c r="D104" s="211" t="s">
        <v>2007</v>
      </c>
    </row>
    <row r="105" spans="3:6" ht="19.5" thickBot="1" x14ac:dyDescent="0.3">
      <c r="C105" s="210" t="s">
        <v>546</v>
      </c>
      <c r="D105" s="211" t="s">
        <v>1983</v>
      </c>
    </row>
    <row r="106" spans="3:6" ht="19.5" thickBot="1" x14ac:dyDescent="0.3">
      <c r="C106" s="210">
        <v>9306</v>
      </c>
      <c r="D106" s="211" t="s">
        <v>1607</v>
      </c>
    </row>
    <row r="107" spans="3:6" ht="19.5" thickBot="1" x14ac:dyDescent="0.3">
      <c r="C107" s="210"/>
      <c r="D107" s="211"/>
    </row>
    <row r="108" spans="3:6" ht="19.5" thickBot="1" x14ac:dyDescent="0.3">
      <c r="C108" s="210" t="s">
        <v>2580</v>
      </c>
      <c r="D108" s="211" t="s">
        <v>1424</v>
      </c>
    </row>
    <row r="109" spans="3:6" ht="19.5" thickBot="1" x14ac:dyDescent="0.3">
      <c r="C109" s="210" t="s">
        <v>2596</v>
      </c>
      <c r="D109" s="211" t="s">
        <v>2680</v>
      </c>
    </row>
    <row r="110" spans="3:6" ht="19.5" thickBot="1" x14ac:dyDescent="0.3">
      <c r="C110" s="210" t="s">
        <v>2595</v>
      </c>
      <c r="D110" s="211" t="s">
        <v>2681</v>
      </c>
    </row>
    <row r="111" spans="3:6" ht="19.5" thickBot="1" x14ac:dyDescent="0.3">
      <c r="C111" s="210"/>
      <c r="D111" s="211"/>
    </row>
    <row r="112" spans="3:6" ht="19.5" thickBot="1" x14ac:dyDescent="0.3">
      <c r="C112" s="210"/>
      <c r="D112" s="211"/>
    </row>
    <row r="113" spans="3:4" ht="19.5" thickBot="1" x14ac:dyDescent="0.3">
      <c r="C113" s="210"/>
      <c r="D113" s="211"/>
    </row>
    <row r="114" spans="3:4" ht="19.5" thickBot="1" x14ac:dyDescent="0.3">
      <c r="C114" s="210"/>
      <c r="D114" s="211"/>
    </row>
    <row r="115" spans="3:4" ht="19.5" thickBot="1" x14ac:dyDescent="0.3">
      <c r="C115" s="210">
        <v>4159</v>
      </c>
      <c r="D115" s="211" t="s">
        <v>2682</v>
      </c>
    </row>
    <row r="116" spans="3:4" ht="19.5" thickBot="1" x14ac:dyDescent="0.3">
      <c r="C116" s="210">
        <v>3038</v>
      </c>
      <c r="D116" s="211" t="s">
        <v>2683</v>
      </c>
    </row>
    <row r="117" spans="3:4" ht="19.5" thickBot="1" x14ac:dyDescent="0.3">
      <c r="C117" s="210">
        <v>4565</v>
      </c>
      <c r="D117" s="211" t="s">
        <v>2684</v>
      </c>
    </row>
    <row r="118" spans="3:4" ht="19.5" thickBot="1" x14ac:dyDescent="0.3">
      <c r="C118" s="210" t="s">
        <v>2569</v>
      </c>
      <c r="D118" s="211" t="s">
        <v>2685</v>
      </c>
    </row>
    <row r="119" spans="3:4" ht="19.5" thickBot="1" x14ac:dyDescent="0.3">
      <c r="C119" s="210">
        <v>4777</v>
      </c>
      <c r="D119" s="211" t="s">
        <v>2686</v>
      </c>
    </row>
    <row r="120" spans="3:4" ht="19.5" thickBot="1" x14ac:dyDescent="0.3">
      <c r="C120" s="210" t="s">
        <v>2502</v>
      </c>
      <c r="D120" s="211" t="s">
        <v>2687</v>
      </c>
    </row>
    <row r="121" spans="3:4" ht="19.5" thickBot="1" x14ac:dyDescent="0.3">
      <c r="C121" s="210">
        <v>3204</v>
      </c>
      <c r="D121" s="211" t="s">
        <v>2688</v>
      </c>
    </row>
    <row r="122" spans="3:4" ht="19.5" thickBot="1" x14ac:dyDescent="0.3">
      <c r="C122" s="210">
        <v>3038</v>
      </c>
      <c r="D122" s="211" t="s">
        <v>2689</v>
      </c>
    </row>
    <row r="123" spans="3:4" ht="19.5" thickBot="1" x14ac:dyDescent="0.3">
      <c r="C123" s="210">
        <v>4510</v>
      </c>
      <c r="D123" s="211" t="s">
        <v>2690</v>
      </c>
    </row>
    <row r="124" spans="3:4" ht="19.5" thickBot="1" x14ac:dyDescent="0.3">
      <c r="C124" s="210">
        <v>4511</v>
      </c>
      <c r="D124" s="211" t="s">
        <v>2691</v>
      </c>
    </row>
    <row r="125" spans="3:4" ht="19.5" thickBot="1" x14ac:dyDescent="0.3">
      <c r="C125" s="210">
        <v>9323</v>
      </c>
      <c r="D125" s="211" t="s">
        <v>2692</v>
      </c>
    </row>
    <row r="126" spans="3:4" ht="19.5" thickBot="1" x14ac:dyDescent="0.3">
      <c r="C126" s="210">
        <v>6289</v>
      </c>
      <c r="D126" s="211" t="s">
        <v>2693</v>
      </c>
    </row>
    <row r="127" spans="3:4" ht="19.5" thickBot="1" x14ac:dyDescent="0.3">
      <c r="C127" s="210" t="s">
        <v>2489</v>
      </c>
      <c r="D127" s="211" t="s">
        <v>2676</v>
      </c>
    </row>
    <row r="128" spans="3:4" ht="19.5" thickBot="1" x14ac:dyDescent="0.3">
      <c r="C128" s="210"/>
      <c r="D128" s="211"/>
    </row>
    <row r="129" spans="3:4" ht="19.5" thickBot="1" x14ac:dyDescent="0.3">
      <c r="C129" s="210"/>
      <c r="D129" s="211"/>
    </row>
    <row r="130" spans="3:4" ht="19.5" thickBot="1" x14ac:dyDescent="0.3">
      <c r="C130" s="210"/>
      <c r="D130" s="211"/>
    </row>
    <row r="131" spans="3:4" ht="19.5" thickBot="1" x14ac:dyDescent="0.3">
      <c r="C131" s="210"/>
      <c r="D131" s="211"/>
    </row>
    <row r="132" spans="3:4" ht="19.5" thickBot="1" x14ac:dyDescent="0.3">
      <c r="C132" s="210" t="s">
        <v>2519</v>
      </c>
      <c r="D132" s="211" t="s">
        <v>2694</v>
      </c>
    </row>
    <row r="133" spans="3:4" ht="19.5" thickBot="1" x14ac:dyDescent="0.3">
      <c r="C133" s="210">
        <v>6119</v>
      </c>
      <c r="D133" s="211" t="s">
        <v>2695</v>
      </c>
    </row>
    <row r="134" spans="3:4" ht="19.5" thickBot="1" x14ac:dyDescent="0.3">
      <c r="C134" s="210">
        <v>6323</v>
      </c>
      <c r="D134" s="211" t="s">
        <v>2696</v>
      </c>
    </row>
    <row r="135" spans="3:4" ht="19.5" thickBot="1" x14ac:dyDescent="0.3">
      <c r="C135" s="210">
        <v>6322</v>
      </c>
      <c r="D135" s="211" t="s">
        <v>2697</v>
      </c>
    </row>
    <row r="136" spans="3:4" ht="19.5" thickBot="1" x14ac:dyDescent="0.3">
      <c r="C136" s="210">
        <v>182</v>
      </c>
      <c r="D136" s="211" t="s">
        <v>2698</v>
      </c>
    </row>
    <row r="137" spans="3:4" ht="19.5" thickBot="1" x14ac:dyDescent="0.3">
      <c r="C137" s="210">
        <v>181</v>
      </c>
      <c r="D137" s="211" t="s">
        <v>2699</v>
      </c>
    </row>
    <row r="138" spans="3:4" ht="19.5" thickBot="1" x14ac:dyDescent="0.3">
      <c r="C138" s="210" t="s">
        <v>2579</v>
      </c>
      <c r="D138" s="211" t="s">
        <v>2700</v>
      </c>
    </row>
    <row r="139" spans="3:4" ht="19.5" thickBot="1" x14ac:dyDescent="0.3">
      <c r="C139" s="210" t="s">
        <v>2517</v>
      </c>
      <c r="D139" s="211" t="s">
        <v>2701</v>
      </c>
    </row>
    <row r="140" spans="3:4" ht="19.5" thickBot="1" x14ac:dyDescent="0.3">
      <c r="C140" s="210"/>
      <c r="D140" s="211"/>
    </row>
    <row r="141" spans="3:4" ht="19.5" thickBot="1" x14ac:dyDescent="0.3">
      <c r="C141" s="210"/>
      <c r="D141" s="211"/>
    </row>
    <row r="142" spans="3:4" ht="19.5" thickBot="1" x14ac:dyDescent="0.3">
      <c r="C142" s="210"/>
      <c r="D142" s="211"/>
    </row>
    <row r="143" spans="3:4" ht="19.5" thickBot="1" x14ac:dyDescent="0.3">
      <c r="C143" s="210">
        <v>2277</v>
      </c>
      <c r="D143" s="211" t="s">
        <v>2702</v>
      </c>
    </row>
    <row r="144" spans="3:4" ht="19.5" thickBot="1" x14ac:dyDescent="0.3">
      <c r="C144" s="210">
        <v>149</v>
      </c>
      <c r="D144" s="211" t="s">
        <v>2703</v>
      </c>
    </row>
    <row r="145" spans="3:4" ht="19.5" thickBot="1" x14ac:dyDescent="0.3">
      <c r="C145" s="210">
        <v>166</v>
      </c>
      <c r="D145" s="211" t="s">
        <v>2704</v>
      </c>
    </row>
    <row r="146" spans="3:4" ht="19.5" thickBot="1" x14ac:dyDescent="0.3">
      <c r="C146" s="210">
        <v>7246</v>
      </c>
      <c r="D146" s="211" t="s">
        <v>2705</v>
      </c>
    </row>
    <row r="147" spans="3:4" ht="19.5" thickBot="1" x14ac:dyDescent="0.3">
      <c r="C147" s="210">
        <v>2190</v>
      </c>
      <c r="D147" s="211" t="s">
        <v>2706</v>
      </c>
    </row>
    <row r="148" spans="3:4" ht="19.5" thickBot="1" x14ac:dyDescent="0.3">
      <c r="C148" s="210"/>
      <c r="D148" s="211"/>
    </row>
    <row r="149" spans="3:4" ht="19.5" thickBot="1" x14ac:dyDescent="0.3">
      <c r="C149" s="210"/>
      <c r="D149" s="211"/>
    </row>
    <row r="150" spans="3:4" ht="19.5" thickBot="1" x14ac:dyDescent="0.3">
      <c r="C150" s="210">
        <v>3344</v>
      </c>
      <c r="D150" s="211" t="s">
        <v>2707</v>
      </c>
    </row>
    <row r="151" spans="3:4" ht="19.5" thickBot="1" x14ac:dyDescent="0.3">
      <c r="C151" s="210">
        <v>4060</v>
      </c>
      <c r="D151" s="211" t="s">
        <v>2708</v>
      </c>
    </row>
    <row r="152" spans="3:4" ht="19.5" thickBot="1" x14ac:dyDescent="0.3">
      <c r="C152" s="210">
        <v>3333</v>
      </c>
      <c r="D152" s="211" t="s">
        <v>2709</v>
      </c>
    </row>
    <row r="153" spans="3:4" ht="19.5" thickBot="1" x14ac:dyDescent="0.3">
      <c r="C153" s="210">
        <v>4098</v>
      </c>
      <c r="D153" s="211" t="s">
        <v>2710</v>
      </c>
    </row>
    <row r="154" spans="3:4" ht="19.5" thickBot="1" x14ac:dyDescent="0.3">
      <c r="C154" s="210">
        <v>3319</v>
      </c>
      <c r="D154" s="211" t="s">
        <v>2711</v>
      </c>
    </row>
    <row r="155" spans="3:4" ht="19.5" thickBot="1" x14ac:dyDescent="0.3">
      <c r="C155" s="210">
        <v>3321</v>
      </c>
      <c r="D155" s="211" t="s">
        <v>2712</v>
      </c>
    </row>
    <row r="156" spans="3:4" ht="19.5" thickBot="1" x14ac:dyDescent="0.3">
      <c r="C156" s="210">
        <v>3297</v>
      </c>
      <c r="D156" s="211" t="s">
        <v>2713</v>
      </c>
    </row>
    <row r="157" spans="3:4" ht="19.5" thickBot="1" x14ac:dyDescent="0.3">
      <c r="C157" s="210">
        <v>4092</v>
      </c>
      <c r="D157" s="211" t="s">
        <v>2714</v>
      </c>
    </row>
    <row r="158" spans="3:4" ht="19.5" thickBot="1" x14ac:dyDescent="0.3">
      <c r="C158" s="210" t="s">
        <v>2482</v>
      </c>
      <c r="D158" s="211" t="s">
        <v>2715</v>
      </c>
    </row>
    <row r="159" spans="3:4" ht="19.5" thickBot="1" x14ac:dyDescent="0.3">
      <c r="C159" s="210">
        <v>3598</v>
      </c>
      <c r="D159" s="211" t="s">
        <v>2716</v>
      </c>
    </row>
    <row r="160" spans="3:4" ht="19.5" thickBot="1" x14ac:dyDescent="0.3">
      <c r="C160" s="210">
        <v>3599</v>
      </c>
      <c r="D160" s="211" t="s">
        <v>2717</v>
      </c>
    </row>
    <row r="161" spans="3:4" ht="19.5" thickBot="1" x14ac:dyDescent="0.3">
      <c r="C161" s="210">
        <v>3600</v>
      </c>
      <c r="D161" s="211" t="s">
        <v>2718</v>
      </c>
    </row>
    <row r="162" spans="3:4" ht="19.5" thickBot="1" x14ac:dyDescent="0.3">
      <c r="C162" s="210">
        <v>3601</v>
      </c>
      <c r="D162" s="211" t="s">
        <v>2719</v>
      </c>
    </row>
    <row r="163" spans="3:4" ht="19.5" thickBot="1" x14ac:dyDescent="0.3">
      <c r="C163" s="210">
        <v>6173</v>
      </c>
      <c r="D163" s="211" t="s">
        <v>2716</v>
      </c>
    </row>
    <row r="164" spans="3:4" ht="19.5" thickBot="1" x14ac:dyDescent="0.3">
      <c r="C164" s="210">
        <v>6172</v>
      </c>
      <c r="D164" s="211" t="s">
        <v>2717</v>
      </c>
    </row>
    <row r="165" spans="3:4" ht="19.5" thickBot="1" x14ac:dyDescent="0.3">
      <c r="C165" s="210">
        <v>6171</v>
      </c>
      <c r="D165" s="211" t="s">
        <v>2718</v>
      </c>
    </row>
    <row r="166" spans="3:4" ht="19.5" thickBot="1" x14ac:dyDescent="0.3">
      <c r="C166" s="210">
        <v>6170</v>
      </c>
      <c r="D166" s="211" t="s">
        <v>2719</v>
      </c>
    </row>
    <row r="167" spans="3:4" ht="19.5" thickBot="1" x14ac:dyDescent="0.3">
      <c r="C167" s="210" t="s">
        <v>2464</v>
      </c>
      <c r="D167" s="211" t="s">
        <v>2720</v>
      </c>
    </row>
    <row r="168" spans="3:4" ht="19.5" thickBot="1" x14ac:dyDescent="0.3">
      <c r="C168" s="210" t="s">
        <v>2467</v>
      </c>
      <c r="D168" s="211" t="s">
        <v>2721</v>
      </c>
    </row>
    <row r="169" spans="3:4" ht="19.5" thickBot="1" x14ac:dyDescent="0.3">
      <c r="C169" s="210" t="s">
        <v>2470</v>
      </c>
      <c r="D169" s="211" t="s">
        <v>2722</v>
      </c>
    </row>
    <row r="170" spans="3:4" ht="19.5" thickBot="1" x14ac:dyDescent="0.3">
      <c r="C170" s="210" t="s">
        <v>2472</v>
      </c>
      <c r="D170" s="211" t="s">
        <v>2723</v>
      </c>
    </row>
    <row r="171" spans="3:4" ht="19.5" thickBot="1" x14ac:dyDescent="0.3">
      <c r="C171" s="210"/>
      <c r="D171" s="211"/>
    </row>
    <row r="172" spans="3:4" ht="19.5" thickBot="1" x14ac:dyDescent="0.3">
      <c r="C172" s="210"/>
      <c r="D172" s="211"/>
    </row>
    <row r="173" spans="3:4" ht="19.5" thickBot="1" x14ac:dyDescent="0.3">
      <c r="C173" s="210"/>
      <c r="D173" s="211"/>
    </row>
    <row r="174" spans="3:4" ht="19.5" thickBot="1" x14ac:dyDescent="0.3">
      <c r="C174" s="210" t="s">
        <v>2724</v>
      </c>
      <c r="D174" s="211" t="s">
        <v>2725</v>
      </c>
    </row>
    <row r="175" spans="3:4" ht="19.5" thickBot="1" x14ac:dyDescent="0.3">
      <c r="C175" s="210" t="s">
        <v>2726</v>
      </c>
      <c r="D175" s="211" t="s">
        <v>2727</v>
      </c>
    </row>
    <row r="176" spans="3:4" ht="19.5" thickBot="1" x14ac:dyDescent="0.3">
      <c r="C176" s="210" t="s">
        <v>2728</v>
      </c>
      <c r="D176" s="211" t="s">
        <v>1983</v>
      </c>
    </row>
    <row r="177" spans="3:4" ht="19.5" thickBot="1" x14ac:dyDescent="0.3">
      <c r="C177" s="210">
        <v>1234</v>
      </c>
      <c r="D177" s="211" t="s">
        <v>2729</v>
      </c>
    </row>
    <row r="178" spans="3:4" ht="19.5" thickBot="1" x14ac:dyDescent="0.3">
      <c r="C178" s="210">
        <v>2105</v>
      </c>
      <c r="D178" s="211" t="s">
        <v>2730</v>
      </c>
    </row>
    <row r="179" spans="3:4" ht="19.5" thickBot="1" x14ac:dyDescent="0.3">
      <c r="C179" s="210">
        <v>5659</v>
      </c>
      <c r="D179" s="211" t="s">
        <v>2731</v>
      </c>
    </row>
    <row r="180" spans="3:4" ht="19.5" thickBot="1" x14ac:dyDescent="0.3">
      <c r="C180" s="210">
        <v>98</v>
      </c>
      <c r="D180" s="211" t="s">
        <v>2732</v>
      </c>
    </row>
    <row r="181" spans="3:4" ht="19.5" thickBot="1" x14ac:dyDescent="0.3">
      <c r="C181" s="210">
        <v>260</v>
      </c>
      <c r="D181" s="211" t="s">
        <v>2733</v>
      </c>
    </row>
    <row r="182" spans="3:4" ht="19.5" thickBot="1" x14ac:dyDescent="0.3">
      <c r="C182" s="210" t="s">
        <v>2598</v>
      </c>
      <c r="D182" s="211" t="s">
        <v>2734</v>
      </c>
    </row>
    <row r="183" spans="3:4" ht="19.5" thickBot="1" x14ac:dyDescent="0.3">
      <c r="C183" s="210">
        <v>270</v>
      </c>
      <c r="D183" s="211" t="s">
        <v>2735</v>
      </c>
    </row>
    <row r="184" spans="3:4" ht="19.5" thickBot="1" x14ac:dyDescent="0.3">
      <c r="C184" s="210">
        <v>2214</v>
      </c>
      <c r="D184" s="211" t="s">
        <v>2736</v>
      </c>
    </row>
    <row r="185" spans="3:4" ht="19.5" thickBot="1" x14ac:dyDescent="0.3">
      <c r="C185" s="210">
        <v>6815</v>
      </c>
      <c r="D185" s="211" t="s">
        <v>2737</v>
      </c>
    </row>
    <row r="186" spans="3:4" ht="19.5" thickBot="1" x14ac:dyDescent="0.3">
      <c r="C186" s="210"/>
      <c r="D186" s="211"/>
    </row>
    <row r="187" spans="3:4" ht="19.5" thickBot="1" x14ac:dyDescent="0.3">
      <c r="C187" s="210"/>
      <c r="D187" s="211"/>
    </row>
    <row r="188" spans="3:4" ht="19.5" thickBot="1" x14ac:dyDescent="0.3">
      <c r="C188" s="210"/>
      <c r="D188" s="211"/>
    </row>
    <row r="189" spans="3:4" ht="19.5" thickBot="1" x14ac:dyDescent="0.3">
      <c r="C189" s="210"/>
      <c r="D189" s="211"/>
    </row>
    <row r="190" spans="3:4" ht="19.5" thickBot="1" x14ac:dyDescent="0.3">
      <c r="C190" s="210"/>
      <c r="D190" s="211"/>
    </row>
    <row r="191" spans="3:4" ht="19.5" thickBot="1" x14ac:dyDescent="0.3">
      <c r="C191" s="210"/>
      <c r="D191" s="211"/>
    </row>
    <row r="192" spans="3:4" ht="19.5" thickBot="1" x14ac:dyDescent="0.3">
      <c r="C192" s="210"/>
      <c r="D192" s="211"/>
    </row>
    <row r="193" spans="3:4" ht="19.5" thickBot="1" x14ac:dyDescent="0.3">
      <c r="C193" s="210"/>
      <c r="D193" s="211"/>
    </row>
    <row r="194" spans="3:4" ht="19.5" thickBot="1" x14ac:dyDescent="0.3">
      <c r="C194" s="210"/>
      <c r="D194" s="211"/>
    </row>
    <row r="195" spans="3:4" ht="19.5" thickBot="1" x14ac:dyDescent="0.3">
      <c r="C195" s="210"/>
      <c r="D195" s="211"/>
    </row>
    <row r="196" spans="3:4" ht="19.5" thickBot="1" x14ac:dyDescent="0.3">
      <c r="C196" s="210"/>
      <c r="D196" s="211"/>
    </row>
    <row r="197" spans="3:4" ht="19.5" thickBot="1" x14ac:dyDescent="0.3">
      <c r="C197" s="210"/>
      <c r="D197" s="211"/>
    </row>
    <row r="198" spans="3:4" ht="19.5" thickBot="1" x14ac:dyDescent="0.3">
      <c r="C198" s="210"/>
      <c r="D198" s="211"/>
    </row>
    <row r="199" spans="3:4" ht="19.5" thickBot="1" x14ac:dyDescent="0.3">
      <c r="C199" s="210"/>
      <c r="D199" s="211"/>
    </row>
    <row r="200" spans="3:4" ht="19.5" thickBot="1" x14ac:dyDescent="0.3">
      <c r="C200" s="210">
        <v>6557</v>
      </c>
      <c r="D200" s="211" t="s">
        <v>2738</v>
      </c>
    </row>
    <row r="201" spans="3:4" ht="19.5" thickBot="1" x14ac:dyDescent="0.3">
      <c r="C201" s="210">
        <v>6295</v>
      </c>
      <c r="D201" s="211" t="s">
        <v>2739</v>
      </c>
    </row>
    <row r="202" spans="3:4" ht="19.5" thickBot="1" x14ac:dyDescent="0.3">
      <c r="C202" s="210">
        <v>6103</v>
      </c>
      <c r="D202" s="211" t="s">
        <v>2740</v>
      </c>
    </row>
    <row r="203" spans="3:4" ht="19.5" thickBot="1" x14ac:dyDescent="0.3">
      <c r="C203" s="210">
        <v>4106</v>
      </c>
      <c r="D203" s="211" t="s">
        <v>2741</v>
      </c>
    </row>
    <row r="204" spans="3:4" ht="19.5" thickBot="1" x14ac:dyDescent="0.3">
      <c r="C204" s="210">
        <v>4112</v>
      </c>
      <c r="D204" s="211" t="s">
        <v>2742</v>
      </c>
    </row>
    <row r="205" spans="3:4" ht="19.5" thickBot="1" x14ac:dyDescent="0.3">
      <c r="C205" s="210">
        <v>4123</v>
      </c>
      <c r="D205" s="211" t="s">
        <v>2743</v>
      </c>
    </row>
    <row r="206" spans="3:4" ht="19.5" thickBot="1" x14ac:dyDescent="0.3">
      <c r="C206" s="210">
        <v>4118</v>
      </c>
      <c r="D206" s="211" t="s">
        <v>2744</v>
      </c>
    </row>
    <row r="207" spans="3:4" ht="19.5" thickBot="1" x14ac:dyDescent="0.3">
      <c r="C207" s="210">
        <v>2234</v>
      </c>
      <c r="D207" s="211" t="s">
        <v>2745</v>
      </c>
    </row>
    <row r="208" spans="3:4" ht="19.5" thickBot="1" x14ac:dyDescent="0.3">
      <c r="C208" s="210">
        <v>2270</v>
      </c>
      <c r="D208" s="211" t="s">
        <v>2746</v>
      </c>
    </row>
    <row r="209" spans="3:4" ht="19.5" thickBot="1" x14ac:dyDescent="0.3">
      <c r="C209" s="210">
        <v>1027</v>
      </c>
      <c r="D209" s="211" t="s">
        <v>2747</v>
      </c>
    </row>
    <row r="210" spans="3:4" ht="19.5" thickBot="1" x14ac:dyDescent="0.3">
      <c r="C210" s="210">
        <v>5008</v>
      </c>
      <c r="D210" s="211" t="s">
        <v>2748</v>
      </c>
    </row>
    <row r="211" spans="3:4" ht="19.5" thickBot="1" x14ac:dyDescent="0.3">
      <c r="C211" s="210">
        <v>3033</v>
      </c>
      <c r="D211" s="211" t="s">
        <v>2749</v>
      </c>
    </row>
    <row r="212" spans="3:4" ht="19.5" thickBot="1" x14ac:dyDescent="0.3">
      <c r="C212" s="210">
        <v>3025</v>
      </c>
      <c r="D212" s="211" t="s">
        <v>2750</v>
      </c>
    </row>
    <row r="213" spans="3:4" ht="19.5" thickBot="1" x14ac:dyDescent="0.3">
      <c r="C213" s="210">
        <v>3020</v>
      </c>
      <c r="D213" s="211" t="s">
        <v>2751</v>
      </c>
    </row>
    <row r="214" spans="3:4" ht="19.5" thickBot="1" x14ac:dyDescent="0.3">
      <c r="C214" s="210">
        <v>3012</v>
      </c>
      <c r="D214" s="211" t="s">
        <v>2752</v>
      </c>
    </row>
    <row r="215" spans="3:4" ht="19.5" thickBot="1" x14ac:dyDescent="0.3">
      <c r="C215" s="210" t="s">
        <v>2753</v>
      </c>
      <c r="D215" s="211" t="s">
        <v>2754</v>
      </c>
    </row>
    <row r="216" spans="3:4" ht="19.5" thickBot="1" x14ac:dyDescent="0.3">
      <c r="C216" s="210" t="s">
        <v>2755</v>
      </c>
      <c r="D216" s="211" t="s">
        <v>2756</v>
      </c>
    </row>
    <row r="217" spans="3:4" ht="19.5" thickBot="1" x14ac:dyDescent="0.3">
      <c r="C217" s="210" t="s">
        <v>2757</v>
      </c>
      <c r="D217" s="211" t="s">
        <v>2758</v>
      </c>
    </row>
    <row r="218" spans="3:4" ht="19.5" thickBot="1" x14ac:dyDescent="0.3">
      <c r="C218" s="210" t="s">
        <v>2759</v>
      </c>
      <c r="D218" s="211" t="s">
        <v>2760</v>
      </c>
    </row>
    <row r="219" spans="3:4" ht="19.5" thickBot="1" x14ac:dyDescent="0.3">
      <c r="C219" s="210" t="s">
        <v>2761</v>
      </c>
      <c r="D219" s="211" t="s">
        <v>2762</v>
      </c>
    </row>
    <row r="220" spans="3:4" ht="19.5" thickBot="1" x14ac:dyDescent="0.3">
      <c r="C220" s="210" t="s">
        <v>2763</v>
      </c>
      <c r="D220" s="211" t="s">
        <v>2764</v>
      </c>
    </row>
    <row r="221" spans="3:4" ht="19.5" thickBot="1" x14ac:dyDescent="0.3">
      <c r="C221" s="210">
        <v>5205</v>
      </c>
      <c r="D221" s="211" t="s">
        <v>2765</v>
      </c>
    </row>
    <row r="222" spans="3:4" ht="19.5" thickBot="1" x14ac:dyDescent="0.3">
      <c r="C222" s="210">
        <v>5306</v>
      </c>
      <c r="D222" s="211" t="s">
        <v>2766</v>
      </c>
    </row>
    <row r="223" spans="3:4" ht="19.5" thickBot="1" x14ac:dyDescent="0.3">
      <c r="C223" s="210">
        <v>3699</v>
      </c>
      <c r="D223" s="211" t="s">
        <v>2767</v>
      </c>
    </row>
    <row r="224" spans="3:4" ht="19.5" thickBot="1" x14ac:dyDescent="0.3">
      <c r="C224" s="210">
        <v>3647</v>
      </c>
      <c r="D224" s="211" t="s">
        <v>2768</v>
      </c>
    </row>
    <row r="225" spans="3:4" ht="19.5" thickBot="1" x14ac:dyDescent="0.3">
      <c r="C225" s="210">
        <v>3690</v>
      </c>
      <c r="D225" s="211" t="s">
        <v>2769</v>
      </c>
    </row>
    <row r="226" spans="3:4" ht="19.5" thickBot="1" x14ac:dyDescent="0.3">
      <c r="C226" s="210">
        <v>3635</v>
      </c>
      <c r="D226" s="211" t="s">
        <v>2770</v>
      </c>
    </row>
    <row r="227" spans="3:4" ht="19.5" thickBot="1" x14ac:dyDescent="0.3">
      <c r="C227" s="210">
        <v>3686</v>
      </c>
      <c r="D227" s="211" t="s">
        <v>2771</v>
      </c>
    </row>
    <row r="228" spans="3:4" ht="19.5" thickBot="1" x14ac:dyDescent="0.3">
      <c r="C228" s="210">
        <v>3619</v>
      </c>
      <c r="D228" s="211" t="s">
        <v>2772</v>
      </c>
    </row>
    <row r="229" spans="3:4" ht="19.5" thickBot="1" x14ac:dyDescent="0.3">
      <c r="C229" s="210">
        <v>3650</v>
      </c>
      <c r="D229" s="211" t="s">
        <v>2773</v>
      </c>
    </row>
    <row r="230" spans="3:4" ht="19.5" thickBot="1" x14ac:dyDescent="0.3">
      <c r="C230" s="210">
        <v>3692</v>
      </c>
      <c r="D230" s="211" t="s">
        <v>2774</v>
      </c>
    </row>
    <row r="231" spans="3:4" ht="19.5" thickBot="1" x14ac:dyDescent="0.3">
      <c r="C231" s="210">
        <v>3643</v>
      </c>
      <c r="D231" s="211" t="s">
        <v>2775</v>
      </c>
    </row>
    <row r="232" spans="3:4" ht="19.5" thickBot="1" x14ac:dyDescent="0.3">
      <c r="C232" s="210">
        <v>3688</v>
      </c>
      <c r="D232" s="211" t="s">
        <v>2776</v>
      </c>
    </row>
    <row r="233" spans="3:4" ht="19.5" thickBot="1" x14ac:dyDescent="0.3">
      <c r="C233" s="210">
        <v>3628</v>
      </c>
      <c r="D233" s="211" t="s">
        <v>2777</v>
      </c>
    </row>
    <row r="234" spans="3:4" ht="19.5" thickBot="1" x14ac:dyDescent="0.3">
      <c r="C234" s="210">
        <v>3644</v>
      </c>
      <c r="D234" s="211" t="s">
        <v>2778</v>
      </c>
    </row>
    <row r="235" spans="3:4" ht="19.5" thickBot="1" x14ac:dyDescent="0.3">
      <c r="C235" s="210">
        <v>3831</v>
      </c>
      <c r="D235" s="211" t="s">
        <v>2779</v>
      </c>
    </row>
    <row r="236" spans="3:4" ht="19.5" thickBot="1" x14ac:dyDescent="0.3">
      <c r="C236" s="210">
        <v>3823</v>
      </c>
      <c r="D236" s="211" t="s">
        <v>2780</v>
      </c>
    </row>
    <row r="237" spans="3:4" ht="19.5" thickBot="1" x14ac:dyDescent="0.3">
      <c r="C237" s="210">
        <v>3837</v>
      </c>
      <c r="D237" s="211" t="s">
        <v>2781</v>
      </c>
    </row>
    <row r="238" spans="3:4" ht="19.5" thickBot="1" x14ac:dyDescent="0.3">
      <c r="C238" s="210">
        <v>3825</v>
      </c>
      <c r="D238" s="211" t="s">
        <v>2782</v>
      </c>
    </row>
    <row r="239" spans="3:4" ht="19.5" thickBot="1" x14ac:dyDescent="0.3">
      <c r="C239" s="210">
        <v>3804</v>
      </c>
      <c r="D239" s="211" t="s">
        <v>2783</v>
      </c>
    </row>
    <row r="240" spans="3:4" ht="19.5" thickBot="1" x14ac:dyDescent="0.3">
      <c r="C240" s="210">
        <v>3865</v>
      </c>
      <c r="D240" s="211" t="s">
        <v>2784</v>
      </c>
    </row>
    <row r="241" spans="3:4" ht="19.5" thickBot="1" x14ac:dyDescent="0.3">
      <c r="C241" s="210">
        <v>657</v>
      </c>
      <c r="D241" s="211" t="s">
        <v>2785</v>
      </c>
    </row>
    <row r="242" spans="3:4" ht="19.5" thickBot="1" x14ac:dyDescent="0.3">
      <c r="C242" s="210">
        <v>2635</v>
      </c>
      <c r="D242" s="211" t="s">
        <v>2786</v>
      </c>
    </row>
    <row r="243" spans="3:4" ht="19.5" thickBot="1" x14ac:dyDescent="0.3">
      <c r="C243" s="210" t="s">
        <v>2787</v>
      </c>
      <c r="D243" s="211" t="s">
        <v>2788</v>
      </c>
    </row>
    <row r="244" spans="3:4" ht="19.5" thickBot="1" x14ac:dyDescent="0.3">
      <c r="C244" s="210" t="s">
        <v>2789</v>
      </c>
      <c r="D244" s="211" t="s">
        <v>2790</v>
      </c>
    </row>
    <row r="245" spans="3:4" ht="19.5" thickBot="1" x14ac:dyDescent="0.3">
      <c r="C245" s="210" t="s">
        <v>2791</v>
      </c>
      <c r="D245" s="211" t="s">
        <v>2792</v>
      </c>
    </row>
    <row r="246" spans="3:4" ht="19.5" thickBot="1" x14ac:dyDescent="0.3">
      <c r="C246" s="210" t="s">
        <v>2793</v>
      </c>
      <c r="D246" s="211" t="s">
        <v>2794</v>
      </c>
    </row>
    <row r="247" spans="3:4" ht="19.5" thickBot="1" x14ac:dyDescent="0.3">
      <c r="C247" s="210" t="s">
        <v>2795</v>
      </c>
      <c r="D247" s="211" t="s">
        <v>2796</v>
      </c>
    </row>
    <row r="248" spans="3:4" ht="19.5" thickBot="1" x14ac:dyDescent="0.3">
      <c r="C248" s="210" t="s">
        <v>2797</v>
      </c>
      <c r="D248" s="211" t="s">
        <v>2798</v>
      </c>
    </row>
    <row r="249" spans="3:4" ht="19.5" thickBot="1" x14ac:dyDescent="0.3">
      <c r="C249" s="210" t="s">
        <v>2799</v>
      </c>
      <c r="D249" s="211" t="s">
        <v>2800</v>
      </c>
    </row>
    <row r="250" spans="3:4" ht="19.5" thickBot="1" x14ac:dyDescent="0.3">
      <c r="C250" s="210" t="s">
        <v>2801</v>
      </c>
      <c r="D250" s="211" t="s">
        <v>2802</v>
      </c>
    </row>
    <row r="251" spans="3:4" ht="19.5" thickBot="1" x14ac:dyDescent="0.3">
      <c r="C251" s="210" t="s">
        <v>2803</v>
      </c>
      <c r="D251" s="211" t="s">
        <v>2804</v>
      </c>
    </row>
    <row r="252" spans="3:4" ht="19.5" thickBot="1" x14ac:dyDescent="0.3">
      <c r="C252" s="210" t="s">
        <v>2805</v>
      </c>
      <c r="D252" s="211" t="s">
        <v>2806</v>
      </c>
    </row>
    <row r="253" spans="3:4" ht="19.5" thickBot="1" x14ac:dyDescent="0.3">
      <c r="C253" s="210" t="s">
        <v>2807</v>
      </c>
      <c r="D253" s="211" t="s">
        <v>2808</v>
      </c>
    </row>
    <row r="254" spans="3:4" ht="19.5" thickBot="1" x14ac:dyDescent="0.3">
      <c r="C254" s="210" t="s">
        <v>2809</v>
      </c>
      <c r="D254" s="211" t="s">
        <v>2810</v>
      </c>
    </row>
    <row r="255" spans="3:4" ht="19.5" thickBot="1" x14ac:dyDescent="0.3">
      <c r="C255" s="210" t="s">
        <v>2811</v>
      </c>
      <c r="D255" s="211" t="s">
        <v>2808</v>
      </c>
    </row>
    <row r="256" spans="3:4" ht="19.5" thickBot="1" x14ac:dyDescent="0.3">
      <c r="C256" s="210">
        <v>2604</v>
      </c>
      <c r="D256" s="211" t="s">
        <v>2812</v>
      </c>
    </row>
    <row r="257" spans="3:4" ht="19.5" thickBot="1" x14ac:dyDescent="0.3">
      <c r="C257" s="210">
        <v>2630</v>
      </c>
      <c r="D257" s="211" t="s">
        <v>2813</v>
      </c>
    </row>
    <row r="258" spans="3:4" ht="19.5" thickBot="1" x14ac:dyDescent="0.3">
      <c r="C258" s="210">
        <v>497</v>
      </c>
      <c r="D258" s="211" t="s">
        <v>2814</v>
      </c>
    </row>
    <row r="259" spans="3:4" ht="19.5" thickBot="1" x14ac:dyDescent="0.3">
      <c r="C259" s="210">
        <v>495</v>
      </c>
      <c r="D259" s="211" t="s">
        <v>2815</v>
      </c>
    </row>
    <row r="260" spans="3:4" ht="19.5" thickBot="1" x14ac:dyDescent="0.3">
      <c r="C260" s="210">
        <v>80</v>
      </c>
      <c r="D260" s="211" t="s">
        <v>2816</v>
      </c>
    </row>
    <row r="261" spans="3:4" ht="19.5" thickBot="1" x14ac:dyDescent="0.3">
      <c r="C261" s="210">
        <v>79</v>
      </c>
      <c r="D261" s="211" t="s">
        <v>2817</v>
      </c>
    </row>
    <row r="262" spans="3:4" ht="19.5" thickBot="1" x14ac:dyDescent="0.3">
      <c r="C262" s="210">
        <v>78</v>
      </c>
      <c r="D262" s="211" t="s">
        <v>2818</v>
      </c>
    </row>
    <row r="263" spans="3:4" ht="19.5" thickBot="1" x14ac:dyDescent="0.3">
      <c r="C263" s="210">
        <v>5538</v>
      </c>
      <c r="D263" s="211" t="s">
        <v>2819</v>
      </c>
    </row>
    <row r="264" spans="3:4" ht="19.5" thickBot="1" x14ac:dyDescent="0.3">
      <c r="C264" s="210">
        <v>5508</v>
      </c>
      <c r="D264" s="211" t="s">
        <v>2820</v>
      </c>
    </row>
    <row r="265" spans="3:4" ht="19.5" thickBot="1" x14ac:dyDescent="0.3">
      <c r="C265" s="210">
        <v>5832</v>
      </c>
      <c r="D265" s="211" t="s">
        <v>2821</v>
      </c>
    </row>
    <row r="266" spans="3:4" ht="19.5" thickBot="1" x14ac:dyDescent="0.3">
      <c r="C266" s="210">
        <v>5827</v>
      </c>
      <c r="D266" s="211" t="s">
        <v>2822</v>
      </c>
    </row>
    <row r="267" spans="3:4" ht="19.5" thickBot="1" x14ac:dyDescent="0.3">
      <c r="C267" s="210">
        <v>5912</v>
      </c>
      <c r="D267" s="211" t="s">
        <v>2823</v>
      </c>
    </row>
    <row r="268" spans="3:4" ht="19.5" thickBot="1" x14ac:dyDescent="0.3">
      <c r="C268" s="210">
        <v>5926</v>
      </c>
      <c r="D268" s="211" t="s">
        <v>2824</v>
      </c>
    </row>
    <row r="269" spans="3:4" ht="19.5" thickBot="1" x14ac:dyDescent="0.3">
      <c r="C269" s="210">
        <v>5928</v>
      </c>
      <c r="D269" s="211" t="s">
        <v>2825</v>
      </c>
    </row>
    <row r="270" spans="3:4" ht="19.5" thickBot="1" x14ac:dyDescent="0.3">
      <c r="C270" s="210">
        <v>5942</v>
      </c>
      <c r="D270" s="211" t="s">
        <v>2826</v>
      </c>
    </row>
    <row r="271" spans="3:4" ht="19.5" thickBot="1" x14ac:dyDescent="0.3">
      <c r="C271" s="210">
        <v>5945</v>
      </c>
      <c r="D271" s="211" t="s">
        <v>2827</v>
      </c>
    </row>
    <row r="272" spans="3:4" ht="19.5" thickBot="1" x14ac:dyDescent="0.3">
      <c r="C272" s="210">
        <v>5948</v>
      </c>
      <c r="D272" s="211" t="s">
        <v>2828</v>
      </c>
    </row>
    <row r="273" spans="3:4" ht="19.5" thickBot="1" x14ac:dyDescent="0.3">
      <c r="C273" s="210">
        <v>5516</v>
      </c>
      <c r="D273" s="211" t="s">
        <v>2829</v>
      </c>
    </row>
    <row r="274" spans="3:4" ht="19.5" thickBot="1" x14ac:dyDescent="0.3">
      <c r="C274" s="210">
        <v>5902</v>
      </c>
      <c r="D274" s="211" t="s">
        <v>2830</v>
      </c>
    </row>
    <row r="275" spans="3:4" ht="19.5" thickBot="1" x14ac:dyDescent="0.3">
      <c r="C275" s="210">
        <v>5909</v>
      </c>
      <c r="D275" s="211" t="s">
        <v>2831</v>
      </c>
    </row>
    <row r="276" spans="3:4" ht="19.5" thickBot="1" x14ac:dyDescent="0.3">
      <c r="C276" s="210">
        <v>7025</v>
      </c>
      <c r="D276" s="211" t="s">
        <v>2832</v>
      </c>
    </row>
    <row r="277" spans="3:4" ht="19.5" thickBot="1" x14ac:dyDescent="0.3">
      <c r="C277" s="210">
        <v>7035</v>
      </c>
      <c r="D277" s="211" t="s">
        <v>2833</v>
      </c>
    </row>
    <row r="278" spans="3:4" ht="19.5" thickBot="1" x14ac:dyDescent="0.3">
      <c r="C278" s="210" t="s">
        <v>2834</v>
      </c>
      <c r="D278" s="211" t="s">
        <v>2835</v>
      </c>
    </row>
    <row r="279" spans="3:4" ht="19.5" thickBot="1" x14ac:dyDescent="0.3">
      <c r="C279" s="210" t="s">
        <v>2836</v>
      </c>
      <c r="D279" s="211" t="s">
        <v>2837</v>
      </c>
    </row>
    <row r="280" spans="3:4" ht="19.5" thickBot="1" x14ac:dyDescent="0.3">
      <c r="C280" s="210">
        <v>5212</v>
      </c>
      <c r="D280" s="211" t="s">
        <v>1266</v>
      </c>
    </row>
    <row r="281" spans="3:4" ht="19.5" thickBot="1" x14ac:dyDescent="0.3">
      <c r="C281" s="210">
        <v>3697</v>
      </c>
      <c r="D281" s="211" t="s">
        <v>1232</v>
      </c>
    </row>
    <row r="282" spans="3:4" ht="19.5" thickBot="1" x14ac:dyDescent="0.3">
      <c r="C282" s="210">
        <v>4535</v>
      </c>
      <c r="D282" s="211" t="s">
        <v>2838</v>
      </c>
    </row>
    <row r="283" spans="3:4" ht="19.5" thickBot="1" x14ac:dyDescent="0.3">
      <c r="C283" s="210">
        <v>134</v>
      </c>
      <c r="D283" s="211" t="s">
        <v>2838</v>
      </c>
    </row>
  </sheetData>
  <autoFilter ref="A39:B64" xr:uid="{BA604075-00FD-406C-8947-DD4E47A0A77C}">
    <sortState xmlns:xlrd2="http://schemas.microsoft.com/office/spreadsheetml/2017/richdata2" ref="A40:B64">
      <sortCondition descending="1" ref="A39:A64"/>
    </sortState>
  </autoFilter>
  <pageMargins left="0.7" right="0.7" top="0.75" bottom="0.75" header="0.3" footer="0.3"/>
  <pageSetup orientation="portrait" r:id="rId1"/>
  <headerFooter>
    <oddHeader>&amp;C&amp;"Calibri"&amp;10&amp;K000000 Public&amp;1#_x000D_</oddHeader>
    <oddFooter>&amp;C_x000D_&amp;1#&amp;"Calibri"&amp;10&amp;K000000 Public</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8108C7-9E2B-438A-B879-776497BF5B01}">
  <sheetPr codeName="Sheet6"/>
  <dimension ref="A1:B436"/>
  <sheetViews>
    <sheetView workbookViewId="0">
      <selection activeCell="D15" sqref="D15"/>
    </sheetView>
  </sheetViews>
  <sheetFormatPr defaultRowHeight="15" x14ac:dyDescent="0.25"/>
  <cols>
    <col min="1" max="1" width="10.28515625" bestFit="1" customWidth="1"/>
    <col min="2" max="2" width="16.140625" bestFit="1" customWidth="1"/>
  </cols>
  <sheetData>
    <row r="1" spans="1:2" x14ac:dyDescent="0.25">
      <c r="A1" t="s">
        <v>2839</v>
      </c>
      <c r="B1" t="s">
        <v>2840</v>
      </c>
    </row>
    <row r="2" spans="1:2" x14ac:dyDescent="0.25">
      <c r="A2" t="s">
        <v>325</v>
      </c>
      <c r="B2" t="s">
        <v>2642</v>
      </c>
    </row>
    <row r="3" spans="1:2" x14ac:dyDescent="0.25">
      <c r="A3" t="s">
        <v>323</v>
      </c>
      <c r="B3" t="s">
        <v>2642</v>
      </c>
    </row>
    <row r="4" spans="1:2" x14ac:dyDescent="0.25">
      <c r="A4" t="s">
        <v>319</v>
      </c>
      <c r="B4" t="s">
        <v>2642</v>
      </c>
    </row>
    <row r="5" spans="1:2" x14ac:dyDescent="0.25">
      <c r="A5" t="s">
        <v>326</v>
      </c>
      <c r="B5" t="s">
        <v>2642</v>
      </c>
    </row>
    <row r="6" spans="1:2" x14ac:dyDescent="0.25">
      <c r="A6" t="s">
        <v>315</v>
      </c>
      <c r="B6" t="s">
        <v>2642</v>
      </c>
    </row>
    <row r="7" spans="1:2" x14ac:dyDescent="0.25">
      <c r="A7" t="s">
        <v>317</v>
      </c>
      <c r="B7" t="s">
        <v>2642</v>
      </c>
    </row>
    <row r="8" spans="1:2" x14ac:dyDescent="0.25">
      <c r="A8" t="s">
        <v>321</v>
      </c>
      <c r="B8" t="s">
        <v>2642</v>
      </c>
    </row>
    <row r="9" spans="1:2" x14ac:dyDescent="0.25">
      <c r="A9" t="s">
        <v>312</v>
      </c>
      <c r="B9" t="s">
        <v>2642</v>
      </c>
    </row>
    <row r="10" spans="1:2" x14ac:dyDescent="0.25">
      <c r="A10" t="s">
        <v>311</v>
      </c>
      <c r="B10" t="s">
        <v>2642</v>
      </c>
    </row>
    <row r="11" spans="1:2" x14ac:dyDescent="0.25">
      <c r="A11" t="s">
        <v>313</v>
      </c>
      <c r="B11" t="s">
        <v>2642</v>
      </c>
    </row>
    <row r="12" spans="1:2" x14ac:dyDescent="0.25">
      <c r="A12" t="s">
        <v>309</v>
      </c>
      <c r="B12" t="s">
        <v>2642</v>
      </c>
    </row>
    <row r="13" spans="1:2" x14ac:dyDescent="0.25">
      <c r="A13" t="s">
        <v>308</v>
      </c>
      <c r="B13" t="s">
        <v>2642</v>
      </c>
    </row>
    <row r="14" spans="1:2" x14ac:dyDescent="0.25">
      <c r="A14" t="s">
        <v>306</v>
      </c>
      <c r="B14" t="s">
        <v>2642</v>
      </c>
    </row>
    <row r="15" spans="1:2" x14ac:dyDescent="0.25">
      <c r="A15" t="s">
        <v>329</v>
      </c>
      <c r="B15" t="s">
        <v>2642</v>
      </c>
    </row>
    <row r="16" spans="1:2" x14ac:dyDescent="0.25">
      <c r="A16" t="s">
        <v>328</v>
      </c>
      <c r="B16" t="s">
        <v>2642</v>
      </c>
    </row>
    <row r="17" spans="1:2" x14ac:dyDescent="0.25">
      <c r="A17" t="s">
        <v>337</v>
      </c>
      <c r="B17" t="s">
        <v>2642</v>
      </c>
    </row>
    <row r="18" spans="1:2" x14ac:dyDescent="0.25">
      <c r="A18" t="s">
        <v>336</v>
      </c>
      <c r="B18" t="s">
        <v>2642</v>
      </c>
    </row>
    <row r="19" spans="1:2" x14ac:dyDescent="0.25">
      <c r="A19" t="s">
        <v>335</v>
      </c>
      <c r="B19" t="s">
        <v>2642</v>
      </c>
    </row>
    <row r="20" spans="1:2" x14ac:dyDescent="0.25">
      <c r="A20" t="s">
        <v>330</v>
      </c>
      <c r="B20" t="s">
        <v>2642</v>
      </c>
    </row>
    <row r="21" spans="1:2" x14ac:dyDescent="0.25">
      <c r="A21" t="s">
        <v>333</v>
      </c>
      <c r="B21" t="s">
        <v>2642</v>
      </c>
    </row>
    <row r="22" spans="1:2" x14ac:dyDescent="0.25">
      <c r="A22" t="s">
        <v>334</v>
      </c>
      <c r="B22" t="s">
        <v>2642</v>
      </c>
    </row>
    <row r="23" spans="1:2" x14ac:dyDescent="0.25">
      <c r="A23" t="s">
        <v>332</v>
      </c>
      <c r="B23" t="s">
        <v>2642</v>
      </c>
    </row>
    <row r="24" spans="1:2" x14ac:dyDescent="0.25">
      <c r="A24" t="s">
        <v>331</v>
      </c>
      <c r="B24" t="s">
        <v>2642</v>
      </c>
    </row>
    <row r="25" spans="1:2" x14ac:dyDescent="0.25">
      <c r="A25" t="s">
        <v>289</v>
      </c>
      <c r="B25" t="s">
        <v>2841</v>
      </c>
    </row>
    <row r="26" spans="1:2" x14ac:dyDescent="0.25">
      <c r="A26" t="s">
        <v>298</v>
      </c>
      <c r="B26" t="s">
        <v>2841</v>
      </c>
    </row>
    <row r="27" spans="1:2" x14ac:dyDescent="0.25">
      <c r="A27" t="s">
        <v>274</v>
      </c>
      <c r="B27" t="s">
        <v>2841</v>
      </c>
    </row>
    <row r="28" spans="1:2" x14ac:dyDescent="0.25">
      <c r="A28" t="s">
        <v>285</v>
      </c>
      <c r="B28" t="s">
        <v>2841</v>
      </c>
    </row>
    <row r="29" spans="1:2" x14ac:dyDescent="0.25">
      <c r="A29" t="s">
        <v>281</v>
      </c>
      <c r="B29" t="s">
        <v>2841</v>
      </c>
    </row>
    <row r="30" spans="1:2" x14ac:dyDescent="0.25">
      <c r="A30" t="s">
        <v>287</v>
      </c>
      <c r="B30" t="s">
        <v>2841</v>
      </c>
    </row>
    <row r="31" spans="1:2" x14ac:dyDescent="0.25">
      <c r="A31" t="s">
        <v>288</v>
      </c>
      <c r="B31" t="s">
        <v>2841</v>
      </c>
    </row>
    <row r="32" spans="1:2" x14ac:dyDescent="0.25">
      <c r="A32" t="s">
        <v>283</v>
      </c>
      <c r="B32" t="s">
        <v>2841</v>
      </c>
    </row>
    <row r="33" spans="1:2" x14ac:dyDescent="0.25">
      <c r="A33" t="s">
        <v>277</v>
      </c>
      <c r="B33" t="s">
        <v>2841</v>
      </c>
    </row>
    <row r="34" spans="1:2" x14ac:dyDescent="0.25">
      <c r="A34" t="s">
        <v>275</v>
      </c>
      <c r="B34" t="s">
        <v>2841</v>
      </c>
    </row>
    <row r="35" spans="1:2" x14ac:dyDescent="0.25">
      <c r="A35" t="s">
        <v>279</v>
      </c>
      <c r="B35" t="s">
        <v>2841</v>
      </c>
    </row>
    <row r="36" spans="1:2" x14ac:dyDescent="0.25">
      <c r="A36" t="s">
        <v>256</v>
      </c>
      <c r="B36" t="s">
        <v>2841</v>
      </c>
    </row>
    <row r="37" spans="1:2" x14ac:dyDescent="0.25">
      <c r="A37" t="s">
        <v>5</v>
      </c>
      <c r="B37" t="s">
        <v>2841</v>
      </c>
    </row>
    <row r="38" spans="1:2" x14ac:dyDescent="0.25">
      <c r="A38" t="s">
        <v>293</v>
      </c>
      <c r="B38" t="s">
        <v>2841</v>
      </c>
    </row>
    <row r="39" spans="1:2" x14ac:dyDescent="0.25">
      <c r="A39" t="s">
        <v>295</v>
      </c>
      <c r="B39" t="s">
        <v>2841</v>
      </c>
    </row>
    <row r="40" spans="1:2" x14ac:dyDescent="0.25">
      <c r="A40" t="s">
        <v>292</v>
      </c>
      <c r="B40" t="s">
        <v>2841</v>
      </c>
    </row>
    <row r="41" spans="1:2" x14ac:dyDescent="0.25">
      <c r="A41" t="s">
        <v>304</v>
      </c>
      <c r="B41" t="s">
        <v>2841</v>
      </c>
    </row>
    <row r="42" spans="1:2" x14ac:dyDescent="0.25">
      <c r="A42" t="s">
        <v>296</v>
      </c>
      <c r="B42" t="s">
        <v>2841</v>
      </c>
    </row>
    <row r="43" spans="1:2" x14ac:dyDescent="0.25">
      <c r="A43" t="s">
        <v>290</v>
      </c>
      <c r="B43" t="s">
        <v>2841</v>
      </c>
    </row>
    <row r="44" spans="1:2" x14ac:dyDescent="0.25">
      <c r="A44" t="s">
        <v>303</v>
      </c>
      <c r="B44" t="s">
        <v>2841</v>
      </c>
    </row>
    <row r="45" spans="1:2" x14ac:dyDescent="0.25">
      <c r="A45" t="s">
        <v>291</v>
      </c>
      <c r="B45" t="s">
        <v>2841</v>
      </c>
    </row>
    <row r="46" spans="1:2" x14ac:dyDescent="0.25">
      <c r="A46" t="s">
        <v>543</v>
      </c>
      <c r="B46" t="s">
        <v>2841</v>
      </c>
    </row>
    <row r="47" spans="1:2" x14ac:dyDescent="0.25">
      <c r="A47" t="s">
        <v>302</v>
      </c>
      <c r="B47" t="s">
        <v>2841</v>
      </c>
    </row>
    <row r="48" spans="1:2" x14ac:dyDescent="0.25">
      <c r="A48" t="s">
        <v>202</v>
      </c>
      <c r="B48" t="s">
        <v>2647</v>
      </c>
    </row>
    <row r="49" spans="1:2" x14ac:dyDescent="0.25">
      <c r="A49" t="s">
        <v>203</v>
      </c>
      <c r="B49" t="s">
        <v>2647</v>
      </c>
    </row>
    <row r="50" spans="1:2" x14ac:dyDescent="0.25">
      <c r="A50" t="s">
        <v>205</v>
      </c>
      <c r="B50" t="s">
        <v>2647</v>
      </c>
    </row>
    <row r="51" spans="1:2" x14ac:dyDescent="0.25">
      <c r="A51" t="s">
        <v>204</v>
      </c>
      <c r="B51" t="s">
        <v>2647</v>
      </c>
    </row>
    <row r="52" spans="1:2" x14ac:dyDescent="0.25">
      <c r="A52" t="s">
        <v>206</v>
      </c>
      <c r="B52" t="s">
        <v>2647</v>
      </c>
    </row>
    <row r="53" spans="1:2" x14ac:dyDescent="0.25">
      <c r="A53" t="s">
        <v>212</v>
      </c>
      <c r="B53" t="s">
        <v>2647</v>
      </c>
    </row>
    <row r="54" spans="1:2" x14ac:dyDescent="0.25">
      <c r="A54" t="s">
        <v>217</v>
      </c>
      <c r="B54" t="s">
        <v>2647</v>
      </c>
    </row>
    <row r="55" spans="1:2" x14ac:dyDescent="0.25">
      <c r="A55" t="s">
        <v>220</v>
      </c>
      <c r="B55" t="s">
        <v>2647</v>
      </c>
    </row>
    <row r="56" spans="1:2" x14ac:dyDescent="0.25">
      <c r="A56" t="s">
        <v>214</v>
      </c>
      <c r="B56" t="s">
        <v>2647</v>
      </c>
    </row>
    <row r="57" spans="1:2" x14ac:dyDescent="0.25">
      <c r="A57" t="s">
        <v>223</v>
      </c>
      <c r="B57" t="s">
        <v>2647</v>
      </c>
    </row>
    <row r="58" spans="1:2" x14ac:dyDescent="0.25">
      <c r="A58" t="s">
        <v>243</v>
      </c>
      <c r="B58" t="s">
        <v>2647</v>
      </c>
    </row>
    <row r="59" spans="1:2" x14ac:dyDescent="0.25">
      <c r="A59" t="s">
        <v>246</v>
      </c>
      <c r="B59" t="s">
        <v>2647</v>
      </c>
    </row>
    <row r="60" spans="1:2" x14ac:dyDescent="0.25">
      <c r="A60" t="s">
        <v>241</v>
      </c>
      <c r="B60" t="s">
        <v>2647</v>
      </c>
    </row>
    <row r="61" spans="1:2" x14ac:dyDescent="0.25">
      <c r="A61" t="s">
        <v>252</v>
      </c>
      <c r="B61" t="s">
        <v>2647</v>
      </c>
    </row>
    <row r="62" spans="1:2" x14ac:dyDescent="0.25">
      <c r="A62" t="s">
        <v>240</v>
      </c>
      <c r="B62" t="s">
        <v>2647</v>
      </c>
    </row>
    <row r="63" spans="1:2" x14ac:dyDescent="0.25">
      <c r="A63" t="s">
        <v>232</v>
      </c>
      <c r="B63" t="s">
        <v>2647</v>
      </c>
    </row>
    <row r="64" spans="1:2" x14ac:dyDescent="0.25">
      <c r="A64" t="s">
        <v>233</v>
      </c>
      <c r="B64" t="s">
        <v>2647</v>
      </c>
    </row>
    <row r="65" spans="1:2" x14ac:dyDescent="0.25">
      <c r="A65" t="s">
        <v>235</v>
      </c>
      <c r="B65" t="s">
        <v>2647</v>
      </c>
    </row>
    <row r="66" spans="1:2" x14ac:dyDescent="0.25">
      <c r="A66" t="s">
        <v>237</v>
      </c>
      <c r="B66" t="s">
        <v>2647</v>
      </c>
    </row>
    <row r="67" spans="1:2" x14ac:dyDescent="0.25">
      <c r="A67" t="s">
        <v>239</v>
      </c>
      <c r="B67" t="s">
        <v>2647</v>
      </c>
    </row>
    <row r="68" spans="1:2" x14ac:dyDescent="0.25">
      <c r="A68" t="s">
        <v>251</v>
      </c>
      <c r="B68" t="s">
        <v>2647</v>
      </c>
    </row>
    <row r="69" spans="1:2" x14ac:dyDescent="0.25">
      <c r="A69" t="s">
        <v>250</v>
      </c>
      <c r="B69" t="s">
        <v>2647</v>
      </c>
    </row>
    <row r="70" spans="1:2" x14ac:dyDescent="0.25">
      <c r="A70" t="s">
        <v>249</v>
      </c>
      <c r="B70" t="s">
        <v>2647</v>
      </c>
    </row>
    <row r="71" spans="1:2" x14ac:dyDescent="0.25">
      <c r="A71" t="s">
        <v>255</v>
      </c>
      <c r="B71" t="s">
        <v>2647</v>
      </c>
    </row>
    <row r="72" spans="1:2" x14ac:dyDescent="0.25">
      <c r="A72" t="s">
        <v>210</v>
      </c>
      <c r="B72" t="s">
        <v>2647</v>
      </c>
    </row>
    <row r="73" spans="1:2" x14ac:dyDescent="0.25">
      <c r="A73" t="s">
        <v>211</v>
      </c>
      <c r="B73" t="s">
        <v>2647</v>
      </c>
    </row>
    <row r="74" spans="1:2" x14ac:dyDescent="0.25">
      <c r="A74" t="s">
        <v>227</v>
      </c>
      <c r="B74" t="s">
        <v>2647</v>
      </c>
    </row>
    <row r="75" spans="1:2" x14ac:dyDescent="0.25">
      <c r="A75" t="s">
        <v>213</v>
      </c>
      <c r="B75" t="s">
        <v>2647</v>
      </c>
    </row>
    <row r="76" spans="1:2" x14ac:dyDescent="0.25">
      <c r="A76" t="s">
        <v>219</v>
      </c>
      <c r="B76" t="s">
        <v>2647</v>
      </c>
    </row>
    <row r="77" spans="1:2" x14ac:dyDescent="0.25">
      <c r="A77" t="s">
        <v>222</v>
      </c>
      <c r="B77" t="s">
        <v>2647</v>
      </c>
    </row>
    <row r="78" spans="1:2" x14ac:dyDescent="0.25">
      <c r="A78" t="s">
        <v>226</v>
      </c>
      <c r="B78" t="s">
        <v>2647</v>
      </c>
    </row>
    <row r="79" spans="1:2" x14ac:dyDescent="0.25">
      <c r="A79" t="s">
        <v>216</v>
      </c>
      <c r="B79" t="s">
        <v>2647</v>
      </c>
    </row>
    <row r="80" spans="1:2" x14ac:dyDescent="0.25">
      <c r="A80" t="s">
        <v>228</v>
      </c>
      <c r="B80" t="s">
        <v>2647</v>
      </c>
    </row>
    <row r="81" spans="1:2" x14ac:dyDescent="0.25">
      <c r="A81" t="s">
        <v>225</v>
      </c>
      <c r="B81" t="s">
        <v>2647</v>
      </c>
    </row>
    <row r="82" spans="1:2" x14ac:dyDescent="0.25">
      <c r="A82" t="s">
        <v>245</v>
      </c>
      <c r="B82" t="s">
        <v>2647</v>
      </c>
    </row>
    <row r="83" spans="1:2" x14ac:dyDescent="0.25">
      <c r="A83" t="s">
        <v>201</v>
      </c>
      <c r="B83" t="s">
        <v>2647</v>
      </c>
    </row>
    <row r="84" spans="1:2" x14ac:dyDescent="0.25">
      <c r="A84" t="s">
        <v>248</v>
      </c>
      <c r="B84" t="s">
        <v>2647</v>
      </c>
    </row>
    <row r="85" spans="1:2" x14ac:dyDescent="0.25">
      <c r="A85" t="s">
        <v>242</v>
      </c>
      <c r="B85" t="s">
        <v>2647</v>
      </c>
    </row>
    <row r="86" spans="1:2" x14ac:dyDescent="0.25">
      <c r="A86" t="s">
        <v>254</v>
      </c>
      <c r="B86" t="s">
        <v>2647</v>
      </c>
    </row>
    <row r="87" spans="1:2" x14ac:dyDescent="0.25">
      <c r="A87" t="s">
        <v>209</v>
      </c>
      <c r="B87" t="s">
        <v>2647</v>
      </c>
    </row>
    <row r="88" spans="1:2" x14ac:dyDescent="0.25">
      <c r="A88" t="s">
        <v>230</v>
      </c>
      <c r="B88" t="s">
        <v>2647</v>
      </c>
    </row>
    <row r="89" spans="1:2" x14ac:dyDescent="0.25">
      <c r="A89" t="s">
        <v>231</v>
      </c>
      <c r="B89" t="s">
        <v>2647</v>
      </c>
    </row>
    <row r="90" spans="1:2" x14ac:dyDescent="0.25">
      <c r="A90" t="s">
        <v>208</v>
      </c>
      <c r="B90" t="s">
        <v>2647</v>
      </c>
    </row>
    <row r="91" spans="1:2" x14ac:dyDescent="0.25">
      <c r="A91" t="s">
        <v>207</v>
      </c>
      <c r="B91" t="s">
        <v>2647</v>
      </c>
    </row>
    <row r="92" spans="1:2" x14ac:dyDescent="0.25">
      <c r="A92" t="s">
        <v>229</v>
      </c>
      <c r="B92" t="s">
        <v>2647</v>
      </c>
    </row>
    <row r="93" spans="1:2" x14ac:dyDescent="0.25">
      <c r="A93" t="s">
        <v>300</v>
      </c>
      <c r="B93" t="s">
        <v>2842</v>
      </c>
    </row>
    <row r="94" spans="1:2" x14ac:dyDescent="0.25">
      <c r="A94" t="s">
        <v>544</v>
      </c>
      <c r="B94" t="s">
        <v>2842</v>
      </c>
    </row>
    <row r="95" spans="1:2" x14ac:dyDescent="0.25">
      <c r="A95" t="s">
        <v>269</v>
      </c>
      <c r="B95" t="s">
        <v>2842</v>
      </c>
    </row>
    <row r="96" spans="1:2" x14ac:dyDescent="0.25">
      <c r="A96" t="s">
        <v>257</v>
      </c>
      <c r="B96" t="s">
        <v>2842</v>
      </c>
    </row>
    <row r="97" spans="1:2" x14ac:dyDescent="0.25">
      <c r="A97" t="s">
        <v>264</v>
      </c>
      <c r="B97" t="s">
        <v>2842</v>
      </c>
    </row>
    <row r="98" spans="1:2" x14ac:dyDescent="0.25">
      <c r="A98" t="s">
        <v>263</v>
      </c>
      <c r="B98" t="s">
        <v>2842</v>
      </c>
    </row>
    <row r="99" spans="1:2" x14ac:dyDescent="0.25">
      <c r="A99" t="s">
        <v>262</v>
      </c>
      <c r="B99" t="s">
        <v>2842</v>
      </c>
    </row>
    <row r="100" spans="1:2" x14ac:dyDescent="0.25">
      <c r="A100" t="s">
        <v>272</v>
      </c>
      <c r="B100" t="s">
        <v>2842</v>
      </c>
    </row>
    <row r="101" spans="1:2" x14ac:dyDescent="0.25">
      <c r="A101" t="s">
        <v>301</v>
      </c>
      <c r="B101" t="s">
        <v>2842</v>
      </c>
    </row>
    <row r="102" spans="1:2" x14ac:dyDescent="0.25">
      <c r="A102" t="s">
        <v>273</v>
      </c>
      <c r="B102" t="s">
        <v>2842</v>
      </c>
    </row>
    <row r="103" spans="1:2" x14ac:dyDescent="0.25">
      <c r="A103" t="s">
        <v>271</v>
      </c>
      <c r="B103" t="s">
        <v>2842</v>
      </c>
    </row>
    <row r="104" spans="1:2" x14ac:dyDescent="0.25">
      <c r="A104" t="s">
        <v>268</v>
      </c>
      <c r="B104" t="s">
        <v>2842</v>
      </c>
    </row>
    <row r="105" spans="1:2" x14ac:dyDescent="0.25">
      <c r="A105" t="s">
        <v>270</v>
      </c>
      <c r="B105" t="s">
        <v>2842</v>
      </c>
    </row>
    <row r="106" spans="1:2" x14ac:dyDescent="0.25">
      <c r="A106" t="s">
        <v>267</v>
      </c>
      <c r="B106" t="s">
        <v>2842</v>
      </c>
    </row>
    <row r="107" spans="1:2" x14ac:dyDescent="0.25">
      <c r="A107" t="s">
        <v>266</v>
      </c>
      <c r="B107" t="s">
        <v>2842</v>
      </c>
    </row>
    <row r="108" spans="1:2" x14ac:dyDescent="0.25">
      <c r="A108" t="s">
        <v>260</v>
      </c>
      <c r="B108" t="s">
        <v>2842</v>
      </c>
    </row>
    <row r="109" spans="1:2" x14ac:dyDescent="0.25">
      <c r="A109" t="s">
        <v>259</v>
      </c>
      <c r="B109" t="s">
        <v>2842</v>
      </c>
    </row>
    <row r="110" spans="1:2" x14ac:dyDescent="0.25">
      <c r="A110" t="s">
        <v>299</v>
      </c>
      <c r="B110" t="s">
        <v>2842</v>
      </c>
    </row>
    <row r="111" spans="1:2" x14ac:dyDescent="0.25">
      <c r="A111" t="s">
        <v>181</v>
      </c>
      <c r="B111" t="s">
        <v>2652</v>
      </c>
    </row>
    <row r="112" spans="1:2" x14ac:dyDescent="0.25">
      <c r="A112" t="s">
        <v>179</v>
      </c>
      <c r="B112" t="s">
        <v>2652</v>
      </c>
    </row>
    <row r="113" spans="1:2" x14ac:dyDescent="0.25">
      <c r="A113" t="s">
        <v>187</v>
      </c>
      <c r="B113" t="s">
        <v>2652</v>
      </c>
    </row>
    <row r="114" spans="1:2" x14ac:dyDescent="0.25">
      <c r="A114" t="s">
        <v>186</v>
      </c>
      <c r="B114" t="s">
        <v>2652</v>
      </c>
    </row>
    <row r="115" spans="1:2" x14ac:dyDescent="0.25">
      <c r="A115" t="s">
        <v>183</v>
      </c>
      <c r="B115" t="s">
        <v>2652</v>
      </c>
    </row>
    <row r="116" spans="1:2" x14ac:dyDescent="0.25">
      <c r="A116" t="s">
        <v>184</v>
      </c>
      <c r="B116" t="s">
        <v>2652</v>
      </c>
    </row>
    <row r="117" spans="1:2" x14ac:dyDescent="0.25">
      <c r="A117" t="s">
        <v>195</v>
      </c>
      <c r="B117" t="s">
        <v>2652</v>
      </c>
    </row>
    <row r="118" spans="1:2" x14ac:dyDescent="0.25">
      <c r="A118" t="s">
        <v>197</v>
      </c>
      <c r="B118" t="s">
        <v>2652</v>
      </c>
    </row>
    <row r="119" spans="1:2" x14ac:dyDescent="0.25">
      <c r="A119" t="s">
        <v>194</v>
      </c>
      <c r="B119" t="s">
        <v>2652</v>
      </c>
    </row>
    <row r="120" spans="1:2" x14ac:dyDescent="0.25">
      <c r="A120" t="s">
        <v>174</v>
      </c>
      <c r="B120" t="s">
        <v>2652</v>
      </c>
    </row>
    <row r="121" spans="1:2" x14ac:dyDescent="0.25">
      <c r="A121" t="s">
        <v>175</v>
      </c>
      <c r="B121" t="s">
        <v>2652</v>
      </c>
    </row>
    <row r="122" spans="1:2" x14ac:dyDescent="0.25">
      <c r="A122" t="s">
        <v>578</v>
      </c>
      <c r="B122" t="s">
        <v>2652</v>
      </c>
    </row>
    <row r="123" spans="1:2" x14ac:dyDescent="0.25">
      <c r="A123" t="s">
        <v>173</v>
      </c>
      <c r="B123" t="s">
        <v>2652</v>
      </c>
    </row>
    <row r="124" spans="1:2" x14ac:dyDescent="0.25">
      <c r="A124" t="s">
        <v>177</v>
      </c>
      <c r="B124" t="s">
        <v>2652</v>
      </c>
    </row>
    <row r="125" spans="1:2" x14ac:dyDescent="0.25">
      <c r="A125" t="s">
        <v>178</v>
      </c>
      <c r="B125" t="s">
        <v>2652</v>
      </c>
    </row>
    <row r="126" spans="1:2" x14ac:dyDescent="0.25">
      <c r="A126" t="s">
        <v>176</v>
      </c>
      <c r="B126" t="s">
        <v>2652</v>
      </c>
    </row>
    <row r="127" spans="1:2" x14ac:dyDescent="0.25">
      <c r="A127" t="s">
        <v>190</v>
      </c>
      <c r="B127" t="s">
        <v>2652</v>
      </c>
    </row>
    <row r="128" spans="1:2" x14ac:dyDescent="0.25">
      <c r="A128" t="s">
        <v>193</v>
      </c>
      <c r="B128" t="s">
        <v>2652</v>
      </c>
    </row>
    <row r="129" spans="1:2" x14ac:dyDescent="0.25">
      <c r="A129" t="s">
        <v>191</v>
      </c>
      <c r="B129" t="s">
        <v>2652</v>
      </c>
    </row>
    <row r="130" spans="1:2" x14ac:dyDescent="0.25">
      <c r="A130" t="s">
        <v>192</v>
      </c>
      <c r="B130" t="s">
        <v>2652</v>
      </c>
    </row>
    <row r="131" spans="1:2" x14ac:dyDescent="0.25">
      <c r="A131" t="s">
        <v>188</v>
      </c>
      <c r="B131" t="s">
        <v>2652</v>
      </c>
    </row>
    <row r="132" spans="1:2" x14ac:dyDescent="0.25">
      <c r="A132" t="s">
        <v>330</v>
      </c>
      <c r="B132" t="s">
        <v>2652</v>
      </c>
    </row>
    <row r="133" spans="1:2" x14ac:dyDescent="0.25">
      <c r="A133" t="s">
        <v>200</v>
      </c>
      <c r="B133" t="s">
        <v>2652</v>
      </c>
    </row>
    <row r="134" spans="1:2" x14ac:dyDescent="0.25">
      <c r="A134" t="s">
        <v>198</v>
      </c>
      <c r="B134" t="s">
        <v>2652</v>
      </c>
    </row>
    <row r="135" spans="1:2" x14ac:dyDescent="0.25">
      <c r="A135" t="s">
        <v>150</v>
      </c>
      <c r="B135" t="s">
        <v>810</v>
      </c>
    </row>
    <row r="136" spans="1:2" x14ac:dyDescent="0.25">
      <c r="A136" t="s">
        <v>156</v>
      </c>
      <c r="B136" t="s">
        <v>810</v>
      </c>
    </row>
    <row r="137" spans="1:2" x14ac:dyDescent="0.25">
      <c r="A137" t="s">
        <v>152</v>
      </c>
      <c r="B137" t="s">
        <v>810</v>
      </c>
    </row>
    <row r="138" spans="1:2" x14ac:dyDescent="0.25">
      <c r="A138" t="s">
        <v>157</v>
      </c>
      <c r="B138" t="s">
        <v>810</v>
      </c>
    </row>
    <row r="139" spans="1:2" x14ac:dyDescent="0.25">
      <c r="A139" t="s">
        <v>158</v>
      </c>
      <c r="B139" t="s">
        <v>810</v>
      </c>
    </row>
    <row r="140" spans="1:2" x14ac:dyDescent="0.25">
      <c r="A140" t="s">
        <v>139</v>
      </c>
      <c r="B140" t="s">
        <v>810</v>
      </c>
    </row>
    <row r="141" spans="1:2" x14ac:dyDescent="0.25">
      <c r="A141" t="s">
        <v>134</v>
      </c>
      <c r="B141" t="s">
        <v>810</v>
      </c>
    </row>
    <row r="142" spans="1:2" x14ac:dyDescent="0.25">
      <c r="A142" t="s">
        <v>135</v>
      </c>
      <c r="B142" t="s">
        <v>810</v>
      </c>
    </row>
    <row r="143" spans="1:2" x14ac:dyDescent="0.25">
      <c r="A143" t="s">
        <v>138</v>
      </c>
      <c r="B143" t="s">
        <v>810</v>
      </c>
    </row>
    <row r="144" spans="1:2" x14ac:dyDescent="0.25">
      <c r="A144" t="s">
        <v>137</v>
      </c>
      <c r="B144" t="s">
        <v>810</v>
      </c>
    </row>
    <row r="145" spans="1:2" x14ac:dyDescent="0.25">
      <c r="A145" t="s">
        <v>145</v>
      </c>
      <c r="B145" t="s">
        <v>810</v>
      </c>
    </row>
    <row r="146" spans="1:2" x14ac:dyDescent="0.25">
      <c r="A146" t="s">
        <v>143</v>
      </c>
      <c r="B146" t="s">
        <v>810</v>
      </c>
    </row>
    <row r="147" spans="1:2" x14ac:dyDescent="0.25">
      <c r="A147" t="s">
        <v>140</v>
      </c>
      <c r="B147" t="s">
        <v>810</v>
      </c>
    </row>
    <row r="148" spans="1:2" x14ac:dyDescent="0.25">
      <c r="A148" t="s">
        <v>141</v>
      </c>
      <c r="B148" t="s">
        <v>810</v>
      </c>
    </row>
    <row r="149" spans="1:2" x14ac:dyDescent="0.25">
      <c r="A149" t="s">
        <v>154</v>
      </c>
      <c r="B149" t="s">
        <v>810</v>
      </c>
    </row>
    <row r="150" spans="1:2" x14ac:dyDescent="0.25">
      <c r="A150" t="s">
        <v>155</v>
      </c>
      <c r="B150" t="s">
        <v>810</v>
      </c>
    </row>
    <row r="151" spans="1:2" x14ac:dyDescent="0.25">
      <c r="A151" t="s">
        <v>146</v>
      </c>
      <c r="B151" t="s">
        <v>810</v>
      </c>
    </row>
    <row r="152" spans="1:2" x14ac:dyDescent="0.25">
      <c r="A152" t="s">
        <v>148</v>
      </c>
      <c r="B152" t="s">
        <v>810</v>
      </c>
    </row>
    <row r="153" spans="1:2" x14ac:dyDescent="0.25">
      <c r="A153" t="s">
        <v>63</v>
      </c>
      <c r="B153" t="s">
        <v>1897</v>
      </c>
    </row>
    <row r="154" spans="1:2" x14ac:dyDescent="0.25">
      <c r="A154" t="s">
        <v>64</v>
      </c>
      <c r="B154" t="s">
        <v>1897</v>
      </c>
    </row>
    <row r="155" spans="1:2" x14ac:dyDescent="0.25">
      <c r="A155" t="s">
        <v>67</v>
      </c>
      <c r="B155" t="s">
        <v>1897</v>
      </c>
    </row>
    <row r="156" spans="1:2" x14ac:dyDescent="0.25">
      <c r="A156" t="s">
        <v>66</v>
      </c>
      <c r="B156" t="s">
        <v>1897</v>
      </c>
    </row>
    <row r="157" spans="1:2" x14ac:dyDescent="0.25">
      <c r="A157" t="s">
        <v>71</v>
      </c>
      <c r="B157" t="s">
        <v>1897</v>
      </c>
    </row>
    <row r="158" spans="1:2" x14ac:dyDescent="0.25">
      <c r="A158" t="s">
        <v>76</v>
      </c>
      <c r="B158" t="s">
        <v>1897</v>
      </c>
    </row>
    <row r="159" spans="1:2" x14ac:dyDescent="0.25">
      <c r="A159" t="s">
        <v>81</v>
      </c>
      <c r="B159" t="s">
        <v>1897</v>
      </c>
    </row>
    <row r="160" spans="1:2" x14ac:dyDescent="0.25">
      <c r="A160" t="s">
        <v>74</v>
      </c>
      <c r="B160" t="s">
        <v>1897</v>
      </c>
    </row>
    <row r="161" spans="1:2" x14ac:dyDescent="0.25">
      <c r="A161" t="s">
        <v>84</v>
      </c>
      <c r="B161" t="s">
        <v>1897</v>
      </c>
    </row>
    <row r="162" spans="1:2" x14ac:dyDescent="0.25">
      <c r="A162" t="s">
        <v>106</v>
      </c>
      <c r="B162" t="s">
        <v>1897</v>
      </c>
    </row>
    <row r="163" spans="1:2" x14ac:dyDescent="0.25">
      <c r="A163" t="s">
        <v>112</v>
      </c>
      <c r="B163" t="s">
        <v>1897</v>
      </c>
    </row>
    <row r="164" spans="1:2" x14ac:dyDescent="0.25">
      <c r="A164" t="s">
        <v>109</v>
      </c>
      <c r="B164" t="s">
        <v>1897</v>
      </c>
    </row>
    <row r="165" spans="1:2" x14ac:dyDescent="0.25">
      <c r="A165" t="s">
        <v>116</v>
      </c>
      <c r="B165" t="s">
        <v>1897</v>
      </c>
    </row>
    <row r="166" spans="1:2" x14ac:dyDescent="0.25">
      <c r="A166" t="s">
        <v>104</v>
      </c>
      <c r="B166" t="s">
        <v>1897</v>
      </c>
    </row>
    <row r="167" spans="1:2" x14ac:dyDescent="0.25">
      <c r="A167" t="s">
        <v>2582</v>
      </c>
      <c r="B167" t="s">
        <v>1897</v>
      </c>
    </row>
    <row r="168" spans="1:2" x14ac:dyDescent="0.25">
      <c r="A168" t="s">
        <v>89</v>
      </c>
      <c r="B168" t="s">
        <v>1897</v>
      </c>
    </row>
    <row r="169" spans="1:2" x14ac:dyDescent="0.25">
      <c r="A169" t="s">
        <v>86</v>
      </c>
      <c r="B169" t="s">
        <v>1897</v>
      </c>
    </row>
    <row r="170" spans="1:2" x14ac:dyDescent="0.25">
      <c r="A170" t="s">
        <v>87</v>
      </c>
      <c r="B170" t="s">
        <v>1897</v>
      </c>
    </row>
    <row r="171" spans="1:2" x14ac:dyDescent="0.25">
      <c r="A171" t="s">
        <v>70</v>
      </c>
      <c r="B171" t="s">
        <v>1897</v>
      </c>
    </row>
    <row r="172" spans="1:2" x14ac:dyDescent="0.25">
      <c r="A172" t="s">
        <v>69</v>
      </c>
      <c r="B172" t="s">
        <v>1897</v>
      </c>
    </row>
    <row r="173" spans="1:2" x14ac:dyDescent="0.25">
      <c r="A173" t="s">
        <v>73</v>
      </c>
      <c r="B173" t="s">
        <v>1897</v>
      </c>
    </row>
    <row r="174" spans="1:2" x14ac:dyDescent="0.25">
      <c r="A174" t="s">
        <v>78</v>
      </c>
      <c r="B174" t="s">
        <v>1897</v>
      </c>
    </row>
    <row r="175" spans="1:2" x14ac:dyDescent="0.25">
      <c r="A175" t="s">
        <v>83</v>
      </c>
      <c r="B175" t="s">
        <v>1897</v>
      </c>
    </row>
    <row r="176" spans="1:2" x14ac:dyDescent="0.25">
      <c r="A176" t="s">
        <v>68</v>
      </c>
      <c r="B176" t="s">
        <v>1897</v>
      </c>
    </row>
    <row r="177" spans="1:2" x14ac:dyDescent="0.25">
      <c r="A177" t="s">
        <v>75</v>
      </c>
      <c r="B177" t="s">
        <v>1897</v>
      </c>
    </row>
    <row r="178" spans="1:2" x14ac:dyDescent="0.25">
      <c r="A178" t="s">
        <v>85</v>
      </c>
      <c r="B178" t="s">
        <v>1897</v>
      </c>
    </row>
    <row r="179" spans="1:2" x14ac:dyDescent="0.25">
      <c r="A179" t="s">
        <v>108</v>
      </c>
      <c r="B179" t="s">
        <v>1897</v>
      </c>
    </row>
    <row r="180" spans="1:2" x14ac:dyDescent="0.25">
      <c r="A180" t="s">
        <v>113</v>
      </c>
      <c r="B180" t="s">
        <v>1897</v>
      </c>
    </row>
    <row r="181" spans="1:2" x14ac:dyDescent="0.25">
      <c r="A181" t="s">
        <v>111</v>
      </c>
      <c r="B181" t="s">
        <v>1897</v>
      </c>
    </row>
    <row r="182" spans="1:2" x14ac:dyDescent="0.25">
      <c r="A182" t="s">
        <v>118</v>
      </c>
      <c r="B182" t="s">
        <v>1897</v>
      </c>
    </row>
    <row r="183" spans="1:2" x14ac:dyDescent="0.25">
      <c r="A183" t="s">
        <v>79</v>
      </c>
      <c r="B183" t="s">
        <v>1897</v>
      </c>
    </row>
    <row r="184" spans="1:2" x14ac:dyDescent="0.25">
      <c r="A184" t="s">
        <v>90</v>
      </c>
      <c r="B184" t="s">
        <v>1897</v>
      </c>
    </row>
    <row r="185" spans="1:2" x14ac:dyDescent="0.25">
      <c r="A185" t="s">
        <v>115</v>
      </c>
      <c r="B185" t="s">
        <v>1897</v>
      </c>
    </row>
    <row r="186" spans="1:2" x14ac:dyDescent="0.25">
      <c r="A186" t="s">
        <v>114</v>
      </c>
      <c r="B186" t="s">
        <v>1897</v>
      </c>
    </row>
    <row r="187" spans="1:2" x14ac:dyDescent="0.25">
      <c r="A187" t="s">
        <v>92</v>
      </c>
      <c r="B187" t="s">
        <v>1897</v>
      </c>
    </row>
    <row r="188" spans="1:2" x14ac:dyDescent="0.25">
      <c r="A188" t="s">
        <v>93</v>
      </c>
      <c r="B188" t="s">
        <v>1897</v>
      </c>
    </row>
    <row r="189" spans="1:2" x14ac:dyDescent="0.25">
      <c r="A189" t="s">
        <v>94</v>
      </c>
      <c r="B189" t="s">
        <v>1897</v>
      </c>
    </row>
    <row r="190" spans="1:2" x14ac:dyDescent="0.25">
      <c r="A190" t="s">
        <v>96</v>
      </c>
      <c r="B190" t="s">
        <v>1897</v>
      </c>
    </row>
    <row r="191" spans="1:2" x14ac:dyDescent="0.25">
      <c r="A191" t="s">
        <v>98</v>
      </c>
      <c r="B191" t="s">
        <v>1897</v>
      </c>
    </row>
    <row r="192" spans="1:2" x14ac:dyDescent="0.25">
      <c r="A192" t="s">
        <v>100</v>
      </c>
      <c r="B192" t="s">
        <v>1897</v>
      </c>
    </row>
    <row r="193" spans="1:2" x14ac:dyDescent="0.25">
      <c r="A193" t="s">
        <v>102</v>
      </c>
      <c r="B193" t="s">
        <v>1897</v>
      </c>
    </row>
    <row r="194" spans="1:2" x14ac:dyDescent="0.25">
      <c r="A194" t="s">
        <v>159</v>
      </c>
      <c r="B194" t="s">
        <v>2843</v>
      </c>
    </row>
    <row r="195" spans="1:2" x14ac:dyDescent="0.25">
      <c r="A195" t="s">
        <v>161</v>
      </c>
      <c r="B195" t="s">
        <v>2843</v>
      </c>
    </row>
    <row r="196" spans="1:2" x14ac:dyDescent="0.25">
      <c r="A196" t="s">
        <v>160</v>
      </c>
      <c r="B196" t="s">
        <v>2843</v>
      </c>
    </row>
    <row r="197" spans="1:2" x14ac:dyDescent="0.25">
      <c r="A197" t="s">
        <v>167</v>
      </c>
      <c r="B197" t="s">
        <v>2843</v>
      </c>
    </row>
    <row r="198" spans="1:2" x14ac:dyDescent="0.25">
      <c r="A198" t="s">
        <v>166</v>
      </c>
      <c r="B198" t="s">
        <v>2843</v>
      </c>
    </row>
    <row r="199" spans="1:2" x14ac:dyDescent="0.25">
      <c r="A199" t="s">
        <v>163</v>
      </c>
      <c r="B199" t="s">
        <v>2843</v>
      </c>
    </row>
    <row r="200" spans="1:2" x14ac:dyDescent="0.25">
      <c r="A200" t="s">
        <v>162</v>
      </c>
      <c r="B200" t="s">
        <v>2843</v>
      </c>
    </row>
    <row r="201" spans="1:2" x14ac:dyDescent="0.25">
      <c r="A201" t="s">
        <v>164</v>
      </c>
      <c r="B201" t="s">
        <v>2843</v>
      </c>
    </row>
    <row r="202" spans="1:2" x14ac:dyDescent="0.25">
      <c r="A202" t="s">
        <v>172</v>
      </c>
      <c r="B202" t="s">
        <v>2843</v>
      </c>
    </row>
    <row r="203" spans="1:2" x14ac:dyDescent="0.25">
      <c r="A203" t="s">
        <v>169</v>
      </c>
      <c r="B203" t="s">
        <v>2843</v>
      </c>
    </row>
    <row r="204" spans="1:2" x14ac:dyDescent="0.25">
      <c r="A204" t="s">
        <v>171</v>
      </c>
      <c r="B204" t="s">
        <v>2843</v>
      </c>
    </row>
    <row r="205" spans="1:2" x14ac:dyDescent="0.25">
      <c r="A205" t="s">
        <v>418</v>
      </c>
      <c r="B205" t="s">
        <v>2634</v>
      </c>
    </row>
    <row r="206" spans="1:2" x14ac:dyDescent="0.25">
      <c r="A206" t="s">
        <v>415</v>
      </c>
      <c r="B206" t="s">
        <v>2634</v>
      </c>
    </row>
    <row r="207" spans="1:2" x14ac:dyDescent="0.25">
      <c r="A207" t="s">
        <v>2592</v>
      </c>
      <c r="B207" t="s">
        <v>2634</v>
      </c>
    </row>
    <row r="208" spans="1:2" x14ac:dyDescent="0.25">
      <c r="A208" t="s">
        <v>411</v>
      </c>
      <c r="B208" t="s">
        <v>2634</v>
      </c>
    </row>
    <row r="209" spans="1:2" x14ac:dyDescent="0.25">
      <c r="A209" t="s">
        <v>413</v>
      </c>
      <c r="B209" t="s">
        <v>2634</v>
      </c>
    </row>
    <row r="210" spans="1:2" x14ac:dyDescent="0.25">
      <c r="A210" t="s">
        <v>410</v>
      </c>
      <c r="B210" t="s">
        <v>2634</v>
      </c>
    </row>
    <row r="211" spans="1:2" x14ac:dyDescent="0.25">
      <c r="A211" t="s">
        <v>414</v>
      </c>
      <c r="B211" t="s">
        <v>2634</v>
      </c>
    </row>
    <row r="212" spans="1:2" x14ac:dyDescent="0.25">
      <c r="A212" t="s">
        <v>416</v>
      </c>
      <c r="B212" t="s">
        <v>2634</v>
      </c>
    </row>
    <row r="213" spans="1:2" x14ac:dyDescent="0.25">
      <c r="A213" t="s">
        <v>408</v>
      </c>
      <c r="B213" t="s">
        <v>2634</v>
      </c>
    </row>
    <row r="214" spans="1:2" x14ac:dyDescent="0.25">
      <c r="A214" t="s">
        <v>417</v>
      </c>
      <c r="B214" t="s">
        <v>2634</v>
      </c>
    </row>
    <row r="215" spans="1:2" x14ac:dyDescent="0.25">
      <c r="A215" t="s">
        <v>18</v>
      </c>
      <c r="B215" t="s">
        <v>2636</v>
      </c>
    </row>
    <row r="216" spans="1:2" x14ac:dyDescent="0.25">
      <c r="A216" t="s">
        <v>367</v>
      </c>
      <c r="B216" t="s">
        <v>2636</v>
      </c>
    </row>
    <row r="217" spans="1:2" x14ac:dyDescent="0.25">
      <c r="A217" t="s">
        <v>377</v>
      </c>
      <c r="B217" t="s">
        <v>2636</v>
      </c>
    </row>
    <row r="218" spans="1:2" x14ac:dyDescent="0.25">
      <c r="A218" t="s">
        <v>366</v>
      </c>
      <c r="B218" t="s">
        <v>2636</v>
      </c>
    </row>
    <row r="219" spans="1:2" x14ac:dyDescent="0.25">
      <c r="A219" t="s">
        <v>382</v>
      </c>
      <c r="B219" t="s">
        <v>2636</v>
      </c>
    </row>
    <row r="220" spans="1:2" x14ac:dyDescent="0.25">
      <c r="A220" t="s">
        <v>384</v>
      </c>
      <c r="B220" t="s">
        <v>2636</v>
      </c>
    </row>
    <row r="221" spans="1:2" x14ac:dyDescent="0.25">
      <c r="A221" t="s">
        <v>385</v>
      </c>
      <c r="B221" t="s">
        <v>2636</v>
      </c>
    </row>
    <row r="222" spans="1:2" x14ac:dyDescent="0.25">
      <c r="A222" t="s">
        <v>368</v>
      </c>
      <c r="B222" t="s">
        <v>2636</v>
      </c>
    </row>
    <row r="223" spans="1:2" x14ac:dyDescent="0.25">
      <c r="A223" t="s">
        <v>370</v>
      </c>
      <c r="B223" t="s">
        <v>2636</v>
      </c>
    </row>
    <row r="224" spans="1:2" x14ac:dyDescent="0.25">
      <c r="A224" t="s">
        <v>402</v>
      </c>
      <c r="B224" t="s">
        <v>2636</v>
      </c>
    </row>
    <row r="225" spans="1:2" x14ac:dyDescent="0.25">
      <c r="A225" t="s">
        <v>393</v>
      </c>
      <c r="B225" t="s">
        <v>2636</v>
      </c>
    </row>
    <row r="226" spans="1:2" x14ac:dyDescent="0.25">
      <c r="A226" t="s">
        <v>392</v>
      </c>
      <c r="B226" t="s">
        <v>2636</v>
      </c>
    </row>
    <row r="227" spans="1:2" x14ac:dyDescent="0.25">
      <c r="A227" t="s">
        <v>405</v>
      </c>
      <c r="B227" t="s">
        <v>2636</v>
      </c>
    </row>
    <row r="228" spans="1:2" x14ac:dyDescent="0.25">
      <c r="A228" t="s">
        <v>13</v>
      </c>
      <c r="B228" t="s">
        <v>2636</v>
      </c>
    </row>
    <row r="229" spans="1:2" x14ac:dyDescent="0.25">
      <c r="A229" t="s">
        <v>390</v>
      </c>
      <c r="B229" t="s">
        <v>2636</v>
      </c>
    </row>
    <row r="230" spans="1:2" x14ac:dyDescent="0.25">
      <c r="A230" t="s">
        <v>391</v>
      </c>
      <c r="B230" t="s">
        <v>2636</v>
      </c>
    </row>
    <row r="231" spans="1:2" x14ac:dyDescent="0.25">
      <c r="A231" t="s">
        <v>387</v>
      </c>
      <c r="B231" t="s">
        <v>2636</v>
      </c>
    </row>
    <row r="232" spans="1:2" x14ac:dyDescent="0.25">
      <c r="A232" t="s">
        <v>389</v>
      </c>
      <c r="B232" t="s">
        <v>2636</v>
      </c>
    </row>
    <row r="233" spans="1:2" x14ac:dyDescent="0.25">
      <c r="A233" t="s">
        <v>404</v>
      </c>
      <c r="B233" t="s">
        <v>2636</v>
      </c>
    </row>
    <row r="234" spans="1:2" x14ac:dyDescent="0.25">
      <c r="A234" t="s">
        <v>11</v>
      </c>
      <c r="B234" t="s">
        <v>2636</v>
      </c>
    </row>
    <row r="235" spans="1:2" x14ac:dyDescent="0.25">
      <c r="A235" t="s">
        <v>375</v>
      </c>
      <c r="B235" t="s">
        <v>2636</v>
      </c>
    </row>
    <row r="236" spans="1:2" x14ac:dyDescent="0.25">
      <c r="A236" t="s">
        <v>376</v>
      </c>
      <c r="B236" t="s">
        <v>2636</v>
      </c>
    </row>
    <row r="237" spans="1:2" x14ac:dyDescent="0.25">
      <c r="A237" t="s">
        <v>378</v>
      </c>
      <c r="B237" t="s">
        <v>2636</v>
      </c>
    </row>
    <row r="238" spans="1:2" x14ac:dyDescent="0.25">
      <c r="A238" t="s">
        <v>380</v>
      </c>
      <c r="B238" t="s">
        <v>2636</v>
      </c>
    </row>
    <row r="239" spans="1:2" x14ac:dyDescent="0.25">
      <c r="A239" t="s">
        <v>403</v>
      </c>
      <c r="B239" t="s">
        <v>2636</v>
      </c>
    </row>
    <row r="240" spans="1:2" x14ac:dyDescent="0.25">
      <c r="A240" t="s">
        <v>372</v>
      </c>
      <c r="B240" t="s">
        <v>2636</v>
      </c>
    </row>
    <row r="241" spans="1:2" x14ac:dyDescent="0.25">
      <c r="A241" t="s">
        <v>374</v>
      </c>
      <c r="B241" t="s">
        <v>2636</v>
      </c>
    </row>
    <row r="242" spans="1:2" x14ac:dyDescent="0.25">
      <c r="A242" t="s">
        <v>381</v>
      </c>
      <c r="B242" t="s">
        <v>2636</v>
      </c>
    </row>
    <row r="243" spans="1:2" x14ac:dyDescent="0.25">
      <c r="A243" t="s">
        <v>407</v>
      </c>
      <c r="B243" t="s">
        <v>2636</v>
      </c>
    </row>
    <row r="244" spans="1:2" x14ac:dyDescent="0.25">
      <c r="A244" t="s">
        <v>10</v>
      </c>
      <c r="B244" t="s">
        <v>2636</v>
      </c>
    </row>
    <row r="245" spans="1:2" x14ac:dyDescent="0.25">
      <c r="A245" t="s">
        <v>394</v>
      </c>
      <c r="B245" t="s">
        <v>2636</v>
      </c>
    </row>
    <row r="246" spans="1:2" x14ac:dyDescent="0.25">
      <c r="A246" t="s">
        <v>395</v>
      </c>
      <c r="B246" t="s">
        <v>2636</v>
      </c>
    </row>
    <row r="247" spans="1:2" x14ac:dyDescent="0.25">
      <c r="A247" t="s">
        <v>397</v>
      </c>
      <c r="B247" t="s">
        <v>2636</v>
      </c>
    </row>
    <row r="248" spans="1:2" x14ac:dyDescent="0.25">
      <c r="A248" t="s">
        <v>398</v>
      </c>
      <c r="B248" t="s">
        <v>2636</v>
      </c>
    </row>
    <row r="249" spans="1:2" x14ac:dyDescent="0.25">
      <c r="A249" t="s">
        <v>396</v>
      </c>
      <c r="B249" t="s">
        <v>2636</v>
      </c>
    </row>
    <row r="250" spans="1:2" x14ac:dyDescent="0.25">
      <c r="A250" t="s">
        <v>15</v>
      </c>
      <c r="B250" t="s">
        <v>2636</v>
      </c>
    </row>
    <row r="251" spans="1:2" x14ac:dyDescent="0.25">
      <c r="A251" t="s">
        <v>17</v>
      </c>
      <c r="B251" t="s">
        <v>2636</v>
      </c>
    </row>
    <row r="252" spans="1:2" x14ac:dyDescent="0.25">
      <c r="A252" t="s">
        <v>579</v>
      </c>
      <c r="B252" t="s">
        <v>2636</v>
      </c>
    </row>
    <row r="253" spans="1:2" x14ac:dyDescent="0.25">
      <c r="A253" t="s">
        <v>580</v>
      </c>
      <c r="B253" t="s">
        <v>2636</v>
      </c>
    </row>
    <row r="254" spans="1:2" x14ac:dyDescent="0.25">
      <c r="A254" t="s">
        <v>399</v>
      </c>
      <c r="B254" t="s">
        <v>2636</v>
      </c>
    </row>
    <row r="255" spans="1:2" x14ac:dyDescent="0.25">
      <c r="A255" t="s">
        <v>400</v>
      </c>
      <c r="B255" t="s">
        <v>2636</v>
      </c>
    </row>
    <row r="256" spans="1:2" x14ac:dyDescent="0.25">
      <c r="A256" t="s">
        <v>401</v>
      </c>
      <c r="B256" t="s">
        <v>2636</v>
      </c>
    </row>
    <row r="257" spans="1:2" x14ac:dyDescent="0.25">
      <c r="A257" t="s">
        <v>21</v>
      </c>
      <c r="B257" t="s">
        <v>2844</v>
      </c>
    </row>
    <row r="258" spans="1:2" x14ac:dyDescent="0.25">
      <c r="A258" t="s">
        <v>423</v>
      </c>
      <c r="B258" t="s">
        <v>2844</v>
      </c>
    </row>
    <row r="259" spans="1:2" x14ac:dyDescent="0.25">
      <c r="A259" t="s">
        <v>420</v>
      </c>
      <c r="B259" t="s">
        <v>2844</v>
      </c>
    </row>
    <row r="260" spans="1:2" x14ac:dyDescent="0.25">
      <c r="A260" t="s">
        <v>23</v>
      </c>
      <c r="B260" t="s">
        <v>2844</v>
      </c>
    </row>
    <row r="261" spans="1:2" x14ac:dyDescent="0.25">
      <c r="A261" t="s">
        <v>422</v>
      </c>
      <c r="B261" t="s">
        <v>2844</v>
      </c>
    </row>
    <row r="262" spans="1:2" x14ac:dyDescent="0.25">
      <c r="A262" t="s">
        <v>19</v>
      </c>
      <c r="B262" t="s">
        <v>2844</v>
      </c>
    </row>
    <row r="263" spans="1:2" x14ac:dyDescent="0.25">
      <c r="A263" t="s">
        <v>20</v>
      </c>
      <c r="B263" t="s">
        <v>2844</v>
      </c>
    </row>
    <row r="264" spans="1:2" x14ac:dyDescent="0.25">
      <c r="A264" t="s">
        <v>585</v>
      </c>
      <c r="B264" t="s">
        <v>2844</v>
      </c>
    </row>
    <row r="265" spans="1:2" x14ac:dyDescent="0.25">
      <c r="A265" t="s">
        <v>586</v>
      </c>
      <c r="B265" t="s">
        <v>2844</v>
      </c>
    </row>
    <row r="266" spans="1:2" x14ac:dyDescent="0.25">
      <c r="A266" t="s">
        <v>22</v>
      </c>
      <c r="B266" t="s">
        <v>2844</v>
      </c>
    </row>
    <row r="267" spans="1:2" x14ac:dyDescent="0.25">
      <c r="A267" t="s">
        <v>24</v>
      </c>
      <c r="B267" t="s">
        <v>2844</v>
      </c>
    </row>
    <row r="268" spans="1:2" x14ac:dyDescent="0.25">
      <c r="A268" t="s">
        <v>421</v>
      </c>
      <c r="B268" t="s">
        <v>2844</v>
      </c>
    </row>
    <row r="269" spans="1:2" x14ac:dyDescent="0.25">
      <c r="A269" t="s">
        <v>424</v>
      </c>
      <c r="B269" t="s">
        <v>2844</v>
      </c>
    </row>
    <row r="270" spans="1:2" x14ac:dyDescent="0.25">
      <c r="A270" t="s">
        <v>425</v>
      </c>
      <c r="B270" t="s">
        <v>2844</v>
      </c>
    </row>
    <row r="271" spans="1:2" x14ac:dyDescent="0.25">
      <c r="A271" t="s">
        <v>27</v>
      </c>
      <c r="B271" t="s">
        <v>2624</v>
      </c>
    </row>
    <row r="272" spans="1:2" x14ac:dyDescent="0.25">
      <c r="A272" t="s">
        <v>26</v>
      </c>
      <c r="B272" t="s">
        <v>2624</v>
      </c>
    </row>
    <row r="273" spans="1:2" x14ac:dyDescent="0.25">
      <c r="A273" t="s">
        <v>513</v>
      </c>
      <c r="B273" t="s">
        <v>2624</v>
      </c>
    </row>
    <row r="274" spans="1:2" x14ac:dyDescent="0.25">
      <c r="A274" t="s">
        <v>508</v>
      </c>
      <c r="B274" t="s">
        <v>2624</v>
      </c>
    </row>
    <row r="275" spans="1:2" x14ac:dyDescent="0.25">
      <c r="A275" t="s">
        <v>506</v>
      </c>
      <c r="B275" t="s">
        <v>2624</v>
      </c>
    </row>
    <row r="276" spans="1:2" x14ac:dyDescent="0.25">
      <c r="A276" t="s">
        <v>510</v>
      </c>
      <c r="B276" t="s">
        <v>2624</v>
      </c>
    </row>
    <row r="277" spans="1:2" x14ac:dyDescent="0.25">
      <c r="A277" t="s">
        <v>505</v>
      </c>
      <c r="B277" t="s">
        <v>2624</v>
      </c>
    </row>
    <row r="278" spans="1:2" x14ac:dyDescent="0.25">
      <c r="A278" t="s">
        <v>507</v>
      </c>
      <c r="B278" t="s">
        <v>2624</v>
      </c>
    </row>
    <row r="279" spans="1:2" x14ac:dyDescent="0.25">
      <c r="A279" t="s">
        <v>511</v>
      </c>
      <c r="B279" t="s">
        <v>2624</v>
      </c>
    </row>
    <row r="280" spans="1:2" x14ac:dyDescent="0.25">
      <c r="A280" t="s">
        <v>514</v>
      </c>
      <c r="B280" t="s">
        <v>2624</v>
      </c>
    </row>
    <row r="281" spans="1:2" x14ac:dyDescent="0.25">
      <c r="A281" t="s">
        <v>29</v>
      </c>
      <c r="B281" t="s">
        <v>2624</v>
      </c>
    </row>
    <row r="282" spans="1:2" x14ac:dyDescent="0.25">
      <c r="A282" t="s">
        <v>503</v>
      </c>
      <c r="B282" t="s">
        <v>2624</v>
      </c>
    </row>
    <row r="283" spans="1:2" x14ac:dyDescent="0.25">
      <c r="A283" t="s">
        <v>30</v>
      </c>
      <c r="B283" t="s">
        <v>2624</v>
      </c>
    </row>
    <row r="284" spans="1:2" x14ac:dyDescent="0.25">
      <c r="A284" t="s">
        <v>501</v>
      </c>
      <c r="B284" t="s">
        <v>2624</v>
      </c>
    </row>
    <row r="285" spans="1:2" x14ac:dyDescent="0.25">
      <c r="A285" t="s">
        <v>502</v>
      </c>
      <c r="B285" t="s">
        <v>2624</v>
      </c>
    </row>
    <row r="286" spans="1:2" x14ac:dyDescent="0.25">
      <c r="A286" t="s">
        <v>504</v>
      </c>
      <c r="B286" t="s">
        <v>2624</v>
      </c>
    </row>
    <row r="287" spans="1:2" x14ac:dyDescent="0.25">
      <c r="A287" t="s">
        <v>33</v>
      </c>
      <c r="B287" t="s">
        <v>2624</v>
      </c>
    </row>
    <row r="288" spans="1:2" x14ac:dyDescent="0.25">
      <c r="A288" t="s">
        <v>32</v>
      </c>
      <c r="B288" t="s">
        <v>2624</v>
      </c>
    </row>
    <row r="289" spans="1:2" x14ac:dyDescent="0.25">
      <c r="A289" t="s">
        <v>581</v>
      </c>
      <c r="B289" t="s">
        <v>2624</v>
      </c>
    </row>
    <row r="290" spans="1:2" x14ac:dyDescent="0.25">
      <c r="A290" t="s">
        <v>582</v>
      </c>
      <c r="B290" t="s">
        <v>2624</v>
      </c>
    </row>
    <row r="291" spans="1:2" x14ac:dyDescent="0.25">
      <c r="A291" t="s">
        <v>583</v>
      </c>
      <c r="B291" t="s">
        <v>2624</v>
      </c>
    </row>
    <row r="292" spans="1:2" x14ac:dyDescent="0.25">
      <c r="A292" t="s">
        <v>584</v>
      </c>
      <c r="B292" t="s">
        <v>2624</v>
      </c>
    </row>
    <row r="293" spans="1:2" x14ac:dyDescent="0.25">
      <c r="A293" t="s">
        <v>459</v>
      </c>
      <c r="B293" t="s">
        <v>2845</v>
      </c>
    </row>
    <row r="294" spans="1:2" x14ac:dyDescent="0.25">
      <c r="A294" t="s">
        <v>446</v>
      </c>
      <c r="B294" t="s">
        <v>2845</v>
      </c>
    </row>
    <row r="295" spans="1:2" x14ac:dyDescent="0.25">
      <c r="A295" t="s">
        <v>444</v>
      </c>
      <c r="B295" t="s">
        <v>2845</v>
      </c>
    </row>
    <row r="296" spans="1:2" x14ac:dyDescent="0.25">
      <c r="A296" t="s">
        <v>449</v>
      </c>
      <c r="B296" t="s">
        <v>2845</v>
      </c>
    </row>
    <row r="297" spans="1:2" x14ac:dyDescent="0.25">
      <c r="A297" t="s">
        <v>468</v>
      </c>
      <c r="B297" t="s">
        <v>2845</v>
      </c>
    </row>
    <row r="298" spans="1:2" x14ac:dyDescent="0.25">
      <c r="A298" t="s">
        <v>434</v>
      </c>
      <c r="B298" t="s">
        <v>2845</v>
      </c>
    </row>
    <row r="299" spans="1:2" x14ac:dyDescent="0.25">
      <c r="A299" t="s">
        <v>472</v>
      </c>
      <c r="B299" t="s">
        <v>2845</v>
      </c>
    </row>
    <row r="300" spans="1:2" x14ac:dyDescent="0.25">
      <c r="A300" t="s">
        <v>432</v>
      </c>
      <c r="B300" t="s">
        <v>2845</v>
      </c>
    </row>
    <row r="301" spans="1:2" x14ac:dyDescent="0.25">
      <c r="A301" t="s">
        <v>470</v>
      </c>
      <c r="B301" t="s">
        <v>2845</v>
      </c>
    </row>
    <row r="302" spans="1:2" x14ac:dyDescent="0.25">
      <c r="A302" t="s">
        <v>475</v>
      </c>
      <c r="B302" t="s">
        <v>2845</v>
      </c>
    </row>
    <row r="303" spans="1:2" x14ac:dyDescent="0.25">
      <c r="A303" t="s">
        <v>477</v>
      </c>
      <c r="B303" t="s">
        <v>2845</v>
      </c>
    </row>
    <row r="304" spans="1:2" x14ac:dyDescent="0.25">
      <c r="A304" t="s">
        <v>469</v>
      </c>
      <c r="B304" t="s">
        <v>2845</v>
      </c>
    </row>
    <row r="305" spans="1:2" x14ac:dyDescent="0.25">
      <c r="A305" t="s">
        <v>479</v>
      </c>
      <c r="B305" t="s">
        <v>2845</v>
      </c>
    </row>
    <row r="306" spans="1:2" x14ac:dyDescent="0.25">
      <c r="A306" t="s">
        <v>428</v>
      </c>
      <c r="B306" t="s">
        <v>2845</v>
      </c>
    </row>
    <row r="307" spans="1:2" x14ac:dyDescent="0.25">
      <c r="A307" t="s">
        <v>427</v>
      </c>
      <c r="B307" t="s">
        <v>2845</v>
      </c>
    </row>
    <row r="308" spans="1:2" x14ac:dyDescent="0.25">
      <c r="A308" t="s">
        <v>426</v>
      </c>
      <c r="B308" t="s">
        <v>2845</v>
      </c>
    </row>
    <row r="309" spans="1:2" x14ac:dyDescent="0.25">
      <c r="A309" t="s">
        <v>454</v>
      </c>
      <c r="B309" t="s">
        <v>2845</v>
      </c>
    </row>
    <row r="310" spans="1:2" x14ac:dyDescent="0.25">
      <c r="A310" t="s">
        <v>451</v>
      </c>
      <c r="B310" t="s">
        <v>2845</v>
      </c>
    </row>
    <row r="311" spans="1:2" x14ac:dyDescent="0.25">
      <c r="A311" t="s">
        <v>457</v>
      </c>
      <c r="B311" t="s">
        <v>2845</v>
      </c>
    </row>
    <row r="312" spans="1:2" x14ac:dyDescent="0.25">
      <c r="A312" t="s">
        <v>445</v>
      </c>
      <c r="B312" t="s">
        <v>2845</v>
      </c>
    </row>
    <row r="313" spans="1:2" x14ac:dyDescent="0.25">
      <c r="A313" t="s">
        <v>442</v>
      </c>
      <c r="B313" t="s">
        <v>2845</v>
      </c>
    </row>
    <row r="314" spans="1:2" x14ac:dyDescent="0.25">
      <c r="A314" t="s">
        <v>447</v>
      </c>
      <c r="B314" t="s">
        <v>2845</v>
      </c>
    </row>
    <row r="315" spans="1:2" x14ac:dyDescent="0.25">
      <c r="A315" t="s">
        <v>436</v>
      </c>
      <c r="B315" t="s">
        <v>2845</v>
      </c>
    </row>
    <row r="316" spans="1:2" x14ac:dyDescent="0.25">
      <c r="A316" t="s">
        <v>435</v>
      </c>
      <c r="B316" t="s">
        <v>2845</v>
      </c>
    </row>
    <row r="317" spans="1:2" x14ac:dyDescent="0.25">
      <c r="A317" t="s">
        <v>437</v>
      </c>
      <c r="B317" t="s">
        <v>2845</v>
      </c>
    </row>
    <row r="318" spans="1:2" x14ac:dyDescent="0.25">
      <c r="A318" t="s">
        <v>439</v>
      </c>
      <c r="B318" t="s">
        <v>2845</v>
      </c>
    </row>
    <row r="319" spans="1:2" x14ac:dyDescent="0.25">
      <c r="A319" t="s">
        <v>450</v>
      </c>
      <c r="B319" t="s">
        <v>2845</v>
      </c>
    </row>
    <row r="320" spans="1:2" x14ac:dyDescent="0.25">
      <c r="A320" t="s">
        <v>440</v>
      </c>
      <c r="B320" t="s">
        <v>2845</v>
      </c>
    </row>
    <row r="321" spans="1:2" x14ac:dyDescent="0.25">
      <c r="A321" t="s">
        <v>464</v>
      </c>
      <c r="B321" t="s">
        <v>2845</v>
      </c>
    </row>
    <row r="322" spans="1:2" x14ac:dyDescent="0.25">
      <c r="A322" t="s">
        <v>461</v>
      </c>
      <c r="B322" t="s">
        <v>2845</v>
      </c>
    </row>
    <row r="323" spans="1:2" x14ac:dyDescent="0.25">
      <c r="A323" t="s">
        <v>463</v>
      </c>
      <c r="B323" t="s">
        <v>2845</v>
      </c>
    </row>
    <row r="324" spans="1:2" x14ac:dyDescent="0.25">
      <c r="A324" t="s">
        <v>467</v>
      </c>
      <c r="B324" t="s">
        <v>2845</v>
      </c>
    </row>
    <row r="325" spans="1:2" x14ac:dyDescent="0.25">
      <c r="A325" t="s">
        <v>460</v>
      </c>
      <c r="B325" t="s">
        <v>2845</v>
      </c>
    </row>
    <row r="326" spans="1:2" x14ac:dyDescent="0.25">
      <c r="A326" t="s">
        <v>466</v>
      </c>
      <c r="B326" t="s">
        <v>2845</v>
      </c>
    </row>
    <row r="327" spans="1:2" x14ac:dyDescent="0.25">
      <c r="A327" t="s">
        <v>455</v>
      </c>
      <c r="B327" t="s">
        <v>2845</v>
      </c>
    </row>
    <row r="328" spans="1:2" x14ac:dyDescent="0.25">
      <c r="A328" t="s">
        <v>452</v>
      </c>
      <c r="B328" t="s">
        <v>2845</v>
      </c>
    </row>
    <row r="329" spans="1:2" x14ac:dyDescent="0.25">
      <c r="A329" t="s">
        <v>431</v>
      </c>
      <c r="B329" t="s">
        <v>2845</v>
      </c>
    </row>
    <row r="330" spans="1:2" x14ac:dyDescent="0.25">
      <c r="A330" t="s">
        <v>430</v>
      </c>
      <c r="B330" t="s">
        <v>2845</v>
      </c>
    </row>
    <row r="331" spans="1:2" x14ac:dyDescent="0.25">
      <c r="A331" t="s">
        <v>429</v>
      </c>
      <c r="B331" t="s">
        <v>2845</v>
      </c>
    </row>
    <row r="332" spans="1:2" x14ac:dyDescent="0.25">
      <c r="A332" t="s">
        <v>478</v>
      </c>
      <c r="B332" t="s">
        <v>2845</v>
      </c>
    </row>
    <row r="333" spans="1:2" x14ac:dyDescent="0.25">
      <c r="A333" t="s">
        <v>473</v>
      </c>
      <c r="B333" t="s">
        <v>2845</v>
      </c>
    </row>
    <row r="334" spans="1:2" x14ac:dyDescent="0.25">
      <c r="A334" t="s">
        <v>481</v>
      </c>
      <c r="B334" t="s">
        <v>2845</v>
      </c>
    </row>
    <row r="335" spans="1:2" x14ac:dyDescent="0.25">
      <c r="A335" t="s">
        <v>474</v>
      </c>
      <c r="B335" t="s">
        <v>2845</v>
      </c>
    </row>
    <row r="336" spans="1:2" x14ac:dyDescent="0.25">
      <c r="A336" t="s">
        <v>480</v>
      </c>
      <c r="B336" t="s">
        <v>2845</v>
      </c>
    </row>
    <row r="337" spans="1:2" x14ac:dyDescent="0.25">
      <c r="A337" t="s">
        <v>498</v>
      </c>
      <c r="B337" t="s">
        <v>2846</v>
      </c>
    </row>
    <row r="338" spans="1:2" x14ac:dyDescent="0.25">
      <c r="A338" t="s">
        <v>497</v>
      </c>
      <c r="B338" t="s">
        <v>2846</v>
      </c>
    </row>
    <row r="339" spans="1:2" x14ac:dyDescent="0.25">
      <c r="A339" t="s">
        <v>496</v>
      </c>
      <c r="B339" t="s">
        <v>2846</v>
      </c>
    </row>
    <row r="340" spans="1:2" x14ac:dyDescent="0.25">
      <c r="A340" t="s">
        <v>482</v>
      </c>
      <c r="B340" t="s">
        <v>2846</v>
      </c>
    </row>
    <row r="341" spans="1:2" x14ac:dyDescent="0.25">
      <c r="A341" t="s">
        <v>483</v>
      </c>
      <c r="B341" t="s">
        <v>2846</v>
      </c>
    </row>
    <row r="342" spans="1:2" x14ac:dyDescent="0.25">
      <c r="A342" t="s">
        <v>495</v>
      </c>
      <c r="B342" t="s">
        <v>2846</v>
      </c>
    </row>
    <row r="343" spans="1:2" x14ac:dyDescent="0.25">
      <c r="A343" t="s">
        <v>500</v>
      </c>
      <c r="B343" t="s">
        <v>2846</v>
      </c>
    </row>
    <row r="344" spans="1:2" x14ac:dyDescent="0.25">
      <c r="A344" t="s">
        <v>494</v>
      </c>
      <c r="B344" t="s">
        <v>2846</v>
      </c>
    </row>
    <row r="345" spans="1:2" x14ac:dyDescent="0.25">
      <c r="A345" t="s">
        <v>493</v>
      </c>
      <c r="B345" t="s">
        <v>2846</v>
      </c>
    </row>
    <row r="346" spans="1:2" x14ac:dyDescent="0.25">
      <c r="A346" t="s">
        <v>485</v>
      </c>
      <c r="B346" t="s">
        <v>2846</v>
      </c>
    </row>
    <row r="347" spans="1:2" x14ac:dyDescent="0.25">
      <c r="A347" t="s">
        <v>490</v>
      </c>
      <c r="B347" t="s">
        <v>2846</v>
      </c>
    </row>
    <row r="348" spans="1:2" x14ac:dyDescent="0.25">
      <c r="A348" t="s">
        <v>491</v>
      </c>
      <c r="B348" t="s">
        <v>2846</v>
      </c>
    </row>
    <row r="349" spans="1:2" x14ac:dyDescent="0.25">
      <c r="A349" t="s">
        <v>489</v>
      </c>
      <c r="B349" t="s">
        <v>2846</v>
      </c>
    </row>
    <row r="350" spans="1:2" x14ac:dyDescent="0.25">
      <c r="A350" t="s">
        <v>487</v>
      </c>
      <c r="B350" t="s">
        <v>2846</v>
      </c>
    </row>
    <row r="351" spans="1:2" x14ac:dyDescent="0.25">
      <c r="A351" t="s">
        <v>486</v>
      </c>
      <c r="B351" t="s">
        <v>2846</v>
      </c>
    </row>
    <row r="352" spans="1:2" x14ac:dyDescent="0.25">
      <c r="A352" t="s">
        <v>488</v>
      </c>
      <c r="B352" t="s">
        <v>2846</v>
      </c>
    </row>
    <row r="353" spans="1:2" x14ac:dyDescent="0.25">
      <c r="A353" t="s">
        <v>484</v>
      </c>
      <c r="B353" t="s">
        <v>2846</v>
      </c>
    </row>
    <row r="354" spans="1:2" x14ac:dyDescent="0.25">
      <c r="A354" t="s">
        <v>589</v>
      </c>
      <c r="B354" t="s">
        <v>2846</v>
      </c>
    </row>
    <row r="355" spans="1:2" x14ac:dyDescent="0.25">
      <c r="A355" t="s">
        <v>25</v>
      </c>
      <c r="B355" t="s">
        <v>2846</v>
      </c>
    </row>
    <row r="356" spans="1:2" x14ac:dyDescent="0.25">
      <c r="A356" t="s">
        <v>587</v>
      </c>
      <c r="B356" t="s">
        <v>2846</v>
      </c>
    </row>
    <row r="357" spans="1:2" x14ac:dyDescent="0.25">
      <c r="A357" t="s">
        <v>588</v>
      </c>
      <c r="B357" t="s">
        <v>2846</v>
      </c>
    </row>
    <row r="358" spans="1:2" x14ac:dyDescent="0.25">
      <c r="A358" t="s">
        <v>50</v>
      </c>
      <c r="B358" t="s">
        <v>688</v>
      </c>
    </row>
    <row r="359" spans="1:2" x14ac:dyDescent="0.25">
      <c r="A359" t="s">
        <v>57</v>
      </c>
      <c r="B359" t="s">
        <v>688</v>
      </c>
    </row>
    <row r="360" spans="1:2" x14ac:dyDescent="0.25">
      <c r="A360" t="s">
        <v>61</v>
      </c>
      <c r="B360" t="s">
        <v>688</v>
      </c>
    </row>
    <row r="361" spans="1:2" x14ac:dyDescent="0.25">
      <c r="A361" t="s">
        <v>62</v>
      </c>
      <c r="B361" t="s">
        <v>688</v>
      </c>
    </row>
    <row r="362" spans="1:2" x14ac:dyDescent="0.25">
      <c r="A362" t="s">
        <v>54</v>
      </c>
      <c r="B362" t="s">
        <v>688</v>
      </c>
    </row>
    <row r="363" spans="1:2" x14ac:dyDescent="0.25">
      <c r="A363" t="s">
        <v>55</v>
      </c>
      <c r="B363" t="s">
        <v>688</v>
      </c>
    </row>
    <row r="364" spans="1:2" x14ac:dyDescent="0.25">
      <c r="A364" t="s">
        <v>51</v>
      </c>
      <c r="B364" t="s">
        <v>688</v>
      </c>
    </row>
    <row r="365" spans="1:2" x14ac:dyDescent="0.25">
      <c r="A365" t="s">
        <v>53</v>
      </c>
      <c r="B365" t="s">
        <v>688</v>
      </c>
    </row>
    <row r="366" spans="1:2" x14ac:dyDescent="0.25">
      <c r="A366" t="s">
        <v>58</v>
      </c>
      <c r="B366" t="s">
        <v>688</v>
      </c>
    </row>
    <row r="367" spans="1:2" x14ac:dyDescent="0.25">
      <c r="A367" t="s">
        <v>59</v>
      </c>
      <c r="B367" t="s">
        <v>688</v>
      </c>
    </row>
    <row r="368" spans="1:2" x14ac:dyDescent="0.25">
      <c r="A368" t="s">
        <v>60</v>
      </c>
      <c r="B368" t="s">
        <v>688</v>
      </c>
    </row>
    <row r="369" spans="1:2" x14ac:dyDescent="0.25">
      <c r="A369" t="s">
        <v>39</v>
      </c>
      <c r="B369" t="s">
        <v>688</v>
      </c>
    </row>
    <row r="370" spans="1:2" x14ac:dyDescent="0.25">
      <c r="A370" t="s">
        <v>3</v>
      </c>
      <c r="B370" t="s">
        <v>688</v>
      </c>
    </row>
    <row r="371" spans="1:2" x14ac:dyDescent="0.25">
      <c r="A371" t="s">
        <v>56</v>
      </c>
      <c r="B371" t="s">
        <v>688</v>
      </c>
    </row>
    <row r="372" spans="1:2" x14ac:dyDescent="0.25">
      <c r="A372" t="s">
        <v>130</v>
      </c>
      <c r="B372" t="s">
        <v>688</v>
      </c>
    </row>
    <row r="373" spans="1:2" x14ac:dyDescent="0.25">
      <c r="A373" t="s">
        <v>129</v>
      </c>
      <c r="B373" t="s">
        <v>688</v>
      </c>
    </row>
    <row r="374" spans="1:2" x14ac:dyDescent="0.25">
      <c r="A374" t="s">
        <v>131</v>
      </c>
      <c r="B374" t="s">
        <v>688</v>
      </c>
    </row>
    <row r="375" spans="1:2" x14ac:dyDescent="0.25">
      <c r="A375" t="s">
        <v>127</v>
      </c>
      <c r="B375" t="s">
        <v>688</v>
      </c>
    </row>
    <row r="376" spans="1:2" x14ac:dyDescent="0.25">
      <c r="A376" t="s">
        <v>123</v>
      </c>
      <c r="B376" t="s">
        <v>688</v>
      </c>
    </row>
    <row r="377" spans="1:2" x14ac:dyDescent="0.25">
      <c r="A377" t="s">
        <v>125</v>
      </c>
      <c r="B377" t="s">
        <v>688</v>
      </c>
    </row>
    <row r="378" spans="1:2" x14ac:dyDescent="0.25">
      <c r="A378" t="s">
        <v>121</v>
      </c>
      <c r="B378" t="s">
        <v>688</v>
      </c>
    </row>
    <row r="379" spans="1:2" x14ac:dyDescent="0.25">
      <c r="A379" t="s">
        <v>43</v>
      </c>
      <c r="B379" t="s">
        <v>674</v>
      </c>
    </row>
    <row r="380" spans="1:2" x14ac:dyDescent="0.25">
      <c r="A380" t="s">
        <v>41</v>
      </c>
      <c r="B380" t="s">
        <v>674</v>
      </c>
    </row>
    <row r="381" spans="1:2" x14ac:dyDescent="0.25">
      <c r="A381" t="s">
        <v>45</v>
      </c>
      <c r="B381" t="s">
        <v>674</v>
      </c>
    </row>
    <row r="382" spans="1:2" x14ac:dyDescent="0.25">
      <c r="A382" t="s">
        <v>47</v>
      </c>
      <c r="B382" t="s">
        <v>674</v>
      </c>
    </row>
    <row r="383" spans="1:2" x14ac:dyDescent="0.25">
      <c r="A383" t="s">
        <v>48</v>
      </c>
      <c r="B383" t="s">
        <v>674</v>
      </c>
    </row>
    <row r="384" spans="1:2" x14ac:dyDescent="0.25">
      <c r="A384" t="s">
        <v>49</v>
      </c>
      <c r="B384" t="s">
        <v>674</v>
      </c>
    </row>
    <row r="385" spans="1:2" x14ac:dyDescent="0.25">
      <c r="A385" t="s">
        <v>40</v>
      </c>
      <c r="B385" t="s">
        <v>674</v>
      </c>
    </row>
    <row r="386" spans="1:2" x14ac:dyDescent="0.25">
      <c r="A386" t="s">
        <v>527</v>
      </c>
      <c r="B386" t="s">
        <v>2847</v>
      </c>
    </row>
    <row r="387" spans="1:2" x14ac:dyDescent="0.25">
      <c r="A387" t="s">
        <v>529</v>
      </c>
      <c r="B387" t="s">
        <v>2847</v>
      </c>
    </row>
    <row r="388" spans="1:2" x14ac:dyDescent="0.25">
      <c r="A388" t="s">
        <v>36</v>
      </c>
      <c r="B388" t="s">
        <v>2847</v>
      </c>
    </row>
    <row r="389" spans="1:2" x14ac:dyDescent="0.25">
      <c r="A389" t="s">
        <v>37</v>
      </c>
      <c r="B389" t="s">
        <v>2847</v>
      </c>
    </row>
    <row r="390" spans="1:2" x14ac:dyDescent="0.25">
      <c r="A390" t="s">
        <v>531</v>
      </c>
      <c r="B390" t="s">
        <v>2847</v>
      </c>
    </row>
    <row r="391" spans="1:2" x14ac:dyDescent="0.25">
      <c r="A391" t="s">
        <v>537</v>
      </c>
      <c r="B391" t="s">
        <v>2847</v>
      </c>
    </row>
    <row r="392" spans="1:2" x14ac:dyDescent="0.25">
      <c r="A392" t="s">
        <v>535</v>
      </c>
      <c r="B392" t="s">
        <v>2847</v>
      </c>
    </row>
    <row r="393" spans="1:2" x14ac:dyDescent="0.25">
      <c r="A393" t="s">
        <v>533</v>
      </c>
      <c r="B393" t="s">
        <v>2847</v>
      </c>
    </row>
    <row r="394" spans="1:2" x14ac:dyDescent="0.25">
      <c r="A394" t="s">
        <v>530</v>
      </c>
      <c r="B394" t="s">
        <v>2847</v>
      </c>
    </row>
    <row r="395" spans="1:2" x14ac:dyDescent="0.25">
      <c r="A395" t="s">
        <v>534</v>
      </c>
      <c r="B395" t="s">
        <v>2847</v>
      </c>
    </row>
    <row r="396" spans="1:2" x14ac:dyDescent="0.25">
      <c r="A396" t="s">
        <v>518</v>
      </c>
      <c r="B396" t="s">
        <v>2847</v>
      </c>
    </row>
    <row r="397" spans="1:2" x14ac:dyDescent="0.25">
      <c r="A397" t="s">
        <v>517</v>
      </c>
      <c r="B397" t="s">
        <v>2847</v>
      </c>
    </row>
    <row r="398" spans="1:2" x14ac:dyDescent="0.25">
      <c r="A398" t="s">
        <v>516</v>
      </c>
      <c r="B398" t="s">
        <v>2847</v>
      </c>
    </row>
    <row r="399" spans="1:2" x14ac:dyDescent="0.25">
      <c r="A399" t="s">
        <v>515</v>
      </c>
      <c r="B399" t="s">
        <v>2847</v>
      </c>
    </row>
    <row r="400" spans="1:2" x14ac:dyDescent="0.25">
      <c r="A400" t="s">
        <v>38</v>
      </c>
      <c r="B400" t="s">
        <v>2847</v>
      </c>
    </row>
    <row r="401" spans="1:2" x14ac:dyDescent="0.25">
      <c r="A401" t="s">
        <v>519</v>
      </c>
      <c r="B401" t="s">
        <v>2847</v>
      </c>
    </row>
    <row r="402" spans="1:2" x14ac:dyDescent="0.25">
      <c r="A402" t="s">
        <v>520</v>
      </c>
      <c r="B402" t="s">
        <v>2847</v>
      </c>
    </row>
    <row r="403" spans="1:2" x14ac:dyDescent="0.25">
      <c r="A403" t="s">
        <v>522</v>
      </c>
      <c r="B403" t="s">
        <v>2847</v>
      </c>
    </row>
    <row r="404" spans="1:2" x14ac:dyDescent="0.25">
      <c r="A404" t="s">
        <v>539</v>
      </c>
      <c r="B404" t="s">
        <v>2847</v>
      </c>
    </row>
    <row r="405" spans="1:2" x14ac:dyDescent="0.25">
      <c r="A405" t="s">
        <v>540</v>
      </c>
      <c r="B405" t="s">
        <v>2847</v>
      </c>
    </row>
    <row r="406" spans="1:2" x14ac:dyDescent="0.25">
      <c r="A406" t="s">
        <v>541</v>
      </c>
      <c r="B406" t="s">
        <v>2847</v>
      </c>
    </row>
    <row r="407" spans="1:2" x14ac:dyDescent="0.25">
      <c r="A407" t="s">
        <v>34</v>
      </c>
      <c r="B407" t="s">
        <v>2847</v>
      </c>
    </row>
    <row r="408" spans="1:2" x14ac:dyDescent="0.25">
      <c r="A408" t="s">
        <v>524</v>
      </c>
      <c r="B408" t="s">
        <v>2847</v>
      </c>
    </row>
    <row r="409" spans="1:2" x14ac:dyDescent="0.25">
      <c r="A409" t="s">
        <v>525</v>
      </c>
      <c r="B409" t="s">
        <v>2847</v>
      </c>
    </row>
    <row r="410" spans="1:2" x14ac:dyDescent="0.25">
      <c r="A410" t="s">
        <v>342</v>
      </c>
      <c r="B410" t="s">
        <v>2848</v>
      </c>
    </row>
    <row r="411" spans="1:2" x14ac:dyDescent="0.25">
      <c r="A411" t="s">
        <v>343</v>
      </c>
      <c r="B411" t="s">
        <v>2848</v>
      </c>
    </row>
    <row r="412" spans="1:2" x14ac:dyDescent="0.25">
      <c r="A412" t="s">
        <v>341</v>
      </c>
      <c r="B412" t="s">
        <v>2848</v>
      </c>
    </row>
    <row r="413" spans="1:2" x14ac:dyDescent="0.25">
      <c r="A413" t="s">
        <v>344</v>
      </c>
      <c r="B413" t="s">
        <v>2848</v>
      </c>
    </row>
    <row r="414" spans="1:2" x14ac:dyDescent="0.25">
      <c r="A414" t="s">
        <v>363</v>
      </c>
      <c r="B414" t="s">
        <v>2848</v>
      </c>
    </row>
    <row r="415" spans="1:2" x14ac:dyDescent="0.25">
      <c r="A415" t="s">
        <v>364</v>
      </c>
      <c r="B415" t="s">
        <v>2848</v>
      </c>
    </row>
    <row r="416" spans="1:2" x14ac:dyDescent="0.25">
      <c r="A416" t="s">
        <v>365</v>
      </c>
      <c r="B416" t="s">
        <v>2848</v>
      </c>
    </row>
    <row r="417" spans="1:2" x14ac:dyDescent="0.25">
      <c r="A417" t="s">
        <v>362</v>
      </c>
      <c r="B417" t="s">
        <v>2848</v>
      </c>
    </row>
    <row r="418" spans="1:2" x14ac:dyDescent="0.25">
      <c r="A418" t="s">
        <v>340</v>
      </c>
      <c r="B418" t="s">
        <v>2848</v>
      </c>
    </row>
    <row r="419" spans="1:2" x14ac:dyDescent="0.25">
      <c r="A419" t="s">
        <v>7</v>
      </c>
      <c r="B419" t="s">
        <v>2848</v>
      </c>
    </row>
    <row r="420" spans="1:2" x14ac:dyDescent="0.25">
      <c r="A420" t="s">
        <v>338</v>
      </c>
      <c r="B420" t="s">
        <v>2848</v>
      </c>
    </row>
    <row r="421" spans="1:2" x14ac:dyDescent="0.25">
      <c r="A421" t="s">
        <v>9</v>
      </c>
      <c r="B421" t="s">
        <v>2848</v>
      </c>
    </row>
    <row r="422" spans="1:2" x14ac:dyDescent="0.25">
      <c r="A422" t="s">
        <v>339</v>
      </c>
      <c r="B422" t="s">
        <v>2848</v>
      </c>
    </row>
    <row r="423" spans="1:2" x14ac:dyDescent="0.25">
      <c r="A423" t="s">
        <v>345</v>
      </c>
      <c r="B423" t="s">
        <v>2848</v>
      </c>
    </row>
    <row r="424" spans="1:2" x14ac:dyDescent="0.25">
      <c r="A424" t="s">
        <v>360</v>
      </c>
      <c r="B424" t="s">
        <v>2848</v>
      </c>
    </row>
    <row r="425" spans="1:2" x14ac:dyDescent="0.25">
      <c r="A425" t="s">
        <v>356</v>
      </c>
      <c r="B425" t="s">
        <v>2848</v>
      </c>
    </row>
    <row r="426" spans="1:2" x14ac:dyDescent="0.25">
      <c r="A426" t="s">
        <v>358</v>
      </c>
      <c r="B426" t="s">
        <v>2848</v>
      </c>
    </row>
    <row r="427" spans="1:2" x14ac:dyDescent="0.25">
      <c r="A427" t="s">
        <v>359</v>
      </c>
      <c r="B427" t="s">
        <v>2848</v>
      </c>
    </row>
    <row r="428" spans="1:2" x14ac:dyDescent="0.25">
      <c r="A428" t="s">
        <v>361</v>
      </c>
      <c r="B428" t="s">
        <v>2848</v>
      </c>
    </row>
    <row r="429" spans="1:2" x14ac:dyDescent="0.25">
      <c r="A429" t="s">
        <v>353</v>
      </c>
      <c r="B429" t="s">
        <v>2848</v>
      </c>
    </row>
    <row r="430" spans="1:2" x14ac:dyDescent="0.25">
      <c r="A430" t="s">
        <v>354</v>
      </c>
      <c r="B430" t="s">
        <v>2848</v>
      </c>
    </row>
    <row r="431" spans="1:2" x14ac:dyDescent="0.25">
      <c r="A431" t="s">
        <v>355</v>
      </c>
      <c r="B431" t="s">
        <v>2848</v>
      </c>
    </row>
    <row r="432" spans="1:2" x14ac:dyDescent="0.25">
      <c r="A432" t="s">
        <v>351</v>
      </c>
      <c r="B432" t="s">
        <v>2848</v>
      </c>
    </row>
    <row r="433" spans="1:2" x14ac:dyDescent="0.25">
      <c r="A433" t="s">
        <v>352</v>
      </c>
      <c r="B433" t="s">
        <v>2848</v>
      </c>
    </row>
    <row r="434" spans="1:2" x14ac:dyDescent="0.25">
      <c r="A434" t="s">
        <v>346</v>
      </c>
      <c r="B434" t="s">
        <v>2848</v>
      </c>
    </row>
    <row r="435" spans="1:2" x14ac:dyDescent="0.25">
      <c r="A435" t="s">
        <v>348</v>
      </c>
      <c r="B435" t="s">
        <v>2848</v>
      </c>
    </row>
    <row r="436" spans="1:2" x14ac:dyDescent="0.25">
      <c r="A436" t="s">
        <v>350</v>
      </c>
      <c r="B436" t="s">
        <v>2848</v>
      </c>
    </row>
  </sheetData>
  <autoFilter ref="A1:B436" xr:uid="{0127C24D-14CD-4403-8BB6-7C69B762814F}"/>
  <pageMargins left="0.7" right="0.7" top="0.75" bottom="0.75" header="0.3" footer="0.3"/>
  <pageSetup orientation="portrait" r:id="rId1"/>
  <headerFooter>
    <oddHeader>&amp;C&amp;"Calibri"&amp;10&amp;K000000 Public&amp;1#_x000D_</oddHeader>
    <oddFooter>&amp;C_x000D_&amp;1#&amp;"Calibri"&amp;10&amp;K000000 Public</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91D34-CBF3-4E1E-B37B-9BA910D911ED}">
  <sheetPr codeName="Sheet8"/>
  <dimension ref="A1:M54"/>
  <sheetViews>
    <sheetView zoomScale="60" zoomScaleNormal="60" workbookViewId="0">
      <selection sqref="A1:B1048576"/>
    </sheetView>
  </sheetViews>
  <sheetFormatPr defaultRowHeight="15" x14ac:dyDescent="0.25"/>
  <cols>
    <col min="1" max="1" width="11.5703125" bestFit="1" customWidth="1"/>
    <col min="2" max="2" width="23.5703125" bestFit="1" customWidth="1"/>
    <col min="3" max="3" width="17.7109375" bestFit="1" customWidth="1"/>
    <col min="4" max="4" width="26.7109375" bestFit="1" customWidth="1"/>
    <col min="5" max="5" width="19.28515625" bestFit="1" customWidth="1"/>
    <col min="6" max="6" width="6.5703125" bestFit="1" customWidth="1"/>
    <col min="7" max="7" width="8" bestFit="1" customWidth="1"/>
    <col min="8" max="8" width="22.140625" bestFit="1" customWidth="1"/>
    <col min="9" max="9" width="8.42578125" bestFit="1" customWidth="1"/>
    <col min="12" max="13" width="5.140625" bestFit="1" customWidth="1"/>
    <col min="19" max="19" width="9.140625" customWidth="1"/>
    <col min="20" max="20" width="13.140625" bestFit="1" customWidth="1"/>
    <col min="21" max="22" width="14.28515625" bestFit="1" customWidth="1"/>
  </cols>
  <sheetData>
    <row r="1" spans="1:13" s="226" customFormat="1" ht="15.75" x14ac:dyDescent="0.25">
      <c r="A1" s="224" t="s">
        <v>2849</v>
      </c>
      <c r="B1" s="224" t="s">
        <v>2850</v>
      </c>
      <c r="C1" s="224" t="s">
        <v>2851</v>
      </c>
      <c r="D1" s="224" t="s">
        <v>2852</v>
      </c>
      <c r="E1" s="224" t="s">
        <v>2853</v>
      </c>
      <c r="F1" s="225" t="s">
        <v>2854</v>
      </c>
      <c r="G1" s="225" t="s">
        <v>2854</v>
      </c>
      <c r="H1" s="225" t="s">
        <v>2855</v>
      </c>
    </row>
    <row r="2" spans="1:13" x14ac:dyDescent="0.25">
      <c r="A2" s="218">
        <v>43850</v>
      </c>
      <c r="B2" s="217"/>
      <c r="C2" s="217"/>
      <c r="D2" s="217">
        <v>12</v>
      </c>
      <c r="E2" s="217"/>
      <c r="F2" s="220">
        <v>1</v>
      </c>
      <c r="G2" s="221">
        <v>44200</v>
      </c>
      <c r="H2" s="220">
        <v>95</v>
      </c>
    </row>
    <row r="3" spans="1:13" x14ac:dyDescent="0.25">
      <c r="A3" s="218">
        <v>43881</v>
      </c>
      <c r="B3" s="217"/>
      <c r="C3" s="217"/>
      <c r="D3" s="217"/>
      <c r="E3" s="217"/>
      <c r="F3" s="220">
        <v>2</v>
      </c>
      <c r="G3" s="221">
        <v>44207</v>
      </c>
      <c r="H3" s="220">
        <v>68.2</v>
      </c>
    </row>
    <row r="4" spans="1:13" x14ac:dyDescent="0.25">
      <c r="A4" s="218">
        <v>43910</v>
      </c>
      <c r="B4" s="217"/>
      <c r="C4" s="217"/>
      <c r="D4" s="217"/>
      <c r="E4" s="217"/>
      <c r="F4" s="220">
        <v>3</v>
      </c>
      <c r="G4" s="221">
        <v>44214</v>
      </c>
      <c r="H4" s="220">
        <v>40.299999999999997</v>
      </c>
    </row>
    <row r="5" spans="1:13" x14ac:dyDescent="0.25">
      <c r="A5" s="218">
        <v>43941</v>
      </c>
      <c r="B5" s="217"/>
      <c r="C5" s="217"/>
      <c r="D5" s="217"/>
      <c r="E5" s="222">
        <v>0.40178571428571425</v>
      </c>
      <c r="F5" s="220">
        <v>4</v>
      </c>
      <c r="G5" s="221">
        <v>44221</v>
      </c>
      <c r="H5" s="220">
        <v>40.299999999999997</v>
      </c>
    </row>
    <row r="6" spans="1:13" x14ac:dyDescent="0.25">
      <c r="A6" s="218">
        <v>43971</v>
      </c>
      <c r="B6" s="217"/>
      <c r="C6" s="217"/>
      <c r="D6" s="217"/>
      <c r="E6" s="222">
        <v>0.69638554216867465</v>
      </c>
      <c r="F6" s="220">
        <v>5</v>
      </c>
      <c r="G6" s="221">
        <v>44228</v>
      </c>
      <c r="H6" s="220">
        <v>71.3</v>
      </c>
    </row>
    <row r="7" spans="1:13" x14ac:dyDescent="0.25">
      <c r="A7" s="218">
        <v>44002</v>
      </c>
      <c r="B7" s="217"/>
      <c r="C7" s="217">
        <v>13</v>
      </c>
      <c r="D7" s="217"/>
      <c r="E7" s="222">
        <v>0.6675191815856778</v>
      </c>
      <c r="F7" s="220">
        <v>6</v>
      </c>
      <c r="G7" s="221">
        <v>44235</v>
      </c>
      <c r="H7" s="220">
        <v>64.5</v>
      </c>
      <c r="L7" s="215"/>
      <c r="M7" s="216"/>
    </row>
    <row r="8" spans="1:13" x14ac:dyDescent="0.25">
      <c r="A8" s="218">
        <v>44032</v>
      </c>
      <c r="B8" s="219">
        <v>7</v>
      </c>
      <c r="C8" s="217">
        <v>40</v>
      </c>
      <c r="D8" s="217"/>
      <c r="E8" s="222">
        <v>0.80299907114046143</v>
      </c>
      <c r="F8" s="220">
        <v>7</v>
      </c>
      <c r="G8" s="221">
        <v>44242</v>
      </c>
      <c r="H8" s="220">
        <v>42.9</v>
      </c>
      <c r="L8" s="215"/>
      <c r="M8" s="216"/>
    </row>
    <row r="9" spans="1:13" x14ac:dyDescent="0.25">
      <c r="A9" s="218">
        <v>44063</v>
      </c>
      <c r="B9" s="219">
        <v>10.199999999999999</v>
      </c>
      <c r="C9" s="217">
        <v>56</v>
      </c>
      <c r="D9" s="217">
        <v>32</v>
      </c>
      <c r="E9" s="222">
        <v>0.80278912343652575</v>
      </c>
      <c r="F9" s="220">
        <v>8</v>
      </c>
      <c r="G9" s="221">
        <v>44249</v>
      </c>
      <c r="H9" s="220">
        <v>48.1</v>
      </c>
      <c r="L9" s="215"/>
      <c r="M9" s="216"/>
    </row>
    <row r="10" spans="1:13" x14ac:dyDescent="0.25">
      <c r="A10" s="218">
        <v>44094</v>
      </c>
      <c r="B10" s="219">
        <v>17.100000000000001</v>
      </c>
      <c r="C10" s="217">
        <v>58</v>
      </c>
      <c r="D10" s="217">
        <v>34</v>
      </c>
      <c r="E10" s="222">
        <v>0.33752592536041021</v>
      </c>
      <c r="F10" s="220">
        <v>9</v>
      </c>
      <c r="G10" s="221">
        <v>44256</v>
      </c>
      <c r="H10" s="220">
        <v>84.1</v>
      </c>
      <c r="L10" s="215"/>
      <c r="M10" s="216"/>
    </row>
    <row r="11" spans="1:13" x14ac:dyDescent="0.25">
      <c r="A11" s="218">
        <v>44124</v>
      </c>
      <c r="B11" s="219">
        <v>23.4</v>
      </c>
      <c r="C11" s="217">
        <v>65</v>
      </c>
      <c r="D11" s="217">
        <v>20</v>
      </c>
      <c r="E11" s="222">
        <v>0.52678423738087055</v>
      </c>
      <c r="F11" s="220">
        <v>10</v>
      </c>
      <c r="G11" s="221">
        <v>44263</v>
      </c>
      <c r="H11" s="220">
        <v>82.8</v>
      </c>
      <c r="L11" s="215"/>
      <c r="M11" s="216"/>
    </row>
    <row r="12" spans="1:13" x14ac:dyDescent="0.25">
      <c r="A12" s="218">
        <v>44155</v>
      </c>
      <c r="B12" s="219">
        <v>20</v>
      </c>
      <c r="C12" s="217">
        <v>51</v>
      </c>
      <c r="D12" s="217">
        <v>34</v>
      </c>
      <c r="E12" s="222">
        <v>5.1150895140664966E-3</v>
      </c>
      <c r="F12" s="220">
        <v>11</v>
      </c>
      <c r="G12" s="221">
        <v>44270</v>
      </c>
      <c r="H12" s="220"/>
      <c r="L12" s="215"/>
      <c r="M12" s="216"/>
    </row>
    <row r="13" spans="1:13" x14ac:dyDescent="0.25">
      <c r="A13" s="218">
        <v>44185</v>
      </c>
      <c r="B13" s="219">
        <v>23.1</v>
      </c>
      <c r="C13" s="217">
        <v>88</v>
      </c>
      <c r="D13" s="217">
        <v>48</v>
      </c>
      <c r="E13" s="222" t="e">
        <f>#REF!</f>
        <v>#REF!</v>
      </c>
      <c r="F13" s="220">
        <v>12</v>
      </c>
      <c r="G13" s="221">
        <v>44277</v>
      </c>
      <c r="H13" s="220"/>
      <c r="L13" s="215"/>
      <c r="M13" s="216"/>
    </row>
    <row r="14" spans="1:13" x14ac:dyDescent="0.25">
      <c r="A14" s="218">
        <v>44217</v>
      </c>
      <c r="B14" s="219">
        <v>22.25</v>
      </c>
      <c r="C14" s="217">
        <v>111</v>
      </c>
      <c r="D14" s="217">
        <v>9</v>
      </c>
      <c r="E14" s="222">
        <v>0.86</v>
      </c>
      <c r="F14" s="220">
        <v>13</v>
      </c>
      <c r="G14" s="221">
        <v>44284</v>
      </c>
      <c r="H14" s="220"/>
      <c r="L14" s="215"/>
      <c r="M14" s="216"/>
    </row>
    <row r="15" spans="1:13" x14ac:dyDescent="0.25">
      <c r="A15" s="218">
        <v>44248</v>
      </c>
      <c r="B15" s="219">
        <v>65.599999999999994</v>
      </c>
      <c r="C15" s="217">
        <v>164</v>
      </c>
      <c r="D15" s="217">
        <v>74</v>
      </c>
      <c r="E15" s="222">
        <v>0.91</v>
      </c>
      <c r="F15" s="220">
        <v>14</v>
      </c>
      <c r="G15" s="221">
        <v>44291</v>
      </c>
      <c r="H15" s="220"/>
      <c r="L15" s="215"/>
      <c r="M15" s="216"/>
    </row>
    <row r="16" spans="1:13" x14ac:dyDescent="0.25">
      <c r="A16" s="218">
        <v>44276</v>
      </c>
      <c r="B16" s="219">
        <v>44</v>
      </c>
      <c r="C16" s="217">
        <v>160</v>
      </c>
      <c r="D16" s="217">
        <v>116</v>
      </c>
      <c r="E16" s="222">
        <v>0.93</v>
      </c>
      <c r="F16" s="220">
        <v>15</v>
      </c>
      <c r="G16" s="221">
        <v>44298</v>
      </c>
      <c r="H16" s="220"/>
      <c r="L16" s="215"/>
      <c r="M16" s="216"/>
    </row>
    <row r="17" spans="1:13" x14ac:dyDescent="0.25">
      <c r="A17" s="218">
        <v>44307</v>
      </c>
      <c r="B17" s="219">
        <v>43</v>
      </c>
      <c r="C17" s="217">
        <v>164</v>
      </c>
      <c r="D17" s="217">
        <v>61</v>
      </c>
      <c r="E17" s="223">
        <v>0.91</v>
      </c>
      <c r="F17" s="220">
        <v>16</v>
      </c>
      <c r="G17" s="221">
        <v>44305</v>
      </c>
      <c r="H17" s="220"/>
      <c r="L17" s="215"/>
      <c r="M17" s="216"/>
    </row>
    <row r="18" spans="1:13" x14ac:dyDescent="0.25">
      <c r="A18" s="218">
        <v>44337</v>
      </c>
      <c r="B18" s="219"/>
      <c r="C18" s="217"/>
      <c r="D18" s="217">
        <v>45</v>
      </c>
      <c r="E18" s="217"/>
      <c r="F18" s="220">
        <v>17</v>
      </c>
      <c r="G18" s="221">
        <v>44312</v>
      </c>
      <c r="H18" s="220"/>
      <c r="L18" s="215"/>
      <c r="M18" s="216"/>
    </row>
    <row r="19" spans="1:13" x14ac:dyDescent="0.25">
      <c r="A19" s="218">
        <v>44368</v>
      </c>
      <c r="B19" s="219"/>
      <c r="C19" s="217"/>
      <c r="D19" s="217"/>
      <c r="E19" s="217"/>
      <c r="F19" s="220">
        <v>18</v>
      </c>
      <c r="G19" s="221">
        <v>44319</v>
      </c>
      <c r="H19" s="220"/>
      <c r="L19" s="215"/>
      <c r="M19" s="216"/>
    </row>
    <row r="20" spans="1:13" x14ac:dyDescent="0.25">
      <c r="A20" s="218">
        <v>44398</v>
      </c>
      <c r="B20" s="219"/>
      <c r="C20" s="217"/>
      <c r="D20" s="217"/>
      <c r="E20" s="217"/>
      <c r="F20" s="220">
        <v>19</v>
      </c>
      <c r="G20" s="221">
        <v>44326</v>
      </c>
      <c r="H20" s="220"/>
    </row>
    <row r="21" spans="1:13" x14ac:dyDescent="0.25">
      <c r="A21" s="218">
        <v>44429</v>
      </c>
      <c r="B21" s="219"/>
      <c r="C21" s="217"/>
      <c r="D21" s="217"/>
      <c r="E21" s="217"/>
      <c r="F21" s="220">
        <v>20</v>
      </c>
      <c r="G21" s="221">
        <v>44333</v>
      </c>
      <c r="H21" s="220"/>
    </row>
    <row r="22" spans="1:13" x14ac:dyDescent="0.25">
      <c r="A22" s="218">
        <v>44460</v>
      </c>
      <c r="B22" s="217" t="s">
        <v>2856</v>
      </c>
      <c r="C22" s="217"/>
      <c r="D22" s="217"/>
      <c r="E22" s="217"/>
      <c r="F22" s="220">
        <v>21</v>
      </c>
      <c r="G22" s="221">
        <v>44340</v>
      </c>
      <c r="H22" s="220"/>
    </row>
    <row r="23" spans="1:13" x14ac:dyDescent="0.25">
      <c r="A23" s="218">
        <v>44490</v>
      </c>
      <c r="B23" s="219"/>
      <c r="C23" s="217"/>
      <c r="D23" s="217"/>
      <c r="E23" s="217"/>
      <c r="F23" s="220">
        <v>22</v>
      </c>
      <c r="G23" s="221">
        <v>44347</v>
      </c>
      <c r="H23" s="220"/>
    </row>
    <row r="24" spans="1:13" x14ac:dyDescent="0.25">
      <c r="A24" s="218">
        <v>44521</v>
      </c>
      <c r="B24" s="219"/>
      <c r="C24" s="217"/>
      <c r="D24" s="217"/>
      <c r="E24" s="217"/>
      <c r="F24" s="220">
        <v>23</v>
      </c>
      <c r="G24" s="221">
        <v>44354</v>
      </c>
      <c r="H24" s="220"/>
    </row>
    <row r="25" spans="1:13" x14ac:dyDescent="0.25">
      <c r="A25" s="218">
        <v>44551</v>
      </c>
      <c r="B25" s="219"/>
      <c r="C25" s="217"/>
      <c r="D25" s="217"/>
      <c r="E25" s="217"/>
      <c r="F25" s="220">
        <v>24</v>
      </c>
      <c r="G25" s="221">
        <v>44361</v>
      </c>
      <c r="H25" s="220"/>
    </row>
    <row r="26" spans="1:13" x14ac:dyDescent="0.25">
      <c r="B26" s="71"/>
      <c r="F26" s="220">
        <v>25</v>
      </c>
      <c r="G26" s="221">
        <v>44368</v>
      </c>
      <c r="H26" s="220"/>
    </row>
    <row r="27" spans="1:13" x14ac:dyDescent="0.25">
      <c r="B27" s="71"/>
      <c r="F27" s="220">
        <v>26</v>
      </c>
      <c r="G27" s="221">
        <v>44368</v>
      </c>
      <c r="H27" s="220"/>
    </row>
    <row r="28" spans="1:13" x14ac:dyDescent="0.25">
      <c r="F28" s="220">
        <v>27</v>
      </c>
      <c r="G28" s="221">
        <v>44375</v>
      </c>
      <c r="H28" s="220"/>
    </row>
    <row r="29" spans="1:13" x14ac:dyDescent="0.25">
      <c r="F29" s="220">
        <v>28</v>
      </c>
      <c r="G29" s="221">
        <v>44382</v>
      </c>
      <c r="H29" s="220"/>
    </row>
    <row r="30" spans="1:13" x14ac:dyDescent="0.25">
      <c r="F30" s="220">
        <v>29</v>
      </c>
      <c r="G30" s="221">
        <v>44389</v>
      </c>
      <c r="H30" s="220"/>
    </row>
    <row r="31" spans="1:13" x14ac:dyDescent="0.25">
      <c r="F31" s="220">
        <v>30</v>
      </c>
      <c r="G31" s="221">
        <v>44396</v>
      </c>
      <c r="H31" s="220"/>
    </row>
    <row r="32" spans="1:13" x14ac:dyDescent="0.25">
      <c r="F32" s="220">
        <v>31</v>
      </c>
      <c r="G32" s="221">
        <v>44403</v>
      </c>
      <c r="H32" s="220"/>
    </row>
    <row r="33" spans="6:8" x14ac:dyDescent="0.25">
      <c r="F33" s="220">
        <v>32</v>
      </c>
      <c r="G33" s="221">
        <v>44410</v>
      </c>
      <c r="H33" s="220"/>
    </row>
    <row r="34" spans="6:8" x14ac:dyDescent="0.25">
      <c r="F34" s="220">
        <v>33</v>
      </c>
      <c r="G34" s="221">
        <v>44417</v>
      </c>
      <c r="H34" s="220"/>
    </row>
    <row r="35" spans="6:8" x14ac:dyDescent="0.25">
      <c r="F35" s="220">
        <v>34</v>
      </c>
      <c r="G35" s="221">
        <v>44424</v>
      </c>
      <c r="H35" s="220"/>
    </row>
    <row r="36" spans="6:8" x14ac:dyDescent="0.25">
      <c r="F36" s="220">
        <v>35</v>
      </c>
      <c r="G36" s="221">
        <v>44431</v>
      </c>
      <c r="H36" s="220"/>
    </row>
    <row r="37" spans="6:8" x14ac:dyDescent="0.25">
      <c r="F37" s="220">
        <v>36</v>
      </c>
      <c r="G37" s="221">
        <v>44438</v>
      </c>
      <c r="H37" s="220"/>
    </row>
    <row r="38" spans="6:8" x14ac:dyDescent="0.25">
      <c r="F38" s="220">
        <v>37</v>
      </c>
      <c r="G38" s="221">
        <v>44445</v>
      </c>
      <c r="H38" s="220"/>
    </row>
    <row r="39" spans="6:8" x14ac:dyDescent="0.25">
      <c r="F39" s="220">
        <v>38</v>
      </c>
      <c r="G39" s="221">
        <v>44452</v>
      </c>
      <c r="H39" s="220"/>
    </row>
    <row r="40" spans="6:8" x14ac:dyDescent="0.25">
      <c r="F40" s="220">
        <v>39</v>
      </c>
      <c r="G40" s="221">
        <v>44459</v>
      </c>
      <c r="H40" s="220"/>
    </row>
    <row r="41" spans="6:8" x14ac:dyDescent="0.25">
      <c r="F41" s="220">
        <v>40</v>
      </c>
      <c r="G41" s="221">
        <v>44466</v>
      </c>
      <c r="H41" s="220"/>
    </row>
    <row r="42" spans="6:8" x14ac:dyDescent="0.25">
      <c r="F42" s="220">
        <v>41</v>
      </c>
      <c r="G42" s="221">
        <v>44473</v>
      </c>
      <c r="H42" s="220"/>
    </row>
    <row r="43" spans="6:8" x14ac:dyDescent="0.25">
      <c r="F43" s="220">
        <v>42</v>
      </c>
      <c r="G43" s="221">
        <v>44480</v>
      </c>
      <c r="H43" s="220"/>
    </row>
    <row r="44" spans="6:8" x14ac:dyDescent="0.25">
      <c r="F44" s="220">
        <v>43</v>
      </c>
      <c r="G44" s="221">
        <v>44487</v>
      </c>
      <c r="H44" s="220"/>
    </row>
    <row r="45" spans="6:8" x14ac:dyDescent="0.25">
      <c r="F45" s="220">
        <v>44</v>
      </c>
      <c r="G45" s="221">
        <v>44494</v>
      </c>
      <c r="H45" s="220"/>
    </row>
    <row r="46" spans="6:8" x14ac:dyDescent="0.25">
      <c r="F46" s="220">
        <v>45</v>
      </c>
      <c r="G46" s="221">
        <v>44501</v>
      </c>
      <c r="H46" s="220"/>
    </row>
    <row r="47" spans="6:8" x14ac:dyDescent="0.25">
      <c r="F47" s="220">
        <v>46</v>
      </c>
      <c r="G47" s="221">
        <v>44508</v>
      </c>
      <c r="H47" s="220"/>
    </row>
    <row r="48" spans="6:8" x14ac:dyDescent="0.25">
      <c r="F48" s="220">
        <v>47</v>
      </c>
      <c r="G48" s="221">
        <v>44515</v>
      </c>
      <c r="H48" s="220"/>
    </row>
    <row r="49" spans="6:8" x14ac:dyDescent="0.25">
      <c r="F49" s="220">
        <v>48</v>
      </c>
      <c r="G49" s="221">
        <v>44522</v>
      </c>
      <c r="H49" s="220"/>
    </row>
    <row r="50" spans="6:8" x14ac:dyDescent="0.25">
      <c r="F50" s="220">
        <v>49</v>
      </c>
      <c r="G50" s="221">
        <v>44529</v>
      </c>
      <c r="H50" s="220"/>
    </row>
    <row r="51" spans="6:8" x14ac:dyDescent="0.25">
      <c r="F51" s="220">
        <v>50</v>
      </c>
      <c r="G51" s="221">
        <v>44536</v>
      </c>
      <c r="H51" s="220"/>
    </row>
    <row r="52" spans="6:8" x14ac:dyDescent="0.25">
      <c r="F52" s="220">
        <v>51</v>
      </c>
      <c r="G52" s="221">
        <v>44543</v>
      </c>
      <c r="H52" s="220"/>
    </row>
    <row r="53" spans="6:8" x14ac:dyDescent="0.25">
      <c r="F53" s="220">
        <v>52</v>
      </c>
      <c r="G53" s="221">
        <v>44550</v>
      </c>
      <c r="H53" s="220"/>
    </row>
    <row r="54" spans="6:8" x14ac:dyDescent="0.25">
      <c r="F54" s="220">
        <v>53</v>
      </c>
      <c r="G54" s="221">
        <v>44557</v>
      </c>
      <c r="H54" s="220"/>
    </row>
  </sheetData>
  <pageMargins left="0.7" right="0.7" top="0.75" bottom="0.75" header="0.3" footer="0.3"/>
  <pageSetup orientation="portrait" r:id="rId1"/>
  <headerFooter>
    <oddHeader>&amp;C&amp;"Calibri"&amp;10&amp;K000000 Public&amp;1#_x000D_</oddHeader>
    <oddFooter>&amp;C_x000D_&amp;1#&amp;"Calibri"&amp;10&amp;K000000 Public</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D9BC7-77F6-44F2-A6F3-6261DA65BDEB}">
  <sheetPr codeName="Sheet9"/>
  <dimension ref="B13:G27"/>
  <sheetViews>
    <sheetView topLeftCell="A10" workbookViewId="0">
      <selection activeCell="L1" sqref="L1:L1048576"/>
    </sheetView>
  </sheetViews>
  <sheetFormatPr defaultRowHeight="15" x14ac:dyDescent="0.25"/>
  <cols>
    <col min="2" max="2" width="27.5703125" bestFit="1" customWidth="1"/>
    <col min="3" max="3" width="5.140625" bestFit="1" customWidth="1"/>
    <col min="4" max="4" width="5" bestFit="1" customWidth="1"/>
    <col min="5" max="5" width="26.28515625" bestFit="1" customWidth="1"/>
    <col min="6" max="6" width="9.7109375" bestFit="1" customWidth="1"/>
    <col min="7" max="7" width="46.5703125" bestFit="1" customWidth="1"/>
  </cols>
  <sheetData>
    <row r="13" spans="2:7" x14ac:dyDescent="0.25">
      <c r="B13" s="6" t="s">
        <v>2857</v>
      </c>
      <c r="C13" s="6" t="s">
        <v>624</v>
      </c>
      <c r="D13" s="6"/>
      <c r="E13" s="6" t="s">
        <v>2858</v>
      </c>
      <c r="F13" s="6" t="s">
        <v>2859</v>
      </c>
      <c r="G13" s="6" t="s">
        <v>2860</v>
      </c>
    </row>
    <row r="14" spans="2:7" x14ac:dyDescent="0.25">
      <c r="B14" s="6" t="s">
        <v>1768</v>
      </c>
      <c r="C14" s="3" t="s">
        <v>2630</v>
      </c>
      <c r="D14" s="5">
        <v>2558</v>
      </c>
      <c r="E14" s="5" t="s">
        <v>2861</v>
      </c>
      <c r="F14" s="73">
        <v>44197</v>
      </c>
      <c r="G14" s="6" t="s">
        <v>2862</v>
      </c>
    </row>
    <row r="15" spans="2:7" x14ac:dyDescent="0.25">
      <c r="B15" s="74" t="s">
        <v>1273</v>
      </c>
      <c r="C15" s="3" t="s">
        <v>1106</v>
      </c>
      <c r="D15" s="5">
        <v>3761</v>
      </c>
      <c r="E15" s="5" t="s">
        <v>2863</v>
      </c>
      <c r="F15" s="73">
        <v>44197</v>
      </c>
      <c r="G15" s="6" t="s">
        <v>2864</v>
      </c>
    </row>
    <row r="16" spans="2:7" x14ac:dyDescent="0.25">
      <c r="B16" s="46" t="s">
        <v>1249</v>
      </c>
      <c r="C16" s="19" t="s">
        <v>1106</v>
      </c>
      <c r="D16" s="5">
        <v>3649</v>
      </c>
      <c r="E16" s="5" t="s">
        <v>2861</v>
      </c>
      <c r="F16" s="73">
        <v>44197</v>
      </c>
      <c r="G16" s="6" t="s">
        <v>2865</v>
      </c>
    </row>
    <row r="17" spans="2:7" x14ac:dyDescent="0.25">
      <c r="B17" s="46" t="s">
        <v>946</v>
      </c>
      <c r="C17" s="6" t="s">
        <v>811</v>
      </c>
      <c r="D17" s="6">
        <v>8006</v>
      </c>
      <c r="E17" s="6" t="s">
        <v>2866</v>
      </c>
      <c r="F17" s="194">
        <v>44270</v>
      </c>
      <c r="G17" s="6" t="s">
        <v>2867</v>
      </c>
    </row>
    <row r="18" spans="2:7" x14ac:dyDescent="0.25">
      <c r="B18" s="6"/>
      <c r="C18" s="6"/>
      <c r="D18" s="6"/>
      <c r="E18" s="6"/>
      <c r="F18" s="6"/>
      <c r="G18" s="6"/>
    </row>
    <row r="19" spans="2:7" x14ac:dyDescent="0.25">
      <c r="B19" s="6"/>
      <c r="C19" s="6"/>
      <c r="D19" s="6"/>
      <c r="E19" s="6"/>
      <c r="F19" s="6"/>
      <c r="G19" s="6"/>
    </row>
    <row r="20" spans="2:7" x14ac:dyDescent="0.25">
      <c r="B20" s="6"/>
      <c r="C20" s="6"/>
      <c r="D20" s="6"/>
      <c r="E20" s="6"/>
      <c r="F20" s="6"/>
      <c r="G20" s="6"/>
    </row>
    <row r="21" spans="2:7" x14ac:dyDescent="0.25">
      <c r="B21" s="6"/>
      <c r="C21" s="6"/>
      <c r="D21" s="6"/>
      <c r="E21" s="6"/>
      <c r="F21" s="6"/>
      <c r="G21" s="6"/>
    </row>
    <row r="22" spans="2:7" x14ac:dyDescent="0.25">
      <c r="B22" s="6"/>
      <c r="C22" s="6"/>
      <c r="D22" s="6"/>
      <c r="E22" s="6"/>
      <c r="F22" s="6"/>
      <c r="G22" s="6"/>
    </row>
    <row r="23" spans="2:7" x14ac:dyDescent="0.25">
      <c r="B23" s="6"/>
      <c r="C23" s="6"/>
      <c r="D23" s="6"/>
      <c r="E23" s="6"/>
      <c r="F23" s="6"/>
      <c r="G23" s="6"/>
    </row>
    <row r="24" spans="2:7" x14ac:dyDescent="0.25">
      <c r="B24" s="6"/>
      <c r="C24" s="6"/>
      <c r="D24" s="6"/>
      <c r="E24" s="6"/>
      <c r="F24" s="6"/>
      <c r="G24" s="6"/>
    </row>
    <row r="25" spans="2:7" x14ac:dyDescent="0.25">
      <c r="B25" s="6"/>
      <c r="C25" s="6"/>
      <c r="D25" s="6"/>
      <c r="E25" s="6"/>
      <c r="F25" s="6"/>
      <c r="G25" s="6"/>
    </row>
    <row r="26" spans="2:7" x14ac:dyDescent="0.25">
      <c r="B26" s="6"/>
      <c r="C26" s="6"/>
      <c r="D26" s="6"/>
      <c r="E26" s="6"/>
      <c r="F26" s="6"/>
      <c r="G26" s="6"/>
    </row>
    <row r="27" spans="2:7" x14ac:dyDescent="0.25">
      <c r="B27" s="6"/>
      <c r="C27" s="6"/>
      <c r="D27" s="6"/>
      <c r="E27" s="6"/>
      <c r="F27" s="6"/>
      <c r="G27" s="6"/>
    </row>
  </sheetData>
  <pageMargins left="0.7" right="0.7" top="0.75" bottom="0.75" header="0.3" footer="0.3"/>
  <pageSetup orientation="portrait" r:id="rId1"/>
  <headerFooter>
    <oddHeader>&amp;C&amp;"Calibri"&amp;10&amp;K000000 Public&amp;1#_x000D_</oddHeader>
    <oddFooter>&amp;C_x000D_&amp;1#&amp;"Calibri"&amp;10&amp;K000000 Public</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GE787"/>
  <sheetViews>
    <sheetView topLeftCell="E1" zoomScale="85" zoomScaleNormal="85" workbookViewId="0">
      <selection activeCell="H20" sqref="H20"/>
    </sheetView>
  </sheetViews>
  <sheetFormatPr defaultColWidth="9.140625" defaultRowHeight="12.75" x14ac:dyDescent="0.2"/>
  <cols>
    <col min="1" max="1" width="29.7109375" style="1" customWidth="1"/>
    <col min="2" max="2" width="9" style="1" customWidth="1"/>
    <col min="3" max="3" width="46.42578125" style="29" customWidth="1"/>
    <col min="4" max="4" width="23.28515625" style="5" customWidth="1"/>
    <col min="5" max="5" width="2.42578125" style="193" customWidth="1"/>
    <col min="6" max="6" width="14.7109375" style="265" customWidth="1"/>
    <col min="7" max="7" width="36.7109375" style="231" bestFit="1" customWidth="1"/>
    <col min="8" max="8" width="37.42578125" style="193" customWidth="1"/>
    <col min="9" max="9" width="80.140625" style="193" customWidth="1"/>
    <col min="10" max="10" width="19.7109375" style="5" customWidth="1"/>
    <col min="11" max="11" width="33.140625" style="193" customWidth="1"/>
    <col min="12" max="12" width="7.5703125" style="5" customWidth="1"/>
    <col min="13" max="13" width="14.28515625" style="5" customWidth="1"/>
    <col min="14" max="14" width="6.140625" style="8" hidden="1" customWidth="1"/>
    <col min="15" max="15" width="4.28515625" style="8" hidden="1" customWidth="1"/>
    <col min="16" max="21" width="5.85546875" style="8" hidden="1" customWidth="1"/>
    <col min="22" max="22" width="3.140625" style="8" hidden="1" customWidth="1"/>
    <col min="23" max="23" width="5.85546875" style="8" hidden="1" customWidth="1"/>
    <col min="24" max="27" width="5.42578125" style="8" customWidth="1"/>
    <col min="28" max="30" width="5.42578125" style="8" hidden="1" customWidth="1"/>
    <col min="31" max="31" width="5.28515625" style="8" customWidth="1"/>
    <col min="32" max="32" width="8.7109375" style="8" customWidth="1"/>
    <col min="33" max="33" width="6.5703125" style="8" customWidth="1"/>
    <col min="34" max="34" width="5.85546875" style="8" customWidth="1"/>
    <col min="35" max="35" width="6.7109375" style="8" customWidth="1"/>
    <col min="36" max="37" width="8.7109375" style="8" customWidth="1"/>
    <col min="38" max="38" width="0.28515625" style="8" customWidth="1"/>
    <col min="39" max="39" width="37.28515625" style="25" customWidth="1"/>
    <col min="40" max="40" width="12.85546875" style="51" customWidth="1"/>
    <col min="41" max="41" width="19.5703125" style="51" hidden="1" customWidth="1"/>
    <col min="42" max="42" width="12.42578125" style="9" customWidth="1"/>
    <col min="43" max="43" width="12.42578125" style="192" hidden="1" customWidth="1"/>
    <col min="44" max="44" width="33.5703125" style="29" hidden="1" customWidth="1"/>
    <col min="45" max="45" width="22.7109375" style="29" hidden="1" customWidth="1"/>
    <col min="46" max="46" width="11.5703125" style="1" customWidth="1"/>
    <col min="47" max="47" width="12.85546875" style="5" hidden="1" customWidth="1"/>
    <col min="48" max="51" width="9.140625" style="1" customWidth="1"/>
    <col min="52" max="52" width="14.85546875" style="1" customWidth="1"/>
    <col min="53" max="57" width="7.85546875" style="1" customWidth="1"/>
    <col min="58" max="58" width="9.140625" style="1" customWidth="1"/>
    <col min="59" max="60" width="7.85546875" style="1" customWidth="1"/>
    <col min="61" max="62" width="7.7109375" style="1" customWidth="1"/>
    <col min="63" max="63" width="10.140625" style="1" customWidth="1"/>
    <col min="64" max="65" width="8.140625" style="1" customWidth="1"/>
    <col min="66" max="66" width="7.28515625" style="1" customWidth="1"/>
    <col min="67" max="70" width="7.85546875" style="1" customWidth="1"/>
    <col min="71" max="112" width="9.140625" style="1" customWidth="1"/>
    <col min="113" max="113" width="41.85546875" style="1" customWidth="1"/>
    <col min="114" max="181" width="9.140625" style="1" customWidth="1"/>
    <col min="182" max="183" width="9.140625" style="1"/>
    <col min="184" max="184" width="11.140625" style="1" bestFit="1" customWidth="1"/>
    <col min="185" max="185" width="9.140625" style="1"/>
    <col min="186" max="186" width="9.7109375" style="1" bestFit="1" customWidth="1"/>
    <col min="187" max="16384" width="9.140625" style="1"/>
  </cols>
  <sheetData>
    <row r="1" spans="1:187" ht="27" thickBot="1" x14ac:dyDescent="0.3">
      <c r="A1" s="638" t="s">
        <v>596</v>
      </c>
      <c r="B1" s="639"/>
      <c r="C1" s="639"/>
      <c r="D1" s="639"/>
      <c r="E1" s="639"/>
      <c r="F1" s="639"/>
      <c r="G1" s="639"/>
      <c r="H1" s="639"/>
      <c r="I1" s="639"/>
      <c r="J1" s="639"/>
      <c r="K1" s="639"/>
      <c r="L1" s="639"/>
      <c r="M1" s="639"/>
      <c r="N1" s="639"/>
      <c r="O1" s="639"/>
      <c r="P1" s="639"/>
      <c r="Q1" s="639"/>
      <c r="R1" s="639"/>
      <c r="S1" s="639"/>
      <c r="T1" s="639"/>
      <c r="U1" s="639"/>
      <c r="V1" s="639"/>
      <c r="W1" s="639"/>
      <c r="X1" s="639"/>
      <c r="Y1" s="639"/>
      <c r="Z1" s="639"/>
      <c r="AA1" s="639"/>
      <c r="AB1" s="639"/>
      <c r="AC1" s="639"/>
      <c r="AD1" s="639"/>
      <c r="AE1" s="639"/>
      <c r="AF1" s="639"/>
      <c r="AG1" s="639"/>
      <c r="AH1" s="639"/>
      <c r="AI1" s="639"/>
      <c r="AJ1" s="639"/>
      <c r="AK1" s="639"/>
      <c r="AL1" s="639"/>
      <c r="AM1" s="639"/>
      <c r="AN1" s="640"/>
      <c r="AO1" s="4"/>
      <c r="AP1" s="35"/>
      <c r="AQ1" s="181">
        <f>123/174</f>
        <v>0.7068965517241379</v>
      </c>
      <c r="AR1" s="36"/>
      <c r="AU1" s="38"/>
      <c r="GA1" s="361" t="s">
        <v>597</v>
      </c>
      <c r="GB1" s="361"/>
      <c r="GC1" s="361" t="s">
        <v>598</v>
      </c>
      <c r="GD1" s="361" t="s">
        <v>599</v>
      </c>
    </row>
    <row r="2" spans="1:187" ht="25.5" x14ac:dyDescent="0.35">
      <c r="A2" s="330" t="s">
        <v>600</v>
      </c>
      <c r="C2" s="1"/>
      <c r="D2" s="641" t="s">
        <v>601</v>
      </c>
      <c r="E2" s="642"/>
      <c r="F2" s="642"/>
      <c r="G2" s="642"/>
      <c r="H2" s="329"/>
      <c r="I2" s="329"/>
      <c r="J2" s="328"/>
      <c r="K2" s="259"/>
      <c r="L2" s="376"/>
      <c r="M2" s="336">
        <v>0.01</v>
      </c>
      <c r="N2" s="337">
        <f>(COUNTIF($N$10:$N$483,1)/448)</f>
        <v>0</v>
      </c>
      <c r="O2" s="337"/>
      <c r="P2" s="337">
        <f>(COUNTIF($P$10:$P$483,1)/415)</f>
        <v>0</v>
      </c>
      <c r="Q2" s="337">
        <f>(COUNTIF($Q$10:$Q$483,1)/402)</f>
        <v>0</v>
      </c>
      <c r="R2" s="337">
        <f>(COUNTIF($R$10:$R$483,1)/402)</f>
        <v>2.4875621890547263E-3</v>
      </c>
      <c r="S2" s="337">
        <f>(COUNTIF($S$10:$S$483,1)/402)</f>
        <v>9.9502487562189053E-3</v>
      </c>
      <c r="T2" s="337">
        <f>(COUNTIF($T$10:$T$483,1)/402)</f>
        <v>2.4875621890547263E-3</v>
      </c>
      <c r="U2" s="337">
        <f>(COUNTIF(U10:U535,1)/402)</f>
        <v>2.4875621890547263E-3</v>
      </c>
      <c r="V2" s="337"/>
      <c r="W2" s="337">
        <f>(COUNTIF(W10:W535,1)/402)</f>
        <v>0</v>
      </c>
      <c r="X2" s="337">
        <f>(COUNTIF(X10:X535,1)/388)</f>
        <v>5.1546391752577319E-3</v>
      </c>
      <c r="Y2" s="337">
        <f>(COUNTIF(Y10:Y535,1)/370)</f>
        <v>1.0810810810810811E-2</v>
      </c>
      <c r="Z2" s="337">
        <f>(COUNTIF(Z10:Z535,1)/402)</f>
        <v>9.9502487562189053E-3</v>
      </c>
      <c r="AA2" s="337">
        <f>(COUNTIF(AA10:AA535,1)/402)</f>
        <v>1.4925373134328358E-2</v>
      </c>
      <c r="AB2" s="337"/>
      <c r="AC2" s="337"/>
      <c r="AD2" s="337"/>
      <c r="AE2" s="337">
        <f>(COUNTIF(AE10:AE535,1)/402)</f>
        <v>4.9751243781094526E-3</v>
      </c>
      <c r="AF2" s="337">
        <f>(COUNTIF(AF10:AF535,1)/402)</f>
        <v>1.9900497512437811E-2</v>
      </c>
      <c r="AG2" s="337">
        <f>(COUNTIF(AG10:AG535,1)/468)</f>
        <v>1.0683760683760684E-2</v>
      </c>
      <c r="AH2" s="337">
        <f>(COUNTIF(AH10:AH535,1)/402)</f>
        <v>1.2437810945273632E-2</v>
      </c>
      <c r="AI2" s="337">
        <f>(COUNTIF(AI10:AI535,1)/402)</f>
        <v>3.2338308457711441E-2</v>
      </c>
      <c r="AJ2" s="337">
        <f>(COUNTIF(AJ10:AJ535,1)/402)</f>
        <v>1.7412935323383085E-2</v>
      </c>
      <c r="AK2" s="337">
        <f>(COUNTIF(AK10:AK535,1)/402)</f>
        <v>7.462686567164179E-3</v>
      </c>
      <c r="AL2" s="337">
        <f>(COUNTIF(AL10:AL535,1)/402)</f>
        <v>0</v>
      </c>
      <c r="AM2" s="338"/>
      <c r="AN2" s="339"/>
      <c r="AO2" s="56"/>
      <c r="AP2" s="37"/>
      <c r="AQ2" s="182"/>
      <c r="AR2" s="22"/>
      <c r="AU2" s="54"/>
      <c r="GA2" s="359">
        <v>189</v>
      </c>
      <c r="GB2" s="359" t="s">
        <v>602</v>
      </c>
      <c r="GC2" s="359">
        <f>98+14</f>
        <v>112</v>
      </c>
      <c r="GD2" s="360">
        <f>GC2/GA2</f>
        <v>0.59259259259259256</v>
      </c>
    </row>
    <row r="3" spans="1:187" ht="25.5" x14ac:dyDescent="0.35">
      <c r="A3" s="331" t="s">
        <v>603</v>
      </c>
      <c r="C3" s="1"/>
      <c r="D3" s="641" t="s">
        <v>604</v>
      </c>
      <c r="E3" s="642"/>
      <c r="F3" s="642"/>
      <c r="G3" s="643"/>
      <c r="H3" s="241"/>
      <c r="I3" s="251"/>
      <c r="K3" s="251"/>
      <c r="L3" s="376"/>
      <c r="M3" s="336">
        <v>0.02</v>
      </c>
      <c r="N3" s="177">
        <f>(COUNTIF($N$10:$N$483,2)/448)</f>
        <v>2.232142857142857E-3</v>
      </c>
      <c r="O3" s="177"/>
      <c r="P3" s="177">
        <f>(COUNTIF($P$10:$P$483,2)/415)</f>
        <v>9.6385542168674707E-3</v>
      </c>
      <c r="Q3" s="177">
        <f>(COUNTIF($Q$10:$Q$483,2)/391)</f>
        <v>1.7902813299232736E-2</v>
      </c>
      <c r="R3" s="177">
        <f>(COUNTIF($R$10:$R$483,2)/391)</f>
        <v>1.7902813299232736E-2</v>
      </c>
      <c r="S3" s="177">
        <f>(COUNTIF($S$10:$S$483,2)/391)</f>
        <v>2.0460358056265986E-2</v>
      </c>
      <c r="T3" s="177">
        <f>(COUNTIF($T$10:$T$483,2)/391)</f>
        <v>5.1150895140664966E-3</v>
      </c>
      <c r="U3" s="177">
        <f>(COUNTIF(U10:U535,2)/391)</f>
        <v>1.278772378516624E-2</v>
      </c>
      <c r="V3" s="177"/>
      <c r="W3" s="177">
        <f>(COUNTIF(W10:W535,2)/391)</f>
        <v>0</v>
      </c>
      <c r="X3" s="177">
        <f>(COUNTIF(X10:X535,2)/388)</f>
        <v>2.8350515463917526E-2</v>
      </c>
      <c r="Y3" s="177">
        <f>(COUNTIF(Y10:Y535,2)/370)</f>
        <v>2.7027027027027029E-2</v>
      </c>
      <c r="Z3" s="177">
        <f>(COUNTIF(Z10:Z535,2)/391)</f>
        <v>5.3708439897698211E-2</v>
      </c>
      <c r="AA3" s="177">
        <f>(COUNTIF(AA10:AA535,2)/391)</f>
        <v>7.4168797953964194E-2</v>
      </c>
      <c r="AB3" s="177"/>
      <c r="AC3" s="177"/>
      <c r="AD3" s="177"/>
      <c r="AE3" s="177">
        <f>(COUNTIF(AE10:AE535,2)/391)</f>
        <v>9.2071611253196933E-2</v>
      </c>
      <c r="AF3" s="177">
        <f>(COUNTIF(AF10:AF535,2)/391)</f>
        <v>9.2071611253196933E-2</v>
      </c>
      <c r="AG3" s="177">
        <f>(COUNTIF(AG10:AG535,2)/468)</f>
        <v>6.4102564102564097E-2</v>
      </c>
      <c r="AH3" s="177">
        <f>(COUNTIF(AH10:AH535,2)/391)</f>
        <v>7.4168797953964194E-2</v>
      </c>
      <c r="AI3" s="177">
        <f>(COUNTIF(AI10:AI535,2)/391)</f>
        <v>8.6956521739130432E-2</v>
      </c>
      <c r="AJ3" s="177">
        <f>(COUNTIF(AJ10:AJ535,2)/391)</f>
        <v>5.8823529411764705E-2</v>
      </c>
      <c r="AK3" s="177">
        <f>(COUNTIF(AK10:AK535,2)/391)</f>
        <v>4.0920716112531973E-2</v>
      </c>
      <c r="AL3" s="177">
        <f>(COUNTIF(AL10:AL535,2)/391)</f>
        <v>0</v>
      </c>
      <c r="AM3" s="178"/>
      <c r="AN3" s="179"/>
      <c r="AO3" s="57"/>
      <c r="AP3" s="37"/>
      <c r="AQ3" s="182"/>
      <c r="AR3" s="22"/>
      <c r="GA3" s="359">
        <v>245</v>
      </c>
      <c r="GB3" s="359" t="s">
        <v>605</v>
      </c>
      <c r="GC3" s="359">
        <f>170+45</f>
        <v>215</v>
      </c>
      <c r="GD3" s="360">
        <f>GC3/GA3</f>
        <v>0.87755102040816324</v>
      </c>
    </row>
    <row r="4" spans="1:187" ht="18" x14ac:dyDescent="0.2">
      <c r="A4" s="332" t="s">
        <v>606</v>
      </c>
      <c r="C4" s="1"/>
      <c r="D4" s="641" t="s">
        <v>607</v>
      </c>
      <c r="E4" s="642"/>
      <c r="F4" s="642"/>
      <c r="G4" s="643"/>
      <c r="H4" s="241"/>
      <c r="I4" s="251"/>
      <c r="K4" s="251"/>
      <c r="L4" s="376"/>
      <c r="M4" s="336">
        <v>0.03</v>
      </c>
      <c r="N4" s="177">
        <f>(COUNTIF($N$10:$N$483,3)/448)</f>
        <v>0</v>
      </c>
      <c r="O4" s="177"/>
      <c r="P4" s="177">
        <f>(COUNTIF($P$10:$P$483,3)/415)</f>
        <v>1.6867469879518072E-2</v>
      </c>
      <c r="Q4" s="177">
        <f>(COUNTIF($Q$10:$Q$483,3)/391)</f>
        <v>3.3248081841432228E-2</v>
      </c>
      <c r="R4" s="177">
        <f>(COUNTIF($R$10:$R$483,3)/391)</f>
        <v>4.6035805626598467E-2</v>
      </c>
      <c r="S4" s="177">
        <f>(COUNTIF($S$10:$S$483,3)/391)</f>
        <v>5.1150895140664961E-2</v>
      </c>
      <c r="T4" s="177">
        <f>(COUNTIF($T$10:$T$483,3)/391)</f>
        <v>2.3017902813299233E-2</v>
      </c>
      <c r="U4" s="177">
        <f>(COUNTIF(U10:U535,3)/391)</f>
        <v>2.8132992327365727E-2</v>
      </c>
      <c r="V4" s="177"/>
      <c r="W4" s="177">
        <f>(COUNTIF(W10:W535,3)/391)</f>
        <v>0</v>
      </c>
      <c r="X4" s="177">
        <f>(COUNTIF(X10:X535,3)/388)</f>
        <v>5.6701030927835051E-2</v>
      </c>
      <c r="Y4" s="177">
        <f>(COUNTIF(Y10:Y535,3)/370)</f>
        <v>0.11891891891891893</v>
      </c>
      <c r="Z4" s="177">
        <f>(COUNTIF(Z10:Z535,3)/391)</f>
        <v>0.16368286445012789</v>
      </c>
      <c r="AA4" s="177">
        <f>(COUNTIF(AA10:AA535,3)/391)</f>
        <v>0.15601023017902813</v>
      </c>
      <c r="AB4" s="177"/>
      <c r="AC4" s="177"/>
      <c r="AD4" s="177"/>
      <c r="AE4" s="177">
        <f>(COUNTIF(AE10:AE535,3)/391)</f>
        <v>0.17135549872122763</v>
      </c>
      <c r="AF4" s="177">
        <f>(COUNTIF(AF10:AF535,3)/391)</f>
        <v>0.15089514066496162</v>
      </c>
      <c r="AG4" s="177">
        <f>(COUNTIF(AG10:AG535,3)/468)</f>
        <v>0.14743589743589744</v>
      </c>
      <c r="AH4" s="177">
        <f>(COUNTIF(AH10:AH535,3)/391)</f>
        <v>0.14066496163682865</v>
      </c>
      <c r="AI4" s="177">
        <f>(COUNTIF(AI10:AI535,3)/391)</f>
        <v>0.15601023017902813</v>
      </c>
      <c r="AJ4" s="177">
        <f>(COUNTIF(AJ10:AJ535,3)/391)</f>
        <v>8.1841432225063945E-2</v>
      </c>
      <c r="AK4" s="177">
        <f>(COUNTIF(AK10:AK535,3)/391)</f>
        <v>3.3248081841432228E-2</v>
      </c>
      <c r="AL4" s="177">
        <f>(COUNTIF(AL10:AL535,3)/391)</f>
        <v>0</v>
      </c>
      <c r="AM4" s="372"/>
      <c r="AN4" s="179"/>
      <c r="AO4" s="57"/>
      <c r="AP4" s="145"/>
      <c r="AQ4" s="182"/>
      <c r="AR4" s="22"/>
      <c r="GC4" s="356">
        <f>434-367</f>
        <v>67</v>
      </c>
    </row>
    <row r="5" spans="1:187" ht="18" x14ac:dyDescent="0.2">
      <c r="A5" s="39" t="s">
        <v>609</v>
      </c>
      <c r="C5" s="1"/>
      <c r="D5" s="641" t="s">
        <v>610</v>
      </c>
      <c r="E5" s="642"/>
      <c r="F5" s="642"/>
      <c r="G5" s="643"/>
      <c r="H5" s="241"/>
      <c r="I5" s="251"/>
      <c r="K5" s="251"/>
      <c r="L5" s="376"/>
      <c r="M5" s="336">
        <v>0.04</v>
      </c>
      <c r="N5" s="177">
        <f>(COUNTIF($N$10:$N$483,4)/448)</f>
        <v>2.232142857142857E-3</v>
      </c>
      <c r="O5" s="177"/>
      <c r="P5" s="177">
        <f>(COUNTIF($P$10:$P$483,4)/415)</f>
        <v>2.4096385542168677E-3</v>
      </c>
      <c r="Q5" s="177">
        <f>(COUNTIF($Q$10:$Q$483,4)/391)</f>
        <v>5.8823529411764705E-2</v>
      </c>
      <c r="R5" s="177">
        <f>(COUNTIF($R$10:$R$483,4)/391)</f>
        <v>4.6035805626598467E-2</v>
      </c>
      <c r="S5" s="177">
        <f>(COUNTIF($S$10:$S$483,4)/391)</f>
        <v>5.1150895140664961E-2</v>
      </c>
      <c r="T5" s="177">
        <f>(COUNTIF($T$10:$T$483,4)/391)</f>
        <v>1.7902813299232736E-2</v>
      </c>
      <c r="U5" s="177">
        <f>(COUNTIF(U10:U535,4)/391)</f>
        <v>5.1150895140664966E-3</v>
      </c>
      <c r="V5" s="177"/>
      <c r="W5" s="177">
        <f>(COUNTIF(W10:W535,4)/391)</f>
        <v>0</v>
      </c>
      <c r="X5" s="177">
        <f>(COUNTIF(X10:X535,4)/388)</f>
        <v>3.3505154639175257E-2</v>
      </c>
      <c r="Y5" s="177">
        <f>(COUNTIF(Y10:Y535,4)/370)</f>
        <v>5.1351351351351354E-2</v>
      </c>
      <c r="Z5" s="177">
        <f>(COUNTIF(Z10:Z535,4)/391)</f>
        <v>7.4168797953964194E-2</v>
      </c>
      <c r="AA5" s="177">
        <f>(COUNTIF(AA10:AA535,4)/391)</f>
        <v>7.6726342710997444E-2</v>
      </c>
      <c r="AB5" s="177"/>
      <c r="AC5" s="177"/>
      <c r="AD5" s="177"/>
      <c r="AE5" s="177">
        <f>(COUNTIF(AE10:AE535,4)/391)</f>
        <v>8.6956521739130432E-2</v>
      </c>
      <c r="AF5" s="177">
        <f>(COUNTIF(AF10:AF535,4)/391)</f>
        <v>6.6496163682864456E-2</v>
      </c>
      <c r="AG5" s="177">
        <f>(COUNTIF(AG10:AG535,4)/468)</f>
        <v>3.2051282051282048E-2</v>
      </c>
      <c r="AH5" s="177">
        <f>(COUNTIF(AH10:AH535,4)/391)</f>
        <v>6.3938618925831206E-2</v>
      </c>
      <c r="AI5" s="177">
        <f>(COUNTIF(AI10:AI535,4)/391)</f>
        <v>6.3938618925831206E-2</v>
      </c>
      <c r="AJ5" s="177">
        <f>(COUNTIF(AJ10:AJ535,4)/391)</f>
        <v>4.6035805626598467E-2</v>
      </c>
      <c r="AK5" s="177">
        <f>(COUNTIF(AK10:AK535,4)/391)</f>
        <v>0</v>
      </c>
      <c r="AL5" s="177">
        <f>(COUNTIF(AL10:AL535,4)/391)</f>
        <v>0</v>
      </c>
      <c r="AM5" s="178"/>
      <c r="AN5" s="179"/>
      <c r="AO5" s="57"/>
      <c r="AP5" s="37"/>
      <c r="AQ5" s="182"/>
      <c r="AR5" s="22"/>
      <c r="GA5" s="1">
        <f>GA3+GA2</f>
        <v>434</v>
      </c>
      <c r="GC5" s="1">
        <f>GC3+GC2</f>
        <v>327</v>
      </c>
      <c r="GD5" s="1">
        <f>GC5/GA5</f>
        <v>0.75345622119815669</v>
      </c>
    </row>
    <row r="6" spans="1:187" ht="18" x14ac:dyDescent="0.2">
      <c r="A6" s="40" t="s">
        <v>613</v>
      </c>
      <c r="C6" s="1"/>
      <c r="D6" s="641" t="s">
        <v>614</v>
      </c>
      <c r="E6" s="642"/>
      <c r="F6" s="642"/>
      <c r="G6" s="643"/>
      <c r="H6" s="241"/>
      <c r="I6" s="251"/>
      <c r="K6" s="251"/>
      <c r="L6" s="376"/>
      <c r="M6" s="336" t="s">
        <v>615</v>
      </c>
      <c r="N6" s="177">
        <f>(COUNTIF($N$10:$N$483,"OK")/448)</f>
        <v>0.39285714285714285</v>
      </c>
      <c r="O6" s="177"/>
      <c r="P6" s="177">
        <f>(COUNTIF($P$10:$P$483,"OK")/415)</f>
        <v>0.66746987951807224</v>
      </c>
      <c r="Q6" s="177">
        <f>(COUNTIF($Q$10:$Q$483,"OK")/391)</f>
        <v>0.55754475703324813</v>
      </c>
      <c r="R6" s="177">
        <f>(COUNTIF($R$10:$R$483,"OK")/391)</f>
        <v>0.68797953964194369</v>
      </c>
      <c r="S6" s="177">
        <f>(COUNTIF($S$10:$S$483,"OK")/391)</f>
        <v>0.67263427109974427</v>
      </c>
      <c r="T6" s="177">
        <f>(COUNTIF($T$10:$T$483,"OK")/391)</f>
        <v>0.29411764705882354</v>
      </c>
      <c r="U6" s="177">
        <f>(COUNTIF(U10:U535,"OK")/391)</f>
        <v>0.47826086956521741</v>
      </c>
      <c r="V6" s="177"/>
      <c r="W6" s="177">
        <f>(COUNTIF(W10:W535,"OK")/391)</f>
        <v>7.6726342710997444E-3</v>
      </c>
      <c r="X6" s="177">
        <f>(COUNTIF(X10:X535,"OK")/388)</f>
        <v>0.45618556701030927</v>
      </c>
      <c r="Y6" s="177">
        <f>(COUNTIF(Y10:Y535,"OK")/370)</f>
        <v>0.64864864864864868</v>
      </c>
      <c r="Z6" s="177">
        <f>(COUNTIF(Z10:Z535,"OK")/391)</f>
        <v>0.55498721227621484</v>
      </c>
      <c r="AA6" s="177">
        <f>(COUNTIF(AA10:AA535,"OK")/391)</f>
        <v>0.54475703324808189</v>
      </c>
      <c r="AB6" s="177"/>
      <c r="AC6" s="177"/>
      <c r="AD6" s="177"/>
      <c r="AE6" s="177">
        <f>(COUNTIF(AE10:AE535,"OK")/391)</f>
        <v>0.47314578005115088</v>
      </c>
      <c r="AF6" s="177">
        <f>(COUNTIF(AF10:AF535,"OK")/391)</f>
        <v>0.41176470588235292</v>
      </c>
      <c r="AG6" s="177">
        <f>(COUNTIF(AG10:AG535,"OK")/468)</f>
        <v>0.46367521367521369</v>
      </c>
      <c r="AH6" s="177">
        <f>(COUNTIF(AH10:AH535,"OK")/391)</f>
        <v>0.13043478260869565</v>
      </c>
      <c r="AI6" s="177">
        <f>(COUNTIF(AI10:AI535,"OK")/391)</f>
        <v>0.15345268542199489</v>
      </c>
      <c r="AJ6" s="177">
        <f>(COUNTIF(AJ10:AJ535,"OK")/391)</f>
        <v>0.12276214833759591</v>
      </c>
      <c r="AK6" s="177">
        <f>(COUNTIF(AK10:AK535,"OK")/391)</f>
        <v>8.4398976982097182E-2</v>
      </c>
      <c r="AL6" s="177">
        <f>(COUNTIF(AL10:AL535,"OK")/391)</f>
        <v>0</v>
      </c>
      <c r="AM6" s="178"/>
      <c r="AN6" s="179"/>
      <c r="AO6" s="57"/>
      <c r="AP6" s="37"/>
      <c r="AQ6" s="183"/>
      <c r="AR6" s="28"/>
    </row>
    <row r="7" spans="1:187" ht="18" x14ac:dyDescent="0.2">
      <c r="A7" s="41" t="s">
        <v>616</v>
      </c>
      <c r="C7" s="1"/>
      <c r="D7" s="644" t="s">
        <v>617</v>
      </c>
      <c r="E7" s="645"/>
      <c r="F7" s="645"/>
      <c r="G7" s="646"/>
      <c r="H7" s="241"/>
      <c r="I7" s="251"/>
      <c r="K7" s="251"/>
      <c r="L7" s="376"/>
      <c r="M7" s="336" t="s">
        <v>618</v>
      </c>
      <c r="N7" s="177">
        <f>(COUNTIF($N$10:$N$483,"NR")/448)</f>
        <v>0.625</v>
      </c>
      <c r="O7" s="177"/>
      <c r="P7" s="177">
        <f>(COUNTIF($P$10:$P$483,"NR")/415)</f>
        <v>0.40722891566265063</v>
      </c>
      <c r="Q7" s="177">
        <f>(COUNTIF($Q$10:$Q$483,"NR")/391)</f>
        <v>0.50383631713554988</v>
      </c>
      <c r="R7" s="177">
        <f>(COUNTIF($R$10:$R$483,"NR")/391)</f>
        <v>0.37084398976982097</v>
      </c>
      <c r="S7" s="177">
        <f>(COUNTIF($S$10:$S$483,"NR")/391)</f>
        <v>0.33503836317135549</v>
      </c>
      <c r="T7" s="177">
        <f>(COUNTIF($T$10:$T$483,"NR")/391)</f>
        <v>0.6470588235294118</v>
      </c>
      <c r="U7" s="177">
        <f>(COUNTIF(U10:U535,"NR")/391)</f>
        <v>0.65728900255754474</v>
      </c>
      <c r="V7" s="177"/>
      <c r="W7" s="177">
        <f>(COUNTIF(W10:W535,"NR")/391)</f>
        <v>1.081841432225064</v>
      </c>
      <c r="X7" s="177">
        <f>(COUNTIF(X10:X535,"NR")/388)</f>
        <v>0.61340206185567014</v>
      </c>
      <c r="Y7" s="177">
        <f>(COUNTIF(Y10:Y535,"NR")/370)</f>
        <v>0.39189189189189189</v>
      </c>
      <c r="Z7" s="177">
        <f>(COUNTIF(Z10:Z535,"NR")/391)</f>
        <v>0.32736572890025578</v>
      </c>
      <c r="AA7" s="177">
        <f>(COUNTIF(AA10:AA535,"NR")/391)</f>
        <v>0.31713554987212278</v>
      </c>
      <c r="AB7" s="177"/>
      <c r="AC7" s="177"/>
      <c r="AD7" s="177"/>
      <c r="AE7" s="177">
        <f>(COUNTIF(AE10:AE535,"NR")/391)</f>
        <v>0.33248081841432225</v>
      </c>
      <c r="AF7" s="177">
        <f>(COUNTIF(AF10:AF535,"NR")/391)</f>
        <v>0.43989769820971869</v>
      </c>
      <c r="AG7" s="177">
        <f>(COUNTIF(AG10:AG535,"NR")/468)</f>
        <v>0.26923076923076922</v>
      </c>
      <c r="AH7" s="177">
        <f>(COUNTIF(AH10:AH535,"NR")/391)</f>
        <v>0.35549872122762149</v>
      </c>
      <c r="AI7" s="177">
        <f>(COUNTIF(AI10:AI535,"NR")/391)</f>
        <v>0.20716112531969311</v>
      </c>
      <c r="AJ7" s="177">
        <f>(COUNTIF(AJ10:AJ535,"NR")/391)</f>
        <v>0.27621483375959077</v>
      </c>
      <c r="AK7" s="177">
        <f>(COUNTIF(AK10:AK535,"NR")/391)</f>
        <v>0.35549872122762149</v>
      </c>
      <c r="AL7" s="177">
        <f>(COUNTIF(AL10:AL535,"NR")/391)</f>
        <v>1.2020460358056266</v>
      </c>
      <c r="AM7" s="178"/>
      <c r="AN7" s="179"/>
      <c r="AO7" s="57"/>
      <c r="AP7" s="37"/>
      <c r="AQ7" s="182"/>
      <c r="AR7" s="22"/>
    </row>
    <row r="8" spans="1:187" ht="18.75" thickBot="1" x14ac:dyDescent="0.3">
      <c r="A8" s="42" t="s">
        <v>619</v>
      </c>
      <c r="D8" s="635"/>
      <c r="E8" s="636"/>
      <c r="F8" s="636"/>
      <c r="G8" s="637"/>
      <c r="H8" s="301"/>
      <c r="I8" s="301"/>
      <c r="J8" s="302"/>
      <c r="K8" s="301"/>
      <c r="L8" s="377"/>
      <c r="M8" s="336" t="s">
        <v>620</v>
      </c>
      <c r="N8" s="176">
        <f>SUM(N2:N6)</f>
        <v>0.39732142857142855</v>
      </c>
      <c r="O8" s="176"/>
      <c r="P8" s="176">
        <f t="shared" ref="P8:U8" si="0">SUM(P2:P6)</f>
        <v>0.69638554216867465</v>
      </c>
      <c r="Q8" s="176">
        <f t="shared" si="0"/>
        <v>0.6675191815856778</v>
      </c>
      <c r="R8" s="176">
        <f t="shared" si="0"/>
        <v>0.80044152638342814</v>
      </c>
      <c r="S8" s="176">
        <f t="shared" si="0"/>
        <v>0.80534666819355905</v>
      </c>
      <c r="T8" s="176">
        <f t="shared" si="0"/>
        <v>0.34264101487447673</v>
      </c>
      <c r="U8" s="176">
        <f t="shared" si="0"/>
        <v>0.52678423738087055</v>
      </c>
      <c r="V8" s="176"/>
      <c r="W8" s="176">
        <f>SUM(W2:W6)</f>
        <v>7.6726342710997444E-3</v>
      </c>
      <c r="X8" s="176">
        <f>226/388</f>
        <v>0.58247422680412375</v>
      </c>
      <c r="Y8" s="175">
        <f>(370-53)/370</f>
        <v>0.85675675675675678</v>
      </c>
      <c r="Z8" s="175">
        <f>333/366</f>
        <v>0.9098360655737705</v>
      </c>
      <c r="AA8" s="176">
        <f>(367-26)/367</f>
        <v>0.92915531335149859</v>
      </c>
      <c r="AB8" s="176"/>
      <c r="AC8" s="176"/>
      <c r="AD8" s="176"/>
      <c r="AE8" s="176">
        <f>333/367</f>
        <v>0.9073569482288828</v>
      </c>
      <c r="AF8" s="176">
        <f>290/367</f>
        <v>0.7901907356948229</v>
      </c>
      <c r="AG8" s="176">
        <f>336/435</f>
        <v>0.77241379310344827</v>
      </c>
      <c r="AH8" s="176">
        <f>322/(426)</f>
        <v>0.755868544600939</v>
      </c>
      <c r="AI8" s="176">
        <f>375/413</f>
        <v>0.90799031476997583</v>
      </c>
      <c r="AJ8" s="578">
        <f>352/412</f>
        <v>0.85436893203883491</v>
      </c>
      <c r="AK8" s="578">
        <f>323/412</f>
        <v>0.78398058252427183</v>
      </c>
      <c r="AL8" s="20"/>
      <c r="AM8" s="303"/>
      <c r="AN8" s="304"/>
      <c r="AO8" s="58"/>
      <c r="AP8" s="133"/>
      <c r="AQ8" s="184"/>
      <c r="AR8" s="20"/>
      <c r="AS8" s="1"/>
      <c r="AU8" s="20"/>
    </row>
    <row r="9" spans="1:187" s="335" customFormat="1" ht="102.75" customHeight="1" x14ac:dyDescent="0.2">
      <c r="A9" s="305" t="s">
        <v>621</v>
      </c>
      <c r="B9" s="306" t="s">
        <v>624</v>
      </c>
      <c r="C9" s="306" t="s">
        <v>622</v>
      </c>
      <c r="D9" s="306" t="s">
        <v>623</v>
      </c>
      <c r="E9" s="307" t="s">
        <v>2868</v>
      </c>
      <c r="F9" s="306" t="s">
        <v>0</v>
      </c>
      <c r="G9" s="306" t="s">
        <v>625</v>
      </c>
      <c r="H9" s="307" t="s">
        <v>2869</v>
      </c>
      <c r="I9" s="307" t="s">
        <v>2870</v>
      </c>
      <c r="J9" s="306" t="s">
        <v>623</v>
      </c>
      <c r="K9" s="307" t="s">
        <v>2615</v>
      </c>
      <c r="L9" s="378" t="s">
        <v>626</v>
      </c>
      <c r="M9" s="306" t="s">
        <v>623</v>
      </c>
      <c r="N9" s="308">
        <v>43922</v>
      </c>
      <c r="O9" s="309" t="s">
        <v>2871</v>
      </c>
      <c r="P9" s="308">
        <v>43952</v>
      </c>
      <c r="Q9" s="308">
        <v>43983</v>
      </c>
      <c r="R9" s="308">
        <v>44013</v>
      </c>
      <c r="S9" s="308">
        <v>44044</v>
      </c>
      <c r="T9" s="308">
        <v>44075</v>
      </c>
      <c r="U9" s="308">
        <v>44105</v>
      </c>
      <c r="V9" s="309" t="s">
        <v>2871</v>
      </c>
      <c r="W9" s="308">
        <v>44136</v>
      </c>
      <c r="X9" s="308">
        <v>44166</v>
      </c>
      <c r="Y9" s="308">
        <v>44197</v>
      </c>
      <c r="Z9" s="308">
        <v>44228</v>
      </c>
      <c r="AA9" s="308">
        <v>44256</v>
      </c>
      <c r="AB9" s="310" t="s">
        <v>2872</v>
      </c>
      <c r="AC9" s="310" t="s">
        <v>2873</v>
      </c>
      <c r="AD9" s="310" t="s">
        <v>2874</v>
      </c>
      <c r="AE9" s="308">
        <v>44287</v>
      </c>
      <c r="AF9" s="308">
        <v>44317</v>
      </c>
      <c r="AG9" s="308">
        <v>44348</v>
      </c>
      <c r="AH9" s="308">
        <v>44378</v>
      </c>
      <c r="AI9" s="308">
        <v>44409</v>
      </c>
      <c r="AJ9" s="308">
        <v>44440</v>
      </c>
      <c r="AK9" s="308">
        <v>44470</v>
      </c>
      <c r="AL9" s="308">
        <v>44501</v>
      </c>
      <c r="AM9" s="311" t="s">
        <v>627</v>
      </c>
      <c r="AN9" s="311" t="s">
        <v>628</v>
      </c>
      <c r="AO9" s="311" t="s">
        <v>2875</v>
      </c>
      <c r="AP9" s="311" t="s">
        <v>630</v>
      </c>
      <c r="AQ9" s="312" t="s">
        <v>2876</v>
      </c>
      <c r="AR9" s="313" t="s">
        <v>631</v>
      </c>
      <c r="AS9" s="313" t="s">
        <v>632</v>
      </c>
      <c r="AT9" s="306" t="s">
        <v>633</v>
      </c>
      <c r="AU9" s="306" t="s">
        <v>634</v>
      </c>
      <c r="AV9" s="318"/>
      <c r="AW9" s="319" t="s">
        <v>635</v>
      </c>
      <c r="AX9" s="319" t="s">
        <v>636</v>
      </c>
      <c r="AY9" s="319" t="s">
        <v>637</v>
      </c>
      <c r="AZ9" s="320" t="s">
        <v>638</v>
      </c>
      <c r="BA9" s="320" t="s">
        <v>639</v>
      </c>
      <c r="BB9" s="320" t="s">
        <v>640</v>
      </c>
      <c r="BC9" s="320" t="s">
        <v>641</v>
      </c>
      <c r="BD9" s="320" t="s">
        <v>642</v>
      </c>
      <c r="BE9" s="320" t="s">
        <v>643</v>
      </c>
      <c r="BF9" s="320" t="s">
        <v>644</v>
      </c>
      <c r="BG9" s="319" t="s">
        <v>645</v>
      </c>
      <c r="BH9" s="319" t="s">
        <v>646</v>
      </c>
      <c r="BI9" s="319" t="s">
        <v>647</v>
      </c>
      <c r="BJ9" s="319" t="s">
        <v>648</v>
      </c>
      <c r="BK9" s="319" t="s">
        <v>649</v>
      </c>
      <c r="BL9" s="319" t="s">
        <v>650</v>
      </c>
      <c r="BM9" s="319" t="s">
        <v>651</v>
      </c>
      <c r="BN9" s="319" t="s">
        <v>652</v>
      </c>
      <c r="BO9" s="319" t="s">
        <v>653</v>
      </c>
      <c r="BP9" s="319" t="s">
        <v>654</v>
      </c>
      <c r="BQ9" s="319" t="s">
        <v>655</v>
      </c>
      <c r="BR9" s="319" t="s">
        <v>627</v>
      </c>
      <c r="BS9" s="318"/>
      <c r="BT9" s="318"/>
      <c r="BU9" s="318"/>
      <c r="BV9" s="318"/>
      <c r="BW9" s="318"/>
      <c r="BX9" s="318"/>
      <c r="BY9" s="318"/>
      <c r="BZ9" s="318"/>
      <c r="CA9" s="318"/>
      <c r="CB9" s="318"/>
      <c r="CC9" s="318"/>
      <c r="CD9" s="318"/>
      <c r="CE9" s="318"/>
      <c r="CF9" s="318"/>
      <c r="CG9" s="318"/>
      <c r="CH9" s="318"/>
      <c r="CI9" s="318"/>
      <c r="CJ9" s="318"/>
      <c r="CK9" s="318"/>
      <c r="CL9" s="318"/>
      <c r="CM9" s="318"/>
      <c r="CN9" s="318"/>
      <c r="CO9" s="318"/>
      <c r="CP9" s="318"/>
      <c r="CQ9" s="318"/>
      <c r="CR9" s="318"/>
      <c r="CS9" s="318"/>
      <c r="CT9" s="318"/>
      <c r="CU9" s="318"/>
      <c r="CV9" s="318"/>
      <c r="CW9" s="318"/>
      <c r="CX9" s="318"/>
      <c r="CY9" s="318"/>
      <c r="CZ9" s="318"/>
      <c r="DA9" s="318"/>
      <c r="DB9" s="318"/>
      <c r="DC9" s="318"/>
      <c r="DD9" s="318"/>
      <c r="DE9" s="318"/>
      <c r="DF9" s="318"/>
      <c r="DG9" s="318"/>
      <c r="DH9" s="318"/>
      <c r="DI9" s="318"/>
      <c r="DJ9" s="318"/>
      <c r="DK9" s="318"/>
      <c r="DL9" s="318"/>
      <c r="DM9" s="318"/>
      <c r="DN9" s="318"/>
      <c r="DO9" s="318"/>
      <c r="DP9" s="318"/>
      <c r="DQ9" s="318"/>
      <c r="DR9" s="318"/>
      <c r="DS9" s="318"/>
      <c r="DT9" s="318"/>
      <c r="DU9" s="318"/>
      <c r="DV9" s="318"/>
      <c r="DW9" s="318"/>
      <c r="DX9" s="318"/>
      <c r="DY9" s="318"/>
      <c r="DZ9" s="318"/>
      <c r="EA9" s="318"/>
      <c r="EB9" s="318"/>
      <c r="EC9" s="318"/>
      <c r="ED9" s="318"/>
      <c r="EE9" s="318"/>
      <c r="EF9" s="318"/>
      <c r="EG9" s="318"/>
      <c r="EH9" s="318"/>
      <c r="EI9" s="318"/>
      <c r="EJ9" s="318"/>
      <c r="EK9" s="318"/>
      <c r="EL9" s="318"/>
      <c r="EM9" s="318"/>
      <c r="EN9" s="318"/>
      <c r="EO9" s="318"/>
      <c r="EP9" s="318"/>
      <c r="EQ9" s="318"/>
      <c r="ER9" s="318"/>
      <c r="ES9" s="318"/>
      <c r="ET9" s="318"/>
      <c r="EU9" s="318"/>
      <c r="EV9" s="318"/>
      <c r="EW9" s="318"/>
      <c r="EX9" s="318"/>
      <c r="EY9" s="318"/>
      <c r="EZ9" s="318"/>
      <c r="FA9" s="318"/>
      <c r="FB9" s="318"/>
      <c r="FC9" s="318"/>
      <c r="FD9" s="318"/>
      <c r="FE9" s="318"/>
      <c r="FF9" s="318"/>
      <c r="FG9" s="318"/>
      <c r="FH9" s="318"/>
      <c r="FI9" s="318"/>
      <c r="FJ9" s="318"/>
      <c r="FK9" s="318"/>
      <c r="FL9" s="318"/>
      <c r="FM9" s="318"/>
      <c r="FN9" s="318"/>
      <c r="FO9" s="318"/>
      <c r="FP9" s="318"/>
      <c r="FQ9" s="318"/>
      <c r="FR9" s="318"/>
      <c r="FS9" s="318"/>
      <c r="FT9" s="318"/>
      <c r="FU9" s="318"/>
      <c r="FV9" s="318"/>
      <c r="FW9" s="333"/>
      <c r="GD9" s="335" t="s">
        <v>657</v>
      </c>
      <c r="GE9" s="335">
        <v>19</v>
      </c>
    </row>
    <row r="10" spans="1:187" ht="16.5" customHeight="1" x14ac:dyDescent="0.2">
      <c r="A10" s="43" t="s">
        <v>1407</v>
      </c>
      <c r="B10" s="3"/>
      <c r="C10" s="22" t="s">
        <v>1408</v>
      </c>
      <c r="D10" s="5" t="str">
        <f>VLOOKUP(F10,route!A:B,2,FALSE)</f>
        <v>North Util</v>
      </c>
      <c r="E10" s="233">
        <v>8520</v>
      </c>
      <c r="F10" s="265" t="s">
        <v>350</v>
      </c>
      <c r="G10" s="357" t="s">
        <v>1410</v>
      </c>
      <c r="H10" s="193" t="s">
        <v>1410</v>
      </c>
      <c r="I10" s="193" t="s">
        <v>1410</v>
      </c>
      <c r="K10" s="193" t="s">
        <v>2639</v>
      </c>
      <c r="L10" s="193"/>
      <c r="M10" s="5" t="s">
        <v>676</v>
      </c>
      <c r="N10" s="21" t="s">
        <v>16</v>
      </c>
      <c r="O10" s="25"/>
      <c r="P10" s="21" t="s">
        <v>16</v>
      </c>
      <c r="Q10" s="21" t="s">
        <v>663</v>
      </c>
      <c r="R10" s="21" t="s">
        <v>663</v>
      </c>
      <c r="S10" s="21" t="s">
        <v>663</v>
      </c>
      <c r="T10" s="21" t="s">
        <v>814</v>
      </c>
      <c r="U10" s="21" t="s">
        <v>814</v>
      </c>
      <c r="V10" s="21" t="s">
        <v>814</v>
      </c>
      <c r="W10" s="21" t="s">
        <v>814</v>
      </c>
      <c r="X10" s="21" t="s">
        <v>814</v>
      </c>
      <c r="Y10" s="21" t="s">
        <v>814</v>
      </c>
      <c r="Z10" s="21" t="s">
        <v>814</v>
      </c>
      <c r="AA10" s="21" t="s">
        <v>814</v>
      </c>
      <c r="AB10" s="21" t="s">
        <v>814</v>
      </c>
      <c r="AC10" s="21" t="s">
        <v>814</v>
      </c>
      <c r="AD10" s="21" t="s">
        <v>814</v>
      </c>
      <c r="AE10" s="21" t="s">
        <v>814</v>
      </c>
      <c r="AF10" s="21" t="s">
        <v>814</v>
      </c>
      <c r="AG10" s="21" t="s">
        <v>814</v>
      </c>
      <c r="AH10" s="21" t="s">
        <v>814</v>
      </c>
      <c r="AI10" s="21" t="s">
        <v>814</v>
      </c>
      <c r="AJ10" s="21" t="s">
        <v>814</v>
      </c>
      <c r="AK10" s="21" t="s">
        <v>664</v>
      </c>
      <c r="AL10" s="21" t="s">
        <v>16</v>
      </c>
      <c r="AM10" s="88" t="s">
        <v>1411</v>
      </c>
      <c r="AN10" s="387"/>
      <c r="AO10" s="314" t="e">
        <f>VLOOKUP(AN10,#REF!,1,FALSE)</f>
        <v>#REF!</v>
      </c>
      <c r="AP10" s="315" t="e">
        <f>VLOOKUP(F10,'Monthly AMS report'!GN:GO,2,FALSE)</f>
        <v>#N/A</v>
      </c>
      <c r="AQ10" s="316" t="s">
        <v>2585</v>
      </c>
      <c r="AR10" s="3"/>
      <c r="AS10" s="3"/>
      <c r="AT10" s="5">
        <v>4</v>
      </c>
      <c r="AU10" s="5">
        <v>8</v>
      </c>
      <c r="AV10" s="5">
        <v>32</v>
      </c>
      <c r="AW10" s="5"/>
      <c r="AX10" s="5"/>
      <c r="AY10" s="5"/>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5"/>
      <c r="FU10" s="5"/>
      <c r="FV10" s="5"/>
      <c r="FW10" s="334"/>
      <c r="FX10" s="4"/>
      <c r="FY10" s="4"/>
    </row>
    <row r="11" spans="1:187" ht="16.5" customHeight="1" x14ac:dyDescent="0.2">
      <c r="A11" s="43" t="s">
        <v>672</v>
      </c>
      <c r="B11" s="3"/>
      <c r="C11" s="22" t="s">
        <v>673</v>
      </c>
      <c r="D11" s="5" t="str">
        <f>VLOOKUP(F11,route!A:B,2,FALSE)</f>
        <v>300 Ton</v>
      </c>
      <c r="E11" s="233">
        <v>6382</v>
      </c>
      <c r="F11" s="265" t="s">
        <v>40</v>
      </c>
      <c r="G11" s="231" t="s">
        <v>675</v>
      </c>
      <c r="H11" s="193" t="s">
        <v>2877</v>
      </c>
      <c r="I11" s="193" t="s">
        <v>675</v>
      </c>
      <c r="K11" s="193" t="s">
        <v>674</v>
      </c>
      <c r="L11" s="193"/>
      <c r="M11" s="5" t="s">
        <v>676</v>
      </c>
      <c r="N11" s="21" t="s">
        <v>16</v>
      </c>
      <c r="O11" s="25"/>
      <c r="P11" s="21" t="s">
        <v>663</v>
      </c>
      <c r="Q11" s="21" t="s">
        <v>663</v>
      </c>
      <c r="R11" s="21" t="s">
        <v>16</v>
      </c>
      <c r="S11" s="21" t="s">
        <v>663</v>
      </c>
      <c r="T11" s="21" t="s">
        <v>663</v>
      </c>
      <c r="U11" s="21" t="s">
        <v>16</v>
      </c>
      <c r="V11" s="25"/>
      <c r="W11" s="21" t="s">
        <v>16</v>
      </c>
      <c r="X11" s="21" t="s">
        <v>16</v>
      </c>
      <c r="Y11" s="21" t="s">
        <v>16</v>
      </c>
      <c r="Z11" s="21" t="s">
        <v>16</v>
      </c>
      <c r="AA11" s="21" t="s">
        <v>663</v>
      </c>
      <c r="AB11" s="21"/>
      <c r="AC11" s="214"/>
      <c r="AD11" s="214"/>
      <c r="AE11" s="21" t="s">
        <v>16</v>
      </c>
      <c r="AF11" s="21" t="s">
        <v>16</v>
      </c>
      <c r="AG11" s="21" t="s">
        <v>4</v>
      </c>
      <c r="AH11" s="21" t="s">
        <v>4</v>
      </c>
      <c r="AI11" s="21" t="s">
        <v>16</v>
      </c>
      <c r="AJ11" s="21" t="s">
        <v>4</v>
      </c>
      <c r="AK11" s="21" t="s">
        <v>4</v>
      </c>
      <c r="AL11" s="21" t="s">
        <v>16</v>
      </c>
      <c r="AM11" s="24"/>
      <c r="AN11" s="387"/>
      <c r="AO11" s="314" t="e">
        <f>VLOOKUP(AN11,#REF!,1,FALSE)</f>
        <v>#REF!</v>
      </c>
      <c r="AP11" s="315">
        <f>VLOOKUP(F11,'Monthly AMS report'!GN:GO,2,FALSE)</f>
        <v>44482</v>
      </c>
      <c r="AQ11" s="316" t="s">
        <v>2585</v>
      </c>
      <c r="AR11" s="3"/>
      <c r="AS11" s="3"/>
      <c r="AT11" s="5">
        <v>4</v>
      </c>
      <c r="AU11" s="5">
        <v>16</v>
      </c>
      <c r="AV11" s="5">
        <v>37</v>
      </c>
      <c r="AW11" s="5"/>
      <c r="AX11" s="5"/>
      <c r="AY11" s="5"/>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5"/>
      <c r="FU11" s="5"/>
      <c r="FV11" s="5"/>
      <c r="FW11" s="334"/>
      <c r="FX11" s="4"/>
      <c r="FY11" s="4"/>
    </row>
    <row r="12" spans="1:187" ht="16.5" customHeight="1" x14ac:dyDescent="0.25">
      <c r="A12" s="43" t="s">
        <v>724</v>
      </c>
      <c r="B12" s="3"/>
      <c r="C12" s="22" t="s">
        <v>725</v>
      </c>
      <c r="D12" s="5" t="str">
        <f>VLOOKUP(F12,route!A:B,2,FALSE)</f>
        <v>300 Ton</v>
      </c>
      <c r="E12" s="233">
        <v>7907</v>
      </c>
      <c r="F12" s="265" t="s">
        <v>45</v>
      </c>
      <c r="G12" s="231" t="s">
        <v>726</v>
      </c>
      <c r="H12" s="193" t="s">
        <v>2878</v>
      </c>
      <c r="I12" s="193" t="s">
        <v>726</v>
      </c>
      <c r="K12" s="193" t="s">
        <v>674</v>
      </c>
      <c r="L12" s="193"/>
      <c r="M12" s="5" t="s">
        <v>676</v>
      </c>
      <c r="N12" s="21" t="s">
        <v>663</v>
      </c>
      <c r="O12" s="25"/>
      <c r="P12" s="21" t="s">
        <v>16</v>
      </c>
      <c r="Q12" s="21" t="s">
        <v>663</v>
      </c>
      <c r="R12" s="21" t="s">
        <v>663</v>
      </c>
      <c r="S12" s="21" t="s">
        <v>663</v>
      </c>
      <c r="T12" s="21" t="s">
        <v>663</v>
      </c>
      <c r="U12" s="21" t="s">
        <v>663</v>
      </c>
      <c r="V12" s="25"/>
      <c r="W12" s="21" t="s">
        <v>16</v>
      </c>
      <c r="X12" s="21">
        <v>4</v>
      </c>
      <c r="Y12" s="21" t="s">
        <v>663</v>
      </c>
      <c r="Z12" s="21" t="s">
        <v>4</v>
      </c>
      <c r="AA12" s="21" t="s">
        <v>663</v>
      </c>
      <c r="AB12" s="21"/>
      <c r="AC12" s="214"/>
      <c r="AD12" s="214"/>
      <c r="AE12" s="21" t="s">
        <v>663</v>
      </c>
      <c r="AF12" s="21">
        <v>2</v>
      </c>
      <c r="AG12" s="21">
        <v>2</v>
      </c>
      <c r="AH12" s="21">
        <v>3</v>
      </c>
      <c r="AI12" s="21" t="s">
        <v>16</v>
      </c>
      <c r="AJ12" s="21">
        <v>3</v>
      </c>
      <c r="AK12" s="21">
        <v>3</v>
      </c>
      <c r="AL12" s="21" t="s">
        <v>16</v>
      </c>
      <c r="AM12" s="195" t="s">
        <v>2879</v>
      </c>
      <c r="AN12" s="383">
        <v>7262305</v>
      </c>
      <c r="AO12" s="314" t="e">
        <f>VLOOKUP(AN12,#REF!,1,FALSE)</f>
        <v>#REF!</v>
      </c>
      <c r="AP12" s="315">
        <f>VLOOKUP(F12,'Monthly AMS report'!GN:GO,2,FALSE)</f>
        <v>44482</v>
      </c>
      <c r="AQ12" s="316" t="s">
        <v>2585</v>
      </c>
      <c r="AR12" s="3"/>
      <c r="AS12" s="3"/>
      <c r="AT12" s="5"/>
      <c r="AU12" s="5">
        <v>16</v>
      </c>
      <c r="AV12" s="5">
        <v>4</v>
      </c>
      <c r="AW12" s="5"/>
      <c r="AX12" s="5"/>
      <c r="AY12" s="5"/>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19"/>
    </row>
    <row r="13" spans="1:187" ht="16.5" customHeight="1" x14ac:dyDescent="0.25">
      <c r="A13" s="44" t="s">
        <v>692</v>
      </c>
      <c r="B13" s="3"/>
      <c r="C13" s="6" t="s">
        <v>693</v>
      </c>
      <c r="D13" s="5" t="str">
        <f>VLOOKUP(F13,route!A:B,2,FALSE)</f>
        <v>800 Ton</v>
      </c>
      <c r="E13" s="193">
        <v>3008</v>
      </c>
      <c r="F13" s="265" t="s">
        <v>50</v>
      </c>
      <c r="G13" s="231" t="s">
        <v>694</v>
      </c>
      <c r="H13" s="193" t="s">
        <v>2880</v>
      </c>
      <c r="I13" s="193" t="s">
        <v>694</v>
      </c>
      <c r="K13" s="193" t="s">
        <v>688</v>
      </c>
      <c r="L13" s="193"/>
      <c r="M13" s="5" t="s">
        <v>662</v>
      </c>
      <c r="N13" s="21" t="s">
        <v>16</v>
      </c>
      <c r="O13" s="25"/>
      <c r="P13" s="21">
        <v>3</v>
      </c>
      <c r="Q13" s="21">
        <v>3</v>
      </c>
      <c r="R13" s="21">
        <v>2</v>
      </c>
      <c r="S13" s="21">
        <v>2</v>
      </c>
      <c r="T13" s="21" t="s">
        <v>664</v>
      </c>
      <c r="U13" s="21" t="s">
        <v>663</v>
      </c>
      <c r="V13" s="25"/>
      <c r="W13" s="21" t="s">
        <v>16</v>
      </c>
      <c r="X13" s="21" t="s">
        <v>16</v>
      </c>
      <c r="Y13" s="21" t="s">
        <v>663</v>
      </c>
      <c r="Z13" s="21" t="s">
        <v>663</v>
      </c>
      <c r="AA13" s="21" t="s">
        <v>663</v>
      </c>
      <c r="AB13" s="21"/>
      <c r="AC13" s="214"/>
      <c r="AD13" s="214"/>
      <c r="AE13" s="21" t="s">
        <v>663</v>
      </c>
      <c r="AF13" s="21">
        <v>4</v>
      </c>
      <c r="AG13" s="21">
        <v>3</v>
      </c>
      <c r="AH13" s="21" t="s">
        <v>664</v>
      </c>
      <c r="AI13" s="21" t="s">
        <v>664</v>
      </c>
      <c r="AJ13" s="21" t="s">
        <v>664</v>
      </c>
      <c r="AK13" s="21" t="s">
        <v>664</v>
      </c>
      <c r="AL13" s="21" t="s">
        <v>16</v>
      </c>
      <c r="AM13" s="201" t="s">
        <v>2881</v>
      </c>
      <c r="AN13" s="386">
        <v>7253877</v>
      </c>
      <c r="AO13" s="314" t="e">
        <f>VLOOKUP(AN13,#REF!,1,FALSE)</f>
        <v>#REF!</v>
      </c>
      <c r="AP13" s="315">
        <f>VLOOKUP(F13,'Monthly AMS report'!GN:GO,2,FALSE)</f>
        <v>44475</v>
      </c>
      <c r="AQ13" s="316" t="e">
        <v>#N/A</v>
      </c>
      <c r="AR13" s="3" t="e">
        <v>#N/A</v>
      </c>
      <c r="AS13" s="3"/>
      <c r="AT13" s="5"/>
      <c r="AU13" s="5">
        <v>16</v>
      </c>
      <c r="AV13" s="5">
        <v>6</v>
      </c>
      <c r="AW13" s="5"/>
      <c r="AX13" s="5"/>
      <c r="AY13" s="5"/>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19"/>
    </row>
    <row r="14" spans="1:187" ht="16.5" customHeight="1" x14ac:dyDescent="0.25">
      <c r="A14" s="43" t="s">
        <v>1422</v>
      </c>
      <c r="B14" s="3"/>
      <c r="C14" s="3" t="e">
        <v>#N/A</v>
      </c>
      <c r="D14" s="5" t="str">
        <f>VLOOKUP(F14,route!A:B,2,FALSE)</f>
        <v>South Util</v>
      </c>
      <c r="E14" s="232"/>
      <c r="F14" s="263" t="s">
        <v>36</v>
      </c>
      <c r="G14" s="357" t="s">
        <v>1424</v>
      </c>
      <c r="H14" s="235"/>
      <c r="J14" s="6"/>
      <c r="L14" s="193"/>
      <c r="M14" s="5" t="s">
        <v>813</v>
      </c>
      <c r="N14" s="21" t="s">
        <v>1425</v>
      </c>
      <c r="O14" s="21" t="s">
        <v>1425</v>
      </c>
      <c r="P14" s="21" t="s">
        <v>1425</v>
      </c>
      <c r="Q14" s="21" t="s">
        <v>1425</v>
      </c>
      <c r="R14" s="21" t="s">
        <v>1425</v>
      </c>
      <c r="S14" s="21" t="s">
        <v>1425</v>
      </c>
      <c r="T14" s="21" t="s">
        <v>1425</v>
      </c>
      <c r="U14" s="21" t="s">
        <v>1425</v>
      </c>
      <c r="V14" s="21" t="s">
        <v>1425</v>
      </c>
      <c r="W14" s="21" t="s">
        <v>1425</v>
      </c>
      <c r="X14" s="21" t="s">
        <v>1425</v>
      </c>
      <c r="Y14" s="21" t="s">
        <v>1425</v>
      </c>
      <c r="Z14" s="21" t="s">
        <v>1425</v>
      </c>
      <c r="AA14" s="21" t="s">
        <v>1425</v>
      </c>
      <c r="AB14" s="21" t="s">
        <v>1425</v>
      </c>
      <c r="AC14" s="21" t="s">
        <v>1425</v>
      </c>
      <c r="AD14" s="21" t="s">
        <v>1425</v>
      </c>
      <c r="AE14" s="21" t="s">
        <v>1425</v>
      </c>
      <c r="AF14" s="21" t="s">
        <v>1425</v>
      </c>
      <c r="AG14" s="21" t="s">
        <v>1425</v>
      </c>
      <c r="AH14" s="21" t="s">
        <v>1425</v>
      </c>
      <c r="AI14" s="21" t="s">
        <v>814</v>
      </c>
      <c r="AJ14" s="21" t="s">
        <v>814</v>
      </c>
      <c r="AK14" s="21" t="s">
        <v>814</v>
      </c>
      <c r="AL14" s="21" t="s">
        <v>16</v>
      </c>
      <c r="AM14" s="24"/>
      <c r="AN14" s="387"/>
      <c r="AO14" s="95"/>
      <c r="AP14" s="315" t="e">
        <f>VLOOKUP(F14,'Monthly AMS report'!GN:GO,2,FALSE)</f>
        <v>#N/A</v>
      </c>
      <c r="AQ14" s="316"/>
      <c r="AR14" s="22"/>
      <c r="AS14" s="22"/>
      <c r="AT14" s="5"/>
      <c r="AV14" s="5"/>
      <c r="AW14" s="5"/>
      <c r="AX14" s="5"/>
      <c r="AY14" s="5"/>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19"/>
    </row>
    <row r="15" spans="1:187" ht="16.5" customHeight="1" x14ac:dyDescent="0.25">
      <c r="A15" s="43" t="s">
        <v>1426</v>
      </c>
      <c r="B15" s="3"/>
      <c r="C15" s="3" t="s">
        <v>1427</v>
      </c>
      <c r="D15" s="5" t="str">
        <f>VLOOKUP(F15,route!A:B,2,FALSE)</f>
        <v>South Util</v>
      </c>
      <c r="E15" s="232"/>
      <c r="F15" s="263" t="s">
        <v>37</v>
      </c>
      <c r="G15" s="358" t="s">
        <v>1428</v>
      </c>
      <c r="H15" s="235"/>
      <c r="J15" s="6"/>
      <c r="L15" s="193"/>
      <c r="M15" s="5" t="s">
        <v>813</v>
      </c>
      <c r="N15" s="21" t="s">
        <v>1425</v>
      </c>
      <c r="O15" s="21" t="s">
        <v>1425</v>
      </c>
      <c r="P15" s="21" t="s">
        <v>1425</v>
      </c>
      <c r="Q15" s="21" t="s">
        <v>1425</v>
      </c>
      <c r="R15" s="21" t="s">
        <v>1425</v>
      </c>
      <c r="S15" s="21" t="s">
        <v>1425</v>
      </c>
      <c r="T15" s="21" t="s">
        <v>1425</v>
      </c>
      <c r="U15" s="21" t="s">
        <v>1425</v>
      </c>
      <c r="V15" s="21" t="s">
        <v>1425</v>
      </c>
      <c r="W15" s="21" t="s">
        <v>1425</v>
      </c>
      <c r="X15" s="21" t="s">
        <v>1425</v>
      </c>
      <c r="Y15" s="21" t="s">
        <v>1425</v>
      </c>
      <c r="Z15" s="21" t="s">
        <v>1425</v>
      </c>
      <c r="AA15" s="21" t="s">
        <v>1425</v>
      </c>
      <c r="AB15" s="21" t="s">
        <v>1425</v>
      </c>
      <c r="AC15" s="21" t="s">
        <v>1425</v>
      </c>
      <c r="AD15" s="21" t="s">
        <v>1425</v>
      </c>
      <c r="AE15" s="21" t="s">
        <v>1425</v>
      </c>
      <c r="AF15" s="21" t="s">
        <v>1425</v>
      </c>
      <c r="AG15" s="21" t="s">
        <v>1425</v>
      </c>
      <c r="AH15" s="21" t="s">
        <v>1425</v>
      </c>
      <c r="AI15" s="21" t="s">
        <v>814</v>
      </c>
      <c r="AJ15" s="21" t="s">
        <v>814</v>
      </c>
      <c r="AK15" s="21" t="s">
        <v>814</v>
      </c>
      <c r="AL15" s="21" t="s">
        <v>16</v>
      </c>
      <c r="AM15" s="25" t="s">
        <v>2882</v>
      </c>
      <c r="AN15" s="387"/>
      <c r="AO15" s="95"/>
      <c r="AP15" s="315" t="e">
        <f>VLOOKUP(F15,'Monthly AMS report'!GN:GO,2,FALSE)</f>
        <v>#N/A</v>
      </c>
      <c r="AQ15" s="316"/>
      <c r="AR15" s="22"/>
      <c r="AS15" s="22"/>
      <c r="AT15" s="5"/>
      <c r="AV15" s="5"/>
      <c r="AW15" s="5"/>
      <c r="AX15" s="5"/>
      <c r="AY15" s="5"/>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19"/>
    </row>
    <row r="16" spans="1:187" ht="16.5" customHeight="1" x14ac:dyDescent="0.25">
      <c r="A16" s="43" t="s">
        <v>1724</v>
      </c>
      <c r="B16" s="3"/>
      <c r="C16" s="3" t="s">
        <v>1724</v>
      </c>
      <c r="D16" s="5" t="str">
        <f>VLOOKUP(F16,route!A:B,2,FALSE)</f>
        <v>South Util</v>
      </c>
      <c r="E16" s="232"/>
      <c r="F16" s="263" t="s">
        <v>527</v>
      </c>
      <c r="G16" s="358" t="s">
        <v>1726</v>
      </c>
      <c r="H16" s="235"/>
      <c r="J16" s="6"/>
      <c r="L16" s="193"/>
      <c r="M16" s="5" t="s">
        <v>813</v>
      </c>
      <c r="N16" s="21" t="s">
        <v>1425</v>
      </c>
      <c r="O16" s="21" t="s">
        <v>1425</v>
      </c>
      <c r="P16" s="21" t="s">
        <v>1425</v>
      </c>
      <c r="Q16" s="21" t="s">
        <v>1425</v>
      </c>
      <c r="R16" s="21" t="s">
        <v>1425</v>
      </c>
      <c r="S16" s="21" t="s">
        <v>1425</v>
      </c>
      <c r="T16" s="21" t="s">
        <v>1425</v>
      </c>
      <c r="U16" s="21" t="s">
        <v>1425</v>
      </c>
      <c r="V16" s="21" t="s">
        <v>1425</v>
      </c>
      <c r="W16" s="21" t="s">
        <v>1425</v>
      </c>
      <c r="X16" s="21" t="s">
        <v>1425</v>
      </c>
      <c r="Y16" s="21" t="s">
        <v>1425</v>
      </c>
      <c r="Z16" s="21" t="s">
        <v>1425</v>
      </c>
      <c r="AA16" s="21" t="s">
        <v>1425</v>
      </c>
      <c r="AB16" s="21" t="s">
        <v>1425</v>
      </c>
      <c r="AC16" s="21" t="s">
        <v>1425</v>
      </c>
      <c r="AD16" s="21" t="s">
        <v>1425</v>
      </c>
      <c r="AE16" s="21" t="s">
        <v>1425</v>
      </c>
      <c r="AF16" s="21" t="s">
        <v>1425</v>
      </c>
      <c r="AG16" s="21" t="s">
        <v>1425</v>
      </c>
      <c r="AH16" s="21" t="s">
        <v>1425</v>
      </c>
      <c r="AI16" s="21" t="s">
        <v>814</v>
      </c>
      <c r="AJ16" s="21" t="s">
        <v>814</v>
      </c>
      <c r="AK16" s="21" t="s">
        <v>814</v>
      </c>
      <c r="AL16" s="21" t="s">
        <v>16</v>
      </c>
      <c r="AM16" s="24"/>
      <c r="AN16" s="387"/>
      <c r="AO16" s="95"/>
      <c r="AP16" s="315">
        <f>VLOOKUP(F16,'Monthly AMS report'!GN:GO,2,FALSE)</f>
        <v>44215</v>
      </c>
      <c r="AQ16" s="316"/>
      <c r="AR16" s="22"/>
      <c r="AS16" s="22"/>
      <c r="AT16" s="5"/>
      <c r="AV16" s="5"/>
      <c r="AW16" s="5"/>
      <c r="AX16" s="5"/>
      <c r="AY16" s="5"/>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19"/>
    </row>
    <row r="17" spans="1:181" ht="16.5" customHeight="1" x14ac:dyDescent="0.25">
      <c r="A17" s="43" t="s">
        <v>1774</v>
      </c>
      <c r="B17" s="3"/>
      <c r="C17" s="3" t="s">
        <v>1774</v>
      </c>
      <c r="D17" s="5" t="str">
        <f>VLOOKUP(F17,route!A:B,2,FALSE)</f>
        <v>South Util</v>
      </c>
      <c r="E17" s="232"/>
      <c r="F17" s="263" t="s">
        <v>529</v>
      </c>
      <c r="G17" s="358" t="s">
        <v>1776</v>
      </c>
      <c r="H17" s="235"/>
      <c r="J17" s="6"/>
      <c r="L17" s="193"/>
      <c r="M17" s="5" t="s">
        <v>813</v>
      </c>
      <c r="N17" s="21" t="s">
        <v>1425</v>
      </c>
      <c r="O17" s="21" t="s">
        <v>1425</v>
      </c>
      <c r="P17" s="21" t="s">
        <v>1425</v>
      </c>
      <c r="Q17" s="21" t="s">
        <v>1425</v>
      </c>
      <c r="R17" s="21" t="s">
        <v>1425</v>
      </c>
      <c r="S17" s="21" t="s">
        <v>1425</v>
      </c>
      <c r="T17" s="21" t="s">
        <v>1425</v>
      </c>
      <c r="U17" s="21" t="s">
        <v>1425</v>
      </c>
      <c r="V17" s="21" t="s">
        <v>1425</v>
      </c>
      <c r="W17" s="21" t="s">
        <v>1425</v>
      </c>
      <c r="X17" s="21" t="s">
        <v>1425</v>
      </c>
      <c r="Y17" s="21" t="s">
        <v>1425</v>
      </c>
      <c r="Z17" s="21" t="s">
        <v>1425</v>
      </c>
      <c r="AA17" s="21" t="s">
        <v>1425</v>
      </c>
      <c r="AB17" s="21" t="s">
        <v>1425</v>
      </c>
      <c r="AC17" s="21" t="s">
        <v>1425</v>
      </c>
      <c r="AD17" s="21" t="s">
        <v>1425</v>
      </c>
      <c r="AE17" s="21" t="s">
        <v>1425</v>
      </c>
      <c r="AF17" s="21" t="s">
        <v>1425</v>
      </c>
      <c r="AG17" s="21" t="s">
        <v>1425</v>
      </c>
      <c r="AH17" s="21" t="s">
        <v>1425</v>
      </c>
      <c r="AI17" s="21" t="s">
        <v>814</v>
      </c>
      <c r="AJ17" s="21" t="s">
        <v>814</v>
      </c>
      <c r="AK17" s="21" t="s">
        <v>814</v>
      </c>
      <c r="AL17" s="21" t="s">
        <v>16</v>
      </c>
      <c r="AN17" s="387"/>
      <c r="AO17" s="95"/>
      <c r="AP17" s="315" t="e">
        <f>VLOOKUP(F17,'Monthly AMS report'!GN:GO,2,FALSE)</f>
        <v>#N/A</v>
      </c>
      <c r="AQ17" s="316"/>
      <c r="AR17" s="22"/>
      <c r="AS17" s="22"/>
      <c r="AT17" s="5"/>
      <c r="AV17" s="5"/>
      <c r="AW17" s="5"/>
      <c r="AX17" s="5"/>
      <c r="AY17" s="5"/>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5"/>
      <c r="FU17" s="5"/>
      <c r="FV17" s="5"/>
      <c r="FW17" s="334"/>
      <c r="FX17" s="4"/>
      <c r="FY17" s="4"/>
    </row>
    <row r="18" spans="1:181" ht="16.5" customHeight="1" x14ac:dyDescent="0.2">
      <c r="A18" s="43" t="s">
        <v>735</v>
      </c>
      <c r="B18" s="3"/>
      <c r="C18" s="22" t="s">
        <v>736</v>
      </c>
      <c r="D18" s="5" t="str">
        <f>VLOOKUP(F18,route!A:B,2,FALSE)</f>
        <v>300 Ton</v>
      </c>
      <c r="E18" s="233">
        <v>6430</v>
      </c>
      <c r="F18" s="265" t="s">
        <v>48</v>
      </c>
      <c r="G18" s="231" t="s">
        <v>737</v>
      </c>
      <c r="H18" s="193" t="s">
        <v>2737</v>
      </c>
      <c r="I18" s="193" t="s">
        <v>737</v>
      </c>
      <c r="K18" s="193" t="s">
        <v>674</v>
      </c>
      <c r="L18" s="193"/>
      <c r="M18" s="5" t="s">
        <v>676</v>
      </c>
      <c r="N18" s="21" t="s">
        <v>663</v>
      </c>
      <c r="O18" s="25"/>
      <c r="P18" s="21" t="s">
        <v>663</v>
      </c>
      <c r="Q18" s="21" t="s">
        <v>663</v>
      </c>
      <c r="R18" s="21" t="s">
        <v>16</v>
      </c>
      <c r="S18" s="21" t="s">
        <v>663</v>
      </c>
      <c r="T18" s="21" t="s">
        <v>663</v>
      </c>
      <c r="U18" s="21" t="s">
        <v>16</v>
      </c>
      <c r="V18" s="25"/>
      <c r="W18" s="21" t="s">
        <v>16</v>
      </c>
      <c r="X18" s="21" t="s">
        <v>663</v>
      </c>
      <c r="Y18" s="21" t="s">
        <v>16</v>
      </c>
      <c r="Z18" s="21" t="s">
        <v>16</v>
      </c>
      <c r="AA18" s="21" t="s">
        <v>663</v>
      </c>
      <c r="AB18" s="21"/>
      <c r="AC18" s="214"/>
      <c r="AD18" s="214"/>
      <c r="AE18" s="21" t="s">
        <v>16</v>
      </c>
      <c r="AF18" s="21" t="s">
        <v>16</v>
      </c>
      <c r="AG18" s="21" t="s">
        <v>16</v>
      </c>
      <c r="AH18" s="21" t="s">
        <v>16</v>
      </c>
      <c r="AI18" s="21" t="s">
        <v>16</v>
      </c>
      <c r="AJ18" s="21" t="s">
        <v>4</v>
      </c>
      <c r="AK18" s="21" t="s">
        <v>4</v>
      </c>
      <c r="AL18" s="21" t="s">
        <v>16</v>
      </c>
      <c r="AN18" s="387"/>
      <c r="AO18" s="314" t="e">
        <f>VLOOKUP(AN18,#REF!,1,FALSE)</f>
        <v>#REF!</v>
      </c>
      <c r="AP18" s="315">
        <f>VLOOKUP(F18,'Monthly AMS report'!GN:GO,2,FALSE)</f>
        <v>44482</v>
      </c>
      <c r="AQ18" s="316" t="s">
        <v>2585</v>
      </c>
      <c r="AR18" s="3"/>
      <c r="AS18" s="3"/>
      <c r="AT18" s="5">
        <v>4</v>
      </c>
      <c r="AU18" s="5">
        <v>16</v>
      </c>
      <c r="AV18" s="5">
        <v>49</v>
      </c>
      <c r="AW18" s="5"/>
      <c r="AX18" s="5"/>
      <c r="AY18" s="5"/>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19"/>
    </row>
    <row r="19" spans="1:181" ht="16.5" customHeight="1" x14ac:dyDescent="0.2">
      <c r="A19" s="43" t="s">
        <v>719</v>
      </c>
      <c r="B19" s="3"/>
      <c r="C19" s="22" t="s">
        <v>720</v>
      </c>
      <c r="D19" s="5" t="str">
        <f>VLOOKUP(F19,route!A:B,2,FALSE)</f>
        <v>300 Ton</v>
      </c>
      <c r="E19" s="233">
        <v>6421</v>
      </c>
      <c r="F19" s="265" t="s">
        <v>43</v>
      </c>
      <c r="G19" s="231" t="s">
        <v>721</v>
      </c>
      <c r="H19" s="193" t="s">
        <v>2883</v>
      </c>
      <c r="I19" s="193" t="s">
        <v>721</v>
      </c>
      <c r="K19" s="193" t="s">
        <v>674</v>
      </c>
      <c r="L19" s="193"/>
      <c r="M19" s="5" t="s">
        <v>676</v>
      </c>
      <c r="N19" s="21" t="s">
        <v>663</v>
      </c>
      <c r="O19" s="25"/>
      <c r="P19" s="21" t="s">
        <v>663</v>
      </c>
      <c r="Q19" s="21" t="s">
        <v>663</v>
      </c>
      <c r="R19" s="21" t="s">
        <v>663</v>
      </c>
      <c r="S19" s="21" t="s">
        <v>663</v>
      </c>
      <c r="T19" s="21" t="s">
        <v>663</v>
      </c>
      <c r="U19" s="21" t="s">
        <v>663</v>
      </c>
      <c r="V19" s="25"/>
      <c r="W19" s="21" t="s">
        <v>16</v>
      </c>
      <c r="X19" s="21">
        <v>2</v>
      </c>
      <c r="Y19" s="21">
        <v>3</v>
      </c>
      <c r="Z19" s="21">
        <v>3</v>
      </c>
      <c r="AA19" s="21">
        <v>3</v>
      </c>
      <c r="AB19" s="21"/>
      <c r="AC19" s="214"/>
      <c r="AD19" s="214"/>
      <c r="AE19" s="21">
        <v>2</v>
      </c>
      <c r="AF19" s="21">
        <v>3</v>
      </c>
      <c r="AG19" s="21">
        <v>2</v>
      </c>
      <c r="AH19" s="21">
        <v>2</v>
      </c>
      <c r="AI19" s="21">
        <v>3</v>
      </c>
      <c r="AJ19" s="21">
        <v>2</v>
      </c>
      <c r="AK19" s="21">
        <v>2</v>
      </c>
      <c r="AL19" s="21" t="s">
        <v>16</v>
      </c>
      <c r="AM19" s="195" t="s">
        <v>2884</v>
      </c>
      <c r="AN19" s="387" t="s">
        <v>598</v>
      </c>
      <c r="AO19" s="314" t="e">
        <f>VLOOKUP(AN19,#REF!,1,FALSE)</f>
        <v>#REF!</v>
      </c>
      <c r="AP19" s="315">
        <f>VLOOKUP(F19,'Monthly AMS report'!GN:GO,2,FALSE)</f>
        <v>44482</v>
      </c>
      <c r="AQ19" s="316" t="s">
        <v>2585</v>
      </c>
      <c r="AR19" s="3"/>
      <c r="AS19" s="3"/>
      <c r="AT19" s="5">
        <v>1</v>
      </c>
      <c r="AU19" s="5">
        <v>16</v>
      </c>
      <c r="AV19" s="5">
        <v>4</v>
      </c>
      <c r="AW19" s="5"/>
      <c r="AX19" s="5"/>
      <c r="AY19" s="5"/>
      <c r="AZ19" s="3"/>
      <c r="BA19" s="3"/>
      <c r="BB19" s="3"/>
      <c r="BC19" s="3" t="s">
        <v>716</v>
      </c>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19"/>
    </row>
    <row r="20" spans="1:181" ht="16.5" customHeight="1" x14ac:dyDescent="0.25">
      <c r="A20" s="43" t="s">
        <v>784</v>
      </c>
      <c r="B20" s="3"/>
      <c r="C20" s="22" t="s">
        <v>785</v>
      </c>
      <c r="D20" s="5" t="str">
        <f>VLOOKUP(F20,route!A:B,2,FALSE)</f>
        <v>800 Ton</v>
      </c>
      <c r="E20" s="193" t="s">
        <v>2529</v>
      </c>
      <c r="F20" s="265" t="s">
        <v>130</v>
      </c>
      <c r="G20" s="231" t="s">
        <v>786</v>
      </c>
      <c r="H20" s="193" t="s">
        <v>2885</v>
      </c>
      <c r="I20" s="193" t="s">
        <v>786</v>
      </c>
      <c r="K20" s="193" t="s">
        <v>688</v>
      </c>
      <c r="L20" s="193"/>
      <c r="M20" s="5" t="s">
        <v>662</v>
      </c>
      <c r="N20" s="21" t="s">
        <v>16</v>
      </c>
      <c r="O20" s="25"/>
      <c r="P20" s="21" t="s">
        <v>16</v>
      </c>
      <c r="Q20" s="21" t="s">
        <v>16</v>
      </c>
      <c r="R20" s="21" t="s">
        <v>663</v>
      </c>
      <c r="S20" s="21" t="s">
        <v>16</v>
      </c>
      <c r="T20" s="21" t="s">
        <v>16</v>
      </c>
      <c r="U20" s="21" t="s">
        <v>16</v>
      </c>
      <c r="V20" s="25"/>
      <c r="W20" s="21" t="s">
        <v>16</v>
      </c>
      <c r="X20" s="21" t="s">
        <v>16</v>
      </c>
      <c r="Y20" s="21" t="s">
        <v>16</v>
      </c>
      <c r="Z20" s="21" t="s">
        <v>16</v>
      </c>
      <c r="AA20" s="21">
        <v>2</v>
      </c>
      <c r="AB20" s="21"/>
      <c r="AC20" s="214"/>
      <c r="AD20" s="214"/>
      <c r="AE20" s="21" t="s">
        <v>16</v>
      </c>
      <c r="AF20" s="21" t="s">
        <v>4</v>
      </c>
      <c r="AG20" s="21" t="s">
        <v>16</v>
      </c>
      <c r="AH20" s="21" t="s">
        <v>16</v>
      </c>
      <c r="AI20" s="21">
        <v>3</v>
      </c>
      <c r="AJ20" s="21" t="s">
        <v>664</v>
      </c>
      <c r="AK20" s="21" t="s">
        <v>664</v>
      </c>
      <c r="AL20" s="21" t="s">
        <v>16</v>
      </c>
      <c r="AM20" s="201" t="s">
        <v>2886</v>
      </c>
      <c r="AN20" s="386">
        <v>7237521</v>
      </c>
      <c r="AO20" s="314" t="e">
        <f>VLOOKUP(AN20,#REF!,1,FALSE)</f>
        <v>#REF!</v>
      </c>
      <c r="AP20" s="315">
        <f>VLOOKUP(F20,'Monthly AMS report'!GN:GO,2,FALSE)</f>
        <v>44475</v>
      </c>
      <c r="AQ20" s="316" t="e">
        <v>#N/A</v>
      </c>
      <c r="AR20" s="3"/>
      <c r="AS20" s="3"/>
      <c r="AT20" s="5"/>
      <c r="AU20" s="5">
        <v>16</v>
      </c>
      <c r="AV20" s="5">
        <v>28</v>
      </c>
      <c r="AW20" s="5"/>
      <c r="AX20" s="5"/>
      <c r="AY20" s="5"/>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19"/>
    </row>
    <row r="21" spans="1:181" ht="16.5" customHeight="1" x14ac:dyDescent="0.2">
      <c r="A21" s="43" t="s">
        <v>730</v>
      </c>
      <c r="B21" s="3"/>
      <c r="C21" s="22" t="s">
        <v>731</v>
      </c>
      <c r="D21" s="5" t="str">
        <f>VLOOKUP(F21,route!A:B,2,FALSE)</f>
        <v>300 Ton</v>
      </c>
      <c r="E21" s="233">
        <v>7917</v>
      </c>
      <c r="F21" s="265" t="s">
        <v>47</v>
      </c>
      <c r="G21" s="231" t="s">
        <v>732</v>
      </c>
      <c r="H21" s="193" t="s">
        <v>2887</v>
      </c>
      <c r="I21" s="193" t="s">
        <v>732</v>
      </c>
      <c r="K21" s="193" t="s">
        <v>674</v>
      </c>
      <c r="L21" s="193"/>
      <c r="M21" s="5" t="s">
        <v>676</v>
      </c>
      <c r="N21" s="21" t="s">
        <v>663</v>
      </c>
      <c r="O21" s="25"/>
      <c r="P21" s="21" t="s">
        <v>16</v>
      </c>
      <c r="Q21" s="21" t="s">
        <v>663</v>
      </c>
      <c r="R21" s="21" t="s">
        <v>663</v>
      </c>
      <c r="S21" s="21" t="s">
        <v>663</v>
      </c>
      <c r="T21" s="21" t="s">
        <v>663</v>
      </c>
      <c r="U21" s="21" t="s">
        <v>663</v>
      </c>
      <c r="V21" s="25"/>
      <c r="W21" s="21" t="s">
        <v>16</v>
      </c>
      <c r="X21" s="21" t="s">
        <v>663</v>
      </c>
      <c r="Y21" s="21" t="s">
        <v>663</v>
      </c>
      <c r="Z21" s="21" t="s">
        <v>4</v>
      </c>
      <c r="AA21" s="21" t="s">
        <v>663</v>
      </c>
      <c r="AB21" s="21"/>
      <c r="AC21" s="214"/>
      <c r="AD21" s="214"/>
      <c r="AE21" s="21" t="s">
        <v>663</v>
      </c>
      <c r="AF21" s="21" t="s">
        <v>4</v>
      </c>
      <c r="AG21" s="21" t="s">
        <v>4</v>
      </c>
      <c r="AH21" s="21" t="s">
        <v>4</v>
      </c>
      <c r="AI21" s="21" t="s">
        <v>4</v>
      </c>
      <c r="AJ21" s="21" t="s">
        <v>4</v>
      </c>
      <c r="AK21" s="21" t="s">
        <v>664</v>
      </c>
      <c r="AL21" s="21" t="s">
        <v>16</v>
      </c>
      <c r="AM21" s="88"/>
      <c r="AN21" s="387"/>
      <c r="AO21" s="314" t="e">
        <f>VLOOKUP(AN21,#REF!,1,FALSE)</f>
        <v>#REF!</v>
      </c>
      <c r="AP21" s="315">
        <f>VLOOKUP(F21,'Monthly AMS report'!GN:GO,2,FALSE)</f>
        <v>44482</v>
      </c>
      <c r="AQ21" s="316" t="s">
        <v>2585</v>
      </c>
      <c r="AR21" s="3"/>
      <c r="AS21" s="3"/>
      <c r="AT21" s="5">
        <v>1</v>
      </c>
      <c r="AU21" s="5">
        <v>16</v>
      </c>
      <c r="AV21" s="5">
        <v>4</v>
      </c>
      <c r="AW21" s="5"/>
      <c r="AX21" s="5"/>
      <c r="AY21" s="5"/>
      <c r="AZ21" s="3"/>
      <c r="BA21" s="3"/>
      <c r="BB21" s="3"/>
      <c r="BC21" s="3" t="s">
        <v>716</v>
      </c>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19"/>
    </row>
    <row r="22" spans="1:181" ht="16.5" customHeight="1" x14ac:dyDescent="0.2">
      <c r="A22" s="43" t="s">
        <v>712</v>
      </c>
      <c r="B22" s="3"/>
      <c r="C22" s="22" t="s">
        <v>713</v>
      </c>
      <c r="D22" s="5" t="str">
        <f>VLOOKUP(F22,route!A:B,2,FALSE)</f>
        <v>300 Ton</v>
      </c>
      <c r="E22" s="233">
        <v>6417</v>
      </c>
      <c r="F22" s="265" t="s">
        <v>41</v>
      </c>
      <c r="G22" s="231" t="s">
        <v>714</v>
      </c>
      <c r="H22" s="193" t="s">
        <v>2888</v>
      </c>
      <c r="I22" s="193" t="s">
        <v>714</v>
      </c>
      <c r="K22" s="193" t="s">
        <v>674</v>
      </c>
      <c r="L22" s="193"/>
      <c r="M22" s="5" t="s">
        <v>676</v>
      </c>
      <c r="N22" s="21" t="s">
        <v>663</v>
      </c>
      <c r="O22" s="25"/>
      <c r="P22" s="21" t="s">
        <v>663</v>
      </c>
      <c r="Q22" s="21" t="s">
        <v>663</v>
      </c>
      <c r="R22" s="21" t="s">
        <v>663</v>
      </c>
      <c r="S22" s="21">
        <v>4</v>
      </c>
      <c r="T22" s="21">
        <v>4</v>
      </c>
      <c r="U22" s="21" t="s">
        <v>663</v>
      </c>
      <c r="V22" s="25"/>
      <c r="W22" s="21" t="s">
        <v>16</v>
      </c>
      <c r="X22" s="21">
        <v>3</v>
      </c>
      <c r="Y22" s="21">
        <v>3</v>
      </c>
      <c r="Z22" s="21">
        <v>3</v>
      </c>
      <c r="AA22" s="21">
        <v>2</v>
      </c>
      <c r="AB22" s="21"/>
      <c r="AC22" s="214"/>
      <c r="AD22" s="214"/>
      <c r="AE22" s="21">
        <v>2</v>
      </c>
      <c r="AF22" s="21">
        <v>3</v>
      </c>
      <c r="AG22" s="21">
        <v>2</v>
      </c>
      <c r="AH22" s="21">
        <v>3</v>
      </c>
      <c r="AI22" s="21">
        <v>3</v>
      </c>
      <c r="AJ22" s="21" t="s">
        <v>664</v>
      </c>
      <c r="AK22" s="21" t="s">
        <v>664</v>
      </c>
      <c r="AL22" s="21" t="s">
        <v>16</v>
      </c>
      <c r="AM22" s="195" t="s">
        <v>2889</v>
      </c>
      <c r="AN22" s="387" t="s">
        <v>598</v>
      </c>
      <c r="AO22" s="314" t="e">
        <f>VLOOKUP(AN22,#REF!,1,FALSE)</f>
        <v>#REF!</v>
      </c>
      <c r="AP22" s="315">
        <f>VLOOKUP(F22,'Monthly AMS report'!GN:GO,2,FALSE)</f>
        <v>44482</v>
      </c>
      <c r="AQ22" s="316" t="s">
        <v>2585</v>
      </c>
      <c r="AR22" s="3"/>
      <c r="AS22" s="3"/>
      <c r="AT22" s="5"/>
      <c r="AU22" s="5">
        <v>16</v>
      </c>
      <c r="AV22" s="5">
        <v>4</v>
      </c>
      <c r="AW22" s="5"/>
      <c r="AX22" s="5"/>
      <c r="AY22" s="5"/>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19"/>
    </row>
    <row r="23" spans="1:181" ht="16.5" customHeight="1" x14ac:dyDescent="0.2">
      <c r="A23" s="43" t="s">
        <v>740</v>
      </c>
      <c r="B23" s="3"/>
      <c r="C23" s="22" t="s">
        <v>741</v>
      </c>
      <c r="D23" s="5" t="str">
        <f>VLOOKUP(F23,route!A:B,2,FALSE)</f>
        <v>300 Ton</v>
      </c>
      <c r="E23" s="233">
        <v>6431</v>
      </c>
      <c r="F23" s="265" t="s">
        <v>49</v>
      </c>
      <c r="G23" s="231" t="s">
        <v>742</v>
      </c>
      <c r="H23" s="193" t="s">
        <v>2890</v>
      </c>
      <c r="I23" s="193" t="s">
        <v>742</v>
      </c>
      <c r="K23" s="193" t="s">
        <v>674</v>
      </c>
      <c r="L23" s="193"/>
      <c r="M23" s="5" t="s">
        <v>676</v>
      </c>
      <c r="N23" s="21" t="s">
        <v>16</v>
      </c>
      <c r="O23" s="25"/>
      <c r="P23" s="21" t="s">
        <v>16</v>
      </c>
      <c r="Q23" s="21" t="s">
        <v>663</v>
      </c>
      <c r="R23" s="21" t="s">
        <v>663</v>
      </c>
      <c r="S23" s="21" t="s">
        <v>663</v>
      </c>
      <c r="T23" s="21" t="s">
        <v>16</v>
      </c>
      <c r="U23" s="21" t="s">
        <v>16</v>
      </c>
      <c r="V23" s="25"/>
      <c r="W23" s="21" t="s">
        <v>16</v>
      </c>
      <c r="X23" s="21" t="s">
        <v>16</v>
      </c>
      <c r="Y23" s="21" t="s">
        <v>16</v>
      </c>
      <c r="Z23" s="21" t="s">
        <v>4</v>
      </c>
      <c r="AA23" s="21" t="s">
        <v>663</v>
      </c>
      <c r="AB23" s="21"/>
      <c r="AC23" s="214"/>
      <c r="AD23" s="214"/>
      <c r="AE23" s="21" t="s">
        <v>663</v>
      </c>
      <c r="AF23" s="21" t="s">
        <v>4</v>
      </c>
      <c r="AG23" s="21" t="s">
        <v>4</v>
      </c>
      <c r="AH23" s="21" t="s">
        <v>4</v>
      </c>
      <c r="AI23" s="21" t="s">
        <v>4</v>
      </c>
      <c r="AJ23" s="21" t="s">
        <v>4</v>
      </c>
      <c r="AK23" s="21" t="s">
        <v>664</v>
      </c>
      <c r="AL23" s="21" t="s">
        <v>16</v>
      </c>
      <c r="AM23" s="23"/>
      <c r="AN23" s="387"/>
      <c r="AO23" s="314" t="e">
        <f>VLOOKUP(AN23,#REF!,1,FALSE)</f>
        <v>#REF!</v>
      </c>
      <c r="AP23" s="315">
        <f>VLOOKUP(F23,'Monthly AMS report'!GN:GO,2,FALSE)</f>
        <v>44482</v>
      </c>
      <c r="AQ23" s="316" t="s">
        <v>2585</v>
      </c>
      <c r="AR23" s="3"/>
      <c r="AS23" s="3"/>
      <c r="AT23" s="5">
        <v>4</v>
      </c>
      <c r="AU23" s="5">
        <v>16</v>
      </c>
      <c r="AV23" s="5">
        <v>33</v>
      </c>
      <c r="AW23" s="5"/>
      <c r="AX23" s="5"/>
      <c r="AY23" s="5"/>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19"/>
    </row>
    <row r="24" spans="1:181" ht="16.5" customHeight="1" x14ac:dyDescent="0.25">
      <c r="A24" s="44" t="s">
        <v>667</v>
      </c>
      <c r="B24" s="3"/>
      <c r="C24" s="34" t="s">
        <v>668</v>
      </c>
      <c r="D24" s="5" t="str">
        <f>VLOOKUP(F24,route!A:B,2,FALSE)</f>
        <v>800 Ton</v>
      </c>
      <c r="E24" s="233" t="s">
        <v>2553</v>
      </c>
      <c r="F24" s="265" t="s">
        <v>3</v>
      </c>
      <c r="G24" s="231" t="s">
        <v>669</v>
      </c>
      <c r="H24" s="193" t="s">
        <v>2891</v>
      </c>
      <c r="I24" s="193" t="s">
        <v>669</v>
      </c>
      <c r="K24" s="193" t="s">
        <v>688</v>
      </c>
      <c r="L24" s="193"/>
      <c r="M24" s="5" t="s">
        <v>662</v>
      </c>
      <c r="N24" s="21" t="s">
        <v>16</v>
      </c>
      <c r="O24" s="25"/>
      <c r="P24" s="21" t="s">
        <v>663</v>
      </c>
      <c r="Q24" s="21" t="s">
        <v>16</v>
      </c>
      <c r="R24" s="21" t="s">
        <v>663</v>
      </c>
      <c r="S24" s="21" t="s">
        <v>663</v>
      </c>
      <c r="T24" s="21" t="s">
        <v>664</v>
      </c>
      <c r="U24" s="21" t="s">
        <v>16</v>
      </c>
      <c r="V24" s="25"/>
      <c r="W24" s="21" t="s">
        <v>16</v>
      </c>
      <c r="X24" s="21" t="s">
        <v>16</v>
      </c>
      <c r="Y24" s="21" t="s">
        <v>663</v>
      </c>
      <c r="Z24" s="21" t="s">
        <v>663</v>
      </c>
      <c r="AA24" s="21" t="s">
        <v>663</v>
      </c>
      <c r="AB24" s="21"/>
      <c r="AC24" s="214"/>
      <c r="AD24" s="214"/>
      <c r="AE24" s="21" t="s">
        <v>663</v>
      </c>
      <c r="AF24" s="21" t="s">
        <v>4</v>
      </c>
      <c r="AG24" s="21" t="s">
        <v>663</v>
      </c>
      <c r="AH24" s="21" t="s">
        <v>664</v>
      </c>
      <c r="AI24" s="21" t="s">
        <v>664</v>
      </c>
      <c r="AJ24" s="21" t="s">
        <v>664</v>
      </c>
      <c r="AK24" s="21" t="s">
        <v>664</v>
      </c>
      <c r="AL24" s="21" t="s">
        <v>16</v>
      </c>
      <c r="AM24" s="24"/>
      <c r="AN24" s="387"/>
      <c r="AO24" s="314" t="e">
        <f>VLOOKUP(AN24,#REF!,1,FALSE)</f>
        <v>#REF!</v>
      </c>
      <c r="AP24" s="315">
        <f>VLOOKUP(F24,'Monthly AMS report'!GN:GO,2,FALSE)</f>
        <v>44475</v>
      </c>
      <c r="AQ24" s="316" t="e">
        <v>#N/A</v>
      </c>
      <c r="AR24" s="3"/>
      <c r="AS24" s="3"/>
      <c r="AT24" s="5"/>
      <c r="AU24" s="5">
        <v>8</v>
      </c>
      <c r="AV24" s="5">
        <v>6</v>
      </c>
      <c r="AW24" s="5"/>
      <c r="AX24" s="5"/>
      <c r="AY24" s="5"/>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19"/>
    </row>
    <row r="25" spans="1:181" ht="16.5" customHeight="1" x14ac:dyDescent="0.25">
      <c r="A25" s="44" t="s">
        <v>686</v>
      </c>
      <c r="B25" s="3"/>
      <c r="C25" s="34" t="s">
        <v>687</v>
      </c>
      <c r="D25" s="5" t="str">
        <f>VLOOKUP(F25,route!A:B,2,FALSE)</f>
        <v>800 Ton</v>
      </c>
      <c r="E25" s="233" t="s">
        <v>2523</v>
      </c>
      <c r="F25" s="265" t="s">
        <v>39</v>
      </c>
      <c r="G25" s="231" t="s">
        <v>689</v>
      </c>
      <c r="H25" s="193" t="s">
        <v>2892</v>
      </c>
      <c r="I25" s="193" t="s">
        <v>689</v>
      </c>
      <c r="K25" s="193" t="s">
        <v>688</v>
      </c>
      <c r="L25" s="193"/>
      <c r="M25" s="5" t="s">
        <v>662</v>
      </c>
      <c r="N25" s="21" t="s">
        <v>16</v>
      </c>
      <c r="O25" s="25"/>
      <c r="P25" s="21" t="s">
        <v>663</v>
      </c>
      <c r="Q25" s="21" t="s">
        <v>16</v>
      </c>
      <c r="R25" s="21" t="s">
        <v>663</v>
      </c>
      <c r="S25" s="21" t="s">
        <v>663</v>
      </c>
      <c r="T25" s="21" t="s">
        <v>664</v>
      </c>
      <c r="U25" s="21" t="s">
        <v>663</v>
      </c>
      <c r="V25" s="25"/>
      <c r="W25" s="21" t="s">
        <v>16</v>
      </c>
      <c r="X25" s="21" t="s">
        <v>16</v>
      </c>
      <c r="Y25" s="21" t="s">
        <v>663</v>
      </c>
      <c r="Z25" s="21" t="s">
        <v>4</v>
      </c>
      <c r="AA25" s="21">
        <v>1</v>
      </c>
      <c r="AB25" s="21"/>
      <c r="AC25" s="214"/>
      <c r="AD25" s="214"/>
      <c r="AE25" s="21">
        <v>3</v>
      </c>
      <c r="AF25" s="21">
        <v>2</v>
      </c>
      <c r="AG25" s="21" t="s">
        <v>16</v>
      </c>
      <c r="AH25" s="21" t="s">
        <v>664</v>
      </c>
      <c r="AI25" s="21" t="s">
        <v>664</v>
      </c>
      <c r="AJ25" s="21" t="s">
        <v>664</v>
      </c>
      <c r="AK25" s="21" t="s">
        <v>664</v>
      </c>
      <c r="AL25" s="21" t="s">
        <v>16</v>
      </c>
      <c r="AM25" s="25" t="s">
        <v>2893</v>
      </c>
      <c r="AN25" s="386">
        <v>7248787</v>
      </c>
      <c r="AO25" s="314" t="e">
        <f>VLOOKUP(AN25,#REF!,1,FALSE)</f>
        <v>#REF!</v>
      </c>
      <c r="AP25" s="315">
        <f>VLOOKUP(F25,'Monthly AMS report'!GN:GO,2,FALSE)</f>
        <v>44475</v>
      </c>
      <c r="AQ25" s="316" t="e">
        <v>#N/A</v>
      </c>
      <c r="AR25" s="3"/>
      <c r="AS25" s="3"/>
      <c r="AT25" s="5"/>
      <c r="AU25" s="5">
        <v>8</v>
      </c>
      <c r="AV25" s="5">
        <v>3</v>
      </c>
      <c r="AW25" s="5"/>
      <c r="AX25" s="5"/>
      <c r="AY25" s="5"/>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19"/>
    </row>
    <row r="26" spans="1:181" ht="16.5" customHeight="1" x14ac:dyDescent="0.25">
      <c r="A26" s="136" t="s">
        <v>794</v>
      </c>
      <c r="B26" s="197"/>
      <c r="C26" s="137" t="s">
        <v>795</v>
      </c>
      <c r="D26" s="5" t="str">
        <f>VLOOKUP(F26,route!A:B,2,FALSE)</f>
        <v>800 Ton</v>
      </c>
      <c r="E26" s="233">
        <v>2040</v>
      </c>
      <c r="F26" s="265" t="s">
        <v>127</v>
      </c>
      <c r="G26" s="231" t="s">
        <v>796</v>
      </c>
      <c r="H26" s="193" t="s">
        <v>796</v>
      </c>
      <c r="I26" s="193" t="s">
        <v>796</v>
      </c>
      <c r="K26" s="193" t="s">
        <v>688</v>
      </c>
      <c r="L26" s="193"/>
      <c r="M26" s="5" t="s">
        <v>662</v>
      </c>
      <c r="N26" s="21" t="s">
        <v>16</v>
      </c>
      <c r="O26" s="25"/>
      <c r="P26" s="21" t="s">
        <v>663</v>
      </c>
      <c r="Q26" s="21" t="s">
        <v>16</v>
      </c>
      <c r="R26" s="21" t="s">
        <v>663</v>
      </c>
      <c r="S26" s="21" t="s">
        <v>663</v>
      </c>
      <c r="T26" s="21" t="s">
        <v>664</v>
      </c>
      <c r="U26" s="21" t="s">
        <v>663</v>
      </c>
      <c r="V26" s="25"/>
      <c r="W26" s="21" t="s">
        <v>16</v>
      </c>
      <c r="X26" s="21" t="s">
        <v>16</v>
      </c>
      <c r="Y26" s="21">
        <v>3</v>
      </c>
      <c r="Z26" s="21">
        <v>3</v>
      </c>
      <c r="AA26" s="21">
        <v>3</v>
      </c>
      <c r="AB26" s="21"/>
      <c r="AC26" s="214"/>
      <c r="AD26" s="214"/>
      <c r="AE26" s="21">
        <v>4</v>
      </c>
      <c r="AF26" s="21">
        <v>4</v>
      </c>
      <c r="AG26" s="21">
        <v>4</v>
      </c>
      <c r="AH26" s="21" t="s">
        <v>16</v>
      </c>
      <c r="AI26" s="21" t="s">
        <v>664</v>
      </c>
      <c r="AJ26" s="21" t="s">
        <v>664</v>
      </c>
      <c r="AK26" s="21" t="s">
        <v>664</v>
      </c>
      <c r="AL26" s="21" t="s">
        <v>16</v>
      </c>
      <c r="AM26" s="201" t="s">
        <v>2894</v>
      </c>
      <c r="AN26" s="387" t="s">
        <v>598</v>
      </c>
      <c r="AO26" s="314" t="e">
        <f>VLOOKUP(AN26,#REF!,1,FALSE)</f>
        <v>#REF!</v>
      </c>
      <c r="AP26" s="315">
        <f>VLOOKUP(F26,'Monthly AMS report'!GN:GO,2,FALSE)</f>
        <v>44475</v>
      </c>
      <c r="AQ26" s="316" t="e">
        <v>#N/A</v>
      </c>
      <c r="AR26" s="3"/>
      <c r="AS26" s="3"/>
      <c r="AT26" s="5"/>
      <c r="AU26" s="5">
        <v>24</v>
      </c>
      <c r="AV26" s="5">
        <v>6</v>
      </c>
      <c r="AW26" s="5"/>
      <c r="AX26" s="5"/>
      <c r="AY26" s="5"/>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19"/>
    </row>
    <row r="27" spans="1:181" ht="16.5" customHeight="1" x14ac:dyDescent="0.25">
      <c r="A27" s="44" t="s">
        <v>760</v>
      </c>
      <c r="B27" s="3"/>
      <c r="C27" s="34" t="s">
        <v>761</v>
      </c>
      <c r="D27" s="5" t="str">
        <f>VLOOKUP(F27,route!A:B,2,FALSE)</f>
        <v>800 Ton</v>
      </c>
      <c r="E27" s="233" t="s">
        <v>2524</v>
      </c>
      <c r="F27" s="265" t="s">
        <v>57</v>
      </c>
      <c r="G27" s="231" t="s">
        <v>762</v>
      </c>
      <c r="H27" s="193" t="s">
        <v>2895</v>
      </c>
      <c r="I27" s="193" t="s">
        <v>762</v>
      </c>
      <c r="K27" s="193" t="s">
        <v>688</v>
      </c>
      <c r="L27" s="193"/>
      <c r="M27" s="5" t="s">
        <v>662</v>
      </c>
      <c r="N27" s="21" t="s">
        <v>16</v>
      </c>
      <c r="O27" s="25"/>
      <c r="P27" s="21" t="s">
        <v>663</v>
      </c>
      <c r="Q27" s="21" t="s">
        <v>16</v>
      </c>
      <c r="R27" s="21" t="s">
        <v>16</v>
      </c>
      <c r="S27" s="21" t="s">
        <v>16</v>
      </c>
      <c r="T27" s="21" t="s">
        <v>664</v>
      </c>
      <c r="U27" s="21" t="s">
        <v>16</v>
      </c>
      <c r="V27" s="25"/>
      <c r="W27" s="21" t="s">
        <v>16</v>
      </c>
      <c r="X27" s="21" t="s">
        <v>16</v>
      </c>
      <c r="Y27" s="21" t="s">
        <v>16</v>
      </c>
      <c r="Z27" s="21">
        <v>4</v>
      </c>
      <c r="AA27" s="21">
        <v>4</v>
      </c>
      <c r="AB27" s="21"/>
      <c r="AC27" s="214"/>
      <c r="AD27" s="214"/>
      <c r="AE27" s="21">
        <v>4</v>
      </c>
      <c r="AF27" s="21" t="s">
        <v>4</v>
      </c>
      <c r="AG27" s="21" t="s">
        <v>16</v>
      </c>
      <c r="AH27" s="21" t="s">
        <v>664</v>
      </c>
      <c r="AI27" s="21" t="s">
        <v>664</v>
      </c>
      <c r="AJ27" s="21" t="s">
        <v>664</v>
      </c>
      <c r="AK27" s="21" t="s">
        <v>664</v>
      </c>
      <c r="AL27" s="21" t="s">
        <v>16</v>
      </c>
      <c r="AM27" s="201" t="s">
        <v>2896</v>
      </c>
      <c r="AN27" s="387"/>
      <c r="AO27" s="314" t="e">
        <f>VLOOKUP(AN27,#REF!,1,FALSE)</f>
        <v>#REF!</v>
      </c>
      <c r="AP27" s="315">
        <f>VLOOKUP(F27,'Monthly AMS report'!GN:GO,2,FALSE)</f>
        <v>44475</v>
      </c>
      <c r="AQ27" s="316" t="e">
        <v>#N/A</v>
      </c>
      <c r="AR27" s="3"/>
      <c r="AS27" s="3"/>
      <c r="AT27" s="5">
        <v>4</v>
      </c>
      <c r="AU27" s="5">
        <v>16</v>
      </c>
      <c r="AV27" s="5">
        <v>6</v>
      </c>
      <c r="AW27" s="5"/>
      <c r="AX27" s="5"/>
      <c r="AY27" s="5"/>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19"/>
    </row>
    <row r="28" spans="1:181" ht="16.5" customHeight="1" x14ac:dyDescent="0.25">
      <c r="A28" s="43" t="s">
        <v>697</v>
      </c>
      <c r="B28" s="3"/>
      <c r="C28" s="22" t="s">
        <v>698</v>
      </c>
      <c r="D28" s="5" t="str">
        <f>VLOOKUP(F28,route!A:B,2,FALSE)</f>
        <v>800 Ton</v>
      </c>
      <c r="E28" s="193">
        <v>3016</v>
      </c>
      <c r="F28" s="265" t="s">
        <v>51</v>
      </c>
      <c r="G28" s="231" t="s">
        <v>698</v>
      </c>
      <c r="H28" s="193" t="s">
        <v>2897</v>
      </c>
      <c r="I28" s="193" t="s">
        <v>698</v>
      </c>
      <c r="K28" s="193" t="s">
        <v>688</v>
      </c>
      <c r="L28" s="193"/>
      <c r="M28" s="5" t="s">
        <v>662</v>
      </c>
      <c r="N28" s="21" t="s">
        <v>16</v>
      </c>
      <c r="O28" s="25"/>
      <c r="P28" s="21" t="s">
        <v>663</v>
      </c>
      <c r="Q28" s="21" t="s">
        <v>16</v>
      </c>
      <c r="R28" s="21" t="s">
        <v>663</v>
      </c>
      <c r="S28" s="21" t="s">
        <v>663</v>
      </c>
      <c r="T28" s="21" t="s">
        <v>664</v>
      </c>
      <c r="U28" s="21" t="s">
        <v>663</v>
      </c>
      <c r="V28" s="25"/>
      <c r="W28" s="21" t="s">
        <v>16</v>
      </c>
      <c r="X28" s="21" t="s">
        <v>16</v>
      </c>
      <c r="Y28" s="21">
        <v>4</v>
      </c>
      <c r="Z28" s="21" t="s">
        <v>663</v>
      </c>
      <c r="AA28" s="21" t="s">
        <v>663</v>
      </c>
      <c r="AB28" s="21"/>
      <c r="AC28" s="214"/>
      <c r="AD28" s="214"/>
      <c r="AE28" s="21">
        <v>3</v>
      </c>
      <c r="AF28" s="21">
        <v>3</v>
      </c>
      <c r="AG28" s="21" t="s">
        <v>663</v>
      </c>
      <c r="AH28" s="21">
        <v>3</v>
      </c>
      <c r="AI28" s="21">
        <v>3</v>
      </c>
      <c r="AJ28" s="21" t="s">
        <v>664</v>
      </c>
      <c r="AK28" s="21" t="s">
        <v>664</v>
      </c>
      <c r="AL28" s="21" t="s">
        <v>16</v>
      </c>
      <c r="AM28" s="195" t="s">
        <v>2898</v>
      </c>
      <c r="AN28" s="386">
        <v>7241216</v>
      </c>
      <c r="AO28" s="314" t="e">
        <f>VLOOKUP(AN28,#REF!,1,FALSE)</f>
        <v>#REF!</v>
      </c>
      <c r="AP28" s="315">
        <f>VLOOKUP(F28,'Monthly AMS report'!GN:GO,2,FALSE)</f>
        <v>44475</v>
      </c>
      <c r="AQ28" s="316" t="e">
        <v>#N/A</v>
      </c>
      <c r="AR28" s="3"/>
      <c r="AS28" s="3"/>
      <c r="AT28" s="5"/>
      <c r="AU28" s="5">
        <v>16</v>
      </c>
      <c r="AV28" s="5">
        <v>6</v>
      </c>
      <c r="AW28" s="5"/>
      <c r="AX28" s="5"/>
      <c r="AY28" s="5"/>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19"/>
    </row>
    <row r="29" spans="1:181" ht="16.5" customHeight="1" x14ac:dyDescent="0.2">
      <c r="A29" s="43" t="s">
        <v>701</v>
      </c>
      <c r="B29" s="3"/>
      <c r="C29" s="22" t="s">
        <v>702</v>
      </c>
      <c r="D29" s="5" t="str">
        <f>VLOOKUP(F29,route!A:B,2,FALSE)</f>
        <v>800 Ton</v>
      </c>
      <c r="E29" s="193">
        <v>3029</v>
      </c>
      <c r="F29" s="265" t="s">
        <v>53</v>
      </c>
      <c r="G29" s="231" t="s">
        <v>703</v>
      </c>
      <c r="H29" s="193" t="s">
        <v>2899</v>
      </c>
      <c r="I29" s="193" t="s">
        <v>702</v>
      </c>
      <c r="K29" s="193" t="s">
        <v>688</v>
      </c>
      <c r="L29" s="193"/>
      <c r="M29" s="5" t="s">
        <v>662</v>
      </c>
      <c r="N29" s="21" t="s">
        <v>16</v>
      </c>
      <c r="O29" s="25"/>
      <c r="P29" s="21" t="s">
        <v>663</v>
      </c>
      <c r="Q29" s="21" t="s">
        <v>16</v>
      </c>
      <c r="R29" s="21" t="s">
        <v>663</v>
      </c>
      <c r="S29" s="21" t="s">
        <v>663</v>
      </c>
      <c r="T29" s="21" t="s">
        <v>664</v>
      </c>
      <c r="U29" s="21" t="s">
        <v>663</v>
      </c>
      <c r="V29" s="25"/>
      <c r="W29" s="21" t="s">
        <v>16</v>
      </c>
      <c r="X29" s="21" t="s">
        <v>16</v>
      </c>
      <c r="Y29" s="21">
        <v>4</v>
      </c>
      <c r="Z29" s="21" t="s">
        <v>663</v>
      </c>
      <c r="AA29" s="21">
        <v>4</v>
      </c>
      <c r="AB29" s="21"/>
      <c r="AC29" s="214"/>
      <c r="AD29" s="214"/>
      <c r="AE29" s="21">
        <v>3</v>
      </c>
      <c r="AF29" s="21">
        <v>3</v>
      </c>
      <c r="AG29" s="21" t="s">
        <v>663</v>
      </c>
      <c r="AH29" s="21">
        <v>4</v>
      </c>
      <c r="AI29" s="21">
        <v>4</v>
      </c>
      <c r="AJ29" s="21" t="s">
        <v>664</v>
      </c>
      <c r="AK29" s="21" t="s">
        <v>664</v>
      </c>
      <c r="AL29" s="21" t="s">
        <v>16</v>
      </c>
      <c r="AM29" s="195" t="s">
        <v>2900</v>
      </c>
      <c r="AN29" s="387"/>
      <c r="AO29" s="314" t="e">
        <f>VLOOKUP(AN29,#REF!,1,FALSE)</f>
        <v>#REF!</v>
      </c>
      <c r="AP29" s="315">
        <f>VLOOKUP(F29,'Monthly AMS report'!GN:GO,2,FALSE)</f>
        <v>44475</v>
      </c>
      <c r="AQ29" s="316" t="e">
        <v>#N/A</v>
      </c>
      <c r="AR29" s="3"/>
      <c r="AS29" s="3"/>
      <c r="AT29" s="5"/>
      <c r="AU29" s="5">
        <v>16</v>
      </c>
      <c r="AV29" s="5">
        <v>6</v>
      </c>
      <c r="AW29" s="5"/>
      <c r="AX29" s="5"/>
      <c r="AY29" s="5"/>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19"/>
    </row>
    <row r="30" spans="1:181" ht="16.5" customHeight="1" x14ac:dyDescent="0.25">
      <c r="A30" s="43" t="s">
        <v>745</v>
      </c>
      <c r="B30" s="3"/>
      <c r="C30" s="22" t="s">
        <v>746</v>
      </c>
      <c r="D30" s="5" t="str">
        <f>VLOOKUP(F30,route!A:B,2,FALSE)</f>
        <v>800 Ton</v>
      </c>
      <c r="E30" s="193">
        <v>3043</v>
      </c>
      <c r="F30" s="265" t="s">
        <v>54</v>
      </c>
      <c r="G30" s="231" t="s">
        <v>747</v>
      </c>
      <c r="H30" s="193" t="s">
        <v>2901</v>
      </c>
      <c r="I30" s="193" t="s">
        <v>2902</v>
      </c>
      <c r="K30" s="193" t="s">
        <v>688</v>
      </c>
      <c r="L30" s="193"/>
      <c r="M30" s="5" t="s">
        <v>662</v>
      </c>
      <c r="N30" s="21" t="s">
        <v>16</v>
      </c>
      <c r="O30" s="25"/>
      <c r="P30" s="21" t="s">
        <v>663</v>
      </c>
      <c r="Q30" s="21" t="s">
        <v>16</v>
      </c>
      <c r="R30" s="21" t="s">
        <v>663</v>
      </c>
      <c r="S30" s="21" t="s">
        <v>663</v>
      </c>
      <c r="T30" s="21" t="s">
        <v>664</v>
      </c>
      <c r="U30" s="21" t="s">
        <v>663</v>
      </c>
      <c r="V30" s="25"/>
      <c r="W30" s="21" t="s">
        <v>664</v>
      </c>
      <c r="X30" s="21" t="s">
        <v>16</v>
      </c>
      <c r="Y30" s="21" t="s">
        <v>663</v>
      </c>
      <c r="Z30" s="21" t="s">
        <v>4</v>
      </c>
      <c r="AA30" s="21">
        <v>4</v>
      </c>
      <c r="AB30" s="21"/>
      <c r="AC30" s="214"/>
      <c r="AD30" s="214"/>
      <c r="AE30" s="21">
        <v>4</v>
      </c>
      <c r="AF30" s="21" t="s">
        <v>16</v>
      </c>
      <c r="AG30" s="21">
        <v>3</v>
      </c>
      <c r="AH30" s="21">
        <v>3</v>
      </c>
      <c r="AI30" s="21" t="s">
        <v>664</v>
      </c>
      <c r="AJ30" s="21" t="s">
        <v>664</v>
      </c>
      <c r="AK30" s="21" t="s">
        <v>664</v>
      </c>
      <c r="AL30" s="21" t="s">
        <v>16</v>
      </c>
      <c r="AM30" s="195" t="s">
        <v>2903</v>
      </c>
      <c r="AN30" s="386">
        <v>7253876</v>
      </c>
      <c r="AO30" s="314" t="e">
        <f>VLOOKUP(AN30,#REF!,1,FALSE)</f>
        <v>#REF!</v>
      </c>
      <c r="AP30" s="315">
        <f>VLOOKUP(F30,'Monthly AMS report'!GN:GO,2,FALSE)</f>
        <v>44475</v>
      </c>
      <c r="AQ30" s="316" t="e">
        <v>#N/A</v>
      </c>
      <c r="AR30" s="3"/>
      <c r="AS30" s="3"/>
      <c r="AT30" s="5"/>
      <c r="AU30" s="5">
        <v>16</v>
      </c>
      <c r="AV30" s="5">
        <v>3</v>
      </c>
      <c r="AW30" s="5"/>
      <c r="AX30" s="5"/>
      <c r="AY30" s="5"/>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19"/>
    </row>
    <row r="31" spans="1:181" ht="16.5" customHeight="1" x14ac:dyDescent="0.25">
      <c r="A31" s="45" t="s">
        <v>750</v>
      </c>
      <c r="B31" s="3"/>
      <c r="C31" s="22" t="s">
        <v>751</v>
      </c>
      <c r="D31" s="5" t="str">
        <f>VLOOKUP(F31,route!A:B,2,FALSE)</f>
        <v>800 Ton</v>
      </c>
      <c r="E31" s="193">
        <v>3048</v>
      </c>
      <c r="F31" s="265" t="s">
        <v>55</v>
      </c>
      <c r="G31" s="231" t="s">
        <v>752</v>
      </c>
      <c r="H31" s="193" t="s">
        <v>2904</v>
      </c>
      <c r="I31" s="193" t="s">
        <v>2905</v>
      </c>
      <c r="K31" s="193" t="s">
        <v>688</v>
      </c>
      <c r="L31" s="193"/>
      <c r="M31" s="5" t="s">
        <v>662</v>
      </c>
      <c r="N31" s="21" t="s">
        <v>16</v>
      </c>
      <c r="O31" s="25"/>
      <c r="P31" s="21">
        <v>3</v>
      </c>
      <c r="Q31" s="21" t="s">
        <v>16</v>
      </c>
      <c r="R31" s="21" t="s">
        <v>663</v>
      </c>
      <c r="S31" s="21" t="s">
        <v>663</v>
      </c>
      <c r="T31" s="21" t="s">
        <v>664</v>
      </c>
      <c r="U31" s="21" t="s">
        <v>663</v>
      </c>
      <c r="V31" s="25"/>
      <c r="W31" s="21" t="s">
        <v>16</v>
      </c>
      <c r="X31" s="21" t="s">
        <v>16</v>
      </c>
      <c r="Y31" s="21" t="s">
        <v>663</v>
      </c>
      <c r="Z31" s="21" t="s">
        <v>4</v>
      </c>
      <c r="AA31" s="21" t="s">
        <v>663</v>
      </c>
      <c r="AB31" s="21"/>
      <c r="AC31" s="214"/>
      <c r="AD31" s="214"/>
      <c r="AE31" s="21" t="s">
        <v>663</v>
      </c>
      <c r="AF31" s="21" t="s">
        <v>4</v>
      </c>
      <c r="AG31" s="21" t="s">
        <v>663</v>
      </c>
      <c r="AH31" s="21" t="s">
        <v>664</v>
      </c>
      <c r="AI31" s="21" t="s">
        <v>664</v>
      </c>
      <c r="AJ31" s="21" t="s">
        <v>664</v>
      </c>
      <c r="AK31" s="21" t="s">
        <v>664</v>
      </c>
      <c r="AL31" s="21" t="s">
        <v>16</v>
      </c>
      <c r="AM31" s="374"/>
      <c r="AN31" s="317"/>
      <c r="AO31" s="314" t="e">
        <f>VLOOKUP(AN31,#REF!,1,FALSE)</f>
        <v>#REF!</v>
      </c>
      <c r="AP31" s="315">
        <f>VLOOKUP(F31,'Monthly AMS report'!GN:GO,2,FALSE)</f>
        <v>44475</v>
      </c>
      <c r="AQ31" s="316" t="e">
        <v>#N/A</v>
      </c>
      <c r="AR31" s="3" t="e">
        <v>#N/A</v>
      </c>
      <c r="AS31" s="3"/>
      <c r="AT31" s="5"/>
      <c r="AU31" s="5">
        <v>16</v>
      </c>
      <c r="AV31" s="5">
        <v>3</v>
      </c>
      <c r="AW31" s="5"/>
      <c r="AX31" s="5"/>
      <c r="AY31" s="5"/>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19"/>
    </row>
    <row r="32" spans="1:181" ht="16.5" customHeight="1" x14ac:dyDescent="0.25">
      <c r="A32" s="43" t="s">
        <v>790</v>
      </c>
      <c r="B32" s="3"/>
      <c r="C32" s="22" t="s">
        <v>791</v>
      </c>
      <c r="D32" s="5" t="str">
        <f>VLOOKUP(F32,route!A:B,2,FALSE)</f>
        <v>800 Ton</v>
      </c>
      <c r="E32" s="193">
        <v>687</v>
      </c>
      <c r="F32" s="265" t="s">
        <v>125</v>
      </c>
      <c r="G32" s="231" t="s">
        <v>792</v>
      </c>
      <c r="H32" s="193" t="s">
        <v>2906</v>
      </c>
      <c r="I32" s="193" t="s">
        <v>792</v>
      </c>
      <c r="K32" s="193" t="s">
        <v>688</v>
      </c>
      <c r="L32" s="193"/>
      <c r="M32" s="5" t="s">
        <v>662</v>
      </c>
      <c r="N32" s="21" t="s">
        <v>16</v>
      </c>
      <c r="O32" s="25"/>
      <c r="P32" s="21" t="s">
        <v>16</v>
      </c>
      <c r="Q32" s="21" t="s">
        <v>16</v>
      </c>
      <c r="R32" s="21" t="s">
        <v>663</v>
      </c>
      <c r="S32" s="21" t="s">
        <v>663</v>
      </c>
      <c r="T32" s="21" t="s">
        <v>664</v>
      </c>
      <c r="U32" s="21" t="s">
        <v>663</v>
      </c>
      <c r="V32" s="25"/>
      <c r="W32" s="21" t="s">
        <v>16</v>
      </c>
      <c r="X32" s="21" t="s">
        <v>16</v>
      </c>
      <c r="Y32" s="21">
        <v>3</v>
      </c>
      <c r="Z32" s="21" t="s">
        <v>16</v>
      </c>
      <c r="AA32" s="21">
        <v>1</v>
      </c>
      <c r="AB32" s="21"/>
      <c r="AC32" s="214"/>
      <c r="AD32" s="214"/>
      <c r="AE32" s="21">
        <v>3</v>
      </c>
      <c r="AF32" s="21">
        <v>3</v>
      </c>
      <c r="AG32" s="21" t="s">
        <v>16</v>
      </c>
      <c r="AH32" s="21" t="s">
        <v>16</v>
      </c>
      <c r="AI32" s="21">
        <v>4</v>
      </c>
      <c r="AJ32" s="21" t="s">
        <v>16</v>
      </c>
      <c r="AK32" s="21" t="s">
        <v>16</v>
      </c>
      <c r="AL32" s="21" t="s">
        <v>16</v>
      </c>
      <c r="AM32" s="201" t="s">
        <v>2907</v>
      </c>
      <c r="AN32" s="383">
        <v>7243548</v>
      </c>
      <c r="AO32" s="314" t="e">
        <f>VLOOKUP(AN32,#REF!,1,FALSE)</f>
        <v>#REF!</v>
      </c>
      <c r="AP32" s="315">
        <f>VLOOKUP(F32,'Monthly AMS report'!GN:GO,2,FALSE)</f>
        <v>44419</v>
      </c>
      <c r="AQ32" s="316">
        <v>0.66</v>
      </c>
      <c r="AR32" s="3"/>
      <c r="AS32" s="3"/>
      <c r="AT32" s="5"/>
      <c r="AU32" s="5">
        <v>16</v>
      </c>
      <c r="AV32" s="5">
        <v>3</v>
      </c>
      <c r="AW32" s="5"/>
      <c r="AX32" s="5"/>
      <c r="AY32" s="5"/>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19"/>
    </row>
    <row r="33" spans="1:182" ht="16.5" customHeight="1" x14ac:dyDescent="0.25">
      <c r="A33" s="44" t="s">
        <v>776</v>
      </c>
      <c r="B33" s="3"/>
      <c r="C33" s="34" t="s">
        <v>777</v>
      </c>
      <c r="D33" s="5" t="str">
        <f>VLOOKUP(F33,route!A:B,2,FALSE)</f>
        <v>800 Ton</v>
      </c>
      <c r="E33" s="193" t="s">
        <v>2557</v>
      </c>
      <c r="F33" s="265" t="s">
        <v>61</v>
      </c>
      <c r="G33" s="231" t="s">
        <v>778</v>
      </c>
      <c r="H33" s="193" t="s">
        <v>2908</v>
      </c>
      <c r="I33" s="193" t="s">
        <v>778</v>
      </c>
      <c r="K33" s="193" t="s">
        <v>688</v>
      </c>
      <c r="L33" s="193"/>
      <c r="M33" s="5" t="s">
        <v>662</v>
      </c>
      <c r="N33" s="21" t="s">
        <v>16</v>
      </c>
      <c r="O33" s="25"/>
      <c r="P33" s="21" t="s">
        <v>663</v>
      </c>
      <c r="Q33" s="21" t="s">
        <v>16</v>
      </c>
      <c r="R33" s="21" t="s">
        <v>663</v>
      </c>
      <c r="S33" s="21" t="s">
        <v>663</v>
      </c>
      <c r="T33" s="21" t="s">
        <v>664</v>
      </c>
      <c r="U33" s="21" t="s">
        <v>663</v>
      </c>
      <c r="V33" s="25"/>
      <c r="W33" s="21" t="s">
        <v>16</v>
      </c>
      <c r="X33" s="21" t="s">
        <v>16</v>
      </c>
      <c r="Y33" s="21" t="s">
        <v>663</v>
      </c>
      <c r="Z33" s="21">
        <v>3</v>
      </c>
      <c r="AA33" s="21">
        <v>3</v>
      </c>
      <c r="AB33" s="21"/>
      <c r="AC33" s="214"/>
      <c r="AD33" s="214"/>
      <c r="AE33" s="21">
        <v>3</v>
      </c>
      <c r="AF33" s="21">
        <v>2</v>
      </c>
      <c r="AG33" s="21">
        <v>3</v>
      </c>
      <c r="AH33" s="21">
        <v>2</v>
      </c>
      <c r="AI33" s="21">
        <v>1</v>
      </c>
      <c r="AJ33" s="21" t="s">
        <v>664</v>
      </c>
      <c r="AK33" s="21" t="s">
        <v>664</v>
      </c>
      <c r="AL33" s="21" t="s">
        <v>16</v>
      </c>
      <c r="AM33" s="369" t="s">
        <v>2909</v>
      </c>
      <c r="AN33" s="387" t="s">
        <v>598</v>
      </c>
      <c r="AO33" s="314" t="e">
        <f>VLOOKUP(AN33,#REF!,1,FALSE)</f>
        <v>#REF!</v>
      </c>
      <c r="AP33" s="315">
        <f>VLOOKUP(F33,'Monthly AMS report'!GN:GO,2,FALSE)</f>
        <v>44497</v>
      </c>
      <c r="AQ33" s="316" t="e">
        <v>#N/A</v>
      </c>
      <c r="AR33" s="3"/>
      <c r="AS33" s="3"/>
      <c r="AT33" s="5">
        <v>1</v>
      </c>
      <c r="AU33" s="5">
        <v>16</v>
      </c>
      <c r="AV33" s="5">
        <v>6</v>
      </c>
      <c r="AW33" s="5"/>
      <c r="AX33" s="5"/>
      <c r="AY33" s="5"/>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19"/>
    </row>
    <row r="34" spans="1:182" ht="16.5" customHeight="1" x14ac:dyDescent="0.25">
      <c r="A34" s="44" t="s">
        <v>755</v>
      </c>
      <c r="B34" s="3"/>
      <c r="C34" s="34" t="s">
        <v>756</v>
      </c>
      <c r="D34" s="5" t="str">
        <f>VLOOKUP(F34,route!A:B,2,FALSE)</f>
        <v>800 Ton</v>
      </c>
      <c r="E34" s="193">
        <v>4120</v>
      </c>
      <c r="F34" s="265" t="s">
        <v>56</v>
      </c>
      <c r="G34" s="231" t="s">
        <v>757</v>
      </c>
      <c r="H34" s="193" t="s">
        <v>2910</v>
      </c>
      <c r="I34" s="193" t="s">
        <v>757</v>
      </c>
      <c r="K34" s="193" t="s">
        <v>688</v>
      </c>
      <c r="L34" s="193"/>
      <c r="M34" s="5" t="s">
        <v>662</v>
      </c>
      <c r="N34" s="21" t="s">
        <v>16</v>
      </c>
      <c r="O34" s="25"/>
      <c r="P34" s="21" t="s">
        <v>663</v>
      </c>
      <c r="Q34" s="21" t="s">
        <v>16</v>
      </c>
      <c r="R34" s="21" t="s">
        <v>663</v>
      </c>
      <c r="S34" s="21" t="s">
        <v>663</v>
      </c>
      <c r="T34" s="21" t="s">
        <v>664</v>
      </c>
      <c r="U34" s="21" t="s">
        <v>663</v>
      </c>
      <c r="V34" s="25"/>
      <c r="W34" s="21" t="s">
        <v>16</v>
      </c>
      <c r="X34" s="21" t="s">
        <v>16</v>
      </c>
      <c r="Y34" s="21" t="s">
        <v>663</v>
      </c>
      <c r="Z34" s="21" t="s">
        <v>663</v>
      </c>
      <c r="AA34" s="21" t="s">
        <v>663</v>
      </c>
      <c r="AB34" s="21"/>
      <c r="AC34" s="214"/>
      <c r="AD34" s="214"/>
      <c r="AE34" s="21" t="s">
        <v>663</v>
      </c>
      <c r="AF34" s="21" t="s">
        <v>4</v>
      </c>
      <c r="AG34" s="21" t="s">
        <v>663</v>
      </c>
      <c r="AH34" s="21" t="s">
        <v>664</v>
      </c>
      <c r="AI34" s="21" t="s">
        <v>664</v>
      </c>
      <c r="AJ34" s="21" t="s">
        <v>664</v>
      </c>
      <c r="AK34" s="21" t="s">
        <v>664</v>
      </c>
      <c r="AL34" s="21" t="s">
        <v>16</v>
      </c>
      <c r="AM34" s="24"/>
      <c r="AN34" s="387"/>
      <c r="AO34" s="314" t="e">
        <f>VLOOKUP(AN34,#REF!,1,FALSE)</f>
        <v>#REF!</v>
      </c>
      <c r="AP34" s="315">
        <f>VLOOKUP(F34,'Monthly AMS report'!GN:GO,2,FALSE)</f>
        <v>44475</v>
      </c>
      <c r="AQ34" s="316" t="e">
        <v>#N/A</v>
      </c>
      <c r="AR34" s="3"/>
      <c r="AS34" s="3"/>
      <c r="AT34" s="5"/>
      <c r="AU34" s="5">
        <v>8</v>
      </c>
      <c r="AV34" s="5">
        <v>6</v>
      </c>
      <c r="AW34" s="5"/>
      <c r="AX34" s="5"/>
      <c r="AY34" s="5"/>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19"/>
    </row>
    <row r="35" spans="1:182" ht="16.5" customHeight="1" x14ac:dyDescent="0.25">
      <c r="A35" s="44" t="s">
        <v>679</v>
      </c>
      <c r="B35" s="3"/>
      <c r="C35" s="34" t="s">
        <v>680</v>
      </c>
      <c r="D35" s="5" t="str">
        <f>VLOOKUP(F35,route!A:B,2,FALSE)</f>
        <v>800 Ton</v>
      </c>
      <c r="E35" s="193" t="s">
        <v>2558</v>
      </c>
      <c r="F35" s="265" t="s">
        <v>62</v>
      </c>
      <c r="G35" s="231" t="s">
        <v>681</v>
      </c>
      <c r="H35" s="193" t="s">
        <v>2911</v>
      </c>
      <c r="I35" s="193" t="s">
        <v>681</v>
      </c>
      <c r="K35" s="193" t="s">
        <v>688</v>
      </c>
      <c r="L35" s="193"/>
      <c r="M35" s="5" t="s">
        <v>662</v>
      </c>
      <c r="N35" s="21" t="s">
        <v>16</v>
      </c>
      <c r="O35" s="25"/>
      <c r="P35" s="21" t="s">
        <v>663</v>
      </c>
      <c r="Q35" s="21">
        <v>3</v>
      </c>
      <c r="R35" s="21">
        <v>2</v>
      </c>
      <c r="S35" s="21">
        <v>2</v>
      </c>
      <c r="T35" s="21" t="s">
        <v>664</v>
      </c>
      <c r="U35" s="21" t="s">
        <v>663</v>
      </c>
      <c r="V35" s="25"/>
      <c r="W35" s="21" t="s">
        <v>664</v>
      </c>
      <c r="X35" s="21" t="s">
        <v>16</v>
      </c>
      <c r="Y35" s="21" t="s">
        <v>663</v>
      </c>
      <c r="Z35" s="21" t="s">
        <v>663</v>
      </c>
      <c r="AA35" s="21" t="s">
        <v>663</v>
      </c>
      <c r="AB35" s="21"/>
      <c r="AC35" s="214"/>
      <c r="AD35" s="214"/>
      <c r="AE35" s="21">
        <v>3</v>
      </c>
      <c r="AF35" s="21">
        <v>1</v>
      </c>
      <c r="AG35" s="21">
        <v>3</v>
      </c>
      <c r="AH35" s="21">
        <v>2</v>
      </c>
      <c r="AI35" s="21">
        <v>2</v>
      </c>
      <c r="AJ35" s="21" t="s">
        <v>664</v>
      </c>
      <c r="AK35" s="21" t="s">
        <v>664</v>
      </c>
      <c r="AL35" s="21" t="s">
        <v>16</v>
      </c>
      <c r="AM35" s="201" t="s">
        <v>2912</v>
      </c>
      <c r="AN35" s="387">
        <v>7260027</v>
      </c>
      <c r="AO35" s="314" t="e">
        <f>VLOOKUP(AN35,#REF!,1,FALSE)</f>
        <v>#REF!</v>
      </c>
      <c r="AP35" s="315">
        <f>VLOOKUP(F35,'Monthly AMS report'!GN:GO,2,FALSE)</f>
        <v>44497</v>
      </c>
      <c r="AQ35" s="316" t="e">
        <v>#N/A</v>
      </c>
      <c r="AR35" s="3"/>
      <c r="AS35" s="3"/>
      <c r="AT35" s="5">
        <v>1</v>
      </c>
      <c r="AU35" s="5">
        <v>16</v>
      </c>
      <c r="AV35" s="5">
        <v>6</v>
      </c>
      <c r="AW35" s="5"/>
      <c r="AX35" s="5"/>
      <c r="AY35" s="5"/>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19"/>
    </row>
    <row r="36" spans="1:182" ht="16.5" customHeight="1" x14ac:dyDescent="0.25">
      <c r="A36" s="44" t="s">
        <v>765</v>
      </c>
      <c r="B36" s="3"/>
      <c r="C36" s="34" t="s">
        <v>766</v>
      </c>
      <c r="D36" s="5" t="str">
        <f>VLOOKUP(F36,route!A:B,2,FALSE)</f>
        <v>800 Ton</v>
      </c>
      <c r="E36" s="233" t="s">
        <v>2554</v>
      </c>
      <c r="F36" s="265" t="s">
        <v>58</v>
      </c>
      <c r="G36" s="231" t="s">
        <v>766</v>
      </c>
      <c r="H36" s="193" t="s">
        <v>2913</v>
      </c>
      <c r="I36" s="193" t="s">
        <v>766</v>
      </c>
      <c r="K36" s="193" t="s">
        <v>688</v>
      </c>
      <c r="L36" s="193"/>
      <c r="M36" s="5" t="s">
        <v>662</v>
      </c>
      <c r="N36" s="21" t="s">
        <v>16</v>
      </c>
      <c r="O36" s="25"/>
      <c r="P36" s="21" t="s">
        <v>663</v>
      </c>
      <c r="Q36" s="21" t="s">
        <v>16</v>
      </c>
      <c r="R36" s="21" t="s">
        <v>663</v>
      </c>
      <c r="S36" s="21" t="s">
        <v>663</v>
      </c>
      <c r="T36" s="21" t="s">
        <v>664</v>
      </c>
      <c r="U36" s="21" t="s">
        <v>663</v>
      </c>
      <c r="V36" s="25"/>
      <c r="W36" s="21" t="s">
        <v>16</v>
      </c>
      <c r="X36" s="21" t="s">
        <v>16</v>
      </c>
      <c r="Y36" s="21" t="s">
        <v>663</v>
      </c>
      <c r="Z36" s="21" t="s">
        <v>663</v>
      </c>
      <c r="AA36" s="21" t="s">
        <v>663</v>
      </c>
      <c r="AB36" s="21"/>
      <c r="AC36" s="214"/>
      <c r="AD36" s="214"/>
      <c r="AE36" s="21" t="s">
        <v>663</v>
      </c>
      <c r="AF36" s="21" t="s">
        <v>4</v>
      </c>
      <c r="AG36" s="21" t="s">
        <v>663</v>
      </c>
      <c r="AH36" s="21" t="s">
        <v>664</v>
      </c>
      <c r="AI36" s="21" t="s">
        <v>664</v>
      </c>
      <c r="AJ36" s="21" t="s">
        <v>664</v>
      </c>
      <c r="AK36" s="21" t="s">
        <v>664</v>
      </c>
      <c r="AL36" s="21" t="s">
        <v>16</v>
      </c>
      <c r="AM36" s="24" t="s">
        <v>2914</v>
      </c>
      <c r="AN36" s="387"/>
      <c r="AO36" s="314" t="e">
        <f>VLOOKUP(AN36,#REF!,1,FALSE)</f>
        <v>#REF!</v>
      </c>
      <c r="AP36" s="315">
        <f>VLOOKUP(F36,'Monthly AMS report'!GN:GO,2,FALSE)</f>
        <v>44497</v>
      </c>
      <c r="AQ36" s="316" t="e">
        <v>#N/A</v>
      </c>
      <c r="AR36" s="3"/>
      <c r="AS36" s="3"/>
      <c r="AT36" s="5"/>
      <c r="AU36" s="5">
        <v>8</v>
      </c>
      <c r="AV36" s="5">
        <v>6</v>
      </c>
      <c r="AW36" s="5"/>
      <c r="AX36" s="5"/>
      <c r="AY36" s="5"/>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19"/>
      <c r="FZ36" s="201" t="s">
        <v>793</v>
      </c>
    </row>
    <row r="37" spans="1:182" ht="16.5" customHeight="1" x14ac:dyDescent="0.25">
      <c r="A37" s="44" t="s">
        <v>769</v>
      </c>
      <c r="B37" s="3"/>
      <c r="C37" s="34" t="s">
        <v>770</v>
      </c>
      <c r="D37" s="5" t="str">
        <f>VLOOKUP(F37,route!A:B,2,FALSE)</f>
        <v>800 Ton</v>
      </c>
      <c r="E37" s="233" t="s">
        <v>2556</v>
      </c>
      <c r="F37" s="265" t="s">
        <v>59</v>
      </c>
      <c r="G37" s="231" t="s">
        <v>770</v>
      </c>
      <c r="H37" s="193" t="s">
        <v>2915</v>
      </c>
      <c r="I37" s="193" t="s">
        <v>770</v>
      </c>
      <c r="K37" s="193" t="s">
        <v>688</v>
      </c>
      <c r="L37" s="193"/>
      <c r="M37" s="5" t="s">
        <v>662</v>
      </c>
      <c r="N37" s="21" t="s">
        <v>16</v>
      </c>
      <c r="O37" s="25"/>
      <c r="P37" s="21" t="s">
        <v>663</v>
      </c>
      <c r="Q37" s="21" t="s">
        <v>16</v>
      </c>
      <c r="R37" s="21" t="s">
        <v>663</v>
      </c>
      <c r="S37" s="21" t="s">
        <v>663</v>
      </c>
      <c r="T37" s="21" t="s">
        <v>664</v>
      </c>
      <c r="U37" s="21" t="s">
        <v>663</v>
      </c>
      <c r="V37" s="25"/>
      <c r="W37" s="21" t="s">
        <v>16</v>
      </c>
      <c r="X37" s="21" t="s">
        <v>16</v>
      </c>
      <c r="Y37" s="21" t="s">
        <v>663</v>
      </c>
      <c r="Z37" s="21">
        <v>4</v>
      </c>
      <c r="AA37" s="21">
        <v>3</v>
      </c>
      <c r="AB37" s="21"/>
      <c r="AC37" s="214"/>
      <c r="AD37" s="214"/>
      <c r="AE37" s="21">
        <v>4</v>
      </c>
      <c r="AF37" s="21" t="s">
        <v>16</v>
      </c>
      <c r="AG37" s="21" t="s">
        <v>663</v>
      </c>
      <c r="AH37" s="21">
        <v>4</v>
      </c>
      <c r="AI37" s="21">
        <v>3</v>
      </c>
      <c r="AJ37" s="21" t="s">
        <v>664</v>
      </c>
      <c r="AK37" s="21" t="s">
        <v>664</v>
      </c>
      <c r="AL37" s="21" t="s">
        <v>16</v>
      </c>
      <c r="AM37" s="195" t="s">
        <v>2916</v>
      </c>
      <c r="AN37" s="386">
        <v>7259266</v>
      </c>
      <c r="AO37" s="314" t="e">
        <f>VLOOKUP(AN37,#REF!,1,FALSE)</f>
        <v>#REF!</v>
      </c>
      <c r="AP37" s="315">
        <f>VLOOKUP(F37,'Monthly AMS report'!GN:GO,2,FALSE)</f>
        <v>44475</v>
      </c>
      <c r="AQ37" s="316" t="e">
        <v>#N/A</v>
      </c>
      <c r="AR37" s="3"/>
      <c r="AS37" s="3"/>
      <c r="AT37" s="5"/>
      <c r="AU37" s="5">
        <v>8</v>
      </c>
      <c r="AV37" s="5">
        <v>6</v>
      </c>
      <c r="AW37" s="5"/>
      <c r="AX37" s="5"/>
      <c r="AY37" s="5"/>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19"/>
    </row>
    <row r="38" spans="1:182" ht="16.5" customHeight="1" x14ac:dyDescent="0.25">
      <c r="A38" s="45" t="s">
        <v>773</v>
      </c>
      <c r="B38" s="3"/>
      <c r="C38" s="22" t="s">
        <v>774</v>
      </c>
      <c r="D38" s="5" t="str">
        <f>VLOOKUP(F38,route!A:B,2,FALSE)</f>
        <v>800 Ton</v>
      </c>
      <c r="E38" s="193" t="s">
        <v>2526</v>
      </c>
      <c r="F38" s="265" t="s">
        <v>60</v>
      </c>
      <c r="G38" s="231" t="s">
        <v>775</v>
      </c>
      <c r="H38" s="193" t="s">
        <v>2917</v>
      </c>
      <c r="I38" s="193" t="s">
        <v>775</v>
      </c>
      <c r="K38" s="193" t="s">
        <v>688</v>
      </c>
      <c r="L38" s="193"/>
      <c r="M38" s="5" t="s">
        <v>662</v>
      </c>
      <c r="N38" s="21" t="s">
        <v>16</v>
      </c>
      <c r="O38" s="25"/>
      <c r="P38" s="21" t="s">
        <v>663</v>
      </c>
      <c r="Q38" s="21">
        <v>3</v>
      </c>
      <c r="R38" s="21" t="s">
        <v>16</v>
      </c>
      <c r="S38" s="21">
        <v>3</v>
      </c>
      <c r="T38" s="21" t="s">
        <v>664</v>
      </c>
      <c r="U38" s="21" t="s">
        <v>663</v>
      </c>
      <c r="V38" s="25"/>
      <c r="W38" s="21" t="s">
        <v>16</v>
      </c>
      <c r="X38" s="21" t="s">
        <v>16</v>
      </c>
      <c r="Y38" s="21" t="s">
        <v>663</v>
      </c>
      <c r="Z38" s="21" t="s">
        <v>663</v>
      </c>
      <c r="AA38" s="21">
        <v>4</v>
      </c>
      <c r="AB38" s="21"/>
      <c r="AC38" s="214"/>
      <c r="AD38" s="214"/>
      <c r="AE38" s="21" t="s">
        <v>16</v>
      </c>
      <c r="AF38" s="21">
        <v>3</v>
      </c>
      <c r="AG38" s="21">
        <v>4</v>
      </c>
      <c r="AH38" s="21">
        <v>4</v>
      </c>
      <c r="AI38" s="21">
        <v>3</v>
      </c>
      <c r="AJ38" s="21" t="s">
        <v>664</v>
      </c>
      <c r="AK38" s="21" t="s">
        <v>664</v>
      </c>
      <c r="AL38" s="21" t="s">
        <v>16</v>
      </c>
      <c r="AM38" s="195" t="s">
        <v>2918</v>
      </c>
      <c r="AN38" s="387" t="s">
        <v>598</v>
      </c>
      <c r="AO38" s="314" t="e">
        <f>VLOOKUP(AN38,#REF!,1,FALSE)</f>
        <v>#REF!</v>
      </c>
      <c r="AP38" s="315">
        <f>VLOOKUP(F38,'Monthly AMS report'!GN:GO,2,FALSE)</f>
        <v>44475</v>
      </c>
      <c r="AQ38" s="316" t="e">
        <v>#N/A</v>
      </c>
      <c r="AR38" s="3" t="e">
        <v>#N/A</v>
      </c>
      <c r="AS38" s="3"/>
      <c r="AT38" s="5"/>
      <c r="AU38" s="5">
        <v>16</v>
      </c>
      <c r="AV38" s="5">
        <v>6</v>
      </c>
      <c r="AW38" s="5"/>
      <c r="AX38" s="5"/>
      <c r="AY38" s="5"/>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19"/>
    </row>
    <row r="39" spans="1:182" ht="16.5" customHeight="1" x14ac:dyDescent="0.25">
      <c r="A39" s="44" t="s">
        <v>779</v>
      </c>
      <c r="B39" s="3"/>
      <c r="C39" s="34" t="s">
        <v>780</v>
      </c>
      <c r="D39" s="5" t="str">
        <f>VLOOKUP(F39,route!A:B,2,FALSE)</f>
        <v>800 Ton</v>
      </c>
      <c r="E39" s="233">
        <v>5028</v>
      </c>
      <c r="F39" s="265" t="s">
        <v>129</v>
      </c>
      <c r="G39" s="231" t="s">
        <v>781</v>
      </c>
      <c r="H39" s="193" t="s">
        <v>2919</v>
      </c>
      <c r="I39" s="193" t="s">
        <v>781</v>
      </c>
      <c r="K39" s="193" t="s">
        <v>688</v>
      </c>
      <c r="L39" s="193"/>
      <c r="M39" s="5" t="s">
        <v>662</v>
      </c>
      <c r="N39" s="21" t="s">
        <v>16</v>
      </c>
      <c r="O39" s="25"/>
      <c r="P39" s="21" t="s">
        <v>16</v>
      </c>
      <c r="Q39" s="21" t="s">
        <v>16</v>
      </c>
      <c r="R39" s="21" t="s">
        <v>16</v>
      </c>
      <c r="S39" s="21" t="s">
        <v>663</v>
      </c>
      <c r="T39" s="21" t="s">
        <v>16</v>
      </c>
      <c r="U39" s="21" t="s">
        <v>16</v>
      </c>
      <c r="V39" s="25"/>
      <c r="W39" s="21" t="s">
        <v>16</v>
      </c>
      <c r="X39" s="21" t="s">
        <v>16</v>
      </c>
      <c r="Y39" s="21" t="s">
        <v>663</v>
      </c>
      <c r="Z39" s="21" t="s">
        <v>663</v>
      </c>
      <c r="AA39" s="21" t="s">
        <v>663</v>
      </c>
      <c r="AB39" s="21"/>
      <c r="AC39" s="214"/>
      <c r="AD39" s="214"/>
      <c r="AE39" s="21" t="s">
        <v>663</v>
      </c>
      <c r="AF39" s="21" t="s">
        <v>4</v>
      </c>
      <c r="AG39" s="21" t="s">
        <v>16</v>
      </c>
      <c r="AH39" s="21" t="s">
        <v>664</v>
      </c>
      <c r="AI39" s="21" t="s">
        <v>664</v>
      </c>
      <c r="AJ39" s="21" t="s">
        <v>664</v>
      </c>
      <c r="AK39" s="21" t="s">
        <v>664</v>
      </c>
      <c r="AL39" s="21" t="s">
        <v>16</v>
      </c>
      <c r="AM39" s="88"/>
      <c r="AN39" s="387"/>
      <c r="AO39" s="314" t="e">
        <f>VLOOKUP(AN39,#REF!,1,FALSE)</f>
        <v>#REF!</v>
      </c>
      <c r="AP39" s="315">
        <f>VLOOKUP(F39,'Monthly AMS report'!GN:GO,2,FALSE)</f>
        <v>44475</v>
      </c>
      <c r="AQ39" s="316" t="e">
        <v>#N/A</v>
      </c>
      <c r="AR39" s="3"/>
      <c r="AS39" s="3"/>
      <c r="AT39" s="5"/>
      <c r="AU39" s="5">
        <v>16</v>
      </c>
      <c r="AV39" s="5">
        <v>6</v>
      </c>
      <c r="AW39" s="5"/>
      <c r="AX39" s="5"/>
      <c r="AY39" s="5"/>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19"/>
    </row>
    <row r="40" spans="1:182" ht="16.5" customHeight="1" x14ac:dyDescent="0.2">
      <c r="A40" s="43" t="s">
        <v>797</v>
      </c>
      <c r="B40" s="3"/>
      <c r="C40" s="22" t="s">
        <v>798</v>
      </c>
      <c r="D40" s="5" t="str">
        <f>VLOOKUP(F40,route!A:B,2,FALSE)</f>
        <v>800 Ton</v>
      </c>
      <c r="E40" s="193" t="s">
        <v>2527</v>
      </c>
      <c r="F40" s="265" t="s">
        <v>131</v>
      </c>
      <c r="G40" s="231" t="s">
        <v>799</v>
      </c>
      <c r="H40" s="193" t="s">
        <v>2920</v>
      </c>
      <c r="I40" s="193" t="s">
        <v>799</v>
      </c>
      <c r="K40" s="193" t="s">
        <v>688</v>
      </c>
      <c r="L40" s="193"/>
      <c r="M40" s="5" t="s">
        <v>662</v>
      </c>
      <c r="N40" s="21" t="s">
        <v>16</v>
      </c>
      <c r="O40" s="25"/>
      <c r="P40" s="21" t="s">
        <v>16</v>
      </c>
      <c r="Q40" s="21" t="s">
        <v>16</v>
      </c>
      <c r="R40" s="21" t="s">
        <v>16</v>
      </c>
      <c r="S40" s="21">
        <v>3</v>
      </c>
      <c r="T40" s="21" t="s">
        <v>664</v>
      </c>
      <c r="U40" s="21" t="s">
        <v>663</v>
      </c>
      <c r="V40" s="25"/>
      <c r="W40" s="21" t="s">
        <v>16</v>
      </c>
      <c r="X40" s="21" t="s">
        <v>16</v>
      </c>
      <c r="Y40" s="21" t="s">
        <v>663</v>
      </c>
      <c r="Z40" s="21" t="s">
        <v>663</v>
      </c>
      <c r="AA40" s="21" t="s">
        <v>16</v>
      </c>
      <c r="AB40" s="21"/>
      <c r="AC40" s="214"/>
      <c r="AD40" s="214"/>
      <c r="AE40" s="21" t="s">
        <v>663</v>
      </c>
      <c r="AF40" s="21" t="s">
        <v>16</v>
      </c>
      <c r="AG40" s="21" t="s">
        <v>663</v>
      </c>
      <c r="AH40" s="21">
        <v>3</v>
      </c>
      <c r="AI40" s="21" t="s">
        <v>800</v>
      </c>
      <c r="AJ40" s="21" t="s">
        <v>664</v>
      </c>
      <c r="AK40" s="21" t="s">
        <v>664</v>
      </c>
      <c r="AL40" s="21" t="s">
        <v>16</v>
      </c>
      <c r="AM40" s="201" t="s">
        <v>2921</v>
      </c>
      <c r="AN40" s="387" t="s">
        <v>598</v>
      </c>
      <c r="AO40" s="314" t="e">
        <f>VLOOKUP(AN40,#REF!,1,FALSE)</f>
        <v>#REF!</v>
      </c>
      <c r="AP40" s="315">
        <f>VLOOKUP(F40,'Monthly AMS report'!GN:GO,2,FALSE)</f>
        <v>44475</v>
      </c>
      <c r="AQ40" s="316" t="e">
        <v>#N/A</v>
      </c>
      <c r="AR40" s="3"/>
      <c r="AS40" s="3"/>
      <c r="AT40" s="5"/>
      <c r="AU40" s="5">
        <v>16</v>
      </c>
      <c r="AV40" s="5">
        <v>6</v>
      </c>
      <c r="AW40" s="5"/>
      <c r="AX40" s="5"/>
      <c r="AY40" s="5"/>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19"/>
    </row>
    <row r="41" spans="1:182" ht="16.5" customHeight="1" x14ac:dyDescent="0.25">
      <c r="A41" s="43" t="s">
        <v>808</v>
      </c>
      <c r="B41" s="3"/>
      <c r="C41" s="3" t="s">
        <v>809</v>
      </c>
      <c r="D41" s="5" t="s">
        <v>810</v>
      </c>
      <c r="E41" s="232"/>
      <c r="F41" s="363" t="s">
        <v>136</v>
      </c>
      <c r="G41" s="231" t="s">
        <v>809</v>
      </c>
      <c r="H41" s="235"/>
      <c r="J41" s="6"/>
      <c r="L41" s="193"/>
      <c r="M41" s="5" t="s">
        <v>813</v>
      </c>
      <c r="N41" s="21" t="s">
        <v>16</v>
      </c>
      <c r="O41" s="25" t="s">
        <v>16</v>
      </c>
      <c r="P41" s="25" t="s">
        <v>16</v>
      </c>
      <c r="Q41" s="25" t="s">
        <v>16</v>
      </c>
      <c r="R41" s="25" t="s">
        <v>16</v>
      </c>
      <c r="S41" s="25" t="s">
        <v>16</v>
      </c>
      <c r="T41" s="25" t="s">
        <v>16</v>
      </c>
      <c r="U41" s="25" t="s">
        <v>16</v>
      </c>
      <c r="V41" s="25"/>
      <c r="W41" s="25" t="s">
        <v>16</v>
      </c>
      <c r="X41" s="25" t="s">
        <v>16</v>
      </c>
      <c r="Y41" s="25" t="s">
        <v>16</v>
      </c>
      <c r="Z41" s="25" t="s">
        <v>16</v>
      </c>
      <c r="AA41" s="25" t="s">
        <v>16</v>
      </c>
      <c r="AB41" s="25"/>
      <c r="AC41" s="214"/>
      <c r="AD41" s="214"/>
      <c r="AE41" s="25" t="s">
        <v>16</v>
      </c>
      <c r="AF41" s="25" t="s">
        <v>16</v>
      </c>
      <c r="AG41" s="21">
        <v>2</v>
      </c>
      <c r="AH41" s="21" t="s">
        <v>814</v>
      </c>
      <c r="AI41" s="21" t="s">
        <v>814</v>
      </c>
      <c r="AJ41" s="21">
        <v>2</v>
      </c>
      <c r="AK41" s="21" t="s">
        <v>16</v>
      </c>
      <c r="AL41" s="21" t="s">
        <v>16</v>
      </c>
      <c r="AM41" s="195" t="s">
        <v>2922</v>
      </c>
      <c r="AN41" s="383">
        <v>7263433</v>
      </c>
      <c r="AO41" s="95"/>
      <c r="AP41" s="315">
        <f>VLOOKUP(F41,'Monthly AMS report'!GN:GO,2,FALSE)</f>
        <v>44454</v>
      </c>
      <c r="AQ41" s="316"/>
      <c r="AR41" s="22"/>
      <c r="AS41" s="22"/>
      <c r="AT41" s="5">
        <v>1</v>
      </c>
      <c r="AV41" s="5"/>
      <c r="AW41" s="5"/>
      <c r="AX41" s="5"/>
      <c r="AY41" s="5"/>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19"/>
    </row>
    <row r="42" spans="1:182" ht="16.5" customHeight="1" x14ac:dyDescent="0.25">
      <c r="A42" s="44" t="s">
        <v>706</v>
      </c>
      <c r="B42" s="3"/>
      <c r="C42" s="22" t="s">
        <v>707</v>
      </c>
      <c r="D42" s="5" t="str">
        <f>VLOOKUP(F42,route!A:B,2,FALSE)</f>
        <v>800 Ton</v>
      </c>
      <c r="E42" s="193">
        <v>5031</v>
      </c>
      <c r="F42" s="265" t="s">
        <v>121</v>
      </c>
      <c r="G42" s="231" t="s">
        <v>708</v>
      </c>
      <c r="H42" s="193" t="s">
        <v>2923</v>
      </c>
      <c r="I42" s="193" t="s">
        <v>708</v>
      </c>
      <c r="K42" s="193" t="s">
        <v>688</v>
      </c>
      <c r="L42" s="193"/>
      <c r="M42" s="5" t="s">
        <v>662</v>
      </c>
      <c r="N42" s="21" t="s">
        <v>16</v>
      </c>
      <c r="O42" s="25"/>
      <c r="P42" s="21" t="s">
        <v>16</v>
      </c>
      <c r="Q42" s="21" t="s">
        <v>16</v>
      </c>
      <c r="R42" s="21">
        <v>3</v>
      </c>
      <c r="S42" s="21">
        <v>3</v>
      </c>
      <c r="T42" s="21" t="s">
        <v>664</v>
      </c>
      <c r="U42" s="21" t="s">
        <v>663</v>
      </c>
      <c r="V42" s="25"/>
      <c r="W42" s="21" t="s">
        <v>16</v>
      </c>
      <c r="X42" s="21" t="s">
        <v>16</v>
      </c>
      <c r="Y42" s="21">
        <v>3</v>
      </c>
      <c r="Z42" s="21">
        <v>3</v>
      </c>
      <c r="AA42" s="21">
        <v>3</v>
      </c>
      <c r="AB42" s="21"/>
      <c r="AC42" s="214"/>
      <c r="AD42" s="214"/>
      <c r="AE42" s="21">
        <v>2</v>
      </c>
      <c r="AF42" s="21">
        <v>3</v>
      </c>
      <c r="AG42" s="21">
        <v>3</v>
      </c>
      <c r="AH42" s="21">
        <v>3</v>
      </c>
      <c r="AI42" s="21">
        <v>1</v>
      </c>
      <c r="AJ42" s="21" t="s">
        <v>664</v>
      </c>
      <c r="AK42" s="21" t="s">
        <v>664</v>
      </c>
      <c r="AL42" s="21" t="s">
        <v>16</v>
      </c>
      <c r="AM42" s="195" t="s">
        <v>2924</v>
      </c>
      <c r="AN42" s="386">
        <v>7228135</v>
      </c>
      <c r="AO42" s="314" t="e">
        <f>VLOOKUP(AN42,#REF!,1,FALSE)</f>
        <v>#REF!</v>
      </c>
      <c r="AP42" s="315">
        <f>VLOOKUP(F42,'Monthly AMS report'!GN:GO,2,FALSE)</f>
        <v>44475</v>
      </c>
      <c r="AQ42" s="316" t="e">
        <v>#N/A</v>
      </c>
      <c r="AR42" s="3"/>
      <c r="AS42" s="3"/>
      <c r="AT42" s="5"/>
      <c r="AU42" s="5">
        <v>24</v>
      </c>
      <c r="AV42" s="5">
        <v>6</v>
      </c>
      <c r="AW42" s="5"/>
      <c r="AX42" s="5"/>
      <c r="AY42" s="5"/>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19"/>
    </row>
    <row r="43" spans="1:182" ht="16.5" customHeight="1" x14ac:dyDescent="0.2">
      <c r="A43" s="43" t="s">
        <v>787</v>
      </c>
      <c r="B43" s="3"/>
      <c r="C43" s="22" t="s">
        <v>788</v>
      </c>
      <c r="D43" s="5" t="str">
        <f>VLOOKUP(F43,route!A:B,2,FALSE)</f>
        <v>800 Ton</v>
      </c>
      <c r="E43" s="193">
        <v>5032</v>
      </c>
      <c r="F43" s="265" t="s">
        <v>123</v>
      </c>
      <c r="G43" s="231" t="s">
        <v>789</v>
      </c>
      <c r="H43" s="193" t="s">
        <v>2925</v>
      </c>
      <c r="I43" s="193" t="s">
        <v>789</v>
      </c>
      <c r="K43" s="193" t="s">
        <v>688</v>
      </c>
      <c r="L43" s="193"/>
      <c r="M43" s="5" t="s">
        <v>662</v>
      </c>
      <c r="N43" s="21" t="s">
        <v>16</v>
      </c>
      <c r="O43" s="25"/>
      <c r="P43" s="21" t="s">
        <v>16</v>
      </c>
      <c r="Q43" s="21" t="s">
        <v>663</v>
      </c>
      <c r="R43" s="21">
        <v>3</v>
      </c>
      <c r="S43" s="21">
        <v>2</v>
      </c>
      <c r="T43" s="21" t="s">
        <v>664</v>
      </c>
      <c r="U43" s="21" t="s">
        <v>663</v>
      </c>
      <c r="V43" s="25"/>
      <c r="W43" s="21" t="s">
        <v>16</v>
      </c>
      <c r="X43" s="21" t="s">
        <v>16</v>
      </c>
      <c r="Y43" s="21" t="s">
        <v>663</v>
      </c>
      <c r="Z43" s="21">
        <v>3</v>
      </c>
      <c r="AA43" s="21">
        <v>3</v>
      </c>
      <c r="AB43" s="21"/>
      <c r="AC43" s="214"/>
      <c r="AD43" s="214"/>
      <c r="AE43" s="21">
        <v>3</v>
      </c>
      <c r="AF43" s="21">
        <v>3</v>
      </c>
      <c r="AG43" s="21">
        <v>4</v>
      </c>
      <c r="AH43" s="21">
        <v>4</v>
      </c>
      <c r="AI43" s="21">
        <v>4</v>
      </c>
      <c r="AJ43" s="21" t="s">
        <v>664</v>
      </c>
      <c r="AK43" s="21" t="s">
        <v>664</v>
      </c>
      <c r="AL43" s="21" t="s">
        <v>16</v>
      </c>
      <c r="AM43" s="195" t="s">
        <v>2926</v>
      </c>
      <c r="AN43" s="388"/>
      <c r="AO43" s="314" t="e">
        <f>VLOOKUP(AN43,#REF!,1,FALSE)</f>
        <v>#REF!</v>
      </c>
      <c r="AP43" s="315">
        <f>VLOOKUP(F43,'Monthly AMS report'!GN:GO,2,FALSE)</f>
        <v>44475</v>
      </c>
      <c r="AQ43" s="316" t="e">
        <v>#N/A</v>
      </c>
      <c r="AR43" s="3"/>
      <c r="AS43" s="3"/>
      <c r="AT43" s="5"/>
      <c r="AU43" s="5">
        <v>24</v>
      </c>
      <c r="AV43" s="5">
        <v>6</v>
      </c>
      <c r="AW43" s="5"/>
      <c r="AX43" s="5"/>
      <c r="AY43" s="5"/>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19"/>
    </row>
    <row r="44" spans="1:182" ht="16.5" customHeight="1" x14ac:dyDescent="0.2">
      <c r="A44" s="43" t="s">
        <v>820</v>
      </c>
      <c r="B44" s="3"/>
      <c r="C44" s="22" t="s">
        <v>821</v>
      </c>
      <c r="D44" s="5" t="str">
        <f>VLOOKUP(F44,route!A:B,2,FALSE)</f>
        <v>MS2P Dryer Dry</v>
      </c>
      <c r="E44" s="193" t="s">
        <v>2437</v>
      </c>
      <c r="F44" s="265" t="s">
        <v>134</v>
      </c>
      <c r="G44" s="231" t="s">
        <v>822</v>
      </c>
      <c r="H44" s="193" t="s">
        <v>2927</v>
      </c>
      <c r="I44" s="193" t="s">
        <v>2928</v>
      </c>
      <c r="K44" s="193" t="s">
        <v>2655</v>
      </c>
      <c r="L44" s="193"/>
      <c r="M44" s="5" t="s">
        <v>662</v>
      </c>
      <c r="N44" s="21" t="s">
        <v>16</v>
      </c>
      <c r="O44" s="25"/>
      <c r="P44" s="21" t="s">
        <v>663</v>
      </c>
      <c r="Q44" s="21" t="s">
        <v>663</v>
      </c>
      <c r="R44" s="21" t="s">
        <v>663</v>
      </c>
      <c r="S44" s="21" t="s">
        <v>663</v>
      </c>
      <c r="T44" s="21" t="s">
        <v>16</v>
      </c>
      <c r="U44" s="21" t="s">
        <v>663</v>
      </c>
      <c r="V44" s="25"/>
      <c r="W44" s="21" t="s">
        <v>16</v>
      </c>
      <c r="X44" s="21" t="s">
        <v>663</v>
      </c>
      <c r="Y44" s="21" t="s">
        <v>663</v>
      </c>
      <c r="Z44" s="21" t="s">
        <v>663</v>
      </c>
      <c r="AA44" s="21" t="s">
        <v>663</v>
      </c>
      <c r="AB44" s="21"/>
      <c r="AC44" s="214"/>
      <c r="AD44" s="214"/>
      <c r="AE44" s="21" t="s">
        <v>663</v>
      </c>
      <c r="AF44" s="21" t="s">
        <v>4</v>
      </c>
      <c r="AG44" s="21" t="s">
        <v>663</v>
      </c>
      <c r="AH44" s="21" t="s">
        <v>664</v>
      </c>
      <c r="AI44" s="21" t="s">
        <v>664</v>
      </c>
      <c r="AJ44" s="21" t="s">
        <v>819</v>
      </c>
      <c r="AK44" s="21" t="s">
        <v>664</v>
      </c>
      <c r="AL44" s="21" t="s">
        <v>16</v>
      </c>
      <c r="AM44" s="24"/>
      <c r="AN44" s="387"/>
      <c r="AO44" s="314" t="e">
        <f>VLOOKUP(AN44,#REF!,1,FALSE)</f>
        <v>#REF!</v>
      </c>
      <c r="AP44" s="315">
        <f>VLOOKUP(F44,'Monthly AMS report'!GN:GO,2,FALSE)</f>
        <v>44483</v>
      </c>
      <c r="AQ44" s="316">
        <v>0.13100000000000001</v>
      </c>
      <c r="AR44" s="3"/>
      <c r="AS44" s="3"/>
      <c r="AT44" s="5"/>
      <c r="AU44" s="5">
        <v>16</v>
      </c>
      <c r="AV44" s="5">
        <v>6</v>
      </c>
      <c r="AW44" s="5"/>
      <c r="AX44" s="5"/>
      <c r="AY44" s="5"/>
      <c r="AZ44" s="3"/>
      <c r="BA44" s="3"/>
      <c r="BB44" s="3"/>
      <c r="BC44" s="3"/>
      <c r="BD44" s="3"/>
      <c r="BE44" s="3"/>
      <c r="BF44" s="3"/>
      <c r="BG44" s="3"/>
      <c r="BH44" s="3"/>
      <c r="BI44" s="3"/>
      <c r="BJ44" s="3"/>
      <c r="BK44" s="3"/>
      <c r="BL44" s="3"/>
      <c r="BM44" s="3"/>
      <c r="BN44" s="3"/>
      <c r="BO44" s="3"/>
      <c r="BP44" s="3"/>
      <c r="BQ44" s="3"/>
      <c r="BR44" s="3"/>
      <c r="BS44" s="5"/>
      <c r="BT44" s="5"/>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19"/>
    </row>
    <row r="45" spans="1:182" ht="16.5" customHeight="1" x14ac:dyDescent="0.25">
      <c r="A45" s="45" t="s">
        <v>823</v>
      </c>
      <c r="B45" s="74"/>
      <c r="C45" s="32" t="s">
        <v>824</v>
      </c>
      <c r="D45" s="381" t="str">
        <f>VLOOKUP(F45,route!A:B,2,FALSE)</f>
        <v>MS2P Dryer Dry</v>
      </c>
      <c r="E45" s="233" t="s">
        <v>2425</v>
      </c>
      <c r="F45" s="265" t="s">
        <v>135</v>
      </c>
      <c r="G45" s="231" t="s">
        <v>824</v>
      </c>
      <c r="H45" s="233" t="s">
        <v>2929</v>
      </c>
      <c r="I45" s="193" t="s">
        <v>824</v>
      </c>
      <c r="K45" s="193" t="s">
        <v>2655</v>
      </c>
      <c r="L45" s="193"/>
      <c r="M45" s="5" t="s">
        <v>662</v>
      </c>
      <c r="N45" s="21">
        <v>4</v>
      </c>
      <c r="O45" s="25"/>
      <c r="P45" s="21">
        <v>4</v>
      </c>
      <c r="Q45" s="21">
        <v>4</v>
      </c>
      <c r="R45" s="21">
        <v>4</v>
      </c>
      <c r="S45" s="21" t="s">
        <v>663</v>
      </c>
      <c r="T45" s="21" t="s">
        <v>16</v>
      </c>
      <c r="U45" s="21" t="s">
        <v>663</v>
      </c>
      <c r="V45" s="25"/>
      <c r="W45" s="21" t="s">
        <v>16</v>
      </c>
      <c r="X45" s="21" t="s">
        <v>663</v>
      </c>
      <c r="Y45" s="21">
        <v>3</v>
      </c>
      <c r="Z45" s="21">
        <v>3</v>
      </c>
      <c r="AA45" s="21">
        <v>2</v>
      </c>
      <c r="AB45" s="21"/>
      <c r="AC45" s="214"/>
      <c r="AD45" s="214"/>
      <c r="AE45" s="21">
        <v>2</v>
      </c>
      <c r="AF45" s="21" t="s">
        <v>663</v>
      </c>
      <c r="AG45" s="21" t="s">
        <v>663</v>
      </c>
      <c r="AH45" s="21" t="s">
        <v>663</v>
      </c>
      <c r="AI45" s="21" t="s">
        <v>663</v>
      </c>
      <c r="AJ45" s="21" t="s">
        <v>663</v>
      </c>
      <c r="AK45" s="21" t="s">
        <v>664</v>
      </c>
      <c r="AL45" s="21" t="s">
        <v>16</v>
      </c>
      <c r="AM45" s="195" t="s">
        <v>2930</v>
      </c>
      <c r="AN45" s="317" t="s">
        <v>598</v>
      </c>
      <c r="AO45" s="314" t="e">
        <f>VLOOKUP(AN45,#REF!,1,FALSE)</f>
        <v>#REF!</v>
      </c>
      <c r="AP45" s="315">
        <f>VLOOKUP(F45,'Monthly AMS report'!GN:GO,2,FALSE)</f>
        <v>44497</v>
      </c>
      <c r="AQ45" s="316">
        <v>0.79500000000000004</v>
      </c>
      <c r="AR45" s="3" t="s">
        <v>825</v>
      </c>
      <c r="AS45" s="3"/>
      <c r="AT45" s="5">
        <v>12</v>
      </c>
      <c r="AU45" s="5">
        <v>12</v>
      </c>
      <c r="AV45" s="5">
        <v>6</v>
      </c>
      <c r="AW45" s="5"/>
      <c r="AX45" s="5"/>
      <c r="AY45" s="5"/>
      <c r="AZ45" s="3"/>
      <c r="BA45" s="3"/>
      <c r="BB45" s="3"/>
      <c r="BC45" s="3"/>
      <c r="BD45" s="3"/>
      <c r="BE45" s="3"/>
      <c r="BF45" s="3"/>
      <c r="BG45" s="3"/>
      <c r="BH45" s="3"/>
      <c r="BI45" s="3"/>
      <c r="BJ45" s="3"/>
      <c r="BK45" s="3"/>
      <c r="BL45" s="3"/>
      <c r="BM45" s="3"/>
      <c r="BN45" s="3"/>
      <c r="BO45" s="3"/>
      <c r="BP45" s="3"/>
      <c r="BQ45" s="3"/>
      <c r="BR45" s="3"/>
      <c r="BS45" s="5"/>
      <c r="BT45" s="5"/>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19"/>
    </row>
    <row r="46" spans="1:182" ht="16.5" customHeight="1" x14ac:dyDescent="0.25">
      <c r="A46" s="45" t="s">
        <v>931</v>
      </c>
      <c r="B46" s="3"/>
      <c r="C46" s="22" t="s">
        <v>932</v>
      </c>
      <c r="D46" s="5" t="str">
        <f>VLOOKUP(F46,route!A:B,2,FALSE)</f>
        <v>MS2P Curd</v>
      </c>
      <c r="E46" s="193" t="s">
        <v>2406</v>
      </c>
      <c r="F46" s="265" t="s">
        <v>115</v>
      </c>
      <c r="G46" s="231" t="s">
        <v>933</v>
      </c>
      <c r="H46" s="193" t="s">
        <v>2931</v>
      </c>
      <c r="I46" s="193" t="s">
        <v>933</v>
      </c>
      <c r="K46" s="193" t="s">
        <v>1897</v>
      </c>
      <c r="L46" s="193"/>
      <c r="M46" s="5" t="s">
        <v>662</v>
      </c>
      <c r="N46" s="21" t="s">
        <v>16</v>
      </c>
      <c r="O46" s="25"/>
      <c r="P46" s="21">
        <v>3</v>
      </c>
      <c r="Q46" s="21">
        <v>3</v>
      </c>
      <c r="R46" s="21" t="s">
        <v>16</v>
      </c>
      <c r="S46" s="21">
        <v>3</v>
      </c>
      <c r="T46" s="21" t="s">
        <v>16</v>
      </c>
      <c r="U46" s="21" t="s">
        <v>16</v>
      </c>
      <c r="V46" s="25"/>
      <c r="W46" s="21" t="s">
        <v>16</v>
      </c>
      <c r="X46" s="21" t="s">
        <v>16</v>
      </c>
      <c r="Y46" s="21">
        <v>4</v>
      </c>
      <c r="Z46" s="21">
        <v>3</v>
      </c>
      <c r="AA46" s="21" t="s">
        <v>663</v>
      </c>
      <c r="AB46" s="21"/>
      <c r="AC46" s="214"/>
      <c r="AD46" s="214"/>
      <c r="AE46" s="21">
        <v>3</v>
      </c>
      <c r="AF46" s="21">
        <v>3</v>
      </c>
      <c r="AG46" s="21">
        <v>3</v>
      </c>
      <c r="AH46" s="21" t="s">
        <v>16</v>
      </c>
      <c r="AI46" s="21">
        <v>2</v>
      </c>
      <c r="AJ46" s="21" t="s">
        <v>132</v>
      </c>
      <c r="AK46" s="21" t="s">
        <v>819</v>
      </c>
      <c r="AL46" s="21" t="s">
        <v>16</v>
      </c>
      <c r="AM46" s="195" t="s">
        <v>2932</v>
      </c>
      <c r="AN46" s="382">
        <v>7228083</v>
      </c>
      <c r="AO46" s="314" t="e">
        <f>VLOOKUP(AN46,#REF!,1,FALSE)</f>
        <v>#REF!</v>
      </c>
      <c r="AP46" s="315">
        <f>VLOOKUP(F46,'Monthly AMS report'!GN:GO,2,FALSE)</f>
        <v>44481</v>
      </c>
      <c r="AQ46" s="316">
        <v>0.39</v>
      </c>
      <c r="AR46" s="3" t="e">
        <v>#N/A</v>
      </c>
      <c r="AS46" s="3"/>
      <c r="AT46" s="5"/>
      <c r="AU46" s="5">
        <v>16</v>
      </c>
      <c r="AV46" s="5">
        <v>6</v>
      </c>
      <c r="AW46" s="5"/>
      <c r="AX46" s="5"/>
      <c r="AY46" s="5"/>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19"/>
    </row>
    <row r="47" spans="1:182" ht="16.5" customHeight="1" x14ac:dyDescent="0.2">
      <c r="A47" s="43" t="s">
        <v>866</v>
      </c>
      <c r="B47" s="3"/>
      <c r="C47" s="22" t="s">
        <v>867</v>
      </c>
      <c r="D47" s="5" t="str">
        <f>VLOOKUP(F47,route!A:B,2,FALSE)</f>
        <v>MS2P Curd</v>
      </c>
      <c r="E47" s="193" t="s">
        <v>2444</v>
      </c>
      <c r="F47" s="265" t="s">
        <v>79</v>
      </c>
      <c r="G47" s="231" t="s">
        <v>868</v>
      </c>
      <c r="H47" s="193" t="s">
        <v>2933</v>
      </c>
      <c r="I47" s="193" t="s">
        <v>2934</v>
      </c>
      <c r="K47" s="193" t="s">
        <v>1897</v>
      </c>
      <c r="L47" s="193"/>
      <c r="M47" s="5" t="s">
        <v>662</v>
      </c>
      <c r="N47" s="21" t="s">
        <v>16</v>
      </c>
      <c r="O47" s="25"/>
      <c r="P47" s="21" t="s">
        <v>663</v>
      </c>
      <c r="Q47" s="21" t="s">
        <v>663</v>
      </c>
      <c r="R47" s="21" t="s">
        <v>663</v>
      </c>
      <c r="S47" s="21" t="s">
        <v>663</v>
      </c>
      <c r="T47" s="21" t="s">
        <v>16</v>
      </c>
      <c r="U47" s="21" t="s">
        <v>16</v>
      </c>
      <c r="V47" s="25"/>
      <c r="W47" s="21" t="s">
        <v>16</v>
      </c>
      <c r="X47" s="21" t="s">
        <v>663</v>
      </c>
      <c r="Y47" s="21" t="s">
        <v>663</v>
      </c>
      <c r="Z47" s="21">
        <v>3</v>
      </c>
      <c r="AA47" s="21">
        <v>3</v>
      </c>
      <c r="AB47" s="21"/>
      <c r="AC47" s="214"/>
      <c r="AD47" s="214"/>
      <c r="AE47" s="21">
        <v>3</v>
      </c>
      <c r="AF47" s="21">
        <v>4</v>
      </c>
      <c r="AG47" s="21" t="s">
        <v>663</v>
      </c>
      <c r="AH47" s="21" t="s">
        <v>664</v>
      </c>
      <c r="AI47" s="21" t="s">
        <v>664</v>
      </c>
      <c r="AJ47" s="21" t="s">
        <v>664</v>
      </c>
      <c r="AK47" s="21" t="s">
        <v>819</v>
      </c>
      <c r="AL47" s="21" t="s">
        <v>16</v>
      </c>
      <c r="AM47" s="25" t="s">
        <v>2935</v>
      </c>
      <c r="AN47" s="394">
        <v>7232344</v>
      </c>
      <c r="AO47" s="314" t="e">
        <f>VLOOKUP(AN47,#REF!,1,FALSE)</f>
        <v>#REF!</v>
      </c>
      <c r="AP47" s="315">
        <f>VLOOKUP(F47,'Monthly AMS report'!GN:GO,2,FALSE)</f>
        <v>44496</v>
      </c>
      <c r="AQ47" s="316">
        <v>0.17399999999999999</v>
      </c>
      <c r="AR47" s="5"/>
      <c r="AS47" s="5"/>
      <c r="AT47" s="5">
        <v>6</v>
      </c>
      <c r="AU47" s="5">
        <v>16</v>
      </c>
      <c r="AV47" s="5">
        <v>6</v>
      </c>
      <c r="AW47" s="5"/>
      <c r="AX47" s="5"/>
      <c r="AY47" s="5"/>
      <c r="AZ47" s="3"/>
      <c r="BA47" s="5"/>
      <c r="BB47" s="5"/>
      <c r="BC47" s="3"/>
      <c r="BD47" s="5"/>
      <c r="BE47" s="5"/>
      <c r="BF47" s="5"/>
      <c r="BG47" s="5"/>
      <c r="BH47" s="5"/>
      <c r="BI47" s="5"/>
      <c r="BJ47" s="5"/>
      <c r="BK47" s="5"/>
      <c r="BL47" s="5"/>
      <c r="BM47" s="5"/>
      <c r="BN47" s="5"/>
      <c r="BO47" s="5"/>
      <c r="BP47" s="5"/>
      <c r="BQ47" s="5"/>
      <c r="BR47" s="5"/>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19"/>
    </row>
    <row r="48" spans="1:182" ht="16.5" customHeight="1" x14ac:dyDescent="0.25">
      <c r="A48" s="44" t="s">
        <v>919</v>
      </c>
      <c r="B48" s="74"/>
      <c r="C48" s="33" t="s">
        <v>920</v>
      </c>
      <c r="D48" s="5" t="str">
        <f>VLOOKUP(F48,route!A:B,2,FALSE)</f>
        <v>MS2P Curd</v>
      </c>
      <c r="E48" s="193" t="s">
        <v>2341</v>
      </c>
      <c r="F48" s="265" t="s">
        <v>106</v>
      </c>
      <c r="G48" s="231" t="s">
        <v>921</v>
      </c>
      <c r="H48" s="193" t="s">
        <v>2936</v>
      </c>
      <c r="I48" s="193" t="s">
        <v>921</v>
      </c>
      <c r="K48" s="193" t="s">
        <v>1897</v>
      </c>
      <c r="L48" s="193"/>
      <c r="M48" s="5" t="s">
        <v>662</v>
      </c>
      <c r="N48" s="21" t="s">
        <v>16</v>
      </c>
      <c r="O48" s="141" t="s">
        <v>2937</v>
      </c>
      <c r="P48" s="21">
        <v>3</v>
      </c>
      <c r="Q48" s="21" t="s">
        <v>663</v>
      </c>
      <c r="R48" s="21">
        <v>3</v>
      </c>
      <c r="S48" s="21">
        <v>3</v>
      </c>
      <c r="T48" s="21" t="s">
        <v>16</v>
      </c>
      <c r="U48" s="21">
        <v>3</v>
      </c>
      <c r="V48" s="141" t="s">
        <v>2937</v>
      </c>
      <c r="W48" s="21" t="s">
        <v>16</v>
      </c>
      <c r="X48" s="21" t="s">
        <v>663</v>
      </c>
      <c r="Y48" s="21">
        <v>4</v>
      </c>
      <c r="Z48" s="21">
        <v>2</v>
      </c>
      <c r="AA48" s="21">
        <v>2</v>
      </c>
      <c r="AB48" s="21"/>
      <c r="AC48" s="214"/>
      <c r="AD48" s="214"/>
      <c r="AE48" s="21">
        <v>2</v>
      </c>
      <c r="AF48" s="21" t="s">
        <v>4</v>
      </c>
      <c r="AG48" s="21">
        <v>3</v>
      </c>
      <c r="AH48" s="21">
        <v>3</v>
      </c>
      <c r="AI48" s="21">
        <v>3</v>
      </c>
      <c r="AJ48" s="21">
        <v>4</v>
      </c>
      <c r="AK48" s="21" t="s">
        <v>819</v>
      </c>
      <c r="AL48" s="21" t="s">
        <v>16</v>
      </c>
      <c r="AM48" s="195" t="s">
        <v>2938</v>
      </c>
      <c r="AN48" s="384">
        <v>7253918</v>
      </c>
      <c r="AO48" s="314" t="e">
        <f>VLOOKUP(AN48,#REF!,1,FALSE)</f>
        <v>#REF!</v>
      </c>
      <c r="AP48" s="315">
        <f>VLOOKUP(F48,'Monthly AMS report'!GN:GO,2,FALSE)</f>
        <v>44480</v>
      </c>
      <c r="AQ48" s="316">
        <v>0.53</v>
      </c>
      <c r="AR48" s="5"/>
      <c r="AS48" s="5"/>
      <c r="AT48" s="5"/>
      <c r="AU48" s="5">
        <v>27</v>
      </c>
      <c r="AV48" s="5">
        <v>6</v>
      </c>
      <c r="AW48" s="5"/>
      <c r="AX48" s="5" t="s">
        <v>815</v>
      </c>
      <c r="AY48" s="5"/>
      <c r="AZ48" s="3"/>
      <c r="BA48" s="5"/>
      <c r="BB48" s="5"/>
      <c r="BC48" s="3"/>
      <c r="BD48" s="5"/>
      <c r="BE48" s="5"/>
      <c r="BF48" s="5" t="s">
        <v>837</v>
      </c>
      <c r="BG48" s="5">
        <v>3050</v>
      </c>
      <c r="BH48" s="5"/>
      <c r="BI48" s="5" t="s">
        <v>838</v>
      </c>
      <c r="BJ48" s="5"/>
      <c r="BK48" s="5" t="s">
        <v>839</v>
      </c>
      <c r="BL48" s="5" t="s">
        <v>840</v>
      </c>
      <c r="BM48" s="5" t="s">
        <v>841</v>
      </c>
      <c r="BN48" s="5"/>
      <c r="BO48" s="5"/>
      <c r="BP48" s="5"/>
      <c r="BQ48" s="5"/>
      <c r="BR48" s="5"/>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19"/>
    </row>
    <row r="49" spans="1:179" ht="16.5" customHeight="1" x14ac:dyDescent="0.2">
      <c r="A49" s="43" t="s">
        <v>919</v>
      </c>
      <c r="B49" s="3"/>
      <c r="C49" s="22" t="s">
        <v>920</v>
      </c>
      <c r="D49" s="5" t="str">
        <f>VLOOKUP(F49,route!A:B,2,FALSE)</f>
        <v>MS2P Curd</v>
      </c>
      <c r="E49" s="193" t="s">
        <v>2395</v>
      </c>
      <c r="F49" s="265" t="s">
        <v>108</v>
      </c>
      <c r="G49" s="231" t="s">
        <v>922</v>
      </c>
      <c r="H49" s="193" t="s">
        <v>2939</v>
      </c>
      <c r="I49" s="193" t="s">
        <v>922</v>
      </c>
      <c r="K49" s="193" t="s">
        <v>1897</v>
      </c>
      <c r="L49" s="193"/>
      <c r="M49" s="5" t="s">
        <v>662</v>
      </c>
      <c r="N49" s="21" t="s">
        <v>16</v>
      </c>
      <c r="O49" s="141" t="s">
        <v>2937</v>
      </c>
      <c r="P49" s="21" t="s">
        <v>663</v>
      </c>
      <c r="Q49" s="21" t="s">
        <v>663</v>
      </c>
      <c r="R49" s="21" t="s">
        <v>663</v>
      </c>
      <c r="S49" s="21" t="s">
        <v>663</v>
      </c>
      <c r="T49" s="21" t="s">
        <v>16</v>
      </c>
      <c r="U49" s="21" t="s">
        <v>663</v>
      </c>
      <c r="V49" s="141" t="s">
        <v>2937</v>
      </c>
      <c r="W49" s="21" t="s">
        <v>16</v>
      </c>
      <c r="X49" s="21" t="s">
        <v>663</v>
      </c>
      <c r="Y49" s="21" t="s">
        <v>663</v>
      </c>
      <c r="Z49" s="21" t="s">
        <v>663</v>
      </c>
      <c r="AA49" s="21" t="s">
        <v>663</v>
      </c>
      <c r="AB49" s="21"/>
      <c r="AC49" s="214"/>
      <c r="AD49" s="214"/>
      <c r="AE49" s="21" t="s">
        <v>663</v>
      </c>
      <c r="AF49" s="21" t="s">
        <v>4</v>
      </c>
      <c r="AG49" s="21" t="s">
        <v>663</v>
      </c>
      <c r="AH49" s="21" t="s">
        <v>664</v>
      </c>
      <c r="AI49" s="21" t="s">
        <v>664</v>
      </c>
      <c r="AJ49" s="21" t="s">
        <v>664</v>
      </c>
      <c r="AK49" s="21" t="s">
        <v>819</v>
      </c>
      <c r="AL49" s="21" t="s">
        <v>16</v>
      </c>
      <c r="AM49" s="24"/>
      <c r="AN49" s="389"/>
      <c r="AO49" s="314" t="e">
        <f>VLOOKUP(AN49,#REF!,1,FALSE)</f>
        <v>#REF!</v>
      </c>
      <c r="AP49" s="315">
        <f>VLOOKUP(F49,'Monthly AMS report'!GN:GO,2,FALSE)</f>
        <v>44480</v>
      </c>
      <c r="AQ49" s="316">
        <v>4.2000000000000003E-2</v>
      </c>
      <c r="AR49" s="5"/>
      <c r="AS49" s="5"/>
      <c r="AT49" s="5"/>
      <c r="AU49" s="5">
        <v>4</v>
      </c>
      <c r="AV49" s="5">
        <v>6</v>
      </c>
      <c r="AW49" s="5"/>
      <c r="AX49" s="5" t="s">
        <v>815</v>
      </c>
      <c r="AY49" s="5"/>
      <c r="AZ49" s="3"/>
      <c r="BA49" s="5"/>
      <c r="BB49" s="5"/>
      <c r="BC49" s="3"/>
      <c r="BD49" s="5"/>
      <c r="BE49" s="5"/>
      <c r="BF49" s="5"/>
      <c r="BG49" s="5"/>
      <c r="BH49" s="5"/>
      <c r="BI49" s="5"/>
      <c r="BJ49" s="5"/>
      <c r="BK49" s="5"/>
      <c r="BL49" s="5"/>
      <c r="BM49" s="5"/>
      <c r="BN49" s="5"/>
      <c r="BO49" s="5"/>
      <c r="BP49" s="5"/>
      <c r="BQ49" s="5"/>
      <c r="BR49" s="5"/>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19"/>
    </row>
    <row r="50" spans="1:179" ht="16.5" customHeight="1" x14ac:dyDescent="0.25">
      <c r="A50" s="44" t="s">
        <v>658</v>
      </c>
      <c r="B50" s="74"/>
      <c r="C50" s="33" t="s">
        <v>659</v>
      </c>
      <c r="D50" s="5" t="str">
        <f>VLOOKUP(F50,route!A:B,2,FALSE)</f>
        <v>MS2P Curd</v>
      </c>
      <c r="E50" s="193" t="s">
        <v>2337</v>
      </c>
      <c r="F50" s="265" t="s">
        <v>109</v>
      </c>
      <c r="G50" s="231" t="s">
        <v>660</v>
      </c>
      <c r="H50" s="193" t="s">
        <v>2940</v>
      </c>
      <c r="I50" s="193" t="s">
        <v>660</v>
      </c>
      <c r="K50" s="193" t="s">
        <v>1897</v>
      </c>
      <c r="L50" s="193"/>
      <c r="M50" s="5" t="s">
        <v>662</v>
      </c>
      <c r="N50" s="21" t="s">
        <v>16</v>
      </c>
      <c r="O50" s="141" t="s">
        <v>2941</v>
      </c>
      <c r="P50" s="21" t="s">
        <v>663</v>
      </c>
      <c r="Q50" s="21">
        <v>2</v>
      </c>
      <c r="R50" s="21">
        <v>2</v>
      </c>
      <c r="S50" s="21" t="s">
        <v>664</v>
      </c>
      <c r="T50" s="21" t="s">
        <v>16</v>
      </c>
      <c r="U50" s="21" t="s">
        <v>663</v>
      </c>
      <c r="V50" s="141" t="s">
        <v>2942</v>
      </c>
      <c r="W50" s="21" t="s">
        <v>16</v>
      </c>
      <c r="X50" s="21">
        <v>2</v>
      </c>
      <c r="Y50" s="21">
        <v>2</v>
      </c>
      <c r="Z50" s="21">
        <v>3</v>
      </c>
      <c r="AA50" s="21">
        <v>3</v>
      </c>
      <c r="AB50" s="21"/>
      <c r="AC50" s="21" t="s">
        <v>2943</v>
      </c>
      <c r="AD50" s="21"/>
      <c r="AE50" s="21">
        <v>2</v>
      </c>
      <c r="AF50" s="21">
        <v>2</v>
      </c>
      <c r="AG50" s="21">
        <v>3</v>
      </c>
      <c r="AH50" s="21">
        <v>2</v>
      </c>
      <c r="AI50" s="21">
        <v>1</v>
      </c>
      <c r="AJ50" s="21">
        <v>1</v>
      </c>
      <c r="AK50" s="21" t="s">
        <v>819</v>
      </c>
      <c r="AL50" s="21" t="s">
        <v>16</v>
      </c>
      <c r="AM50" s="195" t="s">
        <v>2944</v>
      </c>
      <c r="AN50" s="389"/>
      <c r="AO50" s="314" t="e">
        <f>VLOOKUP(AN50,#REF!,1,FALSE)</f>
        <v>#REF!</v>
      </c>
      <c r="AP50" s="315">
        <f>VLOOKUP(F50,'Monthly AMS report'!GN:GO,2,FALSE)</f>
        <v>44497</v>
      </c>
      <c r="AQ50" s="316">
        <v>0.28699999999999998</v>
      </c>
      <c r="AR50" s="5"/>
      <c r="AS50" s="5"/>
      <c r="AT50" s="5"/>
      <c r="AU50" s="5">
        <v>28</v>
      </c>
      <c r="AV50" s="5">
        <v>6</v>
      </c>
      <c r="AW50" s="5"/>
      <c r="AX50" s="5" t="s">
        <v>815</v>
      </c>
      <c r="AY50" s="5"/>
      <c r="AZ50" s="3"/>
      <c r="BA50" s="5"/>
      <c r="BB50" s="5"/>
      <c r="BC50" s="3"/>
      <c r="BD50" s="5"/>
      <c r="BE50" s="5"/>
      <c r="BF50" s="5" t="s">
        <v>837</v>
      </c>
      <c r="BG50" s="5">
        <v>3050</v>
      </c>
      <c r="BH50" s="5"/>
      <c r="BI50" s="5" t="s">
        <v>838</v>
      </c>
      <c r="BJ50" s="5"/>
      <c r="BK50" s="5" t="s">
        <v>839</v>
      </c>
      <c r="BL50" s="5" t="s">
        <v>840</v>
      </c>
      <c r="BM50" s="5" t="s">
        <v>841</v>
      </c>
      <c r="BN50" s="5"/>
      <c r="BO50" s="5"/>
      <c r="BP50" s="5"/>
      <c r="BQ50" s="5"/>
      <c r="BR50" s="5"/>
      <c r="BS50" s="5"/>
      <c r="BT50" s="5"/>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19"/>
    </row>
    <row r="51" spans="1:179" ht="16.5" customHeight="1" x14ac:dyDescent="0.2">
      <c r="A51" s="43" t="s">
        <v>658</v>
      </c>
      <c r="B51" s="3"/>
      <c r="C51" s="22" t="s">
        <v>659</v>
      </c>
      <c r="D51" s="5" t="str">
        <f>VLOOKUP(F51,route!A:B,2,FALSE)</f>
        <v>MS2P Curd</v>
      </c>
      <c r="E51" s="193" t="s">
        <v>2385</v>
      </c>
      <c r="F51" s="265" t="s">
        <v>111</v>
      </c>
      <c r="G51" s="231" t="s">
        <v>923</v>
      </c>
      <c r="H51" s="193" t="s">
        <v>2945</v>
      </c>
      <c r="I51" s="193" t="s">
        <v>923</v>
      </c>
      <c r="K51" s="193" t="s">
        <v>1897</v>
      </c>
      <c r="L51" s="193"/>
      <c r="M51" s="5" t="s">
        <v>662</v>
      </c>
      <c r="N51" s="21" t="s">
        <v>16</v>
      </c>
      <c r="O51" s="141" t="s">
        <v>2941</v>
      </c>
      <c r="P51" s="21" t="s">
        <v>663</v>
      </c>
      <c r="Q51" s="21" t="s">
        <v>663</v>
      </c>
      <c r="R51" s="21" t="s">
        <v>663</v>
      </c>
      <c r="S51" s="21" t="s">
        <v>663</v>
      </c>
      <c r="T51" s="21" t="s">
        <v>16</v>
      </c>
      <c r="U51" s="21" t="s">
        <v>663</v>
      </c>
      <c r="V51" s="141" t="s">
        <v>2942</v>
      </c>
      <c r="W51" s="21" t="s">
        <v>16</v>
      </c>
      <c r="X51" s="21" t="s">
        <v>663</v>
      </c>
      <c r="Y51" s="21" t="s">
        <v>663</v>
      </c>
      <c r="Z51" s="21" t="s">
        <v>663</v>
      </c>
      <c r="AA51" s="21" t="s">
        <v>663</v>
      </c>
      <c r="AB51" s="21"/>
      <c r="AC51" s="214"/>
      <c r="AD51" s="214"/>
      <c r="AE51" s="21" t="s">
        <v>663</v>
      </c>
      <c r="AF51" s="21" t="s">
        <v>4</v>
      </c>
      <c r="AG51" s="21" t="s">
        <v>663</v>
      </c>
      <c r="AH51" s="21" t="s">
        <v>664</v>
      </c>
      <c r="AI51" s="21" t="s">
        <v>664</v>
      </c>
      <c r="AJ51" s="21" t="s">
        <v>664</v>
      </c>
      <c r="AK51" s="21" t="s">
        <v>819</v>
      </c>
      <c r="AL51" s="21" t="s">
        <v>16</v>
      </c>
      <c r="AN51" s="389"/>
      <c r="AO51" s="314" t="e">
        <f>VLOOKUP(AN51,#REF!,1,FALSE)</f>
        <v>#REF!</v>
      </c>
      <c r="AP51" s="315">
        <f>VLOOKUP(F51,'Monthly AMS report'!GN:GO,2,FALSE)</f>
        <v>44480</v>
      </c>
      <c r="AQ51" s="316">
        <v>4.2000000000000003E-2</v>
      </c>
      <c r="AR51" s="5"/>
      <c r="AS51" s="5"/>
      <c r="AT51" s="5"/>
      <c r="AU51" s="5">
        <v>4</v>
      </c>
      <c r="AV51" s="5">
        <v>6</v>
      </c>
      <c r="AW51" s="5"/>
      <c r="AX51" s="5" t="s">
        <v>815</v>
      </c>
      <c r="AY51" s="5"/>
      <c r="AZ51" s="3"/>
      <c r="BA51" s="5"/>
      <c r="BB51" s="5"/>
      <c r="BC51" s="3"/>
      <c r="BD51" s="5"/>
      <c r="BE51" s="5"/>
      <c r="BF51" s="5"/>
      <c r="BG51" s="5"/>
      <c r="BH51" s="5"/>
      <c r="BI51" s="5"/>
      <c r="BJ51" s="5"/>
      <c r="BK51" s="5"/>
      <c r="BL51" s="5"/>
      <c r="BM51" s="5"/>
      <c r="BN51" s="5"/>
      <c r="BO51" s="5"/>
      <c r="BP51" s="5"/>
      <c r="BQ51" s="5"/>
      <c r="BR51" s="5"/>
      <c r="BS51" s="5"/>
      <c r="BT51" s="5"/>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19"/>
    </row>
    <row r="52" spans="1:179" ht="16.5" customHeight="1" x14ac:dyDescent="0.25">
      <c r="A52" s="44" t="s">
        <v>924</v>
      </c>
      <c r="B52" s="74"/>
      <c r="C52" s="33" t="s">
        <v>925</v>
      </c>
      <c r="D52" s="5" t="str">
        <f>VLOOKUP(F52,route!A:B,2,FALSE)</f>
        <v>MS2P Curd</v>
      </c>
      <c r="E52" s="193" t="s">
        <v>2353</v>
      </c>
      <c r="F52" s="265" t="s">
        <v>112</v>
      </c>
      <c r="G52" s="231" t="s">
        <v>926</v>
      </c>
      <c r="H52" s="193" t="s">
        <v>2946</v>
      </c>
      <c r="I52" s="193" t="s">
        <v>926</v>
      </c>
      <c r="K52" s="193" t="s">
        <v>1897</v>
      </c>
      <c r="L52" s="193"/>
      <c r="M52" s="5" t="s">
        <v>662</v>
      </c>
      <c r="N52" s="21" t="s">
        <v>16</v>
      </c>
      <c r="O52" s="141" t="s">
        <v>2941</v>
      </c>
      <c r="P52" s="21">
        <v>2</v>
      </c>
      <c r="Q52" s="21">
        <v>3</v>
      </c>
      <c r="R52" s="21" t="s">
        <v>663</v>
      </c>
      <c r="S52" s="21" t="s">
        <v>663</v>
      </c>
      <c r="T52" s="21" t="s">
        <v>16</v>
      </c>
      <c r="U52" s="21">
        <v>3</v>
      </c>
      <c r="V52" s="141" t="s">
        <v>2942</v>
      </c>
      <c r="W52" s="21" t="s">
        <v>16</v>
      </c>
      <c r="X52" s="21" t="s">
        <v>663</v>
      </c>
      <c r="Y52" s="21">
        <v>2</v>
      </c>
      <c r="Z52" s="21">
        <v>1</v>
      </c>
      <c r="AA52" s="21">
        <v>1</v>
      </c>
      <c r="AB52" s="21"/>
      <c r="AC52" s="214"/>
      <c r="AD52" s="214"/>
      <c r="AE52" s="21">
        <v>3</v>
      </c>
      <c r="AF52" s="21">
        <v>1</v>
      </c>
      <c r="AG52" s="21">
        <v>3</v>
      </c>
      <c r="AH52" s="21">
        <v>3</v>
      </c>
      <c r="AI52" s="21">
        <v>3</v>
      </c>
      <c r="AJ52" s="21">
        <v>3</v>
      </c>
      <c r="AK52" s="21" t="s">
        <v>819</v>
      </c>
      <c r="AL52" s="21" t="s">
        <v>16</v>
      </c>
      <c r="AM52" s="195" t="s">
        <v>2947</v>
      </c>
      <c r="AN52" s="384">
        <v>7248661</v>
      </c>
      <c r="AO52" s="314" t="e">
        <f>VLOOKUP(AN52,#REF!,1,FALSE)</f>
        <v>#REF!</v>
      </c>
      <c r="AP52" s="315">
        <f>VLOOKUP(F52,'Monthly AMS report'!GN:GO,2,FALSE)</f>
        <v>44480</v>
      </c>
      <c r="AQ52" s="316">
        <v>0.432</v>
      </c>
      <c r="AR52" s="5" t="s">
        <v>927</v>
      </c>
      <c r="AS52" s="5"/>
      <c r="AT52" s="5"/>
      <c r="AU52" s="5">
        <v>27</v>
      </c>
      <c r="AV52" s="5">
        <v>6</v>
      </c>
      <c r="AW52" s="5"/>
      <c r="AX52" s="5" t="s">
        <v>815</v>
      </c>
      <c r="AY52" s="5"/>
      <c r="AZ52" s="3"/>
      <c r="BA52" s="5"/>
      <c r="BB52" s="5"/>
      <c r="BC52" s="3"/>
      <c r="BD52" s="5"/>
      <c r="BE52" s="5"/>
      <c r="BF52" s="5" t="s">
        <v>837</v>
      </c>
      <c r="BG52" s="5">
        <v>3050</v>
      </c>
      <c r="BH52" s="5"/>
      <c r="BI52" s="5" t="s">
        <v>838</v>
      </c>
      <c r="BJ52" s="5"/>
      <c r="BK52" s="5" t="s">
        <v>839</v>
      </c>
      <c r="BL52" s="5" t="s">
        <v>840</v>
      </c>
      <c r="BM52" s="5" t="s">
        <v>841</v>
      </c>
      <c r="BN52" s="5"/>
      <c r="BO52" s="5"/>
      <c r="BP52" s="5"/>
      <c r="BQ52" s="5"/>
      <c r="BR52" s="5"/>
      <c r="BS52" s="5"/>
      <c r="BT52" s="5"/>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19"/>
    </row>
    <row r="53" spans="1:179" ht="16.5" customHeight="1" x14ac:dyDescent="0.2">
      <c r="A53" s="43" t="s">
        <v>924</v>
      </c>
      <c r="B53" s="3"/>
      <c r="C53" s="22" t="s">
        <v>925</v>
      </c>
      <c r="D53" s="5" t="str">
        <f>VLOOKUP(F53,route!A:B,2,FALSE)</f>
        <v>MS2P Curd</v>
      </c>
      <c r="E53" s="193" t="s">
        <v>2390</v>
      </c>
      <c r="F53" s="265" t="s">
        <v>113</v>
      </c>
      <c r="G53" s="231" t="s">
        <v>928</v>
      </c>
      <c r="H53" s="193" t="s">
        <v>2948</v>
      </c>
      <c r="I53" s="193" t="s">
        <v>928</v>
      </c>
      <c r="K53" s="193" t="s">
        <v>1897</v>
      </c>
      <c r="L53" s="193"/>
      <c r="M53" s="5" t="s">
        <v>662</v>
      </c>
      <c r="N53" s="21" t="s">
        <v>16</v>
      </c>
      <c r="O53" s="141" t="s">
        <v>2941</v>
      </c>
      <c r="P53" s="21" t="s">
        <v>663</v>
      </c>
      <c r="Q53" s="21" t="s">
        <v>663</v>
      </c>
      <c r="R53" s="21" t="s">
        <v>663</v>
      </c>
      <c r="S53" s="21" t="s">
        <v>663</v>
      </c>
      <c r="T53" s="21" t="s">
        <v>16</v>
      </c>
      <c r="U53" s="21" t="s">
        <v>663</v>
      </c>
      <c r="V53" s="141" t="s">
        <v>2942</v>
      </c>
      <c r="W53" s="21" t="s">
        <v>16</v>
      </c>
      <c r="X53" s="21" t="s">
        <v>663</v>
      </c>
      <c r="Y53" s="21" t="s">
        <v>663</v>
      </c>
      <c r="Z53" s="21" t="s">
        <v>663</v>
      </c>
      <c r="AA53" s="21" t="s">
        <v>663</v>
      </c>
      <c r="AB53" s="21"/>
      <c r="AC53" s="214"/>
      <c r="AD53" s="214"/>
      <c r="AE53" s="21" t="s">
        <v>663</v>
      </c>
      <c r="AF53" s="21" t="s">
        <v>4</v>
      </c>
      <c r="AG53" s="21" t="s">
        <v>663</v>
      </c>
      <c r="AH53" s="21" t="s">
        <v>664</v>
      </c>
      <c r="AI53" s="21" t="s">
        <v>664</v>
      </c>
      <c r="AJ53" s="21" t="s">
        <v>664</v>
      </c>
      <c r="AK53" s="21" t="s">
        <v>819</v>
      </c>
      <c r="AL53" s="21" t="s">
        <v>16</v>
      </c>
      <c r="AN53" s="389"/>
      <c r="AO53" s="314" t="e">
        <f>VLOOKUP(AN53,#REF!,1,FALSE)</f>
        <v>#REF!</v>
      </c>
      <c r="AP53" s="315">
        <f>VLOOKUP(F53,'Monthly AMS report'!GN:GO,2,FALSE)</f>
        <v>44480</v>
      </c>
      <c r="AQ53" s="316">
        <v>4.5999999999999999E-2</v>
      </c>
      <c r="AR53" s="5"/>
      <c r="AS53" s="5"/>
      <c r="AT53" s="5"/>
      <c r="AU53" s="5">
        <v>4</v>
      </c>
      <c r="AV53" s="5">
        <v>6</v>
      </c>
      <c r="AW53" s="5"/>
      <c r="AX53" s="5" t="s">
        <v>815</v>
      </c>
      <c r="AY53" s="5"/>
      <c r="AZ53" s="3"/>
      <c r="BA53" s="5"/>
      <c r="BB53" s="5"/>
      <c r="BC53" s="3"/>
      <c r="BD53" s="5"/>
      <c r="BE53" s="5"/>
      <c r="BF53" s="5"/>
      <c r="BG53" s="5"/>
      <c r="BH53" s="5"/>
      <c r="BI53" s="5"/>
      <c r="BJ53" s="5"/>
      <c r="BK53" s="5"/>
      <c r="BL53" s="5"/>
      <c r="BM53" s="5"/>
      <c r="BN53" s="5"/>
      <c r="BO53" s="5"/>
      <c r="BP53" s="5"/>
      <c r="BQ53" s="5"/>
      <c r="BR53" s="5"/>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19"/>
    </row>
    <row r="54" spans="1:179" ht="16.5" customHeight="1" x14ac:dyDescent="0.25">
      <c r="A54" s="44" t="s">
        <v>934</v>
      </c>
      <c r="B54" s="74"/>
      <c r="C54" s="33" t="s">
        <v>935</v>
      </c>
      <c r="D54" s="5" t="str">
        <f>VLOOKUP(F54,route!A:B,2,FALSE)</f>
        <v>MS2P Curd</v>
      </c>
      <c r="E54" s="193" t="s">
        <v>2345</v>
      </c>
      <c r="F54" s="265" t="s">
        <v>116</v>
      </c>
      <c r="G54" s="231" t="s">
        <v>936</v>
      </c>
      <c r="H54" s="193" t="s">
        <v>2949</v>
      </c>
      <c r="I54" s="193" t="s">
        <v>936</v>
      </c>
      <c r="K54" s="193" t="s">
        <v>1897</v>
      </c>
      <c r="L54" s="193"/>
      <c r="M54" s="5" t="s">
        <v>662</v>
      </c>
      <c r="N54" s="21" t="s">
        <v>16</v>
      </c>
      <c r="O54" s="141" t="s">
        <v>2941</v>
      </c>
      <c r="P54" s="21" t="s">
        <v>663</v>
      </c>
      <c r="Q54" s="21">
        <v>3</v>
      </c>
      <c r="R54" s="21" t="s">
        <v>663</v>
      </c>
      <c r="S54" s="21" t="s">
        <v>663</v>
      </c>
      <c r="T54" s="21" t="s">
        <v>16</v>
      </c>
      <c r="U54" s="21" t="s">
        <v>663</v>
      </c>
      <c r="V54" s="141" t="s">
        <v>2942</v>
      </c>
      <c r="W54" s="21" t="s">
        <v>16</v>
      </c>
      <c r="X54" s="21" t="s">
        <v>663</v>
      </c>
      <c r="Y54" s="21" t="s">
        <v>663</v>
      </c>
      <c r="Z54" s="21">
        <v>3</v>
      </c>
      <c r="AA54" s="21">
        <v>3</v>
      </c>
      <c r="AB54" s="21"/>
      <c r="AC54" s="214"/>
      <c r="AD54" s="214"/>
      <c r="AE54" s="21" t="s">
        <v>664</v>
      </c>
      <c r="AF54" s="21" t="s">
        <v>4</v>
      </c>
      <c r="AG54" s="21">
        <v>3</v>
      </c>
      <c r="AH54" s="21">
        <v>3</v>
      </c>
      <c r="AI54" s="21">
        <v>2</v>
      </c>
      <c r="AJ54" s="21">
        <v>3</v>
      </c>
      <c r="AK54" s="21" t="s">
        <v>819</v>
      </c>
      <c r="AL54" s="21" t="s">
        <v>16</v>
      </c>
      <c r="AM54" s="195" t="s">
        <v>2950</v>
      </c>
      <c r="AN54" s="389"/>
      <c r="AO54" s="314" t="e">
        <f>VLOOKUP(AN54,#REF!,1,FALSE)</f>
        <v>#REF!</v>
      </c>
      <c r="AP54" s="315">
        <f>VLOOKUP(F54,'Monthly AMS report'!GN:GO,2,FALSE)</f>
        <v>44480</v>
      </c>
      <c r="AQ54" s="316">
        <v>0.24</v>
      </c>
      <c r="AR54" s="5"/>
      <c r="AS54" s="5"/>
      <c r="AT54" s="5"/>
      <c r="AU54" s="5">
        <v>27</v>
      </c>
      <c r="AV54" s="5">
        <v>6</v>
      </c>
      <c r="AW54" s="5"/>
      <c r="AX54" s="5" t="s">
        <v>815</v>
      </c>
      <c r="AY54" s="5"/>
      <c r="AZ54" s="3"/>
      <c r="BA54" s="5"/>
      <c r="BB54" s="5"/>
      <c r="BC54" s="3"/>
      <c r="BD54" s="5"/>
      <c r="BE54" s="5"/>
      <c r="BF54" s="5" t="s">
        <v>837</v>
      </c>
      <c r="BG54" s="5">
        <v>3050</v>
      </c>
      <c r="BH54" s="5"/>
      <c r="BI54" s="5" t="s">
        <v>838</v>
      </c>
      <c r="BJ54" s="5"/>
      <c r="BK54" s="5" t="s">
        <v>839</v>
      </c>
      <c r="BL54" s="5" t="s">
        <v>840</v>
      </c>
      <c r="BM54" s="5" t="s">
        <v>841</v>
      </c>
      <c r="BN54" s="5"/>
      <c r="BO54" s="5"/>
      <c r="BP54" s="5"/>
      <c r="BQ54" s="5"/>
      <c r="BR54" s="5"/>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19"/>
    </row>
    <row r="55" spans="1:179" ht="16.5" customHeight="1" x14ac:dyDescent="0.2">
      <c r="A55" s="43" t="s">
        <v>934</v>
      </c>
      <c r="B55" s="3"/>
      <c r="C55" s="22" t="s">
        <v>935</v>
      </c>
      <c r="D55" s="5" t="str">
        <f>VLOOKUP(F55,route!A:B,2,FALSE)</f>
        <v>MS2P Curd</v>
      </c>
      <c r="E55" s="193" t="s">
        <v>2350</v>
      </c>
      <c r="F55" s="265" t="s">
        <v>118</v>
      </c>
      <c r="G55" s="231" t="s">
        <v>937</v>
      </c>
      <c r="H55" s="193" t="s">
        <v>2951</v>
      </c>
      <c r="I55" s="193" t="s">
        <v>937</v>
      </c>
      <c r="K55" s="193" t="s">
        <v>1897</v>
      </c>
      <c r="L55" s="193"/>
      <c r="M55" s="5" t="s">
        <v>662</v>
      </c>
      <c r="N55" s="21" t="s">
        <v>16</v>
      </c>
      <c r="O55" s="141" t="s">
        <v>2941</v>
      </c>
      <c r="P55" s="21" t="s">
        <v>663</v>
      </c>
      <c r="Q55" s="21" t="s">
        <v>663</v>
      </c>
      <c r="R55" s="21" t="s">
        <v>663</v>
      </c>
      <c r="S55" s="21" t="s">
        <v>663</v>
      </c>
      <c r="T55" s="21" t="s">
        <v>16</v>
      </c>
      <c r="U55" s="21" t="s">
        <v>663</v>
      </c>
      <c r="V55" s="141" t="s">
        <v>2942</v>
      </c>
      <c r="W55" s="21" t="s">
        <v>16</v>
      </c>
      <c r="X55" s="21" t="s">
        <v>663</v>
      </c>
      <c r="Y55" s="21" t="s">
        <v>663</v>
      </c>
      <c r="Z55" s="21" t="s">
        <v>663</v>
      </c>
      <c r="AA55" s="21" t="s">
        <v>663</v>
      </c>
      <c r="AB55" s="21"/>
      <c r="AC55" s="214"/>
      <c r="AD55" s="214"/>
      <c r="AE55" s="21" t="s">
        <v>663</v>
      </c>
      <c r="AF55" s="21" t="s">
        <v>4</v>
      </c>
      <c r="AG55" s="21" t="s">
        <v>663</v>
      </c>
      <c r="AH55" s="21" t="s">
        <v>664</v>
      </c>
      <c r="AI55" s="21" t="s">
        <v>664</v>
      </c>
      <c r="AJ55" s="21" t="s">
        <v>664</v>
      </c>
      <c r="AK55" s="21" t="s">
        <v>819</v>
      </c>
      <c r="AL55" s="21" t="s">
        <v>16</v>
      </c>
      <c r="AN55" s="389"/>
      <c r="AO55" s="314" t="e">
        <f>VLOOKUP(AN55,#REF!,1,FALSE)</f>
        <v>#REF!</v>
      </c>
      <c r="AP55" s="315">
        <f>VLOOKUP(F55,'Monthly AMS report'!GN:GO,2,FALSE)</f>
        <v>44480</v>
      </c>
      <c r="AQ55" s="316">
        <v>5.0999999999999997E-2</v>
      </c>
      <c r="AR55" s="5"/>
      <c r="AS55" s="5"/>
      <c r="AT55" s="5"/>
      <c r="AU55" s="5">
        <v>4</v>
      </c>
      <c r="AV55" s="5">
        <v>6</v>
      </c>
      <c r="AW55" s="5"/>
      <c r="AX55" s="5" t="s">
        <v>815</v>
      </c>
      <c r="AY55" s="5"/>
      <c r="AZ55" s="3"/>
      <c r="BA55" s="5"/>
      <c r="BB55" s="5"/>
      <c r="BC55" s="3"/>
      <c r="BD55" s="5"/>
      <c r="BE55" s="5"/>
      <c r="BF55" s="5"/>
      <c r="BG55" s="5"/>
      <c r="BH55" s="5"/>
      <c r="BI55" s="5"/>
      <c r="BJ55" s="5"/>
      <c r="BK55" s="5"/>
      <c r="BL55" s="5"/>
      <c r="BM55" s="5"/>
      <c r="BN55" s="5"/>
      <c r="BO55" s="5"/>
      <c r="BP55" s="5"/>
      <c r="BQ55" s="5"/>
      <c r="BR55" s="5"/>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19"/>
    </row>
    <row r="56" spans="1:179" ht="16.5" customHeight="1" x14ac:dyDescent="0.25">
      <c r="A56" s="44" t="s">
        <v>929</v>
      </c>
      <c r="B56" s="3"/>
      <c r="C56" s="34" t="s">
        <v>930</v>
      </c>
      <c r="D56" s="5" t="str">
        <f>VLOOKUP(F56,route!A:B,2,FALSE)</f>
        <v>MS2P Curd</v>
      </c>
      <c r="E56" s="193" t="s">
        <v>2401</v>
      </c>
      <c r="F56" s="265" t="s">
        <v>114</v>
      </c>
      <c r="G56" s="231" t="s">
        <v>930</v>
      </c>
      <c r="H56" s="193" t="s">
        <v>2952</v>
      </c>
      <c r="I56" s="193" t="s">
        <v>930</v>
      </c>
      <c r="K56" s="193" t="s">
        <v>1897</v>
      </c>
      <c r="L56" s="193"/>
      <c r="M56" s="5" t="s">
        <v>662</v>
      </c>
      <c r="N56" s="21" t="s">
        <v>16</v>
      </c>
      <c r="O56" s="25"/>
      <c r="P56" s="21" t="s">
        <v>663</v>
      </c>
      <c r="Q56" s="21" t="s">
        <v>663</v>
      </c>
      <c r="R56" s="21" t="s">
        <v>663</v>
      </c>
      <c r="S56" s="21" t="s">
        <v>663</v>
      </c>
      <c r="T56" s="21" t="s">
        <v>16</v>
      </c>
      <c r="U56" s="21" t="s">
        <v>663</v>
      </c>
      <c r="V56" s="25"/>
      <c r="W56" s="21" t="s">
        <v>16</v>
      </c>
      <c r="X56" s="21" t="s">
        <v>16</v>
      </c>
      <c r="Y56" s="21" t="s">
        <v>663</v>
      </c>
      <c r="Z56" s="21" t="s">
        <v>663</v>
      </c>
      <c r="AA56" s="21" t="s">
        <v>663</v>
      </c>
      <c r="AB56" s="21"/>
      <c r="AC56" s="214"/>
      <c r="AD56" s="214"/>
      <c r="AE56" s="21" t="s">
        <v>16</v>
      </c>
      <c r="AF56" s="21" t="s">
        <v>16</v>
      </c>
      <c r="AG56" s="21" t="s">
        <v>16</v>
      </c>
      <c r="AH56" s="21" t="s">
        <v>4</v>
      </c>
      <c r="AI56" s="21" t="s">
        <v>4</v>
      </c>
      <c r="AJ56" s="21" t="s">
        <v>132</v>
      </c>
      <c r="AK56" s="21" t="s">
        <v>819</v>
      </c>
      <c r="AL56" s="21" t="s">
        <v>16</v>
      </c>
      <c r="AN56" s="387"/>
      <c r="AO56" s="314" t="e">
        <f>VLOOKUP(AN56,#REF!,1,FALSE)</f>
        <v>#REF!</v>
      </c>
      <c r="AP56" s="315">
        <f>VLOOKUP(F56,'Monthly AMS report'!GN:GO,2,FALSE)</f>
        <v>44481</v>
      </c>
      <c r="AQ56" s="316">
        <v>0.161</v>
      </c>
      <c r="AR56" s="3"/>
      <c r="AS56" s="3"/>
      <c r="AT56" s="5"/>
      <c r="AU56" s="5">
        <v>16</v>
      </c>
      <c r="AV56" s="5">
        <v>6</v>
      </c>
      <c r="AW56" s="5"/>
      <c r="AX56" s="5"/>
      <c r="AY56" s="5"/>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19"/>
    </row>
    <row r="57" spans="1:179" ht="16.5" customHeight="1" x14ac:dyDescent="0.2">
      <c r="A57" s="43" t="s">
        <v>889</v>
      </c>
      <c r="B57" s="3"/>
      <c r="C57" s="22" t="s">
        <v>890</v>
      </c>
      <c r="D57" s="5" t="str">
        <f>VLOOKUP(F57,route!A:B,2,FALSE)</f>
        <v>MS2P Curd</v>
      </c>
      <c r="E57" s="193" t="s">
        <v>2377</v>
      </c>
      <c r="F57" s="265" t="s">
        <v>90</v>
      </c>
      <c r="G57" s="231" t="s">
        <v>890</v>
      </c>
      <c r="H57" s="193" t="s">
        <v>2953</v>
      </c>
      <c r="I57" s="193" t="s">
        <v>890</v>
      </c>
      <c r="K57" s="193" t="s">
        <v>1897</v>
      </c>
      <c r="L57" s="193"/>
      <c r="M57" s="5" t="s">
        <v>662</v>
      </c>
      <c r="N57" s="21" t="s">
        <v>16</v>
      </c>
      <c r="O57" s="25"/>
      <c r="P57" s="21" t="s">
        <v>663</v>
      </c>
      <c r="Q57" s="21" t="s">
        <v>663</v>
      </c>
      <c r="R57" s="21" t="s">
        <v>663</v>
      </c>
      <c r="S57" s="21" t="s">
        <v>663</v>
      </c>
      <c r="T57" s="21" t="s">
        <v>16</v>
      </c>
      <c r="U57" s="21" t="s">
        <v>663</v>
      </c>
      <c r="V57" s="25"/>
      <c r="W57" s="21" t="s">
        <v>16</v>
      </c>
      <c r="X57" s="21">
        <v>3</v>
      </c>
      <c r="Y57" s="21">
        <v>4</v>
      </c>
      <c r="Z57" s="21">
        <v>4</v>
      </c>
      <c r="AA57" s="21">
        <v>4</v>
      </c>
      <c r="AB57" s="21"/>
      <c r="AC57" s="214"/>
      <c r="AD57" s="214"/>
      <c r="AE57" s="21">
        <v>4</v>
      </c>
      <c r="AF57" s="21">
        <v>3</v>
      </c>
      <c r="AG57" s="21">
        <v>3</v>
      </c>
      <c r="AH57" s="21">
        <v>3</v>
      </c>
      <c r="AI57" s="21">
        <v>3</v>
      </c>
      <c r="AJ57" s="21" t="s">
        <v>132</v>
      </c>
      <c r="AK57" s="21" t="s">
        <v>819</v>
      </c>
      <c r="AL57" s="21" t="s">
        <v>16</v>
      </c>
      <c r="AM57" s="195" t="s">
        <v>2954</v>
      </c>
      <c r="AN57" s="384">
        <v>7226569</v>
      </c>
      <c r="AO57" s="314" t="e">
        <f>VLOOKUP(AN57,#REF!,1,FALSE)</f>
        <v>#REF!</v>
      </c>
      <c r="AP57" s="315">
        <f>VLOOKUP(F57,'Monthly AMS report'!GN:GO,2,FALSE)</f>
        <v>44496</v>
      </c>
      <c r="AQ57" s="316">
        <v>0.25800000000000001</v>
      </c>
      <c r="AR57" s="5"/>
      <c r="AS57" s="5"/>
      <c r="AT57" s="5">
        <v>6</v>
      </c>
      <c r="AU57" s="5">
        <v>16</v>
      </c>
      <c r="AV57" s="5">
        <v>6</v>
      </c>
      <c r="AW57" s="5"/>
      <c r="AX57" s="5"/>
      <c r="AY57" s="5"/>
      <c r="AZ57" s="3"/>
      <c r="BA57" s="5"/>
      <c r="BB57" s="5"/>
      <c r="BC57" s="3"/>
      <c r="BD57" s="5"/>
      <c r="BE57" s="5"/>
      <c r="BF57" s="5"/>
      <c r="BG57" s="5"/>
      <c r="BH57" s="5"/>
      <c r="BI57" s="5"/>
      <c r="BJ57" s="5"/>
      <c r="BK57" s="5"/>
      <c r="BL57" s="5"/>
      <c r="BM57" s="5"/>
      <c r="BN57" s="5"/>
      <c r="BO57" s="5"/>
      <c r="BP57" s="5"/>
      <c r="BQ57" s="5"/>
      <c r="BR57" s="5"/>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19"/>
    </row>
    <row r="58" spans="1:179" ht="16.5" customHeight="1" x14ac:dyDescent="0.25">
      <c r="A58" s="44" t="s">
        <v>2955</v>
      </c>
      <c r="B58" s="3"/>
      <c r="C58" s="34" t="s">
        <v>2956</v>
      </c>
      <c r="D58" s="5" t="str">
        <f>VLOOKUP(F58,route!A:B,2,FALSE)</f>
        <v>MS2P Curd</v>
      </c>
      <c r="E58" s="193" t="s">
        <v>2386</v>
      </c>
      <c r="F58" s="265" t="s">
        <v>2582</v>
      </c>
      <c r="G58" s="231" t="s">
        <v>2957</v>
      </c>
      <c r="H58" s="193" t="s">
        <v>2838</v>
      </c>
      <c r="I58" s="193" t="s">
        <v>2957</v>
      </c>
      <c r="K58" s="193" t="s">
        <v>1897</v>
      </c>
      <c r="L58" s="193"/>
      <c r="M58" s="5" t="s">
        <v>662</v>
      </c>
      <c r="N58" s="21" t="s">
        <v>16</v>
      </c>
      <c r="O58" s="25"/>
      <c r="P58" s="21">
        <v>2</v>
      </c>
      <c r="Q58" s="21" t="s">
        <v>663</v>
      </c>
      <c r="R58" s="21" t="s">
        <v>663</v>
      </c>
      <c r="S58" s="21" t="s">
        <v>664</v>
      </c>
      <c r="T58" s="21" t="s">
        <v>16</v>
      </c>
      <c r="U58" s="21">
        <v>2</v>
      </c>
      <c r="V58" s="25"/>
      <c r="W58" s="21" t="s">
        <v>16</v>
      </c>
      <c r="X58" s="21">
        <v>2</v>
      </c>
      <c r="Y58" s="21" t="s">
        <v>663</v>
      </c>
      <c r="Z58" s="21">
        <v>4</v>
      </c>
      <c r="AA58" s="21">
        <v>3</v>
      </c>
      <c r="AB58" s="21"/>
      <c r="AC58" s="214"/>
      <c r="AD58" s="214"/>
      <c r="AE58" s="21">
        <v>3</v>
      </c>
      <c r="AF58" s="21">
        <v>3</v>
      </c>
      <c r="AG58" s="21">
        <v>3</v>
      </c>
      <c r="AH58" s="21">
        <v>3</v>
      </c>
      <c r="AI58" s="21">
        <v>3</v>
      </c>
      <c r="AJ58" s="21" t="s">
        <v>132</v>
      </c>
      <c r="AK58" s="21" t="s">
        <v>819</v>
      </c>
      <c r="AL58" s="21" t="s">
        <v>16</v>
      </c>
      <c r="AM58" s="195" t="s">
        <v>2958</v>
      </c>
      <c r="AN58" s="387" t="s">
        <v>598</v>
      </c>
      <c r="AO58" s="314" t="e">
        <f>VLOOKUP(AN58,#REF!,1,FALSE)</f>
        <v>#REF!</v>
      </c>
      <c r="AP58" s="315" t="e">
        <f>VLOOKUP(F58,'Monthly AMS report'!GN:GO,2,FALSE)</f>
        <v>#N/A</v>
      </c>
      <c r="AQ58" s="316">
        <v>0.27900000000000003</v>
      </c>
      <c r="AR58" s="5"/>
      <c r="AS58" s="5"/>
      <c r="AT58" s="5"/>
      <c r="AU58" s="5">
        <v>16</v>
      </c>
      <c r="AV58" s="5">
        <v>6</v>
      </c>
      <c r="AW58" s="5"/>
      <c r="AX58" s="5"/>
      <c r="AY58" s="5"/>
      <c r="AZ58" s="3"/>
      <c r="BA58" s="5"/>
      <c r="BB58" s="5"/>
      <c r="BC58" s="3"/>
      <c r="BD58" s="5"/>
      <c r="BE58" s="5"/>
      <c r="BF58" s="5"/>
      <c r="BG58" s="5"/>
      <c r="BH58" s="5"/>
      <c r="BI58" s="5"/>
      <c r="BJ58" s="5"/>
      <c r="BK58" s="5"/>
      <c r="BL58" s="5"/>
      <c r="BM58" s="5"/>
      <c r="BN58" s="5"/>
      <c r="BO58" s="5"/>
      <c r="BP58" s="5"/>
      <c r="BQ58" s="5"/>
      <c r="BR58" s="5"/>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19"/>
    </row>
    <row r="59" spans="1:179" ht="16.5" customHeight="1" x14ac:dyDescent="0.25">
      <c r="A59" s="43" t="s">
        <v>801</v>
      </c>
      <c r="B59" s="3"/>
      <c r="C59" s="22" t="s">
        <v>802</v>
      </c>
      <c r="D59" s="5" t="str">
        <f>VLOOKUP(F59,route!A:B,2,FALSE)</f>
        <v>MS2P Curd</v>
      </c>
      <c r="E59" s="193" t="s">
        <v>2528</v>
      </c>
      <c r="F59" s="265" t="s">
        <v>63</v>
      </c>
      <c r="G59" s="231" t="s">
        <v>803</v>
      </c>
      <c r="H59" s="193" t="s">
        <v>2959</v>
      </c>
      <c r="I59" s="193" t="s">
        <v>2960</v>
      </c>
      <c r="K59" s="193" t="s">
        <v>1897</v>
      </c>
      <c r="L59" s="193"/>
      <c r="M59" s="5" t="s">
        <v>662</v>
      </c>
      <c r="N59" s="21" t="s">
        <v>16</v>
      </c>
      <c r="O59" s="25"/>
      <c r="P59" s="21">
        <v>2</v>
      </c>
      <c r="Q59" s="21">
        <v>2</v>
      </c>
      <c r="R59" s="21" t="s">
        <v>663</v>
      </c>
      <c r="S59" s="21" t="s">
        <v>664</v>
      </c>
      <c r="T59" s="21" t="s">
        <v>16</v>
      </c>
      <c r="U59" s="21" t="s">
        <v>16</v>
      </c>
      <c r="V59" s="25"/>
      <c r="W59" s="21" t="s">
        <v>16</v>
      </c>
      <c r="X59" s="21" t="s">
        <v>663</v>
      </c>
      <c r="Y59" s="21" t="s">
        <v>663</v>
      </c>
      <c r="Z59" s="21">
        <v>4</v>
      </c>
      <c r="AA59" s="21" t="s">
        <v>663</v>
      </c>
      <c r="AB59" s="21"/>
      <c r="AC59" s="214"/>
      <c r="AD59" s="214"/>
      <c r="AE59" s="21"/>
      <c r="AF59" s="21" t="s">
        <v>4</v>
      </c>
      <c r="AG59" s="21">
        <v>4</v>
      </c>
      <c r="AH59" s="21">
        <v>4</v>
      </c>
      <c r="AI59" s="21">
        <v>3</v>
      </c>
      <c r="AJ59" s="21">
        <v>3</v>
      </c>
      <c r="AK59" s="21" t="s">
        <v>819</v>
      </c>
      <c r="AL59" s="21" t="s">
        <v>16</v>
      </c>
      <c r="AM59" s="195" t="s">
        <v>2961</v>
      </c>
      <c r="AN59" s="383">
        <v>7258996</v>
      </c>
      <c r="AO59" s="314" t="e">
        <f>VLOOKUP(AN59,#REF!,1,FALSE)</f>
        <v>#REF!</v>
      </c>
      <c r="AP59" s="315">
        <f>VLOOKUP(F59,'Monthly AMS report'!GN:GO,2,FALSE)</f>
        <v>44480</v>
      </c>
      <c r="AQ59" s="316">
        <v>0.14599999999999999</v>
      </c>
      <c r="AR59" s="3"/>
      <c r="AS59" s="3"/>
      <c r="AT59" s="5">
        <v>4</v>
      </c>
      <c r="AU59" s="5">
        <v>16</v>
      </c>
      <c r="AV59" s="5">
        <v>6</v>
      </c>
      <c r="AW59" s="5"/>
      <c r="AX59" s="5"/>
      <c r="AY59" s="5"/>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19"/>
    </row>
    <row r="60" spans="1:179" ht="16.5" customHeight="1" x14ac:dyDescent="0.25">
      <c r="A60" s="44" t="s">
        <v>804</v>
      </c>
      <c r="B60" s="3"/>
      <c r="C60" s="6" t="s">
        <v>805</v>
      </c>
      <c r="D60" s="5" t="str">
        <f>VLOOKUP(F60,route!A:B,2,FALSE)</f>
        <v>MS2P Curd</v>
      </c>
      <c r="E60" s="193" t="s">
        <v>2562</v>
      </c>
      <c r="F60" s="265" t="s">
        <v>64</v>
      </c>
      <c r="G60" s="231" t="s">
        <v>806</v>
      </c>
      <c r="H60" s="193" t="s">
        <v>2962</v>
      </c>
      <c r="I60" s="193" t="s">
        <v>806</v>
      </c>
      <c r="K60" s="193" t="s">
        <v>1897</v>
      </c>
      <c r="L60" s="5" t="s">
        <v>807</v>
      </c>
      <c r="M60" s="5" t="s">
        <v>662</v>
      </c>
      <c r="N60" s="21" t="s">
        <v>16</v>
      </c>
      <c r="O60" s="25"/>
      <c r="P60" s="21" t="s">
        <v>663</v>
      </c>
      <c r="Q60" s="21" t="s">
        <v>663</v>
      </c>
      <c r="R60" s="21" t="s">
        <v>663</v>
      </c>
      <c r="S60" s="21" t="s">
        <v>663</v>
      </c>
      <c r="T60" s="21" t="s">
        <v>16</v>
      </c>
      <c r="U60" s="21" t="s">
        <v>16</v>
      </c>
      <c r="V60" s="25"/>
      <c r="W60" s="21" t="s">
        <v>16</v>
      </c>
      <c r="X60" s="21" t="s">
        <v>663</v>
      </c>
      <c r="Y60" s="21" t="s">
        <v>663</v>
      </c>
      <c r="Z60" s="21" t="s">
        <v>663</v>
      </c>
      <c r="AA60" s="21" t="s">
        <v>663</v>
      </c>
      <c r="AB60" s="21"/>
      <c r="AC60" s="214"/>
      <c r="AD60" s="214"/>
      <c r="AE60" s="21" t="s">
        <v>663</v>
      </c>
      <c r="AF60" s="21" t="s">
        <v>4</v>
      </c>
      <c r="AG60" s="21" t="s">
        <v>663</v>
      </c>
      <c r="AH60" s="21">
        <v>4</v>
      </c>
      <c r="AI60" s="21">
        <v>4</v>
      </c>
      <c r="AJ60" s="21">
        <v>4</v>
      </c>
      <c r="AK60" s="21" t="s">
        <v>819</v>
      </c>
      <c r="AL60" s="21" t="s">
        <v>16</v>
      </c>
      <c r="AM60" s="195" t="s">
        <v>2963</v>
      </c>
      <c r="AN60" s="387"/>
      <c r="AO60" s="314" t="e">
        <f>VLOOKUP(AN60,#REF!,1,FALSE)</f>
        <v>#REF!</v>
      </c>
      <c r="AP60" s="315">
        <f>VLOOKUP(F60,'Monthly AMS report'!GN:GO,2,FALSE)</f>
        <v>44480</v>
      </c>
      <c r="AQ60" s="316" t="e">
        <v>#N/A</v>
      </c>
      <c r="AR60" s="3"/>
      <c r="AS60" s="3"/>
      <c r="AT60" s="5">
        <v>4</v>
      </c>
      <c r="AU60" s="5">
        <v>8</v>
      </c>
      <c r="AV60" s="5">
        <v>6</v>
      </c>
      <c r="AW60" s="5"/>
      <c r="AX60" s="5"/>
      <c r="AY60" s="5"/>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19"/>
    </row>
    <row r="61" spans="1:179" ht="16.5" customHeight="1" x14ac:dyDescent="0.25">
      <c r="A61" s="44" t="s">
        <v>835</v>
      </c>
      <c r="B61" s="3"/>
      <c r="C61" s="34" t="s">
        <v>836</v>
      </c>
      <c r="D61" s="5" t="str">
        <f>VLOOKUP(F61,route!A:B,2,FALSE)</f>
        <v>MS2P Curd</v>
      </c>
      <c r="E61" s="193" t="s">
        <v>2372</v>
      </c>
      <c r="F61" s="265" t="s">
        <v>66</v>
      </c>
      <c r="G61" s="231" t="s">
        <v>836</v>
      </c>
      <c r="H61" s="193" t="s">
        <v>2964</v>
      </c>
      <c r="I61" s="193" t="s">
        <v>836</v>
      </c>
      <c r="K61" s="193" t="s">
        <v>1897</v>
      </c>
      <c r="L61" s="193"/>
      <c r="M61" s="5" t="s">
        <v>662</v>
      </c>
      <c r="N61" s="21" t="s">
        <v>16</v>
      </c>
      <c r="O61" s="25"/>
      <c r="P61" s="21" t="s">
        <v>663</v>
      </c>
      <c r="Q61" s="21" t="s">
        <v>663</v>
      </c>
      <c r="R61" s="21" t="s">
        <v>663</v>
      </c>
      <c r="S61" s="21" t="s">
        <v>663</v>
      </c>
      <c r="T61" s="21" t="s">
        <v>16</v>
      </c>
      <c r="U61" s="21" t="s">
        <v>663</v>
      </c>
      <c r="V61" s="25"/>
      <c r="W61" s="21" t="s">
        <v>16</v>
      </c>
      <c r="X61" s="21" t="s">
        <v>663</v>
      </c>
      <c r="Y61" s="21" t="s">
        <v>663</v>
      </c>
      <c r="Z61" s="21" t="s">
        <v>663</v>
      </c>
      <c r="AA61" s="21" t="s">
        <v>663</v>
      </c>
      <c r="AB61" s="21"/>
      <c r="AC61" s="214"/>
      <c r="AD61" s="214"/>
      <c r="AE61" s="21" t="s">
        <v>663</v>
      </c>
      <c r="AF61" s="21">
        <v>3</v>
      </c>
      <c r="AG61" s="21" t="s">
        <v>663</v>
      </c>
      <c r="AH61" s="21" t="s">
        <v>664</v>
      </c>
      <c r="AI61" s="21" t="s">
        <v>664</v>
      </c>
      <c r="AJ61" s="21" t="s">
        <v>664</v>
      </c>
      <c r="AK61" s="21" t="s">
        <v>819</v>
      </c>
      <c r="AL61" s="21" t="s">
        <v>16</v>
      </c>
      <c r="AM61" s="25" t="s">
        <v>2965</v>
      </c>
      <c r="AN61" s="394">
        <v>7248664</v>
      </c>
      <c r="AO61" s="314" t="e">
        <f>VLOOKUP(AN61,#REF!,1,FALSE)</f>
        <v>#REF!</v>
      </c>
      <c r="AP61" s="315">
        <f>VLOOKUP(F61,'Monthly AMS report'!GN:GO,2,FALSE)</f>
        <v>44496</v>
      </c>
      <c r="AQ61" s="316">
        <v>0.17299999999999999</v>
      </c>
      <c r="AR61" s="5"/>
      <c r="AS61" s="5"/>
      <c r="AT61" s="5">
        <v>4</v>
      </c>
      <c r="AU61" s="5">
        <v>16</v>
      </c>
      <c r="AV61" s="5">
        <v>6</v>
      </c>
      <c r="AW61" s="5"/>
      <c r="AX61" s="5"/>
      <c r="AY61" s="5"/>
      <c r="AZ61" s="3"/>
      <c r="BA61" s="5"/>
      <c r="BB61" s="5"/>
      <c r="BC61" s="3"/>
      <c r="BD61" s="5"/>
      <c r="BE61" s="5"/>
      <c r="BF61" s="5"/>
      <c r="BG61" s="5"/>
      <c r="BH61" s="5"/>
      <c r="BI61" s="5"/>
      <c r="BJ61" s="5"/>
      <c r="BK61" s="5"/>
      <c r="BL61" s="5"/>
      <c r="BM61" s="5"/>
      <c r="BN61" s="5"/>
      <c r="BO61" s="5"/>
      <c r="BP61" s="5"/>
      <c r="BQ61" s="5"/>
      <c r="BR61" s="5"/>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19"/>
    </row>
    <row r="62" spans="1:179" ht="16.5" customHeight="1" x14ac:dyDescent="0.2">
      <c r="A62" s="43" t="s">
        <v>892</v>
      </c>
      <c r="B62" s="3"/>
      <c r="C62" s="22" t="s">
        <v>893</v>
      </c>
      <c r="D62" s="5" t="str">
        <f>VLOOKUP(F62,route!A:B,2,FALSE)</f>
        <v>MS2P Curd</v>
      </c>
      <c r="E62" s="193" t="s">
        <v>2381</v>
      </c>
      <c r="F62" s="265" t="s">
        <v>92</v>
      </c>
      <c r="G62" s="231" t="s">
        <v>894</v>
      </c>
      <c r="H62" s="193" t="s">
        <v>2966</v>
      </c>
      <c r="I62" s="193" t="s">
        <v>894</v>
      </c>
      <c r="K62" s="193" t="s">
        <v>1897</v>
      </c>
      <c r="L62" s="193"/>
      <c r="M62" s="5" t="s">
        <v>662</v>
      </c>
      <c r="N62" s="21" t="s">
        <v>16</v>
      </c>
      <c r="O62" s="25"/>
      <c r="P62" s="21" t="s">
        <v>663</v>
      </c>
      <c r="Q62" s="21" t="s">
        <v>663</v>
      </c>
      <c r="R62" s="21" t="s">
        <v>663</v>
      </c>
      <c r="S62" s="21" t="s">
        <v>663</v>
      </c>
      <c r="T62" s="21" t="s">
        <v>16</v>
      </c>
      <c r="U62" s="21" t="s">
        <v>663</v>
      </c>
      <c r="V62" s="25"/>
      <c r="W62" s="21" t="s">
        <v>16</v>
      </c>
      <c r="X62" s="21" t="s">
        <v>663</v>
      </c>
      <c r="Y62" s="21" t="s">
        <v>663</v>
      </c>
      <c r="Z62" s="21" t="s">
        <v>663</v>
      </c>
      <c r="AA62" s="21" t="s">
        <v>663</v>
      </c>
      <c r="AB62" s="21"/>
      <c r="AC62" s="214"/>
      <c r="AD62" s="214"/>
      <c r="AE62" s="21" t="s">
        <v>663</v>
      </c>
      <c r="AF62" s="21" t="s">
        <v>4</v>
      </c>
      <c r="AG62" s="21" t="s">
        <v>663</v>
      </c>
      <c r="AH62" s="21" t="s">
        <v>663</v>
      </c>
      <c r="AI62" s="21" t="s">
        <v>663</v>
      </c>
      <c r="AJ62" s="21" t="s">
        <v>132</v>
      </c>
      <c r="AK62" s="21" t="s">
        <v>819</v>
      </c>
      <c r="AL62" s="21" t="s">
        <v>16</v>
      </c>
      <c r="AM62" s="24"/>
      <c r="AN62" s="389"/>
      <c r="AO62" s="314" t="e">
        <f>VLOOKUP(AN62,#REF!,1,FALSE)</f>
        <v>#REF!</v>
      </c>
      <c r="AP62" s="315">
        <f>VLOOKUP(F62,'Monthly AMS report'!GN:GO,2,FALSE)</f>
        <v>44480</v>
      </c>
      <c r="AQ62" s="316">
        <v>4.1000000000000002E-2</v>
      </c>
      <c r="AR62" s="5"/>
      <c r="AS62" s="5"/>
      <c r="AT62" s="5">
        <v>6</v>
      </c>
      <c r="AU62" s="5">
        <v>31</v>
      </c>
      <c r="AV62" s="5">
        <v>6</v>
      </c>
      <c r="AW62" s="5"/>
      <c r="AX62" s="5"/>
      <c r="AY62" s="5"/>
      <c r="AZ62" s="3"/>
      <c r="BA62" s="5"/>
      <c r="BB62" s="5"/>
      <c r="BC62" s="3"/>
      <c r="BD62" s="5"/>
      <c r="BE62" s="5"/>
      <c r="BF62" s="5"/>
      <c r="BG62" s="5"/>
      <c r="BH62" s="5"/>
      <c r="BI62" s="5"/>
      <c r="BJ62" s="5"/>
      <c r="BK62" s="5"/>
      <c r="BL62" s="5"/>
      <c r="BM62" s="5"/>
      <c r="BN62" s="5"/>
      <c r="BO62" s="5"/>
      <c r="BP62" s="5"/>
      <c r="BQ62" s="5"/>
      <c r="BR62" s="5"/>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19"/>
    </row>
    <row r="63" spans="1:179" ht="16.5" customHeight="1" x14ac:dyDescent="0.2">
      <c r="A63" s="43" t="s">
        <v>895</v>
      </c>
      <c r="B63" s="3"/>
      <c r="C63" s="22" t="s">
        <v>896</v>
      </c>
      <c r="D63" s="5" t="str">
        <f>VLOOKUP(F63,route!A:B,2,FALSE)</f>
        <v>MS2P Curd</v>
      </c>
      <c r="E63" s="193" t="s">
        <v>2454</v>
      </c>
      <c r="F63" s="265" t="s">
        <v>93</v>
      </c>
      <c r="G63" s="231" t="s">
        <v>897</v>
      </c>
      <c r="H63" s="193" t="s">
        <v>2967</v>
      </c>
      <c r="I63" s="193" t="s">
        <v>897</v>
      </c>
      <c r="K63" s="193" t="s">
        <v>1897</v>
      </c>
      <c r="L63" s="193"/>
      <c r="M63" s="5" t="s">
        <v>662</v>
      </c>
      <c r="N63" s="21" t="s">
        <v>16</v>
      </c>
      <c r="O63" s="25"/>
      <c r="P63" s="21" t="s">
        <v>663</v>
      </c>
      <c r="Q63" s="21">
        <v>4</v>
      </c>
      <c r="R63" s="21">
        <v>4</v>
      </c>
      <c r="S63" s="21" t="s">
        <v>664</v>
      </c>
      <c r="T63" s="21" t="s">
        <v>16</v>
      </c>
      <c r="U63" s="21" t="s">
        <v>663</v>
      </c>
      <c r="V63" s="25"/>
      <c r="W63" s="21" t="s">
        <v>16</v>
      </c>
      <c r="X63" s="21" t="s">
        <v>663</v>
      </c>
      <c r="Y63" s="21" t="s">
        <v>663</v>
      </c>
      <c r="Z63" s="21" t="s">
        <v>663</v>
      </c>
      <c r="AA63" s="21" t="s">
        <v>663</v>
      </c>
      <c r="AB63" s="21"/>
      <c r="AC63" s="214"/>
      <c r="AD63" s="214"/>
      <c r="AE63" s="21" t="s">
        <v>663</v>
      </c>
      <c r="AF63" s="21" t="s">
        <v>4</v>
      </c>
      <c r="AG63" s="21" t="s">
        <v>663</v>
      </c>
      <c r="AH63" s="21" t="s">
        <v>663</v>
      </c>
      <c r="AI63" s="21" t="s">
        <v>663</v>
      </c>
      <c r="AJ63" s="21" t="s">
        <v>132</v>
      </c>
      <c r="AK63" s="21" t="s">
        <v>819</v>
      </c>
      <c r="AL63" s="21" t="s">
        <v>16</v>
      </c>
      <c r="AM63" s="26" t="s">
        <v>2968</v>
      </c>
      <c r="AN63" s="389"/>
      <c r="AO63" s="314" t="e">
        <f>VLOOKUP(AN63,#REF!,1,FALSE)</f>
        <v>#REF!</v>
      </c>
      <c r="AP63" s="315">
        <f>VLOOKUP(F63,'Monthly AMS report'!GN:GO,2,FALSE)</f>
        <v>44480</v>
      </c>
      <c r="AQ63" s="316">
        <v>4.2000000000000003E-2</v>
      </c>
      <c r="AR63" s="5"/>
      <c r="AS63" s="5"/>
      <c r="AT63" s="5">
        <v>6</v>
      </c>
      <c r="AU63" s="5">
        <v>32</v>
      </c>
      <c r="AV63" s="5">
        <v>6</v>
      </c>
      <c r="AW63" s="5"/>
      <c r="AX63" s="5"/>
      <c r="AY63" s="5"/>
      <c r="AZ63" s="3"/>
      <c r="BA63" s="5"/>
      <c r="BB63" s="5"/>
      <c r="BC63" s="3"/>
      <c r="BD63" s="5"/>
      <c r="BE63" s="5"/>
      <c r="BF63" s="5"/>
      <c r="BG63" s="5"/>
      <c r="BH63" s="5"/>
      <c r="BI63" s="5"/>
      <c r="BJ63" s="5"/>
      <c r="BK63" s="5"/>
      <c r="BL63" s="5"/>
      <c r="BM63" s="5"/>
      <c r="BN63" s="5"/>
      <c r="BO63" s="5"/>
      <c r="BP63" s="5"/>
      <c r="BQ63" s="5"/>
      <c r="BR63" s="5"/>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19"/>
    </row>
    <row r="64" spans="1:179" ht="16.5" customHeight="1" x14ac:dyDescent="0.2">
      <c r="A64" s="43" t="s">
        <v>902</v>
      </c>
      <c r="B64" s="3"/>
      <c r="C64" s="22" t="s">
        <v>903</v>
      </c>
      <c r="D64" s="5" t="str">
        <f>VLOOKUP(F64,route!A:B,2,FALSE)</f>
        <v>MS2P Curd</v>
      </c>
      <c r="E64" s="193" t="s">
        <v>2328</v>
      </c>
      <c r="F64" s="265" t="s">
        <v>96</v>
      </c>
      <c r="G64" s="231" t="s">
        <v>904</v>
      </c>
      <c r="H64" s="193" t="s">
        <v>2969</v>
      </c>
      <c r="I64" s="193" t="s">
        <v>1178</v>
      </c>
      <c r="K64" s="193" t="s">
        <v>1897</v>
      </c>
      <c r="L64" s="193"/>
      <c r="M64" s="5" t="s">
        <v>662</v>
      </c>
      <c r="N64" s="21" t="s">
        <v>16</v>
      </c>
      <c r="O64" s="25"/>
      <c r="P64" s="21" t="s">
        <v>663</v>
      </c>
      <c r="Q64" s="21">
        <v>4</v>
      </c>
      <c r="R64" s="21">
        <v>4</v>
      </c>
      <c r="S64" s="21" t="s">
        <v>663</v>
      </c>
      <c r="T64" s="21" t="s">
        <v>16</v>
      </c>
      <c r="U64" s="21" t="s">
        <v>663</v>
      </c>
      <c r="V64" s="25"/>
      <c r="W64" s="21" t="s">
        <v>16</v>
      </c>
      <c r="X64" s="21" t="s">
        <v>663</v>
      </c>
      <c r="Y64" s="21" t="s">
        <v>663</v>
      </c>
      <c r="Z64" s="21" t="s">
        <v>663</v>
      </c>
      <c r="AA64" s="21">
        <v>4</v>
      </c>
      <c r="AB64" s="21"/>
      <c r="AC64" s="214"/>
      <c r="AD64" s="214"/>
      <c r="AE64" s="21" t="s">
        <v>663</v>
      </c>
      <c r="AF64" s="21">
        <v>2</v>
      </c>
      <c r="AG64" s="21">
        <v>3</v>
      </c>
      <c r="AH64" s="21">
        <v>2</v>
      </c>
      <c r="AI64" s="21" t="s">
        <v>663</v>
      </c>
      <c r="AJ64" s="21" t="s">
        <v>664</v>
      </c>
      <c r="AK64" s="21" t="s">
        <v>819</v>
      </c>
      <c r="AL64" s="21" t="s">
        <v>16</v>
      </c>
      <c r="AM64" s="195" t="s">
        <v>2970</v>
      </c>
      <c r="AN64" s="389"/>
      <c r="AO64" s="314" t="e">
        <f>VLOOKUP(AN64,#REF!,1,FALSE)</f>
        <v>#REF!</v>
      </c>
      <c r="AP64" s="315">
        <f>VLOOKUP(F64,'Monthly AMS report'!GN:GO,2,FALSE)</f>
        <v>44480</v>
      </c>
      <c r="AQ64" s="316">
        <v>0.17</v>
      </c>
      <c r="AR64" s="5"/>
      <c r="AS64" s="5"/>
      <c r="AT64" s="5"/>
      <c r="AU64" s="5">
        <v>12</v>
      </c>
      <c r="AV64" s="5">
        <v>6</v>
      </c>
      <c r="AW64" s="5"/>
      <c r="AX64" s="5"/>
      <c r="AY64" s="5"/>
      <c r="AZ64" s="3"/>
      <c r="BA64" s="5"/>
      <c r="BB64" s="5"/>
      <c r="BC64" s="3"/>
      <c r="BD64" s="5"/>
      <c r="BE64" s="5"/>
      <c r="BF64" s="5" t="s">
        <v>837</v>
      </c>
      <c r="BG64" s="5">
        <v>3050</v>
      </c>
      <c r="BH64" s="5"/>
      <c r="BI64" s="5" t="s">
        <v>838</v>
      </c>
      <c r="BJ64" s="5"/>
      <c r="BK64" s="5" t="s">
        <v>839</v>
      </c>
      <c r="BL64" s="5" t="s">
        <v>840</v>
      </c>
      <c r="BM64" s="5" t="s">
        <v>841</v>
      </c>
      <c r="BN64" s="5" t="s">
        <v>880</v>
      </c>
      <c r="BO64" s="5" t="s">
        <v>881</v>
      </c>
      <c r="BP64" s="5"/>
      <c r="BQ64" s="5"/>
      <c r="BR64" s="5"/>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19"/>
    </row>
    <row r="65" spans="1:187" ht="16.5" customHeight="1" x14ac:dyDescent="0.2">
      <c r="A65" s="43" t="s">
        <v>905</v>
      </c>
      <c r="B65" s="74"/>
      <c r="C65" s="32" t="s">
        <v>906</v>
      </c>
      <c r="D65" s="5" t="str">
        <f>VLOOKUP(F65,route!A:B,2,FALSE)</f>
        <v>MS2P Curd</v>
      </c>
      <c r="E65" s="193" t="s">
        <v>2331</v>
      </c>
      <c r="F65" s="265" t="s">
        <v>98</v>
      </c>
      <c r="G65" s="231" t="s">
        <v>907</v>
      </c>
      <c r="H65" s="193" t="s">
        <v>2971</v>
      </c>
      <c r="I65" s="193" t="s">
        <v>1181</v>
      </c>
      <c r="K65" s="193" t="s">
        <v>1897</v>
      </c>
      <c r="L65" s="193"/>
      <c r="M65" s="5" t="s">
        <v>662</v>
      </c>
      <c r="N65" s="21" t="s">
        <v>16</v>
      </c>
      <c r="O65" s="25"/>
      <c r="P65" s="21" t="s">
        <v>663</v>
      </c>
      <c r="Q65" s="21" t="s">
        <v>663</v>
      </c>
      <c r="R65" s="21" t="s">
        <v>663</v>
      </c>
      <c r="S65" s="21" t="s">
        <v>663</v>
      </c>
      <c r="T65" s="21" t="s">
        <v>16</v>
      </c>
      <c r="U65" s="21" t="s">
        <v>663</v>
      </c>
      <c r="V65" s="25"/>
      <c r="W65" s="21" t="s">
        <v>16</v>
      </c>
      <c r="X65" s="21" t="s">
        <v>663</v>
      </c>
      <c r="Y65" s="21" t="s">
        <v>663</v>
      </c>
      <c r="Z65" s="21" t="s">
        <v>663</v>
      </c>
      <c r="AA65" s="21">
        <v>4</v>
      </c>
      <c r="AB65" s="21"/>
      <c r="AC65" s="214"/>
      <c r="AD65" s="214"/>
      <c r="AE65" s="21">
        <v>4</v>
      </c>
      <c r="AF65" s="21" t="s">
        <v>4</v>
      </c>
      <c r="AG65" s="21" t="s">
        <v>663</v>
      </c>
      <c r="AH65" s="21" t="s">
        <v>664</v>
      </c>
      <c r="AI65" s="21">
        <v>3</v>
      </c>
      <c r="AJ65" s="21" t="s">
        <v>132</v>
      </c>
      <c r="AK65" s="21" t="s">
        <v>819</v>
      </c>
      <c r="AL65" s="21" t="s">
        <v>16</v>
      </c>
      <c r="AM65" s="25" t="s">
        <v>2972</v>
      </c>
      <c r="AN65" s="384">
        <v>7259000</v>
      </c>
      <c r="AO65" s="314" t="e">
        <f>VLOOKUP(AN65,#REF!,1,FALSE)</f>
        <v>#REF!</v>
      </c>
      <c r="AP65" s="315">
        <f>VLOOKUP(F65,'Monthly AMS report'!GN:GO,2,FALSE)</f>
        <v>44480</v>
      </c>
      <c r="AQ65" s="316">
        <v>0.16</v>
      </c>
      <c r="AR65" s="5"/>
      <c r="AS65" s="5"/>
      <c r="AT65" s="5"/>
      <c r="AU65" s="5">
        <v>12</v>
      </c>
      <c r="AV65" s="5">
        <v>6</v>
      </c>
      <c r="AW65" s="5"/>
      <c r="AX65" s="5"/>
      <c r="AY65" s="5"/>
      <c r="AZ65" s="3"/>
      <c r="BA65" s="5"/>
      <c r="BB65" s="5"/>
      <c r="BC65" s="3"/>
      <c r="BD65" s="5"/>
      <c r="BE65" s="5"/>
      <c r="BF65" s="5" t="s">
        <v>837</v>
      </c>
      <c r="BG65" s="5">
        <v>3050</v>
      </c>
      <c r="BH65" s="5"/>
      <c r="BI65" s="5" t="s">
        <v>838</v>
      </c>
      <c r="BJ65" s="5"/>
      <c r="BK65" s="5" t="s">
        <v>839</v>
      </c>
      <c r="BL65" s="5" t="s">
        <v>840</v>
      </c>
      <c r="BM65" s="5" t="s">
        <v>841</v>
      </c>
      <c r="BN65" s="5" t="s">
        <v>880</v>
      </c>
      <c r="BO65" s="5" t="s">
        <v>885</v>
      </c>
      <c r="BP65" s="5"/>
      <c r="BQ65" s="5"/>
      <c r="BR65" s="5"/>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19"/>
    </row>
    <row r="66" spans="1:187" ht="16.5" customHeight="1" x14ac:dyDescent="0.2">
      <c r="A66" s="43" t="s">
        <v>909</v>
      </c>
      <c r="B66" s="74"/>
      <c r="C66" s="32" t="s">
        <v>910</v>
      </c>
      <c r="D66" s="5" t="str">
        <f>VLOOKUP(F66,route!A:B,2,FALSE)</f>
        <v>MS2P Curd</v>
      </c>
      <c r="E66" s="193" t="s">
        <v>2336</v>
      </c>
      <c r="F66" s="265" t="s">
        <v>100</v>
      </c>
      <c r="G66" s="231" t="s">
        <v>911</v>
      </c>
      <c r="H66" s="193" t="s">
        <v>2973</v>
      </c>
      <c r="I66" s="193" t="s">
        <v>2974</v>
      </c>
      <c r="K66" s="193" t="s">
        <v>1897</v>
      </c>
      <c r="L66" s="193"/>
      <c r="M66" s="5" t="s">
        <v>662</v>
      </c>
      <c r="N66" s="21" t="s">
        <v>16</v>
      </c>
      <c r="O66" s="25"/>
      <c r="P66" s="21" t="s">
        <v>663</v>
      </c>
      <c r="Q66" s="21">
        <v>3</v>
      </c>
      <c r="R66" s="21" t="s">
        <v>663</v>
      </c>
      <c r="S66" s="21" t="s">
        <v>663</v>
      </c>
      <c r="T66" s="21" t="s">
        <v>16</v>
      </c>
      <c r="U66" s="21">
        <v>3</v>
      </c>
      <c r="V66" s="25"/>
      <c r="W66" s="21" t="s">
        <v>16</v>
      </c>
      <c r="X66" s="21" t="s">
        <v>663</v>
      </c>
      <c r="Y66" s="21" t="s">
        <v>663</v>
      </c>
      <c r="Z66" s="21" t="s">
        <v>663</v>
      </c>
      <c r="AA66" s="21">
        <v>3</v>
      </c>
      <c r="AB66" s="21"/>
      <c r="AC66" s="214"/>
      <c r="AD66" s="214"/>
      <c r="AE66" s="21">
        <v>4</v>
      </c>
      <c r="AF66" s="21" t="s">
        <v>4</v>
      </c>
      <c r="AG66" s="21">
        <v>3</v>
      </c>
      <c r="AH66" s="21">
        <v>3</v>
      </c>
      <c r="AI66" s="21">
        <v>3</v>
      </c>
      <c r="AJ66" s="21">
        <v>3</v>
      </c>
      <c r="AK66" s="21" t="s">
        <v>819</v>
      </c>
      <c r="AL66" s="21" t="s">
        <v>16</v>
      </c>
      <c r="AM66" s="195" t="s">
        <v>2975</v>
      </c>
      <c r="AN66" s="384">
        <v>7235943</v>
      </c>
      <c r="AO66" s="314" t="e">
        <f>VLOOKUP(AN66,#REF!,1,FALSE)</f>
        <v>#REF!</v>
      </c>
      <c r="AP66" s="315">
        <f>VLOOKUP(F66,'Monthly AMS report'!GN:GO,2,FALSE)</f>
        <v>44480</v>
      </c>
      <c r="AQ66" s="316">
        <v>0.34599999999999997</v>
      </c>
      <c r="AR66" s="5"/>
      <c r="AS66" s="5"/>
      <c r="AT66" s="5"/>
      <c r="AU66" s="5">
        <v>12</v>
      </c>
      <c r="AV66" s="5">
        <v>6</v>
      </c>
      <c r="AW66" s="5"/>
      <c r="AX66" s="5"/>
      <c r="AY66" s="5"/>
      <c r="AZ66" s="3"/>
      <c r="BA66" s="5"/>
      <c r="BB66" s="5"/>
      <c r="BC66" s="3"/>
      <c r="BD66" s="5"/>
      <c r="BE66" s="5"/>
      <c r="BF66" s="5" t="s">
        <v>837</v>
      </c>
      <c r="BG66" s="5">
        <v>3050</v>
      </c>
      <c r="BH66" s="5"/>
      <c r="BI66" s="5" t="s">
        <v>838</v>
      </c>
      <c r="BJ66" s="5"/>
      <c r="BK66" s="5" t="s">
        <v>839</v>
      </c>
      <c r="BL66" s="5" t="s">
        <v>840</v>
      </c>
      <c r="BM66" s="5" t="s">
        <v>841</v>
      </c>
      <c r="BN66" s="5"/>
      <c r="BO66" s="5"/>
      <c r="BP66" s="5"/>
      <c r="BQ66" s="5"/>
      <c r="BR66" s="5"/>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19"/>
    </row>
    <row r="67" spans="1:187" ht="16.5" customHeight="1" x14ac:dyDescent="0.2">
      <c r="A67" s="43" t="s">
        <v>912</v>
      </c>
      <c r="B67" s="74"/>
      <c r="C67" s="32" t="s">
        <v>913</v>
      </c>
      <c r="D67" s="5" t="str">
        <f>VLOOKUP(F67,route!A:B,2,FALSE)</f>
        <v>MS2P Curd</v>
      </c>
      <c r="E67" s="193" t="s">
        <v>2332</v>
      </c>
      <c r="F67" s="265" t="s">
        <v>102</v>
      </c>
      <c r="G67" s="231" t="s">
        <v>914</v>
      </c>
      <c r="H67" s="193" t="s">
        <v>2976</v>
      </c>
      <c r="I67" s="193" t="s">
        <v>1188</v>
      </c>
      <c r="K67" s="193" t="s">
        <v>1897</v>
      </c>
      <c r="L67" s="193"/>
      <c r="M67" s="5" t="s">
        <v>662</v>
      </c>
      <c r="N67" s="21" t="s">
        <v>16</v>
      </c>
      <c r="O67" s="25"/>
      <c r="P67" s="21" t="s">
        <v>663</v>
      </c>
      <c r="Q67" s="21" t="s">
        <v>663</v>
      </c>
      <c r="R67" s="21" t="s">
        <v>663</v>
      </c>
      <c r="S67" s="21" t="s">
        <v>663</v>
      </c>
      <c r="T67" s="21" t="s">
        <v>664</v>
      </c>
      <c r="U67" s="21" t="s">
        <v>663</v>
      </c>
      <c r="V67" s="25"/>
      <c r="W67" s="21" t="s">
        <v>16</v>
      </c>
      <c r="X67" s="21" t="s">
        <v>663</v>
      </c>
      <c r="Y67" s="21">
        <v>1</v>
      </c>
      <c r="Z67" s="21" t="s">
        <v>663</v>
      </c>
      <c r="AA67" s="21" t="s">
        <v>663</v>
      </c>
      <c r="AB67" s="21"/>
      <c r="AC67" s="214"/>
      <c r="AD67" s="214"/>
      <c r="AE67" s="21" t="s">
        <v>663</v>
      </c>
      <c r="AF67" s="21" t="s">
        <v>4</v>
      </c>
      <c r="AG67" s="21">
        <v>4</v>
      </c>
      <c r="AH67" s="21">
        <v>4</v>
      </c>
      <c r="AI67" s="21">
        <v>4</v>
      </c>
      <c r="AJ67" s="21">
        <v>4</v>
      </c>
      <c r="AK67" s="21" t="s">
        <v>819</v>
      </c>
      <c r="AL67" s="21" t="s">
        <v>16</v>
      </c>
      <c r="AM67" s="195" t="s">
        <v>2977</v>
      </c>
      <c r="AN67" s="389"/>
      <c r="AO67" s="314" t="e">
        <f>VLOOKUP(AN67,#REF!,1,FALSE)</f>
        <v>#REF!</v>
      </c>
      <c r="AP67" s="315">
        <f>VLOOKUP(F67,'Monthly AMS report'!GN:GO,2,FALSE)</f>
        <v>44480</v>
      </c>
      <c r="AQ67" s="316">
        <v>0.2</v>
      </c>
      <c r="AR67" s="5"/>
      <c r="AS67" s="5"/>
      <c r="AT67" s="5"/>
      <c r="AU67" s="5">
        <v>12</v>
      </c>
      <c r="AV67" s="5">
        <v>6</v>
      </c>
      <c r="AW67" s="5"/>
      <c r="AX67" s="5"/>
      <c r="AY67" s="5"/>
      <c r="AZ67" s="3"/>
      <c r="BA67" s="5"/>
      <c r="BB67" s="5"/>
      <c r="BC67" s="3"/>
      <c r="BD67" s="5"/>
      <c r="BE67" s="5"/>
      <c r="BF67" s="5" t="s">
        <v>837</v>
      </c>
      <c r="BG67" s="5">
        <v>3050</v>
      </c>
      <c r="BH67" s="5"/>
      <c r="BI67" s="5" t="s">
        <v>838</v>
      </c>
      <c r="BJ67" s="5"/>
      <c r="BK67" s="5" t="s">
        <v>839</v>
      </c>
      <c r="BL67" s="5" t="s">
        <v>840</v>
      </c>
      <c r="BM67" s="5" t="s">
        <v>841</v>
      </c>
      <c r="BN67" s="5"/>
      <c r="BO67" s="5"/>
      <c r="BP67" s="5"/>
      <c r="BQ67" s="5"/>
      <c r="BR67" s="5"/>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19"/>
    </row>
    <row r="68" spans="1:187" ht="16.5" customHeight="1" x14ac:dyDescent="0.2">
      <c r="A68" s="43" t="s">
        <v>898</v>
      </c>
      <c r="B68" s="3"/>
      <c r="C68" s="22" t="s">
        <v>899</v>
      </c>
      <c r="D68" s="5" t="str">
        <f>VLOOKUP(F68,route!A:B,2,FALSE)</f>
        <v>MS2P Curd</v>
      </c>
      <c r="E68" s="193" t="s">
        <v>2460</v>
      </c>
      <c r="F68" s="265" t="s">
        <v>94</v>
      </c>
      <c r="G68" s="231" t="s">
        <v>900</v>
      </c>
      <c r="H68" s="193" t="s">
        <v>2978</v>
      </c>
      <c r="I68" s="193" t="s">
        <v>900</v>
      </c>
      <c r="K68" s="193" t="s">
        <v>1897</v>
      </c>
      <c r="L68" s="193" t="s">
        <v>901</v>
      </c>
      <c r="M68" s="5" t="s">
        <v>662</v>
      </c>
      <c r="N68" s="21" t="s">
        <v>16</v>
      </c>
      <c r="O68" s="25"/>
      <c r="P68" s="21" t="s">
        <v>663</v>
      </c>
      <c r="Q68" s="21" t="s">
        <v>663</v>
      </c>
      <c r="R68" s="21" t="s">
        <v>663</v>
      </c>
      <c r="S68" s="21" t="s">
        <v>664</v>
      </c>
      <c r="T68" s="21" t="s">
        <v>16</v>
      </c>
      <c r="U68" s="21">
        <v>2</v>
      </c>
      <c r="V68" s="25"/>
      <c r="W68" s="21" t="s">
        <v>16</v>
      </c>
      <c r="X68" s="21">
        <v>2</v>
      </c>
      <c r="Y68" s="21" t="s">
        <v>663</v>
      </c>
      <c r="Z68" s="21">
        <v>2</v>
      </c>
      <c r="AA68" s="21">
        <v>3</v>
      </c>
      <c r="AB68" s="21"/>
      <c r="AC68" s="214"/>
      <c r="AD68" s="214"/>
      <c r="AE68" s="21" t="s">
        <v>663</v>
      </c>
      <c r="AF68" s="21">
        <v>3</v>
      </c>
      <c r="AG68" s="21">
        <v>3</v>
      </c>
      <c r="AH68" s="21">
        <v>2</v>
      </c>
      <c r="AI68" s="21">
        <v>3</v>
      </c>
      <c r="AJ68" s="21">
        <v>3</v>
      </c>
      <c r="AK68" s="21" t="s">
        <v>819</v>
      </c>
      <c r="AL68" s="21" t="s">
        <v>16</v>
      </c>
      <c r="AM68" s="195" t="s">
        <v>2979</v>
      </c>
      <c r="AN68" s="384">
        <v>7248677</v>
      </c>
      <c r="AO68" s="314" t="e">
        <f>VLOOKUP(AN68,#REF!,1,FALSE)</f>
        <v>#REF!</v>
      </c>
      <c r="AP68" s="315">
        <f>VLOOKUP(F68,'Monthly AMS report'!GN:GO,2,FALSE)</f>
        <v>44496</v>
      </c>
      <c r="AQ68" s="316">
        <v>0.39600000000000002</v>
      </c>
      <c r="AR68" s="5"/>
      <c r="AS68" s="5"/>
      <c r="AT68" s="5">
        <v>6</v>
      </c>
      <c r="AU68" s="5">
        <v>16</v>
      </c>
      <c r="AV68" s="5">
        <v>6</v>
      </c>
      <c r="AW68" s="5"/>
      <c r="AX68" s="5"/>
      <c r="AY68" s="5"/>
      <c r="AZ68" s="3"/>
      <c r="BA68" s="5"/>
      <c r="BB68" s="5"/>
      <c r="BC68" s="3"/>
      <c r="BD68" s="5"/>
      <c r="BE68" s="5"/>
      <c r="BF68" s="5"/>
      <c r="BG68" s="5"/>
      <c r="BH68" s="5"/>
      <c r="BI68" s="5"/>
      <c r="BJ68" s="5"/>
      <c r="BK68" s="5"/>
      <c r="BL68" s="5"/>
      <c r="BM68" s="5"/>
      <c r="BN68" s="5"/>
      <c r="BO68" s="5"/>
      <c r="BP68" s="5"/>
      <c r="BQ68" s="5"/>
      <c r="BR68" s="5"/>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19"/>
    </row>
    <row r="69" spans="1:187" ht="16.5" customHeight="1" x14ac:dyDescent="0.25">
      <c r="A69" s="44" t="s">
        <v>915</v>
      </c>
      <c r="B69" s="3"/>
      <c r="C69" s="34" t="s">
        <v>916</v>
      </c>
      <c r="D69" s="5" t="str">
        <f>VLOOKUP(F69,route!A:B,2,FALSE)</f>
        <v>MS2P Curd</v>
      </c>
      <c r="E69" s="193" t="s">
        <v>2462</v>
      </c>
      <c r="F69" s="265" t="s">
        <v>104</v>
      </c>
      <c r="G69" s="231" t="s">
        <v>917</v>
      </c>
      <c r="H69" s="193" t="s">
        <v>2980</v>
      </c>
      <c r="I69" s="193" t="s">
        <v>917</v>
      </c>
      <c r="K69" s="193" t="s">
        <v>1897</v>
      </c>
      <c r="L69" s="193"/>
      <c r="M69" s="5" t="s">
        <v>662</v>
      </c>
      <c r="N69" s="21" t="s">
        <v>16</v>
      </c>
      <c r="O69" s="25"/>
      <c r="P69" s="21" t="s">
        <v>663</v>
      </c>
      <c r="Q69" s="21" t="s">
        <v>663</v>
      </c>
      <c r="R69" s="21" t="s">
        <v>663</v>
      </c>
      <c r="S69" s="21" t="s">
        <v>663</v>
      </c>
      <c r="T69" s="21" t="s">
        <v>16</v>
      </c>
      <c r="U69" s="21">
        <v>3</v>
      </c>
      <c r="V69" s="25"/>
      <c r="W69" s="21" t="s">
        <v>16</v>
      </c>
      <c r="X69" s="21" t="s">
        <v>663</v>
      </c>
      <c r="Y69" s="21" t="s">
        <v>663</v>
      </c>
      <c r="Z69" s="21" t="s">
        <v>663</v>
      </c>
      <c r="AA69" s="21">
        <v>4</v>
      </c>
      <c r="AB69" s="21"/>
      <c r="AC69" s="214"/>
      <c r="AD69" s="214"/>
      <c r="AE69" s="21">
        <v>4</v>
      </c>
      <c r="AF69" s="21">
        <v>1</v>
      </c>
      <c r="AG69" s="21">
        <v>1</v>
      </c>
      <c r="AH69" s="21">
        <v>1</v>
      </c>
      <c r="AI69" s="21">
        <v>1</v>
      </c>
      <c r="AJ69" s="21">
        <v>1</v>
      </c>
      <c r="AK69" s="21" t="s">
        <v>819</v>
      </c>
      <c r="AL69" s="21" t="s">
        <v>16</v>
      </c>
      <c r="AM69" s="195" t="s">
        <v>2981</v>
      </c>
      <c r="AN69" s="387" t="s">
        <v>598</v>
      </c>
      <c r="AO69" s="314" t="e">
        <f>VLOOKUP(AN69,#REF!,1,FALSE)</f>
        <v>#REF!</v>
      </c>
      <c r="AP69" s="315">
        <f>VLOOKUP(F69,'Monthly AMS report'!GN:GO,2,FALSE)</f>
        <v>44496</v>
      </c>
      <c r="AQ69" s="316">
        <v>0.32200000000000001</v>
      </c>
      <c r="AR69" s="5"/>
      <c r="AS69" s="5"/>
      <c r="AT69" s="5">
        <v>6</v>
      </c>
      <c r="AU69" s="5">
        <v>16</v>
      </c>
      <c r="AV69" s="5">
        <v>6</v>
      </c>
      <c r="AW69" s="5"/>
      <c r="AX69" s="5"/>
      <c r="AY69" s="5"/>
      <c r="AZ69" s="3"/>
      <c r="BA69" s="5"/>
      <c r="BB69" s="5"/>
      <c r="BC69" s="3"/>
      <c r="BD69" s="5"/>
      <c r="BE69" s="5"/>
      <c r="BF69" s="5"/>
      <c r="BG69" s="5"/>
      <c r="BH69" s="5"/>
      <c r="BI69" s="5"/>
      <c r="BJ69" s="5"/>
      <c r="BK69" s="5"/>
      <c r="BL69" s="5"/>
      <c r="BM69" s="5"/>
      <c r="BN69" s="5"/>
      <c r="BO69" s="5"/>
      <c r="BP69" s="5"/>
      <c r="BQ69" s="5"/>
      <c r="BR69" s="5"/>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19"/>
    </row>
    <row r="70" spans="1:187" ht="16.5" customHeight="1" x14ac:dyDescent="0.25">
      <c r="A70" s="44" t="s">
        <v>842</v>
      </c>
      <c r="B70" s="3"/>
      <c r="C70" s="34" t="s">
        <v>843</v>
      </c>
      <c r="D70" s="5" t="str">
        <f>VLOOKUP(F70,route!A:B,2,FALSE)</f>
        <v>MS2P Curd</v>
      </c>
      <c r="E70" s="193" t="s">
        <v>2439</v>
      </c>
      <c r="F70" s="265" t="s">
        <v>67</v>
      </c>
      <c r="G70" s="231" t="s">
        <v>844</v>
      </c>
      <c r="H70" s="193" t="s">
        <v>2982</v>
      </c>
      <c r="I70" s="193" t="s">
        <v>844</v>
      </c>
      <c r="K70" s="193" t="s">
        <v>1897</v>
      </c>
      <c r="L70" s="193"/>
      <c r="M70" s="5" t="s">
        <v>662</v>
      </c>
      <c r="N70" s="21" t="s">
        <v>16</v>
      </c>
      <c r="O70" s="25"/>
      <c r="P70" s="21" t="s">
        <v>663</v>
      </c>
      <c r="Q70" s="21" t="s">
        <v>663</v>
      </c>
      <c r="R70" s="21" t="s">
        <v>663</v>
      </c>
      <c r="S70" s="21" t="s">
        <v>663</v>
      </c>
      <c r="T70" s="21" t="s">
        <v>16</v>
      </c>
      <c r="U70" s="21" t="s">
        <v>663</v>
      </c>
      <c r="V70" s="25"/>
      <c r="W70" s="21" t="s">
        <v>16</v>
      </c>
      <c r="X70" s="21" t="s">
        <v>663</v>
      </c>
      <c r="Y70" s="21" t="s">
        <v>663</v>
      </c>
      <c r="Z70" s="21" t="s">
        <v>663</v>
      </c>
      <c r="AA70" s="21" t="s">
        <v>663</v>
      </c>
      <c r="AB70" s="21"/>
      <c r="AC70" s="214"/>
      <c r="AD70" s="214"/>
      <c r="AE70" s="21" t="s">
        <v>663</v>
      </c>
      <c r="AF70" s="21" t="s">
        <v>4</v>
      </c>
      <c r="AG70" s="21" t="s">
        <v>663</v>
      </c>
      <c r="AH70" s="21" t="s">
        <v>664</v>
      </c>
      <c r="AI70" s="21" t="s">
        <v>664</v>
      </c>
      <c r="AJ70" s="21" t="s">
        <v>664</v>
      </c>
      <c r="AK70" s="21" t="s">
        <v>819</v>
      </c>
      <c r="AL70" s="21" t="s">
        <v>16</v>
      </c>
      <c r="AN70" s="389"/>
      <c r="AO70" s="314" t="e">
        <f>VLOOKUP(AN70,#REF!,1,FALSE)</f>
        <v>#REF!</v>
      </c>
      <c r="AP70" s="315">
        <f>VLOOKUP(F70,'Monthly AMS report'!GN:GO,2,FALSE)</f>
        <v>44480</v>
      </c>
      <c r="AQ70" s="316">
        <v>7.9000000000000001E-2</v>
      </c>
      <c r="AR70" s="5"/>
      <c r="AS70" s="5"/>
      <c r="AT70" s="5"/>
      <c r="AU70" s="5">
        <v>16</v>
      </c>
      <c r="AV70" s="5">
        <v>6</v>
      </c>
      <c r="AW70" s="5"/>
      <c r="AX70" s="5"/>
      <c r="AY70" s="5"/>
      <c r="AZ70" s="3"/>
      <c r="BA70" s="5"/>
      <c r="BB70" s="5"/>
      <c r="BC70" s="3"/>
      <c r="BD70" s="5"/>
      <c r="BE70" s="5"/>
      <c r="BF70" s="5"/>
      <c r="BG70" s="5"/>
      <c r="BH70" s="5"/>
      <c r="BI70" s="5"/>
      <c r="BJ70" s="5"/>
      <c r="BK70" s="5"/>
      <c r="BL70" s="5"/>
      <c r="BM70" s="5"/>
      <c r="BN70" s="5"/>
      <c r="BO70" s="5"/>
      <c r="BP70" s="5"/>
      <c r="BQ70" s="5"/>
      <c r="BR70" s="5"/>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19"/>
    </row>
    <row r="71" spans="1:187" ht="16.5" customHeight="1" x14ac:dyDescent="0.25">
      <c r="A71" s="44" t="s">
        <v>847</v>
      </c>
      <c r="B71" s="3"/>
      <c r="C71" s="34" t="s">
        <v>848</v>
      </c>
      <c r="D71" s="5" t="str">
        <f>VLOOKUP(F71,route!A:B,2,FALSE)</f>
        <v>MS2P Curd</v>
      </c>
      <c r="E71" s="193" t="s">
        <v>2368</v>
      </c>
      <c r="F71" s="265" t="s">
        <v>69</v>
      </c>
      <c r="G71" s="231" t="s">
        <v>849</v>
      </c>
      <c r="H71" s="193" t="s">
        <v>2983</v>
      </c>
      <c r="I71" s="193" t="s">
        <v>849</v>
      </c>
      <c r="K71" s="193" t="s">
        <v>1897</v>
      </c>
      <c r="L71" s="193" t="s">
        <v>850</v>
      </c>
      <c r="M71" s="5" t="s">
        <v>662</v>
      </c>
      <c r="N71" s="21" t="s">
        <v>663</v>
      </c>
      <c r="O71" s="25"/>
      <c r="P71" s="21" t="s">
        <v>663</v>
      </c>
      <c r="Q71" s="21" t="s">
        <v>663</v>
      </c>
      <c r="R71" s="21" t="s">
        <v>663</v>
      </c>
      <c r="S71" s="21" t="s">
        <v>663</v>
      </c>
      <c r="T71" s="21" t="s">
        <v>16</v>
      </c>
      <c r="U71" s="21" t="s">
        <v>663</v>
      </c>
      <c r="V71" s="25"/>
      <c r="W71" s="21" t="s">
        <v>16</v>
      </c>
      <c r="X71" s="21" t="s">
        <v>663</v>
      </c>
      <c r="Y71" s="21" t="s">
        <v>663</v>
      </c>
      <c r="Z71" s="21" t="s">
        <v>663</v>
      </c>
      <c r="AA71" s="21" t="s">
        <v>663</v>
      </c>
      <c r="AB71" s="21"/>
      <c r="AC71" s="214"/>
      <c r="AD71" s="214"/>
      <c r="AE71" s="21" t="s">
        <v>663</v>
      </c>
      <c r="AF71" s="21">
        <v>4</v>
      </c>
      <c r="AG71" s="21">
        <v>3</v>
      </c>
      <c r="AH71" s="21">
        <v>4</v>
      </c>
      <c r="AI71" s="21">
        <v>3</v>
      </c>
      <c r="AJ71" s="21" t="s">
        <v>132</v>
      </c>
      <c r="AK71" s="21" t="s">
        <v>819</v>
      </c>
      <c r="AL71" s="21" t="s">
        <v>16</v>
      </c>
      <c r="AM71" s="195" t="s">
        <v>2984</v>
      </c>
      <c r="AN71" s="384">
        <v>7248664</v>
      </c>
      <c r="AO71" s="314" t="e">
        <f>VLOOKUP(AN71,#REF!,1,FALSE)</f>
        <v>#REF!</v>
      </c>
      <c r="AP71" s="315">
        <f>VLOOKUP(F71,'Monthly AMS report'!GN:GO,2,FALSE)</f>
        <v>44480</v>
      </c>
      <c r="AQ71" s="316">
        <v>0.222</v>
      </c>
      <c r="AR71" s="5"/>
      <c r="AS71" s="5"/>
      <c r="AT71" s="5"/>
      <c r="AU71" s="5">
        <v>16</v>
      </c>
      <c r="AV71" s="5">
        <v>6</v>
      </c>
      <c r="AW71" s="5"/>
      <c r="AX71" s="5"/>
      <c r="AY71" s="5"/>
      <c r="AZ71" s="3"/>
      <c r="BA71" s="5"/>
      <c r="BB71" s="5"/>
      <c r="BC71" s="3"/>
      <c r="BD71" s="5"/>
      <c r="BE71" s="5"/>
      <c r="BF71" s="5"/>
      <c r="BG71" s="5"/>
      <c r="BH71" s="5"/>
      <c r="BI71" s="5"/>
      <c r="BJ71" s="5"/>
      <c r="BK71" s="5"/>
      <c r="BL71" s="5"/>
      <c r="BM71" s="5"/>
      <c r="BN71" s="5"/>
      <c r="BO71" s="5"/>
      <c r="BP71" s="5"/>
      <c r="BQ71" s="5"/>
      <c r="BR71" s="5"/>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19"/>
    </row>
    <row r="72" spans="1:187" ht="16.5" customHeight="1" x14ac:dyDescent="0.25">
      <c r="A72" s="44" t="s">
        <v>851</v>
      </c>
      <c r="B72" s="3"/>
      <c r="C72" s="6" t="s">
        <v>852</v>
      </c>
      <c r="D72" s="5" t="str">
        <f>VLOOKUP(F72,route!A:B,2,FALSE)</f>
        <v>MS2P Curd</v>
      </c>
      <c r="E72" s="193" t="s">
        <v>2364</v>
      </c>
      <c r="F72" s="265" t="s">
        <v>70</v>
      </c>
      <c r="G72" s="231" t="s">
        <v>853</v>
      </c>
      <c r="H72" s="193" t="s">
        <v>2985</v>
      </c>
      <c r="I72" s="193" t="s">
        <v>853</v>
      </c>
      <c r="K72" s="193" t="s">
        <v>1897</v>
      </c>
      <c r="L72" s="193"/>
      <c r="M72" s="5" t="s">
        <v>662</v>
      </c>
      <c r="N72" s="21" t="s">
        <v>663</v>
      </c>
      <c r="O72" s="25"/>
      <c r="P72" s="21" t="s">
        <v>663</v>
      </c>
      <c r="Q72" s="21" t="s">
        <v>663</v>
      </c>
      <c r="R72" s="21" t="s">
        <v>663</v>
      </c>
      <c r="S72" s="21" t="s">
        <v>663</v>
      </c>
      <c r="T72" s="21" t="s">
        <v>16</v>
      </c>
      <c r="U72" s="21" t="s">
        <v>663</v>
      </c>
      <c r="V72" s="25"/>
      <c r="W72" s="21" t="s">
        <v>16</v>
      </c>
      <c r="X72" s="21" t="s">
        <v>663</v>
      </c>
      <c r="Y72" s="21">
        <v>3</v>
      </c>
      <c r="Z72" s="21">
        <v>3</v>
      </c>
      <c r="AA72" s="21">
        <v>3</v>
      </c>
      <c r="AB72" s="21"/>
      <c r="AC72" s="214"/>
      <c r="AD72" s="214"/>
      <c r="AE72" s="21">
        <v>3</v>
      </c>
      <c r="AF72" s="21">
        <v>3</v>
      </c>
      <c r="AG72" s="21">
        <v>3</v>
      </c>
      <c r="AH72" s="21">
        <v>3</v>
      </c>
      <c r="AI72" s="21">
        <v>2</v>
      </c>
      <c r="AJ72" s="21" t="s">
        <v>132</v>
      </c>
      <c r="AK72" s="21" t="s">
        <v>819</v>
      </c>
      <c r="AL72" s="21" t="s">
        <v>16</v>
      </c>
      <c r="AM72" s="195" t="s">
        <v>2986</v>
      </c>
      <c r="AN72" s="389"/>
      <c r="AO72" s="314" t="e">
        <f>VLOOKUP(AN72,#REF!,1,FALSE)</f>
        <v>#REF!</v>
      </c>
      <c r="AP72" s="315">
        <f>VLOOKUP(F72,'Monthly AMS report'!GN:GO,2,FALSE)</f>
        <v>44480</v>
      </c>
      <c r="AQ72" s="316">
        <v>0.217</v>
      </c>
      <c r="AR72" s="5"/>
      <c r="AS72" s="5"/>
      <c r="AT72" s="5">
        <v>6</v>
      </c>
      <c r="AU72" s="5">
        <v>16</v>
      </c>
      <c r="AV72" s="5">
        <v>6</v>
      </c>
      <c r="AW72" s="5"/>
      <c r="AX72" s="5"/>
      <c r="AY72" s="5"/>
      <c r="AZ72" s="3"/>
      <c r="BA72" s="5"/>
      <c r="BB72" s="5"/>
      <c r="BC72" s="3"/>
      <c r="BD72" s="5"/>
      <c r="BE72" s="5"/>
      <c r="BF72" s="5"/>
      <c r="BG72" s="5"/>
      <c r="BH72" s="5"/>
      <c r="BI72" s="5"/>
      <c r="BJ72" s="5"/>
      <c r="BK72" s="5"/>
      <c r="BL72" s="5"/>
      <c r="BM72" s="5"/>
      <c r="BN72" s="5"/>
      <c r="BO72" s="5"/>
      <c r="BP72" s="5"/>
      <c r="BQ72" s="5"/>
      <c r="BR72" s="5"/>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19"/>
      <c r="GD72" s="1" t="s">
        <v>908</v>
      </c>
      <c r="GE72" s="1">
        <v>36</v>
      </c>
    </row>
    <row r="73" spans="1:187" ht="16.5" customHeight="1" x14ac:dyDescent="0.25">
      <c r="A73" s="44" t="s">
        <v>854</v>
      </c>
      <c r="B73" s="3"/>
      <c r="C73" s="34" t="s">
        <v>855</v>
      </c>
      <c r="D73" s="5" t="str">
        <f>VLOOKUP(F73,route!A:B,2,FALSE)</f>
        <v>MS2P Curd</v>
      </c>
      <c r="E73" s="193" t="s">
        <v>2376</v>
      </c>
      <c r="F73" s="265" t="s">
        <v>71</v>
      </c>
      <c r="G73" s="231" t="s">
        <v>856</v>
      </c>
      <c r="H73" s="193" t="s">
        <v>2987</v>
      </c>
      <c r="I73" s="193" t="s">
        <v>856</v>
      </c>
      <c r="K73" s="193" t="s">
        <v>1897</v>
      </c>
      <c r="L73" s="193"/>
      <c r="M73" s="5" t="s">
        <v>662</v>
      </c>
      <c r="N73" s="21" t="s">
        <v>16</v>
      </c>
      <c r="O73" s="140" t="s">
        <v>2988</v>
      </c>
      <c r="P73" s="21" t="s">
        <v>663</v>
      </c>
      <c r="Q73" s="21">
        <v>2</v>
      </c>
      <c r="R73" s="21">
        <v>2</v>
      </c>
      <c r="S73" s="21">
        <v>2</v>
      </c>
      <c r="T73" s="21" t="s">
        <v>16</v>
      </c>
      <c r="U73" s="21">
        <v>3</v>
      </c>
      <c r="V73" s="141" t="s">
        <v>2937</v>
      </c>
      <c r="W73" s="21" t="s">
        <v>16</v>
      </c>
      <c r="X73" s="21" t="s">
        <v>663</v>
      </c>
      <c r="Y73" s="21" t="s">
        <v>663</v>
      </c>
      <c r="Z73" s="21">
        <v>2</v>
      </c>
      <c r="AA73" s="21">
        <v>2</v>
      </c>
      <c r="AB73" s="21"/>
      <c r="AC73" s="214"/>
      <c r="AD73" s="214"/>
      <c r="AE73" s="21">
        <v>1</v>
      </c>
      <c r="AF73" s="21">
        <v>1</v>
      </c>
      <c r="AG73" s="21">
        <v>1</v>
      </c>
      <c r="AH73" s="21">
        <v>1</v>
      </c>
      <c r="AI73" s="21">
        <v>1</v>
      </c>
      <c r="AJ73" s="21">
        <v>4</v>
      </c>
      <c r="AK73" s="21" t="s">
        <v>819</v>
      </c>
      <c r="AL73" s="21" t="s">
        <v>16</v>
      </c>
      <c r="AM73" s="195" t="s">
        <v>2989</v>
      </c>
      <c r="AN73" s="389"/>
      <c r="AO73" s="314" t="e">
        <f>VLOOKUP(AN73,#REF!,1,FALSE)</f>
        <v>#REF!</v>
      </c>
      <c r="AP73" s="315">
        <f>VLOOKUP(F73,'Monthly AMS report'!GN:GO,2,FALSE)</f>
        <v>44480</v>
      </c>
      <c r="AQ73" s="316">
        <v>0.27900000000000003</v>
      </c>
      <c r="AR73" s="5"/>
      <c r="AS73" s="5"/>
      <c r="AT73" s="5"/>
      <c r="AU73" s="5">
        <v>27</v>
      </c>
      <c r="AV73" s="5">
        <v>6</v>
      </c>
      <c r="AW73" s="5"/>
      <c r="AX73" s="5" t="s">
        <v>815</v>
      </c>
      <c r="AY73" s="5"/>
      <c r="AZ73" s="3"/>
      <c r="BA73" s="5"/>
      <c r="BB73" s="5"/>
      <c r="BC73" s="3"/>
      <c r="BD73" s="5"/>
      <c r="BE73" s="5"/>
      <c r="BF73" s="5"/>
      <c r="BG73" s="5"/>
      <c r="BH73" s="5"/>
      <c r="BI73" s="5"/>
      <c r="BJ73" s="5"/>
      <c r="BK73" s="5"/>
      <c r="BL73" s="5"/>
      <c r="BM73" s="5"/>
      <c r="BN73" s="5"/>
      <c r="BO73" s="5"/>
      <c r="BP73" s="5"/>
      <c r="BQ73" s="5"/>
      <c r="BR73" s="5"/>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19"/>
    </row>
    <row r="74" spans="1:187" ht="16.5" customHeight="1" x14ac:dyDescent="0.2">
      <c r="A74" s="43" t="s">
        <v>854</v>
      </c>
      <c r="B74" s="3"/>
      <c r="C74" s="22" t="s">
        <v>855</v>
      </c>
      <c r="D74" s="5" t="str">
        <f>VLOOKUP(F74,route!A:B,2,FALSE)</f>
        <v>MS2P Curd</v>
      </c>
      <c r="E74" s="193" t="s">
        <v>2419</v>
      </c>
      <c r="F74" s="265" t="s">
        <v>73</v>
      </c>
      <c r="G74" s="231" t="s">
        <v>857</v>
      </c>
      <c r="H74" s="193" t="s">
        <v>2990</v>
      </c>
      <c r="I74" s="193" t="s">
        <v>857</v>
      </c>
      <c r="K74" s="193" t="s">
        <v>1897</v>
      </c>
      <c r="L74" s="193"/>
      <c r="M74" s="5" t="s">
        <v>662</v>
      </c>
      <c r="N74" s="21" t="s">
        <v>16</v>
      </c>
      <c r="O74" s="140" t="s">
        <v>2988</v>
      </c>
      <c r="P74" s="21">
        <v>3</v>
      </c>
      <c r="Q74" s="21" t="s">
        <v>663</v>
      </c>
      <c r="R74" s="21" t="s">
        <v>663</v>
      </c>
      <c r="S74" s="21" t="s">
        <v>663</v>
      </c>
      <c r="T74" s="21" t="s">
        <v>16</v>
      </c>
      <c r="U74" s="21" t="s">
        <v>663</v>
      </c>
      <c r="V74" s="141" t="s">
        <v>2937</v>
      </c>
      <c r="W74" s="21" t="s">
        <v>16</v>
      </c>
      <c r="X74" s="21" t="s">
        <v>663</v>
      </c>
      <c r="Y74" s="21" t="s">
        <v>663</v>
      </c>
      <c r="Z74" s="21" t="s">
        <v>663</v>
      </c>
      <c r="AA74" s="21" t="s">
        <v>663</v>
      </c>
      <c r="AB74" s="21"/>
      <c r="AC74" s="214"/>
      <c r="AD74" s="214"/>
      <c r="AE74" s="21" t="s">
        <v>663</v>
      </c>
      <c r="AF74" s="21" t="s">
        <v>4</v>
      </c>
      <c r="AG74" s="21" t="s">
        <v>663</v>
      </c>
      <c r="AH74" s="21" t="s">
        <v>664</v>
      </c>
      <c r="AI74" s="21" t="s">
        <v>664</v>
      </c>
      <c r="AJ74" s="21" t="s">
        <v>664</v>
      </c>
      <c r="AK74" s="21" t="s">
        <v>819</v>
      </c>
      <c r="AL74" s="21" t="s">
        <v>16</v>
      </c>
      <c r="AM74" s="24"/>
      <c r="AN74" s="389"/>
      <c r="AO74" s="314" t="e">
        <f>VLOOKUP(AN74,#REF!,1,FALSE)</f>
        <v>#REF!</v>
      </c>
      <c r="AP74" s="315">
        <f>VLOOKUP(F74,'Monthly AMS report'!GN:GO,2,FALSE)</f>
        <v>44480</v>
      </c>
      <c r="AQ74" s="316">
        <v>7.8E-2</v>
      </c>
      <c r="AR74" s="5"/>
      <c r="AS74" s="5"/>
      <c r="AT74" s="5"/>
      <c r="AU74" s="5">
        <v>4</v>
      </c>
      <c r="AV74" s="5">
        <v>6</v>
      </c>
      <c r="AW74" s="5"/>
      <c r="AX74" s="5" t="s">
        <v>815</v>
      </c>
      <c r="AY74" s="5"/>
      <c r="AZ74" s="3"/>
      <c r="BA74" s="5"/>
      <c r="BB74" s="5"/>
      <c r="BC74" s="3"/>
      <c r="BD74" s="5"/>
      <c r="BE74" s="5"/>
      <c r="BF74" s="5"/>
      <c r="BG74" s="5"/>
      <c r="BH74" s="5"/>
      <c r="BI74" s="5"/>
      <c r="BJ74" s="5"/>
      <c r="BK74" s="5"/>
      <c r="BL74" s="5"/>
      <c r="BM74" s="5"/>
      <c r="BN74" s="5"/>
      <c r="BO74" s="5"/>
      <c r="BP74" s="5"/>
      <c r="BQ74" s="5"/>
      <c r="BR74" s="5"/>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19"/>
    </row>
    <row r="75" spans="1:187" ht="16.5" customHeight="1" x14ac:dyDescent="0.25">
      <c r="A75" s="44" t="s">
        <v>862</v>
      </c>
      <c r="B75" s="3"/>
      <c r="C75" s="34" t="s">
        <v>863</v>
      </c>
      <c r="D75" s="5" t="str">
        <f>VLOOKUP(F75,route!A:B,2,FALSE)</f>
        <v>MS2P Curd</v>
      </c>
      <c r="E75" s="193" t="s">
        <v>2371</v>
      </c>
      <c r="F75" s="265" t="s">
        <v>76</v>
      </c>
      <c r="G75" s="231" t="s">
        <v>864</v>
      </c>
      <c r="H75" s="193" t="s">
        <v>2991</v>
      </c>
      <c r="I75" s="193" t="s">
        <v>864</v>
      </c>
      <c r="K75" s="193" t="s">
        <v>1897</v>
      </c>
      <c r="L75" s="193"/>
      <c r="M75" s="5" t="s">
        <v>662</v>
      </c>
      <c r="N75" s="21" t="s">
        <v>16</v>
      </c>
      <c r="O75" s="141" t="s">
        <v>2941</v>
      </c>
      <c r="P75" s="21" t="s">
        <v>663</v>
      </c>
      <c r="Q75" s="21">
        <v>4</v>
      </c>
      <c r="R75" s="21" t="s">
        <v>663</v>
      </c>
      <c r="S75" s="21" t="s">
        <v>663</v>
      </c>
      <c r="T75" s="21" t="s">
        <v>16</v>
      </c>
      <c r="U75" s="21">
        <v>3</v>
      </c>
      <c r="V75" s="141" t="s">
        <v>2937</v>
      </c>
      <c r="W75" s="21" t="s">
        <v>16</v>
      </c>
      <c r="X75" s="21" t="s">
        <v>663</v>
      </c>
      <c r="Y75" s="21">
        <v>4</v>
      </c>
      <c r="Z75" s="21">
        <v>3</v>
      </c>
      <c r="AA75" s="21">
        <v>3</v>
      </c>
      <c r="AB75" s="21"/>
      <c r="AC75" s="214"/>
      <c r="AD75" s="214"/>
      <c r="AE75" s="21">
        <v>3</v>
      </c>
      <c r="AF75" s="21">
        <v>2</v>
      </c>
      <c r="AG75" s="21">
        <v>4</v>
      </c>
      <c r="AH75" s="21">
        <v>3</v>
      </c>
      <c r="AI75" s="21">
        <v>3</v>
      </c>
      <c r="AJ75" s="21">
        <v>3</v>
      </c>
      <c r="AK75" s="21" t="s">
        <v>819</v>
      </c>
      <c r="AL75" s="21" t="s">
        <v>16</v>
      </c>
      <c r="AM75" s="195" t="s">
        <v>2992</v>
      </c>
      <c r="AN75" s="384">
        <v>7257552</v>
      </c>
      <c r="AO75" s="314" t="e">
        <f>VLOOKUP(AN75,#REF!,1,FALSE)</f>
        <v>#REF!</v>
      </c>
      <c r="AP75" s="315">
        <f>VLOOKUP(F75,'Monthly AMS report'!GN:GO,2,FALSE)</f>
        <v>44480</v>
      </c>
      <c r="AQ75" s="316">
        <v>0.33300000000000002</v>
      </c>
      <c r="AR75" s="5"/>
      <c r="AS75" s="5"/>
      <c r="AT75" s="5"/>
      <c r="AU75" s="5">
        <v>27</v>
      </c>
      <c r="AV75" s="5">
        <v>6</v>
      </c>
      <c r="AW75" s="5"/>
      <c r="AX75" s="5" t="s">
        <v>815</v>
      </c>
      <c r="AY75" s="5"/>
      <c r="AZ75" s="3"/>
      <c r="BA75" s="5"/>
      <c r="BB75" s="5"/>
      <c r="BC75" s="3"/>
      <c r="BD75" s="5"/>
      <c r="BE75" s="5"/>
      <c r="BF75" s="5"/>
      <c r="BG75" s="5"/>
      <c r="BH75" s="5"/>
      <c r="BI75" s="5"/>
      <c r="BJ75" s="5"/>
      <c r="BK75" s="5"/>
      <c r="BL75" s="5"/>
      <c r="BM75" s="5"/>
      <c r="BN75" s="5"/>
      <c r="BO75" s="5"/>
      <c r="BP75" s="5"/>
      <c r="BQ75" s="5"/>
      <c r="BR75" s="5"/>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19"/>
    </row>
    <row r="76" spans="1:187" ht="16.5" customHeight="1" x14ac:dyDescent="0.2">
      <c r="A76" s="43" t="s">
        <v>862</v>
      </c>
      <c r="B76" s="3"/>
      <c r="C76" s="22" t="s">
        <v>863</v>
      </c>
      <c r="D76" s="5" t="str">
        <f>VLOOKUP(F76,route!A:B,2,FALSE)</f>
        <v>MS2P Curd</v>
      </c>
      <c r="E76" s="193" t="s">
        <v>2414</v>
      </c>
      <c r="F76" s="265" t="s">
        <v>78</v>
      </c>
      <c r="G76" s="231" t="s">
        <v>865</v>
      </c>
      <c r="H76" s="193" t="s">
        <v>2993</v>
      </c>
      <c r="I76" s="193" t="s">
        <v>865</v>
      </c>
      <c r="K76" s="193" t="s">
        <v>1897</v>
      </c>
      <c r="L76" s="193"/>
      <c r="M76" s="5" t="s">
        <v>662</v>
      </c>
      <c r="N76" s="21" t="s">
        <v>16</v>
      </c>
      <c r="O76" s="141" t="s">
        <v>2941</v>
      </c>
      <c r="P76" s="21" t="s">
        <v>663</v>
      </c>
      <c r="Q76" s="21" t="s">
        <v>663</v>
      </c>
      <c r="R76" s="21" t="s">
        <v>663</v>
      </c>
      <c r="S76" s="21" t="s">
        <v>663</v>
      </c>
      <c r="T76" s="21" t="s">
        <v>16</v>
      </c>
      <c r="U76" s="21" t="s">
        <v>663</v>
      </c>
      <c r="V76" s="141" t="s">
        <v>2937</v>
      </c>
      <c r="W76" s="21" t="s">
        <v>16</v>
      </c>
      <c r="X76" s="21" t="s">
        <v>663</v>
      </c>
      <c r="Y76" s="21" t="s">
        <v>663</v>
      </c>
      <c r="Z76" s="21" t="s">
        <v>663</v>
      </c>
      <c r="AA76" s="21" t="s">
        <v>663</v>
      </c>
      <c r="AB76" s="21"/>
      <c r="AC76" s="214"/>
      <c r="AD76" s="214"/>
      <c r="AE76" s="21" t="s">
        <v>663</v>
      </c>
      <c r="AF76" s="21" t="s">
        <v>4</v>
      </c>
      <c r="AG76" s="21" t="s">
        <v>663</v>
      </c>
      <c r="AH76" s="21" t="s">
        <v>664</v>
      </c>
      <c r="AI76" s="21" t="s">
        <v>664</v>
      </c>
      <c r="AJ76" s="21" t="s">
        <v>664</v>
      </c>
      <c r="AK76" s="21" t="s">
        <v>819</v>
      </c>
      <c r="AL76" s="21" t="s">
        <v>16</v>
      </c>
      <c r="AN76" s="389"/>
      <c r="AO76" s="314" t="e">
        <f>VLOOKUP(AN76,#REF!,1,FALSE)</f>
        <v>#REF!</v>
      </c>
      <c r="AP76" s="315">
        <f>VLOOKUP(F76,'Monthly AMS report'!GN:GO,2,FALSE)</f>
        <v>44480</v>
      </c>
      <c r="AQ76" s="316">
        <v>6.6000000000000003E-2</v>
      </c>
      <c r="AR76" s="5"/>
      <c r="AS76" s="5"/>
      <c r="AT76" s="5"/>
      <c r="AU76" s="5">
        <v>4</v>
      </c>
      <c r="AV76" s="5">
        <v>6</v>
      </c>
      <c r="AW76" s="5"/>
      <c r="AX76" s="5" t="s">
        <v>815</v>
      </c>
      <c r="AY76" s="5"/>
      <c r="AZ76" s="3"/>
      <c r="BA76" s="5"/>
      <c r="BB76" s="5"/>
      <c r="BC76" s="3"/>
      <c r="BD76" s="5"/>
      <c r="BE76" s="5"/>
      <c r="BF76" s="5"/>
      <c r="BG76" s="5"/>
      <c r="BH76" s="5"/>
      <c r="BI76" s="5"/>
      <c r="BJ76" s="5"/>
      <c r="BK76" s="5"/>
      <c r="BL76" s="5"/>
      <c r="BM76" s="5"/>
      <c r="BN76" s="5"/>
      <c r="BO76" s="5"/>
      <c r="BP76" s="5"/>
      <c r="BQ76" s="5"/>
      <c r="BR76" s="5"/>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19"/>
    </row>
    <row r="77" spans="1:187" ht="16.5" customHeight="1" x14ac:dyDescent="0.25">
      <c r="A77" s="44" t="s">
        <v>869</v>
      </c>
      <c r="B77" s="3"/>
      <c r="C77" s="34" t="s">
        <v>870</v>
      </c>
      <c r="D77" s="5" t="str">
        <f>VLOOKUP(F77,route!A:B,2,FALSE)</f>
        <v>MS2P Curd</v>
      </c>
      <c r="E77" s="193" t="s">
        <v>2367</v>
      </c>
      <c r="F77" s="265" t="s">
        <v>81</v>
      </c>
      <c r="G77" s="231" t="s">
        <v>871</v>
      </c>
      <c r="H77" s="193" t="s">
        <v>2994</v>
      </c>
      <c r="I77" s="193" t="s">
        <v>871</v>
      </c>
      <c r="K77" s="193" t="s">
        <v>1897</v>
      </c>
      <c r="L77" s="193"/>
      <c r="M77" s="5" t="s">
        <v>662</v>
      </c>
      <c r="N77" s="21" t="s">
        <v>16</v>
      </c>
      <c r="O77" s="141" t="s">
        <v>2941</v>
      </c>
      <c r="P77" s="21" t="s">
        <v>663</v>
      </c>
      <c r="Q77" s="21" t="s">
        <v>663</v>
      </c>
      <c r="R77" s="21" t="s">
        <v>663</v>
      </c>
      <c r="S77" s="21" t="s">
        <v>663</v>
      </c>
      <c r="T77" s="21" t="s">
        <v>16</v>
      </c>
      <c r="U77" s="21" t="s">
        <v>663</v>
      </c>
      <c r="V77" s="141" t="s">
        <v>2937</v>
      </c>
      <c r="W77" s="21" t="s">
        <v>16</v>
      </c>
      <c r="X77" s="21" t="s">
        <v>663</v>
      </c>
      <c r="Y77" s="21" t="s">
        <v>663</v>
      </c>
      <c r="Z77" s="21" t="s">
        <v>663</v>
      </c>
      <c r="AA77" s="21">
        <v>4</v>
      </c>
      <c r="AB77" s="21"/>
      <c r="AC77" s="214"/>
      <c r="AD77" s="214"/>
      <c r="AE77" s="21">
        <v>4</v>
      </c>
      <c r="AF77" s="21">
        <v>2</v>
      </c>
      <c r="AG77" s="21">
        <v>2</v>
      </c>
      <c r="AH77" s="21">
        <v>3</v>
      </c>
      <c r="AI77" s="21">
        <v>3</v>
      </c>
      <c r="AJ77" s="21" t="s">
        <v>664</v>
      </c>
      <c r="AK77" s="21" t="s">
        <v>819</v>
      </c>
      <c r="AL77" s="21" t="s">
        <v>16</v>
      </c>
      <c r="AM77" s="195" t="s">
        <v>2995</v>
      </c>
      <c r="AN77" s="387" t="s">
        <v>598</v>
      </c>
      <c r="AO77" s="314" t="e">
        <f>VLOOKUP(AN77,#REF!,1,FALSE)</f>
        <v>#REF!</v>
      </c>
      <c r="AP77" s="315">
        <f>VLOOKUP(F77,'Monthly AMS report'!GN:GO,2,FALSE)</f>
        <v>44480</v>
      </c>
      <c r="AQ77" s="316">
        <v>0.30399999999999999</v>
      </c>
      <c r="AR77" s="5"/>
      <c r="AS77" s="5"/>
      <c r="AT77" s="5"/>
      <c r="AU77" s="5">
        <v>27</v>
      </c>
      <c r="AV77" s="5">
        <v>6</v>
      </c>
      <c r="AW77" s="5"/>
      <c r="AX77" s="5" t="s">
        <v>815</v>
      </c>
      <c r="AY77" s="5"/>
      <c r="AZ77" s="3"/>
      <c r="BA77" s="5"/>
      <c r="BB77" s="5"/>
      <c r="BC77" s="3"/>
      <c r="BD77" s="5"/>
      <c r="BE77" s="5"/>
      <c r="BF77" s="5"/>
      <c r="BG77" s="5"/>
      <c r="BH77" s="5"/>
      <c r="BI77" s="5"/>
      <c r="BJ77" s="5"/>
      <c r="BK77" s="5"/>
      <c r="BL77" s="5"/>
      <c r="BM77" s="5"/>
      <c r="BN77" s="5"/>
      <c r="BO77" s="5"/>
      <c r="BP77" s="5"/>
      <c r="BQ77" s="5"/>
      <c r="BR77" s="5"/>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19"/>
    </row>
    <row r="78" spans="1:187" ht="16.5" customHeight="1" x14ac:dyDescent="0.2">
      <c r="A78" s="43" t="s">
        <v>869</v>
      </c>
      <c r="B78" s="3"/>
      <c r="C78" s="22" t="s">
        <v>870</v>
      </c>
      <c r="D78" s="5" t="str">
        <f>VLOOKUP(F78,route!A:B,2,FALSE)</f>
        <v>MS2P Curd</v>
      </c>
      <c r="E78" s="193" t="s">
        <v>2409</v>
      </c>
      <c r="F78" s="265" t="s">
        <v>83</v>
      </c>
      <c r="G78" s="231" t="s">
        <v>872</v>
      </c>
      <c r="H78" s="193" t="s">
        <v>2996</v>
      </c>
      <c r="I78" s="193" t="s">
        <v>872</v>
      </c>
      <c r="K78" s="193" t="s">
        <v>1897</v>
      </c>
      <c r="L78" s="193"/>
      <c r="M78" s="5" t="s">
        <v>662</v>
      </c>
      <c r="N78" s="21" t="s">
        <v>16</v>
      </c>
      <c r="O78" s="141" t="s">
        <v>2941</v>
      </c>
      <c r="P78" s="21" t="s">
        <v>663</v>
      </c>
      <c r="Q78" s="21" t="s">
        <v>663</v>
      </c>
      <c r="R78" s="21" t="s">
        <v>663</v>
      </c>
      <c r="S78" s="21" t="s">
        <v>663</v>
      </c>
      <c r="T78" s="21" t="s">
        <v>16</v>
      </c>
      <c r="U78" s="21" t="s">
        <v>663</v>
      </c>
      <c r="V78" s="141" t="s">
        <v>2937</v>
      </c>
      <c r="W78" s="21" t="s">
        <v>16</v>
      </c>
      <c r="X78" s="21" t="s">
        <v>663</v>
      </c>
      <c r="Y78" s="21" t="s">
        <v>663</v>
      </c>
      <c r="Z78" s="21" t="s">
        <v>663</v>
      </c>
      <c r="AA78" s="21" t="s">
        <v>663</v>
      </c>
      <c r="AB78" s="21"/>
      <c r="AC78" s="214"/>
      <c r="AD78" s="214"/>
      <c r="AE78" s="21" t="s">
        <v>663</v>
      </c>
      <c r="AF78" s="21" t="s">
        <v>4</v>
      </c>
      <c r="AG78" s="21" t="s">
        <v>663</v>
      </c>
      <c r="AH78" s="21" t="s">
        <v>664</v>
      </c>
      <c r="AI78" s="21" t="s">
        <v>664</v>
      </c>
      <c r="AJ78" s="21" t="s">
        <v>664</v>
      </c>
      <c r="AK78" s="21" t="s">
        <v>819</v>
      </c>
      <c r="AL78" s="21" t="s">
        <v>16</v>
      </c>
      <c r="AM78" s="26"/>
      <c r="AN78" s="389"/>
      <c r="AO78" s="314" t="e">
        <f>VLOOKUP(AN78,#REF!,1,FALSE)</f>
        <v>#REF!</v>
      </c>
      <c r="AP78" s="315">
        <f>VLOOKUP(F78,'Monthly AMS report'!GN:GO,2,FALSE)</f>
        <v>44480</v>
      </c>
      <c r="AQ78" s="316">
        <v>6.5000000000000002E-2</v>
      </c>
      <c r="AR78" s="5"/>
      <c r="AS78" s="5"/>
      <c r="AT78" s="5"/>
      <c r="AU78" s="5">
        <v>4</v>
      </c>
      <c r="AV78" s="5">
        <v>6</v>
      </c>
      <c r="AW78" s="5"/>
      <c r="AX78" s="5" t="s">
        <v>815</v>
      </c>
      <c r="AY78" s="5"/>
      <c r="AZ78" s="3"/>
      <c r="BA78" s="5"/>
      <c r="BB78" s="5"/>
      <c r="BC78" s="3"/>
      <c r="BD78" s="5"/>
      <c r="BE78" s="5"/>
      <c r="BF78" s="5"/>
      <c r="BG78" s="5"/>
      <c r="BH78" s="5"/>
      <c r="BI78" s="5"/>
      <c r="BJ78" s="5"/>
      <c r="BK78" s="5"/>
      <c r="BL78" s="5"/>
      <c r="BM78" s="5"/>
      <c r="BN78" s="5"/>
      <c r="BO78" s="5"/>
      <c r="BP78" s="5"/>
      <c r="BQ78" s="5"/>
      <c r="BR78" s="5"/>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19"/>
    </row>
    <row r="79" spans="1:187" ht="16.5" customHeight="1" x14ac:dyDescent="0.25">
      <c r="A79" s="44" t="s">
        <v>882</v>
      </c>
      <c r="B79" s="3"/>
      <c r="C79" s="34" t="s">
        <v>883</v>
      </c>
      <c r="D79" s="5" t="str">
        <f>VLOOKUP(F79,route!A:B,2,FALSE)</f>
        <v>MS2P Curd</v>
      </c>
      <c r="E79" s="193" t="s">
        <v>2361</v>
      </c>
      <c r="F79" s="265" t="s">
        <v>87</v>
      </c>
      <c r="G79" s="231" t="s">
        <v>884</v>
      </c>
      <c r="H79" s="193" t="s">
        <v>2997</v>
      </c>
      <c r="I79" s="193" t="s">
        <v>884</v>
      </c>
      <c r="K79" s="193" t="s">
        <v>1897</v>
      </c>
      <c r="L79" s="193"/>
      <c r="M79" s="5" t="s">
        <v>662</v>
      </c>
      <c r="N79" s="21" t="s">
        <v>663</v>
      </c>
      <c r="O79" s="25"/>
      <c r="P79" s="21">
        <v>2</v>
      </c>
      <c r="Q79" s="21" t="s">
        <v>663</v>
      </c>
      <c r="R79" s="21" t="s">
        <v>663</v>
      </c>
      <c r="S79" s="21" t="s">
        <v>663</v>
      </c>
      <c r="T79" s="21" t="s">
        <v>16</v>
      </c>
      <c r="U79" s="21" t="s">
        <v>663</v>
      </c>
      <c r="V79" s="25"/>
      <c r="W79" s="21" t="s">
        <v>16</v>
      </c>
      <c r="X79" s="21" t="s">
        <v>663</v>
      </c>
      <c r="Y79" s="21" t="s">
        <v>663</v>
      </c>
      <c r="Z79" s="21" t="s">
        <v>663</v>
      </c>
      <c r="AA79" s="21" t="s">
        <v>663</v>
      </c>
      <c r="AB79" s="21"/>
      <c r="AC79" s="214"/>
      <c r="AD79" s="214"/>
      <c r="AE79" s="21" t="s">
        <v>663</v>
      </c>
      <c r="AF79" s="21" t="s">
        <v>4</v>
      </c>
      <c r="AG79" s="21">
        <v>3</v>
      </c>
      <c r="AH79" s="21">
        <v>3</v>
      </c>
      <c r="AI79" s="21">
        <v>4</v>
      </c>
      <c r="AJ79" s="21" t="s">
        <v>132</v>
      </c>
      <c r="AK79" s="21" t="s">
        <v>819</v>
      </c>
      <c r="AL79" s="21" t="s">
        <v>16</v>
      </c>
      <c r="AM79" s="195" t="s">
        <v>2998</v>
      </c>
      <c r="AN79" s="384">
        <v>7253913</v>
      </c>
      <c r="AO79" s="314" t="e">
        <f>VLOOKUP(AN79,#REF!,1,FALSE)</f>
        <v>#REF!</v>
      </c>
      <c r="AP79" s="315">
        <f>VLOOKUP(F79,'Monthly AMS report'!GN:GO,2,FALSE)</f>
        <v>44480</v>
      </c>
      <c r="AQ79" s="316">
        <v>0.187</v>
      </c>
      <c r="AR79" s="5"/>
      <c r="AS79" s="5"/>
      <c r="AT79" s="5"/>
      <c r="AU79" s="5">
        <v>16</v>
      </c>
      <c r="AV79" s="5">
        <v>6</v>
      </c>
      <c r="AW79" s="5"/>
      <c r="AX79" s="5"/>
      <c r="AY79" s="5"/>
      <c r="AZ79" s="3"/>
      <c r="BA79" s="5"/>
      <c r="BB79" s="5"/>
      <c r="BC79" s="3"/>
      <c r="BD79" s="5"/>
      <c r="BE79" s="5"/>
      <c r="BF79" s="5"/>
      <c r="BG79" s="5"/>
      <c r="BH79" s="5"/>
      <c r="BI79" s="5"/>
      <c r="BJ79" s="5"/>
      <c r="BK79" s="5"/>
      <c r="BL79" s="5"/>
      <c r="BM79" s="5"/>
      <c r="BN79" s="5"/>
      <c r="BO79" s="5"/>
      <c r="BP79" s="5"/>
      <c r="BQ79" s="5"/>
      <c r="BR79" s="5"/>
      <c r="BS79" s="5"/>
      <c r="BT79" s="5"/>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5"/>
      <c r="FU79" s="5"/>
      <c r="FV79" s="5"/>
      <c r="FW79" s="334"/>
      <c r="FX79" s="4"/>
      <c r="FY79" s="4"/>
    </row>
    <row r="80" spans="1:187" ht="16.5" customHeight="1" x14ac:dyDescent="0.25">
      <c r="A80" s="43" t="s">
        <v>845</v>
      </c>
      <c r="B80" s="3"/>
      <c r="C80" s="3" t="s">
        <v>845</v>
      </c>
      <c r="D80" s="5" t="str">
        <f>VLOOKUP(F80,route!A:B,2,FALSE)</f>
        <v>MS2P Curd</v>
      </c>
      <c r="E80" s="232"/>
      <c r="F80" s="263" t="s">
        <v>68</v>
      </c>
      <c r="G80" s="231" t="s">
        <v>846</v>
      </c>
      <c r="H80" s="235"/>
      <c r="J80" s="6"/>
      <c r="L80" s="193"/>
      <c r="M80" s="5" t="s">
        <v>813</v>
      </c>
      <c r="N80" s="21" t="s">
        <v>16</v>
      </c>
      <c r="O80" s="25" t="s">
        <v>16</v>
      </c>
      <c r="P80" s="25" t="s">
        <v>16</v>
      </c>
      <c r="Q80" s="25" t="s">
        <v>16</v>
      </c>
      <c r="R80" s="25" t="s">
        <v>16</v>
      </c>
      <c r="S80" s="25" t="s">
        <v>16</v>
      </c>
      <c r="T80" s="25" t="s">
        <v>16</v>
      </c>
      <c r="U80" s="25" t="s">
        <v>16</v>
      </c>
      <c r="V80" s="25"/>
      <c r="W80" s="25" t="s">
        <v>16</v>
      </c>
      <c r="X80" s="25" t="s">
        <v>16</v>
      </c>
      <c r="Y80" s="25" t="s">
        <v>16</v>
      </c>
      <c r="Z80" s="25" t="s">
        <v>16</v>
      </c>
      <c r="AA80" s="25" t="s">
        <v>16</v>
      </c>
      <c r="AB80" s="25"/>
      <c r="AC80" s="214"/>
      <c r="AD80" s="214"/>
      <c r="AE80" s="25" t="s">
        <v>16</v>
      </c>
      <c r="AF80" s="25" t="s">
        <v>16</v>
      </c>
      <c r="AG80" s="21" t="s">
        <v>663</v>
      </c>
      <c r="AH80" s="21" t="s">
        <v>664</v>
      </c>
      <c r="AI80" s="21" t="s">
        <v>664</v>
      </c>
      <c r="AJ80" s="21" t="s">
        <v>664</v>
      </c>
      <c r="AK80" s="21" t="s">
        <v>819</v>
      </c>
      <c r="AL80" s="21" t="s">
        <v>16</v>
      </c>
      <c r="AM80" s="24"/>
      <c r="AN80" s="390"/>
      <c r="AO80" s="95"/>
      <c r="AP80" s="315">
        <f>VLOOKUP(F80,'Monthly AMS report'!GN:GO,2,FALSE)</f>
        <v>44480</v>
      </c>
      <c r="AQ80" s="316"/>
      <c r="AR80" s="22"/>
      <c r="AS80" s="22"/>
      <c r="AT80" s="5">
        <v>6</v>
      </c>
      <c r="AV80" s="5"/>
      <c r="AW80" s="5"/>
      <c r="AX80" s="5"/>
      <c r="AY80" s="5"/>
      <c r="AZ80" s="3"/>
      <c r="BA80" s="3"/>
      <c r="BB80" s="3"/>
      <c r="BC80" s="3"/>
      <c r="BD80" s="3"/>
      <c r="BE80" s="3"/>
      <c r="BF80" s="3"/>
      <c r="BG80" s="3"/>
      <c r="BH80" s="3"/>
      <c r="BI80" s="3"/>
      <c r="BJ80" s="3"/>
      <c r="BK80" s="3"/>
      <c r="BL80" s="3"/>
      <c r="BM80" s="3"/>
      <c r="BN80" s="3"/>
      <c r="BO80" s="3"/>
      <c r="BP80" s="3"/>
      <c r="BQ80" s="3"/>
      <c r="BR80" s="3"/>
      <c r="BS80" s="5"/>
      <c r="BT80" s="5"/>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19"/>
    </row>
    <row r="81" spans="1:179" ht="16.5" customHeight="1" x14ac:dyDescent="0.25">
      <c r="A81" s="44" t="s">
        <v>858</v>
      </c>
      <c r="B81" s="3"/>
      <c r="C81" s="34" t="s">
        <v>859</v>
      </c>
      <c r="D81" s="5" t="str">
        <f>VLOOKUP(F81,route!A:B,2,FALSE)</f>
        <v>MS2P Curd</v>
      </c>
      <c r="E81" s="193" t="s">
        <v>2346</v>
      </c>
      <c r="F81" s="265" t="s">
        <v>74</v>
      </c>
      <c r="G81" s="231" t="s">
        <v>860</v>
      </c>
      <c r="H81" s="193" t="s">
        <v>2999</v>
      </c>
      <c r="I81" s="193" t="s">
        <v>860</v>
      </c>
      <c r="K81" s="193" t="s">
        <v>1897</v>
      </c>
      <c r="L81" s="193"/>
      <c r="M81" s="5" t="s">
        <v>662</v>
      </c>
      <c r="N81" s="21" t="s">
        <v>16</v>
      </c>
      <c r="O81" s="141" t="s">
        <v>2941</v>
      </c>
      <c r="P81" s="21" t="s">
        <v>663</v>
      </c>
      <c r="Q81" s="21" t="s">
        <v>663</v>
      </c>
      <c r="R81" s="21" t="s">
        <v>663</v>
      </c>
      <c r="S81" s="21" t="s">
        <v>663</v>
      </c>
      <c r="T81" s="21" t="s">
        <v>16</v>
      </c>
      <c r="U81" s="21" t="s">
        <v>663</v>
      </c>
      <c r="V81" s="141" t="s">
        <v>2937</v>
      </c>
      <c r="W81" s="21" t="s">
        <v>16</v>
      </c>
      <c r="X81" s="21" t="s">
        <v>663</v>
      </c>
      <c r="Y81" s="21" t="s">
        <v>663</v>
      </c>
      <c r="Z81" s="21">
        <v>2</v>
      </c>
      <c r="AA81" s="21">
        <v>2</v>
      </c>
      <c r="AB81" s="21"/>
      <c r="AC81" s="214"/>
      <c r="AD81" s="214"/>
      <c r="AE81" s="21">
        <v>2</v>
      </c>
      <c r="AF81" s="21">
        <v>2</v>
      </c>
      <c r="AG81" s="21">
        <v>2</v>
      </c>
      <c r="AH81" s="21">
        <v>2</v>
      </c>
      <c r="AI81" s="21">
        <v>2</v>
      </c>
      <c r="AJ81" s="21">
        <v>2</v>
      </c>
      <c r="AK81" s="21" t="s">
        <v>819</v>
      </c>
      <c r="AL81" s="21" t="s">
        <v>16</v>
      </c>
      <c r="AM81" s="195" t="s">
        <v>3000</v>
      </c>
      <c r="AN81" s="384">
        <v>7232340</v>
      </c>
      <c r="AO81" s="314" t="e">
        <f>VLOOKUP(AN81,#REF!,1,FALSE)</f>
        <v>#REF!</v>
      </c>
      <c r="AP81" s="315">
        <f>VLOOKUP(F81,'Monthly AMS report'!GN:GO,2,FALSE)</f>
        <v>44480</v>
      </c>
      <c r="AQ81" s="316">
        <v>0.39700000000000002</v>
      </c>
      <c r="AR81" s="5"/>
      <c r="AS81" s="5"/>
      <c r="AT81" s="5">
        <v>1</v>
      </c>
      <c r="AU81" s="5">
        <v>27</v>
      </c>
      <c r="AV81" s="5">
        <v>6</v>
      </c>
      <c r="AW81" s="5"/>
      <c r="AX81" s="5" t="s">
        <v>815</v>
      </c>
      <c r="AY81" s="5"/>
      <c r="AZ81" s="3"/>
      <c r="BA81" s="5"/>
      <c r="BB81" s="5"/>
      <c r="BC81" s="3"/>
      <c r="BD81" s="5"/>
      <c r="BE81" s="5"/>
      <c r="BF81" s="5"/>
      <c r="BG81" s="5"/>
      <c r="BH81" s="5"/>
      <c r="BI81" s="5"/>
      <c r="BJ81" s="5"/>
      <c r="BK81" s="5"/>
      <c r="BL81" s="5"/>
      <c r="BM81" s="5"/>
      <c r="BN81" s="5"/>
      <c r="BO81" s="5"/>
      <c r="BP81" s="5"/>
      <c r="BQ81" s="5"/>
      <c r="BR81" s="5"/>
      <c r="BS81" s="5"/>
      <c r="BT81" s="5"/>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19"/>
    </row>
    <row r="82" spans="1:179" ht="16.5" customHeight="1" x14ac:dyDescent="0.2">
      <c r="A82" s="43" t="s">
        <v>858</v>
      </c>
      <c r="B82" s="3"/>
      <c r="C82" s="22" t="s">
        <v>859</v>
      </c>
      <c r="D82" s="5" t="str">
        <f>VLOOKUP(F82,route!A:B,2,FALSE)</f>
        <v>MS2P Curd</v>
      </c>
      <c r="E82" s="193" t="s">
        <v>2405</v>
      </c>
      <c r="F82" s="265" t="s">
        <v>75</v>
      </c>
      <c r="G82" s="231" t="s">
        <v>861</v>
      </c>
      <c r="H82" s="193" t="s">
        <v>3001</v>
      </c>
      <c r="I82" s="193" t="s">
        <v>861</v>
      </c>
      <c r="K82" s="193" t="s">
        <v>1897</v>
      </c>
      <c r="L82" s="193"/>
      <c r="M82" s="5" t="s">
        <v>662</v>
      </c>
      <c r="N82" s="21" t="s">
        <v>16</v>
      </c>
      <c r="O82" s="141" t="s">
        <v>2941</v>
      </c>
      <c r="P82" s="21" t="s">
        <v>663</v>
      </c>
      <c r="Q82" s="21" t="s">
        <v>663</v>
      </c>
      <c r="R82" s="21" t="s">
        <v>663</v>
      </c>
      <c r="S82" s="21" t="s">
        <v>663</v>
      </c>
      <c r="T82" s="21" t="s">
        <v>16</v>
      </c>
      <c r="U82" s="21" t="s">
        <v>663</v>
      </c>
      <c r="V82" s="141" t="s">
        <v>2937</v>
      </c>
      <c r="W82" s="21" t="s">
        <v>16</v>
      </c>
      <c r="X82" s="21" t="s">
        <v>663</v>
      </c>
      <c r="Y82" s="21" t="s">
        <v>663</v>
      </c>
      <c r="Z82" s="21" t="s">
        <v>663</v>
      </c>
      <c r="AA82" s="21" t="s">
        <v>663</v>
      </c>
      <c r="AB82" s="21"/>
      <c r="AC82" s="214"/>
      <c r="AD82" s="214"/>
      <c r="AE82" s="21" t="s">
        <v>663</v>
      </c>
      <c r="AF82" s="21" t="s">
        <v>4</v>
      </c>
      <c r="AG82" s="21" t="s">
        <v>663</v>
      </c>
      <c r="AH82" s="21" t="s">
        <v>664</v>
      </c>
      <c r="AI82" s="21" t="s">
        <v>664</v>
      </c>
      <c r="AJ82" s="21" t="s">
        <v>664</v>
      </c>
      <c r="AK82" s="21" t="s">
        <v>819</v>
      </c>
      <c r="AL82" s="21" t="s">
        <v>16</v>
      </c>
      <c r="AM82" s="26"/>
      <c r="AN82" s="389"/>
      <c r="AO82" s="314" t="e">
        <f>VLOOKUP(AN82,#REF!,1,FALSE)</f>
        <v>#REF!</v>
      </c>
      <c r="AP82" s="315">
        <f>VLOOKUP(F82,'Monthly AMS report'!GN:GO,2,FALSE)</f>
        <v>44480</v>
      </c>
      <c r="AQ82" s="316">
        <v>5.5E-2</v>
      </c>
      <c r="AR82" s="5"/>
      <c r="AS82" s="5"/>
      <c r="AT82" s="5">
        <v>1</v>
      </c>
      <c r="AU82" s="5">
        <v>4</v>
      </c>
      <c r="AV82" s="5">
        <v>6</v>
      </c>
      <c r="AW82" s="5"/>
      <c r="AX82" s="5" t="s">
        <v>815</v>
      </c>
      <c r="AY82" s="5"/>
      <c r="AZ82" s="3"/>
      <c r="BA82" s="5"/>
      <c r="BB82" s="5"/>
      <c r="BC82" s="3"/>
      <c r="BD82" s="5"/>
      <c r="BE82" s="5"/>
      <c r="BF82" s="5"/>
      <c r="BG82" s="5"/>
      <c r="BH82" s="5"/>
      <c r="BI82" s="5"/>
      <c r="BJ82" s="5"/>
      <c r="BK82" s="5"/>
      <c r="BL82" s="5"/>
      <c r="BM82" s="5"/>
      <c r="BN82" s="5"/>
      <c r="BO82" s="5"/>
      <c r="BP82" s="5"/>
      <c r="BQ82" s="5"/>
      <c r="BR82" s="5"/>
      <c r="BS82" s="5"/>
      <c r="BT82" s="5"/>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19"/>
    </row>
    <row r="83" spans="1:179" ht="16.5" customHeight="1" x14ac:dyDescent="0.25">
      <c r="A83" s="44" t="s">
        <v>877</v>
      </c>
      <c r="B83" s="3"/>
      <c r="C83" s="34" t="s">
        <v>878</v>
      </c>
      <c r="D83" s="5" t="str">
        <f>VLOOKUP(F83,route!A:B,2,FALSE)</f>
        <v>MS2P Curd</v>
      </c>
      <c r="E83" s="193" t="s">
        <v>2357</v>
      </c>
      <c r="F83" s="265" t="s">
        <v>86</v>
      </c>
      <c r="G83" s="231" t="s">
        <v>879</v>
      </c>
      <c r="H83" s="193" t="s">
        <v>3002</v>
      </c>
      <c r="I83" s="193" t="s">
        <v>879</v>
      </c>
      <c r="K83" s="193" t="s">
        <v>1897</v>
      </c>
      <c r="L83" s="193"/>
      <c r="M83" s="5" t="s">
        <v>662</v>
      </c>
      <c r="N83" s="21" t="s">
        <v>663</v>
      </c>
      <c r="O83" s="25"/>
      <c r="P83" s="21" t="s">
        <v>663</v>
      </c>
      <c r="Q83" s="21" t="s">
        <v>663</v>
      </c>
      <c r="R83" s="21" t="s">
        <v>663</v>
      </c>
      <c r="S83" s="21" t="s">
        <v>663</v>
      </c>
      <c r="T83" s="21" t="s">
        <v>16</v>
      </c>
      <c r="U83" s="21" t="s">
        <v>663</v>
      </c>
      <c r="V83" s="25"/>
      <c r="W83" s="21" t="s">
        <v>16</v>
      </c>
      <c r="X83" s="21" t="s">
        <v>663</v>
      </c>
      <c r="Y83" s="21" t="s">
        <v>663</v>
      </c>
      <c r="Z83" s="21" t="s">
        <v>663</v>
      </c>
      <c r="AA83" s="21" t="s">
        <v>663</v>
      </c>
      <c r="AB83" s="21"/>
      <c r="AC83" s="214"/>
      <c r="AD83" s="214"/>
      <c r="AE83" s="21" t="s">
        <v>663</v>
      </c>
      <c r="AF83" s="21" t="s">
        <v>4</v>
      </c>
      <c r="AG83" s="21" t="s">
        <v>663</v>
      </c>
      <c r="AH83" s="21" t="s">
        <v>663</v>
      </c>
      <c r="AI83" s="21" t="s">
        <v>663</v>
      </c>
      <c r="AJ83" s="21" t="s">
        <v>132</v>
      </c>
      <c r="AK83" s="21" t="s">
        <v>819</v>
      </c>
      <c r="AL83" s="21" t="s">
        <v>16</v>
      </c>
      <c r="AM83" s="24"/>
      <c r="AN83" s="389"/>
      <c r="AO83" s="314" t="e">
        <f>VLOOKUP(AN83,#REF!,1,FALSE)</f>
        <v>#REF!</v>
      </c>
      <c r="AP83" s="315">
        <f>VLOOKUP(F83,'Monthly AMS report'!GN:GO,2,FALSE)</f>
        <v>44480</v>
      </c>
      <c r="AQ83" s="316">
        <v>0.105</v>
      </c>
      <c r="AR83" s="5"/>
      <c r="AS83" s="5"/>
      <c r="AT83" s="5"/>
      <c r="AU83" s="5">
        <v>16</v>
      </c>
      <c r="AV83" s="5">
        <v>6</v>
      </c>
      <c r="AW83" s="5"/>
      <c r="AX83" s="5"/>
      <c r="AY83" s="5"/>
      <c r="AZ83" s="3"/>
      <c r="BA83" s="5"/>
      <c r="BB83" s="5"/>
      <c r="BC83" s="3"/>
      <c r="BD83" s="5"/>
      <c r="BE83" s="5"/>
      <c r="BF83" s="5"/>
      <c r="BG83" s="5"/>
      <c r="BH83" s="5"/>
      <c r="BI83" s="5"/>
      <c r="BJ83" s="5"/>
      <c r="BK83" s="5"/>
      <c r="BL83" s="5"/>
      <c r="BM83" s="5"/>
      <c r="BN83" s="5"/>
      <c r="BO83" s="5"/>
      <c r="BP83" s="5"/>
      <c r="BQ83" s="5"/>
      <c r="BR83" s="5"/>
      <c r="BS83" s="5"/>
      <c r="BT83" s="5"/>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19"/>
    </row>
    <row r="84" spans="1:179" ht="16.5" customHeight="1" x14ac:dyDescent="0.25">
      <c r="A84" s="44" t="s">
        <v>873</v>
      </c>
      <c r="B84" s="3"/>
      <c r="C84" s="34" t="s">
        <v>874</v>
      </c>
      <c r="D84" s="5" t="str">
        <f>VLOOKUP(F84,route!A:B,2,FALSE)</f>
        <v>MS2P Curd</v>
      </c>
      <c r="E84" s="193" t="s">
        <v>2360</v>
      </c>
      <c r="F84" s="265" t="s">
        <v>84</v>
      </c>
      <c r="G84" s="231" t="s">
        <v>875</v>
      </c>
      <c r="H84" s="193" t="s">
        <v>3003</v>
      </c>
      <c r="I84" s="193" t="s">
        <v>875</v>
      </c>
      <c r="K84" s="193" t="s">
        <v>1897</v>
      </c>
      <c r="L84" s="193"/>
      <c r="M84" s="5" t="s">
        <v>662</v>
      </c>
      <c r="N84" s="21" t="s">
        <v>16</v>
      </c>
      <c r="O84" s="141" t="s">
        <v>2941</v>
      </c>
      <c r="P84" s="21" t="s">
        <v>663</v>
      </c>
      <c r="Q84" s="21">
        <v>4</v>
      </c>
      <c r="R84" s="21">
        <v>4</v>
      </c>
      <c r="S84" s="21" t="s">
        <v>664</v>
      </c>
      <c r="T84" s="21" t="s">
        <v>16</v>
      </c>
      <c r="U84" s="21" t="s">
        <v>663</v>
      </c>
      <c r="V84" s="141" t="s">
        <v>2937</v>
      </c>
      <c r="W84" s="21" t="s">
        <v>16</v>
      </c>
      <c r="X84" s="21" t="s">
        <v>663</v>
      </c>
      <c r="Y84" s="21" t="s">
        <v>663</v>
      </c>
      <c r="Z84" s="21">
        <v>3</v>
      </c>
      <c r="AA84" s="21">
        <v>4</v>
      </c>
      <c r="AB84" s="21"/>
      <c r="AC84" s="214"/>
      <c r="AD84" s="214"/>
      <c r="AE84" s="21" t="s">
        <v>663</v>
      </c>
      <c r="AF84" s="21">
        <v>4</v>
      </c>
      <c r="AG84" s="21" t="s">
        <v>663</v>
      </c>
      <c r="AH84" s="21" t="s">
        <v>664</v>
      </c>
      <c r="AI84" s="21" t="s">
        <v>664</v>
      </c>
      <c r="AJ84" s="21" t="s">
        <v>664</v>
      </c>
      <c r="AK84" s="21" t="s">
        <v>819</v>
      </c>
      <c r="AL84" s="21" t="s">
        <v>16</v>
      </c>
      <c r="AM84" s="25" t="s">
        <v>1203</v>
      </c>
      <c r="AN84" s="389"/>
      <c r="AO84" s="314" t="e">
        <f>VLOOKUP(AN84,#REF!,1,FALSE)</f>
        <v>#REF!</v>
      </c>
      <c r="AP84" s="315">
        <f>VLOOKUP(F84,'Monthly AMS report'!GN:GO,2,FALSE)</f>
        <v>44480</v>
      </c>
      <c r="AQ84" s="316">
        <v>0.22600000000000001</v>
      </c>
      <c r="AR84" s="5"/>
      <c r="AS84" s="5"/>
      <c r="AT84" s="5">
        <v>1</v>
      </c>
      <c r="AU84" s="5">
        <v>27</v>
      </c>
      <c r="AV84" s="5">
        <v>6</v>
      </c>
      <c r="AW84" s="5"/>
      <c r="AX84" s="5" t="s">
        <v>815</v>
      </c>
      <c r="AY84" s="5"/>
      <c r="AZ84" s="3"/>
      <c r="BA84" s="5"/>
      <c r="BB84" s="5"/>
      <c r="BC84" s="3"/>
      <c r="BD84" s="5"/>
      <c r="BE84" s="5"/>
      <c r="BF84" s="5" t="s">
        <v>837</v>
      </c>
      <c r="BG84" s="5">
        <v>3050</v>
      </c>
      <c r="BH84" s="5"/>
      <c r="BI84" s="5" t="s">
        <v>838</v>
      </c>
      <c r="BJ84" s="5"/>
      <c r="BK84" s="5" t="s">
        <v>839</v>
      </c>
      <c r="BL84" s="5" t="s">
        <v>840</v>
      </c>
      <c r="BM84" s="5" t="s">
        <v>841</v>
      </c>
      <c r="BN84" s="5"/>
      <c r="BO84" s="5"/>
      <c r="BP84" s="5"/>
      <c r="BQ84" s="5"/>
      <c r="BR84" s="5"/>
      <c r="BS84" s="5"/>
      <c r="BT84" s="5"/>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19"/>
    </row>
    <row r="85" spans="1:179" ht="16.5" customHeight="1" x14ac:dyDescent="0.2">
      <c r="A85" s="43" t="s">
        <v>873</v>
      </c>
      <c r="B85" s="3"/>
      <c r="C85" s="22" t="s">
        <v>874</v>
      </c>
      <c r="D85" s="5" t="str">
        <f>VLOOKUP(F85,route!A:B,2,FALSE)</f>
        <v>MS2P Curd</v>
      </c>
      <c r="E85" s="193" t="s">
        <v>2400</v>
      </c>
      <c r="F85" s="265" t="s">
        <v>85</v>
      </c>
      <c r="G85" s="231" t="s">
        <v>876</v>
      </c>
      <c r="H85" s="193" t="s">
        <v>3004</v>
      </c>
      <c r="I85" s="193" t="s">
        <v>876</v>
      </c>
      <c r="K85" s="193" t="s">
        <v>1897</v>
      </c>
      <c r="L85" s="193"/>
      <c r="M85" s="5" t="s">
        <v>662</v>
      </c>
      <c r="N85" s="21" t="s">
        <v>16</v>
      </c>
      <c r="O85" s="141" t="s">
        <v>2941</v>
      </c>
      <c r="P85" s="21" t="s">
        <v>663</v>
      </c>
      <c r="Q85" s="21" t="s">
        <v>663</v>
      </c>
      <c r="R85" s="21" t="s">
        <v>663</v>
      </c>
      <c r="S85" s="21" t="s">
        <v>663</v>
      </c>
      <c r="T85" s="21" t="s">
        <v>16</v>
      </c>
      <c r="U85" s="21" t="s">
        <v>663</v>
      </c>
      <c r="V85" s="141" t="s">
        <v>2937</v>
      </c>
      <c r="W85" s="21" t="s">
        <v>16</v>
      </c>
      <c r="X85" s="21" t="s">
        <v>663</v>
      </c>
      <c r="Y85" s="21" t="s">
        <v>663</v>
      </c>
      <c r="Z85" s="21" t="s">
        <v>663</v>
      </c>
      <c r="AA85" s="21" t="s">
        <v>663</v>
      </c>
      <c r="AB85" s="21"/>
      <c r="AC85" s="214"/>
      <c r="AD85" s="214"/>
      <c r="AE85" s="21" t="s">
        <v>663</v>
      </c>
      <c r="AF85" s="21" t="s">
        <v>4</v>
      </c>
      <c r="AG85" s="21" t="s">
        <v>663</v>
      </c>
      <c r="AH85" s="21" t="s">
        <v>664</v>
      </c>
      <c r="AI85" s="21" t="s">
        <v>664</v>
      </c>
      <c r="AJ85" s="21" t="s">
        <v>664</v>
      </c>
      <c r="AK85" s="21" t="s">
        <v>819</v>
      </c>
      <c r="AL85" s="21" t="s">
        <v>16</v>
      </c>
      <c r="AM85" s="26"/>
      <c r="AN85" s="389"/>
      <c r="AO85" s="314" t="e">
        <f>VLOOKUP(AN85,#REF!,1,FALSE)</f>
        <v>#REF!</v>
      </c>
      <c r="AP85" s="315">
        <f>VLOOKUP(F85,'Monthly AMS report'!GN:GO,2,FALSE)</f>
        <v>44480</v>
      </c>
      <c r="AQ85" s="316">
        <v>0.11700000000000001</v>
      </c>
      <c r="AR85" s="5"/>
      <c r="AS85" s="5"/>
      <c r="AT85" s="5">
        <v>1</v>
      </c>
      <c r="AU85" s="5">
        <v>4</v>
      </c>
      <c r="AV85" s="5">
        <v>6</v>
      </c>
      <c r="AW85" s="5"/>
      <c r="AX85" s="5" t="s">
        <v>815</v>
      </c>
      <c r="AY85" s="5"/>
      <c r="AZ85" s="3"/>
      <c r="BA85" s="5"/>
      <c r="BB85" s="5"/>
      <c r="BC85" s="3"/>
      <c r="BD85" s="5"/>
      <c r="BE85" s="5"/>
      <c r="BF85" s="5"/>
      <c r="BG85" s="5"/>
      <c r="BH85" s="5"/>
      <c r="BI85" s="5"/>
      <c r="BJ85" s="5"/>
      <c r="BK85" s="5"/>
      <c r="BL85" s="5"/>
      <c r="BM85" s="5"/>
      <c r="BN85" s="5"/>
      <c r="BO85" s="5"/>
      <c r="BP85" s="5"/>
      <c r="BQ85" s="5"/>
      <c r="BR85" s="5"/>
      <c r="BS85" s="5"/>
      <c r="BT85" s="5"/>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19"/>
    </row>
    <row r="86" spans="1:179" ht="16.5" customHeight="1" x14ac:dyDescent="0.25">
      <c r="A86" s="44" t="s">
        <v>886</v>
      </c>
      <c r="B86" s="3"/>
      <c r="C86" s="34" t="s">
        <v>887</v>
      </c>
      <c r="D86" s="5" t="str">
        <f>VLOOKUP(F86,route!A:B,2,FALSE)</f>
        <v>MS2P Curd</v>
      </c>
      <c r="E86" s="193" t="s">
        <v>2354</v>
      </c>
      <c r="F86" s="265" t="s">
        <v>89</v>
      </c>
      <c r="G86" s="231" t="s">
        <v>888</v>
      </c>
      <c r="H86" s="193" t="s">
        <v>3005</v>
      </c>
      <c r="I86" s="193" t="s">
        <v>888</v>
      </c>
      <c r="K86" s="193" t="s">
        <v>1897</v>
      </c>
      <c r="L86" s="193"/>
      <c r="M86" s="5" t="s">
        <v>662</v>
      </c>
      <c r="N86" s="21" t="s">
        <v>663</v>
      </c>
      <c r="O86" s="25"/>
      <c r="P86" s="21" t="s">
        <v>663</v>
      </c>
      <c r="Q86" s="21" t="s">
        <v>663</v>
      </c>
      <c r="R86" s="21" t="s">
        <v>663</v>
      </c>
      <c r="S86" s="21" t="s">
        <v>663</v>
      </c>
      <c r="T86" s="21" t="s">
        <v>16</v>
      </c>
      <c r="U86" s="21" t="s">
        <v>663</v>
      </c>
      <c r="V86" s="25"/>
      <c r="W86" s="21" t="s">
        <v>16</v>
      </c>
      <c r="X86" s="21" t="s">
        <v>663</v>
      </c>
      <c r="Y86" s="21" t="s">
        <v>663</v>
      </c>
      <c r="Z86" s="21" t="s">
        <v>663</v>
      </c>
      <c r="AA86" s="21" t="s">
        <v>663</v>
      </c>
      <c r="AB86" s="21"/>
      <c r="AC86" s="214"/>
      <c r="AD86" s="214"/>
      <c r="AE86" s="21" t="s">
        <v>663</v>
      </c>
      <c r="AF86" s="21" t="s">
        <v>4</v>
      </c>
      <c r="AG86" s="21" t="s">
        <v>663</v>
      </c>
      <c r="AH86" s="21" t="s">
        <v>663</v>
      </c>
      <c r="AI86" s="21" t="s">
        <v>663</v>
      </c>
      <c r="AJ86" s="21" t="s">
        <v>132</v>
      </c>
      <c r="AK86" s="21" t="s">
        <v>819</v>
      </c>
      <c r="AL86" s="21" t="s">
        <v>16</v>
      </c>
      <c r="AN86" s="389"/>
      <c r="AO86" s="314" t="e">
        <f>VLOOKUP(AN86,#REF!,1,FALSE)</f>
        <v>#REF!</v>
      </c>
      <c r="AP86" s="315">
        <f>VLOOKUP(F86,'Monthly AMS report'!GN:GO,2,FALSE)</f>
        <v>44480</v>
      </c>
      <c r="AQ86" s="316">
        <v>0.218</v>
      </c>
      <c r="AR86" s="5"/>
      <c r="AS86" s="5"/>
      <c r="AT86" s="5"/>
      <c r="AU86" s="5">
        <v>16</v>
      </c>
      <c r="AV86" s="5">
        <v>6</v>
      </c>
      <c r="AW86" s="5"/>
      <c r="AX86" s="5"/>
      <c r="AY86" s="5"/>
      <c r="AZ86" s="3"/>
      <c r="BA86" s="5"/>
      <c r="BB86" s="5"/>
      <c r="BC86" s="3"/>
      <c r="BD86" s="5"/>
      <c r="BE86" s="5"/>
      <c r="BF86" s="5"/>
      <c r="BG86" s="5"/>
      <c r="BH86" s="5"/>
      <c r="BI86" s="5"/>
      <c r="BJ86" s="5"/>
      <c r="BK86" s="5"/>
      <c r="BL86" s="5"/>
      <c r="BM86" s="5"/>
      <c r="BN86" s="5"/>
      <c r="BO86" s="5"/>
      <c r="BP86" s="5"/>
      <c r="BQ86" s="5"/>
      <c r="BR86" s="5"/>
      <c r="BS86" s="5"/>
      <c r="BT86" s="5"/>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19"/>
    </row>
    <row r="87" spans="1:179" ht="16.5" customHeight="1" x14ac:dyDescent="0.2">
      <c r="A87" s="46" t="s">
        <v>829</v>
      </c>
      <c r="B87" s="74"/>
      <c r="C87" s="32" t="s">
        <v>830</v>
      </c>
      <c r="D87" s="5" t="str">
        <f>VLOOKUP(F87,route!A:B,2,FALSE)</f>
        <v>MS2P Dryer Dry</v>
      </c>
      <c r="E87" s="233" t="s">
        <v>2421</v>
      </c>
      <c r="F87" s="265" t="s">
        <v>137</v>
      </c>
      <c r="G87" s="231" t="s">
        <v>831</v>
      </c>
      <c r="H87" s="233" t="s">
        <v>3006</v>
      </c>
      <c r="I87" s="193" t="s">
        <v>831</v>
      </c>
      <c r="K87" s="193" t="s">
        <v>2655</v>
      </c>
      <c r="L87" s="193"/>
      <c r="M87" s="5" t="s">
        <v>662</v>
      </c>
      <c r="N87" s="21" t="s">
        <v>16</v>
      </c>
      <c r="O87" s="25"/>
      <c r="P87" s="21" t="s">
        <v>16</v>
      </c>
      <c r="Q87" s="21" t="s">
        <v>663</v>
      </c>
      <c r="R87" s="21" t="s">
        <v>16</v>
      </c>
      <c r="S87" s="21" t="s">
        <v>663</v>
      </c>
      <c r="T87" s="21" t="s">
        <v>16</v>
      </c>
      <c r="U87" s="21" t="s">
        <v>16</v>
      </c>
      <c r="V87" s="25"/>
      <c r="W87" s="21" t="s">
        <v>16</v>
      </c>
      <c r="X87" s="21" t="s">
        <v>663</v>
      </c>
      <c r="Y87" s="21" t="s">
        <v>663</v>
      </c>
      <c r="Z87" s="21" t="s">
        <v>663</v>
      </c>
      <c r="AA87" s="21" t="s">
        <v>663</v>
      </c>
      <c r="AB87" s="21"/>
      <c r="AC87" s="214"/>
      <c r="AD87" s="214"/>
      <c r="AE87" s="21" t="s">
        <v>16</v>
      </c>
      <c r="AF87" s="21" t="s">
        <v>4</v>
      </c>
      <c r="AG87" s="21" t="s">
        <v>16</v>
      </c>
      <c r="AH87" s="21" t="s">
        <v>4</v>
      </c>
      <c r="AI87" s="21" t="s">
        <v>4</v>
      </c>
      <c r="AJ87" s="21" t="s">
        <v>132</v>
      </c>
      <c r="AK87" s="21" t="s">
        <v>664</v>
      </c>
      <c r="AL87" s="21" t="s">
        <v>16</v>
      </c>
      <c r="AM87" s="88"/>
      <c r="AN87" s="387"/>
      <c r="AO87" s="314" t="e">
        <f>VLOOKUP(AN87,#REF!,1,FALSE)</f>
        <v>#REF!</v>
      </c>
      <c r="AP87" s="315">
        <f>VLOOKUP(F87,'Monthly AMS report'!GN:GO,2,FALSE)</f>
        <v>44483</v>
      </c>
      <c r="AQ87" s="316">
        <v>9.6000000000000002E-2</v>
      </c>
      <c r="AR87" s="3"/>
      <c r="AS87" s="3"/>
      <c r="AT87" s="5">
        <v>1</v>
      </c>
      <c r="AU87" s="5">
        <v>8</v>
      </c>
      <c r="AV87" s="5">
        <v>6</v>
      </c>
      <c r="AW87" s="5"/>
      <c r="AX87" s="5"/>
      <c r="AY87" s="5"/>
      <c r="AZ87" s="3"/>
      <c r="BA87" s="3"/>
      <c r="BB87" s="3"/>
      <c r="BC87" s="3"/>
      <c r="BD87" s="3"/>
      <c r="BE87" s="3"/>
      <c r="BF87" s="3"/>
      <c r="BG87" s="3"/>
      <c r="BH87" s="3"/>
      <c r="BI87" s="3"/>
      <c r="BJ87" s="3"/>
      <c r="BK87" s="3"/>
      <c r="BL87" s="3"/>
      <c r="BM87" s="3"/>
      <c r="BN87" s="3"/>
      <c r="BO87" s="3"/>
      <c r="BP87" s="3"/>
      <c r="BQ87" s="3"/>
      <c r="BR87" s="3"/>
      <c r="BS87" s="5"/>
      <c r="BT87" s="5"/>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19"/>
    </row>
    <row r="88" spans="1:179" ht="16.5" customHeight="1" x14ac:dyDescent="0.2">
      <c r="A88" s="46" t="s">
        <v>816</v>
      </c>
      <c r="B88" s="74"/>
      <c r="C88" s="32" t="s">
        <v>817</v>
      </c>
      <c r="D88" s="5" t="str">
        <f>VLOOKUP(F88,route!A:B,2,FALSE)</f>
        <v>MS2P Dryer Dry</v>
      </c>
      <c r="E88" s="233" t="s">
        <v>2416</v>
      </c>
      <c r="F88" s="265" t="s">
        <v>138</v>
      </c>
      <c r="G88" s="231" t="s">
        <v>818</v>
      </c>
      <c r="H88" s="233" t="s">
        <v>3007</v>
      </c>
      <c r="I88" s="193" t="s">
        <v>818</v>
      </c>
      <c r="K88" s="193" t="s">
        <v>2655</v>
      </c>
      <c r="L88" s="193"/>
      <c r="M88" s="5" t="s">
        <v>662</v>
      </c>
      <c r="N88" s="21" t="s">
        <v>16</v>
      </c>
      <c r="O88" s="25"/>
      <c r="P88" s="21" t="s">
        <v>663</v>
      </c>
      <c r="Q88" s="21" t="s">
        <v>16</v>
      </c>
      <c r="R88" s="21" t="s">
        <v>16</v>
      </c>
      <c r="S88" s="21" t="s">
        <v>663</v>
      </c>
      <c r="T88" s="21" t="s">
        <v>16</v>
      </c>
      <c r="U88" s="21" t="s">
        <v>16</v>
      </c>
      <c r="V88" s="25"/>
      <c r="W88" s="21" t="s">
        <v>16</v>
      </c>
      <c r="X88" s="21" t="s">
        <v>663</v>
      </c>
      <c r="Y88" s="21">
        <v>4</v>
      </c>
      <c r="Z88" s="21">
        <v>4</v>
      </c>
      <c r="AA88" s="21">
        <v>4</v>
      </c>
      <c r="AB88" s="21"/>
      <c r="AC88" s="214"/>
      <c r="AD88" s="214"/>
      <c r="AE88" s="21">
        <v>3</v>
      </c>
      <c r="AF88" s="21">
        <v>3</v>
      </c>
      <c r="AG88" s="21" t="s">
        <v>16</v>
      </c>
      <c r="AH88" s="21" t="s">
        <v>664</v>
      </c>
      <c r="AI88" s="21" t="s">
        <v>664</v>
      </c>
      <c r="AJ88" s="21">
        <v>3</v>
      </c>
      <c r="AK88" s="21" t="s">
        <v>664</v>
      </c>
      <c r="AL88" s="21" t="s">
        <v>16</v>
      </c>
      <c r="AM88" s="195" t="s">
        <v>3008</v>
      </c>
      <c r="AN88" s="387" t="s">
        <v>598</v>
      </c>
      <c r="AO88" s="314" t="e">
        <f>VLOOKUP(AN88,#REF!,1,FALSE)</f>
        <v>#REF!</v>
      </c>
      <c r="AP88" s="315">
        <f>VLOOKUP(F88,'Monthly AMS report'!GN:GO,2,FALSE)</f>
        <v>44483</v>
      </c>
      <c r="AQ88" s="316">
        <v>0.35</v>
      </c>
      <c r="AR88" s="3"/>
      <c r="AS88" s="3"/>
      <c r="AT88" s="5">
        <v>1</v>
      </c>
      <c r="AU88" s="5">
        <v>8</v>
      </c>
      <c r="AV88" s="5">
        <v>6</v>
      </c>
      <c r="AW88" s="5"/>
      <c r="AX88" s="5"/>
      <c r="AY88" s="5"/>
      <c r="AZ88" s="3"/>
      <c r="BA88" s="3"/>
      <c r="BB88" s="3"/>
      <c r="BC88" s="3"/>
      <c r="BD88" s="3"/>
      <c r="BE88" s="3"/>
      <c r="BF88" s="3"/>
      <c r="BG88" s="3"/>
      <c r="BH88" s="3"/>
      <c r="BI88" s="3"/>
      <c r="BJ88" s="3"/>
      <c r="BK88" s="3"/>
      <c r="BL88" s="3"/>
      <c r="BM88" s="3"/>
      <c r="BN88" s="3"/>
      <c r="BO88" s="3"/>
      <c r="BP88" s="3"/>
      <c r="BQ88" s="3"/>
      <c r="BR88" s="3"/>
      <c r="BS88" s="5"/>
      <c r="BT88" s="5"/>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19"/>
    </row>
    <row r="89" spans="1:179" ht="16.5" customHeight="1" x14ac:dyDescent="0.2">
      <c r="A89" s="46" t="s">
        <v>943</v>
      </c>
      <c r="B89" s="74"/>
      <c r="C89" s="32" t="s">
        <v>944</v>
      </c>
      <c r="D89" s="5" t="str">
        <f>VLOOKUP(F89,route!A:B,2,FALSE)</f>
        <v>MS2P Dryer Dry</v>
      </c>
      <c r="E89" s="233" t="s">
        <v>2407</v>
      </c>
      <c r="F89" s="265" t="s">
        <v>140</v>
      </c>
      <c r="G89" s="231" t="s">
        <v>944</v>
      </c>
      <c r="H89" s="233" t="s">
        <v>2863</v>
      </c>
      <c r="I89" s="193" t="s">
        <v>944</v>
      </c>
      <c r="K89" s="193" t="s">
        <v>2655</v>
      </c>
      <c r="L89" s="193"/>
      <c r="M89" s="5" t="s">
        <v>662</v>
      </c>
      <c r="N89" s="21" t="s">
        <v>663</v>
      </c>
      <c r="O89" s="25"/>
      <c r="P89" s="21" t="s">
        <v>663</v>
      </c>
      <c r="Q89" s="21" t="s">
        <v>663</v>
      </c>
      <c r="R89" s="21" t="s">
        <v>663</v>
      </c>
      <c r="S89" s="21" t="s">
        <v>663</v>
      </c>
      <c r="T89" s="21" t="s">
        <v>16</v>
      </c>
      <c r="U89" s="21" t="s">
        <v>663</v>
      </c>
      <c r="V89" s="25"/>
      <c r="W89" s="21" t="s">
        <v>16</v>
      </c>
      <c r="X89" s="21">
        <v>3</v>
      </c>
      <c r="Y89" s="21" t="s">
        <v>663</v>
      </c>
      <c r="Z89" s="21" t="s">
        <v>663</v>
      </c>
      <c r="AA89" s="21" t="s">
        <v>663</v>
      </c>
      <c r="AB89" s="21"/>
      <c r="AC89" s="214"/>
      <c r="AD89" s="214"/>
      <c r="AE89" s="21" t="s">
        <v>663</v>
      </c>
      <c r="AF89" s="21" t="s">
        <v>4</v>
      </c>
      <c r="AG89" s="21" t="s">
        <v>663</v>
      </c>
      <c r="AH89" s="21" t="s">
        <v>664</v>
      </c>
      <c r="AI89" s="21" t="s">
        <v>664</v>
      </c>
      <c r="AJ89" s="21" t="s">
        <v>132</v>
      </c>
      <c r="AK89" s="21" t="s">
        <v>664</v>
      </c>
      <c r="AL89" s="21" t="s">
        <v>16</v>
      </c>
      <c r="AM89" s="95"/>
      <c r="AN89" s="387"/>
      <c r="AO89" s="314" t="e">
        <f>VLOOKUP(AN89,#REF!,1,FALSE)</f>
        <v>#REF!</v>
      </c>
      <c r="AP89" s="315">
        <f>VLOOKUP(F89,'Monthly AMS report'!GN:GO,2,FALSE)</f>
        <v>44496</v>
      </c>
      <c r="AQ89" s="316">
        <v>7.3999999999999996E-2</v>
      </c>
      <c r="AR89" s="3"/>
      <c r="AS89" s="3"/>
      <c r="AT89" s="5">
        <v>12</v>
      </c>
      <c r="AU89" s="5">
        <v>16</v>
      </c>
      <c r="AV89" s="5">
        <v>6</v>
      </c>
      <c r="AW89" s="5"/>
      <c r="AX89" s="5"/>
      <c r="AY89" s="5"/>
      <c r="AZ89" s="3"/>
      <c r="BA89" s="3"/>
      <c r="BB89" s="3"/>
      <c r="BC89" s="3"/>
      <c r="BD89" s="3"/>
      <c r="BE89" s="3"/>
      <c r="BF89" s="3"/>
      <c r="BG89" s="3"/>
      <c r="BH89" s="3"/>
      <c r="BI89" s="3"/>
      <c r="BJ89" s="3"/>
      <c r="BK89" s="3"/>
      <c r="BL89" s="3"/>
      <c r="BM89" s="3"/>
      <c r="BN89" s="3"/>
      <c r="BO89" s="3"/>
      <c r="BP89" s="3"/>
      <c r="BQ89" s="3"/>
      <c r="BR89" s="3"/>
      <c r="BS89" s="5"/>
      <c r="BT89" s="5"/>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19"/>
    </row>
    <row r="90" spans="1:179" ht="16.5" customHeight="1" x14ac:dyDescent="0.25">
      <c r="A90" s="46" t="s">
        <v>946</v>
      </c>
      <c r="B90" s="74"/>
      <c r="C90" s="32" t="s">
        <v>947</v>
      </c>
      <c r="D90" s="5" t="str">
        <f>VLOOKUP(F90,route!A:B,2,FALSE)</f>
        <v>MS2P Dryer Dry</v>
      </c>
      <c r="E90" s="233" t="s">
        <v>2411</v>
      </c>
      <c r="F90" s="265" t="s">
        <v>141</v>
      </c>
      <c r="G90" s="231" t="s">
        <v>947</v>
      </c>
      <c r="H90" s="233" t="s">
        <v>3009</v>
      </c>
      <c r="I90" s="193" t="s">
        <v>947</v>
      </c>
      <c r="K90" s="193" t="s">
        <v>2655</v>
      </c>
      <c r="L90" s="193"/>
      <c r="M90" s="5" t="s">
        <v>662</v>
      </c>
      <c r="N90" s="21" t="s">
        <v>663</v>
      </c>
      <c r="O90" s="25"/>
      <c r="P90" s="21" t="s">
        <v>663</v>
      </c>
      <c r="Q90" s="21" t="s">
        <v>663</v>
      </c>
      <c r="R90" s="21" t="s">
        <v>663</v>
      </c>
      <c r="S90" s="21" t="s">
        <v>663</v>
      </c>
      <c r="T90" s="21" t="s">
        <v>16</v>
      </c>
      <c r="U90" s="21" t="s">
        <v>663</v>
      </c>
      <c r="V90" s="25"/>
      <c r="W90" s="21" t="s">
        <v>16</v>
      </c>
      <c r="X90" s="21" t="s">
        <v>663</v>
      </c>
      <c r="Y90" s="21" t="s">
        <v>663</v>
      </c>
      <c r="Z90" s="21" t="s">
        <v>663</v>
      </c>
      <c r="AA90" s="21">
        <v>1</v>
      </c>
      <c r="AB90" s="21"/>
      <c r="AC90" s="214"/>
      <c r="AD90" s="214"/>
      <c r="AE90" s="21" t="s">
        <v>4</v>
      </c>
      <c r="AF90" s="21" t="s">
        <v>4</v>
      </c>
      <c r="AG90" s="21" t="s">
        <v>663</v>
      </c>
      <c r="AH90" s="21">
        <v>4</v>
      </c>
      <c r="AI90" s="21">
        <v>4</v>
      </c>
      <c r="AJ90" s="21">
        <v>4</v>
      </c>
      <c r="AK90" s="21" t="s">
        <v>664</v>
      </c>
      <c r="AL90" s="21" t="s">
        <v>16</v>
      </c>
      <c r="AM90" s="195" t="s">
        <v>3010</v>
      </c>
      <c r="AN90" s="383">
        <v>7257616</v>
      </c>
      <c r="AO90" s="314" t="e">
        <f>VLOOKUP(AN90,#REF!,1,FALSE)</f>
        <v>#REF!</v>
      </c>
      <c r="AP90" s="315">
        <f>VLOOKUP(F90,'Monthly AMS report'!GN:GO,2,FALSE)</f>
        <v>44496</v>
      </c>
      <c r="AQ90" s="316">
        <v>0.66700000000000004</v>
      </c>
      <c r="AR90" s="3" t="s">
        <v>948</v>
      </c>
      <c r="AS90" s="3"/>
      <c r="AT90" s="5">
        <v>12</v>
      </c>
      <c r="AU90" s="5">
        <v>16</v>
      </c>
      <c r="AV90" s="5">
        <v>6</v>
      </c>
      <c r="AW90" s="5"/>
      <c r="AX90" s="5"/>
      <c r="AY90" s="5"/>
      <c r="AZ90" s="3"/>
      <c r="BA90" s="3"/>
      <c r="BB90" s="3"/>
      <c r="BC90" s="3"/>
      <c r="BD90" s="3"/>
      <c r="BE90" s="3"/>
      <c r="BF90" s="3"/>
      <c r="BG90" s="3"/>
      <c r="BH90" s="3"/>
      <c r="BI90" s="3"/>
      <c r="BJ90" s="3"/>
      <c r="BK90" s="3"/>
      <c r="BL90" s="3"/>
      <c r="BM90" s="3"/>
      <c r="BN90" s="3"/>
      <c r="BO90" s="3"/>
      <c r="BP90" s="3"/>
      <c r="BQ90" s="3"/>
      <c r="BR90" s="3"/>
      <c r="BS90" s="5"/>
      <c r="BT90" s="5"/>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19"/>
    </row>
    <row r="91" spans="1:179" ht="16.5" customHeight="1" x14ac:dyDescent="0.25">
      <c r="A91" s="43" t="s">
        <v>950</v>
      </c>
      <c r="B91" s="3"/>
      <c r="C91" s="22" t="s">
        <v>951</v>
      </c>
      <c r="D91" s="5" t="str">
        <f>VLOOKUP(F91,route!A:B,2,FALSE)</f>
        <v>MS2P Dryer Dry</v>
      </c>
      <c r="E91" s="193" t="s">
        <v>2446</v>
      </c>
      <c r="F91" s="265" t="s">
        <v>143</v>
      </c>
      <c r="G91" s="231" t="s">
        <v>951</v>
      </c>
      <c r="H91" s="193" t="s">
        <v>3011</v>
      </c>
      <c r="I91" s="193" t="s">
        <v>951</v>
      </c>
      <c r="K91" s="193" t="s">
        <v>2655</v>
      </c>
      <c r="L91" s="193"/>
      <c r="M91" s="5" t="s">
        <v>662</v>
      </c>
      <c r="N91" s="21" t="s">
        <v>663</v>
      </c>
      <c r="O91" s="25"/>
      <c r="P91" s="21" t="s">
        <v>663</v>
      </c>
      <c r="Q91" s="21" t="s">
        <v>663</v>
      </c>
      <c r="R91" s="21" t="s">
        <v>663</v>
      </c>
      <c r="S91" s="21" t="s">
        <v>663</v>
      </c>
      <c r="T91" s="21" t="s">
        <v>16</v>
      </c>
      <c r="U91" s="21" t="s">
        <v>663</v>
      </c>
      <c r="V91" s="25"/>
      <c r="W91" s="21" t="s">
        <v>16</v>
      </c>
      <c r="X91" s="21" t="s">
        <v>663</v>
      </c>
      <c r="Y91" s="21" t="s">
        <v>663</v>
      </c>
      <c r="Z91" s="21">
        <v>4</v>
      </c>
      <c r="AA91" s="21">
        <v>4</v>
      </c>
      <c r="AB91" s="21"/>
      <c r="AC91" s="214"/>
      <c r="AD91" s="214"/>
      <c r="AE91" s="21">
        <v>4</v>
      </c>
      <c r="AF91" s="21">
        <v>4</v>
      </c>
      <c r="AG91" s="21">
        <v>3</v>
      </c>
      <c r="AH91" s="21">
        <v>4</v>
      </c>
      <c r="AI91" s="21">
        <v>3</v>
      </c>
      <c r="AJ91" s="21" t="s">
        <v>819</v>
      </c>
      <c r="AK91" s="21" t="s">
        <v>664</v>
      </c>
      <c r="AL91" s="21" t="s">
        <v>16</v>
      </c>
      <c r="AM91" s="201" t="s">
        <v>3012</v>
      </c>
      <c r="AN91" s="386">
        <v>7232368</v>
      </c>
      <c r="AO91" s="314" t="e">
        <f>VLOOKUP(AN91,#REF!,1,FALSE)</f>
        <v>#REF!</v>
      </c>
      <c r="AP91" s="315">
        <f>VLOOKUP(F91,'Monthly AMS report'!GN:GO,2,FALSE)</f>
        <v>44496</v>
      </c>
      <c r="AQ91" s="316">
        <v>0.161</v>
      </c>
      <c r="AR91" s="3"/>
      <c r="AS91" s="3"/>
      <c r="AT91" s="5">
        <v>12</v>
      </c>
      <c r="AU91" s="5">
        <v>16</v>
      </c>
      <c r="AV91" s="5">
        <v>6</v>
      </c>
      <c r="AW91" s="5"/>
      <c r="AX91" s="5"/>
      <c r="AY91" s="5"/>
      <c r="AZ91" s="3"/>
      <c r="BA91" s="3"/>
      <c r="BB91" s="3"/>
      <c r="BC91" s="3"/>
      <c r="BD91" s="3"/>
      <c r="BE91" s="3"/>
      <c r="BF91" s="3"/>
      <c r="BG91" s="3"/>
      <c r="BH91" s="3"/>
      <c r="BI91" s="3"/>
      <c r="BJ91" s="3"/>
      <c r="BK91" s="3"/>
      <c r="BL91" s="3"/>
      <c r="BM91" s="3"/>
      <c r="BN91" s="3"/>
      <c r="BO91" s="3"/>
      <c r="BP91" s="3"/>
      <c r="BQ91" s="3"/>
      <c r="BR91" s="3"/>
      <c r="BS91" s="5"/>
      <c r="BT91" s="5"/>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19"/>
    </row>
    <row r="92" spans="1:179" ht="16.5" customHeight="1" x14ac:dyDescent="0.2">
      <c r="A92" s="46" t="s">
        <v>958</v>
      </c>
      <c r="B92" s="74"/>
      <c r="C92" s="32" t="s">
        <v>959</v>
      </c>
      <c r="D92" s="5" t="str">
        <f>VLOOKUP(F92,route!A:B,2,FALSE)</f>
        <v>MS2P Dryer Dry</v>
      </c>
      <c r="E92" s="233" t="s">
        <v>2392</v>
      </c>
      <c r="F92" s="265" t="s">
        <v>146</v>
      </c>
      <c r="G92" s="231" t="s">
        <v>960</v>
      </c>
      <c r="H92" s="233" t="s">
        <v>3013</v>
      </c>
      <c r="I92" s="193" t="s">
        <v>960</v>
      </c>
      <c r="K92" s="193" t="s">
        <v>2655</v>
      </c>
      <c r="L92" s="193"/>
      <c r="M92" s="5" t="s">
        <v>662</v>
      </c>
      <c r="N92" s="21" t="s">
        <v>663</v>
      </c>
      <c r="O92" s="25"/>
      <c r="P92" s="21" t="s">
        <v>663</v>
      </c>
      <c r="Q92" s="21" t="s">
        <v>663</v>
      </c>
      <c r="R92" s="21" t="s">
        <v>663</v>
      </c>
      <c r="S92" s="21" t="s">
        <v>663</v>
      </c>
      <c r="T92" s="21" t="s">
        <v>16</v>
      </c>
      <c r="U92" s="21" t="s">
        <v>663</v>
      </c>
      <c r="V92" s="25"/>
      <c r="W92" s="21" t="s">
        <v>16</v>
      </c>
      <c r="X92" s="21">
        <v>3</v>
      </c>
      <c r="Y92" s="21">
        <v>3</v>
      </c>
      <c r="Z92" s="21" t="s">
        <v>663</v>
      </c>
      <c r="AA92" s="21">
        <v>4</v>
      </c>
      <c r="AB92" s="21"/>
      <c r="AC92" s="214"/>
      <c r="AD92" s="214"/>
      <c r="AE92" s="21">
        <v>4</v>
      </c>
      <c r="AF92" s="21">
        <v>4</v>
      </c>
      <c r="AG92" s="21" t="s">
        <v>663</v>
      </c>
      <c r="AH92" s="21" t="s">
        <v>664</v>
      </c>
      <c r="AI92" s="21" t="s">
        <v>664</v>
      </c>
      <c r="AJ92" s="21" t="s">
        <v>819</v>
      </c>
      <c r="AK92" s="21" t="s">
        <v>664</v>
      </c>
      <c r="AL92" s="21" t="s">
        <v>16</v>
      </c>
      <c r="AM92" s="195" t="s">
        <v>3014</v>
      </c>
      <c r="AN92" s="387"/>
      <c r="AO92" s="314" t="e">
        <f>VLOOKUP(AN92,#REF!,1,FALSE)</f>
        <v>#REF!</v>
      </c>
      <c r="AP92" s="315">
        <f>VLOOKUP(F92,'Monthly AMS report'!GN:GO,2,FALSE)</f>
        <v>44483</v>
      </c>
      <c r="AQ92" s="316">
        <v>0.254</v>
      </c>
      <c r="AR92" s="3"/>
      <c r="AS92" s="3"/>
      <c r="AT92" s="5">
        <v>8</v>
      </c>
      <c r="AU92" s="5">
        <v>16</v>
      </c>
      <c r="AV92" s="5">
        <v>6</v>
      </c>
      <c r="AW92" s="5"/>
      <c r="AX92" s="5"/>
      <c r="AY92" s="5"/>
      <c r="AZ92" s="3"/>
      <c r="BA92" s="3"/>
      <c r="BB92" s="3"/>
      <c r="BC92" s="3"/>
      <c r="BD92" s="3"/>
      <c r="BE92" s="3"/>
      <c r="BF92" s="3"/>
      <c r="BG92" s="3"/>
      <c r="BH92" s="3"/>
      <c r="BI92" s="3"/>
      <c r="BJ92" s="3"/>
      <c r="BK92" s="3"/>
      <c r="BL92" s="3"/>
      <c r="BM92" s="3"/>
      <c r="BN92" s="3"/>
      <c r="BO92" s="3"/>
      <c r="BP92" s="3"/>
      <c r="BQ92" s="3"/>
      <c r="BR92" s="3"/>
      <c r="BS92" s="5"/>
      <c r="BT92" s="5"/>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19"/>
    </row>
    <row r="93" spans="1:179" ht="16.5" customHeight="1" x14ac:dyDescent="0.25">
      <c r="A93" s="43" t="s">
        <v>962</v>
      </c>
      <c r="B93" s="3"/>
      <c r="C93" s="22" t="s">
        <v>963</v>
      </c>
      <c r="D93" s="5" t="str">
        <f>VLOOKUP(F93,route!A:B,2,FALSE)</f>
        <v>MS2P Dryer Dry</v>
      </c>
      <c r="E93" s="193" t="s">
        <v>2455</v>
      </c>
      <c r="F93" s="265" t="s">
        <v>148</v>
      </c>
      <c r="G93" s="231" t="s">
        <v>964</v>
      </c>
      <c r="H93" s="193" t="s">
        <v>3015</v>
      </c>
      <c r="I93" s="193" t="s">
        <v>964</v>
      </c>
      <c r="K93" s="193" t="s">
        <v>2655</v>
      </c>
      <c r="L93" s="193"/>
      <c r="M93" s="5" t="s">
        <v>662</v>
      </c>
      <c r="N93" s="21" t="s">
        <v>663</v>
      </c>
      <c r="O93" s="25"/>
      <c r="P93" s="21" t="s">
        <v>663</v>
      </c>
      <c r="Q93" s="21" t="s">
        <v>663</v>
      </c>
      <c r="R93" s="21" t="s">
        <v>663</v>
      </c>
      <c r="S93" s="21" t="s">
        <v>663</v>
      </c>
      <c r="T93" s="21" t="s">
        <v>16</v>
      </c>
      <c r="U93" s="21" t="s">
        <v>663</v>
      </c>
      <c r="V93" s="25"/>
      <c r="W93" s="21" t="s">
        <v>16</v>
      </c>
      <c r="X93" s="21" t="s">
        <v>663</v>
      </c>
      <c r="Y93" s="21">
        <v>3</v>
      </c>
      <c r="Z93" s="21" t="s">
        <v>663</v>
      </c>
      <c r="AA93" s="21">
        <v>4</v>
      </c>
      <c r="AB93" s="21"/>
      <c r="AC93" s="214"/>
      <c r="AD93" s="214"/>
      <c r="AE93" s="21">
        <v>4</v>
      </c>
      <c r="AF93" s="21">
        <v>4</v>
      </c>
      <c r="AG93" s="21">
        <v>4</v>
      </c>
      <c r="AH93" s="21" t="s">
        <v>664</v>
      </c>
      <c r="AI93" s="21" t="s">
        <v>664</v>
      </c>
      <c r="AJ93" s="21" t="s">
        <v>819</v>
      </c>
      <c r="AK93" s="21" t="s">
        <v>664</v>
      </c>
      <c r="AL93" s="21" t="s">
        <v>16</v>
      </c>
      <c r="AM93" s="195" t="s">
        <v>3016</v>
      </c>
      <c r="AN93" s="386">
        <v>7228125</v>
      </c>
      <c r="AO93" s="314" t="e">
        <f>VLOOKUP(AN93,#REF!,1,FALSE)</f>
        <v>#REF!</v>
      </c>
      <c r="AP93" s="315">
        <f>VLOOKUP(F93,'Monthly AMS report'!GN:GO,2,FALSE)</f>
        <v>44483</v>
      </c>
      <c r="AQ93" s="316">
        <v>0.29299999999999998</v>
      </c>
      <c r="AR93" s="3"/>
      <c r="AS93" s="3"/>
      <c r="AT93" s="5">
        <v>8</v>
      </c>
      <c r="AU93" s="5">
        <v>16</v>
      </c>
      <c r="AV93" s="5">
        <v>6</v>
      </c>
      <c r="AW93" s="5"/>
      <c r="AX93" s="5"/>
      <c r="AY93" s="5"/>
      <c r="AZ93" s="3"/>
      <c r="BA93" s="3"/>
      <c r="BB93" s="3"/>
      <c r="BC93" s="3"/>
      <c r="BD93" s="3"/>
      <c r="BE93" s="3"/>
      <c r="BF93" s="3"/>
      <c r="BG93" s="3"/>
      <c r="BH93" s="3"/>
      <c r="BI93" s="3"/>
      <c r="BJ93" s="3"/>
      <c r="BK93" s="3"/>
      <c r="BL93" s="3"/>
      <c r="BM93" s="3"/>
      <c r="BN93" s="3"/>
      <c r="BO93" s="3"/>
      <c r="BP93" s="3"/>
      <c r="BQ93" s="3"/>
      <c r="BR93" s="3"/>
      <c r="BS93" s="5"/>
      <c r="BT93" s="5"/>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19"/>
    </row>
    <row r="94" spans="1:179" ht="16.5" customHeight="1" x14ac:dyDescent="0.2">
      <c r="A94" s="43" t="s">
        <v>965</v>
      </c>
      <c r="B94" s="3"/>
      <c r="C94" s="22" t="s">
        <v>966</v>
      </c>
      <c r="D94" s="5" t="str">
        <f>VLOOKUP(F94,route!A:B,2,FALSE)</f>
        <v>MS2P Dryer Dry</v>
      </c>
      <c r="E94" s="193" t="s">
        <v>2432</v>
      </c>
      <c r="F94" s="265" t="s">
        <v>150</v>
      </c>
      <c r="G94" s="231" t="s">
        <v>967</v>
      </c>
      <c r="H94" s="193" t="s">
        <v>3017</v>
      </c>
      <c r="I94" s="193" t="s">
        <v>967</v>
      </c>
      <c r="K94" s="193" t="s">
        <v>2655</v>
      </c>
      <c r="L94" s="193"/>
      <c r="M94" s="5" t="s">
        <v>662</v>
      </c>
      <c r="N94" s="21" t="s">
        <v>663</v>
      </c>
      <c r="O94" s="25"/>
      <c r="P94" s="21" t="s">
        <v>663</v>
      </c>
      <c r="Q94" s="21" t="s">
        <v>663</v>
      </c>
      <c r="R94" s="21" t="s">
        <v>663</v>
      </c>
      <c r="S94" s="21" t="s">
        <v>663</v>
      </c>
      <c r="T94" s="21" t="s">
        <v>16</v>
      </c>
      <c r="U94" s="21" t="s">
        <v>663</v>
      </c>
      <c r="V94" s="25"/>
      <c r="W94" s="21" t="s">
        <v>16</v>
      </c>
      <c r="X94" s="21" t="s">
        <v>663</v>
      </c>
      <c r="Y94" s="21">
        <v>4</v>
      </c>
      <c r="Z94" s="21">
        <v>4</v>
      </c>
      <c r="AA94" s="21">
        <v>3</v>
      </c>
      <c r="AB94" s="21"/>
      <c r="AC94" s="214"/>
      <c r="AD94" s="214"/>
      <c r="AE94" s="21">
        <v>3</v>
      </c>
      <c r="AF94" s="21">
        <v>3</v>
      </c>
      <c r="AG94" s="21" t="s">
        <v>663</v>
      </c>
      <c r="AH94" s="21" t="s">
        <v>664</v>
      </c>
      <c r="AI94" s="21" t="s">
        <v>664</v>
      </c>
      <c r="AJ94" s="21" t="s">
        <v>819</v>
      </c>
      <c r="AK94" s="21" t="s">
        <v>664</v>
      </c>
      <c r="AL94" s="21" t="s">
        <v>16</v>
      </c>
      <c r="AM94" s="201" t="s">
        <v>3018</v>
      </c>
      <c r="AN94" s="387" t="s">
        <v>598</v>
      </c>
      <c r="AO94" s="314" t="e">
        <f>VLOOKUP(AN94,#REF!,1,FALSE)</f>
        <v>#REF!</v>
      </c>
      <c r="AP94" s="315">
        <f>VLOOKUP(F94,'Monthly AMS report'!GN:GO,2,FALSE)</f>
        <v>44497</v>
      </c>
      <c r="AQ94" s="316">
        <v>9.5000000000000001E-2</v>
      </c>
      <c r="AR94" s="3"/>
      <c r="AS94" s="3"/>
      <c r="AT94" s="5">
        <v>12</v>
      </c>
      <c r="AU94" s="5">
        <v>16</v>
      </c>
      <c r="AV94" s="5">
        <v>6</v>
      </c>
      <c r="AW94" s="5"/>
      <c r="AX94" s="5"/>
      <c r="AY94" s="5"/>
      <c r="AZ94" s="3"/>
      <c r="BA94" s="3"/>
      <c r="BB94" s="3"/>
      <c r="BC94" s="3"/>
      <c r="BD94" s="3"/>
      <c r="BE94" s="3"/>
      <c r="BF94" s="3"/>
      <c r="BG94" s="3"/>
      <c r="BH94" s="3"/>
      <c r="BI94" s="3"/>
      <c r="BJ94" s="3"/>
      <c r="BK94" s="3"/>
      <c r="BL94" s="3"/>
      <c r="BM94" s="3"/>
      <c r="BN94" s="3"/>
      <c r="BO94" s="3"/>
      <c r="BP94" s="3"/>
      <c r="BQ94" s="3"/>
      <c r="BR94" s="3"/>
      <c r="BS94" s="5"/>
      <c r="BT94" s="5"/>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19"/>
    </row>
    <row r="95" spans="1:179" ht="16.5" customHeight="1" x14ac:dyDescent="0.2">
      <c r="A95" s="43" t="s">
        <v>968</v>
      </c>
      <c r="B95" s="3"/>
      <c r="C95" s="22" t="s">
        <v>969</v>
      </c>
      <c r="D95" s="5" t="str">
        <f>VLOOKUP(F95,route!A:B,2,FALSE)</f>
        <v>MS2P Dryer Dry</v>
      </c>
      <c r="E95" s="193" t="s">
        <v>2440</v>
      </c>
      <c r="F95" s="265" t="s">
        <v>152</v>
      </c>
      <c r="G95" s="231" t="s">
        <v>970</v>
      </c>
      <c r="H95" s="193" t="s">
        <v>3019</v>
      </c>
      <c r="I95" s="193" t="s">
        <v>970</v>
      </c>
      <c r="K95" s="193" t="s">
        <v>2655</v>
      </c>
      <c r="L95" s="193"/>
      <c r="M95" s="5" t="s">
        <v>662</v>
      </c>
      <c r="N95" s="21" t="s">
        <v>16</v>
      </c>
      <c r="O95" s="25"/>
      <c r="P95" s="21" t="s">
        <v>663</v>
      </c>
      <c r="Q95" s="21" t="s">
        <v>663</v>
      </c>
      <c r="R95" s="21" t="s">
        <v>663</v>
      </c>
      <c r="S95" s="21" t="s">
        <v>663</v>
      </c>
      <c r="T95" s="21" t="s">
        <v>16</v>
      </c>
      <c r="U95" s="21" t="s">
        <v>663</v>
      </c>
      <c r="V95" s="25"/>
      <c r="W95" s="21" t="s">
        <v>16</v>
      </c>
      <c r="X95" s="21" t="s">
        <v>663</v>
      </c>
      <c r="Y95" s="21" t="s">
        <v>663</v>
      </c>
      <c r="Z95" s="21" t="s">
        <v>16</v>
      </c>
      <c r="AA95" s="21">
        <v>3</v>
      </c>
      <c r="AB95" s="21"/>
      <c r="AC95" s="214"/>
      <c r="AD95" s="214"/>
      <c r="AE95" s="21">
        <v>3</v>
      </c>
      <c r="AF95" s="21">
        <v>3</v>
      </c>
      <c r="AG95" s="21">
        <v>2</v>
      </c>
      <c r="AH95" s="21">
        <v>2</v>
      </c>
      <c r="AI95" s="21">
        <v>2</v>
      </c>
      <c r="AJ95" s="21" t="s">
        <v>132</v>
      </c>
      <c r="AK95" s="21" t="s">
        <v>664</v>
      </c>
      <c r="AL95" s="21" t="s">
        <v>16</v>
      </c>
      <c r="AM95" s="201" t="s">
        <v>3020</v>
      </c>
      <c r="AN95" s="387"/>
      <c r="AO95" s="314" t="e">
        <f>VLOOKUP(AN95,#REF!,1,FALSE)</f>
        <v>#REF!</v>
      </c>
      <c r="AP95" s="315">
        <f>VLOOKUP(F95,'Monthly AMS report'!GN:GO,2,FALSE)</f>
        <v>44497</v>
      </c>
      <c r="AQ95" s="316">
        <v>0.32800000000000001</v>
      </c>
      <c r="AR95" s="3"/>
      <c r="AS95" s="3"/>
      <c r="AT95" s="5"/>
      <c r="AU95" s="5">
        <v>16</v>
      </c>
      <c r="AV95" s="5">
        <v>2</v>
      </c>
      <c r="AW95" s="5"/>
      <c r="AX95" s="5"/>
      <c r="AY95" s="5"/>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c r="FV95" s="3"/>
      <c r="FW95" s="19"/>
    </row>
    <row r="96" spans="1:179" ht="16.5" customHeight="1" x14ac:dyDescent="0.25">
      <c r="A96" s="46" t="s">
        <v>971</v>
      </c>
      <c r="B96" s="74"/>
      <c r="C96" s="32" t="s">
        <v>972</v>
      </c>
      <c r="D96" s="5" t="str">
        <f>VLOOKUP(F96,route!A:B,2,FALSE)</f>
        <v>MS2P Dryer Dry</v>
      </c>
      <c r="E96" s="233" t="s">
        <v>2402</v>
      </c>
      <c r="F96" s="265" t="s">
        <v>154</v>
      </c>
      <c r="G96" s="231" t="s">
        <v>973</v>
      </c>
      <c r="H96" s="233" t="s">
        <v>3021</v>
      </c>
      <c r="I96" s="193" t="s">
        <v>973</v>
      </c>
      <c r="K96" s="193" t="s">
        <v>2655</v>
      </c>
      <c r="L96" s="193"/>
      <c r="M96" s="5" t="s">
        <v>662</v>
      </c>
      <c r="N96" s="21" t="s">
        <v>663</v>
      </c>
      <c r="O96" s="25"/>
      <c r="P96" s="21" t="s">
        <v>663</v>
      </c>
      <c r="Q96" s="21" t="s">
        <v>663</v>
      </c>
      <c r="R96" s="21" t="s">
        <v>663</v>
      </c>
      <c r="S96" s="21" t="s">
        <v>663</v>
      </c>
      <c r="T96" s="21" t="s">
        <v>16</v>
      </c>
      <c r="U96" s="21" t="s">
        <v>663</v>
      </c>
      <c r="V96" s="25"/>
      <c r="W96" s="21" t="s">
        <v>16</v>
      </c>
      <c r="X96" s="21">
        <v>3</v>
      </c>
      <c r="Y96" s="21">
        <v>3</v>
      </c>
      <c r="Z96" s="21">
        <v>3</v>
      </c>
      <c r="AA96" s="21">
        <v>4</v>
      </c>
      <c r="AB96" s="21"/>
      <c r="AC96" s="214"/>
      <c r="AD96" s="214"/>
      <c r="AE96" s="21">
        <v>4</v>
      </c>
      <c r="AF96" s="21">
        <v>3</v>
      </c>
      <c r="AG96" s="21">
        <v>4</v>
      </c>
      <c r="AH96" s="21">
        <v>4</v>
      </c>
      <c r="AI96" s="21">
        <v>4</v>
      </c>
      <c r="AJ96" s="21">
        <v>4</v>
      </c>
      <c r="AK96" s="21" t="s">
        <v>664</v>
      </c>
      <c r="AL96" s="21" t="s">
        <v>16</v>
      </c>
      <c r="AM96" s="195" t="s">
        <v>3022</v>
      </c>
      <c r="AN96" s="317" t="s">
        <v>598</v>
      </c>
      <c r="AO96" s="314" t="e">
        <f>VLOOKUP(AN96,#REF!,1,FALSE)</f>
        <v>#REF!</v>
      </c>
      <c r="AP96" s="315">
        <f>VLOOKUP(F96,'Monthly AMS report'!GN:GO,2,FALSE)</f>
        <v>44483</v>
      </c>
      <c r="AQ96" s="316">
        <v>0.22700000000000001</v>
      </c>
      <c r="AR96" s="3"/>
      <c r="AS96" s="3"/>
      <c r="AT96" s="5">
        <v>8</v>
      </c>
      <c r="AU96" s="5">
        <v>16</v>
      </c>
      <c r="AV96" s="5">
        <v>6</v>
      </c>
      <c r="AW96" s="5"/>
      <c r="AX96" s="5"/>
      <c r="AY96" s="5"/>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19"/>
    </row>
    <row r="97" spans="1:182" ht="16.5" customHeight="1" x14ac:dyDescent="0.2">
      <c r="A97" s="46" t="s">
        <v>974</v>
      </c>
      <c r="B97" s="74"/>
      <c r="C97" s="32" t="s">
        <v>975</v>
      </c>
      <c r="D97" s="5" t="str">
        <f>VLOOKUP(F97,route!A:B,2,FALSE)</f>
        <v>MS2P Dryer Dry</v>
      </c>
      <c r="E97" s="233" t="s">
        <v>2397</v>
      </c>
      <c r="F97" s="265" t="s">
        <v>155</v>
      </c>
      <c r="G97" s="231" t="s">
        <v>976</v>
      </c>
      <c r="H97" s="233" t="s">
        <v>3023</v>
      </c>
      <c r="I97" s="193" t="s">
        <v>976</v>
      </c>
      <c r="K97" s="193" t="s">
        <v>2655</v>
      </c>
      <c r="L97" s="193"/>
      <c r="M97" s="5" t="s">
        <v>662</v>
      </c>
      <c r="N97" s="21" t="s">
        <v>663</v>
      </c>
      <c r="O97" s="25"/>
      <c r="P97" s="21" t="s">
        <v>663</v>
      </c>
      <c r="Q97" s="21" t="s">
        <v>663</v>
      </c>
      <c r="R97" s="21" t="s">
        <v>663</v>
      </c>
      <c r="S97" s="21" t="s">
        <v>663</v>
      </c>
      <c r="T97" s="21" t="s">
        <v>16</v>
      </c>
      <c r="U97" s="21" t="s">
        <v>663</v>
      </c>
      <c r="V97" s="25"/>
      <c r="W97" s="21" t="s">
        <v>16</v>
      </c>
      <c r="X97" s="21" t="s">
        <v>663</v>
      </c>
      <c r="Y97" s="21" t="s">
        <v>663</v>
      </c>
      <c r="Z97" s="21" t="s">
        <v>663</v>
      </c>
      <c r="AA97" s="21">
        <v>4</v>
      </c>
      <c r="AB97" s="21"/>
      <c r="AC97" s="214"/>
      <c r="AD97" s="214"/>
      <c r="AE97" s="21">
        <v>4</v>
      </c>
      <c r="AF97" s="21">
        <v>4</v>
      </c>
      <c r="AG97" s="21" t="s">
        <v>663</v>
      </c>
      <c r="AH97" s="21" t="s">
        <v>664</v>
      </c>
      <c r="AI97" s="21" t="s">
        <v>664</v>
      </c>
      <c r="AJ97" s="21" t="s">
        <v>819</v>
      </c>
      <c r="AK97" s="21" t="s">
        <v>664</v>
      </c>
      <c r="AL97" s="21" t="s">
        <v>16</v>
      </c>
      <c r="AM97" s="195" t="s">
        <v>3018</v>
      </c>
      <c r="AN97" s="387"/>
      <c r="AO97" s="314" t="e">
        <f>VLOOKUP(AN97,#REF!,1,FALSE)</f>
        <v>#REF!</v>
      </c>
      <c r="AP97" s="315">
        <f>VLOOKUP(F97,'Monthly AMS report'!GN:GO,2,FALSE)</f>
        <v>44496</v>
      </c>
      <c r="AQ97" s="316">
        <v>0.23499999999999999</v>
      </c>
      <c r="AR97" s="3"/>
      <c r="AS97" s="3"/>
      <c r="AT97" s="5">
        <v>8</v>
      </c>
      <c r="AU97" s="5">
        <v>16</v>
      </c>
      <c r="AV97" s="5">
        <v>6</v>
      </c>
      <c r="AW97" s="5"/>
      <c r="AX97" s="5"/>
      <c r="AY97" s="5"/>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19"/>
    </row>
    <row r="98" spans="1:182" ht="16.5" customHeight="1" x14ac:dyDescent="0.25">
      <c r="A98" s="43" t="s">
        <v>977</v>
      </c>
      <c r="B98" s="3"/>
      <c r="C98" s="22" t="s">
        <v>978</v>
      </c>
      <c r="D98" s="5" t="str">
        <f>VLOOKUP(F98,route!A:B,2,FALSE)</f>
        <v>MS2P Dryer Dry</v>
      </c>
      <c r="E98" s="193" t="s">
        <v>2434</v>
      </c>
      <c r="F98" s="265" t="s">
        <v>156</v>
      </c>
      <c r="G98" s="231" t="s">
        <v>979</v>
      </c>
      <c r="H98" s="193" t="s">
        <v>3024</v>
      </c>
      <c r="I98" s="193" t="s">
        <v>979</v>
      </c>
      <c r="K98" s="193" t="s">
        <v>2655</v>
      </c>
      <c r="L98" s="193" t="s">
        <v>3025</v>
      </c>
      <c r="M98" s="5" t="s">
        <v>662</v>
      </c>
      <c r="N98" s="21" t="s">
        <v>663</v>
      </c>
      <c r="O98" s="25"/>
      <c r="P98" s="21" t="s">
        <v>663</v>
      </c>
      <c r="Q98" s="21" t="s">
        <v>663</v>
      </c>
      <c r="R98" s="21" t="s">
        <v>663</v>
      </c>
      <c r="S98" s="21" t="s">
        <v>663</v>
      </c>
      <c r="T98" s="21" t="s">
        <v>16</v>
      </c>
      <c r="U98" s="21" t="s">
        <v>663</v>
      </c>
      <c r="V98" s="25"/>
      <c r="W98" s="21" t="s">
        <v>16</v>
      </c>
      <c r="X98" s="21" t="s">
        <v>663</v>
      </c>
      <c r="Y98" s="21">
        <v>4</v>
      </c>
      <c r="Z98" s="21" t="s">
        <v>663</v>
      </c>
      <c r="AA98" s="21" t="s">
        <v>663</v>
      </c>
      <c r="AB98" s="21"/>
      <c r="AC98" s="214"/>
      <c r="AD98" s="214"/>
      <c r="AE98" s="21" t="s">
        <v>663</v>
      </c>
      <c r="AF98" s="21">
        <v>4</v>
      </c>
      <c r="AG98" s="21" t="s">
        <v>663</v>
      </c>
      <c r="AH98" s="21">
        <v>4</v>
      </c>
      <c r="AI98" s="21">
        <v>4</v>
      </c>
      <c r="AJ98" s="21">
        <v>4</v>
      </c>
      <c r="AK98" s="21" t="s">
        <v>664</v>
      </c>
      <c r="AL98" s="21" t="s">
        <v>16</v>
      </c>
      <c r="AM98" s="195" t="s">
        <v>3026</v>
      </c>
      <c r="AN98" s="383">
        <v>7257617</v>
      </c>
      <c r="AO98" s="314" t="e">
        <f>VLOOKUP(AN98,#REF!,1,FALSE)</f>
        <v>#REF!</v>
      </c>
      <c r="AP98" s="315">
        <f>VLOOKUP(F98,'Monthly AMS report'!GN:GO,2,FALSE)</f>
        <v>44497</v>
      </c>
      <c r="AQ98" s="316">
        <v>0.11600000000000001</v>
      </c>
      <c r="AR98" s="3"/>
      <c r="AS98" s="3"/>
      <c r="AT98" s="5">
        <v>12</v>
      </c>
      <c r="AU98" s="5">
        <v>16</v>
      </c>
      <c r="AV98" s="5">
        <v>6</v>
      </c>
      <c r="AW98" s="5"/>
      <c r="AX98" s="5"/>
      <c r="AY98" s="5"/>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19"/>
    </row>
    <row r="99" spans="1:182" ht="16.5" customHeight="1" x14ac:dyDescent="0.25">
      <c r="A99" s="43" t="s">
        <v>980</v>
      </c>
      <c r="B99" s="3"/>
      <c r="C99" s="22" t="s">
        <v>981</v>
      </c>
      <c r="D99" s="5" t="str">
        <f>VLOOKUP(F99,route!A:B,2,FALSE)</f>
        <v>MS2P Dryer Dry</v>
      </c>
      <c r="E99" s="193" t="s">
        <v>2442</v>
      </c>
      <c r="F99" s="265" t="s">
        <v>157</v>
      </c>
      <c r="G99" s="231" t="s">
        <v>982</v>
      </c>
      <c r="H99" s="193" t="s">
        <v>3027</v>
      </c>
      <c r="I99" s="193" t="s">
        <v>982</v>
      </c>
      <c r="K99" s="193" t="s">
        <v>2655</v>
      </c>
      <c r="L99" s="193"/>
      <c r="M99" s="5" t="s">
        <v>662</v>
      </c>
      <c r="N99" s="21" t="s">
        <v>16</v>
      </c>
      <c r="O99" s="25"/>
      <c r="P99" s="21" t="s">
        <v>663</v>
      </c>
      <c r="Q99" s="21" t="s">
        <v>663</v>
      </c>
      <c r="R99" s="21" t="s">
        <v>663</v>
      </c>
      <c r="S99" s="21" t="s">
        <v>663</v>
      </c>
      <c r="T99" s="21" t="s">
        <v>16</v>
      </c>
      <c r="U99" s="21" t="s">
        <v>16</v>
      </c>
      <c r="V99" s="25"/>
      <c r="W99" s="21" t="s">
        <v>16</v>
      </c>
      <c r="X99" s="21" t="s">
        <v>663</v>
      </c>
      <c r="Y99" s="21" t="s">
        <v>663</v>
      </c>
      <c r="Z99" s="21">
        <v>4</v>
      </c>
      <c r="AA99" s="21">
        <v>3</v>
      </c>
      <c r="AB99" s="21"/>
      <c r="AC99" s="214"/>
      <c r="AD99" s="214"/>
      <c r="AE99" s="21">
        <v>3</v>
      </c>
      <c r="AF99" s="21" t="s">
        <v>4</v>
      </c>
      <c r="AG99" s="21">
        <v>3</v>
      </c>
      <c r="AH99" s="21">
        <v>3</v>
      </c>
      <c r="AI99" s="21">
        <v>3</v>
      </c>
      <c r="AJ99" s="21">
        <v>4</v>
      </c>
      <c r="AK99" s="21" t="s">
        <v>664</v>
      </c>
      <c r="AL99" s="21" t="s">
        <v>16</v>
      </c>
      <c r="AM99" s="195" t="s">
        <v>3028</v>
      </c>
      <c r="AN99" s="383">
        <v>7257618</v>
      </c>
      <c r="AO99" s="314" t="e">
        <f>VLOOKUP(AN99,#REF!,1,FALSE)</f>
        <v>#REF!</v>
      </c>
      <c r="AP99" s="315">
        <f>VLOOKUP(F99,'Monthly AMS report'!GN:GO,2,FALSE)</f>
        <v>44497</v>
      </c>
      <c r="AQ99" s="316">
        <v>0.35899999999999999</v>
      </c>
      <c r="AR99" s="3"/>
      <c r="AS99" s="3"/>
      <c r="AT99" s="5"/>
      <c r="AU99" s="5">
        <v>16</v>
      </c>
      <c r="AV99" s="5">
        <v>6</v>
      </c>
      <c r="AW99" s="5"/>
      <c r="AX99" s="5"/>
      <c r="AY99" s="5"/>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19"/>
    </row>
    <row r="100" spans="1:182" ht="16.5" customHeight="1" x14ac:dyDescent="0.25">
      <c r="A100" s="44" t="s">
        <v>832</v>
      </c>
      <c r="B100" s="3"/>
      <c r="C100" s="34" t="s">
        <v>833</v>
      </c>
      <c r="D100" s="5" t="str">
        <f>VLOOKUP(F100,route!A:B,2,FALSE)</f>
        <v>MS2P Dryer Dry</v>
      </c>
      <c r="E100" s="193" t="s">
        <v>2449</v>
      </c>
      <c r="F100" s="265" t="s">
        <v>158</v>
      </c>
      <c r="G100" s="231" t="s">
        <v>834</v>
      </c>
      <c r="H100" s="193" t="s">
        <v>3029</v>
      </c>
      <c r="I100" s="193" t="s">
        <v>834</v>
      </c>
      <c r="K100" s="193" t="s">
        <v>2655</v>
      </c>
      <c r="L100" s="193"/>
      <c r="M100" s="5" t="s">
        <v>662</v>
      </c>
      <c r="N100" s="21" t="s">
        <v>663</v>
      </c>
      <c r="O100" s="25"/>
      <c r="P100" s="21" t="s">
        <v>663</v>
      </c>
      <c r="Q100" s="21" t="s">
        <v>663</v>
      </c>
      <c r="R100" s="21" t="s">
        <v>663</v>
      </c>
      <c r="S100" s="21" t="s">
        <v>663</v>
      </c>
      <c r="T100" s="21" t="s">
        <v>16</v>
      </c>
      <c r="U100" s="21" t="s">
        <v>663</v>
      </c>
      <c r="V100" s="25"/>
      <c r="W100" s="21" t="s">
        <v>16</v>
      </c>
      <c r="X100" s="21" t="s">
        <v>663</v>
      </c>
      <c r="Y100" s="21" t="s">
        <v>663</v>
      </c>
      <c r="Z100" s="21">
        <v>3</v>
      </c>
      <c r="AA100" s="21">
        <v>4</v>
      </c>
      <c r="AB100" s="21"/>
      <c r="AC100" s="214"/>
      <c r="AD100" s="214"/>
      <c r="AE100" s="21" t="s">
        <v>663</v>
      </c>
      <c r="AF100" s="21">
        <v>3</v>
      </c>
      <c r="AG100" s="21">
        <v>3</v>
      </c>
      <c r="AH100" s="21">
        <v>4</v>
      </c>
      <c r="AI100" s="21">
        <v>3</v>
      </c>
      <c r="AJ100" s="21">
        <v>3</v>
      </c>
      <c r="AK100" s="21" t="s">
        <v>664</v>
      </c>
      <c r="AL100" s="21" t="s">
        <v>16</v>
      </c>
      <c r="AM100" s="195" t="s">
        <v>3030</v>
      </c>
      <c r="AN100" s="383">
        <v>7248681</v>
      </c>
      <c r="AO100" s="314" t="e">
        <f>VLOOKUP(AN100,#REF!,1,FALSE)</f>
        <v>#REF!</v>
      </c>
      <c r="AP100" s="315">
        <f>VLOOKUP(F100,'Monthly AMS report'!GN:GO,2,FALSE)</f>
        <v>44497</v>
      </c>
      <c r="AQ100" s="316">
        <v>0.19800000000000001</v>
      </c>
      <c r="AR100" s="3"/>
      <c r="AS100" s="3"/>
      <c r="AT100" s="5">
        <v>10</v>
      </c>
      <c r="AU100" s="5">
        <v>16</v>
      </c>
      <c r="AV100" s="5">
        <v>6</v>
      </c>
      <c r="AW100" s="5"/>
      <c r="AX100" s="5"/>
      <c r="AY100" s="5"/>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19"/>
    </row>
    <row r="101" spans="1:182" ht="16.5" customHeight="1" x14ac:dyDescent="0.2">
      <c r="A101" s="43" t="s">
        <v>826</v>
      </c>
      <c r="B101" s="3"/>
      <c r="C101" s="22" t="s">
        <v>827</v>
      </c>
      <c r="D101" s="5" t="str">
        <f>VLOOKUP(F101,route!A:B,2,FALSE)</f>
        <v>MS2P Dryer Dry</v>
      </c>
      <c r="E101" s="193" t="s">
        <v>2430</v>
      </c>
      <c r="F101" s="265" t="s">
        <v>139</v>
      </c>
      <c r="G101" s="231" t="s">
        <v>828</v>
      </c>
      <c r="H101" s="193" t="s">
        <v>3031</v>
      </c>
      <c r="I101" s="193" t="s">
        <v>828</v>
      </c>
      <c r="K101" s="193" t="s">
        <v>2655</v>
      </c>
      <c r="L101" s="193"/>
      <c r="M101" s="5" t="s">
        <v>662</v>
      </c>
      <c r="N101" s="21" t="s">
        <v>663</v>
      </c>
      <c r="O101" s="25"/>
      <c r="P101" s="21" t="s">
        <v>663</v>
      </c>
      <c r="Q101" s="21" t="s">
        <v>663</v>
      </c>
      <c r="R101" s="21" t="s">
        <v>663</v>
      </c>
      <c r="S101" s="21" t="s">
        <v>663</v>
      </c>
      <c r="T101" s="21" t="s">
        <v>16</v>
      </c>
      <c r="U101" s="21" t="s">
        <v>663</v>
      </c>
      <c r="V101" s="25"/>
      <c r="W101" s="21" t="s">
        <v>16</v>
      </c>
      <c r="X101" s="21" t="s">
        <v>663</v>
      </c>
      <c r="Y101" s="21" t="s">
        <v>663</v>
      </c>
      <c r="Z101" s="21" t="s">
        <v>663</v>
      </c>
      <c r="AA101" s="21" t="s">
        <v>663</v>
      </c>
      <c r="AB101" s="21"/>
      <c r="AC101" s="214"/>
      <c r="AD101" s="214"/>
      <c r="AE101" s="21" t="s">
        <v>663</v>
      </c>
      <c r="AF101" s="21" t="s">
        <v>4</v>
      </c>
      <c r="AG101" s="21" t="s">
        <v>16</v>
      </c>
      <c r="AH101" s="21" t="s">
        <v>664</v>
      </c>
      <c r="AI101" s="21" t="s">
        <v>664</v>
      </c>
      <c r="AJ101" s="21" t="s">
        <v>819</v>
      </c>
      <c r="AK101" s="21" t="s">
        <v>664</v>
      </c>
      <c r="AL101" s="21" t="s">
        <v>16</v>
      </c>
      <c r="AM101" s="24"/>
      <c r="AN101" s="387"/>
      <c r="AO101" s="314" t="e">
        <f>VLOOKUP(AN101,#REF!,1,FALSE)</f>
        <v>#REF!</v>
      </c>
      <c r="AP101" s="315">
        <f>VLOOKUP(F101,'Monthly AMS report'!GN:GO,2,FALSE)</f>
        <v>44483</v>
      </c>
      <c r="AQ101" s="316">
        <v>0.13200000000000001</v>
      </c>
      <c r="AR101" s="3"/>
      <c r="AS101" s="3"/>
      <c r="AT101" s="5">
        <v>7</v>
      </c>
      <c r="AU101" s="5">
        <v>16</v>
      </c>
      <c r="AV101" s="5">
        <v>6</v>
      </c>
      <c r="AW101" s="5"/>
      <c r="AX101" s="5"/>
      <c r="AY101" s="5"/>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c r="FV101" s="3"/>
      <c r="FW101" s="19"/>
    </row>
    <row r="102" spans="1:182" ht="16.5" customHeight="1" x14ac:dyDescent="0.25">
      <c r="A102" s="43" t="s">
        <v>954</v>
      </c>
      <c r="B102" s="3"/>
      <c r="C102" s="22" t="s">
        <v>955</v>
      </c>
      <c r="D102" s="5" t="str">
        <f>VLOOKUP(F102,route!A:B,2,FALSE)</f>
        <v>MS2P Dryer Dry</v>
      </c>
      <c r="E102" s="193" t="s">
        <v>2452</v>
      </c>
      <c r="F102" s="265" t="s">
        <v>145</v>
      </c>
      <c r="G102" s="231" t="s">
        <v>956</v>
      </c>
      <c r="H102" s="193" t="s">
        <v>3032</v>
      </c>
      <c r="I102" s="193" t="s">
        <v>956</v>
      </c>
      <c r="K102" s="193" t="s">
        <v>2655</v>
      </c>
      <c r="L102" s="193"/>
      <c r="M102" s="5" t="s">
        <v>662</v>
      </c>
      <c r="N102" s="21" t="s">
        <v>663</v>
      </c>
      <c r="O102" s="25"/>
      <c r="P102" s="21" t="s">
        <v>663</v>
      </c>
      <c r="Q102" s="21" t="s">
        <v>663</v>
      </c>
      <c r="R102" s="21" t="s">
        <v>663</v>
      </c>
      <c r="S102" s="21" t="s">
        <v>663</v>
      </c>
      <c r="T102" s="21" t="s">
        <v>16</v>
      </c>
      <c r="U102" s="21" t="s">
        <v>663</v>
      </c>
      <c r="V102" s="25"/>
      <c r="W102" s="21" t="s">
        <v>16</v>
      </c>
      <c r="X102" s="21" t="s">
        <v>663</v>
      </c>
      <c r="Y102" s="21" t="s">
        <v>663</v>
      </c>
      <c r="Z102" s="21">
        <v>4</v>
      </c>
      <c r="AA102" s="21">
        <v>4</v>
      </c>
      <c r="AB102" s="21"/>
      <c r="AC102" s="214"/>
      <c r="AD102" s="214"/>
      <c r="AE102" s="21" t="s">
        <v>663</v>
      </c>
      <c r="AF102" s="21">
        <v>4</v>
      </c>
      <c r="AG102" s="21" t="s">
        <v>663</v>
      </c>
      <c r="AH102" s="21" t="s">
        <v>663</v>
      </c>
      <c r="AI102" s="21" t="s">
        <v>663</v>
      </c>
      <c r="AJ102" s="21" t="s">
        <v>663</v>
      </c>
      <c r="AK102" s="21" t="s">
        <v>664</v>
      </c>
      <c r="AL102" s="21" t="s">
        <v>16</v>
      </c>
      <c r="AM102" s="24" t="s">
        <v>3033</v>
      </c>
      <c r="AN102" s="317" t="s">
        <v>598</v>
      </c>
      <c r="AO102" s="314" t="e">
        <f>VLOOKUP(AN102,#REF!,1,FALSE)</f>
        <v>#REF!</v>
      </c>
      <c r="AP102" s="315">
        <f>VLOOKUP(F102,'Monthly AMS report'!GN:GO,2,FALSE)</f>
        <v>44483</v>
      </c>
      <c r="AQ102" s="316">
        <v>0.17499999999999999</v>
      </c>
      <c r="AR102" s="3"/>
      <c r="AS102" s="3"/>
      <c r="AT102" s="5">
        <v>6</v>
      </c>
      <c r="AU102" s="5">
        <v>16</v>
      </c>
      <c r="AV102" s="5">
        <v>6</v>
      </c>
      <c r="AW102" s="5"/>
      <c r="AX102" s="5"/>
      <c r="AY102" s="5"/>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c r="FV102" s="3"/>
      <c r="FW102" s="19"/>
    </row>
    <row r="103" spans="1:182" ht="16.5" customHeight="1" x14ac:dyDescent="0.2">
      <c r="A103" s="43" t="s">
        <v>1013</v>
      </c>
      <c r="B103" s="3"/>
      <c r="C103" s="22" t="s">
        <v>1014</v>
      </c>
      <c r="D103" s="5" t="str">
        <f>VLOOKUP(F103,route!A:B,2,FALSE)</f>
        <v>MS2P Dryer Wet</v>
      </c>
      <c r="E103" s="193" t="s">
        <v>2424</v>
      </c>
      <c r="F103" s="265" t="s">
        <v>171</v>
      </c>
      <c r="G103" s="231" t="s">
        <v>1015</v>
      </c>
      <c r="H103" s="193" t="s">
        <v>3034</v>
      </c>
      <c r="I103" s="193" t="s">
        <v>3035</v>
      </c>
      <c r="K103" s="193" t="s">
        <v>1897</v>
      </c>
      <c r="L103" s="193"/>
      <c r="M103" s="5" t="s">
        <v>662</v>
      </c>
      <c r="N103" s="21" t="s">
        <v>16</v>
      </c>
      <c r="O103" s="25"/>
      <c r="P103" s="21" t="s">
        <v>663</v>
      </c>
      <c r="Q103" s="21" t="s">
        <v>663</v>
      </c>
      <c r="R103" s="21" t="s">
        <v>16</v>
      </c>
      <c r="S103" s="21" t="s">
        <v>663</v>
      </c>
      <c r="T103" s="21" t="s">
        <v>16</v>
      </c>
      <c r="U103" s="21" t="s">
        <v>663</v>
      </c>
      <c r="V103" s="25"/>
      <c r="W103" s="21" t="s">
        <v>16</v>
      </c>
      <c r="X103" s="21" t="s">
        <v>16</v>
      </c>
      <c r="Y103" s="21" t="s">
        <v>16</v>
      </c>
      <c r="Z103" s="21" t="s">
        <v>663</v>
      </c>
      <c r="AA103" s="21" t="s">
        <v>663</v>
      </c>
      <c r="AB103" s="21"/>
      <c r="AC103" s="214"/>
      <c r="AD103" s="214"/>
      <c r="AE103" s="21" t="s">
        <v>16</v>
      </c>
      <c r="AF103" s="21" t="s">
        <v>4</v>
      </c>
      <c r="AG103" s="21" t="s">
        <v>663</v>
      </c>
      <c r="AH103" s="21" t="s">
        <v>664</v>
      </c>
      <c r="AI103" s="21" t="s">
        <v>664</v>
      </c>
      <c r="AJ103" s="21" t="s">
        <v>16</v>
      </c>
      <c r="AK103" s="21" t="s">
        <v>819</v>
      </c>
      <c r="AL103" s="21" t="s">
        <v>16</v>
      </c>
      <c r="AM103" s="24"/>
      <c r="AN103" s="387"/>
      <c r="AO103" s="314" t="e">
        <f>VLOOKUP(AN103,#REF!,1,FALSE)</f>
        <v>#REF!</v>
      </c>
      <c r="AP103" s="315">
        <f>VLOOKUP(F103,'Monthly AMS report'!GN:GO,2,FALSE)</f>
        <v>44481</v>
      </c>
      <c r="AQ103" s="316">
        <v>0.13800000000000001</v>
      </c>
      <c r="AR103" s="3"/>
      <c r="AS103" s="3"/>
      <c r="AT103" s="5"/>
      <c r="AU103" s="5">
        <v>16</v>
      </c>
      <c r="AV103" s="5">
        <v>6</v>
      </c>
      <c r="AW103" s="5"/>
      <c r="AX103" s="5"/>
      <c r="AY103" s="5"/>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c r="FV103" s="3"/>
      <c r="FW103" s="19"/>
    </row>
    <row r="104" spans="1:182" ht="16.5" customHeight="1" x14ac:dyDescent="0.25">
      <c r="A104" s="43" t="s">
        <v>1025</v>
      </c>
      <c r="B104" s="3"/>
      <c r="C104" s="3" t="s">
        <v>1026</v>
      </c>
      <c r="D104" s="5" t="str">
        <f>VLOOKUP(F104,route!A:B,2,FALSE)</f>
        <v>MS2P Feed Dryer</v>
      </c>
      <c r="E104" s="232"/>
      <c r="F104" s="263" t="s">
        <v>184</v>
      </c>
      <c r="G104" s="231" t="s">
        <v>1027</v>
      </c>
      <c r="H104" s="235"/>
      <c r="J104" s="6"/>
      <c r="L104" s="193"/>
      <c r="M104" s="5" t="s">
        <v>813</v>
      </c>
      <c r="N104" s="21" t="s">
        <v>16</v>
      </c>
      <c r="O104" s="25" t="s">
        <v>16</v>
      </c>
      <c r="P104" s="25" t="s">
        <v>16</v>
      </c>
      <c r="Q104" s="25" t="s">
        <v>16</v>
      </c>
      <c r="R104" s="25" t="s">
        <v>16</v>
      </c>
      <c r="S104" s="25" t="s">
        <v>16</v>
      </c>
      <c r="T104" s="25" t="s">
        <v>16</v>
      </c>
      <c r="U104" s="25" t="s">
        <v>16</v>
      </c>
      <c r="V104" s="25"/>
      <c r="W104" s="25" t="s">
        <v>16</v>
      </c>
      <c r="X104" s="25" t="s">
        <v>16</v>
      </c>
      <c r="Y104" s="25" t="s">
        <v>16</v>
      </c>
      <c r="Z104" s="25" t="s">
        <v>16</v>
      </c>
      <c r="AA104" s="25" t="s">
        <v>16</v>
      </c>
      <c r="AB104" s="25"/>
      <c r="AC104" s="214"/>
      <c r="AD104" s="214"/>
      <c r="AE104" s="25" t="s">
        <v>16</v>
      </c>
      <c r="AF104" s="25" t="s">
        <v>16</v>
      </c>
      <c r="AG104" s="21">
        <v>2</v>
      </c>
      <c r="AH104" s="21">
        <v>1</v>
      </c>
      <c r="AI104" s="21">
        <v>1</v>
      </c>
      <c r="AJ104" s="21" t="s">
        <v>16</v>
      </c>
      <c r="AK104" s="21" t="s">
        <v>16</v>
      </c>
      <c r="AL104" s="21" t="s">
        <v>16</v>
      </c>
      <c r="AM104" s="201" t="s">
        <v>3036</v>
      </c>
      <c r="AN104" s="387" t="s">
        <v>598</v>
      </c>
      <c r="AO104" s="95"/>
      <c r="AP104" s="315">
        <f>VLOOKUP(F104,'Monthly AMS report'!GN:GO,2,FALSE)</f>
        <v>44406</v>
      </c>
      <c r="AQ104" s="316"/>
      <c r="AR104" s="22"/>
      <c r="AS104" s="22"/>
      <c r="AT104" s="5">
        <v>6</v>
      </c>
      <c r="AV104" s="5"/>
      <c r="AW104" s="5"/>
      <c r="AX104" s="5"/>
      <c r="AY104" s="5"/>
      <c r="AZ104" s="3"/>
      <c r="BA104" s="3"/>
      <c r="BB104" s="3"/>
      <c r="BC104" s="3"/>
      <c r="BD104" s="3"/>
      <c r="BE104" s="3"/>
      <c r="BF104" s="3"/>
      <c r="BG104" s="3"/>
      <c r="BH104" s="3"/>
      <c r="BI104" s="3"/>
      <c r="BJ104" s="3"/>
      <c r="BK104" s="3"/>
      <c r="BL104" s="3"/>
      <c r="BM104" s="3"/>
      <c r="BN104" s="3"/>
      <c r="BO104" s="3"/>
      <c r="BP104" s="3"/>
      <c r="BQ104" s="3"/>
      <c r="BR104" s="3"/>
      <c r="BS104" s="5"/>
      <c r="BT104" s="5"/>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19"/>
    </row>
    <row r="105" spans="1:182" ht="16.5" customHeight="1" x14ac:dyDescent="0.25">
      <c r="A105" s="46" t="s">
        <v>1066</v>
      </c>
      <c r="B105" s="74"/>
      <c r="C105" s="32" t="s">
        <v>1067</v>
      </c>
      <c r="D105" s="5" t="str">
        <f>VLOOKUP(F105,route!A:B,2,FALSE)</f>
        <v>MS2P Feed Dryer</v>
      </c>
      <c r="E105" s="233" t="s">
        <v>2374</v>
      </c>
      <c r="F105" s="265" t="s">
        <v>179</v>
      </c>
      <c r="G105" s="231" t="s">
        <v>1068</v>
      </c>
      <c r="H105" s="233" t="s">
        <v>3037</v>
      </c>
      <c r="I105" s="193" t="s">
        <v>1068</v>
      </c>
      <c r="K105" s="193" t="s">
        <v>2652</v>
      </c>
      <c r="L105" s="193"/>
      <c r="M105" s="5" t="s">
        <v>662</v>
      </c>
      <c r="N105" s="21" t="s">
        <v>16</v>
      </c>
      <c r="O105" s="25"/>
      <c r="P105" s="21" t="s">
        <v>16</v>
      </c>
      <c r="Q105" s="21" t="s">
        <v>663</v>
      </c>
      <c r="R105" s="21" t="s">
        <v>16</v>
      </c>
      <c r="S105" s="21" t="s">
        <v>663</v>
      </c>
      <c r="T105" s="21" t="s">
        <v>16</v>
      </c>
      <c r="U105" s="21" t="s">
        <v>16</v>
      </c>
      <c r="V105" s="25"/>
      <c r="W105" s="21" t="s">
        <v>16</v>
      </c>
      <c r="X105" s="21" t="s">
        <v>16</v>
      </c>
      <c r="Y105" s="21" t="s">
        <v>663</v>
      </c>
      <c r="Z105" s="21" t="s">
        <v>4</v>
      </c>
      <c r="AA105" s="21">
        <v>3</v>
      </c>
      <c r="AB105" s="21"/>
      <c r="AC105" s="214"/>
      <c r="AD105" s="214"/>
      <c r="AE105" s="21">
        <v>3</v>
      </c>
      <c r="AF105" s="21">
        <v>3</v>
      </c>
      <c r="AG105" s="21">
        <v>3</v>
      </c>
      <c r="AH105" s="21">
        <v>3</v>
      </c>
      <c r="AI105" s="21">
        <v>3</v>
      </c>
      <c r="AJ105" s="21" t="s">
        <v>819</v>
      </c>
      <c r="AK105" s="21" t="s">
        <v>664</v>
      </c>
      <c r="AL105" s="21" t="s">
        <v>16</v>
      </c>
      <c r="AM105" s="195" t="s">
        <v>3038</v>
      </c>
      <c r="AN105" s="386">
        <v>7235955</v>
      </c>
      <c r="AO105" s="314" t="e">
        <f>VLOOKUP(AN105,#REF!,1,FALSE)</f>
        <v>#REF!</v>
      </c>
      <c r="AP105" s="315">
        <f>VLOOKUP(F105,'Monthly AMS report'!GN:GO,2,FALSE)</f>
        <v>44473</v>
      </c>
      <c r="AQ105" s="316">
        <v>0.313</v>
      </c>
      <c r="AR105" s="3"/>
      <c r="AS105" s="3"/>
      <c r="AT105" s="5">
        <v>6</v>
      </c>
      <c r="AU105" s="5">
        <v>16</v>
      </c>
      <c r="AV105" s="5">
        <v>2</v>
      </c>
      <c r="AW105" s="5"/>
      <c r="AX105" s="5"/>
      <c r="AY105" s="5"/>
      <c r="AZ105" s="3"/>
      <c r="BA105" s="3"/>
      <c r="BB105" s="3"/>
      <c r="BC105" s="3"/>
      <c r="BD105" s="3"/>
      <c r="BE105" s="3"/>
      <c r="BF105" s="3"/>
      <c r="BG105" s="3"/>
      <c r="BH105" s="3"/>
      <c r="BI105" s="3"/>
      <c r="BJ105" s="3"/>
      <c r="BK105" s="3"/>
      <c r="BL105" s="3"/>
      <c r="BM105" s="3"/>
      <c r="BN105" s="3"/>
      <c r="BO105" s="3"/>
      <c r="BP105" s="3"/>
      <c r="BQ105" s="3"/>
      <c r="BR105" s="3"/>
      <c r="BS105" s="5"/>
      <c r="BT105" s="5"/>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c r="FV105" s="3"/>
      <c r="FW105" s="19"/>
      <c r="FZ105" s="1" t="s">
        <v>1016</v>
      </c>
    </row>
    <row r="106" spans="1:182" ht="16.5" customHeight="1" x14ac:dyDescent="0.25">
      <c r="A106" s="43" t="s">
        <v>1020</v>
      </c>
      <c r="B106" s="3"/>
      <c r="C106" s="22" t="s">
        <v>1021</v>
      </c>
      <c r="D106" s="5" t="str">
        <f>VLOOKUP(F106,route!A:B,2,FALSE)</f>
        <v>MS2P Dryer Wet</v>
      </c>
      <c r="E106" s="193" t="s">
        <v>2415</v>
      </c>
      <c r="F106" s="265" t="s">
        <v>172</v>
      </c>
      <c r="G106" s="231" t="s">
        <v>1022</v>
      </c>
      <c r="H106" s="193" t="s">
        <v>3039</v>
      </c>
      <c r="I106" s="193" t="s">
        <v>1022</v>
      </c>
      <c r="K106" s="193" t="s">
        <v>1897</v>
      </c>
      <c r="L106" s="193" t="s">
        <v>1023</v>
      </c>
      <c r="M106" s="5" t="s">
        <v>662</v>
      </c>
      <c r="N106" s="21" t="s">
        <v>16</v>
      </c>
      <c r="O106" s="25"/>
      <c r="P106" s="21" t="s">
        <v>663</v>
      </c>
      <c r="Q106" s="21">
        <v>3</v>
      </c>
      <c r="R106" s="21">
        <v>3</v>
      </c>
      <c r="S106" s="21" t="s">
        <v>663</v>
      </c>
      <c r="T106" s="21" t="s">
        <v>16</v>
      </c>
      <c r="U106" s="21">
        <v>3</v>
      </c>
      <c r="V106" s="25"/>
      <c r="W106" s="21" t="s">
        <v>16</v>
      </c>
      <c r="X106" s="21">
        <v>3</v>
      </c>
      <c r="Y106" s="21">
        <v>3</v>
      </c>
      <c r="Z106" s="21">
        <v>2</v>
      </c>
      <c r="AA106" s="21" t="s">
        <v>663</v>
      </c>
      <c r="AB106" s="21"/>
      <c r="AC106" s="214"/>
      <c r="AD106" s="214"/>
      <c r="AE106" s="21" t="s">
        <v>663</v>
      </c>
      <c r="AF106" s="21" t="s">
        <v>4</v>
      </c>
      <c r="AG106" s="21">
        <v>2</v>
      </c>
      <c r="AH106" s="21">
        <v>3</v>
      </c>
      <c r="AI106" s="21">
        <v>3</v>
      </c>
      <c r="AJ106" s="21">
        <v>3</v>
      </c>
      <c r="AK106" s="21" t="s">
        <v>819</v>
      </c>
      <c r="AL106" s="21" t="s">
        <v>16</v>
      </c>
      <c r="AM106" s="195" t="s">
        <v>3040</v>
      </c>
      <c r="AN106" s="317" t="s">
        <v>598</v>
      </c>
      <c r="AO106" s="314" t="e">
        <f>VLOOKUP(AN106,#REF!,1,FALSE)</f>
        <v>#REF!</v>
      </c>
      <c r="AP106" s="315">
        <f>VLOOKUP(F106,'Monthly AMS report'!GN:GO,2,FALSE)</f>
        <v>44481</v>
      </c>
      <c r="AQ106" s="316">
        <v>8.2000000000000003E-2</v>
      </c>
      <c r="AR106" s="3"/>
      <c r="AS106" s="3"/>
      <c r="AT106" s="5">
        <v>4</v>
      </c>
      <c r="AU106" s="5">
        <v>24</v>
      </c>
      <c r="AV106" s="5">
        <v>6</v>
      </c>
      <c r="AW106" s="5"/>
      <c r="AX106" s="5"/>
      <c r="AY106" s="5"/>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19"/>
    </row>
    <row r="107" spans="1:182" ht="16.5" customHeight="1" x14ac:dyDescent="0.2">
      <c r="A107" s="43" t="s">
        <v>938</v>
      </c>
      <c r="B107" s="3"/>
      <c r="C107" s="22" t="s">
        <v>939</v>
      </c>
      <c r="D107" s="5" t="str">
        <f>VLOOKUP(F107,route!A:B,2,FALSE)</f>
        <v>MS2P Dryer Wet</v>
      </c>
      <c r="E107" s="193" t="s">
        <v>2465</v>
      </c>
      <c r="F107" s="265" t="s">
        <v>162</v>
      </c>
      <c r="G107" s="231" t="s">
        <v>940</v>
      </c>
      <c r="H107" s="193" t="s">
        <v>3041</v>
      </c>
      <c r="I107" s="193" t="s">
        <v>940</v>
      </c>
      <c r="K107" s="193" t="s">
        <v>1897</v>
      </c>
      <c r="L107" s="193"/>
      <c r="M107" s="5" t="s">
        <v>662</v>
      </c>
      <c r="N107" s="21" t="s">
        <v>16</v>
      </c>
      <c r="O107" s="25"/>
      <c r="P107" s="21" t="s">
        <v>663</v>
      </c>
      <c r="Q107" s="21" t="s">
        <v>663</v>
      </c>
      <c r="R107" s="21" t="s">
        <v>663</v>
      </c>
      <c r="S107" s="21" t="s">
        <v>663</v>
      </c>
      <c r="T107" s="21" t="s">
        <v>16</v>
      </c>
      <c r="U107" s="21" t="s">
        <v>663</v>
      </c>
      <c r="V107" s="25"/>
      <c r="W107" s="21" t="s">
        <v>16</v>
      </c>
      <c r="X107" s="21" t="s">
        <v>16</v>
      </c>
      <c r="Y107" s="21" t="s">
        <v>663</v>
      </c>
      <c r="Z107" s="21" t="s">
        <v>663</v>
      </c>
      <c r="AA107" s="21" t="s">
        <v>663</v>
      </c>
      <c r="AB107" s="21"/>
      <c r="AC107" s="214"/>
      <c r="AD107" s="214"/>
      <c r="AE107" s="21" t="s">
        <v>663</v>
      </c>
      <c r="AF107" s="21" t="s">
        <v>4</v>
      </c>
      <c r="AG107" s="21" t="s">
        <v>663</v>
      </c>
      <c r="AH107" s="21" t="s">
        <v>664</v>
      </c>
      <c r="AI107" s="21" t="s">
        <v>664</v>
      </c>
      <c r="AJ107" s="21" t="s">
        <v>664</v>
      </c>
      <c r="AK107" s="21" t="s">
        <v>819</v>
      </c>
      <c r="AL107" s="21" t="s">
        <v>16</v>
      </c>
      <c r="AN107" s="387"/>
      <c r="AO107" s="314" t="e">
        <f>VLOOKUP(AN107,#REF!,1,FALSE)</f>
        <v>#REF!</v>
      </c>
      <c r="AP107" s="315">
        <f>VLOOKUP(F107,'Monthly AMS report'!GN:GO,2,FALSE)</f>
        <v>44481</v>
      </c>
      <c r="AQ107" s="316">
        <v>7.3999999999999996E-2</v>
      </c>
      <c r="AR107" s="3"/>
      <c r="AS107" s="3"/>
      <c r="AT107" s="5">
        <v>4</v>
      </c>
      <c r="AU107" s="5">
        <v>16</v>
      </c>
      <c r="AV107" s="5">
        <v>6</v>
      </c>
      <c r="AW107" s="5"/>
      <c r="AX107" s="5"/>
      <c r="AY107" s="5"/>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19"/>
    </row>
    <row r="108" spans="1:182" ht="16.5" customHeight="1" x14ac:dyDescent="0.2">
      <c r="A108" s="43" t="s">
        <v>984</v>
      </c>
      <c r="B108" s="3"/>
      <c r="C108" s="22" t="s">
        <v>985</v>
      </c>
      <c r="D108" s="5" t="str">
        <f>VLOOKUP(F108,route!A:B,2,FALSE)</f>
        <v>MS2P Dryer Wet</v>
      </c>
      <c r="E108" s="193" t="s">
        <v>2391</v>
      </c>
      <c r="F108" s="265" t="s">
        <v>163</v>
      </c>
      <c r="G108" s="231" t="s">
        <v>986</v>
      </c>
      <c r="H108" s="193" t="s">
        <v>3042</v>
      </c>
      <c r="I108" s="193" t="s">
        <v>986</v>
      </c>
      <c r="K108" s="193" t="s">
        <v>1897</v>
      </c>
      <c r="L108" s="193" t="s">
        <v>715</v>
      </c>
      <c r="M108" s="5" t="s">
        <v>662</v>
      </c>
      <c r="N108" s="21" t="s">
        <v>16</v>
      </c>
      <c r="O108" s="25"/>
      <c r="P108" s="21" t="s">
        <v>663</v>
      </c>
      <c r="Q108" s="21" t="s">
        <v>663</v>
      </c>
      <c r="R108" s="21" t="s">
        <v>663</v>
      </c>
      <c r="S108" s="21" t="s">
        <v>663</v>
      </c>
      <c r="T108" s="21" t="s">
        <v>16</v>
      </c>
      <c r="U108" s="21" t="s">
        <v>663</v>
      </c>
      <c r="V108" s="25"/>
      <c r="W108" s="21" t="s">
        <v>16</v>
      </c>
      <c r="X108" s="21" t="s">
        <v>16</v>
      </c>
      <c r="Y108" s="21" t="s">
        <v>663</v>
      </c>
      <c r="Z108" s="21" t="s">
        <v>663</v>
      </c>
      <c r="AA108" s="21" t="s">
        <v>663</v>
      </c>
      <c r="AB108" s="21"/>
      <c r="AC108" s="214"/>
      <c r="AD108" s="214"/>
      <c r="AE108" s="21" t="s">
        <v>663</v>
      </c>
      <c r="AF108" s="21" t="s">
        <v>4</v>
      </c>
      <c r="AG108" s="21" t="s">
        <v>663</v>
      </c>
      <c r="AH108" s="21" t="s">
        <v>664</v>
      </c>
      <c r="AI108" s="21" t="s">
        <v>664</v>
      </c>
      <c r="AJ108" s="21">
        <v>2</v>
      </c>
      <c r="AK108" s="21" t="s">
        <v>819</v>
      </c>
      <c r="AL108" s="21" t="s">
        <v>16</v>
      </c>
      <c r="AM108" s="195" t="s">
        <v>3043</v>
      </c>
      <c r="AN108" s="387" t="s">
        <v>598</v>
      </c>
      <c r="AO108" s="314" t="e">
        <f>VLOOKUP(AN108,#REF!,1,FALSE)</f>
        <v>#REF!</v>
      </c>
      <c r="AP108" s="315">
        <f>VLOOKUP(F108,'Monthly AMS report'!GN:GO,2,FALSE)</f>
        <v>44481</v>
      </c>
      <c r="AQ108" s="316">
        <v>9.2999999999999999E-2</v>
      </c>
      <c r="AR108" s="3"/>
      <c r="AS108" s="3"/>
      <c r="AT108" s="5">
        <v>6</v>
      </c>
      <c r="AU108" s="5">
        <v>16</v>
      </c>
      <c r="AV108" s="5">
        <v>6</v>
      </c>
      <c r="AW108" s="5"/>
      <c r="AX108" s="5"/>
      <c r="AY108" s="5"/>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c r="FV108" s="3"/>
      <c r="FW108" s="19"/>
    </row>
    <row r="109" spans="1:182" ht="16.5" customHeight="1" x14ac:dyDescent="0.25">
      <c r="A109" s="43" t="s">
        <v>1000</v>
      </c>
      <c r="B109" s="3"/>
      <c r="C109" s="22" t="s">
        <v>1001</v>
      </c>
      <c r="D109" s="5" t="str">
        <f>VLOOKUP(F109,route!A:B,2,FALSE)</f>
        <v>MS2P Dryer Wet</v>
      </c>
      <c r="E109" s="193" t="s">
        <v>2468</v>
      </c>
      <c r="F109" s="265" t="s">
        <v>164</v>
      </c>
      <c r="G109" s="231" t="s">
        <v>1002</v>
      </c>
      <c r="H109" s="193" t="s">
        <v>3044</v>
      </c>
      <c r="I109" s="193" t="s">
        <v>1002</v>
      </c>
      <c r="K109" s="193" t="s">
        <v>1897</v>
      </c>
      <c r="L109" s="193"/>
      <c r="M109" s="5" t="s">
        <v>662</v>
      </c>
      <c r="N109" s="21" t="s">
        <v>16</v>
      </c>
      <c r="O109" s="25"/>
      <c r="P109" s="21" t="s">
        <v>663</v>
      </c>
      <c r="Q109" s="21" t="s">
        <v>663</v>
      </c>
      <c r="R109" s="21" t="s">
        <v>663</v>
      </c>
      <c r="S109" s="21" t="s">
        <v>663</v>
      </c>
      <c r="T109" s="21" t="s">
        <v>16</v>
      </c>
      <c r="U109" s="21" t="s">
        <v>663</v>
      </c>
      <c r="V109" s="25"/>
      <c r="W109" s="21" t="s">
        <v>16</v>
      </c>
      <c r="X109" s="21" t="s">
        <v>16</v>
      </c>
      <c r="Y109" s="21" t="s">
        <v>663</v>
      </c>
      <c r="Z109" s="21">
        <v>4</v>
      </c>
      <c r="AA109" s="21">
        <v>3</v>
      </c>
      <c r="AB109" s="21"/>
      <c r="AC109" s="214"/>
      <c r="AD109" s="214"/>
      <c r="AE109" s="21">
        <v>3</v>
      </c>
      <c r="AF109" s="21">
        <v>3</v>
      </c>
      <c r="AG109" s="21">
        <v>3</v>
      </c>
      <c r="AH109" s="21">
        <v>3</v>
      </c>
      <c r="AI109" s="21">
        <v>3</v>
      </c>
      <c r="AJ109" s="21">
        <v>3</v>
      </c>
      <c r="AK109" s="21" t="s">
        <v>819</v>
      </c>
      <c r="AL109" s="21" t="s">
        <v>16</v>
      </c>
      <c r="AM109" s="195" t="s">
        <v>3045</v>
      </c>
      <c r="AN109" s="383">
        <v>7259004</v>
      </c>
      <c r="AO109" s="314" t="e">
        <f>VLOOKUP(AN109,#REF!,1,FALSE)</f>
        <v>#REF!</v>
      </c>
      <c r="AP109" s="315">
        <f>VLOOKUP(F109,'Monthly AMS report'!GN:GO,2,FALSE)</f>
        <v>44497</v>
      </c>
      <c r="AQ109" s="316">
        <v>0.27200000000000002</v>
      </c>
      <c r="AR109" s="3" t="s">
        <v>1004</v>
      </c>
      <c r="AS109" s="3"/>
      <c r="AT109" s="5">
        <v>4</v>
      </c>
      <c r="AU109" s="5">
        <v>16</v>
      </c>
      <c r="AV109" s="5">
        <v>6</v>
      </c>
      <c r="AW109" s="5"/>
      <c r="AX109" s="5"/>
      <c r="AY109" s="5"/>
      <c r="AZ109" s="3"/>
      <c r="BA109" s="3"/>
      <c r="BB109" s="3"/>
      <c r="BC109" s="3"/>
      <c r="BD109" s="3"/>
      <c r="BE109" s="3"/>
      <c r="BF109" s="3"/>
      <c r="BG109" s="3"/>
      <c r="BH109" s="3"/>
      <c r="BI109" s="3"/>
      <c r="BJ109" s="3"/>
      <c r="BK109" s="3"/>
      <c r="BL109" s="3"/>
      <c r="BM109" s="3"/>
      <c r="BN109" s="3"/>
      <c r="BO109" s="3"/>
      <c r="BP109" s="3"/>
      <c r="BQ109" s="3"/>
      <c r="BR109" s="3"/>
      <c r="BS109" s="5"/>
      <c r="BT109" s="5"/>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c r="FV109" s="3"/>
      <c r="FW109" s="19"/>
    </row>
    <row r="110" spans="1:182" ht="16.5" customHeight="1" x14ac:dyDescent="0.25">
      <c r="A110" s="43" t="s">
        <v>1010</v>
      </c>
      <c r="B110" s="3"/>
      <c r="C110" s="22" t="s">
        <v>1011</v>
      </c>
      <c r="D110" s="5" t="str">
        <f>VLOOKUP(F110,route!A:B,2,FALSE)</f>
        <v>MS2P Dryer Wet</v>
      </c>
      <c r="E110" s="193" t="s">
        <v>2396</v>
      </c>
      <c r="F110" s="265" t="s">
        <v>169</v>
      </c>
      <c r="G110" s="231" t="s">
        <v>1012</v>
      </c>
      <c r="H110" s="193" t="s">
        <v>3046</v>
      </c>
      <c r="I110" s="193" t="s">
        <v>3047</v>
      </c>
      <c r="K110" s="193" t="s">
        <v>1897</v>
      </c>
      <c r="L110" s="193"/>
      <c r="M110" s="5" t="s">
        <v>662</v>
      </c>
      <c r="N110" s="21" t="s">
        <v>16</v>
      </c>
      <c r="O110" s="25"/>
      <c r="P110" s="21" t="s">
        <v>16</v>
      </c>
      <c r="Q110" s="21" t="s">
        <v>663</v>
      </c>
      <c r="R110" s="21" t="s">
        <v>663</v>
      </c>
      <c r="S110" s="21" t="s">
        <v>663</v>
      </c>
      <c r="T110" s="21" t="s">
        <v>16</v>
      </c>
      <c r="U110" s="21" t="s">
        <v>16</v>
      </c>
      <c r="V110" s="25"/>
      <c r="W110" s="21" t="s">
        <v>16</v>
      </c>
      <c r="X110" s="21" t="s">
        <v>16</v>
      </c>
      <c r="Y110" s="21">
        <v>3</v>
      </c>
      <c r="Z110" s="21" t="s">
        <v>663</v>
      </c>
      <c r="AA110" s="21" t="s">
        <v>663</v>
      </c>
      <c r="AB110" s="21"/>
      <c r="AC110" s="214"/>
      <c r="AD110" s="214"/>
      <c r="AE110" s="21" t="s">
        <v>663</v>
      </c>
      <c r="AF110" s="21">
        <v>2</v>
      </c>
      <c r="AG110" s="21">
        <v>3</v>
      </c>
      <c r="AH110" s="21">
        <v>3</v>
      </c>
      <c r="AI110" s="21">
        <v>3</v>
      </c>
      <c r="AJ110" s="21">
        <v>3</v>
      </c>
      <c r="AK110" s="21" t="s">
        <v>819</v>
      </c>
      <c r="AL110" s="21" t="s">
        <v>16</v>
      </c>
      <c r="AM110" s="195" t="s">
        <v>3048</v>
      </c>
      <c r="AN110" s="383">
        <v>7257555</v>
      </c>
      <c r="AO110" s="314" t="e">
        <f>VLOOKUP(AN110,#REF!,1,FALSE)</f>
        <v>#REF!</v>
      </c>
      <c r="AP110" s="315">
        <f>VLOOKUP(F110,'Monthly AMS report'!GN:GO,2,FALSE)</f>
        <v>44481</v>
      </c>
      <c r="AQ110" s="316">
        <v>0.03</v>
      </c>
      <c r="AR110" s="3"/>
      <c r="AS110" s="3"/>
      <c r="AT110" s="5"/>
      <c r="AU110" s="5">
        <v>16</v>
      </c>
      <c r="AV110" s="5">
        <v>6</v>
      </c>
      <c r="AW110" s="5"/>
      <c r="AX110" s="5"/>
      <c r="AY110" s="5"/>
      <c r="AZ110" s="3"/>
      <c r="BA110" s="3"/>
      <c r="BB110" s="3"/>
      <c r="BC110" s="3"/>
      <c r="BD110" s="3"/>
      <c r="BE110" s="3"/>
      <c r="BF110" s="3"/>
      <c r="BG110" s="3"/>
      <c r="BH110" s="3"/>
      <c r="BI110" s="3"/>
      <c r="BJ110" s="3"/>
      <c r="BK110" s="3"/>
      <c r="BL110" s="3"/>
      <c r="BM110" s="3"/>
      <c r="BN110" s="3"/>
      <c r="BO110" s="3"/>
      <c r="BP110" s="3"/>
      <c r="BQ110" s="3"/>
      <c r="BR110" s="3"/>
      <c r="BS110" s="5"/>
      <c r="BT110" s="5"/>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c r="FV110" s="3"/>
      <c r="FW110" s="19"/>
    </row>
    <row r="111" spans="1:182" ht="16.5" customHeight="1" x14ac:dyDescent="0.2">
      <c r="A111" s="46" t="s">
        <v>1076</v>
      </c>
      <c r="B111" s="74"/>
      <c r="C111" s="32" t="s">
        <v>1077</v>
      </c>
      <c r="D111" s="5" t="str">
        <f>VLOOKUP(F111,route!A:B,2,FALSE)</f>
        <v>MS2P Feed Dryer</v>
      </c>
      <c r="E111" s="233" t="s">
        <v>2382</v>
      </c>
      <c r="F111" s="265" t="s">
        <v>183</v>
      </c>
      <c r="G111" s="231" t="s">
        <v>1077</v>
      </c>
      <c r="H111" s="233" t="s">
        <v>2863</v>
      </c>
      <c r="I111" s="193" t="s">
        <v>1077</v>
      </c>
      <c r="K111" s="193" t="s">
        <v>2652</v>
      </c>
      <c r="L111" s="193"/>
      <c r="M111" s="5" t="s">
        <v>662</v>
      </c>
      <c r="N111" s="21" t="s">
        <v>16</v>
      </c>
      <c r="O111" s="25"/>
      <c r="P111" s="21" t="s">
        <v>16</v>
      </c>
      <c r="Q111" s="21" t="s">
        <v>663</v>
      </c>
      <c r="R111" s="21" t="s">
        <v>16</v>
      </c>
      <c r="S111" s="21">
        <v>3</v>
      </c>
      <c r="T111" s="21" t="s">
        <v>16</v>
      </c>
      <c r="U111" s="21" t="s">
        <v>16</v>
      </c>
      <c r="V111" s="25"/>
      <c r="W111" s="21" t="s">
        <v>16</v>
      </c>
      <c r="X111" s="21" t="s">
        <v>16</v>
      </c>
      <c r="Y111" s="21" t="s">
        <v>663</v>
      </c>
      <c r="Z111" s="21">
        <v>3</v>
      </c>
      <c r="AA111" s="21">
        <v>3</v>
      </c>
      <c r="AB111" s="21"/>
      <c r="AC111" s="214"/>
      <c r="AD111" s="214"/>
      <c r="AE111" s="21">
        <v>3</v>
      </c>
      <c r="AF111" s="21">
        <v>3</v>
      </c>
      <c r="AG111" s="21">
        <v>3</v>
      </c>
      <c r="AH111" s="21">
        <v>4</v>
      </c>
      <c r="AI111" s="21">
        <v>4</v>
      </c>
      <c r="AJ111" s="21" t="s">
        <v>819</v>
      </c>
      <c r="AK111" s="21" t="s">
        <v>664</v>
      </c>
      <c r="AL111" s="21" t="s">
        <v>16</v>
      </c>
      <c r="AM111" s="201" t="s">
        <v>3049</v>
      </c>
      <c r="AN111" s="387"/>
      <c r="AO111" s="314" t="e">
        <f>VLOOKUP(AN111,#REF!,1,FALSE)</f>
        <v>#REF!</v>
      </c>
      <c r="AP111" s="315">
        <f>VLOOKUP(F111,'Monthly AMS report'!GN:GO,2,FALSE)</f>
        <v>44473</v>
      </c>
      <c r="AQ111" s="316">
        <v>0.30099999999999999</v>
      </c>
      <c r="AR111" s="3"/>
      <c r="AS111" s="3"/>
      <c r="AT111" s="5">
        <v>6</v>
      </c>
      <c r="AU111" s="5">
        <v>16</v>
      </c>
      <c r="AV111" s="5">
        <v>2</v>
      </c>
      <c r="AW111" s="5"/>
      <c r="AX111" s="5"/>
      <c r="AY111" s="5"/>
      <c r="AZ111" s="3"/>
      <c r="BA111" s="3"/>
      <c r="BB111" s="3"/>
      <c r="BC111" s="3"/>
      <c r="BD111" s="3"/>
      <c r="BE111" s="3"/>
      <c r="BF111" s="3"/>
      <c r="BG111" s="3"/>
      <c r="BH111" s="3"/>
      <c r="BI111" s="3"/>
      <c r="BJ111" s="3"/>
      <c r="BK111" s="3"/>
      <c r="BL111" s="3"/>
      <c r="BM111" s="3"/>
      <c r="BN111" s="3"/>
      <c r="BO111" s="3"/>
      <c r="BP111" s="3"/>
      <c r="BQ111" s="3"/>
      <c r="BR111" s="3"/>
      <c r="BS111" s="5"/>
      <c r="BT111" s="5"/>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c r="FN111" s="3"/>
      <c r="FO111" s="3"/>
      <c r="FP111" s="3"/>
      <c r="FQ111" s="3"/>
      <c r="FR111" s="3"/>
      <c r="FS111" s="3"/>
      <c r="FT111" s="3"/>
      <c r="FU111" s="3"/>
      <c r="FV111" s="3"/>
      <c r="FW111" s="19"/>
    </row>
    <row r="112" spans="1:182" ht="16.5" customHeight="1" x14ac:dyDescent="0.2">
      <c r="A112" s="43" t="s">
        <v>989</v>
      </c>
      <c r="B112" s="3"/>
      <c r="C112" s="22" t="s">
        <v>990</v>
      </c>
      <c r="D112" s="5" t="str">
        <f>VLOOKUP(F112,route!A:B,2,FALSE)</f>
        <v>MS2P Dryer Wet</v>
      </c>
      <c r="E112" s="193" t="s">
        <v>2427</v>
      </c>
      <c r="F112" s="265" t="s">
        <v>159</v>
      </c>
      <c r="G112" s="231" t="s">
        <v>991</v>
      </c>
      <c r="H112" s="193" t="s">
        <v>3050</v>
      </c>
      <c r="I112" s="193" t="s">
        <v>991</v>
      </c>
      <c r="K112" s="193" t="s">
        <v>1897</v>
      </c>
      <c r="L112" s="193"/>
      <c r="M112" s="5" t="s">
        <v>662</v>
      </c>
      <c r="N112" s="21" t="s">
        <v>16</v>
      </c>
      <c r="O112" s="25"/>
      <c r="P112" s="21" t="s">
        <v>663</v>
      </c>
      <c r="Q112" s="21" t="s">
        <v>663</v>
      </c>
      <c r="R112" s="21" t="s">
        <v>663</v>
      </c>
      <c r="S112" s="21" t="s">
        <v>663</v>
      </c>
      <c r="T112" s="21" t="s">
        <v>16</v>
      </c>
      <c r="U112" s="21" t="s">
        <v>663</v>
      </c>
      <c r="V112" s="25"/>
      <c r="W112" s="21" t="s">
        <v>16</v>
      </c>
      <c r="X112" s="21" t="s">
        <v>16</v>
      </c>
      <c r="Y112" s="21" t="s">
        <v>663</v>
      </c>
      <c r="Z112" s="21" t="s">
        <v>663</v>
      </c>
      <c r="AA112" s="21" t="s">
        <v>663</v>
      </c>
      <c r="AB112" s="21"/>
      <c r="AC112" s="214"/>
      <c r="AD112" s="214"/>
      <c r="AE112" s="21" t="s">
        <v>663</v>
      </c>
      <c r="AF112" s="21" t="s">
        <v>4</v>
      </c>
      <c r="AG112" s="21" t="s">
        <v>663</v>
      </c>
      <c r="AH112" s="21" t="s">
        <v>664</v>
      </c>
      <c r="AI112" s="21" t="s">
        <v>664</v>
      </c>
      <c r="AJ112" s="21" t="s">
        <v>664</v>
      </c>
      <c r="AK112" s="21" t="s">
        <v>819</v>
      </c>
      <c r="AL112" s="21" t="s">
        <v>16</v>
      </c>
      <c r="AN112" s="387"/>
      <c r="AO112" s="314" t="e">
        <f>VLOOKUP(AN112,#REF!,1,FALSE)</f>
        <v>#REF!</v>
      </c>
      <c r="AP112" s="315">
        <f>VLOOKUP(F112,'Monthly AMS report'!GN:GO,2,FALSE)</f>
        <v>44481</v>
      </c>
      <c r="AQ112" s="316">
        <v>0.08</v>
      </c>
      <c r="AR112" s="3"/>
      <c r="AS112" s="3"/>
      <c r="AT112" s="5">
        <v>1</v>
      </c>
      <c r="AU112" s="5">
        <v>16</v>
      </c>
      <c r="AV112" s="5">
        <v>6</v>
      </c>
      <c r="AW112" s="5"/>
      <c r="AX112" s="5"/>
      <c r="AY112" s="5"/>
      <c r="AZ112" s="3"/>
      <c r="BA112" s="3"/>
      <c r="BB112" s="3"/>
      <c r="BC112" s="3" t="s">
        <v>716</v>
      </c>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c r="EA112" s="3"/>
      <c r="EB112" s="3"/>
      <c r="EC112" s="3"/>
      <c r="ED112" s="3"/>
      <c r="EE112" s="3"/>
      <c r="EF112" s="3"/>
      <c r="EG112" s="3"/>
      <c r="EH112" s="3"/>
      <c r="EI112" s="3"/>
      <c r="EJ112" s="3"/>
      <c r="EK112" s="3"/>
      <c r="EL112" s="3"/>
      <c r="EM112" s="3"/>
      <c r="EN112" s="3"/>
      <c r="EO112" s="3"/>
      <c r="EP112" s="3"/>
      <c r="EQ112" s="3"/>
      <c r="ER112" s="3"/>
      <c r="ES112" s="3"/>
      <c r="ET112" s="3"/>
      <c r="EU112" s="3"/>
      <c r="EV112" s="3"/>
      <c r="EW112" s="3"/>
      <c r="EX112" s="3"/>
      <c r="EY112" s="3"/>
      <c r="EZ112" s="3"/>
      <c r="FA112" s="3"/>
      <c r="FB112" s="3"/>
      <c r="FC112" s="3"/>
      <c r="FD112" s="3"/>
      <c r="FE112" s="3"/>
      <c r="FF112" s="3"/>
      <c r="FG112" s="3"/>
      <c r="FH112" s="3"/>
      <c r="FI112" s="3"/>
      <c r="FJ112" s="3"/>
      <c r="FK112" s="3"/>
      <c r="FL112" s="3"/>
      <c r="FM112" s="3"/>
      <c r="FN112" s="3"/>
      <c r="FO112" s="3"/>
      <c r="FP112" s="3"/>
      <c r="FQ112" s="3"/>
      <c r="FR112" s="3"/>
      <c r="FS112" s="3"/>
      <c r="FT112" s="3"/>
      <c r="FU112" s="3"/>
      <c r="FV112" s="3"/>
      <c r="FW112" s="19"/>
    </row>
    <row r="113" spans="1:182" ht="16.5" customHeight="1" x14ac:dyDescent="0.25">
      <c r="A113" s="43" t="s">
        <v>992</v>
      </c>
      <c r="B113" s="3"/>
      <c r="C113" s="22" t="s">
        <v>993</v>
      </c>
      <c r="D113" s="5" t="str">
        <f>VLOOKUP(F113,route!A:B,2,FALSE)</f>
        <v>MS2P Dryer Wet</v>
      </c>
      <c r="E113" s="193" t="s">
        <v>2475</v>
      </c>
      <c r="F113" s="265" t="s">
        <v>160</v>
      </c>
      <c r="G113" s="231" t="s">
        <v>994</v>
      </c>
      <c r="H113" s="193" t="s">
        <v>3051</v>
      </c>
      <c r="I113" s="193" t="s">
        <v>994</v>
      </c>
      <c r="K113" s="193" t="s">
        <v>1897</v>
      </c>
      <c r="L113" s="193"/>
      <c r="M113" s="5" t="s">
        <v>662</v>
      </c>
      <c r="N113" s="21" t="s">
        <v>16</v>
      </c>
      <c r="O113" s="25"/>
      <c r="P113" s="21" t="s">
        <v>663</v>
      </c>
      <c r="Q113" s="21" t="s">
        <v>663</v>
      </c>
      <c r="R113" s="21" t="s">
        <v>663</v>
      </c>
      <c r="S113" s="21" t="s">
        <v>663</v>
      </c>
      <c r="T113" s="21" t="s">
        <v>16</v>
      </c>
      <c r="U113" s="21" t="s">
        <v>663</v>
      </c>
      <c r="V113" s="25"/>
      <c r="W113" s="21" t="s">
        <v>16</v>
      </c>
      <c r="X113" s="21" t="s">
        <v>16</v>
      </c>
      <c r="Y113" s="21" t="s">
        <v>663</v>
      </c>
      <c r="Z113" s="21" t="s">
        <v>663</v>
      </c>
      <c r="AA113" s="21" t="s">
        <v>663</v>
      </c>
      <c r="AB113" s="21"/>
      <c r="AC113" s="214"/>
      <c r="AD113" s="214"/>
      <c r="AE113" s="21" t="s">
        <v>663</v>
      </c>
      <c r="AF113" s="21" t="s">
        <v>4</v>
      </c>
      <c r="AG113" s="21" t="s">
        <v>663</v>
      </c>
      <c r="AH113" s="21" t="s">
        <v>4</v>
      </c>
      <c r="AI113" s="21" t="s">
        <v>4</v>
      </c>
      <c r="AJ113" s="21">
        <v>3</v>
      </c>
      <c r="AK113" s="21" t="s">
        <v>819</v>
      </c>
      <c r="AL113" s="21" t="s">
        <v>16</v>
      </c>
      <c r="AM113" s="195" t="s">
        <v>3052</v>
      </c>
      <c r="AN113" s="383">
        <v>7262386</v>
      </c>
      <c r="AO113" s="314" t="e">
        <f>VLOOKUP(AN113,#REF!,1,FALSE)</f>
        <v>#REF!</v>
      </c>
      <c r="AP113" s="315">
        <f>VLOOKUP(F113,'Monthly AMS report'!GN:GO,2,FALSE)</f>
        <v>44481</v>
      </c>
      <c r="AQ113" s="316">
        <v>7.4999999999999997E-2</v>
      </c>
      <c r="AR113" s="3"/>
      <c r="AS113" s="3"/>
      <c r="AT113" s="5"/>
      <c r="AU113" s="5">
        <v>24</v>
      </c>
      <c r="AV113" s="5">
        <v>6</v>
      </c>
      <c r="AW113" s="5"/>
      <c r="AX113" s="5"/>
      <c r="AY113" s="5"/>
      <c r="AZ113" s="3"/>
      <c r="BA113" s="3"/>
      <c r="BB113" s="3"/>
      <c r="BC113" s="3"/>
      <c r="BD113" s="3"/>
      <c r="BE113" s="3"/>
      <c r="BF113" s="3"/>
      <c r="BG113" s="3"/>
      <c r="BH113" s="3"/>
      <c r="BI113" s="3"/>
      <c r="BJ113" s="3"/>
      <c r="BK113" s="3"/>
      <c r="BL113" s="3"/>
      <c r="BM113" s="3"/>
      <c r="BN113" s="3"/>
      <c r="BO113" s="3"/>
      <c r="BP113" s="3"/>
      <c r="BQ113" s="3"/>
      <c r="BR113" s="3"/>
      <c r="BS113" s="5"/>
      <c r="BT113" s="5"/>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3"/>
      <c r="EC113" s="3"/>
      <c r="ED113" s="3"/>
      <c r="EE113" s="3"/>
      <c r="EF113" s="3"/>
      <c r="EG113" s="3"/>
      <c r="EH113" s="3"/>
      <c r="EI113" s="3"/>
      <c r="EJ113" s="3"/>
      <c r="EK113" s="3"/>
      <c r="EL113" s="3"/>
      <c r="EM113" s="3"/>
      <c r="EN113" s="3"/>
      <c r="EO113" s="3"/>
      <c r="EP113" s="3"/>
      <c r="EQ113" s="3"/>
      <c r="ER113" s="3"/>
      <c r="ES113" s="3"/>
      <c r="ET113" s="3"/>
      <c r="EU113" s="3"/>
      <c r="EV113" s="3"/>
      <c r="EW113" s="3"/>
      <c r="EX113" s="3"/>
      <c r="EY113" s="3"/>
      <c r="EZ113" s="3"/>
      <c r="FA113" s="3"/>
      <c r="FB113" s="3"/>
      <c r="FC113" s="3"/>
      <c r="FD113" s="3"/>
      <c r="FE113" s="3"/>
      <c r="FF113" s="3"/>
      <c r="FG113" s="3"/>
      <c r="FH113" s="3"/>
      <c r="FI113" s="3"/>
      <c r="FJ113" s="3"/>
      <c r="FK113" s="3"/>
      <c r="FL113" s="3"/>
      <c r="FM113" s="3"/>
      <c r="FN113" s="3"/>
      <c r="FO113" s="3"/>
      <c r="FP113" s="3"/>
      <c r="FQ113" s="3"/>
      <c r="FR113" s="3"/>
      <c r="FS113" s="3"/>
      <c r="FT113" s="3"/>
      <c r="FU113" s="3"/>
      <c r="FV113" s="3"/>
      <c r="FW113" s="19"/>
    </row>
    <row r="114" spans="1:182" ht="16.5" customHeight="1" x14ac:dyDescent="0.2">
      <c r="A114" s="43" t="s">
        <v>996</v>
      </c>
      <c r="B114" s="3"/>
      <c r="C114" s="22" t="s">
        <v>997</v>
      </c>
      <c r="D114" s="5" t="str">
        <f>VLOOKUP(F114,route!A:B,2,FALSE)</f>
        <v>MS2P Dryer Wet</v>
      </c>
      <c r="E114" s="193" t="s">
        <v>2473</v>
      </c>
      <c r="F114" s="265" t="s">
        <v>161</v>
      </c>
      <c r="G114" s="231" t="s">
        <v>998</v>
      </c>
      <c r="H114" s="193" t="s">
        <v>3053</v>
      </c>
      <c r="I114" s="193" t="s">
        <v>998</v>
      </c>
      <c r="K114" s="193" t="s">
        <v>1897</v>
      </c>
      <c r="L114" s="193"/>
      <c r="M114" s="5" t="s">
        <v>662</v>
      </c>
      <c r="N114" s="21" t="s">
        <v>16</v>
      </c>
      <c r="O114" s="25"/>
      <c r="P114" s="21" t="s">
        <v>663</v>
      </c>
      <c r="Q114" s="21" t="s">
        <v>663</v>
      </c>
      <c r="R114" s="21" t="s">
        <v>663</v>
      </c>
      <c r="S114" s="21" t="s">
        <v>663</v>
      </c>
      <c r="T114" s="21" t="s">
        <v>16</v>
      </c>
      <c r="U114" s="21">
        <v>3</v>
      </c>
      <c r="V114" s="25"/>
      <c r="W114" s="21" t="s">
        <v>16</v>
      </c>
      <c r="X114" s="21">
        <v>3</v>
      </c>
      <c r="Y114" s="21" t="s">
        <v>663</v>
      </c>
      <c r="Z114" s="21" t="s">
        <v>663</v>
      </c>
      <c r="AA114" s="21" t="s">
        <v>663</v>
      </c>
      <c r="AB114" s="21"/>
      <c r="AC114" s="214"/>
      <c r="AD114" s="214"/>
      <c r="AE114" s="21" t="s">
        <v>663</v>
      </c>
      <c r="AF114" s="21" t="s">
        <v>4</v>
      </c>
      <c r="AG114" s="21" t="s">
        <v>663</v>
      </c>
      <c r="AH114" s="21" t="s">
        <v>664</v>
      </c>
      <c r="AI114" s="21" t="s">
        <v>664</v>
      </c>
      <c r="AJ114" s="21" t="s">
        <v>664</v>
      </c>
      <c r="AK114" s="21" t="s">
        <v>819</v>
      </c>
      <c r="AL114" s="21" t="s">
        <v>16</v>
      </c>
      <c r="AN114" s="387"/>
      <c r="AO114" s="314" t="e">
        <f>VLOOKUP(AN114,#REF!,1,FALSE)</f>
        <v>#REF!</v>
      </c>
      <c r="AP114" s="315">
        <f>VLOOKUP(F114,'Monthly AMS report'!GN:GO,2,FALSE)</f>
        <v>44481</v>
      </c>
      <c r="AQ114" s="316">
        <v>9.7000000000000003E-2</v>
      </c>
      <c r="AR114" s="3"/>
      <c r="AS114" s="3"/>
      <c r="AT114" s="5"/>
      <c r="AU114" s="5">
        <v>24</v>
      </c>
      <c r="AV114" s="5">
        <v>6</v>
      </c>
      <c r="AW114" s="5"/>
      <c r="AX114" s="5"/>
      <c r="AY114" s="5"/>
      <c r="AZ114" s="3"/>
      <c r="BA114" s="3"/>
      <c r="BB114" s="3"/>
      <c r="BC114" s="3"/>
      <c r="BD114" s="3"/>
      <c r="BE114" s="3"/>
      <c r="BF114" s="3"/>
      <c r="BG114" s="3"/>
      <c r="BH114" s="3"/>
      <c r="BI114" s="3"/>
      <c r="BJ114" s="3"/>
      <c r="BK114" s="3"/>
      <c r="BL114" s="3"/>
      <c r="BM114" s="3"/>
      <c r="BN114" s="3"/>
      <c r="BO114" s="3"/>
      <c r="BP114" s="3"/>
      <c r="BQ114" s="3"/>
      <c r="BR114" s="3"/>
      <c r="BS114" s="5"/>
      <c r="BT114" s="5"/>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c r="DV114" s="3"/>
      <c r="DW114" s="3"/>
      <c r="DX114" s="3"/>
      <c r="DY114" s="3"/>
      <c r="DZ114" s="3"/>
      <c r="EA114" s="3"/>
      <c r="EB114" s="3"/>
      <c r="EC114" s="3"/>
      <c r="ED114" s="3"/>
      <c r="EE114" s="3"/>
      <c r="EF114" s="3"/>
      <c r="EG114" s="3"/>
      <c r="EH114" s="3"/>
      <c r="EI114" s="3"/>
      <c r="EJ114" s="3"/>
      <c r="EK114" s="3"/>
      <c r="EL114" s="3"/>
      <c r="EM114" s="3"/>
      <c r="EN114" s="3"/>
      <c r="EO114" s="3"/>
      <c r="EP114" s="3"/>
      <c r="EQ114" s="3"/>
      <c r="ER114" s="3"/>
      <c r="ES114" s="3"/>
      <c r="ET114" s="3"/>
      <c r="EU114" s="3"/>
      <c r="EV114" s="3"/>
      <c r="EW114" s="3"/>
      <c r="EX114" s="3"/>
      <c r="EY114" s="3"/>
      <c r="EZ114" s="3"/>
      <c r="FA114" s="3"/>
      <c r="FB114" s="3"/>
      <c r="FC114" s="3"/>
      <c r="FD114" s="3"/>
      <c r="FE114" s="3"/>
      <c r="FF114" s="3"/>
      <c r="FG114" s="3"/>
      <c r="FH114" s="3"/>
      <c r="FI114" s="3"/>
      <c r="FJ114" s="3"/>
      <c r="FK114" s="3"/>
      <c r="FL114" s="3"/>
      <c r="FM114" s="3"/>
      <c r="FN114" s="3"/>
      <c r="FO114" s="3"/>
      <c r="FP114" s="3"/>
      <c r="FQ114" s="3"/>
      <c r="FR114" s="3"/>
      <c r="FS114" s="3"/>
      <c r="FT114" s="3"/>
      <c r="FU114" s="3"/>
      <c r="FV114" s="3"/>
      <c r="FW114" s="19"/>
    </row>
    <row r="115" spans="1:182" ht="16.5" customHeight="1" x14ac:dyDescent="0.2">
      <c r="A115" s="43" t="s">
        <v>1006</v>
      </c>
      <c r="B115" s="3"/>
      <c r="C115" s="22" t="s">
        <v>1007</v>
      </c>
      <c r="D115" s="5" t="str">
        <f>VLOOKUP(F115,route!A:B,2,FALSE)</f>
        <v>MS2P Dryer Wet</v>
      </c>
      <c r="E115" s="193" t="s">
        <v>2410</v>
      </c>
      <c r="F115" s="265" t="s">
        <v>166</v>
      </c>
      <c r="G115" s="231" t="s">
        <v>1008</v>
      </c>
      <c r="H115" s="193" t="s">
        <v>3054</v>
      </c>
      <c r="I115" s="193" t="s">
        <v>1008</v>
      </c>
      <c r="K115" s="193" t="s">
        <v>1897</v>
      </c>
      <c r="L115" s="193"/>
      <c r="M115" s="5" t="s">
        <v>662</v>
      </c>
      <c r="N115" s="21" t="s">
        <v>16</v>
      </c>
      <c r="O115" s="25"/>
      <c r="P115" s="21" t="s">
        <v>663</v>
      </c>
      <c r="Q115" s="21" t="s">
        <v>663</v>
      </c>
      <c r="R115" s="21" t="s">
        <v>663</v>
      </c>
      <c r="S115" s="21" t="s">
        <v>663</v>
      </c>
      <c r="T115" s="21" t="s">
        <v>16</v>
      </c>
      <c r="U115" s="21" t="s">
        <v>663</v>
      </c>
      <c r="V115" s="25"/>
      <c r="W115" s="21" t="s">
        <v>16</v>
      </c>
      <c r="X115" s="21" t="s">
        <v>16</v>
      </c>
      <c r="Y115" s="21" t="s">
        <v>663</v>
      </c>
      <c r="Z115" s="21" t="s">
        <v>663</v>
      </c>
      <c r="AA115" s="21" t="s">
        <v>663</v>
      </c>
      <c r="AB115" s="21"/>
      <c r="AC115" s="214"/>
      <c r="AD115" s="214"/>
      <c r="AE115" s="21" t="s">
        <v>663</v>
      </c>
      <c r="AF115" s="21" t="s">
        <v>4</v>
      </c>
      <c r="AG115" s="21" t="s">
        <v>663</v>
      </c>
      <c r="AH115" s="21" t="s">
        <v>664</v>
      </c>
      <c r="AI115" s="21" t="s">
        <v>664</v>
      </c>
      <c r="AJ115" s="21" t="s">
        <v>664</v>
      </c>
      <c r="AK115" s="21" t="s">
        <v>819</v>
      </c>
      <c r="AL115" s="21" t="s">
        <v>16</v>
      </c>
      <c r="AN115" s="387"/>
      <c r="AO115" s="314" t="e">
        <f>VLOOKUP(AN115,#REF!,1,FALSE)</f>
        <v>#REF!</v>
      </c>
      <c r="AP115" s="315">
        <f>VLOOKUP(F115,'Monthly AMS report'!GN:GO,2,FALSE)</f>
        <v>44481</v>
      </c>
      <c r="AQ115" s="316">
        <v>8.8999999999999996E-2</v>
      </c>
      <c r="AR115" s="3"/>
      <c r="AS115" s="3"/>
      <c r="AT115" s="5">
        <v>4</v>
      </c>
      <c r="AU115" s="5">
        <v>16</v>
      </c>
      <c r="AV115" s="5">
        <v>6</v>
      </c>
      <c r="AW115" s="5"/>
      <c r="AX115" s="5"/>
      <c r="AY115" s="5"/>
      <c r="AZ115" s="3"/>
      <c r="BA115" s="3"/>
      <c r="BB115" s="3"/>
      <c r="BC115" s="3"/>
      <c r="BD115" s="3"/>
      <c r="BE115" s="3"/>
      <c r="BF115" s="3"/>
      <c r="BG115" s="3"/>
      <c r="BH115" s="3"/>
      <c r="BI115" s="3"/>
      <c r="BJ115" s="3"/>
      <c r="BK115" s="3"/>
      <c r="BL115" s="3"/>
      <c r="BM115" s="3"/>
      <c r="BN115" s="3"/>
      <c r="BO115" s="3"/>
      <c r="BP115" s="3"/>
      <c r="BQ115" s="3"/>
      <c r="BR115" s="3"/>
      <c r="BS115" s="5"/>
      <c r="BT115" s="5"/>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c r="DV115" s="3"/>
      <c r="DW115" s="3"/>
      <c r="DX115" s="3"/>
      <c r="DY115" s="3"/>
      <c r="DZ115" s="3"/>
      <c r="EA115" s="3"/>
      <c r="EB115" s="3"/>
      <c r="EC115" s="3"/>
      <c r="ED115" s="3"/>
      <c r="EE115" s="3"/>
      <c r="EF115" s="3"/>
      <c r="EG115" s="3"/>
      <c r="EH115" s="3"/>
      <c r="EI115" s="3"/>
      <c r="EJ115" s="3"/>
      <c r="EK115" s="3"/>
      <c r="EL115" s="3"/>
      <c r="EM115" s="3"/>
      <c r="EN115" s="3"/>
      <c r="EO115" s="3"/>
      <c r="EP115" s="3"/>
      <c r="EQ115" s="3"/>
      <c r="ER115" s="3"/>
      <c r="ES115" s="3"/>
      <c r="ET115" s="3"/>
      <c r="EU115" s="3"/>
      <c r="EV115" s="3"/>
      <c r="EW115" s="3"/>
      <c r="EX115" s="3"/>
      <c r="EY115" s="3"/>
      <c r="EZ115" s="3"/>
      <c r="FA115" s="3"/>
      <c r="FB115" s="3"/>
      <c r="FC115" s="3"/>
      <c r="FD115" s="3"/>
      <c r="FE115" s="3"/>
      <c r="FF115" s="3"/>
      <c r="FG115" s="3"/>
      <c r="FH115" s="3"/>
      <c r="FI115" s="3"/>
      <c r="FJ115" s="3"/>
      <c r="FK115" s="3"/>
      <c r="FL115" s="3"/>
      <c r="FM115" s="3"/>
      <c r="FN115" s="3"/>
      <c r="FO115" s="3"/>
      <c r="FP115" s="3"/>
      <c r="FQ115" s="3"/>
      <c r="FR115" s="3"/>
      <c r="FS115" s="3"/>
      <c r="FT115" s="3"/>
      <c r="FU115" s="3"/>
      <c r="FV115" s="3"/>
      <c r="FW115" s="19"/>
    </row>
    <row r="116" spans="1:182" ht="16.5" customHeight="1" x14ac:dyDescent="0.2">
      <c r="A116" s="43" t="s">
        <v>1017</v>
      </c>
      <c r="B116" s="3"/>
      <c r="C116" s="22" t="s">
        <v>1018</v>
      </c>
      <c r="D116" s="5" t="str">
        <f>VLOOKUP(F116,route!A:B,2,FALSE)</f>
        <v>MS2P Dryer Wet</v>
      </c>
      <c r="E116" s="193" t="s">
        <v>2420</v>
      </c>
      <c r="F116" s="265" t="s">
        <v>167</v>
      </c>
      <c r="G116" s="231" t="s">
        <v>1019</v>
      </c>
      <c r="H116" s="193" t="s">
        <v>3055</v>
      </c>
      <c r="I116" s="193" t="s">
        <v>1019</v>
      </c>
      <c r="K116" s="193" t="s">
        <v>1897</v>
      </c>
      <c r="L116" s="193"/>
      <c r="M116" s="5" t="s">
        <v>662</v>
      </c>
      <c r="N116" s="21" t="s">
        <v>16</v>
      </c>
      <c r="O116" s="25"/>
      <c r="P116" s="21" t="s">
        <v>663</v>
      </c>
      <c r="Q116" s="21" t="s">
        <v>663</v>
      </c>
      <c r="R116" s="21" t="s">
        <v>663</v>
      </c>
      <c r="S116" s="21" t="s">
        <v>663</v>
      </c>
      <c r="T116" s="21" t="s">
        <v>16</v>
      </c>
      <c r="U116" s="21">
        <v>2</v>
      </c>
      <c r="V116" s="25"/>
      <c r="W116" s="21" t="s">
        <v>16</v>
      </c>
      <c r="X116" s="21">
        <v>2</v>
      </c>
      <c r="Y116" s="21">
        <v>2</v>
      </c>
      <c r="Z116" s="21">
        <v>2</v>
      </c>
      <c r="AA116" s="21">
        <v>3</v>
      </c>
      <c r="AB116" s="21"/>
      <c r="AC116" s="214"/>
      <c r="AD116" s="214"/>
      <c r="AE116" s="21">
        <v>3</v>
      </c>
      <c r="AF116" s="21">
        <v>3</v>
      </c>
      <c r="AG116" s="21" t="s">
        <v>663</v>
      </c>
      <c r="AH116" s="21">
        <v>4</v>
      </c>
      <c r="AI116" s="21">
        <v>4</v>
      </c>
      <c r="AJ116" s="21">
        <v>4</v>
      </c>
      <c r="AK116" s="21" t="s">
        <v>819</v>
      </c>
      <c r="AL116" s="21" t="s">
        <v>16</v>
      </c>
      <c r="AM116" s="195" t="s">
        <v>3056</v>
      </c>
      <c r="AN116" s="387"/>
      <c r="AO116" s="314" t="e">
        <f>VLOOKUP(AN116,#REF!,1,FALSE)</f>
        <v>#REF!</v>
      </c>
      <c r="AP116" s="315">
        <f>VLOOKUP(F116,'Monthly AMS report'!GN:GO,2,FALSE)</f>
        <v>44481</v>
      </c>
      <c r="AQ116" s="316">
        <v>0.23599999999999999</v>
      </c>
      <c r="AR116" s="3"/>
      <c r="AS116" s="3"/>
      <c r="AT116" s="5">
        <v>6</v>
      </c>
      <c r="AU116" s="5">
        <v>16</v>
      </c>
      <c r="AV116" s="5">
        <v>6</v>
      </c>
      <c r="AW116" s="5"/>
      <c r="AX116" s="5"/>
      <c r="AY116" s="5"/>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c r="DV116" s="3"/>
      <c r="DW116" s="3"/>
      <c r="DX116" s="3"/>
      <c r="DY116" s="3"/>
      <c r="DZ116" s="3"/>
      <c r="EA116" s="3"/>
      <c r="EB116" s="3"/>
      <c r="EC116" s="3"/>
      <c r="ED116" s="3"/>
      <c r="EE116" s="3"/>
      <c r="EF116" s="3"/>
      <c r="EG116" s="3"/>
      <c r="EH116" s="3"/>
      <c r="EI116" s="3"/>
      <c r="EJ116" s="3"/>
      <c r="EK116" s="3"/>
      <c r="EL116" s="3"/>
      <c r="EM116" s="3"/>
      <c r="EN116" s="3"/>
      <c r="EO116" s="3"/>
      <c r="EP116" s="3"/>
      <c r="EQ116" s="3"/>
      <c r="ER116" s="3"/>
      <c r="ES116" s="3"/>
      <c r="ET116" s="3"/>
      <c r="EU116" s="3"/>
      <c r="EV116" s="3"/>
      <c r="EW116" s="3"/>
      <c r="EX116" s="3"/>
      <c r="EY116" s="3"/>
      <c r="EZ116" s="3"/>
      <c r="FA116" s="3"/>
      <c r="FB116" s="3"/>
      <c r="FC116" s="3"/>
      <c r="FD116" s="3"/>
      <c r="FE116" s="3"/>
      <c r="FF116" s="3"/>
      <c r="FG116" s="3"/>
      <c r="FH116" s="3"/>
      <c r="FI116" s="3"/>
      <c r="FJ116" s="3"/>
      <c r="FK116" s="3"/>
      <c r="FL116" s="3"/>
      <c r="FM116" s="3"/>
      <c r="FN116" s="3"/>
      <c r="FO116" s="3"/>
      <c r="FP116" s="3"/>
      <c r="FQ116" s="3"/>
      <c r="FR116" s="3"/>
      <c r="FS116" s="3"/>
      <c r="FT116" s="3"/>
      <c r="FU116" s="3"/>
      <c r="FV116" s="3"/>
      <c r="FW116" s="19"/>
    </row>
    <row r="117" spans="1:182" ht="16.5" customHeight="1" x14ac:dyDescent="0.25">
      <c r="A117" s="43" t="s">
        <v>1084</v>
      </c>
      <c r="B117" s="3"/>
      <c r="C117" s="3" t="s">
        <v>1085</v>
      </c>
      <c r="D117" s="5" t="str">
        <f>VLOOKUP(F117,route!A:B,2,FALSE)</f>
        <v>MS2P Feed Dryer</v>
      </c>
      <c r="E117" s="232"/>
      <c r="F117" s="263" t="s">
        <v>186</v>
      </c>
      <c r="G117" s="231" t="s">
        <v>1085</v>
      </c>
      <c r="H117" s="235"/>
      <c r="J117" s="6"/>
      <c r="L117" s="193"/>
      <c r="M117" s="5" t="s">
        <v>813</v>
      </c>
      <c r="N117" s="21" t="s">
        <v>16</v>
      </c>
      <c r="O117" s="25" t="s">
        <v>16</v>
      </c>
      <c r="P117" s="25" t="s">
        <v>16</v>
      </c>
      <c r="Q117" s="25" t="s">
        <v>16</v>
      </c>
      <c r="R117" s="25" t="s">
        <v>16</v>
      </c>
      <c r="S117" s="25" t="s">
        <v>16</v>
      </c>
      <c r="T117" s="25" t="s">
        <v>16</v>
      </c>
      <c r="U117" s="25" t="s">
        <v>16</v>
      </c>
      <c r="V117" s="25"/>
      <c r="W117" s="25" t="s">
        <v>16</v>
      </c>
      <c r="X117" s="25" t="s">
        <v>16</v>
      </c>
      <c r="Y117" s="25" t="s">
        <v>16</v>
      </c>
      <c r="Z117" s="25" t="s">
        <v>16</v>
      </c>
      <c r="AA117" s="25" t="s">
        <v>16</v>
      </c>
      <c r="AB117" s="25"/>
      <c r="AC117" s="214"/>
      <c r="AD117" s="214"/>
      <c r="AE117" s="25" t="s">
        <v>16</v>
      </c>
      <c r="AF117" s="25" t="s">
        <v>16</v>
      </c>
      <c r="AG117" s="21">
        <v>3</v>
      </c>
      <c r="AH117" s="21">
        <v>2</v>
      </c>
      <c r="AI117" s="21">
        <v>2</v>
      </c>
      <c r="AJ117" s="21" t="s">
        <v>819</v>
      </c>
      <c r="AK117" s="21" t="s">
        <v>664</v>
      </c>
      <c r="AL117" s="21" t="s">
        <v>16</v>
      </c>
      <c r="AM117" s="195" t="s">
        <v>3057</v>
      </c>
      <c r="AN117" s="386">
        <v>7257614</v>
      </c>
      <c r="AO117" s="95"/>
      <c r="AP117" s="315">
        <f>VLOOKUP(F117,'Monthly AMS report'!GN:GO,2,FALSE)</f>
        <v>44473</v>
      </c>
      <c r="AQ117" s="316"/>
      <c r="AR117" s="22"/>
      <c r="AS117" s="22"/>
      <c r="AT117" s="5">
        <v>6</v>
      </c>
      <c r="AV117" s="5"/>
      <c r="AW117" s="5"/>
      <c r="AX117" s="5"/>
      <c r="AY117" s="5"/>
      <c r="AZ117" s="3"/>
      <c r="BA117" s="3"/>
      <c r="BB117" s="3"/>
      <c r="BC117" s="3"/>
      <c r="BD117" s="3"/>
      <c r="BE117" s="3"/>
      <c r="BF117" s="3"/>
      <c r="BG117" s="3"/>
      <c r="BH117" s="3"/>
      <c r="BI117" s="3"/>
      <c r="BJ117" s="3"/>
      <c r="BK117" s="3"/>
      <c r="BL117" s="3"/>
      <c r="BM117" s="3"/>
      <c r="BN117" s="3"/>
      <c r="BO117" s="3"/>
      <c r="BP117" s="3"/>
      <c r="BQ117" s="3"/>
      <c r="BR117" s="3"/>
      <c r="BS117" s="5"/>
      <c r="BT117" s="5"/>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c r="DV117" s="3"/>
      <c r="DW117" s="3"/>
      <c r="DX117" s="3"/>
      <c r="DY117" s="3"/>
      <c r="DZ117" s="3"/>
      <c r="EA117" s="3"/>
      <c r="EB117" s="3"/>
      <c r="EC117" s="3"/>
      <c r="ED117" s="3"/>
      <c r="EE117" s="3"/>
      <c r="EF117" s="3"/>
      <c r="EG117" s="3"/>
      <c r="EH117" s="3"/>
      <c r="EI117" s="3"/>
      <c r="EJ117" s="3"/>
      <c r="EK117" s="3"/>
      <c r="EL117" s="3"/>
      <c r="EM117" s="3"/>
      <c r="EN117" s="3"/>
      <c r="EO117" s="3"/>
      <c r="EP117" s="3"/>
      <c r="EQ117" s="3"/>
      <c r="ER117" s="3"/>
      <c r="ES117" s="3"/>
      <c r="ET117" s="3"/>
      <c r="EU117" s="3"/>
      <c r="EV117" s="3"/>
      <c r="EW117" s="3"/>
      <c r="EX117" s="3"/>
      <c r="EY117" s="3"/>
      <c r="EZ117" s="3"/>
      <c r="FA117" s="3"/>
      <c r="FB117" s="3"/>
      <c r="FC117" s="3"/>
      <c r="FD117" s="3"/>
      <c r="FE117" s="3"/>
      <c r="FF117" s="3"/>
      <c r="FG117" s="3"/>
      <c r="FH117" s="3"/>
      <c r="FI117" s="3"/>
      <c r="FJ117" s="3"/>
      <c r="FK117" s="3"/>
      <c r="FL117" s="3"/>
      <c r="FM117" s="3"/>
      <c r="FN117" s="3"/>
      <c r="FO117" s="3"/>
      <c r="FP117" s="3"/>
      <c r="FQ117" s="3"/>
      <c r="FR117" s="3"/>
      <c r="FS117" s="3"/>
      <c r="FT117" s="3"/>
      <c r="FU117" s="3"/>
      <c r="FV117" s="3"/>
      <c r="FW117" s="19"/>
      <c r="FZ117" s="1" t="s">
        <v>1058</v>
      </c>
    </row>
    <row r="118" spans="1:182" ht="16.5" customHeight="1" x14ac:dyDescent="0.25">
      <c r="A118" s="43" t="s">
        <v>1087</v>
      </c>
      <c r="B118" s="3"/>
      <c r="C118" s="3" t="s">
        <v>1088</v>
      </c>
      <c r="D118" s="5" t="str">
        <f>VLOOKUP(F118,route!A:B,2,FALSE)</f>
        <v>MS2P Feed Dryer</v>
      </c>
      <c r="E118" s="232"/>
      <c r="F118" s="263" t="s">
        <v>187</v>
      </c>
      <c r="G118" s="231" t="s">
        <v>1089</v>
      </c>
      <c r="H118" s="235"/>
      <c r="J118" s="6"/>
      <c r="L118" s="193"/>
      <c r="M118" s="5" t="s">
        <v>813</v>
      </c>
      <c r="N118" s="21" t="s">
        <v>16</v>
      </c>
      <c r="O118" s="25" t="s">
        <v>16</v>
      </c>
      <c r="P118" s="25" t="s">
        <v>16</v>
      </c>
      <c r="Q118" s="25" t="s">
        <v>16</v>
      </c>
      <c r="R118" s="25" t="s">
        <v>16</v>
      </c>
      <c r="S118" s="25" t="s">
        <v>16</v>
      </c>
      <c r="T118" s="25" t="s">
        <v>16</v>
      </c>
      <c r="U118" s="25" t="s">
        <v>16</v>
      </c>
      <c r="V118" s="25"/>
      <c r="W118" s="25" t="s">
        <v>16</v>
      </c>
      <c r="X118" s="25" t="s">
        <v>16</v>
      </c>
      <c r="Y118" s="25" t="s">
        <v>16</v>
      </c>
      <c r="Z118" s="25" t="s">
        <v>16</v>
      </c>
      <c r="AA118" s="25" t="s">
        <v>16</v>
      </c>
      <c r="AB118" s="25"/>
      <c r="AC118" s="214"/>
      <c r="AD118" s="214"/>
      <c r="AE118" s="25" t="s">
        <v>16</v>
      </c>
      <c r="AF118" s="25" t="s">
        <v>16</v>
      </c>
      <c r="AG118" s="21">
        <v>3</v>
      </c>
      <c r="AH118" s="21">
        <v>3</v>
      </c>
      <c r="AI118" s="21" t="s">
        <v>16</v>
      </c>
      <c r="AJ118" s="21" t="s">
        <v>16</v>
      </c>
      <c r="AK118" s="21" t="s">
        <v>664</v>
      </c>
      <c r="AL118" s="21" t="s">
        <v>16</v>
      </c>
      <c r="AM118" s="195" t="s">
        <v>3058</v>
      </c>
      <c r="AN118" s="383">
        <v>7257615</v>
      </c>
      <c r="AO118" s="95"/>
      <c r="AP118" s="315">
        <f>VLOOKUP(F118,'Monthly AMS report'!GN:GO,2,FALSE)</f>
        <v>44473</v>
      </c>
      <c r="AQ118" s="316"/>
      <c r="AR118" s="22"/>
      <c r="AS118" s="22"/>
      <c r="AT118" s="5">
        <v>6</v>
      </c>
      <c r="AV118" s="5"/>
      <c r="AW118" s="5"/>
      <c r="AX118" s="5"/>
      <c r="AY118" s="5"/>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c r="DV118" s="3"/>
      <c r="DW118" s="3"/>
      <c r="DX118" s="3"/>
      <c r="DY118" s="3"/>
      <c r="DZ118" s="3"/>
      <c r="EA118" s="3"/>
      <c r="EB118" s="3"/>
      <c r="EC118" s="3"/>
      <c r="ED118" s="3"/>
      <c r="EE118" s="3"/>
      <c r="EF118" s="3"/>
      <c r="EG118" s="3"/>
      <c r="EH118" s="3"/>
      <c r="EI118" s="3"/>
      <c r="EJ118" s="3"/>
      <c r="EK118" s="3"/>
      <c r="EL118" s="3"/>
      <c r="EM118" s="3"/>
      <c r="EN118" s="3"/>
      <c r="EO118" s="3"/>
      <c r="EP118" s="3"/>
      <c r="EQ118" s="3"/>
      <c r="ER118" s="3"/>
      <c r="ES118" s="3"/>
      <c r="ET118" s="3"/>
      <c r="EU118" s="3"/>
      <c r="EV118" s="3"/>
      <c r="EW118" s="3"/>
      <c r="EX118" s="3"/>
      <c r="EY118" s="3"/>
      <c r="EZ118" s="3"/>
      <c r="FA118" s="3"/>
      <c r="FB118" s="3"/>
      <c r="FC118" s="3"/>
      <c r="FD118" s="3"/>
      <c r="FE118" s="3"/>
      <c r="FF118" s="3"/>
      <c r="FG118" s="3"/>
      <c r="FH118" s="3"/>
      <c r="FI118" s="3"/>
      <c r="FJ118" s="3"/>
      <c r="FK118" s="3"/>
      <c r="FL118" s="3"/>
      <c r="FM118" s="3"/>
      <c r="FN118" s="3"/>
      <c r="FO118" s="3"/>
      <c r="FP118" s="3"/>
      <c r="FQ118" s="3"/>
      <c r="FR118" s="3"/>
      <c r="FS118" s="3"/>
      <c r="FT118" s="3"/>
      <c r="FU118" s="3"/>
      <c r="FV118" s="3"/>
      <c r="FW118" s="19"/>
    </row>
    <row r="119" spans="1:182" ht="16.5" customHeight="1" x14ac:dyDescent="0.25">
      <c r="A119" s="43" t="s">
        <v>1092</v>
      </c>
      <c r="B119" s="3"/>
      <c r="C119" s="22" t="s">
        <v>1093</v>
      </c>
      <c r="D119" s="5" t="str">
        <f>VLOOKUP(F119,route!A:B,2,FALSE)</f>
        <v>MS2P Feed Dryer</v>
      </c>
      <c r="E119" s="193" t="s">
        <v>2339</v>
      </c>
      <c r="F119" s="265" t="s">
        <v>188</v>
      </c>
      <c r="G119" s="231" t="s">
        <v>1094</v>
      </c>
      <c r="H119" s="193" t="s">
        <v>3059</v>
      </c>
      <c r="I119" s="193" t="s">
        <v>1094</v>
      </c>
      <c r="K119" s="193" t="s">
        <v>2080</v>
      </c>
      <c r="L119" s="193"/>
      <c r="M119" s="5" t="s">
        <v>662</v>
      </c>
      <c r="N119" s="21" t="s">
        <v>16</v>
      </c>
      <c r="O119" s="25"/>
      <c r="P119" s="21" t="s">
        <v>16</v>
      </c>
      <c r="Q119" s="21" t="s">
        <v>16</v>
      </c>
      <c r="R119" s="21" t="s">
        <v>663</v>
      </c>
      <c r="S119" s="21" t="s">
        <v>663</v>
      </c>
      <c r="T119" s="21" t="s">
        <v>16</v>
      </c>
      <c r="U119" s="21">
        <v>3</v>
      </c>
      <c r="V119" s="25"/>
      <c r="W119" s="21" t="s">
        <v>16</v>
      </c>
      <c r="X119" s="21" t="s">
        <v>16</v>
      </c>
      <c r="Y119" s="21">
        <v>2</v>
      </c>
      <c r="Z119" s="21">
        <v>3</v>
      </c>
      <c r="AA119" s="21">
        <v>3</v>
      </c>
      <c r="AB119" s="21"/>
      <c r="AC119" s="214"/>
      <c r="AD119" s="214"/>
      <c r="AE119" s="21">
        <v>3</v>
      </c>
      <c r="AF119" s="21">
        <v>2</v>
      </c>
      <c r="AG119" s="21">
        <v>3</v>
      </c>
      <c r="AH119" s="21">
        <v>3</v>
      </c>
      <c r="AI119" s="21">
        <v>3</v>
      </c>
      <c r="AJ119" s="21" t="s">
        <v>819</v>
      </c>
      <c r="AK119" s="21" t="s">
        <v>819</v>
      </c>
      <c r="AL119" s="21" t="s">
        <v>16</v>
      </c>
      <c r="AM119" s="201" t="s">
        <v>3060</v>
      </c>
      <c r="AN119" s="386">
        <v>7230416</v>
      </c>
      <c r="AO119" s="314" t="e">
        <f>VLOOKUP(AN119,#REF!,1,FALSE)</f>
        <v>#REF!</v>
      </c>
      <c r="AP119" s="315">
        <f>VLOOKUP(F119,'Monthly AMS report'!GN:GO,2,FALSE)</f>
        <v>44497</v>
      </c>
      <c r="AQ119" s="316">
        <v>0.29199999999999998</v>
      </c>
      <c r="AR119" s="3"/>
      <c r="AS119" s="3"/>
      <c r="AT119" s="5">
        <v>8</v>
      </c>
      <c r="AU119" s="5">
        <v>16</v>
      </c>
      <c r="AV119" s="5">
        <v>6</v>
      </c>
      <c r="AW119" s="5"/>
      <c r="AX119" s="5"/>
      <c r="AY119" s="5"/>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c r="DV119" s="3"/>
      <c r="DW119" s="3"/>
      <c r="DX119" s="3"/>
      <c r="DY119" s="3"/>
      <c r="DZ119" s="3"/>
      <c r="EA119" s="3"/>
      <c r="EB119" s="3"/>
      <c r="EC119" s="3"/>
      <c r="ED119" s="3"/>
      <c r="EE119" s="3"/>
      <c r="EF119" s="3"/>
      <c r="EG119" s="3"/>
      <c r="EH119" s="3"/>
      <c r="EI119" s="3"/>
      <c r="EJ119" s="3"/>
      <c r="EK119" s="3"/>
      <c r="EL119" s="3"/>
      <c r="EM119" s="3"/>
      <c r="EN119" s="3"/>
      <c r="EO119" s="3"/>
      <c r="EP119" s="3"/>
      <c r="EQ119" s="3"/>
      <c r="ER119" s="3"/>
      <c r="ES119" s="3"/>
      <c r="ET119" s="3"/>
      <c r="EU119" s="3"/>
      <c r="EV119" s="3"/>
      <c r="EW119" s="3"/>
      <c r="EX119" s="3"/>
      <c r="EY119" s="3"/>
      <c r="EZ119" s="3"/>
      <c r="FA119" s="3"/>
      <c r="FB119" s="3"/>
      <c r="FC119" s="3"/>
      <c r="FD119" s="3"/>
      <c r="FE119" s="3"/>
      <c r="FF119" s="3"/>
      <c r="FG119" s="3"/>
      <c r="FH119" s="3"/>
      <c r="FI119" s="3"/>
      <c r="FJ119" s="3"/>
      <c r="FK119" s="3"/>
      <c r="FL119" s="3"/>
      <c r="FM119" s="3"/>
      <c r="FN119" s="3"/>
      <c r="FO119" s="3"/>
      <c r="FP119" s="3"/>
      <c r="FQ119" s="3"/>
      <c r="FR119" s="3"/>
      <c r="FS119" s="3"/>
      <c r="FT119" s="3"/>
      <c r="FU119" s="3"/>
      <c r="FV119" s="3"/>
      <c r="FW119" s="19"/>
    </row>
    <row r="120" spans="1:182" ht="16.5" customHeight="1" x14ac:dyDescent="0.25">
      <c r="A120" s="370" t="s">
        <v>1533</v>
      </c>
      <c r="B120" s="3"/>
      <c r="C120" s="22" t="s">
        <v>1534</v>
      </c>
      <c r="D120" s="61" t="str">
        <f>VLOOKUP(F120,route!A:B,2,FALSE)</f>
        <v>MS2P Feed Dryer</v>
      </c>
      <c r="E120" s="193" t="s">
        <v>2334</v>
      </c>
      <c r="F120" s="283" t="s">
        <v>198</v>
      </c>
      <c r="G120" s="284" t="s">
        <v>1535</v>
      </c>
      <c r="H120" s="193" t="s">
        <v>3061</v>
      </c>
      <c r="I120" s="193" t="s">
        <v>1535</v>
      </c>
      <c r="K120" s="193" t="s">
        <v>1897</v>
      </c>
      <c r="L120" s="193"/>
      <c r="M120" s="61" t="s">
        <v>662</v>
      </c>
      <c r="N120" s="21" t="s">
        <v>16</v>
      </c>
      <c r="O120" s="25"/>
      <c r="P120" s="21" t="s">
        <v>16</v>
      </c>
      <c r="Q120" s="21" t="s">
        <v>16</v>
      </c>
      <c r="R120" s="21">
        <v>3</v>
      </c>
      <c r="S120" s="21">
        <v>3</v>
      </c>
      <c r="T120" s="21" t="s">
        <v>16</v>
      </c>
      <c r="U120" s="21">
        <v>4</v>
      </c>
      <c r="V120" s="25"/>
      <c r="W120" s="21" t="s">
        <v>16</v>
      </c>
      <c r="X120" s="21">
        <v>3</v>
      </c>
      <c r="Y120" s="21">
        <v>2</v>
      </c>
      <c r="Z120" s="21">
        <v>2</v>
      </c>
      <c r="AA120" s="21">
        <v>2</v>
      </c>
      <c r="AB120" s="21"/>
      <c r="AC120" s="214"/>
      <c r="AD120" s="214"/>
      <c r="AE120" s="21">
        <v>2</v>
      </c>
      <c r="AF120" s="21">
        <v>3</v>
      </c>
      <c r="AG120" s="21">
        <v>3</v>
      </c>
      <c r="AH120" s="21">
        <v>2</v>
      </c>
      <c r="AI120" s="21">
        <v>2</v>
      </c>
      <c r="AJ120" s="21" t="s">
        <v>819</v>
      </c>
      <c r="AK120" s="21" t="s">
        <v>819</v>
      </c>
      <c r="AL120" s="21" t="s">
        <v>16</v>
      </c>
      <c r="AM120" s="195" t="s">
        <v>3062</v>
      </c>
      <c r="AN120" s="386">
        <v>7259892</v>
      </c>
      <c r="AO120" s="314" t="e">
        <f>VLOOKUP(AN120,#REF!,1,FALSE)</f>
        <v>#REF!</v>
      </c>
      <c r="AP120" s="315">
        <f>VLOOKUP(F120,'Monthly AMS report'!GN:GO,2,FALSE)</f>
        <v>44497</v>
      </c>
      <c r="AQ120" s="316">
        <v>0.41199999999999998</v>
      </c>
      <c r="AR120" s="3"/>
      <c r="AS120" s="3"/>
      <c r="AT120" s="5"/>
      <c r="AU120" s="5">
        <v>16</v>
      </c>
      <c r="AV120" s="5">
        <v>6</v>
      </c>
      <c r="AW120" s="5"/>
      <c r="AX120" s="5"/>
      <c r="AY120" s="5"/>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c r="DV120" s="3"/>
      <c r="DW120" s="3"/>
      <c r="DX120" s="3"/>
      <c r="DY120" s="3"/>
      <c r="DZ120" s="3"/>
      <c r="EA120" s="3"/>
      <c r="EB120" s="3"/>
      <c r="EC120" s="3"/>
      <c r="ED120" s="3"/>
      <c r="EE120" s="3"/>
      <c r="EF120" s="3"/>
      <c r="EG120" s="3"/>
      <c r="EH120" s="3"/>
      <c r="EI120" s="3"/>
      <c r="EJ120" s="3"/>
      <c r="EK120" s="3"/>
      <c r="EL120" s="3"/>
      <c r="EM120" s="3"/>
      <c r="EN120" s="3"/>
      <c r="EO120" s="3"/>
      <c r="EP120" s="3"/>
      <c r="EQ120" s="3"/>
      <c r="ER120" s="3"/>
      <c r="ES120" s="3"/>
      <c r="ET120" s="3"/>
      <c r="EU120" s="3"/>
      <c r="EV120" s="3"/>
      <c r="EW120" s="3"/>
      <c r="EX120" s="3"/>
      <c r="EY120" s="3"/>
      <c r="EZ120" s="3"/>
      <c r="FA120" s="3"/>
      <c r="FB120" s="3"/>
      <c r="FC120" s="3"/>
      <c r="FD120" s="3"/>
      <c r="FE120" s="3"/>
      <c r="FF120" s="3"/>
      <c r="FG120" s="3"/>
      <c r="FH120" s="3"/>
      <c r="FI120" s="3"/>
      <c r="FJ120" s="3"/>
      <c r="FK120" s="3"/>
      <c r="FL120" s="3"/>
      <c r="FM120" s="3"/>
      <c r="FN120" s="3"/>
      <c r="FO120" s="3"/>
      <c r="FP120" s="3"/>
      <c r="FQ120" s="3"/>
      <c r="FR120" s="3"/>
      <c r="FS120" s="3"/>
      <c r="FT120" s="3"/>
      <c r="FU120" s="3"/>
      <c r="FV120" s="3"/>
      <c r="FW120" s="19"/>
      <c r="FZ120" s="1" t="s">
        <v>1070</v>
      </c>
    </row>
    <row r="121" spans="1:182" ht="16.5" customHeight="1" x14ac:dyDescent="0.25">
      <c r="A121" s="46" t="s">
        <v>1071</v>
      </c>
      <c r="B121" s="74"/>
      <c r="C121" s="32" t="s">
        <v>1072</v>
      </c>
      <c r="D121" s="5" t="str">
        <f>VLOOKUP(F121,route!A:B,2,FALSE)</f>
        <v>MS2P Feed Dryer</v>
      </c>
      <c r="E121" s="233" t="s">
        <v>2379</v>
      </c>
      <c r="F121" s="265" t="s">
        <v>181</v>
      </c>
      <c r="G121" s="231" t="s">
        <v>1072</v>
      </c>
      <c r="H121" s="233" t="s">
        <v>3063</v>
      </c>
      <c r="I121" s="193" t="s">
        <v>1072</v>
      </c>
      <c r="K121" s="193" t="s">
        <v>2652</v>
      </c>
      <c r="L121" s="193"/>
      <c r="M121" s="5" t="s">
        <v>662</v>
      </c>
      <c r="N121" s="21" t="s">
        <v>16</v>
      </c>
      <c r="O121" s="25"/>
      <c r="P121" s="21" t="s">
        <v>16</v>
      </c>
      <c r="Q121" s="21" t="s">
        <v>663</v>
      </c>
      <c r="R121" s="21" t="s">
        <v>16</v>
      </c>
      <c r="S121" s="21" t="s">
        <v>663</v>
      </c>
      <c r="T121" s="21" t="s">
        <v>16</v>
      </c>
      <c r="U121" s="21" t="s">
        <v>16</v>
      </c>
      <c r="V121" s="25"/>
      <c r="W121" s="21" t="s">
        <v>16</v>
      </c>
      <c r="X121" s="21">
        <v>3</v>
      </c>
      <c r="Y121" s="21">
        <v>3</v>
      </c>
      <c r="Z121" s="21">
        <v>3</v>
      </c>
      <c r="AA121" s="21">
        <v>2</v>
      </c>
      <c r="AB121" s="21"/>
      <c r="AC121" s="214"/>
      <c r="AD121" s="214"/>
      <c r="AE121" s="21">
        <v>4</v>
      </c>
      <c r="AF121" s="21">
        <v>4</v>
      </c>
      <c r="AG121" s="21">
        <v>4</v>
      </c>
      <c r="AH121" s="21">
        <v>3</v>
      </c>
      <c r="AI121" s="21">
        <v>2</v>
      </c>
      <c r="AJ121" s="21" t="s">
        <v>819</v>
      </c>
      <c r="AK121" s="21" t="s">
        <v>664</v>
      </c>
      <c r="AL121" s="21" t="s">
        <v>16</v>
      </c>
      <c r="AM121" s="195" t="s">
        <v>3064</v>
      </c>
      <c r="AN121" s="386">
        <v>7257556</v>
      </c>
      <c r="AO121" s="314" t="e">
        <f>VLOOKUP(AN121,#REF!,1,FALSE)</f>
        <v>#REF!</v>
      </c>
      <c r="AP121" s="315">
        <f>VLOOKUP(F121,'Monthly AMS report'!GN:GO,2,FALSE)</f>
        <v>44473</v>
      </c>
      <c r="AQ121" s="316">
        <v>0.35099999999999998</v>
      </c>
      <c r="AR121" s="3"/>
      <c r="AS121" s="3"/>
      <c r="AT121" s="5">
        <v>6</v>
      </c>
      <c r="AU121" s="5">
        <v>16</v>
      </c>
      <c r="AV121" s="5">
        <v>2</v>
      </c>
      <c r="AW121" s="5"/>
      <c r="AX121" s="5"/>
      <c r="AY121" s="5"/>
      <c r="AZ121" s="3"/>
      <c r="BA121" s="3"/>
      <c r="BB121" s="3"/>
      <c r="BC121" s="3"/>
      <c r="BD121" s="3"/>
      <c r="BE121" s="3"/>
      <c r="BF121" s="3"/>
      <c r="BG121" s="3"/>
      <c r="BH121" s="3"/>
      <c r="BI121" s="3"/>
      <c r="BJ121" s="3"/>
      <c r="BK121" s="3"/>
      <c r="BL121" s="3"/>
      <c r="BM121" s="3"/>
      <c r="BN121" s="3"/>
      <c r="BO121" s="3"/>
      <c r="BP121" s="3"/>
      <c r="BQ121" s="3"/>
      <c r="BR121" s="3"/>
      <c r="BS121" s="5"/>
      <c r="BT121" s="5"/>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c r="DV121" s="3"/>
      <c r="DW121" s="3"/>
      <c r="DX121" s="3"/>
      <c r="DY121" s="3"/>
      <c r="DZ121" s="3"/>
      <c r="EA121" s="3"/>
      <c r="EB121" s="3"/>
      <c r="EC121" s="3"/>
      <c r="ED121" s="3"/>
      <c r="EE121" s="3"/>
      <c r="EF121" s="3"/>
      <c r="EG121" s="3"/>
      <c r="EH121" s="3"/>
      <c r="EI121" s="3"/>
      <c r="EJ121" s="3"/>
      <c r="EK121" s="3"/>
      <c r="EL121" s="3"/>
      <c r="EM121" s="3"/>
      <c r="EN121" s="3"/>
      <c r="EO121" s="3"/>
      <c r="EP121" s="3"/>
      <c r="EQ121" s="3"/>
      <c r="ER121" s="3"/>
      <c r="ES121" s="3"/>
      <c r="ET121" s="3"/>
      <c r="EU121" s="3"/>
      <c r="EV121" s="3"/>
      <c r="EW121" s="3"/>
      <c r="EX121" s="3"/>
      <c r="EY121" s="3"/>
      <c r="EZ121" s="3"/>
      <c r="FA121" s="3"/>
      <c r="FB121" s="3"/>
      <c r="FC121" s="3"/>
      <c r="FD121" s="3"/>
      <c r="FE121" s="3"/>
      <c r="FF121" s="3"/>
      <c r="FG121" s="3"/>
      <c r="FH121" s="3"/>
      <c r="FI121" s="3"/>
      <c r="FJ121" s="3"/>
      <c r="FK121" s="3"/>
      <c r="FL121" s="3"/>
      <c r="FM121" s="3"/>
      <c r="FN121" s="3"/>
      <c r="FO121" s="3"/>
      <c r="FP121" s="3"/>
      <c r="FQ121" s="3"/>
      <c r="FR121" s="3"/>
      <c r="FS121" s="3"/>
      <c r="FT121" s="3"/>
      <c r="FU121" s="3"/>
      <c r="FV121" s="3"/>
      <c r="FW121" s="19"/>
      <c r="FZ121" s="1" t="s">
        <v>1075</v>
      </c>
    </row>
    <row r="122" spans="1:182" ht="16.5" customHeight="1" x14ac:dyDescent="0.25">
      <c r="A122" s="43" t="s">
        <v>1051</v>
      </c>
      <c r="B122" s="3"/>
      <c r="C122" s="3" t="s">
        <v>1052</v>
      </c>
      <c r="D122" s="5" t="str">
        <f>VLOOKUP(F122,route!A:B,2,FALSE)</f>
        <v>MS2P Feed Dryer</v>
      </c>
      <c r="E122" s="232"/>
      <c r="F122" s="263" t="s">
        <v>175</v>
      </c>
      <c r="G122" s="231" t="s">
        <v>1052</v>
      </c>
      <c r="H122" s="235"/>
      <c r="J122" s="6"/>
      <c r="L122" s="193"/>
      <c r="M122" s="5" t="s">
        <v>813</v>
      </c>
      <c r="N122" s="21" t="s">
        <v>16</v>
      </c>
      <c r="O122" s="25" t="s">
        <v>16</v>
      </c>
      <c r="P122" s="25" t="s">
        <v>16</v>
      </c>
      <c r="Q122" s="25" t="s">
        <v>16</v>
      </c>
      <c r="R122" s="25" t="s">
        <v>16</v>
      </c>
      <c r="S122" s="25" t="s">
        <v>16</v>
      </c>
      <c r="T122" s="25" t="s">
        <v>16</v>
      </c>
      <c r="U122" s="25" t="s">
        <v>16</v>
      </c>
      <c r="V122" s="25"/>
      <c r="W122" s="25" t="s">
        <v>16</v>
      </c>
      <c r="X122" s="25" t="s">
        <v>16</v>
      </c>
      <c r="Y122" s="25" t="s">
        <v>16</v>
      </c>
      <c r="Z122" s="25" t="s">
        <v>16</v>
      </c>
      <c r="AA122" s="25" t="s">
        <v>16</v>
      </c>
      <c r="AB122" s="25"/>
      <c r="AC122" s="214"/>
      <c r="AD122" s="214"/>
      <c r="AE122" s="25" t="s">
        <v>16</v>
      </c>
      <c r="AF122" s="25" t="s">
        <v>16</v>
      </c>
      <c r="AG122" s="21" t="s">
        <v>16</v>
      </c>
      <c r="AH122" s="21" t="s">
        <v>664</v>
      </c>
      <c r="AI122" s="21">
        <v>4</v>
      </c>
      <c r="AJ122" s="21" t="s">
        <v>819</v>
      </c>
      <c r="AK122" s="21" t="s">
        <v>664</v>
      </c>
      <c r="AL122" s="21" t="s">
        <v>16</v>
      </c>
      <c r="AM122" s="195" t="s">
        <v>3065</v>
      </c>
      <c r="AN122" s="387"/>
      <c r="AO122" s="95"/>
      <c r="AP122" s="315">
        <f>VLOOKUP(F122,'Monthly AMS report'!GN:GO,2,FALSE)</f>
        <v>44473</v>
      </c>
      <c r="AQ122" s="316"/>
      <c r="AR122" s="22"/>
      <c r="AS122" s="22"/>
      <c r="AT122" s="5">
        <v>6</v>
      </c>
      <c r="AV122" s="5"/>
      <c r="AW122" s="5"/>
      <c r="AX122" s="5"/>
      <c r="AY122" s="5"/>
      <c r="AZ122" s="3"/>
      <c r="BA122" s="3"/>
      <c r="BB122" s="3"/>
      <c r="BC122" s="3"/>
      <c r="BD122" s="3"/>
      <c r="BE122" s="3"/>
      <c r="BF122" s="3"/>
      <c r="BG122" s="3"/>
      <c r="BH122" s="3"/>
      <c r="BI122" s="3"/>
      <c r="BJ122" s="3"/>
      <c r="BK122" s="3"/>
      <c r="BL122" s="3"/>
      <c r="BM122" s="3"/>
      <c r="BN122" s="3"/>
      <c r="BO122" s="3"/>
      <c r="BP122" s="3"/>
      <c r="BQ122" s="3"/>
      <c r="BR122" s="3"/>
      <c r="BS122" s="5"/>
      <c r="BT122" s="5"/>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c r="DV122" s="3"/>
      <c r="DW122" s="3"/>
      <c r="DX122" s="3"/>
      <c r="DY122" s="3"/>
      <c r="DZ122" s="3"/>
      <c r="EA122" s="3"/>
      <c r="EB122" s="3"/>
      <c r="EC122" s="3"/>
      <c r="ED122" s="3"/>
      <c r="EE122" s="3"/>
      <c r="EF122" s="3"/>
      <c r="EG122" s="3"/>
      <c r="EH122" s="3"/>
      <c r="EI122" s="3"/>
      <c r="EJ122" s="3"/>
      <c r="EK122" s="3"/>
      <c r="EL122" s="3"/>
      <c r="EM122" s="3"/>
      <c r="EN122" s="3"/>
      <c r="EO122" s="3"/>
      <c r="EP122" s="3"/>
      <c r="EQ122" s="3"/>
      <c r="ER122" s="3"/>
      <c r="ES122" s="3"/>
      <c r="ET122" s="3"/>
      <c r="EU122" s="3"/>
      <c r="EV122" s="3"/>
      <c r="EW122" s="3"/>
      <c r="EX122" s="3"/>
      <c r="EY122" s="3"/>
      <c r="EZ122" s="3"/>
      <c r="FA122" s="3"/>
      <c r="FB122" s="3"/>
      <c r="FC122" s="3"/>
      <c r="FD122" s="3"/>
      <c r="FE122" s="3"/>
      <c r="FF122" s="3"/>
      <c r="FG122" s="3"/>
      <c r="FH122" s="3"/>
      <c r="FI122" s="3"/>
      <c r="FJ122" s="3"/>
      <c r="FK122" s="3"/>
      <c r="FL122" s="3"/>
      <c r="FM122" s="3"/>
      <c r="FN122" s="3"/>
      <c r="FO122" s="3"/>
      <c r="FP122" s="3"/>
      <c r="FQ122" s="3"/>
      <c r="FR122" s="3"/>
      <c r="FS122" s="3"/>
      <c r="FT122" s="5"/>
      <c r="FU122" s="5"/>
      <c r="FV122" s="5"/>
      <c r="FW122" s="334"/>
      <c r="FX122" s="4"/>
      <c r="FY122" s="4"/>
      <c r="FZ122" s="1" t="s">
        <v>1079</v>
      </c>
    </row>
    <row r="123" spans="1:182" ht="16.5" customHeight="1" x14ac:dyDescent="0.2">
      <c r="A123" s="43" t="s">
        <v>1029</v>
      </c>
      <c r="B123" s="3"/>
      <c r="C123" s="22" t="s">
        <v>1030</v>
      </c>
      <c r="D123" s="5" t="str">
        <f>VLOOKUP(F123,route!A:B,2,FALSE)</f>
        <v>MS2P Feed Dryer</v>
      </c>
      <c r="E123" s="193" t="s">
        <v>2355</v>
      </c>
      <c r="F123" s="265" t="s">
        <v>190</v>
      </c>
      <c r="G123" s="231" t="s">
        <v>1031</v>
      </c>
      <c r="H123" s="193" t="s">
        <v>3066</v>
      </c>
      <c r="I123" s="193" t="s">
        <v>1031</v>
      </c>
      <c r="K123" s="193" t="s">
        <v>2080</v>
      </c>
      <c r="L123" s="193"/>
      <c r="M123" s="5" t="s">
        <v>662</v>
      </c>
      <c r="N123" s="21" t="s">
        <v>16</v>
      </c>
      <c r="O123" s="25"/>
      <c r="P123" s="21" t="s">
        <v>16</v>
      </c>
      <c r="Q123" s="21" t="s">
        <v>16</v>
      </c>
      <c r="R123" s="21" t="s">
        <v>16</v>
      </c>
      <c r="S123" s="21" t="s">
        <v>16</v>
      </c>
      <c r="T123" s="21" t="s">
        <v>16</v>
      </c>
      <c r="U123" s="21" t="s">
        <v>663</v>
      </c>
      <c r="V123" s="25"/>
      <c r="W123" s="21" t="s">
        <v>16</v>
      </c>
      <c r="X123" s="21" t="s">
        <v>16</v>
      </c>
      <c r="Y123" s="21" t="s">
        <v>663</v>
      </c>
      <c r="Z123" s="21" t="s">
        <v>16</v>
      </c>
      <c r="AA123" s="21" t="s">
        <v>16</v>
      </c>
      <c r="AB123" s="21"/>
      <c r="AC123" s="214"/>
      <c r="AD123" s="214"/>
      <c r="AE123" s="21" t="s">
        <v>16</v>
      </c>
      <c r="AF123" s="21" t="s">
        <v>16</v>
      </c>
      <c r="AG123" s="21" t="s">
        <v>16</v>
      </c>
      <c r="AH123" s="21" t="s">
        <v>16</v>
      </c>
      <c r="AI123" s="21" t="s">
        <v>16</v>
      </c>
      <c r="AJ123" s="21" t="s">
        <v>16</v>
      </c>
      <c r="AK123" s="21" t="s">
        <v>16</v>
      </c>
      <c r="AL123" s="21" t="s">
        <v>16</v>
      </c>
      <c r="AM123" s="88" t="s">
        <v>3067</v>
      </c>
      <c r="AN123" s="387"/>
      <c r="AO123" s="314" t="e">
        <f>VLOOKUP(AN123,#REF!,1,FALSE)</f>
        <v>#REF!</v>
      </c>
      <c r="AP123" s="315">
        <f>VLOOKUP(F123,'Monthly AMS report'!GN:GO,2,FALSE)</f>
        <v>44210</v>
      </c>
      <c r="AQ123" s="316" t="e">
        <v>#N/A</v>
      </c>
      <c r="AR123" s="3"/>
      <c r="AS123" s="3"/>
      <c r="AT123" s="5">
        <v>8</v>
      </c>
      <c r="AU123" s="5">
        <v>16</v>
      </c>
      <c r="AV123" s="5">
        <v>3</v>
      </c>
      <c r="AW123" s="5"/>
      <c r="AX123" s="5"/>
      <c r="AY123" s="5"/>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c r="DV123" s="3"/>
      <c r="DW123" s="3"/>
      <c r="DX123" s="3"/>
      <c r="DY123" s="3"/>
      <c r="DZ123" s="3"/>
      <c r="EA123" s="3"/>
      <c r="EB123" s="3"/>
      <c r="EC123" s="3"/>
      <c r="ED123" s="3"/>
      <c r="EE123" s="3"/>
      <c r="EF123" s="3"/>
      <c r="EG123" s="3"/>
      <c r="EH123" s="3"/>
      <c r="EI123" s="3"/>
      <c r="EJ123" s="3"/>
      <c r="EK123" s="3"/>
      <c r="EL123" s="3"/>
      <c r="EM123" s="3"/>
      <c r="EN123" s="3"/>
      <c r="EO123" s="3"/>
      <c r="EP123" s="3"/>
      <c r="EQ123" s="3"/>
      <c r="ER123" s="3"/>
      <c r="ES123" s="3"/>
      <c r="ET123" s="3"/>
      <c r="EU123" s="3"/>
      <c r="EV123" s="3"/>
      <c r="EW123" s="3"/>
      <c r="EX123" s="3"/>
      <c r="EY123" s="3"/>
      <c r="EZ123" s="3"/>
      <c r="FA123" s="3"/>
      <c r="FB123" s="3"/>
      <c r="FC123" s="3"/>
      <c r="FD123" s="3"/>
      <c r="FE123" s="3"/>
      <c r="FF123" s="3"/>
      <c r="FG123" s="3"/>
      <c r="FH123" s="3"/>
      <c r="FI123" s="3"/>
      <c r="FJ123" s="3"/>
      <c r="FK123" s="3"/>
      <c r="FL123" s="3"/>
      <c r="FM123" s="3"/>
      <c r="FN123" s="3"/>
      <c r="FO123" s="3"/>
      <c r="FP123" s="3"/>
      <c r="FQ123" s="3"/>
      <c r="FR123" s="3"/>
      <c r="FS123" s="3"/>
      <c r="FT123" s="3"/>
      <c r="FU123" s="3"/>
      <c r="FV123" s="3"/>
      <c r="FW123" s="19"/>
    </row>
    <row r="124" spans="1:182" ht="16.5" customHeight="1" x14ac:dyDescent="0.2">
      <c r="A124" s="43" t="s">
        <v>1033</v>
      </c>
      <c r="B124" s="3"/>
      <c r="C124" s="22" t="s">
        <v>1034</v>
      </c>
      <c r="D124" s="5" t="str">
        <f>VLOOKUP(F124,route!A:B,2,FALSE)</f>
        <v>MS2P Feed Dryer</v>
      </c>
      <c r="E124" s="193" t="s">
        <v>2348</v>
      </c>
      <c r="F124" s="265" t="s">
        <v>191</v>
      </c>
      <c r="G124" s="231" t="s">
        <v>1035</v>
      </c>
      <c r="H124" s="193" t="s">
        <v>3068</v>
      </c>
      <c r="I124" s="193" t="s">
        <v>1035</v>
      </c>
      <c r="K124" s="193" t="s">
        <v>2080</v>
      </c>
      <c r="L124" s="193"/>
      <c r="M124" s="5" t="s">
        <v>662</v>
      </c>
      <c r="N124" s="21" t="s">
        <v>16</v>
      </c>
      <c r="O124" s="25"/>
      <c r="P124" s="21" t="s">
        <v>16</v>
      </c>
      <c r="Q124" s="21" t="s">
        <v>16</v>
      </c>
      <c r="R124" s="21" t="s">
        <v>16</v>
      </c>
      <c r="S124" s="21" t="s">
        <v>16</v>
      </c>
      <c r="T124" s="21" t="s">
        <v>16</v>
      </c>
      <c r="U124" s="21" t="s">
        <v>663</v>
      </c>
      <c r="V124" s="25"/>
      <c r="W124" s="21" t="s">
        <v>16</v>
      </c>
      <c r="X124" s="21" t="s">
        <v>16</v>
      </c>
      <c r="Y124" s="21" t="s">
        <v>663</v>
      </c>
      <c r="Z124" s="21" t="s">
        <v>16</v>
      </c>
      <c r="AA124" s="21" t="s">
        <v>16</v>
      </c>
      <c r="AB124" s="21"/>
      <c r="AC124" s="214"/>
      <c r="AD124" s="214"/>
      <c r="AE124" s="21" t="s">
        <v>16</v>
      </c>
      <c r="AF124" s="21" t="s">
        <v>16</v>
      </c>
      <c r="AG124" s="21" t="s">
        <v>16</v>
      </c>
      <c r="AH124" s="21" t="s">
        <v>16</v>
      </c>
      <c r="AI124" s="21" t="s">
        <v>16</v>
      </c>
      <c r="AJ124" s="21" t="s">
        <v>16</v>
      </c>
      <c r="AK124" s="21" t="s">
        <v>16</v>
      </c>
      <c r="AL124" s="21" t="s">
        <v>16</v>
      </c>
      <c r="AM124" s="23" t="s">
        <v>3067</v>
      </c>
      <c r="AN124" s="387"/>
      <c r="AO124" s="314" t="e">
        <f>VLOOKUP(AN124,#REF!,1,FALSE)</f>
        <v>#REF!</v>
      </c>
      <c r="AP124" s="315">
        <f>VLOOKUP(F124,'Monthly AMS report'!GN:GO,2,FALSE)</f>
        <v>44210</v>
      </c>
      <c r="AQ124" s="316" t="e">
        <v>#N/A</v>
      </c>
      <c r="AR124" s="3"/>
      <c r="AS124" s="3"/>
      <c r="AT124" s="5">
        <v>8</v>
      </c>
      <c r="AU124" s="5">
        <v>16</v>
      </c>
      <c r="AV124" s="5">
        <v>3</v>
      </c>
      <c r="AW124" s="5"/>
      <c r="AX124" s="5"/>
      <c r="AY124" s="5"/>
      <c r="AZ124" s="3"/>
      <c r="BA124" s="3"/>
      <c r="BB124" s="3"/>
      <c r="BC124" s="3"/>
      <c r="BD124" s="3"/>
      <c r="BE124" s="3"/>
      <c r="BF124" s="3"/>
      <c r="BG124" s="3"/>
      <c r="BH124" s="3"/>
      <c r="BI124" s="3"/>
      <c r="BJ124" s="3"/>
      <c r="BK124" s="3"/>
      <c r="BL124" s="3"/>
      <c r="BM124" s="3"/>
      <c r="BN124" s="3"/>
      <c r="BO124" s="3"/>
      <c r="BP124" s="3"/>
      <c r="BQ124" s="3"/>
      <c r="BR124" s="3"/>
      <c r="BS124" s="5"/>
      <c r="BT124" s="5"/>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c r="ET124" s="3"/>
      <c r="EU124" s="3"/>
      <c r="EV124" s="3"/>
      <c r="EW124" s="3"/>
      <c r="EX124" s="3"/>
      <c r="EY124" s="3"/>
      <c r="EZ124" s="3"/>
      <c r="FA124" s="3"/>
      <c r="FB124" s="3"/>
      <c r="FC124" s="3"/>
      <c r="FD124" s="3"/>
      <c r="FE124" s="3"/>
      <c r="FF124" s="3"/>
      <c r="FG124" s="3"/>
      <c r="FH124" s="3"/>
      <c r="FI124" s="3"/>
      <c r="FJ124" s="3"/>
      <c r="FK124" s="3"/>
      <c r="FL124" s="3"/>
      <c r="FM124" s="3"/>
      <c r="FN124" s="3"/>
      <c r="FO124" s="3"/>
      <c r="FP124" s="3"/>
      <c r="FQ124" s="3"/>
      <c r="FR124" s="3"/>
      <c r="FS124" s="3"/>
      <c r="FT124" s="3"/>
      <c r="FU124" s="3"/>
      <c r="FV124" s="3"/>
      <c r="FW124" s="19"/>
    </row>
    <row r="125" spans="1:182" ht="16.5" customHeight="1" x14ac:dyDescent="0.25">
      <c r="A125" s="44" t="s">
        <v>1036</v>
      </c>
      <c r="B125" s="3"/>
      <c r="C125" s="34" t="s">
        <v>1037</v>
      </c>
      <c r="D125" s="5" t="str">
        <f>VLOOKUP(F125,route!A:B,2,FALSE)</f>
        <v>MS2P Feed Dryer</v>
      </c>
      <c r="E125" s="193" t="s">
        <v>2343</v>
      </c>
      <c r="F125" s="265" t="s">
        <v>192</v>
      </c>
      <c r="G125" s="231" t="s">
        <v>1038</v>
      </c>
      <c r="H125" s="193" t="s">
        <v>3069</v>
      </c>
      <c r="I125" s="193" t="s">
        <v>1038</v>
      </c>
      <c r="K125" s="193" t="s">
        <v>2080</v>
      </c>
      <c r="L125" s="193"/>
      <c r="M125" s="5" t="s">
        <v>662</v>
      </c>
      <c r="N125" s="21" t="s">
        <v>16</v>
      </c>
      <c r="O125" s="25"/>
      <c r="P125" s="21" t="s">
        <v>16</v>
      </c>
      <c r="Q125" s="21" t="s">
        <v>16</v>
      </c>
      <c r="R125" s="21" t="s">
        <v>16</v>
      </c>
      <c r="S125" s="21" t="s">
        <v>16</v>
      </c>
      <c r="T125" s="21" t="s">
        <v>16</v>
      </c>
      <c r="U125" s="21">
        <v>3</v>
      </c>
      <c r="V125" s="25"/>
      <c r="W125" s="21" t="s">
        <v>16</v>
      </c>
      <c r="X125" s="21">
        <v>3</v>
      </c>
      <c r="Y125" s="21">
        <v>3</v>
      </c>
      <c r="Z125" s="21" t="s">
        <v>16</v>
      </c>
      <c r="AA125" s="21" t="s">
        <v>16</v>
      </c>
      <c r="AB125" s="21"/>
      <c r="AC125" s="214"/>
      <c r="AD125" s="214"/>
      <c r="AE125" s="21" t="s">
        <v>16</v>
      </c>
      <c r="AF125" s="21" t="s">
        <v>4</v>
      </c>
      <c r="AG125" s="21" t="s">
        <v>16</v>
      </c>
      <c r="AH125" s="21" t="s">
        <v>16</v>
      </c>
      <c r="AI125" s="21" t="s">
        <v>16</v>
      </c>
      <c r="AJ125" s="21" t="s">
        <v>16</v>
      </c>
      <c r="AK125" s="21" t="s">
        <v>16</v>
      </c>
      <c r="AL125" s="21" t="s">
        <v>16</v>
      </c>
      <c r="AM125" s="23" t="s">
        <v>3070</v>
      </c>
      <c r="AN125" s="387" t="s">
        <v>598</v>
      </c>
      <c r="AO125" s="314" t="e">
        <f>VLOOKUP(AN125,#REF!,1,FALSE)</f>
        <v>#REF!</v>
      </c>
      <c r="AP125" s="315">
        <f>VLOOKUP(F125,'Monthly AMS report'!GN:GO,2,FALSE)</f>
        <v>44210</v>
      </c>
      <c r="AQ125" s="316" t="e">
        <v>#N/A</v>
      </c>
      <c r="AR125" s="3"/>
      <c r="AS125" s="3"/>
      <c r="AT125" s="5">
        <v>8</v>
      </c>
      <c r="AU125" s="5">
        <v>16</v>
      </c>
      <c r="AV125" s="5">
        <v>3</v>
      </c>
      <c r="AW125" s="5"/>
      <c r="AX125" s="5"/>
      <c r="AY125" s="5"/>
      <c r="AZ125" s="3"/>
      <c r="BA125" s="3"/>
      <c r="BB125" s="3"/>
      <c r="BC125" s="3"/>
      <c r="BD125" s="3"/>
      <c r="BE125" s="3"/>
      <c r="BF125" s="3"/>
      <c r="BG125" s="3"/>
      <c r="BH125" s="3"/>
      <c r="BI125" s="3"/>
      <c r="BJ125" s="3"/>
      <c r="BK125" s="3"/>
      <c r="BL125" s="3"/>
      <c r="BM125" s="3"/>
      <c r="BN125" s="3"/>
      <c r="BO125" s="3"/>
      <c r="BP125" s="3"/>
      <c r="BQ125" s="3"/>
      <c r="BR125" s="3"/>
      <c r="BS125" s="5"/>
      <c r="BT125" s="5"/>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c r="DV125" s="3"/>
      <c r="DW125" s="3"/>
      <c r="DX125" s="3"/>
      <c r="DY125" s="3"/>
      <c r="DZ125" s="3"/>
      <c r="EA125" s="3"/>
      <c r="EB125" s="3"/>
      <c r="EC125" s="3"/>
      <c r="ED125" s="3"/>
      <c r="EE125" s="3"/>
      <c r="EF125" s="3"/>
      <c r="EG125" s="3"/>
      <c r="EH125" s="3"/>
      <c r="EI125" s="3"/>
      <c r="EJ125" s="3"/>
      <c r="EK125" s="3"/>
      <c r="EL125" s="3"/>
      <c r="EM125" s="3"/>
      <c r="EN125" s="3"/>
      <c r="EO125" s="3"/>
      <c r="EP125" s="3"/>
      <c r="EQ125" s="3"/>
      <c r="ER125" s="3"/>
      <c r="ES125" s="3"/>
      <c r="ET125" s="3"/>
      <c r="EU125" s="3"/>
      <c r="EV125" s="3"/>
      <c r="EW125" s="3"/>
      <c r="EX125" s="3"/>
      <c r="EY125" s="3"/>
      <c r="EZ125" s="3"/>
      <c r="FA125" s="3"/>
      <c r="FB125" s="3"/>
      <c r="FC125" s="3"/>
      <c r="FD125" s="3"/>
      <c r="FE125" s="3"/>
      <c r="FF125" s="3"/>
      <c r="FG125" s="3"/>
      <c r="FH125" s="3"/>
      <c r="FI125" s="3"/>
      <c r="FJ125" s="3"/>
      <c r="FK125" s="3"/>
      <c r="FL125" s="3"/>
      <c r="FM125" s="3"/>
      <c r="FN125" s="3"/>
      <c r="FO125" s="3"/>
      <c r="FP125" s="3"/>
      <c r="FQ125" s="3"/>
      <c r="FR125" s="3"/>
      <c r="FS125" s="3"/>
      <c r="FT125" s="3"/>
      <c r="FU125" s="3"/>
      <c r="FV125" s="3"/>
      <c r="FW125" s="19"/>
    </row>
    <row r="126" spans="1:182" ht="16.5" customHeight="1" x14ac:dyDescent="0.2">
      <c r="A126" s="43" t="s">
        <v>1039</v>
      </c>
      <c r="B126" s="3"/>
      <c r="C126" s="22" t="s">
        <v>1037</v>
      </c>
      <c r="D126" s="5" t="str">
        <f>VLOOKUP(F126,route!A:B,2,FALSE)</f>
        <v>MS2P Feed Dryer</v>
      </c>
      <c r="E126" s="193" t="s">
        <v>2351</v>
      </c>
      <c r="F126" s="265" t="s">
        <v>193</v>
      </c>
      <c r="G126" s="231" t="s">
        <v>1040</v>
      </c>
      <c r="H126" s="193" t="s">
        <v>3071</v>
      </c>
      <c r="I126" s="193" t="s">
        <v>1040</v>
      </c>
      <c r="K126" s="193" t="s">
        <v>2080</v>
      </c>
      <c r="L126" s="193"/>
      <c r="M126" s="5" t="s">
        <v>662</v>
      </c>
      <c r="N126" s="21" t="s">
        <v>16</v>
      </c>
      <c r="O126" s="25"/>
      <c r="P126" s="21" t="s">
        <v>16</v>
      </c>
      <c r="Q126" s="21" t="s">
        <v>16</v>
      </c>
      <c r="R126" s="21" t="s">
        <v>16</v>
      </c>
      <c r="S126" s="21" t="s">
        <v>16</v>
      </c>
      <c r="T126" s="21" t="s">
        <v>16</v>
      </c>
      <c r="U126" s="21" t="s">
        <v>663</v>
      </c>
      <c r="V126" s="25"/>
      <c r="W126" s="21" t="s">
        <v>16</v>
      </c>
      <c r="X126" s="21" t="s">
        <v>16</v>
      </c>
      <c r="Y126" s="21" t="s">
        <v>663</v>
      </c>
      <c r="Z126" s="21" t="s">
        <v>16</v>
      </c>
      <c r="AA126" s="21" t="s">
        <v>16</v>
      </c>
      <c r="AB126" s="21"/>
      <c r="AC126" s="214"/>
      <c r="AD126" s="214"/>
      <c r="AE126" s="21" t="s">
        <v>16</v>
      </c>
      <c r="AF126" s="21" t="s">
        <v>4</v>
      </c>
      <c r="AG126" s="21" t="s">
        <v>16</v>
      </c>
      <c r="AH126" s="21" t="s">
        <v>16</v>
      </c>
      <c r="AI126" s="21" t="s">
        <v>16</v>
      </c>
      <c r="AJ126" s="21" t="s">
        <v>664</v>
      </c>
      <c r="AK126" s="21" t="s">
        <v>16</v>
      </c>
      <c r="AL126" s="21" t="s">
        <v>16</v>
      </c>
      <c r="AM126" s="23" t="s">
        <v>3067</v>
      </c>
      <c r="AN126" s="387"/>
      <c r="AO126" s="314" t="e">
        <f>VLOOKUP(AN126,#REF!,1,FALSE)</f>
        <v>#REF!</v>
      </c>
      <c r="AP126" s="315">
        <f>VLOOKUP(F126,'Monthly AMS report'!GN:GO,2,FALSE)</f>
        <v>44468</v>
      </c>
      <c r="AQ126" s="316" t="e">
        <v>#N/A</v>
      </c>
      <c r="AR126" s="3"/>
      <c r="AS126" s="3"/>
      <c r="AT126" s="5">
        <v>8</v>
      </c>
      <c r="AU126" s="5">
        <v>16</v>
      </c>
      <c r="AV126" s="5">
        <v>3</v>
      </c>
      <c r="AW126" s="5"/>
      <c r="AX126" s="5"/>
      <c r="AY126" s="5"/>
      <c r="AZ126" s="3"/>
      <c r="BA126" s="3"/>
      <c r="BB126" s="3"/>
      <c r="BC126" s="3"/>
      <c r="BD126" s="3"/>
      <c r="BE126" s="3"/>
      <c r="BF126" s="3"/>
      <c r="BG126" s="3"/>
      <c r="BH126" s="3"/>
      <c r="BI126" s="3"/>
      <c r="BJ126" s="3"/>
      <c r="BK126" s="3"/>
      <c r="BL126" s="3"/>
      <c r="BM126" s="3"/>
      <c r="BN126" s="3"/>
      <c r="BO126" s="3"/>
      <c r="BP126" s="3"/>
      <c r="BQ126" s="3"/>
      <c r="BR126" s="3"/>
      <c r="BS126" s="5"/>
      <c r="BT126" s="5"/>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c r="DV126" s="3"/>
      <c r="DW126" s="3"/>
      <c r="DX126" s="3"/>
      <c r="DY126" s="3"/>
      <c r="DZ126" s="3"/>
      <c r="EA126" s="3"/>
      <c r="EB126" s="3"/>
      <c r="EC126" s="3"/>
      <c r="ED126" s="3"/>
      <c r="EE126" s="3"/>
      <c r="EF126" s="3"/>
      <c r="EG126" s="3"/>
      <c r="EH126" s="3"/>
      <c r="EI126" s="3"/>
      <c r="EJ126" s="3"/>
      <c r="EK126" s="3"/>
      <c r="EL126" s="3"/>
      <c r="EM126" s="3"/>
      <c r="EN126" s="3"/>
      <c r="EO126" s="3"/>
      <c r="EP126" s="3"/>
      <c r="EQ126" s="3"/>
      <c r="ER126" s="3"/>
      <c r="ES126" s="3"/>
      <c r="ET126" s="3"/>
      <c r="EU126" s="3"/>
      <c r="EV126" s="3"/>
      <c r="EW126" s="3"/>
      <c r="EX126" s="3"/>
      <c r="EY126" s="3"/>
      <c r="EZ126" s="3"/>
      <c r="FA126" s="3"/>
      <c r="FB126" s="3"/>
      <c r="FC126" s="3"/>
      <c r="FD126" s="3"/>
      <c r="FE126" s="3"/>
      <c r="FF126" s="3"/>
      <c r="FG126" s="3"/>
      <c r="FH126" s="3"/>
      <c r="FI126" s="3"/>
      <c r="FJ126" s="3"/>
      <c r="FK126" s="3"/>
      <c r="FL126" s="3"/>
      <c r="FM126" s="3"/>
      <c r="FN126" s="3"/>
      <c r="FO126" s="3"/>
      <c r="FP126" s="3"/>
      <c r="FQ126" s="3"/>
      <c r="FR126" s="3"/>
      <c r="FS126" s="3"/>
      <c r="FT126" s="3"/>
      <c r="FU126" s="3"/>
      <c r="FV126" s="3"/>
      <c r="FW126" s="19"/>
    </row>
    <row r="127" spans="1:182" ht="16.5" customHeight="1" x14ac:dyDescent="0.25">
      <c r="A127" s="43" t="s">
        <v>1080</v>
      </c>
      <c r="B127" s="3"/>
      <c r="C127" s="3" t="s">
        <v>1081</v>
      </c>
      <c r="D127" s="5" t="str">
        <f>VLOOKUP(F127,route!A:B,2,FALSE)</f>
        <v>MS2P Feed Dryer</v>
      </c>
      <c r="E127" s="232"/>
      <c r="F127" s="263" t="s">
        <v>194</v>
      </c>
      <c r="G127" s="231" t="s">
        <v>1082</v>
      </c>
      <c r="H127" s="235"/>
      <c r="J127" s="6"/>
      <c r="L127" s="193"/>
      <c r="M127" s="5" t="s">
        <v>813</v>
      </c>
      <c r="N127" s="25" t="s">
        <v>16</v>
      </c>
      <c r="O127" s="25" t="s">
        <v>16</v>
      </c>
      <c r="P127" s="25" t="s">
        <v>16</v>
      </c>
      <c r="Q127" s="25" t="s">
        <v>16</v>
      </c>
      <c r="R127" s="25" t="s">
        <v>16</v>
      </c>
      <c r="S127" s="25" t="s">
        <v>16</v>
      </c>
      <c r="T127" s="25" t="s">
        <v>16</v>
      </c>
      <c r="U127" s="25" t="s">
        <v>16</v>
      </c>
      <c r="V127" s="25"/>
      <c r="W127" s="25" t="s">
        <v>16</v>
      </c>
      <c r="X127" s="25" t="s">
        <v>16</v>
      </c>
      <c r="Y127" s="25" t="s">
        <v>16</v>
      </c>
      <c r="Z127" s="25" t="s">
        <v>16</v>
      </c>
      <c r="AA127" s="25" t="s">
        <v>16</v>
      </c>
      <c r="AB127" s="25"/>
      <c r="AC127" s="214"/>
      <c r="AD127" s="214"/>
      <c r="AE127" s="25" t="s">
        <v>16</v>
      </c>
      <c r="AF127" s="25" t="s">
        <v>16</v>
      </c>
      <c r="AG127" s="21" t="s">
        <v>16</v>
      </c>
      <c r="AH127" s="21" t="s">
        <v>664</v>
      </c>
      <c r="AI127" s="21" t="s">
        <v>16</v>
      </c>
      <c r="AJ127" s="21" t="s">
        <v>16</v>
      </c>
      <c r="AK127" s="21" t="s">
        <v>16</v>
      </c>
      <c r="AL127" s="21" t="s">
        <v>16</v>
      </c>
      <c r="AN127" s="387"/>
      <c r="AO127" s="95"/>
      <c r="AP127" s="315">
        <f>VLOOKUP(F127,'Monthly AMS report'!GN:GO,2,FALSE)</f>
        <v>44406</v>
      </c>
      <c r="AQ127" s="316"/>
      <c r="AR127" s="22"/>
      <c r="AS127" s="22"/>
      <c r="AT127" s="5">
        <v>4</v>
      </c>
      <c r="AV127" s="5"/>
      <c r="AW127" s="5"/>
      <c r="AX127" s="5"/>
      <c r="AY127" s="5"/>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c r="DV127" s="3"/>
      <c r="DW127" s="3"/>
      <c r="DX127" s="3"/>
      <c r="DY127" s="3"/>
      <c r="DZ127" s="3"/>
      <c r="EA127" s="3"/>
      <c r="EB127" s="3"/>
      <c r="EC127" s="3"/>
      <c r="ED127" s="3"/>
      <c r="EE127" s="3"/>
      <c r="EF127" s="3"/>
      <c r="EG127" s="3"/>
      <c r="EH127" s="3"/>
      <c r="EI127" s="3"/>
      <c r="EJ127" s="3"/>
      <c r="EK127" s="3"/>
      <c r="EL127" s="3"/>
      <c r="EM127" s="3"/>
      <c r="EN127" s="3"/>
      <c r="EO127" s="3"/>
      <c r="EP127" s="3"/>
      <c r="EQ127" s="3"/>
      <c r="ER127" s="3"/>
      <c r="ES127" s="3"/>
      <c r="ET127" s="3"/>
      <c r="EU127" s="3"/>
      <c r="EV127" s="3"/>
      <c r="EW127" s="3"/>
      <c r="EX127" s="3"/>
      <c r="EY127" s="3"/>
      <c r="EZ127" s="3"/>
      <c r="FA127" s="3"/>
      <c r="FB127" s="3"/>
      <c r="FC127" s="3"/>
      <c r="FD127" s="3"/>
      <c r="FE127" s="3"/>
      <c r="FF127" s="3"/>
      <c r="FG127" s="3"/>
      <c r="FH127" s="3"/>
      <c r="FI127" s="3"/>
      <c r="FJ127" s="3"/>
      <c r="FK127" s="3"/>
      <c r="FL127" s="3"/>
      <c r="FM127" s="3"/>
      <c r="FN127" s="3"/>
      <c r="FO127" s="3"/>
      <c r="FP127" s="3"/>
      <c r="FQ127" s="3"/>
      <c r="FR127" s="3"/>
      <c r="FS127" s="3"/>
      <c r="FT127" s="3"/>
      <c r="FU127" s="3"/>
      <c r="FV127" s="3"/>
      <c r="FW127" s="19"/>
    </row>
    <row r="128" spans="1:182" ht="16.5" customHeight="1" x14ac:dyDescent="0.25">
      <c r="A128" s="43" t="s">
        <v>1932</v>
      </c>
      <c r="B128" s="3"/>
      <c r="C128" s="3" t="s">
        <v>1933</v>
      </c>
      <c r="D128" s="5" t="str">
        <f>VLOOKUP(F128,route!A:B,2,FALSE)</f>
        <v>MS2P Feed Dryer</v>
      </c>
      <c r="E128" s="232"/>
      <c r="F128" s="263" t="s">
        <v>195</v>
      </c>
      <c r="G128" s="231" t="s">
        <v>1935</v>
      </c>
      <c r="H128" s="235"/>
      <c r="J128" s="6"/>
      <c r="L128" s="193"/>
      <c r="M128" s="5" t="s">
        <v>813</v>
      </c>
      <c r="N128" s="25" t="s">
        <v>16</v>
      </c>
      <c r="O128" s="25" t="s">
        <v>16</v>
      </c>
      <c r="P128" s="25" t="s">
        <v>16</v>
      </c>
      <c r="Q128" s="25" t="s">
        <v>16</v>
      </c>
      <c r="R128" s="25" t="s">
        <v>16</v>
      </c>
      <c r="S128" s="25" t="s">
        <v>16</v>
      </c>
      <c r="T128" s="25" t="s">
        <v>16</v>
      </c>
      <c r="U128" s="25" t="s">
        <v>16</v>
      </c>
      <c r="V128" s="25"/>
      <c r="W128" s="25" t="s">
        <v>16</v>
      </c>
      <c r="X128" s="25" t="s">
        <v>16</v>
      </c>
      <c r="Y128" s="25" t="s">
        <v>16</v>
      </c>
      <c r="Z128" s="25" t="s">
        <v>16</v>
      </c>
      <c r="AA128" s="25" t="s">
        <v>16</v>
      </c>
      <c r="AB128" s="25"/>
      <c r="AC128" s="214"/>
      <c r="AD128" s="214"/>
      <c r="AE128" s="25" t="s">
        <v>16</v>
      </c>
      <c r="AF128" s="25" t="s">
        <v>16</v>
      </c>
      <c r="AG128" s="21" t="s">
        <v>16</v>
      </c>
      <c r="AH128" s="21">
        <v>4</v>
      </c>
      <c r="AI128" s="21">
        <v>2</v>
      </c>
      <c r="AJ128" s="21" t="s">
        <v>819</v>
      </c>
      <c r="AK128" s="21" t="s">
        <v>664</v>
      </c>
      <c r="AL128" s="21" t="s">
        <v>16</v>
      </c>
      <c r="AM128" s="201" t="s">
        <v>3072</v>
      </c>
      <c r="AN128" s="387"/>
      <c r="AO128" s="95"/>
      <c r="AP128" s="315">
        <f>VLOOKUP(F128,'Monthly AMS report'!GN:GO,2,FALSE)</f>
        <v>44473</v>
      </c>
      <c r="AQ128" s="316"/>
      <c r="AR128" s="22"/>
      <c r="AS128" s="22"/>
      <c r="AT128" s="5"/>
      <c r="AV128" s="5"/>
      <c r="AW128" s="5"/>
      <c r="AX128" s="5"/>
      <c r="AY128" s="5"/>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c r="DV128" s="3"/>
      <c r="DW128" s="3"/>
      <c r="DX128" s="3"/>
      <c r="DY128" s="3"/>
      <c r="DZ128" s="3"/>
      <c r="EA128" s="3"/>
      <c r="EB128" s="3"/>
      <c r="EC128" s="3"/>
      <c r="ED128" s="3"/>
      <c r="EE128" s="3"/>
      <c r="EF128" s="3"/>
      <c r="EG128" s="3"/>
      <c r="EH128" s="3"/>
      <c r="EI128" s="3"/>
      <c r="EJ128" s="3"/>
      <c r="EK128" s="3"/>
      <c r="EL128" s="3"/>
      <c r="EM128" s="3"/>
      <c r="EN128" s="3"/>
      <c r="EO128" s="3"/>
      <c r="EP128" s="3"/>
      <c r="EQ128" s="3"/>
      <c r="ER128" s="3"/>
      <c r="ES128" s="3"/>
      <c r="ET128" s="3"/>
      <c r="EU128" s="3"/>
      <c r="EV128" s="3"/>
      <c r="EW128" s="3"/>
      <c r="EX128" s="3"/>
      <c r="EY128" s="3"/>
      <c r="EZ128" s="3"/>
      <c r="FA128" s="3"/>
      <c r="FB128" s="3"/>
      <c r="FC128" s="3"/>
      <c r="FD128" s="3"/>
      <c r="FE128" s="3"/>
      <c r="FF128" s="3"/>
      <c r="FG128" s="3"/>
      <c r="FH128" s="3"/>
      <c r="FI128" s="3"/>
      <c r="FJ128" s="3"/>
      <c r="FK128" s="3"/>
      <c r="FL128" s="3"/>
      <c r="FM128" s="3"/>
      <c r="FN128" s="3"/>
      <c r="FO128" s="3"/>
      <c r="FP128" s="3"/>
      <c r="FQ128" s="3"/>
      <c r="FR128" s="3"/>
      <c r="FS128" s="3"/>
      <c r="FT128" s="3"/>
      <c r="FU128" s="3"/>
      <c r="FV128" s="3"/>
      <c r="FW128" s="19"/>
    </row>
    <row r="129" spans="1:182" ht="16.5" customHeight="1" x14ac:dyDescent="0.25">
      <c r="A129" s="43" t="s">
        <v>1041</v>
      </c>
      <c r="B129" s="3"/>
      <c r="C129" s="3" t="s">
        <v>1042</v>
      </c>
      <c r="D129" s="5" t="str">
        <f>VLOOKUP(F129,route!A:B,2,FALSE)</f>
        <v>MS2P Feed Dryer</v>
      </c>
      <c r="E129" s="232"/>
      <c r="F129" s="263" t="s">
        <v>197</v>
      </c>
      <c r="G129" s="231" t="s">
        <v>1043</v>
      </c>
      <c r="H129" s="235"/>
      <c r="J129" s="6"/>
      <c r="L129" s="193"/>
      <c r="M129" s="5" t="s">
        <v>813</v>
      </c>
      <c r="N129" s="25" t="s">
        <v>16</v>
      </c>
      <c r="O129" s="25" t="s">
        <v>16</v>
      </c>
      <c r="P129" s="25" t="s">
        <v>16</v>
      </c>
      <c r="Q129" s="25" t="s">
        <v>16</v>
      </c>
      <c r="R129" s="25" t="s">
        <v>16</v>
      </c>
      <c r="S129" s="25" t="s">
        <v>16</v>
      </c>
      <c r="T129" s="25" t="s">
        <v>16</v>
      </c>
      <c r="U129" s="25" t="s">
        <v>16</v>
      </c>
      <c r="V129" s="25"/>
      <c r="W129" s="25" t="s">
        <v>16</v>
      </c>
      <c r="X129" s="25" t="s">
        <v>16</v>
      </c>
      <c r="Y129" s="25" t="s">
        <v>16</v>
      </c>
      <c r="Z129" s="25" t="s">
        <v>16</v>
      </c>
      <c r="AA129" s="25" t="s">
        <v>16</v>
      </c>
      <c r="AB129" s="25"/>
      <c r="AC129" s="214"/>
      <c r="AD129" s="214"/>
      <c r="AE129" s="25" t="s">
        <v>16</v>
      </c>
      <c r="AF129" s="25" t="s">
        <v>16</v>
      </c>
      <c r="AG129" s="21" t="s">
        <v>16</v>
      </c>
      <c r="AH129" s="21" t="s">
        <v>16</v>
      </c>
      <c r="AI129" s="21" t="s">
        <v>819</v>
      </c>
      <c r="AJ129" s="21" t="s">
        <v>16</v>
      </c>
      <c r="AK129" s="21" t="s">
        <v>664</v>
      </c>
      <c r="AL129" s="21" t="s">
        <v>16</v>
      </c>
      <c r="AM129" s="24"/>
      <c r="AN129" s="387"/>
      <c r="AO129" s="95"/>
      <c r="AP129" s="315">
        <f>VLOOKUP(F129,'Monthly AMS report'!GN:GO,2,FALSE)</f>
        <v>44473</v>
      </c>
      <c r="AQ129" s="316"/>
      <c r="AR129" s="22"/>
      <c r="AS129" s="22"/>
      <c r="AT129" s="5">
        <v>4</v>
      </c>
      <c r="AV129" s="5"/>
      <c r="AW129" s="5"/>
      <c r="AX129" s="5"/>
      <c r="AY129" s="5"/>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c r="DV129" s="3"/>
      <c r="DW129" s="3"/>
      <c r="DX129" s="3"/>
      <c r="DY129" s="3"/>
      <c r="DZ129" s="3"/>
      <c r="EA129" s="3"/>
      <c r="EB129" s="3"/>
      <c r="EC129" s="3"/>
      <c r="ED129" s="3"/>
      <c r="EE129" s="3"/>
      <c r="EF129" s="3"/>
      <c r="EG129" s="3"/>
      <c r="EH129" s="3"/>
      <c r="EI129" s="3"/>
      <c r="EJ129" s="3"/>
      <c r="EK129" s="3"/>
      <c r="EL129" s="3"/>
      <c r="EM129" s="3"/>
      <c r="EN129" s="3"/>
      <c r="EO129" s="3"/>
      <c r="EP129" s="3"/>
      <c r="EQ129" s="3"/>
      <c r="ER129" s="3"/>
      <c r="ES129" s="3"/>
      <c r="ET129" s="3"/>
      <c r="EU129" s="3"/>
      <c r="EV129" s="3"/>
      <c r="EW129" s="3"/>
      <c r="EX129" s="3"/>
      <c r="EY129" s="3"/>
      <c r="EZ129" s="3"/>
      <c r="FA129" s="3"/>
      <c r="FB129" s="3"/>
      <c r="FC129" s="3"/>
      <c r="FD129" s="3"/>
      <c r="FE129" s="3"/>
      <c r="FF129" s="3"/>
      <c r="FG129" s="3"/>
      <c r="FH129" s="3"/>
      <c r="FI129" s="3"/>
      <c r="FJ129" s="3"/>
      <c r="FK129" s="3"/>
      <c r="FL129" s="3"/>
      <c r="FM129" s="3"/>
      <c r="FN129" s="3"/>
      <c r="FO129" s="3"/>
      <c r="FP129" s="3"/>
      <c r="FQ129" s="3"/>
      <c r="FR129" s="3"/>
      <c r="FS129" s="3"/>
      <c r="FT129" s="3"/>
      <c r="FU129" s="3"/>
      <c r="FV129" s="3"/>
      <c r="FW129" s="19"/>
      <c r="FZ129" s="1" t="s">
        <v>1103</v>
      </c>
    </row>
    <row r="130" spans="1:182" ht="16.5" customHeight="1" x14ac:dyDescent="0.2">
      <c r="A130" s="43" t="s">
        <v>1045</v>
      </c>
      <c r="B130" s="3"/>
      <c r="C130" s="22" t="s">
        <v>1046</v>
      </c>
      <c r="D130" s="5" t="str">
        <f>VLOOKUP(F130,route!A:B,2,FALSE)</f>
        <v>MS2P Feed Dryer</v>
      </c>
      <c r="E130" s="193" t="s">
        <v>2330</v>
      </c>
      <c r="F130" s="265" t="s">
        <v>200</v>
      </c>
      <c r="G130" s="231" t="s">
        <v>1047</v>
      </c>
      <c r="H130" s="193" t="s">
        <v>3073</v>
      </c>
      <c r="I130" s="193" t="s">
        <v>1047</v>
      </c>
      <c r="K130" s="193" t="s">
        <v>1897</v>
      </c>
      <c r="L130" s="193"/>
      <c r="M130" s="5" t="s">
        <v>662</v>
      </c>
      <c r="N130" s="21" t="s">
        <v>16</v>
      </c>
      <c r="O130" s="25"/>
      <c r="P130" s="21" t="s">
        <v>16</v>
      </c>
      <c r="Q130" s="21" t="s">
        <v>16</v>
      </c>
      <c r="R130" s="21" t="s">
        <v>663</v>
      </c>
      <c r="S130" s="21"/>
      <c r="T130" s="21" t="s">
        <v>16</v>
      </c>
      <c r="U130" s="21" t="s">
        <v>663</v>
      </c>
      <c r="V130" s="25"/>
      <c r="W130" s="21" t="s">
        <v>16</v>
      </c>
      <c r="X130" s="21">
        <v>3</v>
      </c>
      <c r="Y130" s="21" t="s">
        <v>663</v>
      </c>
      <c r="Z130" s="21" t="s">
        <v>16</v>
      </c>
      <c r="AA130" s="21">
        <v>3</v>
      </c>
      <c r="AB130" s="21"/>
      <c r="AC130" s="214"/>
      <c r="AD130" s="214"/>
      <c r="AE130" s="21">
        <v>4</v>
      </c>
      <c r="AF130" s="21" t="s">
        <v>16</v>
      </c>
      <c r="AG130" s="21" t="s">
        <v>16</v>
      </c>
      <c r="AH130" s="21" t="s">
        <v>16</v>
      </c>
      <c r="AI130" s="21">
        <v>3</v>
      </c>
      <c r="AJ130" s="21" t="s">
        <v>16</v>
      </c>
      <c r="AK130" s="21" t="s">
        <v>16</v>
      </c>
      <c r="AL130" s="21" t="s">
        <v>16</v>
      </c>
      <c r="AM130" s="201" t="s">
        <v>3074</v>
      </c>
      <c r="AN130" s="387"/>
      <c r="AO130" s="314" t="e">
        <f>VLOOKUP(AN130,#REF!,1,FALSE)</f>
        <v>#REF!</v>
      </c>
      <c r="AP130" s="315">
        <f>VLOOKUP(F130,'Monthly AMS report'!GN:GO,2,FALSE)</f>
        <v>44435</v>
      </c>
      <c r="AQ130" s="316">
        <v>0.17799999999999999</v>
      </c>
      <c r="AR130" s="3"/>
      <c r="AS130" s="3"/>
      <c r="AT130" s="5"/>
      <c r="AU130" s="5">
        <v>16</v>
      </c>
      <c r="AV130" s="5">
        <v>5</v>
      </c>
      <c r="AW130" s="5"/>
      <c r="AX130" s="5"/>
      <c r="AY130" s="5"/>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c r="DV130" s="3"/>
      <c r="DW130" s="3"/>
      <c r="DX130" s="3"/>
      <c r="DY130" s="3"/>
      <c r="DZ130" s="3"/>
      <c r="EA130" s="3"/>
      <c r="EB130" s="3"/>
      <c r="EC130" s="3"/>
      <c r="ED130" s="3"/>
      <c r="EE130" s="3"/>
      <c r="EF130" s="3"/>
      <c r="EG130" s="3"/>
      <c r="EH130" s="3"/>
      <c r="EI130" s="3"/>
      <c r="EJ130" s="3"/>
      <c r="EK130" s="3"/>
      <c r="EL130" s="3"/>
      <c r="EM130" s="3"/>
      <c r="EN130" s="3"/>
      <c r="EO130" s="3"/>
      <c r="EP130" s="3"/>
      <c r="EQ130" s="3"/>
      <c r="ER130" s="3"/>
      <c r="ES130" s="3"/>
      <c r="ET130" s="3"/>
      <c r="EU130" s="3"/>
      <c r="EV130" s="3"/>
      <c r="EW130" s="3"/>
      <c r="EX130" s="3"/>
      <c r="EY130" s="3"/>
      <c r="EZ130" s="3"/>
      <c r="FA130" s="3"/>
      <c r="FB130" s="3"/>
      <c r="FC130" s="3"/>
      <c r="FD130" s="3"/>
      <c r="FE130" s="3"/>
      <c r="FF130" s="3"/>
      <c r="FG130" s="3"/>
      <c r="FH130" s="3"/>
      <c r="FI130" s="3"/>
      <c r="FJ130" s="3"/>
      <c r="FK130" s="3"/>
      <c r="FL130" s="3"/>
      <c r="FM130" s="3"/>
      <c r="FN130" s="3"/>
      <c r="FO130" s="3"/>
      <c r="FP130" s="3"/>
      <c r="FQ130" s="3"/>
      <c r="FR130" s="3"/>
      <c r="FS130" s="3"/>
      <c r="FT130" s="3"/>
      <c r="FU130" s="3"/>
      <c r="FV130" s="3"/>
      <c r="FW130" s="19"/>
      <c r="FZ130" s="373">
        <v>0.18194444444444444</v>
      </c>
    </row>
    <row r="131" spans="1:182" ht="16.5" customHeight="1" x14ac:dyDescent="0.2">
      <c r="A131" s="43" t="s">
        <v>1899</v>
      </c>
      <c r="B131" s="3"/>
      <c r="C131" s="22" t="s">
        <v>1900</v>
      </c>
      <c r="D131" s="5" t="str">
        <f>VLOOKUP(F131,route!A:B,2,FALSE)</f>
        <v>MS2P Feed Dryer</v>
      </c>
      <c r="E131" s="193" t="s">
        <v>2369</v>
      </c>
      <c r="F131" s="326" t="s">
        <v>173</v>
      </c>
      <c r="G131" s="5" t="s">
        <v>1901</v>
      </c>
      <c r="H131" s="193" t="s">
        <v>3075</v>
      </c>
      <c r="I131" s="193" t="s">
        <v>1901</v>
      </c>
      <c r="K131" s="193" t="s">
        <v>2652</v>
      </c>
      <c r="L131" s="193"/>
      <c r="M131" s="5" t="s">
        <v>662</v>
      </c>
      <c r="N131" s="21" t="s">
        <v>16</v>
      </c>
      <c r="O131" s="25"/>
      <c r="P131" s="21" t="s">
        <v>16</v>
      </c>
      <c r="Q131" s="21" t="s">
        <v>663</v>
      </c>
      <c r="R131" s="21" t="s">
        <v>16</v>
      </c>
      <c r="S131" s="21" t="s">
        <v>663</v>
      </c>
      <c r="T131" s="21" t="s">
        <v>16</v>
      </c>
      <c r="U131" s="21" t="s">
        <v>16</v>
      </c>
      <c r="V131" s="25"/>
      <c r="W131" s="21" t="s">
        <v>16</v>
      </c>
      <c r="X131" s="21" t="s">
        <v>16</v>
      </c>
      <c r="Y131" s="21" t="s">
        <v>663</v>
      </c>
      <c r="Z131" s="21" t="s">
        <v>4</v>
      </c>
      <c r="AA131" s="21" t="s">
        <v>663</v>
      </c>
      <c r="AB131" s="21"/>
      <c r="AC131" s="214"/>
      <c r="AD131" s="214"/>
      <c r="AE131" s="21" t="s">
        <v>663</v>
      </c>
      <c r="AF131" s="21" t="s">
        <v>16</v>
      </c>
      <c r="AG131" s="21" t="s">
        <v>663</v>
      </c>
      <c r="AH131" s="21">
        <v>4</v>
      </c>
      <c r="AI131" s="21">
        <v>4</v>
      </c>
      <c r="AJ131" s="21" t="s">
        <v>819</v>
      </c>
      <c r="AK131" s="21" t="s">
        <v>664</v>
      </c>
      <c r="AL131" s="21" t="s">
        <v>16</v>
      </c>
      <c r="AM131" s="201" t="s">
        <v>3076</v>
      </c>
      <c r="AN131" s="387"/>
      <c r="AO131" s="314" t="e">
        <f>VLOOKUP(AN131,#REF!,1,FALSE)</f>
        <v>#REF!</v>
      </c>
      <c r="AP131" s="315">
        <f>VLOOKUP(F131,'Monthly AMS report'!GN:GO,2,FALSE)</f>
        <v>44473</v>
      </c>
      <c r="AQ131" s="316">
        <v>0.18</v>
      </c>
      <c r="AR131" s="3"/>
      <c r="AS131" s="3"/>
      <c r="AT131" s="5"/>
      <c r="AU131" s="5">
        <v>16</v>
      </c>
      <c r="AV131" s="5">
        <v>2</v>
      </c>
      <c r="AW131" s="5"/>
      <c r="AX131" s="5"/>
      <c r="AY131" s="5"/>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c r="DV131" s="3"/>
      <c r="DW131" s="3"/>
      <c r="DX131" s="3"/>
      <c r="DY131" s="3"/>
      <c r="DZ131" s="3"/>
      <c r="EA131" s="3"/>
      <c r="EB131" s="3"/>
      <c r="EC131" s="3"/>
      <c r="ED131" s="3"/>
      <c r="EE131" s="3"/>
      <c r="EF131" s="3"/>
      <c r="EG131" s="3"/>
      <c r="EH131" s="3"/>
      <c r="EI131" s="3"/>
      <c r="EJ131" s="3"/>
      <c r="EK131" s="3"/>
      <c r="EL131" s="3"/>
      <c r="EM131" s="3"/>
      <c r="EN131" s="3"/>
      <c r="EO131" s="3"/>
      <c r="EP131" s="3"/>
      <c r="EQ131" s="3"/>
      <c r="ER131" s="3"/>
      <c r="ES131" s="3"/>
      <c r="ET131" s="3"/>
      <c r="EU131" s="3"/>
      <c r="EV131" s="3"/>
      <c r="EW131" s="3"/>
      <c r="EX131" s="3"/>
      <c r="EY131" s="3"/>
      <c r="EZ131" s="3"/>
      <c r="FA131" s="3"/>
      <c r="FB131" s="3"/>
      <c r="FC131" s="3"/>
      <c r="FD131" s="3"/>
      <c r="FE131" s="3"/>
      <c r="FF131" s="3"/>
      <c r="FG131" s="3"/>
      <c r="FH131" s="3"/>
      <c r="FI131" s="3"/>
      <c r="FJ131" s="3"/>
      <c r="FK131" s="3"/>
      <c r="FL131" s="3"/>
      <c r="FM131" s="3"/>
      <c r="FN131" s="3"/>
      <c r="FO131" s="3"/>
      <c r="FP131" s="3"/>
      <c r="FQ131" s="3"/>
      <c r="FR131" s="3"/>
      <c r="FS131" s="3"/>
      <c r="FT131" s="3"/>
      <c r="FU131" s="3"/>
      <c r="FV131" s="3"/>
      <c r="FW131" s="19"/>
      <c r="FZ131" s="1" t="s">
        <v>1110</v>
      </c>
    </row>
    <row r="132" spans="1:182" ht="16.5" customHeight="1" x14ac:dyDescent="0.25">
      <c r="A132" s="43" t="s">
        <v>1048</v>
      </c>
      <c r="B132" s="3"/>
      <c r="C132" s="3" t="s">
        <v>1049</v>
      </c>
      <c r="D132" s="5" t="str">
        <f>VLOOKUP(F132,route!A:B,2,FALSE)</f>
        <v>MS2P Feed Dryer</v>
      </c>
      <c r="E132" s="232"/>
      <c r="F132" s="263" t="s">
        <v>174</v>
      </c>
      <c r="G132" s="231" t="s">
        <v>1049</v>
      </c>
      <c r="H132" s="235"/>
      <c r="J132" s="6"/>
      <c r="L132" s="193"/>
      <c r="M132" s="5" t="s">
        <v>813</v>
      </c>
      <c r="N132" s="21" t="s">
        <v>16</v>
      </c>
      <c r="O132" s="25" t="s">
        <v>16</v>
      </c>
      <c r="P132" s="25" t="s">
        <v>16</v>
      </c>
      <c r="Q132" s="25" t="s">
        <v>16</v>
      </c>
      <c r="R132" s="25" t="s">
        <v>16</v>
      </c>
      <c r="S132" s="25" t="s">
        <v>16</v>
      </c>
      <c r="T132" s="25" t="s">
        <v>16</v>
      </c>
      <c r="U132" s="25" t="s">
        <v>16</v>
      </c>
      <c r="V132" s="25"/>
      <c r="W132" s="25" t="s">
        <v>16</v>
      </c>
      <c r="X132" s="25" t="s">
        <v>16</v>
      </c>
      <c r="Y132" s="25" t="s">
        <v>16</v>
      </c>
      <c r="Z132" s="25" t="s">
        <v>16</v>
      </c>
      <c r="AA132" s="25" t="s">
        <v>16</v>
      </c>
      <c r="AB132" s="25"/>
      <c r="AC132" s="214"/>
      <c r="AD132" s="214"/>
      <c r="AE132" s="25" t="s">
        <v>16</v>
      </c>
      <c r="AF132" s="25" t="s">
        <v>16</v>
      </c>
      <c r="AG132" s="21" t="s">
        <v>663</v>
      </c>
      <c r="AH132" s="21" t="s">
        <v>664</v>
      </c>
      <c r="AI132" s="21" t="s">
        <v>664</v>
      </c>
      <c r="AJ132" s="21" t="s">
        <v>819</v>
      </c>
      <c r="AK132" s="21" t="s">
        <v>664</v>
      </c>
      <c r="AL132" s="21" t="s">
        <v>16</v>
      </c>
      <c r="AM132" s="204" t="s">
        <v>3077</v>
      </c>
      <c r="AN132" s="387"/>
      <c r="AO132" s="95"/>
      <c r="AP132" s="315">
        <f>VLOOKUP(F132,'Monthly AMS report'!GN:GO,2,FALSE)</f>
        <v>44473</v>
      </c>
      <c r="AQ132" s="316"/>
      <c r="AR132" s="22"/>
      <c r="AS132" s="22"/>
      <c r="AT132" s="5">
        <v>16</v>
      </c>
      <c r="AV132" s="5"/>
      <c r="AW132" s="5"/>
      <c r="AX132" s="5"/>
      <c r="AY132" s="5"/>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c r="DV132" s="3"/>
      <c r="DW132" s="3"/>
      <c r="DX132" s="3"/>
      <c r="DY132" s="3"/>
      <c r="DZ132" s="3"/>
      <c r="EA132" s="3"/>
      <c r="EB132" s="3"/>
      <c r="EC132" s="3"/>
      <c r="ED132" s="3"/>
      <c r="EE132" s="3"/>
      <c r="EF132" s="3"/>
      <c r="EG132" s="3"/>
      <c r="EH132" s="3"/>
      <c r="EI132" s="3"/>
      <c r="EJ132" s="3"/>
      <c r="EK132" s="3"/>
      <c r="EL132" s="3"/>
      <c r="EM132" s="3"/>
      <c r="EN132" s="3"/>
      <c r="EO132" s="3"/>
      <c r="EP132" s="3"/>
      <c r="EQ132" s="3"/>
      <c r="ER132" s="3"/>
      <c r="ES132" s="3"/>
      <c r="ET132" s="3"/>
      <c r="EU132" s="3"/>
      <c r="EV132" s="3"/>
      <c r="EW132" s="3"/>
      <c r="EX132" s="3"/>
      <c r="EY132" s="3"/>
      <c r="EZ132" s="3"/>
      <c r="FA132" s="3"/>
      <c r="FB132" s="3"/>
      <c r="FC132" s="3"/>
      <c r="FD132" s="3"/>
      <c r="FE132" s="3"/>
      <c r="FF132" s="3"/>
      <c r="FG132" s="3"/>
      <c r="FH132" s="3"/>
      <c r="FI132" s="3"/>
      <c r="FJ132" s="3"/>
      <c r="FK132" s="3"/>
      <c r="FL132" s="3"/>
      <c r="FM132" s="3"/>
      <c r="FN132" s="3"/>
      <c r="FO132" s="3"/>
      <c r="FP132" s="3"/>
      <c r="FQ132" s="3"/>
      <c r="FR132" s="3"/>
      <c r="FS132" s="3"/>
      <c r="FT132" s="3"/>
      <c r="FU132" s="3"/>
      <c r="FV132" s="3"/>
      <c r="FW132" s="19"/>
    </row>
    <row r="133" spans="1:182" ht="16.5" customHeight="1" x14ac:dyDescent="0.2">
      <c r="A133" s="46" t="s">
        <v>1054</v>
      </c>
      <c r="B133" s="74"/>
      <c r="C133" s="32" t="s">
        <v>1055</v>
      </c>
      <c r="D133" s="5" t="str">
        <f>VLOOKUP(F133,route!A:B,2,FALSE)</f>
        <v>MS2P Feed Dryer</v>
      </c>
      <c r="E133" s="233" t="s">
        <v>2387</v>
      </c>
      <c r="F133" s="265" t="s">
        <v>176</v>
      </c>
      <c r="G133" s="231" t="s">
        <v>1056</v>
      </c>
      <c r="H133" s="233" t="s">
        <v>3078</v>
      </c>
      <c r="I133" s="193" t="s">
        <v>3079</v>
      </c>
      <c r="K133" s="193" t="s">
        <v>2652</v>
      </c>
      <c r="L133" s="193"/>
      <c r="M133" s="5" t="s">
        <v>662</v>
      </c>
      <c r="N133" s="21" t="s">
        <v>16</v>
      </c>
      <c r="O133" s="25"/>
      <c r="P133" s="21" t="s">
        <v>16</v>
      </c>
      <c r="Q133" s="21" t="s">
        <v>663</v>
      </c>
      <c r="R133" s="21" t="s">
        <v>16</v>
      </c>
      <c r="S133" s="21" t="s">
        <v>663</v>
      </c>
      <c r="T133" s="21" t="s">
        <v>16</v>
      </c>
      <c r="U133" s="21" t="s">
        <v>16</v>
      </c>
      <c r="V133" s="25"/>
      <c r="W133" s="21" t="s">
        <v>16</v>
      </c>
      <c r="X133" s="21" t="s">
        <v>16</v>
      </c>
      <c r="Y133" s="21" t="s">
        <v>663</v>
      </c>
      <c r="Z133" s="21" t="s">
        <v>4</v>
      </c>
      <c r="AA133" s="21" t="s">
        <v>663</v>
      </c>
      <c r="AB133" s="21"/>
      <c r="AC133" s="214"/>
      <c r="AD133" s="214"/>
      <c r="AE133" s="21" t="s">
        <v>663</v>
      </c>
      <c r="AF133" s="21" t="s">
        <v>16</v>
      </c>
      <c r="AG133" s="21" t="s">
        <v>663</v>
      </c>
      <c r="AH133" s="21" t="s">
        <v>664</v>
      </c>
      <c r="AI133" s="21" t="s">
        <v>664</v>
      </c>
      <c r="AJ133" s="21" t="s">
        <v>819</v>
      </c>
      <c r="AK133" s="21" t="s">
        <v>664</v>
      </c>
      <c r="AL133" s="21" t="s">
        <v>16</v>
      </c>
      <c r="AM133" s="88"/>
      <c r="AN133" s="387"/>
      <c r="AO133" s="314" t="e">
        <f>VLOOKUP(AN133,#REF!,1,FALSE)</f>
        <v>#REF!</v>
      </c>
      <c r="AP133" s="315">
        <f>VLOOKUP(F133,'Monthly AMS report'!GN:GO,2,FALSE)</f>
        <v>44473</v>
      </c>
      <c r="AQ133" s="316">
        <v>2.5999999999999999E-2</v>
      </c>
      <c r="AR133" s="3"/>
      <c r="AS133" s="3"/>
      <c r="AT133" s="5">
        <v>24</v>
      </c>
      <c r="AU133" s="5">
        <v>8</v>
      </c>
      <c r="AV133" s="5">
        <v>2</v>
      </c>
      <c r="AW133" s="5"/>
      <c r="AX133" s="5"/>
      <c r="AY133" s="5"/>
      <c r="AZ133" s="3"/>
      <c r="BA133" s="3"/>
      <c r="BB133" s="3"/>
      <c r="BC133" s="3" t="s">
        <v>716</v>
      </c>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c r="DV133" s="3"/>
      <c r="DW133" s="3"/>
      <c r="DX133" s="3"/>
      <c r="DY133" s="3"/>
      <c r="DZ133" s="3"/>
      <c r="EA133" s="3"/>
      <c r="EB133" s="3"/>
      <c r="EC133" s="3"/>
      <c r="ED133" s="3"/>
      <c r="EE133" s="3"/>
      <c r="EF133" s="3"/>
      <c r="EG133" s="3"/>
      <c r="EH133" s="3"/>
      <c r="EI133" s="3"/>
      <c r="EJ133" s="3"/>
      <c r="EK133" s="3"/>
      <c r="EL133" s="3"/>
      <c r="EM133" s="3"/>
      <c r="EN133" s="3"/>
      <c r="EO133" s="3"/>
      <c r="EP133" s="3"/>
      <c r="EQ133" s="3"/>
      <c r="ER133" s="3"/>
      <c r="ES133" s="3"/>
      <c r="ET133" s="3"/>
      <c r="EU133" s="3"/>
      <c r="EV133" s="3"/>
      <c r="EW133" s="3"/>
      <c r="EX133" s="3"/>
      <c r="EY133" s="3"/>
      <c r="EZ133" s="3"/>
      <c r="FA133" s="3"/>
      <c r="FB133" s="3"/>
      <c r="FC133" s="3"/>
      <c r="FD133" s="3"/>
      <c r="FE133" s="3"/>
      <c r="FF133" s="3"/>
      <c r="FG133" s="3"/>
      <c r="FH133" s="3"/>
      <c r="FI133" s="3"/>
      <c r="FJ133" s="3"/>
      <c r="FK133" s="3"/>
      <c r="FL133" s="3"/>
      <c r="FM133" s="3"/>
      <c r="FN133" s="3"/>
      <c r="FO133" s="3"/>
      <c r="FP133" s="3"/>
      <c r="FQ133" s="3"/>
      <c r="FR133" s="3"/>
      <c r="FS133" s="3"/>
      <c r="FT133" s="3"/>
      <c r="FU133" s="3"/>
      <c r="FV133" s="3"/>
      <c r="FW133" s="19"/>
    </row>
    <row r="134" spans="1:182" ht="16.5" customHeight="1" x14ac:dyDescent="0.2">
      <c r="A134" s="43" t="s">
        <v>1059</v>
      </c>
      <c r="B134" s="3"/>
      <c r="C134" s="22" t="s">
        <v>1060</v>
      </c>
      <c r="D134" s="5" t="str">
        <f>VLOOKUP(F134,route!A:B,2,FALSE)</f>
        <v>MS2P Feed Dryer</v>
      </c>
      <c r="E134" s="193" t="s">
        <v>2365</v>
      </c>
      <c r="F134" s="265" t="s">
        <v>177</v>
      </c>
      <c r="G134" s="231" t="s">
        <v>1060</v>
      </c>
      <c r="H134" s="193" t="s">
        <v>3080</v>
      </c>
      <c r="I134" s="193" t="s">
        <v>1060</v>
      </c>
      <c r="K134" s="193" t="s">
        <v>2652</v>
      </c>
      <c r="L134" s="193"/>
      <c r="M134" s="5" t="s">
        <v>662</v>
      </c>
      <c r="N134" s="21" t="s">
        <v>16</v>
      </c>
      <c r="O134" s="25"/>
      <c r="P134" s="21" t="s">
        <v>16</v>
      </c>
      <c r="Q134" s="21" t="s">
        <v>663</v>
      </c>
      <c r="R134" s="21" t="s">
        <v>16</v>
      </c>
      <c r="S134" s="21" t="s">
        <v>663</v>
      </c>
      <c r="T134" s="21" t="s">
        <v>16</v>
      </c>
      <c r="U134" s="21" t="s">
        <v>16</v>
      </c>
      <c r="V134" s="25"/>
      <c r="W134" s="21" t="s">
        <v>16</v>
      </c>
      <c r="X134" s="21" t="s">
        <v>16</v>
      </c>
      <c r="Y134" s="21" t="s">
        <v>663</v>
      </c>
      <c r="Z134" s="21" t="s">
        <v>4</v>
      </c>
      <c r="AA134" s="21">
        <v>3</v>
      </c>
      <c r="AB134" s="21"/>
      <c r="AC134" s="214"/>
      <c r="AD134" s="214"/>
      <c r="AE134" s="21" t="s">
        <v>4</v>
      </c>
      <c r="AF134" s="21" t="s">
        <v>16</v>
      </c>
      <c r="AG134" s="21" t="s">
        <v>663</v>
      </c>
      <c r="AH134" s="21">
        <v>4</v>
      </c>
      <c r="AI134" s="21">
        <v>4</v>
      </c>
      <c r="AJ134" s="21" t="s">
        <v>819</v>
      </c>
      <c r="AK134" s="21" t="s">
        <v>664</v>
      </c>
      <c r="AL134" s="21" t="s">
        <v>16</v>
      </c>
      <c r="AM134" s="195" t="s">
        <v>3081</v>
      </c>
      <c r="AN134" s="387"/>
      <c r="AO134" s="314" t="e">
        <f>VLOOKUP(AN134,#REF!,1,FALSE)</f>
        <v>#REF!</v>
      </c>
      <c r="AP134" s="315">
        <f>VLOOKUP(F134,'Monthly AMS report'!GN:GO,2,FALSE)</f>
        <v>44473</v>
      </c>
      <c r="AQ134" s="316">
        <v>0.23699999999999999</v>
      </c>
      <c r="AR134" s="3"/>
      <c r="AS134" s="3"/>
      <c r="AT134" s="5">
        <v>6</v>
      </c>
      <c r="AU134" s="5">
        <v>16</v>
      </c>
      <c r="AV134" s="5">
        <v>2</v>
      </c>
      <c r="AW134" s="5"/>
      <c r="AX134" s="5"/>
      <c r="AY134" s="5"/>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
      <c r="DZ134" s="3"/>
      <c r="EA134" s="3"/>
      <c r="EB134" s="3"/>
      <c r="EC134" s="3"/>
      <c r="ED134" s="3"/>
      <c r="EE134" s="3"/>
      <c r="EF134" s="3"/>
      <c r="EG134" s="3"/>
      <c r="EH134" s="3"/>
      <c r="EI134" s="3"/>
      <c r="EJ134" s="3"/>
      <c r="EK134" s="3"/>
      <c r="EL134" s="3"/>
      <c r="EM134" s="3"/>
      <c r="EN134" s="3"/>
      <c r="EO134" s="3"/>
      <c r="EP134" s="3"/>
      <c r="EQ134" s="3"/>
      <c r="ER134" s="3"/>
      <c r="ES134" s="3"/>
      <c r="ET134" s="3"/>
      <c r="EU134" s="3"/>
      <c r="EV134" s="3"/>
      <c r="EW134" s="3"/>
      <c r="EX134" s="3"/>
      <c r="EY134" s="3"/>
      <c r="EZ134" s="3"/>
      <c r="FA134" s="3"/>
      <c r="FB134" s="3"/>
      <c r="FC134" s="3"/>
      <c r="FD134" s="3"/>
      <c r="FE134" s="3"/>
      <c r="FF134" s="3"/>
      <c r="FG134" s="3"/>
      <c r="FH134" s="3"/>
      <c r="FI134" s="3"/>
      <c r="FJ134" s="3"/>
      <c r="FK134" s="3"/>
      <c r="FL134" s="3"/>
      <c r="FM134" s="3"/>
      <c r="FN134" s="3"/>
      <c r="FO134" s="3"/>
      <c r="FP134" s="3"/>
      <c r="FQ134" s="3"/>
      <c r="FR134" s="3"/>
      <c r="FS134" s="3"/>
      <c r="FT134" s="3"/>
      <c r="FU134" s="3"/>
      <c r="FV134" s="3"/>
      <c r="FW134" s="19"/>
    </row>
    <row r="135" spans="1:182" ht="16.5" customHeight="1" x14ac:dyDescent="0.2">
      <c r="A135" s="43" t="s">
        <v>1062</v>
      </c>
      <c r="B135" s="3"/>
      <c r="C135" s="22" t="s">
        <v>1063</v>
      </c>
      <c r="D135" s="5" t="str">
        <f>VLOOKUP(F135,route!A:B,2,FALSE)</f>
        <v>MS2P Feed Dryer</v>
      </c>
      <c r="E135" s="193" t="s">
        <v>2362</v>
      </c>
      <c r="F135" s="265" t="s">
        <v>178</v>
      </c>
      <c r="G135" s="231" t="s">
        <v>1064</v>
      </c>
      <c r="H135" s="193" t="s">
        <v>3082</v>
      </c>
      <c r="I135" s="193" t="s">
        <v>1064</v>
      </c>
      <c r="K135" s="193" t="s">
        <v>2652</v>
      </c>
      <c r="L135" s="193"/>
      <c r="M135" s="5" t="s">
        <v>662</v>
      </c>
      <c r="N135" s="21" t="s">
        <v>16</v>
      </c>
      <c r="O135" s="25"/>
      <c r="P135" s="21" t="s">
        <v>16</v>
      </c>
      <c r="Q135" s="21" t="s">
        <v>663</v>
      </c>
      <c r="R135" s="21" t="s">
        <v>16</v>
      </c>
      <c r="S135" s="21" t="s">
        <v>663</v>
      </c>
      <c r="T135" s="21" t="s">
        <v>16</v>
      </c>
      <c r="U135" s="21" t="s">
        <v>16</v>
      </c>
      <c r="V135" s="25"/>
      <c r="W135" s="21" t="s">
        <v>16</v>
      </c>
      <c r="X135" s="21" t="s">
        <v>16</v>
      </c>
      <c r="Y135" s="21" t="s">
        <v>663</v>
      </c>
      <c r="Z135" s="21" t="s">
        <v>4</v>
      </c>
      <c r="AA135" s="21" t="s">
        <v>663</v>
      </c>
      <c r="AB135" s="21"/>
      <c r="AC135" s="214"/>
      <c r="AD135" s="214"/>
      <c r="AE135" s="21" t="s">
        <v>663</v>
      </c>
      <c r="AF135" s="21" t="s">
        <v>16</v>
      </c>
      <c r="AG135" s="21" t="s">
        <v>663</v>
      </c>
      <c r="AH135" s="21">
        <v>4</v>
      </c>
      <c r="AI135" s="21">
        <v>4</v>
      </c>
      <c r="AJ135" s="21" t="s">
        <v>819</v>
      </c>
      <c r="AK135" s="21" t="s">
        <v>664</v>
      </c>
      <c r="AL135" s="21" t="s">
        <v>16</v>
      </c>
      <c r="AM135" s="195" t="s">
        <v>3083</v>
      </c>
      <c r="AN135" s="387"/>
      <c r="AO135" s="314" t="e">
        <f>VLOOKUP(AN135,#REF!,1,FALSE)</f>
        <v>#REF!</v>
      </c>
      <c r="AP135" s="315">
        <f>VLOOKUP(F135,'Monthly AMS report'!GN:GO,2,FALSE)</f>
        <v>44473</v>
      </c>
      <c r="AQ135" s="316">
        <v>0.159</v>
      </c>
      <c r="AR135" s="3"/>
      <c r="AS135" s="3"/>
      <c r="AT135" s="5">
        <v>6</v>
      </c>
      <c r="AU135" s="5">
        <v>16</v>
      </c>
      <c r="AV135" s="5">
        <v>2</v>
      </c>
      <c r="AW135" s="5"/>
      <c r="AX135" s="5"/>
      <c r="AY135" s="5"/>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c r="DV135" s="3"/>
      <c r="DW135" s="3"/>
      <c r="DX135" s="3"/>
      <c r="DY135" s="3"/>
      <c r="DZ135" s="3"/>
      <c r="EA135" s="3"/>
      <c r="EB135" s="3"/>
      <c r="EC135" s="3"/>
      <c r="ED135" s="3"/>
      <c r="EE135" s="3"/>
      <c r="EF135" s="3"/>
      <c r="EG135" s="3"/>
      <c r="EH135" s="3"/>
      <c r="EI135" s="3"/>
      <c r="EJ135" s="3"/>
      <c r="EK135" s="3"/>
      <c r="EL135" s="3"/>
      <c r="EM135" s="3"/>
      <c r="EN135" s="3"/>
      <c r="EO135" s="3"/>
      <c r="EP135" s="3"/>
      <c r="EQ135" s="3"/>
      <c r="ER135" s="3"/>
      <c r="ES135" s="3"/>
      <c r="ET135" s="3"/>
      <c r="EU135" s="3"/>
      <c r="EV135" s="3"/>
      <c r="EW135" s="3"/>
      <c r="EX135" s="3"/>
      <c r="EY135" s="3"/>
      <c r="EZ135" s="3"/>
      <c r="FA135" s="3"/>
      <c r="FB135" s="3"/>
      <c r="FC135" s="3"/>
      <c r="FD135" s="3"/>
      <c r="FE135" s="3"/>
      <c r="FF135" s="3"/>
      <c r="FG135" s="3"/>
      <c r="FH135" s="3"/>
      <c r="FI135" s="3"/>
      <c r="FJ135" s="3"/>
      <c r="FK135" s="3"/>
      <c r="FL135" s="3"/>
      <c r="FM135" s="3"/>
      <c r="FN135" s="3"/>
      <c r="FO135" s="3"/>
      <c r="FP135" s="3"/>
      <c r="FQ135" s="3"/>
      <c r="FR135" s="3"/>
      <c r="FS135" s="3"/>
      <c r="FT135" s="3"/>
      <c r="FU135" s="3"/>
      <c r="FV135" s="3"/>
      <c r="FW135" s="19"/>
    </row>
    <row r="136" spans="1:182" ht="16.5" customHeight="1" x14ac:dyDescent="0.25">
      <c r="A136" s="43" t="s">
        <v>1096</v>
      </c>
      <c r="B136" s="3"/>
      <c r="C136" s="3" t="s">
        <v>1097</v>
      </c>
      <c r="D136" s="5" t="str">
        <f>VLOOKUP(F136,route!A:B,2,FALSE)</f>
        <v>MSP Curd</v>
      </c>
      <c r="E136" s="232"/>
      <c r="F136" s="263" t="s">
        <v>207</v>
      </c>
      <c r="G136" s="231" t="s">
        <v>1098</v>
      </c>
      <c r="H136" s="235"/>
      <c r="J136" s="6"/>
      <c r="L136" s="193"/>
      <c r="M136" s="5" t="s">
        <v>813</v>
      </c>
      <c r="N136" s="25" t="s">
        <v>16</v>
      </c>
      <c r="O136" s="25" t="s">
        <v>16</v>
      </c>
      <c r="P136" s="25" t="s">
        <v>16</v>
      </c>
      <c r="Q136" s="25" t="s">
        <v>16</v>
      </c>
      <c r="R136" s="25" t="s">
        <v>16</v>
      </c>
      <c r="S136" s="25" t="s">
        <v>16</v>
      </c>
      <c r="T136" s="25" t="s">
        <v>16</v>
      </c>
      <c r="U136" s="25" t="s">
        <v>16</v>
      </c>
      <c r="V136" s="25"/>
      <c r="W136" s="25" t="s">
        <v>16</v>
      </c>
      <c r="X136" s="25" t="s">
        <v>16</v>
      </c>
      <c r="Y136" s="25" t="s">
        <v>16</v>
      </c>
      <c r="Z136" s="25" t="s">
        <v>16</v>
      </c>
      <c r="AA136" s="25" t="s">
        <v>16</v>
      </c>
      <c r="AB136" s="25"/>
      <c r="AC136" s="214"/>
      <c r="AD136" s="214"/>
      <c r="AE136" s="25" t="s">
        <v>16</v>
      </c>
      <c r="AF136" s="25" t="s">
        <v>16</v>
      </c>
      <c r="AG136" s="21" t="s">
        <v>663</v>
      </c>
      <c r="AH136" s="21" t="s">
        <v>16</v>
      </c>
      <c r="AI136" s="21" t="s">
        <v>664</v>
      </c>
      <c r="AJ136" s="21" t="s">
        <v>819</v>
      </c>
      <c r="AK136" s="21" t="s">
        <v>664</v>
      </c>
      <c r="AL136" s="21" t="s">
        <v>16</v>
      </c>
      <c r="AM136" s="368" t="s">
        <v>3084</v>
      </c>
      <c r="AN136" s="387"/>
      <c r="AO136" s="95"/>
      <c r="AP136" s="315">
        <f>VLOOKUP(F136,'Monthly AMS report'!GN:GO,2,FALSE)</f>
        <v>44483</v>
      </c>
      <c r="AQ136" s="316"/>
      <c r="AR136" s="22"/>
      <c r="AS136" s="22"/>
      <c r="AT136" s="5">
        <v>4</v>
      </c>
      <c r="AV136" s="5"/>
      <c r="AW136" s="5"/>
      <c r="AX136" s="5"/>
      <c r="AY136" s="5"/>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c r="DV136" s="3"/>
      <c r="DW136" s="3"/>
      <c r="DX136" s="3"/>
      <c r="DY136" s="3"/>
      <c r="DZ136" s="3"/>
      <c r="EA136" s="3"/>
      <c r="EB136" s="3"/>
      <c r="EC136" s="3"/>
      <c r="ED136" s="3"/>
      <c r="EE136" s="3"/>
      <c r="EF136" s="3"/>
      <c r="EG136" s="3"/>
      <c r="EH136" s="3"/>
      <c r="EI136" s="3"/>
      <c r="EJ136" s="3"/>
      <c r="EK136" s="3"/>
      <c r="EL136" s="3"/>
      <c r="EM136" s="3"/>
      <c r="EN136" s="3"/>
      <c r="EO136" s="3"/>
      <c r="EP136" s="3"/>
      <c r="EQ136" s="3"/>
      <c r="ER136" s="3"/>
      <c r="ES136" s="3"/>
      <c r="ET136" s="3"/>
      <c r="EU136" s="3"/>
      <c r="EV136" s="3"/>
      <c r="EW136" s="3"/>
      <c r="EX136" s="3"/>
      <c r="EY136" s="3"/>
      <c r="EZ136" s="3"/>
      <c r="FA136" s="3"/>
      <c r="FB136" s="3"/>
      <c r="FC136" s="3"/>
      <c r="FD136" s="3"/>
      <c r="FE136" s="3"/>
      <c r="FF136" s="3"/>
      <c r="FG136" s="3"/>
      <c r="FH136" s="3"/>
      <c r="FI136" s="3"/>
      <c r="FJ136" s="3"/>
      <c r="FK136" s="3"/>
      <c r="FL136" s="3"/>
      <c r="FM136" s="3"/>
      <c r="FN136" s="3"/>
      <c r="FO136" s="3"/>
      <c r="FP136" s="3"/>
      <c r="FQ136" s="3"/>
      <c r="FR136" s="3"/>
      <c r="FS136" s="3"/>
      <c r="FT136" s="3"/>
      <c r="FU136" s="3"/>
      <c r="FV136" s="3"/>
      <c r="FW136" s="19"/>
    </row>
    <row r="137" spans="1:182" ht="16.5" customHeight="1" x14ac:dyDescent="0.2">
      <c r="A137" s="43" t="s">
        <v>1104</v>
      </c>
      <c r="B137" s="3"/>
      <c r="C137" s="22" t="s">
        <v>1105</v>
      </c>
      <c r="D137" s="5" t="str">
        <f>VLOOKUP(F137,route!A:B,2,FALSE)</f>
        <v>MSP Curd</v>
      </c>
      <c r="E137" s="193">
        <v>3039</v>
      </c>
      <c r="F137" s="265" t="s">
        <v>202</v>
      </c>
      <c r="G137" s="231" t="s">
        <v>1107</v>
      </c>
      <c r="H137" s="193" t="s">
        <v>3085</v>
      </c>
      <c r="I137" s="193" t="s">
        <v>1107</v>
      </c>
      <c r="K137" s="193" t="s">
        <v>2647</v>
      </c>
      <c r="L137" s="193"/>
      <c r="M137" s="5" t="s">
        <v>662</v>
      </c>
      <c r="N137" s="21" t="s">
        <v>16</v>
      </c>
      <c r="O137" s="25"/>
      <c r="P137" s="21" t="s">
        <v>663</v>
      </c>
      <c r="Q137" s="21" t="s">
        <v>663</v>
      </c>
      <c r="R137" s="21" t="s">
        <v>16</v>
      </c>
      <c r="S137" s="21" t="s">
        <v>663</v>
      </c>
      <c r="T137" s="21" t="s">
        <v>16</v>
      </c>
      <c r="U137" s="21" t="s">
        <v>16</v>
      </c>
      <c r="V137" s="25"/>
      <c r="W137" s="21" t="s">
        <v>16</v>
      </c>
      <c r="X137" s="21" t="s">
        <v>16</v>
      </c>
      <c r="Y137" s="21" t="s">
        <v>16</v>
      </c>
      <c r="Z137" s="21" t="s">
        <v>663</v>
      </c>
      <c r="AA137" s="21">
        <v>4</v>
      </c>
      <c r="AB137" s="21"/>
      <c r="AC137" s="214"/>
      <c r="AD137" s="214"/>
      <c r="AE137" s="21" t="s">
        <v>663</v>
      </c>
      <c r="AF137" s="21" t="s">
        <v>16</v>
      </c>
      <c r="AG137" s="21" t="s">
        <v>663</v>
      </c>
      <c r="AH137" s="21">
        <v>4</v>
      </c>
      <c r="AI137" s="21">
        <v>4</v>
      </c>
      <c r="AJ137" s="21">
        <v>4</v>
      </c>
      <c r="AK137" s="21" t="s">
        <v>664</v>
      </c>
      <c r="AL137" s="21" t="s">
        <v>16</v>
      </c>
      <c r="AM137" s="195" t="s">
        <v>3086</v>
      </c>
      <c r="AN137" s="387"/>
      <c r="AO137" s="314" t="e">
        <f>VLOOKUP(AN137,#REF!,1,FALSE)</f>
        <v>#REF!</v>
      </c>
      <c r="AP137" s="315">
        <f>VLOOKUP(F137,'Monthly AMS report'!GN:GO,2,FALSE)</f>
        <v>44483</v>
      </c>
      <c r="AQ137" s="316">
        <v>0.25900000000000001</v>
      </c>
      <c r="AR137" s="3"/>
      <c r="AS137" s="3"/>
      <c r="AT137" s="5"/>
      <c r="AU137" s="5">
        <v>16</v>
      </c>
      <c r="AV137" s="5">
        <v>7</v>
      </c>
      <c r="AW137" s="5"/>
      <c r="AX137" s="5"/>
      <c r="AY137" s="5"/>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c r="EA137" s="3"/>
      <c r="EB137" s="3"/>
      <c r="EC137" s="3"/>
      <c r="ED137" s="3"/>
      <c r="EE137" s="3"/>
      <c r="EF137" s="3"/>
      <c r="EG137" s="3"/>
      <c r="EH137" s="3"/>
      <c r="EI137" s="3"/>
      <c r="EJ137" s="3"/>
      <c r="EK137" s="3"/>
      <c r="EL137" s="3"/>
      <c r="EM137" s="3"/>
      <c r="EN137" s="3"/>
      <c r="EO137" s="3"/>
      <c r="EP137" s="3"/>
      <c r="EQ137" s="3"/>
      <c r="ER137" s="3"/>
      <c r="ES137" s="3"/>
      <c r="ET137" s="3"/>
      <c r="EU137" s="3"/>
      <c r="EV137" s="3"/>
      <c r="EW137" s="3"/>
      <c r="EX137" s="3"/>
      <c r="EY137" s="3"/>
      <c r="EZ137" s="3"/>
      <c r="FA137" s="3"/>
      <c r="FB137" s="3"/>
      <c r="FC137" s="3"/>
      <c r="FD137" s="3"/>
      <c r="FE137" s="3"/>
      <c r="FF137" s="3"/>
      <c r="FG137" s="3"/>
      <c r="FH137" s="3"/>
      <c r="FI137" s="3"/>
      <c r="FJ137" s="3"/>
      <c r="FK137" s="3"/>
      <c r="FL137" s="3"/>
      <c r="FM137" s="3"/>
      <c r="FN137" s="3"/>
      <c r="FO137" s="3"/>
      <c r="FP137" s="3"/>
      <c r="FQ137" s="3"/>
      <c r="FR137" s="3"/>
      <c r="FS137" s="3"/>
      <c r="FT137" s="3"/>
      <c r="FU137" s="3"/>
      <c r="FV137" s="3"/>
      <c r="FW137" s="19"/>
    </row>
    <row r="138" spans="1:182" ht="16.5" customHeight="1" x14ac:dyDescent="0.2">
      <c r="A138" s="43" t="s">
        <v>1165</v>
      </c>
      <c r="B138" s="3"/>
      <c r="C138" s="22" t="s">
        <v>1166</v>
      </c>
      <c r="D138" s="5" t="str">
        <f>VLOOKUP(F138,route!A:B,2,FALSE)</f>
        <v>MSP Curd</v>
      </c>
      <c r="E138" s="193">
        <v>3304</v>
      </c>
      <c r="F138" s="265" t="s">
        <v>243</v>
      </c>
      <c r="G138" s="231" t="s">
        <v>1197</v>
      </c>
      <c r="H138" s="193" t="s">
        <v>3087</v>
      </c>
      <c r="I138" s="193" t="s">
        <v>1197</v>
      </c>
      <c r="K138" s="193" t="s">
        <v>2647</v>
      </c>
      <c r="L138" s="193"/>
      <c r="M138" s="5" t="s">
        <v>662</v>
      </c>
      <c r="N138" s="21" t="s">
        <v>663</v>
      </c>
      <c r="O138" s="141" t="s">
        <v>2941</v>
      </c>
      <c r="P138" s="21" t="s">
        <v>663</v>
      </c>
      <c r="Q138" s="21" t="s">
        <v>16</v>
      </c>
      <c r="R138" s="21" t="s">
        <v>663</v>
      </c>
      <c r="S138" s="21" t="s">
        <v>663</v>
      </c>
      <c r="T138" s="21" t="s">
        <v>16</v>
      </c>
      <c r="U138" s="21" t="s">
        <v>663</v>
      </c>
      <c r="V138" s="141" t="s">
        <v>2937</v>
      </c>
      <c r="W138" s="21" t="s">
        <v>16</v>
      </c>
      <c r="X138" s="21" t="s">
        <v>16</v>
      </c>
      <c r="Y138" s="21" t="s">
        <v>663</v>
      </c>
      <c r="Z138" s="21">
        <v>3</v>
      </c>
      <c r="AA138" s="21" t="s">
        <v>16</v>
      </c>
      <c r="AB138" s="21"/>
      <c r="AC138" s="214"/>
      <c r="AD138" s="214"/>
      <c r="AE138" s="21">
        <v>2</v>
      </c>
      <c r="AF138" s="21">
        <v>2</v>
      </c>
      <c r="AG138" s="21">
        <v>1</v>
      </c>
      <c r="AH138" s="21">
        <v>2</v>
      </c>
      <c r="AI138" s="21">
        <v>2</v>
      </c>
      <c r="AJ138" s="21">
        <v>1</v>
      </c>
      <c r="AK138" s="21" t="s">
        <v>664</v>
      </c>
      <c r="AL138" s="21" t="s">
        <v>16</v>
      </c>
      <c r="AM138" s="195" t="s">
        <v>3088</v>
      </c>
      <c r="AN138" s="387"/>
      <c r="AO138" s="314" t="e">
        <f>VLOOKUP(AN138,#REF!,1,FALSE)</f>
        <v>#REF!</v>
      </c>
      <c r="AP138" s="315">
        <f>VLOOKUP(F138,'Monthly AMS report'!GN:GO,2,FALSE)</f>
        <v>44483</v>
      </c>
      <c r="AQ138" s="316" t="e">
        <v>#N/A</v>
      </c>
      <c r="AR138" s="3"/>
      <c r="AS138" s="3"/>
      <c r="AT138" s="5">
        <v>1</v>
      </c>
      <c r="AU138" s="5">
        <v>28</v>
      </c>
      <c r="AV138" s="5">
        <v>6</v>
      </c>
      <c r="AW138" s="5"/>
      <c r="AX138" s="5" t="s">
        <v>815</v>
      </c>
      <c r="AY138" s="5"/>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c r="EA138" s="3"/>
      <c r="EB138" s="3"/>
      <c r="EC138" s="3"/>
      <c r="ED138" s="3"/>
      <c r="EE138" s="3"/>
      <c r="EF138" s="3"/>
      <c r="EG138" s="3"/>
      <c r="EH138" s="3"/>
      <c r="EI138" s="3"/>
      <c r="EJ138" s="3"/>
      <c r="EK138" s="3"/>
      <c r="EL138" s="3"/>
      <c r="EM138" s="3"/>
      <c r="EN138" s="3"/>
      <c r="EO138" s="3"/>
      <c r="EP138" s="3"/>
      <c r="EQ138" s="3"/>
      <c r="ER138" s="3"/>
      <c r="ES138" s="3"/>
      <c r="ET138" s="3"/>
      <c r="EU138" s="3"/>
      <c r="EV138" s="3"/>
      <c r="EW138" s="3"/>
      <c r="EX138" s="3"/>
      <c r="EY138" s="3"/>
      <c r="EZ138" s="3"/>
      <c r="FA138" s="3"/>
      <c r="FB138" s="3"/>
      <c r="FC138" s="3"/>
      <c r="FD138" s="3"/>
      <c r="FE138" s="3"/>
      <c r="FF138" s="3"/>
      <c r="FG138" s="3"/>
      <c r="FH138" s="3"/>
      <c r="FI138" s="3"/>
      <c r="FJ138" s="3"/>
      <c r="FK138" s="3"/>
      <c r="FL138" s="3"/>
      <c r="FM138" s="3"/>
      <c r="FN138" s="3"/>
      <c r="FO138" s="3"/>
      <c r="FP138" s="3"/>
      <c r="FQ138" s="3"/>
      <c r="FR138" s="3"/>
      <c r="FS138" s="3"/>
      <c r="FT138" s="3"/>
      <c r="FU138" s="3"/>
      <c r="FV138" s="3"/>
      <c r="FW138" s="19"/>
    </row>
    <row r="139" spans="1:182" ht="16.5" customHeight="1" x14ac:dyDescent="0.2">
      <c r="A139" s="43" t="s">
        <v>1137</v>
      </c>
      <c r="B139" s="3"/>
      <c r="C139" s="22" t="s">
        <v>1138</v>
      </c>
      <c r="D139" s="5" t="str">
        <f>VLOOKUP(F139,route!A:B,2,FALSE)</f>
        <v>MSP Curd</v>
      </c>
      <c r="E139" s="193">
        <v>3141</v>
      </c>
      <c r="F139" s="265" t="s">
        <v>212</v>
      </c>
      <c r="G139" s="231" t="s">
        <v>1139</v>
      </c>
      <c r="H139" s="193" t="s">
        <v>3089</v>
      </c>
      <c r="I139" s="193" t="s">
        <v>1139</v>
      </c>
      <c r="K139" s="193" t="s">
        <v>2647</v>
      </c>
      <c r="L139" s="193"/>
      <c r="M139" s="5" t="s">
        <v>662</v>
      </c>
      <c r="N139" s="21" t="s">
        <v>663</v>
      </c>
      <c r="O139" s="141" t="s">
        <v>2941</v>
      </c>
      <c r="P139" s="21" t="s">
        <v>663</v>
      </c>
      <c r="Q139" s="21">
        <v>4</v>
      </c>
      <c r="R139" s="21">
        <v>4</v>
      </c>
      <c r="S139" s="21">
        <v>4</v>
      </c>
      <c r="T139" s="21" t="s">
        <v>664</v>
      </c>
      <c r="U139" s="21" t="s">
        <v>663</v>
      </c>
      <c r="V139" s="140" t="s">
        <v>3090</v>
      </c>
      <c r="W139" s="21" t="s">
        <v>664</v>
      </c>
      <c r="X139" s="21" t="s">
        <v>16</v>
      </c>
      <c r="Y139" s="21">
        <v>2</v>
      </c>
      <c r="Z139" s="21">
        <v>1</v>
      </c>
      <c r="AA139" s="21">
        <v>1</v>
      </c>
      <c r="AB139" s="21"/>
      <c r="AC139" s="214"/>
      <c r="AD139" s="214"/>
      <c r="AE139" s="21">
        <v>4</v>
      </c>
      <c r="AF139" s="21">
        <v>1</v>
      </c>
      <c r="AG139" s="21">
        <v>2</v>
      </c>
      <c r="AH139" s="21">
        <v>3</v>
      </c>
      <c r="AI139" s="21">
        <v>1</v>
      </c>
      <c r="AJ139" s="21">
        <v>2</v>
      </c>
      <c r="AK139" s="21">
        <v>2</v>
      </c>
      <c r="AL139" s="21" t="s">
        <v>16</v>
      </c>
      <c r="AM139" s="195" t="s">
        <v>3091</v>
      </c>
      <c r="AN139" s="387" t="s">
        <v>598</v>
      </c>
      <c r="AO139" s="314" t="e">
        <f>VLOOKUP(AN139,#REF!,1,FALSE)</f>
        <v>#REF!</v>
      </c>
      <c r="AP139" s="315">
        <f>VLOOKUP(F139,'Monthly AMS report'!GN:GO,2,FALSE)</f>
        <v>44483</v>
      </c>
      <c r="AQ139" s="316" t="e">
        <v>#N/A</v>
      </c>
      <c r="AR139" s="3"/>
      <c r="AS139" s="3"/>
      <c r="AT139" s="5"/>
      <c r="AU139" s="5">
        <v>27</v>
      </c>
      <c r="AV139" s="5">
        <v>6</v>
      </c>
      <c r="AW139" s="5"/>
      <c r="AX139" s="5" t="s">
        <v>815</v>
      </c>
      <c r="AY139" s="5"/>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c r="DV139" s="3"/>
      <c r="DW139" s="3"/>
      <c r="DX139" s="3"/>
      <c r="DY139" s="3"/>
      <c r="DZ139" s="3"/>
      <c r="EA139" s="3"/>
      <c r="EB139" s="3"/>
      <c r="EC139" s="3"/>
      <c r="ED139" s="3"/>
      <c r="EE139" s="3"/>
      <c r="EF139" s="3"/>
      <c r="EG139" s="3"/>
      <c r="EH139" s="3"/>
      <c r="EI139" s="3"/>
      <c r="EJ139" s="3"/>
      <c r="EK139" s="3"/>
      <c r="EL139" s="3"/>
      <c r="EM139" s="3"/>
      <c r="EN139" s="3"/>
      <c r="EO139" s="3"/>
      <c r="EP139" s="3"/>
      <c r="EQ139" s="3"/>
      <c r="ER139" s="3"/>
      <c r="ES139" s="3"/>
      <c r="ET139" s="3"/>
      <c r="EU139" s="3"/>
      <c r="EV139" s="3"/>
      <c r="EW139" s="3"/>
      <c r="EX139" s="3"/>
      <c r="EY139" s="3"/>
      <c r="EZ139" s="3"/>
      <c r="FA139" s="3"/>
      <c r="FB139" s="3"/>
      <c r="FC139" s="3"/>
      <c r="FD139" s="3"/>
      <c r="FE139" s="3"/>
      <c r="FF139" s="3"/>
      <c r="FG139" s="3"/>
      <c r="FH139" s="3"/>
      <c r="FI139" s="3"/>
      <c r="FJ139" s="3"/>
      <c r="FK139" s="3"/>
      <c r="FL139" s="3"/>
      <c r="FM139" s="3"/>
      <c r="FN139" s="3"/>
      <c r="FO139" s="3"/>
      <c r="FP139" s="3"/>
      <c r="FQ139" s="3"/>
      <c r="FR139" s="3"/>
      <c r="FS139" s="3"/>
      <c r="FT139" s="3"/>
      <c r="FU139" s="3"/>
      <c r="FV139" s="3"/>
      <c r="FW139" s="19"/>
    </row>
    <row r="140" spans="1:182" ht="16.5" customHeight="1" x14ac:dyDescent="0.25">
      <c r="A140" s="43" t="s">
        <v>1126</v>
      </c>
      <c r="B140" s="3"/>
      <c r="C140" s="22" t="s">
        <v>1127</v>
      </c>
      <c r="D140" s="5" t="str">
        <f>VLOOKUP(F140,route!A:B,2,FALSE)</f>
        <v>MSP Curd</v>
      </c>
      <c r="E140" s="193">
        <v>3171</v>
      </c>
      <c r="F140" s="265" t="s">
        <v>223</v>
      </c>
      <c r="G140" s="231" t="s">
        <v>1217</v>
      </c>
      <c r="H140" s="193" t="s">
        <v>3092</v>
      </c>
      <c r="I140" s="193" t="s">
        <v>3093</v>
      </c>
      <c r="K140" s="193" t="s">
        <v>2647</v>
      </c>
      <c r="L140" s="193" t="s">
        <v>1023</v>
      </c>
      <c r="M140" s="5" t="s">
        <v>662</v>
      </c>
      <c r="N140" s="21" t="s">
        <v>663</v>
      </c>
      <c r="O140" s="141" t="s">
        <v>2941</v>
      </c>
      <c r="P140" s="21" t="s">
        <v>663</v>
      </c>
      <c r="Q140" s="21">
        <v>4</v>
      </c>
      <c r="R140" s="21">
        <v>4</v>
      </c>
      <c r="S140" s="21">
        <v>4</v>
      </c>
      <c r="T140" s="21" t="s">
        <v>664</v>
      </c>
      <c r="U140" s="21" t="s">
        <v>663</v>
      </c>
      <c r="V140" s="141" t="s">
        <v>2937</v>
      </c>
      <c r="W140" s="21" t="s">
        <v>664</v>
      </c>
      <c r="X140" s="21" t="s">
        <v>16</v>
      </c>
      <c r="Y140" s="21" t="s">
        <v>663</v>
      </c>
      <c r="Z140" s="21" t="s">
        <v>663</v>
      </c>
      <c r="AA140" s="21">
        <v>3</v>
      </c>
      <c r="AB140" s="21"/>
      <c r="AC140" s="214"/>
      <c r="AD140" s="214"/>
      <c r="AE140" s="21">
        <v>3</v>
      </c>
      <c r="AF140" s="21">
        <v>2</v>
      </c>
      <c r="AG140" s="21">
        <v>2</v>
      </c>
      <c r="AH140" s="21">
        <v>3</v>
      </c>
      <c r="AI140" s="21">
        <v>2</v>
      </c>
      <c r="AJ140" s="21">
        <v>2</v>
      </c>
      <c r="AK140" s="21">
        <v>3</v>
      </c>
      <c r="AL140" s="21" t="s">
        <v>16</v>
      </c>
      <c r="AM140" s="195" t="s">
        <v>3094</v>
      </c>
      <c r="AN140" s="383">
        <v>7237665</v>
      </c>
      <c r="AO140" s="314" t="e">
        <f>VLOOKUP(AN140,#REF!,1,FALSE)</f>
        <v>#REF!</v>
      </c>
      <c r="AP140" s="315">
        <f>VLOOKUP(F140,'Monthly AMS report'!GN:GO,2,FALSE)</f>
        <v>44483</v>
      </c>
      <c r="AQ140" s="316" t="e">
        <v>#N/A</v>
      </c>
      <c r="AR140" s="3"/>
      <c r="AS140" s="3"/>
      <c r="AT140" s="5">
        <v>1</v>
      </c>
      <c r="AU140" s="5">
        <v>27</v>
      </c>
      <c r="AV140" s="5">
        <v>6</v>
      </c>
      <c r="AW140" s="5"/>
      <c r="AX140" s="5" t="s">
        <v>815</v>
      </c>
      <c r="AY140" s="5"/>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c r="DV140" s="3"/>
      <c r="DW140" s="3"/>
      <c r="DX140" s="3"/>
      <c r="DY140" s="3"/>
      <c r="DZ140" s="3"/>
      <c r="EA140" s="3"/>
      <c r="EB140" s="3"/>
      <c r="EC140" s="3"/>
      <c r="ED140" s="3"/>
      <c r="EE140" s="3"/>
      <c r="EF140" s="3"/>
      <c r="EG140" s="3"/>
      <c r="EH140" s="3"/>
      <c r="EI140" s="3"/>
      <c r="EJ140" s="3"/>
      <c r="EK140" s="3"/>
      <c r="EL140" s="3"/>
      <c r="EM140" s="3"/>
      <c r="EN140" s="3"/>
      <c r="EO140" s="3"/>
      <c r="EP140" s="3"/>
      <c r="EQ140" s="3"/>
      <c r="ER140" s="3"/>
      <c r="ES140" s="3"/>
      <c r="ET140" s="3"/>
      <c r="EU140" s="3"/>
      <c r="EV140" s="3"/>
      <c r="EW140" s="3"/>
      <c r="EX140" s="3"/>
      <c r="EY140" s="3"/>
      <c r="EZ140" s="3"/>
      <c r="FA140" s="3"/>
      <c r="FB140" s="3"/>
      <c r="FC140" s="3"/>
      <c r="FD140" s="3"/>
      <c r="FE140" s="3"/>
      <c r="FF140" s="3"/>
      <c r="FG140" s="3"/>
      <c r="FH140" s="3"/>
      <c r="FI140" s="3"/>
      <c r="FJ140" s="3"/>
      <c r="FK140" s="3"/>
      <c r="FL140" s="3"/>
      <c r="FM140" s="3"/>
      <c r="FN140" s="3"/>
      <c r="FO140" s="3"/>
      <c r="FP140" s="3"/>
      <c r="FQ140" s="3"/>
      <c r="FR140" s="3"/>
      <c r="FS140" s="3"/>
      <c r="FT140" s="3"/>
      <c r="FU140" s="3"/>
      <c r="FV140" s="3"/>
      <c r="FW140" s="19"/>
    </row>
    <row r="141" spans="1:182" ht="16.5" customHeight="1" x14ac:dyDescent="0.25">
      <c r="A141" s="44" t="s">
        <v>1192</v>
      </c>
      <c r="B141" s="3"/>
      <c r="C141" s="34" t="s">
        <v>1193</v>
      </c>
      <c r="D141" s="5" t="str">
        <f>VLOOKUP(F141,route!A:B,2,FALSE)</f>
        <v>MSP Curd</v>
      </c>
      <c r="E141" s="193">
        <v>3296</v>
      </c>
      <c r="F141" s="265" t="s">
        <v>241</v>
      </c>
      <c r="G141" s="231" t="s">
        <v>1194</v>
      </c>
      <c r="H141" s="193" t="s">
        <v>3095</v>
      </c>
      <c r="I141" s="193" t="s">
        <v>3096</v>
      </c>
      <c r="K141" s="193" t="s">
        <v>2647</v>
      </c>
      <c r="L141" s="193"/>
      <c r="M141" s="5" t="s">
        <v>662</v>
      </c>
      <c r="N141" s="21" t="s">
        <v>663</v>
      </c>
      <c r="O141" s="141" t="s">
        <v>2941</v>
      </c>
      <c r="P141" s="21" t="s">
        <v>663</v>
      </c>
      <c r="Q141" s="21">
        <v>4</v>
      </c>
      <c r="R141" s="21">
        <v>4</v>
      </c>
      <c r="S141" s="21">
        <v>4</v>
      </c>
      <c r="T141" s="21" t="s">
        <v>664</v>
      </c>
      <c r="U141" s="21" t="s">
        <v>663</v>
      </c>
      <c r="V141" s="135" t="s">
        <v>3097</v>
      </c>
      <c r="W141" s="21" t="s">
        <v>664</v>
      </c>
      <c r="X141" s="21" t="s">
        <v>16</v>
      </c>
      <c r="Y141" s="21" t="s">
        <v>663</v>
      </c>
      <c r="Z141" s="21">
        <v>4</v>
      </c>
      <c r="AA141" s="21">
        <v>3</v>
      </c>
      <c r="AB141" s="21"/>
      <c r="AC141" s="214"/>
      <c r="AD141" s="214"/>
      <c r="AE141" s="21">
        <v>3</v>
      </c>
      <c r="AF141" s="21">
        <v>3</v>
      </c>
      <c r="AG141" s="21">
        <v>2</v>
      </c>
      <c r="AH141" s="21">
        <v>1</v>
      </c>
      <c r="AI141" s="21">
        <v>1</v>
      </c>
      <c r="AJ141" s="21">
        <v>3</v>
      </c>
      <c r="AK141" s="21" t="s">
        <v>664</v>
      </c>
      <c r="AL141" s="21" t="s">
        <v>16</v>
      </c>
      <c r="AM141" s="195" t="s">
        <v>3098</v>
      </c>
      <c r="AN141" s="387"/>
      <c r="AO141" s="314" t="e">
        <f>VLOOKUP(AN141,#REF!,1,FALSE)</f>
        <v>#REF!</v>
      </c>
      <c r="AP141" s="315">
        <f>VLOOKUP(F141,'Monthly AMS report'!GN:GO,2,FALSE)</f>
        <v>44483</v>
      </c>
      <c r="AQ141" s="316" t="e">
        <v>#N/A</v>
      </c>
      <c r="AR141" s="3" t="s">
        <v>1195</v>
      </c>
      <c r="AS141" s="3"/>
      <c r="AT141" s="5"/>
      <c r="AU141" s="5">
        <v>27</v>
      </c>
      <c r="AV141" s="5">
        <v>6</v>
      </c>
      <c r="AW141" s="5"/>
      <c r="AX141" s="5" t="s">
        <v>815</v>
      </c>
      <c r="AY141" s="5"/>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c r="DV141" s="3"/>
      <c r="DW141" s="3"/>
      <c r="DX141" s="3"/>
      <c r="DY141" s="3"/>
      <c r="DZ141" s="3"/>
      <c r="EA141" s="3"/>
      <c r="EB141" s="3"/>
      <c r="EC141" s="3"/>
      <c r="ED141" s="3"/>
      <c r="EE141" s="3"/>
      <c r="EF141" s="3"/>
      <c r="EG141" s="3"/>
      <c r="EH141" s="3"/>
      <c r="EI141" s="3"/>
      <c r="EJ141" s="3"/>
      <c r="EK141" s="3"/>
      <c r="EL141" s="3"/>
      <c r="EM141" s="3"/>
      <c r="EN141" s="3"/>
      <c r="EO141" s="3"/>
      <c r="EP141" s="3"/>
      <c r="EQ141" s="3"/>
      <c r="ER141" s="3"/>
      <c r="ES141" s="3"/>
      <c r="ET141" s="3"/>
      <c r="EU141" s="3"/>
      <c r="EV141" s="3"/>
      <c r="EW141" s="3"/>
      <c r="EX141" s="3"/>
      <c r="EY141" s="3"/>
      <c r="EZ141" s="3"/>
      <c r="FA141" s="3"/>
      <c r="FB141" s="3"/>
      <c r="FC141" s="3"/>
      <c r="FD141" s="3"/>
      <c r="FE141" s="3"/>
      <c r="FF141" s="3"/>
      <c r="FG141" s="3"/>
      <c r="FH141" s="3"/>
      <c r="FI141" s="3"/>
      <c r="FJ141" s="3"/>
      <c r="FK141" s="3"/>
      <c r="FL141" s="3"/>
      <c r="FM141" s="3"/>
      <c r="FN141" s="3"/>
      <c r="FO141" s="3"/>
      <c r="FP141" s="3"/>
      <c r="FQ141" s="3"/>
      <c r="FR141" s="3"/>
      <c r="FS141" s="3"/>
      <c r="FT141" s="3"/>
      <c r="FU141" s="3"/>
      <c r="FV141" s="3"/>
      <c r="FW141" s="19"/>
    </row>
    <row r="142" spans="1:182" ht="16.5" customHeight="1" x14ac:dyDescent="0.25">
      <c r="A142" s="44" t="s">
        <v>1200</v>
      </c>
      <c r="B142" s="3"/>
      <c r="C142" s="34" t="s">
        <v>1201</v>
      </c>
      <c r="D142" s="5" t="str">
        <f>VLOOKUP(F142,route!A:B,2,FALSE)</f>
        <v>MSP Curd</v>
      </c>
      <c r="E142" s="193">
        <v>3320</v>
      </c>
      <c r="F142" s="265" t="s">
        <v>246</v>
      </c>
      <c r="G142" s="231" t="s">
        <v>1202</v>
      </c>
      <c r="H142" s="193" t="s">
        <v>3099</v>
      </c>
      <c r="I142" s="193" t="s">
        <v>1202</v>
      </c>
      <c r="K142" s="193" t="s">
        <v>2647</v>
      </c>
      <c r="L142" s="193"/>
      <c r="M142" s="5" t="s">
        <v>662</v>
      </c>
      <c r="N142" s="21" t="s">
        <v>663</v>
      </c>
      <c r="O142" s="141" t="s">
        <v>2941</v>
      </c>
      <c r="P142" s="21" t="s">
        <v>663</v>
      </c>
      <c r="Q142" s="21" t="s">
        <v>663</v>
      </c>
      <c r="R142" s="21" t="s">
        <v>663</v>
      </c>
      <c r="S142" s="21" t="s">
        <v>663</v>
      </c>
      <c r="T142" s="21" t="s">
        <v>664</v>
      </c>
      <c r="U142" s="21" t="s">
        <v>663</v>
      </c>
      <c r="V142" s="141" t="s">
        <v>2937</v>
      </c>
      <c r="W142" s="21" t="s">
        <v>664</v>
      </c>
      <c r="X142" s="21" t="s">
        <v>16</v>
      </c>
      <c r="Y142" s="21" t="s">
        <v>663</v>
      </c>
      <c r="Z142" s="21">
        <v>4</v>
      </c>
      <c r="AA142" s="21">
        <v>3</v>
      </c>
      <c r="AB142" s="21"/>
      <c r="AC142" s="214"/>
      <c r="AD142" s="214"/>
      <c r="AE142" s="21">
        <v>3</v>
      </c>
      <c r="AF142" s="21">
        <v>2</v>
      </c>
      <c r="AG142" s="21">
        <v>2</v>
      </c>
      <c r="AH142" s="21">
        <v>2</v>
      </c>
      <c r="AI142" s="21">
        <v>2</v>
      </c>
      <c r="AJ142" s="21">
        <v>2</v>
      </c>
      <c r="AK142" s="21" t="s">
        <v>664</v>
      </c>
      <c r="AL142" s="21" t="s">
        <v>16</v>
      </c>
      <c r="AM142" s="195" t="s">
        <v>3100</v>
      </c>
      <c r="AN142" s="387"/>
      <c r="AO142" s="314" t="e">
        <f>VLOOKUP(AN142,#REF!,1,FALSE)</f>
        <v>#REF!</v>
      </c>
      <c r="AP142" s="315">
        <f>VLOOKUP(F142,'Monthly AMS report'!GN:GO,2,FALSE)</f>
        <v>44483</v>
      </c>
      <c r="AQ142" s="316" t="e">
        <v>#N/A</v>
      </c>
      <c r="AR142" s="3"/>
      <c r="AS142" s="3"/>
      <c r="AT142" s="5"/>
      <c r="AU142" s="5">
        <v>27</v>
      </c>
      <c r="AV142" s="5">
        <v>6</v>
      </c>
      <c r="AW142" s="5"/>
      <c r="AX142" s="5" t="s">
        <v>815</v>
      </c>
      <c r="AY142" s="5"/>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c r="EA142" s="3"/>
      <c r="EB142" s="3"/>
      <c r="EC142" s="3"/>
      <c r="ED142" s="3"/>
      <c r="EE142" s="3"/>
      <c r="EF142" s="3"/>
      <c r="EG142" s="3"/>
      <c r="EH142" s="3"/>
      <c r="EI142" s="3"/>
      <c r="EJ142" s="3"/>
      <c r="EK142" s="3"/>
      <c r="EL142" s="3"/>
      <c r="EM142" s="3"/>
      <c r="EN142" s="3"/>
      <c r="EO142" s="3"/>
      <c r="EP142" s="3"/>
      <c r="EQ142" s="3"/>
      <c r="ER142" s="3"/>
      <c r="ES142" s="3"/>
      <c r="ET142" s="3"/>
      <c r="EU142" s="3"/>
      <c r="EV142" s="3"/>
      <c r="EW142" s="3"/>
      <c r="EX142" s="3"/>
      <c r="EY142" s="3"/>
      <c r="EZ142" s="3"/>
      <c r="FA142" s="3"/>
      <c r="FB142" s="3"/>
      <c r="FC142" s="3"/>
      <c r="FD142" s="3"/>
      <c r="FE142" s="3"/>
      <c r="FF142" s="3"/>
      <c r="FG142" s="3"/>
      <c r="FH142" s="3"/>
      <c r="FI142" s="3"/>
      <c r="FJ142" s="3"/>
      <c r="FK142" s="3"/>
      <c r="FL142" s="3"/>
      <c r="FM142" s="3"/>
      <c r="FN142" s="3"/>
      <c r="FO142" s="3"/>
      <c r="FP142" s="3"/>
      <c r="FQ142" s="3"/>
      <c r="FR142" s="3"/>
      <c r="FS142" s="3"/>
      <c r="FT142" s="3"/>
      <c r="FU142" s="3"/>
      <c r="FV142" s="3"/>
      <c r="FW142" s="19"/>
    </row>
    <row r="143" spans="1:182" ht="16.5" customHeight="1" x14ac:dyDescent="0.2">
      <c r="A143" s="43" t="s">
        <v>1120</v>
      </c>
      <c r="B143" s="3"/>
      <c r="C143" s="22" t="s">
        <v>1121</v>
      </c>
      <c r="D143" s="5" t="str">
        <f>VLOOKUP(F143,route!A:B,2,FALSE)</f>
        <v>MSP Curd</v>
      </c>
      <c r="E143" s="193">
        <v>3090</v>
      </c>
      <c r="F143" s="265" t="s">
        <v>206</v>
      </c>
      <c r="G143" s="231" t="s">
        <v>1122</v>
      </c>
      <c r="H143" s="193" t="s">
        <v>3101</v>
      </c>
      <c r="I143" s="193" t="s">
        <v>1122</v>
      </c>
      <c r="K143" s="193" t="s">
        <v>2647</v>
      </c>
      <c r="L143" s="193"/>
      <c r="M143" s="5" t="s">
        <v>662</v>
      </c>
      <c r="N143" s="21" t="s">
        <v>16</v>
      </c>
      <c r="O143" s="25"/>
      <c r="P143" s="21" t="s">
        <v>663</v>
      </c>
      <c r="Q143" s="21" t="s">
        <v>663</v>
      </c>
      <c r="R143" s="21" t="s">
        <v>663</v>
      </c>
      <c r="S143" s="21" t="s">
        <v>663</v>
      </c>
      <c r="T143" s="21" t="s">
        <v>16</v>
      </c>
      <c r="U143" s="21" t="s">
        <v>16</v>
      </c>
      <c r="V143" s="25"/>
      <c r="W143" s="21" t="s">
        <v>16</v>
      </c>
      <c r="X143" s="21" t="s">
        <v>16</v>
      </c>
      <c r="Y143" s="21">
        <v>4</v>
      </c>
      <c r="Z143" s="21" t="s">
        <v>663</v>
      </c>
      <c r="AA143" s="21" t="s">
        <v>663</v>
      </c>
      <c r="AB143" s="21"/>
      <c r="AC143" s="214"/>
      <c r="AD143" s="214"/>
      <c r="AE143" s="21">
        <v>3</v>
      </c>
      <c r="AF143" s="21">
        <v>4</v>
      </c>
      <c r="AG143" s="21">
        <v>3</v>
      </c>
      <c r="AH143" s="21">
        <v>3</v>
      </c>
      <c r="AI143" s="21">
        <v>1</v>
      </c>
      <c r="AJ143" s="21">
        <v>4</v>
      </c>
      <c r="AK143" s="21" t="s">
        <v>664</v>
      </c>
      <c r="AL143" s="21" t="s">
        <v>16</v>
      </c>
      <c r="AM143" s="195" t="s">
        <v>3102</v>
      </c>
      <c r="AN143" s="387"/>
      <c r="AO143" s="314" t="e">
        <f>VLOOKUP(AN143,#REF!,1,FALSE)</f>
        <v>#REF!</v>
      </c>
      <c r="AP143" s="315">
        <f>VLOOKUP(F143,'Monthly AMS report'!GN:GO,2,FALSE)</f>
        <v>44483</v>
      </c>
      <c r="AQ143" s="316">
        <v>0.23699999999999999</v>
      </c>
      <c r="AR143" s="3"/>
      <c r="AS143" s="3"/>
      <c r="AT143" s="5">
        <v>4</v>
      </c>
      <c r="AU143" s="5">
        <v>16</v>
      </c>
      <c r="AV143" s="5">
        <v>7</v>
      </c>
      <c r="AW143" s="5"/>
      <c r="AX143" s="5"/>
      <c r="AY143" s="5"/>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c r="DV143" s="3"/>
      <c r="DW143" s="3"/>
      <c r="DX143" s="3"/>
      <c r="DY143" s="3"/>
      <c r="DZ143" s="3"/>
      <c r="EA143" s="3"/>
      <c r="EB143" s="3"/>
      <c r="EC143" s="3"/>
      <c r="ED143" s="3"/>
      <c r="EE143" s="3"/>
      <c r="EF143" s="3"/>
      <c r="EG143" s="3"/>
      <c r="EH143" s="3"/>
      <c r="EI143" s="3"/>
      <c r="EJ143" s="3"/>
      <c r="EK143" s="3"/>
      <c r="EL143" s="3"/>
      <c r="EM143" s="3"/>
      <c r="EN143" s="3"/>
      <c r="EO143" s="3"/>
      <c r="EP143" s="3"/>
      <c r="EQ143" s="3"/>
      <c r="ER143" s="3"/>
      <c r="ES143" s="3"/>
      <c r="ET143" s="3"/>
      <c r="EU143" s="3"/>
      <c r="EV143" s="3"/>
      <c r="EW143" s="3"/>
      <c r="EX143" s="3"/>
      <c r="EY143" s="3"/>
      <c r="EZ143" s="3"/>
      <c r="FA143" s="3"/>
      <c r="FB143" s="3"/>
      <c r="FC143" s="3"/>
      <c r="FD143" s="3"/>
      <c r="FE143" s="3"/>
      <c r="FF143" s="3"/>
      <c r="FG143" s="3"/>
      <c r="FH143" s="3"/>
      <c r="FI143" s="3"/>
      <c r="FJ143" s="3"/>
      <c r="FK143" s="3"/>
      <c r="FL143" s="3"/>
      <c r="FM143" s="3"/>
      <c r="FN143" s="3"/>
      <c r="FO143" s="3"/>
      <c r="FP143" s="3"/>
      <c r="FQ143" s="3"/>
      <c r="FR143" s="3"/>
      <c r="FS143" s="3"/>
      <c r="FT143" s="3"/>
      <c r="FU143" s="3"/>
      <c r="FV143" s="3"/>
      <c r="FW143" s="19"/>
    </row>
    <row r="144" spans="1:182" ht="16.5" customHeight="1" x14ac:dyDescent="0.2">
      <c r="A144" s="43" t="s">
        <v>1141</v>
      </c>
      <c r="B144" s="3"/>
      <c r="C144" s="22" t="s">
        <v>1142</v>
      </c>
      <c r="D144" s="5" t="str">
        <f>VLOOKUP(F144,route!A:B,2,FALSE)</f>
        <v>MSP Curd</v>
      </c>
      <c r="E144" s="193">
        <v>3149</v>
      </c>
      <c r="F144" s="265" t="s">
        <v>214</v>
      </c>
      <c r="G144" s="231" t="s">
        <v>1143</v>
      </c>
      <c r="H144" s="193" t="s">
        <v>3103</v>
      </c>
      <c r="I144" s="193" t="s">
        <v>1143</v>
      </c>
      <c r="K144" s="193" t="s">
        <v>2647</v>
      </c>
      <c r="L144" s="193"/>
      <c r="M144" s="5" t="s">
        <v>662</v>
      </c>
      <c r="N144" s="21" t="s">
        <v>663</v>
      </c>
      <c r="O144" s="141" t="s">
        <v>2941</v>
      </c>
      <c r="P144" s="21" t="s">
        <v>663</v>
      </c>
      <c r="Q144" s="21" t="s">
        <v>663</v>
      </c>
      <c r="R144" s="21" t="s">
        <v>663</v>
      </c>
      <c r="S144" s="21" t="s">
        <v>663</v>
      </c>
      <c r="T144" s="21" t="s">
        <v>664</v>
      </c>
      <c r="U144" s="21" t="s">
        <v>663</v>
      </c>
      <c r="V144" s="135" t="s">
        <v>3097</v>
      </c>
      <c r="W144" s="21" t="s">
        <v>664</v>
      </c>
      <c r="X144" s="21" t="s">
        <v>16</v>
      </c>
      <c r="Y144" s="21" t="s">
        <v>663</v>
      </c>
      <c r="Z144" s="21">
        <v>4</v>
      </c>
      <c r="AA144" s="21" t="s">
        <v>16</v>
      </c>
      <c r="AB144" s="21"/>
      <c r="AC144" s="214"/>
      <c r="AD144" s="214"/>
      <c r="AE144" s="21">
        <v>2</v>
      </c>
      <c r="AF144" s="21">
        <v>3</v>
      </c>
      <c r="AG144" s="21">
        <v>3</v>
      </c>
      <c r="AH144" s="21">
        <v>3</v>
      </c>
      <c r="AI144" s="21">
        <v>2</v>
      </c>
      <c r="AJ144" s="21">
        <v>2</v>
      </c>
      <c r="AK144" s="21">
        <v>2</v>
      </c>
      <c r="AL144" s="21" t="s">
        <v>16</v>
      </c>
      <c r="AM144" s="195" t="s">
        <v>3104</v>
      </c>
      <c r="AN144" s="387" t="s">
        <v>598</v>
      </c>
      <c r="AO144" s="314" t="e">
        <f>VLOOKUP(AN144,#REF!,1,FALSE)</f>
        <v>#REF!</v>
      </c>
      <c r="AP144" s="315">
        <f>VLOOKUP(F144,'Monthly AMS report'!GN:GO,2,FALSE)</f>
        <v>44483</v>
      </c>
      <c r="AQ144" s="316" t="e">
        <v>#N/A</v>
      </c>
      <c r="AR144" s="3"/>
      <c r="AS144" s="3"/>
      <c r="AT144" s="5"/>
      <c r="AU144" s="5">
        <v>27</v>
      </c>
      <c r="AV144" s="5">
        <v>6</v>
      </c>
      <c r="AW144" s="5"/>
      <c r="AX144" s="5" t="s">
        <v>815</v>
      </c>
      <c r="AY144" s="5"/>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c r="DV144" s="3"/>
      <c r="DW144" s="3"/>
      <c r="DX144" s="3"/>
      <c r="DY144" s="3"/>
      <c r="DZ144" s="3"/>
      <c r="EA144" s="3"/>
      <c r="EB144" s="3"/>
      <c r="EC144" s="3"/>
      <c r="ED144" s="3"/>
      <c r="EE144" s="3"/>
      <c r="EF144" s="3"/>
      <c r="EG144" s="3"/>
      <c r="EH144" s="3"/>
      <c r="EI144" s="3"/>
      <c r="EJ144" s="3"/>
      <c r="EK144" s="3"/>
      <c r="EL144" s="3"/>
      <c r="EM144" s="3"/>
      <c r="EN144" s="3"/>
      <c r="EO144" s="3"/>
      <c r="EP144" s="3"/>
      <c r="EQ144" s="3"/>
      <c r="ER144" s="3"/>
      <c r="ES144" s="3"/>
      <c r="ET144" s="3"/>
      <c r="EU144" s="3"/>
      <c r="EV144" s="3"/>
      <c r="EW144" s="3"/>
      <c r="EX144" s="3"/>
      <c r="EY144" s="3"/>
      <c r="EZ144" s="3"/>
      <c r="FA144" s="3"/>
      <c r="FB144" s="3"/>
      <c r="FC144" s="3"/>
      <c r="FD144" s="3"/>
      <c r="FE144" s="3"/>
      <c r="FF144" s="3"/>
      <c r="FG144" s="3"/>
      <c r="FH144" s="3"/>
      <c r="FI144" s="3"/>
      <c r="FJ144" s="3"/>
      <c r="FK144" s="3"/>
      <c r="FL144" s="3"/>
      <c r="FM144" s="3"/>
      <c r="FN144" s="3"/>
      <c r="FO144" s="3"/>
      <c r="FP144" s="3"/>
      <c r="FQ144" s="3"/>
      <c r="FR144" s="3"/>
      <c r="FS144" s="3"/>
      <c r="FT144" s="3"/>
      <c r="FU144" s="3"/>
      <c r="FV144" s="3"/>
      <c r="FW144" s="19"/>
    </row>
    <row r="145" spans="1:182" ht="16.5" customHeight="1" x14ac:dyDescent="0.2">
      <c r="A145" s="43" t="s">
        <v>1145</v>
      </c>
      <c r="B145" s="3"/>
      <c r="C145" s="22" t="s">
        <v>1146</v>
      </c>
      <c r="D145" s="5" t="str">
        <f>VLOOKUP(F145,route!A:B,2,FALSE)</f>
        <v>MSP Curd</v>
      </c>
      <c r="E145" s="193">
        <v>3151</v>
      </c>
      <c r="F145" s="265" t="s">
        <v>217</v>
      </c>
      <c r="G145" s="231" t="s">
        <v>1147</v>
      </c>
      <c r="H145" s="193" t="s">
        <v>3105</v>
      </c>
      <c r="I145" s="193" t="s">
        <v>1147</v>
      </c>
      <c r="K145" s="193" t="s">
        <v>2647</v>
      </c>
      <c r="L145" s="193"/>
      <c r="M145" s="5" t="s">
        <v>662</v>
      </c>
      <c r="N145" s="21" t="s">
        <v>663</v>
      </c>
      <c r="O145" s="141" t="s">
        <v>2941</v>
      </c>
      <c r="P145" s="21" t="s">
        <v>663</v>
      </c>
      <c r="Q145" s="21" t="s">
        <v>663</v>
      </c>
      <c r="R145" s="21" t="s">
        <v>663</v>
      </c>
      <c r="S145" s="21" t="s">
        <v>663</v>
      </c>
      <c r="T145" s="21" t="s">
        <v>16</v>
      </c>
      <c r="U145" s="21">
        <v>2</v>
      </c>
      <c r="V145" s="141" t="s">
        <v>2937</v>
      </c>
      <c r="W145" s="21" t="s">
        <v>664</v>
      </c>
      <c r="X145" s="21" t="s">
        <v>16</v>
      </c>
      <c r="Y145" s="21" t="s">
        <v>663</v>
      </c>
      <c r="Z145" s="21">
        <v>4</v>
      </c>
      <c r="AA145" s="21">
        <v>2</v>
      </c>
      <c r="AB145" s="21"/>
      <c r="AC145" s="214"/>
      <c r="AD145" s="214"/>
      <c r="AE145" s="21">
        <v>3</v>
      </c>
      <c r="AF145" s="21">
        <v>3</v>
      </c>
      <c r="AG145" s="21">
        <v>3</v>
      </c>
      <c r="AH145" s="21">
        <v>3</v>
      </c>
      <c r="AI145" s="21">
        <v>2</v>
      </c>
      <c r="AJ145" s="21">
        <v>3</v>
      </c>
      <c r="AK145" s="21">
        <v>3</v>
      </c>
      <c r="AL145" s="21" t="s">
        <v>16</v>
      </c>
      <c r="AM145" s="201" t="s">
        <v>3106</v>
      </c>
      <c r="AN145" s="387" t="s">
        <v>598</v>
      </c>
      <c r="AO145" s="314" t="e">
        <f>VLOOKUP(AN145,#REF!,1,FALSE)</f>
        <v>#REF!</v>
      </c>
      <c r="AP145" s="315">
        <f>VLOOKUP(F145,'Monthly AMS report'!GN:GO,2,FALSE)</f>
        <v>44483</v>
      </c>
      <c r="AQ145" s="316" t="e">
        <v>#N/A</v>
      </c>
      <c r="AR145" s="3"/>
      <c r="AS145" s="3"/>
      <c r="AT145" s="5"/>
      <c r="AU145" s="5">
        <v>27</v>
      </c>
      <c r="AV145" s="5">
        <v>6</v>
      </c>
      <c r="AW145" s="5"/>
      <c r="AX145" s="5" t="s">
        <v>815</v>
      </c>
      <c r="AY145" s="5"/>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c r="DV145" s="3"/>
      <c r="DW145" s="3"/>
      <c r="DX145" s="3"/>
      <c r="DY145" s="3"/>
      <c r="DZ145" s="3"/>
      <c r="EA145" s="3"/>
      <c r="EB145" s="3"/>
      <c r="EC145" s="3"/>
      <c r="ED145" s="3"/>
      <c r="EE145" s="3"/>
      <c r="EF145" s="3"/>
      <c r="EG145" s="3"/>
      <c r="EH145" s="3"/>
      <c r="EI145" s="3"/>
      <c r="EJ145" s="3"/>
      <c r="EK145" s="3"/>
      <c r="EL145" s="3"/>
      <c r="EM145" s="3"/>
      <c r="EN145" s="3"/>
      <c r="EO145" s="3"/>
      <c r="EP145" s="3"/>
      <c r="EQ145" s="3"/>
      <c r="ER145" s="3"/>
      <c r="ES145" s="3"/>
      <c r="ET145" s="3"/>
      <c r="EU145" s="3"/>
      <c r="EV145" s="3"/>
      <c r="EW145" s="3"/>
      <c r="EX145" s="3"/>
      <c r="EY145" s="3"/>
      <c r="EZ145" s="3"/>
      <c r="FA145" s="3"/>
      <c r="FB145" s="3"/>
      <c r="FC145" s="3"/>
      <c r="FD145" s="3"/>
      <c r="FE145" s="3"/>
      <c r="FF145" s="3"/>
      <c r="FG145" s="3"/>
      <c r="FH145" s="3"/>
      <c r="FI145" s="3"/>
      <c r="FJ145" s="3"/>
      <c r="FK145" s="3"/>
      <c r="FL145" s="3"/>
      <c r="FM145" s="3"/>
      <c r="FN145" s="3"/>
      <c r="FO145" s="3"/>
      <c r="FP145" s="3"/>
      <c r="FQ145" s="3"/>
      <c r="FR145" s="3"/>
      <c r="FS145" s="3"/>
      <c r="FT145" s="3"/>
      <c r="FU145" s="3"/>
      <c r="FV145" s="3"/>
      <c r="FW145" s="19"/>
    </row>
    <row r="146" spans="1:182" ht="16.5" customHeight="1" x14ac:dyDescent="0.25">
      <c r="A146" s="43" t="s">
        <v>1149</v>
      </c>
      <c r="B146" s="3"/>
      <c r="C146" s="22" t="s">
        <v>1150</v>
      </c>
      <c r="D146" s="5" t="str">
        <f>VLOOKUP(F146,route!A:B,2,FALSE)</f>
        <v>MSP Curd</v>
      </c>
      <c r="E146" s="193">
        <v>3161</v>
      </c>
      <c r="F146" s="265" t="s">
        <v>220</v>
      </c>
      <c r="G146" s="231" t="s">
        <v>1151</v>
      </c>
      <c r="H146" s="193" t="s">
        <v>3107</v>
      </c>
      <c r="I146" s="193" t="s">
        <v>1151</v>
      </c>
      <c r="K146" s="193" t="s">
        <v>2647</v>
      </c>
      <c r="L146" s="193"/>
      <c r="M146" s="5" t="s">
        <v>662</v>
      </c>
      <c r="N146" s="21" t="s">
        <v>663</v>
      </c>
      <c r="O146" s="141" t="s">
        <v>2941</v>
      </c>
      <c r="P146" s="21" t="s">
        <v>663</v>
      </c>
      <c r="Q146" s="21">
        <v>4</v>
      </c>
      <c r="R146" s="21">
        <v>4</v>
      </c>
      <c r="S146" s="21">
        <v>4</v>
      </c>
      <c r="T146" s="21" t="s">
        <v>664</v>
      </c>
      <c r="U146" s="21" t="s">
        <v>663</v>
      </c>
      <c r="V146" s="141" t="s">
        <v>2937</v>
      </c>
      <c r="W146" s="21" t="s">
        <v>664</v>
      </c>
      <c r="X146" s="21" t="s">
        <v>16</v>
      </c>
      <c r="Y146" s="21" t="s">
        <v>663</v>
      </c>
      <c r="Z146" s="21">
        <v>3</v>
      </c>
      <c r="AA146" s="21">
        <v>1</v>
      </c>
      <c r="AB146" s="21"/>
      <c r="AC146" s="214"/>
      <c r="AD146" s="214"/>
      <c r="AE146" s="21">
        <v>2</v>
      </c>
      <c r="AF146" s="21">
        <v>2</v>
      </c>
      <c r="AG146" s="21">
        <v>3</v>
      </c>
      <c r="AH146" s="21">
        <v>2</v>
      </c>
      <c r="AI146" s="21">
        <v>1</v>
      </c>
      <c r="AJ146" s="21">
        <v>2</v>
      </c>
      <c r="AK146" s="21">
        <v>2</v>
      </c>
      <c r="AL146" s="21" t="s">
        <v>16</v>
      </c>
      <c r="AM146" s="195" t="s">
        <v>3108</v>
      </c>
      <c r="AN146" s="383">
        <v>7253188</v>
      </c>
      <c r="AO146" s="314" t="e">
        <f>VLOOKUP(AN146,#REF!,1,FALSE)</f>
        <v>#REF!</v>
      </c>
      <c r="AP146" s="315">
        <f>VLOOKUP(F146,'Monthly AMS report'!GN:GO,2,FALSE)</f>
        <v>44467</v>
      </c>
      <c r="AQ146" s="316" t="e">
        <v>#N/A</v>
      </c>
      <c r="AR146" s="3"/>
      <c r="AS146" s="3"/>
      <c r="AT146" s="5"/>
      <c r="AU146" s="5">
        <v>27</v>
      </c>
      <c r="AV146" s="5">
        <v>6</v>
      </c>
      <c r="AW146" s="5"/>
      <c r="AX146" s="5" t="s">
        <v>815</v>
      </c>
      <c r="AY146" s="5"/>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c r="DV146" s="3"/>
      <c r="DW146" s="3"/>
      <c r="DX146" s="3"/>
      <c r="DY146" s="3"/>
      <c r="DZ146" s="3"/>
      <c r="EA146" s="3"/>
      <c r="EB146" s="3"/>
      <c r="EC146" s="3"/>
      <c r="ED146" s="3"/>
      <c r="EE146" s="3"/>
      <c r="EF146" s="3"/>
      <c r="EG146" s="3"/>
      <c r="EH146" s="3"/>
      <c r="EI146" s="3"/>
      <c r="EJ146" s="3"/>
      <c r="EK146" s="3"/>
      <c r="EL146" s="3"/>
      <c r="EM146" s="3"/>
      <c r="EN146" s="3"/>
      <c r="EO146" s="3"/>
      <c r="EP146" s="3"/>
      <c r="EQ146" s="3"/>
      <c r="ER146" s="3"/>
      <c r="ES146" s="3"/>
      <c r="ET146" s="3"/>
      <c r="EU146" s="3"/>
      <c r="EV146" s="3"/>
      <c r="EW146" s="3"/>
      <c r="EX146" s="3"/>
      <c r="EY146" s="3"/>
      <c r="EZ146" s="3"/>
      <c r="FA146" s="3"/>
      <c r="FB146" s="3"/>
      <c r="FC146" s="3"/>
      <c r="FD146" s="3"/>
      <c r="FE146" s="3"/>
      <c r="FF146" s="3"/>
      <c r="FG146" s="3"/>
      <c r="FH146" s="3"/>
      <c r="FI146" s="3"/>
      <c r="FJ146" s="3"/>
      <c r="FK146" s="3"/>
      <c r="FL146" s="3"/>
      <c r="FM146" s="3"/>
      <c r="FN146" s="3"/>
      <c r="FO146" s="3"/>
      <c r="FP146" s="3"/>
      <c r="FQ146" s="3"/>
      <c r="FR146" s="3"/>
      <c r="FS146" s="3"/>
      <c r="FT146" s="3"/>
      <c r="FU146" s="3"/>
      <c r="FV146" s="3"/>
      <c r="FW146" s="19"/>
    </row>
    <row r="147" spans="1:182" ht="16.5" customHeight="1" x14ac:dyDescent="0.2">
      <c r="A147" s="43" t="s">
        <v>1174</v>
      </c>
      <c r="B147" s="74"/>
      <c r="C147" s="32" t="s">
        <v>1175</v>
      </c>
      <c r="D147" s="5" t="str">
        <f>VLOOKUP(F147,route!A:B,2,FALSE)</f>
        <v>MSP Curd</v>
      </c>
      <c r="E147" s="233">
        <v>3237</v>
      </c>
      <c r="F147" s="265" t="s">
        <v>232</v>
      </c>
      <c r="G147" s="231" t="s">
        <v>900</v>
      </c>
      <c r="H147" s="233" t="s">
        <v>3109</v>
      </c>
      <c r="I147" s="193" t="s">
        <v>900</v>
      </c>
      <c r="K147" s="193" t="s">
        <v>2647</v>
      </c>
      <c r="L147" s="193"/>
      <c r="M147" s="5" t="s">
        <v>662</v>
      </c>
      <c r="N147" s="21" t="s">
        <v>663</v>
      </c>
      <c r="O147" s="25"/>
      <c r="P147" s="21" t="s">
        <v>663</v>
      </c>
      <c r="Q147" s="21" t="s">
        <v>663</v>
      </c>
      <c r="R147" s="21" t="s">
        <v>663</v>
      </c>
      <c r="S147" s="21" t="s">
        <v>663</v>
      </c>
      <c r="T147" s="21" t="s">
        <v>664</v>
      </c>
      <c r="U147" s="21" t="s">
        <v>663</v>
      </c>
      <c r="V147" s="25"/>
      <c r="W147" s="21" t="s">
        <v>664</v>
      </c>
      <c r="X147" s="21" t="s">
        <v>16</v>
      </c>
      <c r="Y147" s="21" t="s">
        <v>663</v>
      </c>
      <c r="Z147" s="21">
        <v>3</v>
      </c>
      <c r="AA147" s="21">
        <v>4</v>
      </c>
      <c r="AB147" s="21"/>
      <c r="AC147" s="214"/>
      <c r="AD147" s="214"/>
      <c r="AE147" s="21">
        <v>4</v>
      </c>
      <c r="AF147" s="21">
        <v>4</v>
      </c>
      <c r="AG147" s="21">
        <v>3</v>
      </c>
      <c r="AH147" s="21" t="s">
        <v>4</v>
      </c>
      <c r="AI147" s="21" t="s">
        <v>664</v>
      </c>
      <c r="AJ147" s="21" t="s">
        <v>819</v>
      </c>
      <c r="AK147" s="21" t="s">
        <v>664</v>
      </c>
      <c r="AL147" s="21" t="s">
        <v>16</v>
      </c>
      <c r="AM147" s="204" t="s">
        <v>3110</v>
      </c>
      <c r="AN147" s="387"/>
      <c r="AO147" s="314" t="e">
        <f>VLOOKUP(AN147,#REF!,1,FALSE)</f>
        <v>#REF!</v>
      </c>
      <c r="AP147" s="315">
        <f>VLOOKUP(F147,'Monthly AMS report'!GN:GO,2,FALSE)</f>
        <v>44483</v>
      </c>
      <c r="AQ147" s="316" t="e">
        <v>#N/A</v>
      </c>
      <c r="AR147" s="3"/>
      <c r="AS147" s="3"/>
      <c r="AT147" s="5">
        <v>4</v>
      </c>
      <c r="AU147" s="5">
        <v>32</v>
      </c>
      <c r="AV147" s="5">
        <v>6</v>
      </c>
      <c r="AW147" s="5"/>
      <c r="AX147" s="5"/>
      <c r="AY147" s="5"/>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c r="DV147" s="3"/>
      <c r="DW147" s="3"/>
      <c r="DX147" s="3"/>
      <c r="DY147" s="3"/>
      <c r="DZ147" s="3"/>
      <c r="EA147" s="3"/>
      <c r="EB147" s="3"/>
      <c r="EC147" s="3"/>
      <c r="ED147" s="3"/>
      <c r="EE147" s="3"/>
      <c r="EF147" s="3"/>
      <c r="EG147" s="3"/>
      <c r="EH147" s="3"/>
      <c r="EI147" s="3"/>
      <c r="EJ147" s="3"/>
      <c r="EK147" s="3"/>
      <c r="EL147" s="3"/>
      <c r="EM147" s="3"/>
      <c r="EN147" s="3"/>
      <c r="EO147" s="3"/>
      <c r="EP147" s="3"/>
      <c r="EQ147" s="3"/>
      <c r="ER147" s="3"/>
      <c r="ES147" s="3"/>
      <c r="ET147" s="3"/>
      <c r="EU147" s="3"/>
      <c r="EV147" s="3"/>
      <c r="EW147" s="3"/>
      <c r="EX147" s="3"/>
      <c r="EY147" s="3"/>
      <c r="EZ147" s="3"/>
      <c r="FA147" s="3"/>
      <c r="FB147" s="3"/>
      <c r="FC147" s="3"/>
      <c r="FD147" s="3"/>
      <c r="FE147" s="3"/>
      <c r="FF147" s="3"/>
      <c r="FG147" s="3"/>
      <c r="FH147" s="3"/>
      <c r="FI147" s="3"/>
      <c r="FJ147" s="3"/>
      <c r="FK147" s="3"/>
      <c r="FL147" s="3"/>
      <c r="FM147" s="3"/>
      <c r="FN147" s="3"/>
      <c r="FO147" s="3"/>
      <c r="FP147" s="3"/>
      <c r="FQ147" s="3"/>
      <c r="FR147" s="3"/>
      <c r="FS147" s="3"/>
      <c r="FT147" s="3"/>
      <c r="FU147" s="3"/>
      <c r="FV147" s="3"/>
      <c r="FW147" s="19"/>
    </row>
    <row r="148" spans="1:182" ht="16.5" customHeight="1" x14ac:dyDescent="0.25">
      <c r="A148" s="44" t="s">
        <v>1189</v>
      </c>
      <c r="B148" s="74"/>
      <c r="C148" s="34" t="s">
        <v>1190</v>
      </c>
      <c r="D148" s="5" t="str">
        <f>VLOOKUP(F148,route!A:B,2,FALSE)</f>
        <v>MSP Curd</v>
      </c>
      <c r="E148" s="233">
        <v>3289</v>
      </c>
      <c r="F148" s="265" t="s">
        <v>240</v>
      </c>
      <c r="G148" s="231" t="s">
        <v>1191</v>
      </c>
      <c r="H148" s="233" t="s">
        <v>2980</v>
      </c>
      <c r="I148" s="193" t="s">
        <v>1191</v>
      </c>
      <c r="K148" s="193" t="s">
        <v>2647</v>
      </c>
      <c r="L148" s="193"/>
      <c r="M148" s="5" t="s">
        <v>662</v>
      </c>
      <c r="N148" s="21" t="s">
        <v>663</v>
      </c>
      <c r="O148" s="25"/>
      <c r="P148" s="21" t="s">
        <v>663</v>
      </c>
      <c r="Q148" s="21" t="s">
        <v>663</v>
      </c>
      <c r="R148" s="21" t="s">
        <v>663</v>
      </c>
      <c r="S148" s="21" t="s">
        <v>663</v>
      </c>
      <c r="T148" s="21" t="s">
        <v>664</v>
      </c>
      <c r="U148" s="21" t="s">
        <v>663</v>
      </c>
      <c r="V148" s="25"/>
      <c r="W148" s="21" t="s">
        <v>664</v>
      </c>
      <c r="X148" s="21" t="s">
        <v>16</v>
      </c>
      <c r="Y148" s="21">
        <v>4</v>
      </c>
      <c r="Z148" s="21" t="s">
        <v>663</v>
      </c>
      <c r="AA148" s="21" t="s">
        <v>663</v>
      </c>
      <c r="AB148" s="21"/>
      <c r="AC148" s="214"/>
      <c r="AD148" s="214"/>
      <c r="AE148" s="21">
        <v>3</v>
      </c>
      <c r="AF148" s="21">
        <v>3</v>
      </c>
      <c r="AG148" s="21">
        <v>3</v>
      </c>
      <c r="AH148" s="21" t="s">
        <v>663</v>
      </c>
      <c r="AI148" s="21">
        <v>4</v>
      </c>
      <c r="AJ148" s="21" t="s">
        <v>132</v>
      </c>
      <c r="AK148" s="21" t="s">
        <v>664</v>
      </c>
      <c r="AL148" s="21" t="s">
        <v>16</v>
      </c>
      <c r="AM148" s="201" t="s">
        <v>3111</v>
      </c>
      <c r="AN148" s="387"/>
      <c r="AO148" s="314" t="e">
        <f>VLOOKUP(AN148,#REF!,1,FALSE)</f>
        <v>#REF!</v>
      </c>
      <c r="AP148" s="315">
        <f>VLOOKUP(F148,'Monthly AMS report'!GN:GO,2,FALSE)</f>
        <v>44483</v>
      </c>
      <c r="AQ148" s="316" t="e">
        <v>#N/A</v>
      </c>
      <c r="AR148" s="3"/>
      <c r="AS148" s="3"/>
      <c r="AT148" s="5">
        <v>4</v>
      </c>
      <c r="AU148" s="5">
        <v>32</v>
      </c>
      <c r="AV148" s="5">
        <v>6</v>
      </c>
      <c r="AW148" s="5"/>
      <c r="AX148" s="5"/>
      <c r="AY148" s="5"/>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c r="DV148" s="3"/>
      <c r="DW148" s="3"/>
      <c r="DX148" s="3"/>
      <c r="DY148" s="3"/>
      <c r="DZ148" s="3"/>
      <c r="EA148" s="3"/>
      <c r="EB148" s="3"/>
      <c r="EC148" s="3"/>
      <c r="ED148" s="3"/>
      <c r="EE148" s="3"/>
      <c r="EF148" s="3"/>
      <c r="EG148" s="3"/>
      <c r="EH148" s="3"/>
      <c r="EI148" s="3"/>
      <c r="EJ148" s="3"/>
      <c r="EK148" s="3"/>
      <c r="EL148" s="3"/>
      <c r="EM148" s="3"/>
      <c r="EN148" s="3"/>
      <c r="EO148" s="3"/>
      <c r="EP148" s="3"/>
      <c r="EQ148" s="3"/>
      <c r="ER148" s="3"/>
      <c r="ES148" s="3"/>
      <c r="ET148" s="3"/>
      <c r="EU148" s="3"/>
      <c r="EV148" s="3"/>
      <c r="EW148" s="3"/>
      <c r="EX148" s="3"/>
      <c r="EY148" s="3"/>
      <c r="EZ148" s="3"/>
      <c r="FA148" s="3"/>
      <c r="FB148" s="3"/>
      <c r="FC148" s="3"/>
      <c r="FD148" s="3"/>
      <c r="FE148" s="3"/>
      <c r="FF148" s="3"/>
      <c r="FG148" s="3"/>
      <c r="FH148" s="3"/>
      <c r="FI148" s="3"/>
      <c r="FJ148" s="3"/>
      <c r="FK148" s="3"/>
      <c r="FL148" s="3"/>
      <c r="FM148" s="3"/>
      <c r="FN148" s="3"/>
      <c r="FO148" s="3"/>
      <c r="FP148" s="3"/>
      <c r="FQ148" s="3"/>
      <c r="FR148" s="3"/>
      <c r="FS148" s="3"/>
      <c r="FT148" s="3"/>
      <c r="FU148" s="3"/>
      <c r="FV148" s="3"/>
      <c r="FW148" s="19"/>
    </row>
    <row r="149" spans="1:182" ht="16.5" customHeight="1" x14ac:dyDescent="0.25">
      <c r="A149" s="44" t="s">
        <v>1212</v>
      </c>
      <c r="B149" s="3"/>
      <c r="C149" s="34" t="s">
        <v>1213</v>
      </c>
      <c r="D149" s="5" t="str">
        <f>VLOOKUP(F149,route!A:B,2,FALSE)</f>
        <v>MSP Curd</v>
      </c>
      <c r="E149" s="193">
        <v>4085</v>
      </c>
      <c r="F149" s="265" t="s">
        <v>252</v>
      </c>
      <c r="G149" s="231" t="s">
        <v>1226</v>
      </c>
      <c r="H149" s="193" t="s">
        <v>3112</v>
      </c>
      <c r="I149" s="193" t="s">
        <v>1226</v>
      </c>
      <c r="K149" s="193" t="s">
        <v>2647</v>
      </c>
      <c r="L149" s="193"/>
      <c r="M149" s="5" t="s">
        <v>662</v>
      </c>
      <c r="N149" s="21" t="s">
        <v>663</v>
      </c>
      <c r="O149" s="141" t="s">
        <v>2941</v>
      </c>
      <c r="P149" s="21" t="s">
        <v>663</v>
      </c>
      <c r="Q149" s="21" t="s">
        <v>663</v>
      </c>
      <c r="R149" s="21" t="s">
        <v>663</v>
      </c>
      <c r="S149" s="21" t="s">
        <v>663</v>
      </c>
      <c r="T149" s="21" t="s">
        <v>664</v>
      </c>
      <c r="U149" s="21">
        <v>2</v>
      </c>
      <c r="V149" s="141" t="s">
        <v>2937</v>
      </c>
      <c r="W149" s="21" t="s">
        <v>664</v>
      </c>
      <c r="X149" s="21">
        <v>2</v>
      </c>
      <c r="Y149" s="21">
        <v>3</v>
      </c>
      <c r="Z149" s="21">
        <v>1</v>
      </c>
      <c r="AA149" s="21" t="s">
        <v>16</v>
      </c>
      <c r="AB149" s="21"/>
      <c r="AC149" s="214"/>
      <c r="AD149" s="214"/>
      <c r="AE149" s="21">
        <v>1</v>
      </c>
      <c r="AF149" s="21">
        <v>2</v>
      </c>
      <c r="AG149" s="21">
        <v>3</v>
      </c>
      <c r="AH149" s="21">
        <v>2</v>
      </c>
      <c r="AI149" s="21">
        <v>1</v>
      </c>
      <c r="AJ149" s="21">
        <v>2</v>
      </c>
      <c r="AK149" s="21" t="s">
        <v>664</v>
      </c>
      <c r="AL149" s="21" t="s">
        <v>16</v>
      </c>
      <c r="AM149" s="195" t="s">
        <v>3113</v>
      </c>
      <c r="AN149" s="383">
        <v>7253192</v>
      </c>
      <c r="AO149" s="314" t="e">
        <f>VLOOKUP(AN149,#REF!,1,FALSE)</f>
        <v>#REF!</v>
      </c>
      <c r="AP149" s="315">
        <f>VLOOKUP(F149,'Monthly AMS report'!GN:GO,2,FALSE)</f>
        <v>44483</v>
      </c>
      <c r="AQ149" s="316" t="e">
        <v>#N/A</v>
      </c>
      <c r="AR149" s="3"/>
      <c r="AS149" s="3"/>
      <c r="AT149" s="5"/>
      <c r="AU149" s="5">
        <v>27</v>
      </c>
      <c r="AV149" s="5">
        <v>6</v>
      </c>
      <c r="AW149" s="5"/>
      <c r="AX149" s="5" t="s">
        <v>815</v>
      </c>
      <c r="AY149" s="5"/>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c r="DV149" s="3"/>
      <c r="DW149" s="3"/>
      <c r="DX149" s="3"/>
      <c r="DY149" s="3"/>
      <c r="DZ149" s="3"/>
      <c r="EA149" s="3"/>
      <c r="EB149" s="3"/>
      <c r="EC149" s="3"/>
      <c r="ED149" s="3"/>
      <c r="EE149" s="3"/>
      <c r="EF149" s="3"/>
      <c r="EG149" s="3"/>
      <c r="EH149" s="3"/>
      <c r="EI149" s="3"/>
      <c r="EJ149" s="3"/>
      <c r="EK149" s="3"/>
      <c r="EL149" s="3"/>
      <c r="EM149" s="3"/>
      <c r="EN149" s="3"/>
      <c r="EO149" s="3"/>
      <c r="EP149" s="3"/>
      <c r="EQ149" s="3"/>
      <c r="ER149" s="3"/>
      <c r="ES149" s="3"/>
      <c r="ET149" s="3"/>
      <c r="EU149" s="3"/>
      <c r="EV149" s="3"/>
      <c r="EW149" s="3"/>
      <c r="EX149" s="3"/>
      <c r="EY149" s="3"/>
      <c r="EZ149" s="3"/>
      <c r="FA149" s="3"/>
      <c r="FB149" s="3"/>
      <c r="FC149" s="3"/>
      <c r="FD149" s="3"/>
      <c r="FE149" s="3"/>
      <c r="FF149" s="3"/>
      <c r="FG149" s="3"/>
      <c r="FH149" s="3"/>
      <c r="FI149" s="3"/>
      <c r="FJ149" s="3"/>
      <c r="FK149" s="3"/>
      <c r="FL149" s="3"/>
      <c r="FM149" s="3"/>
      <c r="FN149" s="3"/>
      <c r="FO149" s="3"/>
      <c r="FP149" s="3"/>
      <c r="FQ149" s="3"/>
      <c r="FR149" s="3"/>
      <c r="FS149" s="3"/>
      <c r="FT149" s="3"/>
      <c r="FU149" s="3"/>
      <c r="FV149" s="3"/>
      <c r="FW149" s="19"/>
    </row>
    <row r="150" spans="1:182" ht="16.5" customHeight="1" x14ac:dyDescent="0.25">
      <c r="A150" s="43" t="s">
        <v>1186</v>
      </c>
      <c r="B150" s="3"/>
      <c r="C150" s="22" t="s">
        <v>1187</v>
      </c>
      <c r="D150" s="5" t="str">
        <f>VLOOKUP(F150,route!A:B,2,FALSE)</f>
        <v>MSP Curd</v>
      </c>
      <c r="E150" s="193">
        <v>3276</v>
      </c>
      <c r="F150" s="265" t="s">
        <v>239</v>
      </c>
      <c r="G150" s="231" t="s">
        <v>1188</v>
      </c>
      <c r="H150" s="193" t="s">
        <v>2976</v>
      </c>
      <c r="I150" s="193" t="s">
        <v>1188</v>
      </c>
      <c r="K150" s="193" t="s">
        <v>2647</v>
      </c>
      <c r="L150" s="193"/>
      <c r="M150" s="5" t="s">
        <v>662</v>
      </c>
      <c r="N150" s="21" t="s">
        <v>663</v>
      </c>
      <c r="O150" s="25"/>
      <c r="P150" s="21" t="s">
        <v>663</v>
      </c>
      <c r="Q150" s="21" t="s">
        <v>663</v>
      </c>
      <c r="R150" s="21" t="s">
        <v>663</v>
      </c>
      <c r="S150" s="21" t="s">
        <v>663</v>
      </c>
      <c r="T150" s="21" t="s">
        <v>664</v>
      </c>
      <c r="U150" s="21" t="s">
        <v>663</v>
      </c>
      <c r="V150" s="25"/>
      <c r="W150" s="21" t="s">
        <v>664</v>
      </c>
      <c r="X150" s="21" t="s">
        <v>16</v>
      </c>
      <c r="Y150" s="21">
        <v>4</v>
      </c>
      <c r="Z150" s="21" t="s">
        <v>663</v>
      </c>
      <c r="AA150" s="21">
        <v>4</v>
      </c>
      <c r="AB150" s="21"/>
      <c r="AC150" s="214"/>
      <c r="AD150" s="214"/>
      <c r="AE150" s="21">
        <v>4</v>
      </c>
      <c r="AF150" s="21">
        <v>4</v>
      </c>
      <c r="AG150" s="21">
        <v>4</v>
      </c>
      <c r="AH150" s="21" t="s">
        <v>663</v>
      </c>
      <c r="AI150" s="21">
        <v>3</v>
      </c>
      <c r="AJ150" s="21">
        <v>3</v>
      </c>
      <c r="AK150" s="21" t="s">
        <v>664</v>
      </c>
      <c r="AL150" s="21" t="s">
        <v>16</v>
      </c>
      <c r="AM150" s="195" t="s">
        <v>3114</v>
      </c>
      <c r="AN150" s="383">
        <v>7262396</v>
      </c>
      <c r="AO150" s="314" t="e">
        <f>VLOOKUP(AN150,#REF!,1,FALSE)</f>
        <v>#REF!</v>
      </c>
      <c r="AP150" s="315">
        <f>VLOOKUP(F150,'Monthly AMS report'!GN:GO,2,FALSE)</f>
        <v>44483</v>
      </c>
      <c r="AQ150" s="316" t="e">
        <v>#N/A</v>
      </c>
      <c r="AR150" s="3"/>
      <c r="AS150" s="3"/>
      <c r="AT150" s="5"/>
      <c r="AU150" s="5">
        <v>12</v>
      </c>
      <c r="AV150" s="5">
        <v>6</v>
      </c>
      <c r="AW150" s="5"/>
      <c r="AX150" s="5"/>
      <c r="AY150" s="5"/>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c r="DV150" s="3"/>
      <c r="DW150" s="3"/>
      <c r="DX150" s="3"/>
      <c r="DY150" s="3"/>
      <c r="DZ150" s="3"/>
      <c r="EA150" s="3"/>
      <c r="EB150" s="3"/>
      <c r="EC150" s="3"/>
      <c r="ED150" s="3"/>
      <c r="EE150" s="3"/>
      <c r="EF150" s="3"/>
      <c r="EG150" s="3"/>
      <c r="EH150" s="3"/>
      <c r="EI150" s="3"/>
      <c r="EJ150" s="3"/>
      <c r="EK150" s="3"/>
      <c r="EL150" s="3"/>
      <c r="EM150" s="3"/>
      <c r="EN150" s="3"/>
      <c r="EO150" s="3"/>
      <c r="EP150" s="3"/>
      <c r="EQ150" s="3"/>
      <c r="ER150" s="3"/>
      <c r="ES150" s="3"/>
      <c r="ET150" s="3"/>
      <c r="EU150" s="3"/>
      <c r="EV150" s="3"/>
      <c r="EW150" s="3"/>
      <c r="EX150" s="3"/>
      <c r="EY150" s="3"/>
      <c r="EZ150" s="3"/>
      <c r="FA150" s="3"/>
      <c r="FB150" s="3"/>
      <c r="FC150" s="3"/>
      <c r="FD150" s="3"/>
      <c r="FE150" s="3"/>
      <c r="FF150" s="3"/>
      <c r="FG150" s="3"/>
      <c r="FH150" s="3"/>
      <c r="FI150" s="3"/>
      <c r="FJ150" s="3"/>
      <c r="FK150" s="3"/>
      <c r="FL150" s="3"/>
      <c r="FM150" s="3"/>
      <c r="FN150" s="3"/>
      <c r="FO150" s="3"/>
      <c r="FP150" s="3"/>
      <c r="FQ150" s="3"/>
      <c r="FR150" s="3"/>
      <c r="FS150" s="3"/>
      <c r="FT150" s="3"/>
      <c r="FU150" s="3"/>
      <c r="FV150" s="3"/>
      <c r="FW150" s="19"/>
    </row>
    <row r="151" spans="1:182" ht="16.5" customHeight="1" x14ac:dyDescent="0.2">
      <c r="A151" s="43" t="s">
        <v>1176</v>
      </c>
      <c r="B151" s="3"/>
      <c r="C151" s="22" t="s">
        <v>1177</v>
      </c>
      <c r="D151" s="5" t="str">
        <f>VLOOKUP(F151,route!A:B,2,FALSE)</f>
        <v>MSP Curd</v>
      </c>
      <c r="E151" s="193">
        <v>3246</v>
      </c>
      <c r="F151" s="265" t="s">
        <v>233</v>
      </c>
      <c r="G151" s="231" t="s">
        <v>1178</v>
      </c>
      <c r="H151" s="193" t="s">
        <v>2969</v>
      </c>
      <c r="I151" s="193" t="s">
        <v>1178</v>
      </c>
      <c r="K151" s="193" t="s">
        <v>2647</v>
      </c>
      <c r="L151" s="193"/>
      <c r="M151" s="5" t="s">
        <v>662</v>
      </c>
      <c r="N151" s="21" t="s">
        <v>663</v>
      </c>
      <c r="O151" s="25"/>
      <c r="P151" s="21" t="s">
        <v>663</v>
      </c>
      <c r="Q151" s="21" t="s">
        <v>663</v>
      </c>
      <c r="R151" s="21" t="s">
        <v>663</v>
      </c>
      <c r="S151" s="21" t="s">
        <v>663</v>
      </c>
      <c r="T151" s="21" t="s">
        <v>664</v>
      </c>
      <c r="U151" s="21" t="s">
        <v>663</v>
      </c>
      <c r="V151" s="25"/>
      <c r="W151" s="21" t="s">
        <v>664</v>
      </c>
      <c r="X151" s="21" t="s">
        <v>16</v>
      </c>
      <c r="Y151" s="21" t="s">
        <v>663</v>
      </c>
      <c r="Z151" s="21" t="s">
        <v>663</v>
      </c>
      <c r="AA151" s="21" t="s">
        <v>663</v>
      </c>
      <c r="AB151" s="21"/>
      <c r="AC151" s="214"/>
      <c r="AD151" s="214"/>
      <c r="AE151" s="21">
        <v>3</v>
      </c>
      <c r="AF151" s="21">
        <v>4</v>
      </c>
      <c r="AG151" s="21" t="s">
        <v>663</v>
      </c>
      <c r="AH151" s="21" t="s">
        <v>664</v>
      </c>
      <c r="AI151" s="21">
        <v>3</v>
      </c>
      <c r="AJ151" s="21" t="s">
        <v>4</v>
      </c>
      <c r="AK151" s="21">
        <v>2</v>
      </c>
      <c r="AL151" s="21" t="s">
        <v>16</v>
      </c>
      <c r="AM151" s="201"/>
      <c r="AN151" s="387"/>
      <c r="AO151" s="314" t="e">
        <f>VLOOKUP(AN151,#REF!,1,FALSE)</f>
        <v>#REF!</v>
      </c>
      <c r="AP151" s="315">
        <f>VLOOKUP(F151,'Monthly AMS report'!GN:GO,2,FALSE)</f>
        <v>44483</v>
      </c>
      <c r="AQ151" s="316" t="e">
        <v>#N/A</v>
      </c>
      <c r="AR151" s="3"/>
      <c r="AS151" s="3"/>
      <c r="AT151" s="5"/>
      <c r="AU151" s="5">
        <v>12</v>
      </c>
      <c r="AV151" s="5">
        <v>6</v>
      </c>
      <c r="AW151" s="5"/>
      <c r="AX151" s="5"/>
      <c r="AY151" s="5"/>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c r="DV151" s="3"/>
      <c r="DW151" s="3"/>
      <c r="DX151" s="3"/>
      <c r="DY151" s="3"/>
      <c r="DZ151" s="3"/>
      <c r="EA151" s="3"/>
      <c r="EB151" s="3"/>
      <c r="EC151" s="3"/>
      <c r="ED151" s="3"/>
      <c r="EE151" s="3"/>
      <c r="EF151" s="3"/>
      <c r="EG151" s="3"/>
      <c r="EH151" s="3"/>
      <c r="EI151" s="3"/>
      <c r="EJ151" s="3"/>
      <c r="EK151" s="3"/>
      <c r="EL151" s="3"/>
      <c r="EM151" s="3"/>
      <c r="EN151" s="3"/>
      <c r="EO151" s="3"/>
      <c r="EP151" s="3"/>
      <c r="EQ151" s="3"/>
      <c r="ER151" s="3"/>
      <c r="ES151" s="3"/>
      <c r="ET151" s="3"/>
      <c r="EU151" s="3"/>
      <c r="EV151" s="3"/>
      <c r="EW151" s="3"/>
      <c r="EX151" s="3"/>
      <c r="EY151" s="3"/>
      <c r="EZ151" s="3"/>
      <c r="FA151" s="3"/>
      <c r="FB151" s="3"/>
      <c r="FC151" s="3"/>
      <c r="FD151" s="3"/>
      <c r="FE151" s="3"/>
      <c r="FF151" s="3"/>
      <c r="FG151" s="3"/>
      <c r="FH151" s="3"/>
      <c r="FI151" s="3"/>
      <c r="FJ151" s="3"/>
      <c r="FK151" s="3"/>
      <c r="FL151" s="3"/>
      <c r="FM151" s="3"/>
      <c r="FN151" s="3"/>
      <c r="FO151" s="3"/>
      <c r="FP151" s="3"/>
      <c r="FQ151" s="3"/>
      <c r="FR151" s="3"/>
      <c r="FS151" s="3"/>
      <c r="FT151" s="3"/>
      <c r="FU151" s="3"/>
      <c r="FV151" s="3"/>
      <c r="FW151" s="19"/>
    </row>
    <row r="152" spans="1:182" ht="16.5" customHeight="1" x14ac:dyDescent="0.25">
      <c r="A152" s="43" t="s">
        <v>1179</v>
      </c>
      <c r="B152" s="3"/>
      <c r="C152" s="22" t="s">
        <v>1180</v>
      </c>
      <c r="D152" s="5" t="str">
        <f>VLOOKUP(F152,route!A:B,2,FALSE)</f>
        <v>MSP Curd</v>
      </c>
      <c r="E152" s="193">
        <v>3256</v>
      </c>
      <c r="F152" s="265" t="s">
        <v>235</v>
      </c>
      <c r="G152" s="231" t="s">
        <v>1181</v>
      </c>
      <c r="H152" s="193" t="s">
        <v>2971</v>
      </c>
      <c r="I152" s="193" t="s">
        <v>1181</v>
      </c>
      <c r="K152" s="193" t="s">
        <v>2647</v>
      </c>
      <c r="L152" s="193"/>
      <c r="M152" s="5" t="s">
        <v>662</v>
      </c>
      <c r="N152" s="21" t="s">
        <v>663</v>
      </c>
      <c r="O152" s="25"/>
      <c r="P152" s="21" t="s">
        <v>663</v>
      </c>
      <c r="Q152" s="21" t="s">
        <v>663</v>
      </c>
      <c r="R152" s="21" t="s">
        <v>663</v>
      </c>
      <c r="S152" s="21" t="s">
        <v>663</v>
      </c>
      <c r="T152" s="21" t="s">
        <v>664</v>
      </c>
      <c r="U152" s="21" t="s">
        <v>663</v>
      </c>
      <c r="V152" s="25"/>
      <c r="W152" s="21" t="s">
        <v>664</v>
      </c>
      <c r="X152" s="21" t="s">
        <v>16</v>
      </c>
      <c r="Y152" s="21">
        <v>4</v>
      </c>
      <c r="Z152" s="21" t="s">
        <v>663</v>
      </c>
      <c r="AA152" s="21">
        <v>3</v>
      </c>
      <c r="AB152" s="21"/>
      <c r="AC152" s="214"/>
      <c r="AD152" s="214"/>
      <c r="AE152" s="21">
        <v>2</v>
      </c>
      <c r="AF152" s="21">
        <v>3</v>
      </c>
      <c r="AG152" s="21" t="s">
        <v>663</v>
      </c>
      <c r="AH152" s="21" t="s">
        <v>664</v>
      </c>
      <c r="AI152" s="21">
        <v>2</v>
      </c>
      <c r="AJ152" s="21">
        <v>3</v>
      </c>
      <c r="AK152" s="21" t="s">
        <v>16</v>
      </c>
      <c r="AL152" s="21" t="s">
        <v>16</v>
      </c>
      <c r="AM152" s="195" t="s">
        <v>3115</v>
      </c>
      <c r="AN152" s="383">
        <v>7237536</v>
      </c>
      <c r="AO152" s="314" t="e">
        <f>VLOOKUP(AN152,#REF!,1,FALSE)</f>
        <v>#REF!</v>
      </c>
      <c r="AP152" s="315">
        <f>VLOOKUP(F152,'Monthly AMS report'!GN:GO,2,FALSE)</f>
        <v>44467</v>
      </c>
      <c r="AQ152" s="316" t="e">
        <v>#N/A</v>
      </c>
      <c r="AR152" s="3"/>
      <c r="AS152" s="3"/>
      <c r="AT152" s="5"/>
      <c r="AU152" s="5">
        <v>12</v>
      </c>
      <c r="AV152" s="5">
        <v>6</v>
      </c>
      <c r="AW152" s="5"/>
      <c r="AX152" s="5"/>
      <c r="AY152" s="5"/>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c r="DV152" s="3"/>
      <c r="DW152" s="3"/>
      <c r="DX152" s="3"/>
      <c r="DY152" s="3"/>
      <c r="DZ152" s="3"/>
      <c r="EA152" s="3"/>
      <c r="EB152" s="3"/>
      <c r="EC152" s="3"/>
      <c r="ED152" s="3"/>
      <c r="EE152" s="3"/>
      <c r="EF152" s="3"/>
      <c r="EG152" s="3"/>
      <c r="EH152" s="3"/>
      <c r="EI152" s="3"/>
      <c r="EJ152" s="3"/>
      <c r="EK152" s="3"/>
      <c r="EL152" s="3"/>
      <c r="EM152" s="3"/>
      <c r="EN152" s="3"/>
      <c r="EO152" s="3"/>
      <c r="EP152" s="3"/>
      <c r="EQ152" s="3"/>
      <c r="ER152" s="3"/>
      <c r="ES152" s="3"/>
      <c r="ET152" s="3"/>
      <c r="EU152" s="3"/>
      <c r="EV152" s="3"/>
      <c r="EW152" s="3"/>
      <c r="EX152" s="3"/>
      <c r="EY152" s="3"/>
      <c r="EZ152" s="3"/>
      <c r="FA152" s="3"/>
      <c r="FB152" s="3"/>
      <c r="FC152" s="3"/>
      <c r="FD152" s="3"/>
      <c r="FE152" s="3"/>
      <c r="FF152" s="3"/>
      <c r="FG152" s="3"/>
      <c r="FH152" s="3"/>
      <c r="FI152" s="3"/>
      <c r="FJ152" s="3"/>
      <c r="FK152" s="3"/>
      <c r="FL152" s="3"/>
      <c r="FM152" s="3"/>
      <c r="FN152" s="3"/>
      <c r="FO152" s="3"/>
      <c r="FP152" s="3"/>
      <c r="FQ152" s="3"/>
      <c r="FR152" s="3"/>
      <c r="FS152" s="3"/>
      <c r="FT152" s="3"/>
      <c r="FU152" s="3"/>
      <c r="FV152" s="3"/>
      <c r="FW152" s="19"/>
    </row>
    <row r="153" spans="1:182" ht="16.5" customHeight="1" x14ac:dyDescent="0.2">
      <c r="A153" s="43" t="s">
        <v>1137</v>
      </c>
      <c r="B153" s="3"/>
      <c r="C153" s="22" t="s">
        <v>1138</v>
      </c>
      <c r="D153" s="5" t="str">
        <f>VLOOKUP(F153,route!A:B,2,FALSE)</f>
        <v>MSP Curd</v>
      </c>
      <c r="E153" s="193" t="s">
        <v>2457</v>
      </c>
      <c r="F153" s="265" t="s">
        <v>213</v>
      </c>
      <c r="G153" s="231" t="s">
        <v>1140</v>
      </c>
      <c r="H153" s="193" t="s">
        <v>2951</v>
      </c>
      <c r="I153" s="193" t="s">
        <v>1140</v>
      </c>
      <c r="K153" s="193" t="s">
        <v>2647</v>
      </c>
      <c r="L153" s="193"/>
      <c r="M153" s="5" t="s">
        <v>662</v>
      </c>
      <c r="N153" s="21" t="s">
        <v>663</v>
      </c>
      <c r="O153" s="141" t="s">
        <v>2941</v>
      </c>
      <c r="P153" s="21" t="s">
        <v>663</v>
      </c>
      <c r="Q153" s="21" t="s">
        <v>663</v>
      </c>
      <c r="R153" s="21" t="s">
        <v>663</v>
      </c>
      <c r="S153" s="21" t="s">
        <v>663</v>
      </c>
      <c r="T153" s="21" t="s">
        <v>664</v>
      </c>
      <c r="U153" s="21" t="s">
        <v>663</v>
      </c>
      <c r="V153" s="140" t="s">
        <v>3090</v>
      </c>
      <c r="W153" s="21" t="s">
        <v>664</v>
      </c>
      <c r="X153" s="21" t="s">
        <v>16</v>
      </c>
      <c r="Y153" s="21" t="s">
        <v>663</v>
      </c>
      <c r="Z153" s="21" t="s">
        <v>663</v>
      </c>
      <c r="AA153" s="21" t="s">
        <v>663</v>
      </c>
      <c r="AB153" s="21"/>
      <c r="AC153" s="214"/>
      <c r="AD153" s="214"/>
      <c r="AE153" s="21" t="s">
        <v>663</v>
      </c>
      <c r="AF153" s="21" t="s">
        <v>4</v>
      </c>
      <c r="AG153" s="21" t="s">
        <v>663</v>
      </c>
      <c r="AH153" s="21" t="s">
        <v>664</v>
      </c>
      <c r="AI153" s="21" t="s">
        <v>664</v>
      </c>
      <c r="AJ153" s="21" t="s">
        <v>819</v>
      </c>
      <c r="AK153" s="21" t="s">
        <v>664</v>
      </c>
      <c r="AL153" s="21" t="s">
        <v>16</v>
      </c>
      <c r="AM153" s="25" t="s">
        <v>3116</v>
      </c>
      <c r="AN153" s="387"/>
      <c r="AO153" s="314" t="e">
        <f>VLOOKUP(AN153,#REF!,1,FALSE)</f>
        <v>#REF!</v>
      </c>
      <c r="AP153" s="315">
        <f>VLOOKUP(F153,'Monthly AMS report'!GN:GO,2,FALSE)</f>
        <v>44483</v>
      </c>
      <c r="AQ153" s="316" t="e">
        <v>#N/A</v>
      </c>
      <c r="AR153" s="3"/>
      <c r="AS153" s="3"/>
      <c r="AT153" s="5"/>
      <c r="AU153" s="5">
        <v>4</v>
      </c>
      <c r="AV153" s="5">
        <v>6</v>
      </c>
      <c r="AW153" s="5"/>
      <c r="AX153" s="5" t="s">
        <v>815</v>
      </c>
      <c r="AY153" s="5"/>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c r="DV153" s="3"/>
      <c r="DW153" s="3"/>
      <c r="DX153" s="3"/>
      <c r="DY153" s="3"/>
      <c r="DZ153" s="3"/>
      <c r="EA153" s="3"/>
      <c r="EB153" s="3"/>
      <c r="EC153" s="3"/>
      <c r="ED153" s="3"/>
      <c r="EE153" s="3"/>
      <c r="EF153" s="3"/>
      <c r="EG153" s="3"/>
      <c r="EH153" s="3"/>
      <c r="EI153" s="3"/>
      <c r="EJ153" s="3"/>
      <c r="EK153" s="3"/>
      <c r="EL153" s="3"/>
      <c r="EM153" s="3"/>
      <c r="EN153" s="3"/>
      <c r="EO153" s="3"/>
      <c r="EP153" s="3"/>
      <c r="EQ153" s="3"/>
      <c r="ER153" s="3"/>
      <c r="ES153" s="3"/>
      <c r="ET153" s="3"/>
      <c r="EU153" s="3"/>
      <c r="EV153" s="3"/>
      <c r="EW153" s="3"/>
      <c r="EX153" s="3"/>
      <c r="EY153" s="3"/>
      <c r="EZ153" s="3"/>
      <c r="FA153" s="3"/>
      <c r="FB153" s="3"/>
      <c r="FC153" s="3"/>
      <c r="FD153" s="3"/>
      <c r="FE153" s="3"/>
      <c r="FF153" s="3"/>
      <c r="FG153" s="3"/>
      <c r="FH153" s="3"/>
      <c r="FI153" s="3"/>
      <c r="FJ153" s="3"/>
      <c r="FK153" s="3"/>
      <c r="FL153" s="3"/>
      <c r="FM153" s="3"/>
      <c r="FN153" s="3"/>
      <c r="FO153" s="3"/>
      <c r="FP153" s="3"/>
      <c r="FQ153" s="3"/>
      <c r="FR153" s="3"/>
      <c r="FS153" s="3"/>
      <c r="FT153" s="3"/>
      <c r="FU153" s="3"/>
      <c r="FV153" s="3"/>
      <c r="FW153" s="19"/>
    </row>
    <row r="154" spans="1:182" ht="16.5" customHeight="1" x14ac:dyDescent="0.25">
      <c r="A154" s="43" t="s">
        <v>1145</v>
      </c>
      <c r="B154" s="3"/>
      <c r="C154" s="22" t="s">
        <v>1146</v>
      </c>
      <c r="D154" s="5" t="str">
        <f>VLOOKUP(F154,route!A:B,2,FALSE)</f>
        <v>MSP Curd</v>
      </c>
      <c r="E154" s="193" t="s">
        <v>2483</v>
      </c>
      <c r="F154" s="265" t="s">
        <v>219</v>
      </c>
      <c r="G154" s="231" t="s">
        <v>1148</v>
      </c>
      <c r="H154" s="193" t="s">
        <v>2945</v>
      </c>
      <c r="I154" s="193" t="s">
        <v>1148</v>
      </c>
      <c r="K154" s="193" t="s">
        <v>2647</v>
      </c>
      <c r="L154" s="193"/>
      <c r="M154" s="5" t="s">
        <v>662</v>
      </c>
      <c r="N154" s="21" t="s">
        <v>663</v>
      </c>
      <c r="O154" s="141" t="s">
        <v>2941</v>
      </c>
      <c r="P154" s="21" t="s">
        <v>663</v>
      </c>
      <c r="Q154" s="21" t="s">
        <v>16</v>
      </c>
      <c r="R154" s="21" t="s">
        <v>663</v>
      </c>
      <c r="S154" s="21" t="s">
        <v>663</v>
      </c>
      <c r="T154" s="21" t="s">
        <v>664</v>
      </c>
      <c r="U154" s="21" t="s">
        <v>663</v>
      </c>
      <c r="V154" s="141" t="s">
        <v>2937</v>
      </c>
      <c r="W154" s="21" t="s">
        <v>664</v>
      </c>
      <c r="X154" s="21" t="s">
        <v>16</v>
      </c>
      <c r="Y154" s="21">
        <v>3</v>
      </c>
      <c r="Z154" s="21">
        <v>3</v>
      </c>
      <c r="AA154" s="21" t="s">
        <v>663</v>
      </c>
      <c r="AB154" s="21"/>
      <c r="AC154" s="214"/>
      <c r="AD154" s="214"/>
      <c r="AE154" s="21">
        <v>3</v>
      </c>
      <c r="AF154" s="21" t="s">
        <v>4</v>
      </c>
      <c r="AG154" s="21" t="s">
        <v>663</v>
      </c>
      <c r="AH154" s="21" t="s">
        <v>663</v>
      </c>
      <c r="AI154" s="21" t="s">
        <v>663</v>
      </c>
      <c r="AJ154" s="21" t="s">
        <v>663</v>
      </c>
      <c r="AK154" s="21" t="s">
        <v>664</v>
      </c>
      <c r="AL154" s="21" t="s">
        <v>16</v>
      </c>
      <c r="AM154" s="201" t="s">
        <v>3117</v>
      </c>
      <c r="AN154" s="317" t="s">
        <v>598</v>
      </c>
      <c r="AO154" s="314" t="e">
        <f>VLOOKUP(AN154,#REF!,1,FALSE)</f>
        <v>#REF!</v>
      </c>
      <c r="AP154" s="315">
        <f>VLOOKUP(F154,'Monthly AMS report'!GN:GO,2,FALSE)</f>
        <v>44483</v>
      </c>
      <c r="AQ154" s="316" t="e">
        <v>#N/A</v>
      </c>
      <c r="AR154" s="3"/>
      <c r="AS154" s="3"/>
      <c r="AT154" s="5"/>
      <c r="AU154" s="5">
        <v>4</v>
      </c>
      <c r="AV154" s="5">
        <v>6</v>
      </c>
      <c r="AW154" s="5"/>
      <c r="AX154" s="5" t="s">
        <v>815</v>
      </c>
      <c r="AY154" s="5"/>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c r="EA154" s="3"/>
      <c r="EB154" s="3"/>
      <c r="EC154" s="3"/>
      <c r="ED154" s="3"/>
      <c r="EE154" s="3"/>
      <c r="EF154" s="3"/>
      <c r="EG154" s="3"/>
      <c r="EH154" s="3"/>
      <c r="EI154" s="3"/>
      <c r="EJ154" s="3"/>
      <c r="EK154" s="3"/>
      <c r="EL154" s="3"/>
      <c r="EM154" s="3"/>
      <c r="EN154" s="3"/>
      <c r="EO154" s="3"/>
      <c r="EP154" s="3"/>
      <c r="EQ154" s="3"/>
      <c r="ER154" s="3"/>
      <c r="ES154" s="3"/>
      <c r="ET154" s="3"/>
      <c r="EU154" s="3"/>
      <c r="EV154" s="3"/>
      <c r="EW154" s="3"/>
      <c r="EX154" s="3"/>
      <c r="EY154" s="3"/>
      <c r="EZ154" s="3"/>
      <c r="FA154" s="3"/>
      <c r="FB154" s="3"/>
      <c r="FC154" s="3"/>
      <c r="FD154" s="3"/>
      <c r="FE154" s="3"/>
      <c r="FF154" s="3"/>
      <c r="FG154" s="3"/>
      <c r="FH154" s="3"/>
      <c r="FI154" s="3"/>
      <c r="FJ154" s="3"/>
      <c r="FK154" s="3"/>
      <c r="FL154" s="3"/>
      <c r="FM154" s="3"/>
      <c r="FN154" s="3"/>
      <c r="FO154" s="3"/>
      <c r="FP154" s="3"/>
      <c r="FQ154" s="3"/>
      <c r="FR154" s="3"/>
      <c r="FS154" s="3"/>
      <c r="FT154" s="3"/>
      <c r="FU154" s="3"/>
      <c r="FV154" s="3"/>
      <c r="FW154" s="19"/>
    </row>
    <row r="155" spans="1:182" ht="16.5" customHeight="1" x14ac:dyDescent="0.2">
      <c r="A155" s="43" t="s">
        <v>1149</v>
      </c>
      <c r="B155" s="3"/>
      <c r="C155" s="22" t="s">
        <v>1150</v>
      </c>
      <c r="D155" s="5" t="str">
        <f>VLOOKUP(F155,route!A:B,2,FALSE)</f>
        <v>MSP Curd</v>
      </c>
      <c r="E155" s="193" t="s">
        <v>2485</v>
      </c>
      <c r="F155" s="265" t="s">
        <v>222</v>
      </c>
      <c r="G155" s="231" t="s">
        <v>1152</v>
      </c>
      <c r="H155" s="193" t="s">
        <v>2948</v>
      </c>
      <c r="I155" s="193" t="s">
        <v>1152</v>
      </c>
      <c r="K155" s="193" t="s">
        <v>2647</v>
      </c>
      <c r="L155" s="193"/>
      <c r="M155" s="5" t="s">
        <v>662</v>
      </c>
      <c r="N155" s="21" t="s">
        <v>663</v>
      </c>
      <c r="O155" s="141" t="s">
        <v>2941</v>
      </c>
      <c r="P155" s="21" t="s">
        <v>663</v>
      </c>
      <c r="Q155" s="21" t="s">
        <v>663</v>
      </c>
      <c r="R155" s="21" t="s">
        <v>663</v>
      </c>
      <c r="S155" s="21" t="s">
        <v>663</v>
      </c>
      <c r="T155" s="21" t="s">
        <v>664</v>
      </c>
      <c r="U155" s="21" t="s">
        <v>663</v>
      </c>
      <c r="V155" s="141" t="s">
        <v>2937</v>
      </c>
      <c r="W155" s="21" t="s">
        <v>664</v>
      </c>
      <c r="X155" s="21" t="s">
        <v>16</v>
      </c>
      <c r="Y155" s="21" t="s">
        <v>663</v>
      </c>
      <c r="Z155" s="21" t="s">
        <v>663</v>
      </c>
      <c r="AA155" s="21" t="s">
        <v>663</v>
      </c>
      <c r="AB155" s="21"/>
      <c r="AC155" s="214"/>
      <c r="AD155" s="214"/>
      <c r="AE155" s="21" t="s">
        <v>663</v>
      </c>
      <c r="AF155" s="21" t="s">
        <v>4</v>
      </c>
      <c r="AG155" s="21" t="s">
        <v>663</v>
      </c>
      <c r="AH155" s="21" t="s">
        <v>664</v>
      </c>
      <c r="AI155" s="21" t="s">
        <v>664</v>
      </c>
      <c r="AJ155" s="21" t="s">
        <v>819</v>
      </c>
      <c r="AK155" s="21" t="s">
        <v>16</v>
      </c>
      <c r="AL155" s="21" t="s">
        <v>16</v>
      </c>
      <c r="AN155" s="387">
        <v>7253188</v>
      </c>
      <c r="AO155" s="314" t="e">
        <f>VLOOKUP(AN155,#REF!,1,FALSE)</f>
        <v>#REF!</v>
      </c>
      <c r="AP155" s="315">
        <f>VLOOKUP(F155,'Monthly AMS report'!GN:GO,2,FALSE)</f>
        <v>44467</v>
      </c>
      <c r="AQ155" s="316" t="e">
        <v>#N/A</v>
      </c>
      <c r="AR155" s="3"/>
      <c r="AS155" s="3"/>
      <c r="AT155" s="5"/>
      <c r="AU155" s="5">
        <v>4</v>
      </c>
      <c r="AV155" s="5">
        <v>6</v>
      </c>
      <c r="AW155" s="5"/>
      <c r="AX155" s="5" t="s">
        <v>815</v>
      </c>
      <c r="AY155" s="5"/>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c r="DV155" s="3"/>
      <c r="DW155" s="3"/>
      <c r="DX155" s="3"/>
      <c r="DY155" s="3"/>
      <c r="DZ155" s="3"/>
      <c r="EA155" s="3"/>
      <c r="EB155" s="3"/>
      <c r="EC155" s="3"/>
      <c r="ED155" s="3"/>
      <c r="EE155" s="3"/>
      <c r="EF155" s="3"/>
      <c r="EG155" s="3"/>
      <c r="EH155" s="3"/>
      <c r="EI155" s="3"/>
      <c r="EJ155" s="3"/>
      <c r="EK155" s="3"/>
      <c r="EL155" s="3"/>
      <c r="EM155" s="3"/>
      <c r="EN155" s="3"/>
      <c r="EO155" s="3"/>
      <c r="EP155" s="3"/>
      <c r="EQ155" s="3"/>
      <c r="ER155" s="3"/>
      <c r="ES155" s="3"/>
      <c r="ET155" s="3"/>
      <c r="EU155" s="3"/>
      <c r="EV155" s="3"/>
      <c r="EW155" s="3"/>
      <c r="EX155" s="3"/>
      <c r="EY155" s="3"/>
      <c r="EZ155" s="3"/>
      <c r="FA155" s="3"/>
      <c r="FB155" s="3"/>
      <c r="FC155" s="3"/>
      <c r="FD155" s="3"/>
      <c r="FE155" s="3"/>
      <c r="FF155" s="3"/>
      <c r="FG155" s="3"/>
      <c r="FH155" s="3"/>
      <c r="FI155" s="3"/>
      <c r="FJ155" s="3"/>
      <c r="FK155" s="3"/>
      <c r="FL155" s="3"/>
      <c r="FM155" s="3"/>
      <c r="FN155" s="3"/>
      <c r="FO155" s="3"/>
      <c r="FP155" s="3"/>
      <c r="FQ155" s="3"/>
      <c r="FR155" s="3"/>
      <c r="FS155" s="3"/>
      <c r="FT155" s="3"/>
      <c r="FU155" s="3"/>
      <c r="FV155" s="3"/>
      <c r="FW155" s="19"/>
    </row>
    <row r="156" spans="1:182" ht="16.5" customHeight="1" x14ac:dyDescent="0.2">
      <c r="A156" s="43" t="s">
        <v>1134</v>
      </c>
      <c r="B156" s="3"/>
      <c r="C156" s="22" t="s">
        <v>1135</v>
      </c>
      <c r="D156" s="5" t="str">
        <f>VLOOKUP(F156,route!A:B,2,FALSE)</f>
        <v>MSP Curd</v>
      </c>
      <c r="E156" s="193">
        <v>3207</v>
      </c>
      <c r="F156" s="265" t="s">
        <v>227</v>
      </c>
      <c r="G156" s="231" t="s">
        <v>1136</v>
      </c>
      <c r="H156" s="193" t="s">
        <v>3118</v>
      </c>
      <c r="I156" s="193" t="s">
        <v>1136</v>
      </c>
      <c r="K156" s="193" t="s">
        <v>2647</v>
      </c>
      <c r="L156" s="193"/>
      <c r="M156" s="5" t="s">
        <v>662</v>
      </c>
      <c r="N156" s="21" t="s">
        <v>663</v>
      </c>
      <c r="O156" s="25"/>
      <c r="P156" s="21" t="s">
        <v>663</v>
      </c>
      <c r="Q156" s="21" t="s">
        <v>16</v>
      </c>
      <c r="R156" s="21" t="s">
        <v>663</v>
      </c>
      <c r="S156" s="21" t="s">
        <v>663</v>
      </c>
      <c r="T156" s="21" t="s">
        <v>664</v>
      </c>
      <c r="U156" s="21" t="s">
        <v>663</v>
      </c>
      <c r="V156" s="25"/>
      <c r="W156" s="21" t="s">
        <v>664</v>
      </c>
      <c r="X156" s="21" t="s">
        <v>16</v>
      </c>
      <c r="Y156" s="21" t="s">
        <v>663</v>
      </c>
      <c r="Z156" s="21" t="s">
        <v>663</v>
      </c>
      <c r="AA156" s="21" t="s">
        <v>663</v>
      </c>
      <c r="AB156" s="21"/>
      <c r="AC156" s="214"/>
      <c r="AD156" s="214"/>
      <c r="AE156" s="21">
        <v>4</v>
      </c>
      <c r="AF156" s="21" t="s">
        <v>16</v>
      </c>
      <c r="AG156" s="21">
        <v>2</v>
      </c>
      <c r="AH156" s="21" t="s">
        <v>663</v>
      </c>
      <c r="AI156" s="21">
        <v>4</v>
      </c>
      <c r="AJ156" s="21" t="s">
        <v>132</v>
      </c>
      <c r="AK156" s="21" t="s">
        <v>16</v>
      </c>
      <c r="AL156" s="21" t="s">
        <v>16</v>
      </c>
      <c r="AM156" s="201" t="s">
        <v>3119</v>
      </c>
      <c r="AN156" s="387"/>
      <c r="AO156" s="314" t="e">
        <f>VLOOKUP(AN156,#REF!,1,FALSE)</f>
        <v>#REF!</v>
      </c>
      <c r="AP156" s="315">
        <f>VLOOKUP(F156,'Monthly AMS report'!GN:GO,2,FALSE)</f>
        <v>44453</v>
      </c>
      <c r="AQ156" s="316" t="e">
        <v>#N/A</v>
      </c>
      <c r="AR156" s="3"/>
      <c r="AS156" s="3"/>
      <c r="AT156" s="5">
        <v>6</v>
      </c>
      <c r="AU156" s="5">
        <v>16</v>
      </c>
      <c r="AV156" s="5">
        <v>6</v>
      </c>
      <c r="AW156" s="5"/>
      <c r="AX156" s="5"/>
      <c r="AY156" s="5"/>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c r="DV156" s="3"/>
      <c r="DW156" s="3"/>
      <c r="DX156" s="3"/>
      <c r="DY156" s="3"/>
      <c r="DZ156" s="3"/>
      <c r="EA156" s="3"/>
      <c r="EB156" s="3"/>
      <c r="EC156" s="3"/>
      <c r="ED156" s="3"/>
      <c r="EE156" s="3"/>
      <c r="EF156" s="3"/>
      <c r="EG156" s="3"/>
      <c r="EH156" s="3"/>
      <c r="EI156" s="3"/>
      <c r="EJ156" s="3"/>
      <c r="EK156" s="3"/>
      <c r="EL156" s="3"/>
      <c r="EM156" s="3"/>
      <c r="EN156" s="3"/>
      <c r="EO156" s="3"/>
      <c r="EP156" s="3"/>
      <c r="EQ156" s="3"/>
      <c r="ER156" s="3"/>
      <c r="ES156" s="3"/>
      <c r="ET156" s="3"/>
      <c r="EU156" s="3"/>
      <c r="EV156" s="3"/>
      <c r="EW156" s="3"/>
      <c r="EX156" s="3"/>
      <c r="EY156" s="3"/>
      <c r="EZ156" s="3"/>
      <c r="FA156" s="3"/>
      <c r="FB156" s="3"/>
      <c r="FC156" s="3"/>
      <c r="FD156" s="3"/>
      <c r="FE156" s="3"/>
      <c r="FF156" s="3"/>
      <c r="FG156" s="3"/>
      <c r="FH156" s="3"/>
      <c r="FI156" s="3"/>
      <c r="FJ156" s="3"/>
      <c r="FK156" s="3"/>
      <c r="FL156" s="3"/>
      <c r="FM156" s="3"/>
      <c r="FN156" s="3"/>
      <c r="FO156" s="3"/>
      <c r="FP156" s="3"/>
      <c r="FQ156" s="3"/>
      <c r="FR156" s="3"/>
      <c r="FS156" s="3"/>
      <c r="FT156" s="3"/>
      <c r="FU156" s="3"/>
      <c r="FV156" s="3"/>
      <c r="FW156" s="19"/>
    </row>
    <row r="157" spans="1:182" ht="16.5" customHeight="1" x14ac:dyDescent="0.25">
      <c r="A157" s="43" t="s">
        <v>1101</v>
      </c>
      <c r="B157" s="3"/>
      <c r="C157" s="3" t="s">
        <v>1102</v>
      </c>
      <c r="D157" s="5" t="str">
        <f>VLOOKUP(F157,route!A:B,2,FALSE)</f>
        <v>MSP Curd</v>
      </c>
      <c r="E157" s="232"/>
      <c r="F157" s="263" t="s">
        <v>201</v>
      </c>
      <c r="G157" s="231" t="s">
        <v>1102</v>
      </c>
      <c r="H157" s="235"/>
      <c r="J157" s="6"/>
      <c r="L157" s="193"/>
      <c r="M157" s="5" t="s">
        <v>813</v>
      </c>
      <c r="N157" s="25" t="s">
        <v>16</v>
      </c>
      <c r="O157" s="25" t="s">
        <v>16</v>
      </c>
      <c r="P157" s="25" t="s">
        <v>16</v>
      </c>
      <c r="Q157" s="25" t="s">
        <v>16</v>
      </c>
      <c r="R157" s="25" t="s">
        <v>16</v>
      </c>
      <c r="S157" s="25" t="s">
        <v>16</v>
      </c>
      <c r="T157" s="25" t="s">
        <v>16</v>
      </c>
      <c r="U157" s="25" t="s">
        <v>16</v>
      </c>
      <c r="V157" s="25"/>
      <c r="W157" s="25" t="s">
        <v>16</v>
      </c>
      <c r="X157" s="25" t="s">
        <v>16</v>
      </c>
      <c r="Y157" s="25" t="s">
        <v>16</v>
      </c>
      <c r="Z157" s="25" t="s">
        <v>16</v>
      </c>
      <c r="AA157" s="25" t="s">
        <v>16</v>
      </c>
      <c r="AB157" s="25"/>
      <c r="AC157" s="214"/>
      <c r="AD157" s="214"/>
      <c r="AE157" s="25" t="s">
        <v>16</v>
      </c>
      <c r="AF157" s="25" t="s">
        <v>16</v>
      </c>
      <c r="AG157" s="21" t="s">
        <v>663</v>
      </c>
      <c r="AH157" s="21" t="s">
        <v>664</v>
      </c>
      <c r="AI157" s="21" t="s">
        <v>664</v>
      </c>
      <c r="AJ157" s="21" t="s">
        <v>819</v>
      </c>
      <c r="AK157" s="21" t="s">
        <v>664</v>
      </c>
      <c r="AL157" s="21" t="s">
        <v>16</v>
      </c>
      <c r="AM157" s="25" t="s">
        <v>3120</v>
      </c>
      <c r="AN157" s="387"/>
      <c r="AO157" s="95"/>
      <c r="AP157" s="315">
        <f>VLOOKUP(F157,'Monthly AMS report'!GN:GO,2,FALSE)</f>
        <v>44483</v>
      </c>
      <c r="AQ157" s="316"/>
      <c r="AR157" s="22"/>
      <c r="AS157" s="22"/>
      <c r="AT157" s="5">
        <v>4</v>
      </c>
      <c r="AV157" s="5"/>
      <c r="AW157" s="5"/>
      <c r="AX157" s="5"/>
      <c r="AY157" s="5"/>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c r="EE157" s="3"/>
      <c r="EF157" s="3"/>
      <c r="EG157" s="3"/>
      <c r="EH157" s="3"/>
      <c r="EI157" s="3"/>
      <c r="EJ157" s="3"/>
      <c r="EK157" s="3"/>
      <c r="EL157" s="3"/>
      <c r="EM157" s="3"/>
      <c r="EN157" s="3"/>
      <c r="EO157" s="3"/>
      <c r="EP157" s="3"/>
      <c r="EQ157" s="3"/>
      <c r="ER157" s="3"/>
      <c r="ES157" s="3"/>
      <c r="ET157" s="3"/>
      <c r="EU157" s="3"/>
      <c r="EV157" s="3"/>
      <c r="EW157" s="3"/>
      <c r="EX157" s="3"/>
      <c r="EY157" s="3"/>
      <c r="EZ157" s="3"/>
      <c r="FA157" s="3"/>
      <c r="FB157" s="3"/>
      <c r="FC157" s="3"/>
      <c r="FD157" s="3"/>
      <c r="FE157" s="3"/>
      <c r="FF157" s="3"/>
      <c r="FG157" s="3"/>
      <c r="FH157" s="3"/>
      <c r="FI157" s="3"/>
      <c r="FJ157" s="3"/>
      <c r="FK157" s="3"/>
      <c r="FL157" s="3"/>
      <c r="FM157" s="3"/>
      <c r="FN157" s="3"/>
      <c r="FO157" s="3"/>
      <c r="FP157" s="3"/>
      <c r="FQ157" s="3"/>
      <c r="FR157" s="3"/>
      <c r="FS157" s="3"/>
      <c r="FT157" s="3"/>
      <c r="FU157" s="3"/>
      <c r="FV157" s="3"/>
      <c r="FW157" s="19"/>
    </row>
    <row r="158" spans="1:182" ht="16.5" customHeight="1" x14ac:dyDescent="0.2">
      <c r="A158" s="43" t="s">
        <v>1123</v>
      </c>
      <c r="B158" s="3"/>
      <c r="C158" s="22" t="s">
        <v>1124</v>
      </c>
      <c r="D158" s="5" t="str">
        <f>VLOOKUP(F158,route!A:B,2,FALSE)</f>
        <v>MSP Curd</v>
      </c>
      <c r="E158" s="193">
        <v>3137</v>
      </c>
      <c r="F158" s="265" t="s">
        <v>211</v>
      </c>
      <c r="G158" s="231" t="s">
        <v>1125</v>
      </c>
      <c r="H158" s="193" t="s">
        <v>3121</v>
      </c>
      <c r="I158" s="193" t="s">
        <v>1125</v>
      </c>
      <c r="K158" s="193" t="s">
        <v>2647</v>
      </c>
      <c r="L158" s="193"/>
      <c r="M158" s="5" t="s">
        <v>662</v>
      </c>
      <c r="N158" s="21" t="s">
        <v>663</v>
      </c>
      <c r="O158" s="25"/>
      <c r="P158" s="21" t="s">
        <v>663</v>
      </c>
      <c r="Q158" s="21" t="s">
        <v>663</v>
      </c>
      <c r="R158" s="21" t="s">
        <v>663</v>
      </c>
      <c r="S158" s="21" t="s">
        <v>663</v>
      </c>
      <c r="T158" s="21" t="s">
        <v>664</v>
      </c>
      <c r="U158" s="21" t="s">
        <v>663</v>
      </c>
      <c r="V158" s="25"/>
      <c r="W158" s="21" t="s">
        <v>664</v>
      </c>
      <c r="X158" s="21" t="s">
        <v>16</v>
      </c>
      <c r="Y158" s="21">
        <v>4</v>
      </c>
      <c r="Z158" s="21">
        <v>4</v>
      </c>
      <c r="AA158" s="21">
        <v>3</v>
      </c>
      <c r="AB158" s="21"/>
      <c r="AC158" s="214"/>
      <c r="AD158" s="214"/>
      <c r="AE158" s="21">
        <v>2</v>
      </c>
      <c r="AF158" s="21">
        <v>3</v>
      </c>
      <c r="AG158" s="21" t="s">
        <v>663</v>
      </c>
      <c r="AH158" s="21">
        <v>3</v>
      </c>
      <c r="AI158" s="21" t="s">
        <v>664</v>
      </c>
      <c r="AJ158" s="21" t="s">
        <v>819</v>
      </c>
      <c r="AK158" s="21" t="s">
        <v>664</v>
      </c>
      <c r="AL158" s="21" t="s">
        <v>16</v>
      </c>
      <c r="AM158" s="201" t="s">
        <v>3122</v>
      </c>
      <c r="AN158" s="387" t="s">
        <v>598</v>
      </c>
      <c r="AO158" s="314" t="e">
        <f>VLOOKUP(AN158,#REF!,1,FALSE)</f>
        <v>#REF!</v>
      </c>
      <c r="AP158" s="315">
        <f>VLOOKUP(F158,'Monthly AMS report'!GN:GO,2,FALSE)</f>
        <v>44483</v>
      </c>
      <c r="AQ158" s="316" t="e">
        <v>#N/A</v>
      </c>
      <c r="AR158" s="3"/>
      <c r="AS158" s="3"/>
      <c r="AT158" s="5">
        <v>6</v>
      </c>
      <c r="AU158" s="5">
        <v>16</v>
      </c>
      <c r="AV158" s="5">
        <v>6</v>
      </c>
      <c r="AW158" s="5"/>
      <c r="AX158" s="5"/>
      <c r="AY158" s="5"/>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c r="EE158" s="3"/>
      <c r="EF158" s="3"/>
      <c r="EG158" s="3"/>
      <c r="EH158" s="3"/>
      <c r="EI158" s="3"/>
      <c r="EJ158" s="3"/>
      <c r="EK158" s="3"/>
      <c r="EL158" s="3"/>
      <c r="EM158" s="3"/>
      <c r="EN158" s="3"/>
      <c r="EO158" s="3"/>
      <c r="EP158" s="3"/>
      <c r="EQ158" s="3"/>
      <c r="ER158" s="3"/>
      <c r="ES158" s="3"/>
      <c r="ET158" s="3"/>
      <c r="EU158" s="3"/>
      <c r="EV158" s="3"/>
      <c r="EW158" s="3"/>
      <c r="EX158" s="3"/>
      <c r="EY158" s="3"/>
      <c r="EZ158" s="3"/>
      <c r="FA158" s="3"/>
      <c r="FB158" s="3"/>
      <c r="FC158" s="3"/>
      <c r="FD158" s="3"/>
      <c r="FE158" s="3"/>
      <c r="FF158" s="3"/>
      <c r="FG158" s="3"/>
      <c r="FH158" s="3"/>
      <c r="FI158" s="3"/>
      <c r="FJ158" s="3"/>
      <c r="FK158" s="3"/>
      <c r="FL158" s="3"/>
      <c r="FM158" s="3"/>
      <c r="FN158" s="3"/>
      <c r="FO158" s="3"/>
      <c r="FP158" s="3"/>
      <c r="FQ158" s="3"/>
      <c r="FR158" s="3"/>
      <c r="FS158" s="3"/>
      <c r="FT158" s="3"/>
      <c r="FU158" s="3"/>
      <c r="FV158" s="3"/>
      <c r="FW158" s="19"/>
      <c r="FZ158" s="1" t="s">
        <v>1182</v>
      </c>
    </row>
    <row r="159" spans="1:182" ht="16.5" customHeight="1" x14ac:dyDescent="0.25">
      <c r="A159" s="44" t="s">
        <v>1111</v>
      </c>
      <c r="B159" s="3"/>
      <c r="C159" s="34" t="s">
        <v>1112</v>
      </c>
      <c r="D159" s="5" t="str">
        <f>VLOOKUP(F159,route!A:B,2,FALSE)</f>
        <v>MSP Curd</v>
      </c>
      <c r="E159" s="193">
        <v>3085</v>
      </c>
      <c r="F159" s="265" t="s">
        <v>204</v>
      </c>
      <c r="G159" s="231" t="s">
        <v>1113</v>
      </c>
      <c r="H159" s="193" t="s">
        <v>3123</v>
      </c>
      <c r="I159" s="193" t="s">
        <v>3124</v>
      </c>
      <c r="K159" s="193" t="s">
        <v>2647</v>
      </c>
      <c r="L159" s="193"/>
      <c r="M159" s="5" t="s">
        <v>662</v>
      </c>
      <c r="N159" s="21" t="s">
        <v>16</v>
      </c>
      <c r="O159" s="25"/>
      <c r="P159" s="21" t="s">
        <v>663</v>
      </c>
      <c r="Q159" s="21" t="s">
        <v>663</v>
      </c>
      <c r="R159" s="21" t="s">
        <v>663</v>
      </c>
      <c r="S159" s="21" t="s">
        <v>663</v>
      </c>
      <c r="T159" s="21" t="s">
        <v>16</v>
      </c>
      <c r="U159" s="21" t="s">
        <v>16</v>
      </c>
      <c r="V159" s="25"/>
      <c r="W159" s="21" t="s">
        <v>16</v>
      </c>
      <c r="X159" s="21" t="s">
        <v>16</v>
      </c>
      <c r="Y159" s="21" t="s">
        <v>663</v>
      </c>
      <c r="Z159" s="21" t="s">
        <v>663</v>
      </c>
      <c r="AA159" s="21" t="s">
        <v>663</v>
      </c>
      <c r="AB159" s="21"/>
      <c r="AC159" s="214"/>
      <c r="AD159" s="214"/>
      <c r="AE159" s="21" t="s">
        <v>663</v>
      </c>
      <c r="AF159" s="21">
        <v>4</v>
      </c>
      <c r="AG159" s="21" t="s">
        <v>663</v>
      </c>
      <c r="AH159" s="21" t="s">
        <v>664</v>
      </c>
      <c r="AI159" s="21" t="s">
        <v>664</v>
      </c>
      <c r="AJ159" s="21" t="s">
        <v>819</v>
      </c>
      <c r="AK159" s="21" t="s">
        <v>664</v>
      </c>
      <c r="AL159" s="21" t="s">
        <v>16</v>
      </c>
      <c r="AM159" s="25" t="s">
        <v>3125</v>
      </c>
      <c r="AN159" s="387"/>
      <c r="AO159" s="314" t="e">
        <f>VLOOKUP(AN159,#REF!,1,FALSE)</f>
        <v>#REF!</v>
      </c>
      <c r="AP159" s="315">
        <f>VLOOKUP(F159,'Monthly AMS report'!GN:GO,2,FALSE)</f>
        <v>44483</v>
      </c>
      <c r="AQ159" s="316">
        <v>9.1999999999999998E-2</v>
      </c>
      <c r="AR159" s="3"/>
      <c r="AS159" s="3"/>
      <c r="AT159" s="5">
        <v>4</v>
      </c>
      <c r="AU159" s="5">
        <v>32</v>
      </c>
      <c r="AV159" s="5">
        <v>7</v>
      </c>
      <c r="AW159" s="5"/>
      <c r="AX159" s="5"/>
      <c r="AY159" s="5"/>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c r="DV159" s="3"/>
      <c r="DW159" s="3"/>
      <c r="DX159" s="3"/>
      <c r="DY159" s="3"/>
      <c r="DZ159" s="3"/>
      <c r="EA159" s="3"/>
      <c r="EB159" s="3"/>
      <c r="EC159" s="3"/>
      <c r="ED159" s="3"/>
      <c r="EE159" s="3"/>
      <c r="EF159" s="3"/>
      <c r="EG159" s="3"/>
      <c r="EH159" s="3"/>
      <c r="EI159" s="3"/>
      <c r="EJ159" s="3"/>
      <c r="EK159" s="3"/>
      <c r="EL159" s="3"/>
      <c r="EM159" s="3"/>
      <c r="EN159" s="3"/>
      <c r="EO159" s="3"/>
      <c r="EP159" s="3"/>
      <c r="EQ159" s="3"/>
      <c r="ER159" s="3"/>
      <c r="ES159" s="3"/>
      <c r="ET159" s="3"/>
      <c r="EU159" s="3"/>
      <c r="EV159" s="3"/>
      <c r="EW159" s="3"/>
      <c r="EX159" s="3"/>
      <c r="EY159" s="3"/>
      <c r="EZ159" s="3"/>
      <c r="FA159" s="3"/>
      <c r="FB159" s="3"/>
      <c r="FC159" s="3"/>
      <c r="FD159" s="3"/>
      <c r="FE159" s="3"/>
      <c r="FF159" s="3"/>
      <c r="FG159" s="3"/>
      <c r="FH159" s="3"/>
      <c r="FI159" s="3"/>
      <c r="FJ159" s="3"/>
      <c r="FK159" s="3"/>
      <c r="FL159" s="3"/>
      <c r="FM159" s="3"/>
      <c r="FN159" s="3"/>
      <c r="FO159" s="3"/>
      <c r="FP159" s="3"/>
      <c r="FQ159" s="3"/>
      <c r="FR159" s="3"/>
      <c r="FS159" s="3"/>
      <c r="FT159" s="3"/>
      <c r="FU159" s="3"/>
      <c r="FV159" s="3"/>
      <c r="FW159" s="19"/>
    </row>
    <row r="160" spans="1:182" ht="16.5" customHeight="1" x14ac:dyDescent="0.25">
      <c r="A160" s="43" t="s">
        <v>1108</v>
      </c>
      <c r="B160" s="3"/>
      <c r="C160" s="22" t="s">
        <v>802</v>
      </c>
      <c r="D160" s="5" t="str">
        <f>VLOOKUP(F160,route!A:B,2,FALSE)</f>
        <v>MSP Curd</v>
      </c>
      <c r="E160" s="193">
        <v>3050</v>
      </c>
      <c r="F160" s="265" t="s">
        <v>203</v>
      </c>
      <c r="G160" s="231" t="s">
        <v>1109</v>
      </c>
      <c r="H160" s="193" t="s">
        <v>3126</v>
      </c>
      <c r="I160" s="193" t="s">
        <v>1109</v>
      </c>
      <c r="K160" s="193" t="s">
        <v>2647</v>
      </c>
      <c r="L160" s="193"/>
      <c r="M160" s="5" t="s">
        <v>662</v>
      </c>
      <c r="N160" s="21" t="s">
        <v>16</v>
      </c>
      <c r="O160" s="25"/>
      <c r="P160" s="21" t="s">
        <v>663</v>
      </c>
      <c r="Q160" s="21" t="s">
        <v>663</v>
      </c>
      <c r="R160" s="21" t="s">
        <v>663</v>
      </c>
      <c r="S160" s="21" t="s">
        <v>663</v>
      </c>
      <c r="T160" s="21" t="s">
        <v>16</v>
      </c>
      <c r="U160" s="21" t="s">
        <v>16</v>
      </c>
      <c r="V160" s="25"/>
      <c r="W160" s="21" t="s">
        <v>16</v>
      </c>
      <c r="X160" s="21" t="s">
        <v>16</v>
      </c>
      <c r="Y160" s="21">
        <v>4</v>
      </c>
      <c r="Z160" s="21" t="s">
        <v>663</v>
      </c>
      <c r="AA160" s="21" t="s">
        <v>663</v>
      </c>
      <c r="AB160" s="21"/>
      <c r="AC160" s="214"/>
      <c r="AD160" s="214"/>
      <c r="AE160" s="21">
        <v>3</v>
      </c>
      <c r="AF160" s="21" t="s">
        <v>663</v>
      </c>
      <c r="AG160" s="21" t="s">
        <v>663</v>
      </c>
      <c r="AH160" s="21" t="s">
        <v>663</v>
      </c>
      <c r="AI160" s="21" t="s">
        <v>663</v>
      </c>
      <c r="AJ160" s="21" t="s">
        <v>663</v>
      </c>
      <c r="AK160" s="21" t="s">
        <v>664</v>
      </c>
      <c r="AL160" s="21" t="s">
        <v>16</v>
      </c>
      <c r="AM160" s="25" t="s">
        <v>3127</v>
      </c>
      <c r="AN160" s="317" t="s">
        <v>598</v>
      </c>
      <c r="AO160" s="314" t="e">
        <f>VLOOKUP(AN160,#REF!,1,FALSE)</f>
        <v>#REF!</v>
      </c>
      <c r="AP160" s="315">
        <f>VLOOKUP(F160,'Monthly AMS report'!GN:GO,2,FALSE)</f>
        <v>44483</v>
      </c>
      <c r="AQ160" s="316">
        <v>0.14899999999999999</v>
      </c>
      <c r="AR160" s="3"/>
      <c r="AS160" s="3"/>
      <c r="AT160" s="5">
        <v>4</v>
      </c>
      <c r="AU160" s="5">
        <v>16</v>
      </c>
      <c r="AV160" s="5">
        <v>7</v>
      </c>
      <c r="AW160" s="5"/>
      <c r="AX160" s="5"/>
      <c r="AY160" s="5"/>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c r="DV160" s="3"/>
      <c r="DW160" s="3"/>
      <c r="DX160" s="3"/>
      <c r="DY160" s="3"/>
      <c r="DZ160" s="3"/>
      <c r="EA160" s="3"/>
      <c r="EB160" s="3"/>
      <c r="EC160" s="3"/>
      <c r="ED160" s="3"/>
      <c r="EE160" s="3"/>
      <c r="EF160" s="3"/>
      <c r="EG160" s="3"/>
      <c r="EH160" s="3"/>
      <c r="EI160" s="3"/>
      <c r="EJ160" s="3"/>
      <c r="EK160" s="3"/>
      <c r="EL160" s="3"/>
      <c r="EM160" s="3"/>
      <c r="EN160" s="3"/>
      <c r="EO160" s="3"/>
      <c r="EP160" s="3"/>
      <c r="EQ160" s="3"/>
      <c r="ER160" s="3"/>
      <c r="ES160" s="3"/>
      <c r="ET160" s="3"/>
      <c r="EU160" s="3"/>
      <c r="EV160" s="3"/>
      <c r="EW160" s="3"/>
      <c r="EX160" s="3"/>
      <c r="EY160" s="3"/>
      <c r="EZ160" s="3"/>
      <c r="FA160" s="3"/>
      <c r="FB160" s="3"/>
      <c r="FC160" s="3"/>
      <c r="FD160" s="3"/>
      <c r="FE160" s="3"/>
      <c r="FF160" s="3"/>
      <c r="FG160" s="3"/>
      <c r="FH160" s="3"/>
      <c r="FI160" s="3"/>
      <c r="FJ160" s="3"/>
      <c r="FK160" s="3"/>
      <c r="FL160" s="3"/>
      <c r="FM160" s="3"/>
      <c r="FN160" s="3"/>
      <c r="FO160" s="3"/>
      <c r="FP160" s="3"/>
      <c r="FQ160" s="3"/>
      <c r="FR160" s="3"/>
      <c r="FS160" s="3"/>
      <c r="FT160" s="3"/>
      <c r="FU160" s="3"/>
      <c r="FV160" s="3"/>
      <c r="FW160" s="19"/>
    </row>
    <row r="161" spans="1:179" ht="16.5" customHeight="1" x14ac:dyDescent="0.25">
      <c r="A161" s="44" t="s">
        <v>1117</v>
      </c>
      <c r="B161" s="3"/>
      <c r="C161" s="6" t="s">
        <v>1118</v>
      </c>
      <c r="D161" s="5" t="str">
        <f>VLOOKUP(F161,route!A:B,2,FALSE)</f>
        <v>MSP Curd</v>
      </c>
      <c r="E161" s="193">
        <v>3087</v>
      </c>
      <c r="F161" s="265" t="s">
        <v>205</v>
      </c>
      <c r="G161" s="231" t="s">
        <v>1119</v>
      </c>
      <c r="H161" s="193" t="s">
        <v>3128</v>
      </c>
      <c r="I161" s="193" t="s">
        <v>3129</v>
      </c>
      <c r="K161" s="193" t="s">
        <v>2647</v>
      </c>
      <c r="L161" s="193"/>
      <c r="M161" s="5" t="s">
        <v>662</v>
      </c>
      <c r="N161" s="21" t="s">
        <v>16</v>
      </c>
      <c r="O161" s="25"/>
      <c r="P161" s="21" t="s">
        <v>663</v>
      </c>
      <c r="Q161" s="21" t="s">
        <v>663</v>
      </c>
      <c r="R161" s="21" t="s">
        <v>663</v>
      </c>
      <c r="S161" s="21" t="s">
        <v>663</v>
      </c>
      <c r="T161" s="21" t="s">
        <v>16</v>
      </c>
      <c r="U161" s="21" t="s">
        <v>16</v>
      </c>
      <c r="V161" s="25"/>
      <c r="W161" s="21" t="s">
        <v>16</v>
      </c>
      <c r="X161" s="21" t="s">
        <v>16</v>
      </c>
      <c r="Y161" s="21" t="s">
        <v>663</v>
      </c>
      <c r="Z161" s="21" t="s">
        <v>663</v>
      </c>
      <c r="AA161" s="21" t="s">
        <v>663</v>
      </c>
      <c r="AB161" s="21"/>
      <c r="AC161" s="214"/>
      <c r="AD161" s="214"/>
      <c r="AE161" s="21" t="s">
        <v>663</v>
      </c>
      <c r="AF161" s="21" t="s">
        <v>4</v>
      </c>
      <c r="AG161" s="21" t="s">
        <v>663</v>
      </c>
      <c r="AH161" s="21" t="s">
        <v>664</v>
      </c>
      <c r="AI161" s="21" t="s">
        <v>664</v>
      </c>
      <c r="AJ161" s="21" t="s">
        <v>819</v>
      </c>
      <c r="AK161" s="21" t="s">
        <v>664</v>
      </c>
      <c r="AL161" s="21" t="s">
        <v>16</v>
      </c>
      <c r="AN161" s="387"/>
      <c r="AO161" s="314" t="e">
        <f>VLOOKUP(AN161,#REF!,1,FALSE)</f>
        <v>#REF!</v>
      </c>
      <c r="AP161" s="315">
        <f>VLOOKUP(F161,'Monthly AMS report'!GN:GO,2,FALSE)</f>
        <v>44483</v>
      </c>
      <c r="AQ161" s="316">
        <v>6.2E-2</v>
      </c>
      <c r="AR161" s="3"/>
      <c r="AS161" s="3"/>
      <c r="AT161" s="5">
        <v>4</v>
      </c>
      <c r="AU161" s="5">
        <v>32</v>
      </c>
      <c r="AV161" s="5">
        <v>7</v>
      </c>
      <c r="AW161" s="5"/>
      <c r="AX161" s="5"/>
      <c r="AY161" s="5"/>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c r="DV161" s="3"/>
      <c r="DW161" s="3"/>
      <c r="DX161" s="3"/>
      <c r="DY161" s="3"/>
      <c r="DZ161" s="3"/>
      <c r="EA161" s="3"/>
      <c r="EB161" s="3"/>
      <c r="EC161" s="3"/>
      <c r="ED161" s="3"/>
      <c r="EE161" s="3"/>
      <c r="EF161" s="3"/>
      <c r="EG161" s="3"/>
      <c r="EH161" s="3"/>
      <c r="EI161" s="3"/>
      <c r="EJ161" s="3"/>
      <c r="EK161" s="3"/>
      <c r="EL161" s="3"/>
      <c r="EM161" s="3"/>
      <c r="EN161" s="3"/>
      <c r="EO161" s="3"/>
      <c r="EP161" s="3"/>
      <c r="EQ161" s="3"/>
      <c r="ER161" s="3"/>
      <c r="ES161" s="3"/>
      <c r="ET161" s="3"/>
      <c r="EU161" s="3"/>
      <c r="EV161" s="3"/>
      <c r="EW161" s="3"/>
      <c r="EX161" s="3"/>
      <c r="EY161" s="3"/>
      <c r="EZ161" s="3"/>
      <c r="FA161" s="3"/>
      <c r="FB161" s="3"/>
      <c r="FC161" s="3"/>
      <c r="FD161" s="3"/>
      <c r="FE161" s="3"/>
      <c r="FF161" s="3"/>
      <c r="FG161" s="3"/>
      <c r="FH161" s="3"/>
      <c r="FI161" s="3"/>
      <c r="FJ161" s="3"/>
      <c r="FK161" s="3"/>
      <c r="FL161" s="3"/>
      <c r="FM161" s="3"/>
      <c r="FN161" s="3"/>
      <c r="FO161" s="3"/>
      <c r="FP161" s="3"/>
      <c r="FQ161" s="3"/>
      <c r="FR161" s="3"/>
      <c r="FS161" s="3"/>
      <c r="FT161" s="3"/>
      <c r="FU161" s="3"/>
      <c r="FV161" s="3"/>
      <c r="FW161" s="19"/>
    </row>
    <row r="162" spans="1:179" ht="16.5" customHeight="1" x14ac:dyDescent="0.2">
      <c r="A162" s="43" t="s">
        <v>1099</v>
      </c>
      <c r="B162" s="3"/>
      <c r="C162" s="22" t="s">
        <v>1100</v>
      </c>
      <c r="D162" s="5" t="str">
        <f>VLOOKUP(F162,route!A:B,2,FALSE)</f>
        <v>MSP Curd</v>
      </c>
      <c r="E162" s="193">
        <v>3114</v>
      </c>
      <c r="F162" s="265" t="s">
        <v>208</v>
      </c>
      <c r="G162" s="231" t="s">
        <v>1100</v>
      </c>
      <c r="H162" s="193" t="s">
        <v>3130</v>
      </c>
      <c r="I162" s="193" t="s">
        <v>1100</v>
      </c>
      <c r="K162" s="193" t="s">
        <v>2647</v>
      </c>
      <c r="L162" s="193"/>
      <c r="M162" s="5" t="s">
        <v>662</v>
      </c>
      <c r="N162" s="21" t="s">
        <v>16</v>
      </c>
      <c r="O162" s="25"/>
      <c r="P162" s="21" t="s">
        <v>663</v>
      </c>
      <c r="Q162" s="21" t="s">
        <v>663</v>
      </c>
      <c r="R162" s="21" t="s">
        <v>663</v>
      </c>
      <c r="S162" s="21" t="s">
        <v>663</v>
      </c>
      <c r="T162" s="21" t="s">
        <v>664</v>
      </c>
      <c r="U162" s="21" t="s">
        <v>663</v>
      </c>
      <c r="V162" s="25"/>
      <c r="W162" s="21" t="s">
        <v>664</v>
      </c>
      <c r="X162" s="21" t="s">
        <v>16</v>
      </c>
      <c r="Y162" s="21" t="s">
        <v>663</v>
      </c>
      <c r="Z162" s="21" t="s">
        <v>663</v>
      </c>
      <c r="AA162" s="21" t="s">
        <v>663</v>
      </c>
      <c r="AB162" s="21"/>
      <c r="AC162" s="214"/>
      <c r="AD162" s="214"/>
      <c r="AE162" s="21" t="s">
        <v>663</v>
      </c>
      <c r="AF162" s="21" t="s">
        <v>4</v>
      </c>
      <c r="AG162" s="21" t="s">
        <v>663</v>
      </c>
      <c r="AH162" s="21" t="s">
        <v>664</v>
      </c>
      <c r="AI162" s="21" t="s">
        <v>664</v>
      </c>
      <c r="AJ162" s="21" t="s">
        <v>16</v>
      </c>
      <c r="AK162" s="21" t="s">
        <v>664</v>
      </c>
      <c r="AL162" s="21" t="s">
        <v>16</v>
      </c>
      <c r="AN162" s="387"/>
      <c r="AO162" s="314" t="e">
        <f>VLOOKUP(AN162,#REF!,1,FALSE)</f>
        <v>#REF!</v>
      </c>
      <c r="AP162" s="315">
        <f>VLOOKUP(F162,'Monthly AMS report'!GN:GO,2,FALSE)</f>
        <v>44483</v>
      </c>
      <c r="AQ162" s="316" t="e">
        <v>#N/A</v>
      </c>
      <c r="AR162" s="3"/>
      <c r="AS162" s="3"/>
      <c r="AT162" s="5">
        <v>6</v>
      </c>
      <c r="AU162" s="5">
        <v>16</v>
      </c>
      <c r="AV162" s="5">
        <v>6</v>
      </c>
      <c r="AW162" s="5"/>
      <c r="AX162" s="5"/>
      <c r="AY162" s="5"/>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c r="DV162" s="3"/>
      <c r="DW162" s="3"/>
      <c r="DX162" s="3"/>
      <c r="DY162" s="3"/>
      <c r="DZ162" s="3"/>
      <c r="EA162" s="3"/>
      <c r="EB162" s="3"/>
      <c r="EC162" s="3"/>
      <c r="ED162" s="3"/>
      <c r="EE162" s="3"/>
      <c r="EF162" s="3"/>
      <c r="EG162" s="3"/>
      <c r="EH162" s="3"/>
      <c r="EI162" s="3"/>
      <c r="EJ162" s="3"/>
      <c r="EK162" s="3"/>
      <c r="EL162" s="3"/>
      <c r="EM162" s="3"/>
      <c r="EN162" s="3"/>
      <c r="EO162" s="3"/>
      <c r="EP162" s="3"/>
      <c r="EQ162" s="3"/>
      <c r="ER162" s="3"/>
      <c r="ES162" s="3"/>
      <c r="ET162" s="3"/>
      <c r="EU162" s="3"/>
      <c r="EV162" s="3"/>
      <c r="EW162" s="3"/>
      <c r="EX162" s="3"/>
      <c r="EY162" s="3"/>
      <c r="EZ162" s="3"/>
      <c r="FA162" s="3"/>
      <c r="FB162" s="3"/>
      <c r="FC162" s="3"/>
      <c r="FD162" s="3"/>
      <c r="FE162" s="3"/>
      <c r="FF162" s="3"/>
      <c r="FG162" s="3"/>
      <c r="FH162" s="3"/>
      <c r="FI162" s="3"/>
      <c r="FJ162" s="3"/>
      <c r="FK162" s="3"/>
      <c r="FL162" s="3"/>
      <c r="FM162" s="3"/>
      <c r="FN162" s="3"/>
      <c r="FO162" s="3"/>
      <c r="FP162" s="3"/>
      <c r="FQ162" s="3"/>
      <c r="FR162" s="3"/>
      <c r="FS162" s="3"/>
      <c r="FT162" s="3"/>
      <c r="FU162" s="3"/>
      <c r="FV162" s="3"/>
      <c r="FW162" s="19"/>
    </row>
    <row r="163" spans="1:179" ht="16.5" customHeight="1" x14ac:dyDescent="0.2">
      <c r="A163" s="43" t="s">
        <v>1129</v>
      </c>
      <c r="B163" s="3"/>
      <c r="C163" s="22" t="s">
        <v>1130</v>
      </c>
      <c r="D163" s="5" t="str">
        <f>VLOOKUP(F163,route!A:B,2,FALSE)</f>
        <v>MSP Curd</v>
      </c>
      <c r="E163" s="193">
        <v>3130</v>
      </c>
      <c r="F163" s="265" t="s">
        <v>209</v>
      </c>
      <c r="G163" s="231" t="s">
        <v>1130</v>
      </c>
      <c r="H163" s="193" t="s">
        <v>3131</v>
      </c>
      <c r="I163" s="193" t="s">
        <v>1130</v>
      </c>
      <c r="K163" s="193" t="s">
        <v>2647</v>
      </c>
      <c r="L163" s="193"/>
      <c r="M163" s="5" t="s">
        <v>662</v>
      </c>
      <c r="N163" s="21" t="s">
        <v>16</v>
      </c>
      <c r="O163" s="25"/>
      <c r="P163" s="21" t="s">
        <v>663</v>
      </c>
      <c r="Q163" s="21" t="s">
        <v>663</v>
      </c>
      <c r="R163" s="21" t="s">
        <v>663</v>
      </c>
      <c r="S163" s="21" t="s">
        <v>663</v>
      </c>
      <c r="T163" s="21" t="s">
        <v>664</v>
      </c>
      <c r="U163" s="21" t="s">
        <v>663</v>
      </c>
      <c r="V163" s="25"/>
      <c r="W163" s="21" t="s">
        <v>664</v>
      </c>
      <c r="X163" s="21" t="s">
        <v>16</v>
      </c>
      <c r="Y163" s="21" t="s">
        <v>663</v>
      </c>
      <c r="Z163" s="21" t="s">
        <v>663</v>
      </c>
      <c r="AA163" s="21" t="s">
        <v>663</v>
      </c>
      <c r="AB163" s="21"/>
      <c r="AC163" s="214"/>
      <c r="AD163" s="214"/>
      <c r="AE163" s="21" t="s">
        <v>663</v>
      </c>
      <c r="AF163" s="21" t="s">
        <v>4</v>
      </c>
      <c r="AG163" s="21" t="s">
        <v>663</v>
      </c>
      <c r="AH163" s="21" t="s">
        <v>664</v>
      </c>
      <c r="AI163" s="21" t="s">
        <v>664</v>
      </c>
      <c r="AJ163" s="21" t="s">
        <v>819</v>
      </c>
      <c r="AK163" s="21" t="s">
        <v>664</v>
      </c>
      <c r="AL163" s="21" t="s">
        <v>16</v>
      </c>
      <c r="AN163" s="387"/>
      <c r="AO163" s="314" t="e">
        <f>VLOOKUP(AN163,#REF!,1,FALSE)</f>
        <v>#REF!</v>
      </c>
      <c r="AP163" s="315">
        <f>VLOOKUP(F163,'Monthly AMS report'!GN:GO,2,FALSE)</f>
        <v>44483</v>
      </c>
      <c r="AQ163" s="316" t="e">
        <v>#N/A</v>
      </c>
      <c r="AR163" s="3"/>
      <c r="AS163" s="3"/>
      <c r="AT163" s="5">
        <v>6</v>
      </c>
      <c r="AU163" s="5">
        <v>16</v>
      </c>
      <c r="AV163" s="5">
        <v>6</v>
      </c>
      <c r="AW163" s="5"/>
      <c r="AX163" s="5"/>
      <c r="AY163" s="5"/>
      <c r="AZ163" s="3"/>
      <c r="BA163" s="3"/>
      <c r="BB163" s="3"/>
      <c r="BC163" s="3" t="s">
        <v>716</v>
      </c>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c r="DY163" s="3"/>
      <c r="DZ163" s="3"/>
      <c r="EA163" s="3"/>
      <c r="EB163" s="3"/>
      <c r="EC163" s="3"/>
      <c r="ED163" s="3"/>
      <c r="EE163" s="3"/>
      <c r="EF163" s="3"/>
      <c r="EG163" s="3"/>
      <c r="EH163" s="3"/>
      <c r="EI163" s="3"/>
      <c r="EJ163" s="3"/>
      <c r="EK163" s="3"/>
      <c r="EL163" s="3"/>
      <c r="EM163" s="3"/>
      <c r="EN163" s="3"/>
      <c r="EO163" s="3"/>
      <c r="EP163" s="3"/>
      <c r="EQ163" s="3"/>
      <c r="ER163" s="3"/>
      <c r="ES163" s="3"/>
      <c r="ET163" s="3"/>
      <c r="EU163" s="3"/>
      <c r="EV163" s="3"/>
      <c r="EW163" s="3"/>
      <c r="EX163" s="3"/>
      <c r="EY163" s="3"/>
      <c r="EZ163" s="3"/>
      <c r="FA163" s="3"/>
      <c r="FB163" s="3"/>
      <c r="FC163" s="3"/>
      <c r="FD163" s="3"/>
      <c r="FE163" s="3"/>
      <c r="FF163" s="3"/>
      <c r="FG163" s="3"/>
      <c r="FH163" s="3"/>
      <c r="FI163" s="3"/>
      <c r="FJ163" s="3"/>
      <c r="FK163" s="3"/>
      <c r="FL163" s="3"/>
      <c r="FM163" s="3"/>
      <c r="FN163" s="3"/>
      <c r="FO163" s="3"/>
      <c r="FP163" s="3"/>
      <c r="FQ163" s="3"/>
      <c r="FR163" s="3"/>
      <c r="FS163" s="3"/>
      <c r="FT163" s="3"/>
      <c r="FU163" s="3"/>
      <c r="FV163" s="3"/>
      <c r="FW163" s="19"/>
    </row>
    <row r="164" spans="1:179" ht="16.5" customHeight="1" x14ac:dyDescent="0.2">
      <c r="A164" s="43" t="s">
        <v>1114</v>
      </c>
      <c r="B164" s="3"/>
      <c r="C164" s="22" t="s">
        <v>1115</v>
      </c>
      <c r="D164" s="5" t="str">
        <f>VLOOKUP(F164,route!A:B,2,FALSE)</f>
        <v>MSP Curd</v>
      </c>
      <c r="E164" s="193">
        <v>3133</v>
      </c>
      <c r="F164" s="265" t="s">
        <v>210</v>
      </c>
      <c r="G164" s="231" t="s">
        <v>1116</v>
      </c>
      <c r="H164" s="193" t="s">
        <v>3132</v>
      </c>
      <c r="I164" s="193" t="s">
        <v>1116</v>
      </c>
      <c r="K164" s="193" t="s">
        <v>2647</v>
      </c>
      <c r="L164" s="193"/>
      <c r="M164" s="5" t="s">
        <v>662</v>
      </c>
      <c r="N164" s="21" t="s">
        <v>663</v>
      </c>
      <c r="O164" s="25"/>
      <c r="P164" s="21" t="s">
        <v>663</v>
      </c>
      <c r="Q164" s="21" t="s">
        <v>663</v>
      </c>
      <c r="R164" s="21" t="s">
        <v>663</v>
      </c>
      <c r="S164" s="21" t="s">
        <v>663</v>
      </c>
      <c r="T164" s="21" t="s">
        <v>664</v>
      </c>
      <c r="U164" s="21" t="s">
        <v>663</v>
      </c>
      <c r="V164" s="25"/>
      <c r="W164" s="21" t="s">
        <v>664</v>
      </c>
      <c r="X164" s="21" t="s">
        <v>16</v>
      </c>
      <c r="Y164" s="21" t="s">
        <v>663</v>
      </c>
      <c r="Z164" s="21">
        <v>4</v>
      </c>
      <c r="AA164" s="21" t="s">
        <v>663</v>
      </c>
      <c r="AB164" s="21"/>
      <c r="AC164" s="214"/>
      <c r="AD164" s="214"/>
      <c r="AE164" s="21" t="s">
        <v>663</v>
      </c>
      <c r="AF164" s="21" t="s">
        <v>4</v>
      </c>
      <c r="AG164" s="21" t="s">
        <v>663</v>
      </c>
      <c r="AH164" s="21" t="s">
        <v>664</v>
      </c>
      <c r="AI164" s="21" t="s">
        <v>664</v>
      </c>
      <c r="AJ164" s="21" t="s">
        <v>819</v>
      </c>
      <c r="AK164" s="21" t="s">
        <v>664</v>
      </c>
      <c r="AL164" s="21" t="s">
        <v>16</v>
      </c>
      <c r="AN164" s="387"/>
      <c r="AO164" s="314" t="e">
        <f>VLOOKUP(AN164,#REF!,1,FALSE)</f>
        <v>#REF!</v>
      </c>
      <c r="AP164" s="315">
        <f>VLOOKUP(F164,'Monthly AMS report'!GN:GO,2,FALSE)</f>
        <v>44483</v>
      </c>
      <c r="AQ164" s="316" t="e">
        <v>#N/A</v>
      </c>
      <c r="AR164" s="3"/>
      <c r="AS164" s="3"/>
      <c r="AT164" s="5">
        <v>6</v>
      </c>
      <c r="AU164" s="5">
        <v>16</v>
      </c>
      <c r="AV164" s="5">
        <v>6</v>
      </c>
      <c r="AW164" s="5"/>
      <c r="AX164" s="5"/>
      <c r="AY164" s="5"/>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c r="DV164" s="3"/>
      <c r="DW164" s="3"/>
      <c r="DX164" s="3"/>
      <c r="DY164" s="3"/>
      <c r="DZ164" s="3"/>
      <c r="EA164" s="3"/>
      <c r="EB164" s="3"/>
      <c r="EC164" s="3"/>
      <c r="ED164" s="3"/>
      <c r="EE164" s="3"/>
      <c r="EF164" s="3"/>
      <c r="EG164" s="3"/>
      <c r="EH164" s="3"/>
      <c r="EI164" s="3"/>
      <c r="EJ164" s="3"/>
      <c r="EK164" s="3"/>
      <c r="EL164" s="3"/>
      <c r="EM164" s="3"/>
      <c r="EN164" s="3"/>
      <c r="EO164" s="3"/>
      <c r="EP164" s="3"/>
      <c r="EQ164" s="3"/>
      <c r="ER164" s="3"/>
      <c r="ES164" s="3"/>
      <c r="ET164" s="3"/>
      <c r="EU164" s="3"/>
      <c r="EV164" s="3"/>
      <c r="EW164" s="3"/>
      <c r="EX164" s="3"/>
      <c r="EY164" s="3"/>
      <c r="EZ164" s="3"/>
      <c r="FA164" s="3"/>
      <c r="FB164" s="3"/>
      <c r="FC164" s="3"/>
      <c r="FD164" s="3"/>
      <c r="FE164" s="3"/>
      <c r="FF164" s="3"/>
      <c r="FG164" s="3"/>
      <c r="FH164" s="3"/>
      <c r="FI164" s="3"/>
      <c r="FJ164" s="3"/>
      <c r="FK164" s="3"/>
      <c r="FL164" s="3"/>
      <c r="FM164" s="3"/>
      <c r="FN164" s="3"/>
      <c r="FO164" s="3"/>
      <c r="FP164" s="3"/>
      <c r="FQ164" s="3"/>
      <c r="FR164" s="3"/>
      <c r="FS164" s="3"/>
      <c r="FT164" s="3"/>
      <c r="FU164" s="3"/>
      <c r="FV164" s="3"/>
      <c r="FW164" s="19"/>
    </row>
    <row r="165" spans="1:179" ht="16.5" customHeight="1" x14ac:dyDescent="0.2">
      <c r="A165" s="43" t="s">
        <v>1141</v>
      </c>
      <c r="B165" s="3"/>
      <c r="C165" s="22" t="s">
        <v>1142</v>
      </c>
      <c r="D165" s="5" t="str">
        <f>VLOOKUP(F165,route!A:B,2,FALSE)</f>
        <v>MSP Curd</v>
      </c>
      <c r="E165" s="193" t="s">
        <v>2487</v>
      </c>
      <c r="F165" s="265" t="s">
        <v>216</v>
      </c>
      <c r="G165" s="231" t="s">
        <v>1144</v>
      </c>
      <c r="H165" s="193" t="s">
        <v>2939</v>
      </c>
      <c r="I165" s="193" t="s">
        <v>1144</v>
      </c>
      <c r="K165" s="193" t="s">
        <v>2647</v>
      </c>
      <c r="L165" s="193"/>
      <c r="M165" s="5" t="s">
        <v>662</v>
      </c>
      <c r="N165" s="21" t="s">
        <v>663</v>
      </c>
      <c r="O165" s="141" t="s">
        <v>2941</v>
      </c>
      <c r="P165" s="21" t="s">
        <v>663</v>
      </c>
      <c r="Q165" s="21" t="s">
        <v>663</v>
      </c>
      <c r="R165" s="21" t="s">
        <v>663</v>
      </c>
      <c r="S165" s="21" t="s">
        <v>663</v>
      </c>
      <c r="T165" s="21" t="s">
        <v>16</v>
      </c>
      <c r="U165" s="21" t="s">
        <v>663</v>
      </c>
      <c r="V165" s="135" t="s">
        <v>3097</v>
      </c>
      <c r="W165" s="21" t="s">
        <v>664</v>
      </c>
      <c r="X165" s="21" t="s">
        <v>16</v>
      </c>
      <c r="Y165" s="21" t="s">
        <v>663</v>
      </c>
      <c r="Z165" s="21" t="s">
        <v>663</v>
      </c>
      <c r="AA165" s="21" t="s">
        <v>663</v>
      </c>
      <c r="AB165" s="21"/>
      <c r="AC165" s="214"/>
      <c r="AD165" s="214"/>
      <c r="AE165" s="21" t="s">
        <v>663</v>
      </c>
      <c r="AF165" s="21" t="s">
        <v>4</v>
      </c>
      <c r="AG165" s="21" t="s">
        <v>663</v>
      </c>
      <c r="AH165" s="21" t="s">
        <v>664</v>
      </c>
      <c r="AI165" s="21" t="s">
        <v>664</v>
      </c>
      <c r="AJ165" s="21" t="s">
        <v>819</v>
      </c>
      <c r="AK165" s="21" t="s">
        <v>664</v>
      </c>
      <c r="AL165" s="21" t="s">
        <v>16</v>
      </c>
      <c r="AN165" s="387"/>
      <c r="AO165" s="314" t="e">
        <f>VLOOKUP(AN165,#REF!,1,FALSE)</f>
        <v>#REF!</v>
      </c>
      <c r="AP165" s="315">
        <f>VLOOKUP(F165,'Monthly AMS report'!GN:GO,2,FALSE)</f>
        <v>44483</v>
      </c>
      <c r="AQ165" s="316" t="e">
        <v>#N/A</v>
      </c>
      <c r="AR165" s="3"/>
      <c r="AS165" s="3"/>
      <c r="AT165" s="5"/>
      <c r="AU165" s="5">
        <v>4</v>
      </c>
      <c r="AV165" s="5">
        <v>6</v>
      </c>
      <c r="AW165" s="5"/>
      <c r="AX165" s="5" t="s">
        <v>815</v>
      </c>
      <c r="AY165" s="5"/>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c r="DV165" s="3"/>
      <c r="DW165" s="3"/>
      <c r="DX165" s="3"/>
      <c r="DY165" s="3"/>
      <c r="DZ165" s="3"/>
      <c r="EA165" s="3"/>
      <c r="EB165" s="3"/>
      <c r="EC165" s="3"/>
      <c r="ED165" s="3"/>
      <c r="EE165" s="3"/>
      <c r="EF165" s="3"/>
      <c r="EG165" s="3"/>
      <c r="EH165" s="3"/>
      <c r="EI165" s="3"/>
      <c r="EJ165" s="3"/>
      <c r="EK165" s="3"/>
      <c r="EL165" s="3"/>
      <c r="EM165" s="3"/>
      <c r="EN165" s="3"/>
      <c r="EO165" s="3"/>
      <c r="EP165" s="3"/>
      <c r="EQ165" s="3"/>
      <c r="ER165" s="3"/>
      <c r="ES165" s="3"/>
      <c r="ET165" s="3"/>
      <c r="EU165" s="3"/>
      <c r="EV165" s="3"/>
      <c r="EW165" s="3"/>
      <c r="EX165" s="3"/>
      <c r="EY165" s="3"/>
      <c r="EZ165" s="3"/>
      <c r="FA165" s="3"/>
      <c r="FB165" s="3"/>
      <c r="FC165" s="3"/>
      <c r="FD165" s="3"/>
      <c r="FE165" s="3"/>
      <c r="FF165" s="3"/>
      <c r="FG165" s="3"/>
      <c r="FH165" s="3"/>
      <c r="FI165" s="3"/>
      <c r="FJ165" s="3"/>
      <c r="FK165" s="3"/>
      <c r="FL165" s="3"/>
      <c r="FM165" s="3"/>
      <c r="FN165" s="3"/>
      <c r="FO165" s="3"/>
      <c r="FP165" s="3"/>
      <c r="FQ165" s="3"/>
      <c r="FR165" s="3"/>
      <c r="FS165" s="3"/>
      <c r="FT165" s="3"/>
      <c r="FU165" s="3"/>
      <c r="FV165" s="3"/>
      <c r="FW165" s="19"/>
    </row>
    <row r="166" spans="1:179" ht="16.5" customHeight="1" x14ac:dyDescent="0.2">
      <c r="A166" s="43" t="s">
        <v>1126</v>
      </c>
      <c r="B166" s="3"/>
      <c r="C166" s="22" t="s">
        <v>1127</v>
      </c>
      <c r="D166" s="5" t="str">
        <f>VLOOKUP(F166,route!A:B,2,FALSE)</f>
        <v>MSP Curd</v>
      </c>
      <c r="E166" s="193" t="s">
        <v>2490</v>
      </c>
      <c r="F166" s="265" t="s">
        <v>225</v>
      </c>
      <c r="G166" s="231" t="s">
        <v>1128</v>
      </c>
      <c r="H166" s="193" t="s">
        <v>3004</v>
      </c>
      <c r="I166" s="193" t="s">
        <v>1128</v>
      </c>
      <c r="K166" s="193" t="s">
        <v>2647</v>
      </c>
      <c r="L166" s="193"/>
      <c r="M166" s="5" t="s">
        <v>662</v>
      </c>
      <c r="N166" s="21" t="s">
        <v>663</v>
      </c>
      <c r="O166" s="141" t="s">
        <v>2941</v>
      </c>
      <c r="P166" s="21" t="s">
        <v>663</v>
      </c>
      <c r="Q166" s="21" t="s">
        <v>16</v>
      </c>
      <c r="R166" s="21" t="s">
        <v>663</v>
      </c>
      <c r="S166" s="21" t="s">
        <v>663</v>
      </c>
      <c r="T166" s="21" t="s">
        <v>664</v>
      </c>
      <c r="U166" s="21" t="s">
        <v>663</v>
      </c>
      <c r="V166" s="141" t="s">
        <v>2937</v>
      </c>
      <c r="W166" s="21" t="s">
        <v>664</v>
      </c>
      <c r="X166" s="21" t="s">
        <v>16</v>
      </c>
      <c r="Y166" s="21" t="s">
        <v>663</v>
      </c>
      <c r="Z166" s="21" t="s">
        <v>663</v>
      </c>
      <c r="AA166" s="21" t="s">
        <v>663</v>
      </c>
      <c r="AB166" s="21"/>
      <c r="AC166" s="214"/>
      <c r="AD166" s="214"/>
      <c r="AE166" s="21" t="s">
        <v>663</v>
      </c>
      <c r="AF166" s="21" t="s">
        <v>4</v>
      </c>
      <c r="AG166" s="21" t="s">
        <v>663</v>
      </c>
      <c r="AH166" s="21" t="s">
        <v>664</v>
      </c>
      <c r="AI166" s="21" t="s">
        <v>664</v>
      </c>
      <c r="AJ166" s="21" t="s">
        <v>819</v>
      </c>
      <c r="AK166" s="21" t="s">
        <v>664</v>
      </c>
      <c r="AL166" s="21" t="s">
        <v>16</v>
      </c>
      <c r="AN166" s="387">
        <v>7237665</v>
      </c>
      <c r="AO166" s="314" t="e">
        <f>VLOOKUP(AN166,#REF!,1,FALSE)</f>
        <v>#REF!</v>
      </c>
      <c r="AP166" s="315">
        <f>VLOOKUP(F166,'Monthly AMS report'!GN:GO,2,FALSE)</f>
        <v>44483</v>
      </c>
      <c r="AQ166" s="316" t="e">
        <v>#N/A</v>
      </c>
      <c r="AR166" s="3"/>
      <c r="AS166" s="3"/>
      <c r="AT166" s="5">
        <v>1</v>
      </c>
      <c r="AU166" s="5">
        <v>4</v>
      </c>
      <c r="AV166" s="5">
        <v>6</v>
      </c>
      <c r="AW166" s="5"/>
      <c r="AX166" s="5" t="s">
        <v>815</v>
      </c>
      <c r="AY166" s="5"/>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c r="EO166" s="3"/>
      <c r="EP166" s="3"/>
      <c r="EQ166" s="3"/>
      <c r="ER166" s="3"/>
      <c r="ES166" s="3"/>
      <c r="ET166" s="3"/>
      <c r="EU166" s="3"/>
      <c r="EV166" s="3"/>
      <c r="EW166" s="3"/>
      <c r="EX166" s="3"/>
      <c r="EY166" s="3"/>
      <c r="EZ166" s="3"/>
      <c r="FA166" s="3"/>
      <c r="FB166" s="3"/>
      <c r="FC166" s="3"/>
      <c r="FD166" s="3"/>
      <c r="FE166" s="3"/>
      <c r="FF166" s="3"/>
      <c r="FG166" s="3"/>
      <c r="FH166" s="3"/>
      <c r="FI166" s="3"/>
      <c r="FJ166" s="3"/>
      <c r="FK166" s="3"/>
      <c r="FL166" s="3"/>
      <c r="FM166" s="3"/>
      <c r="FN166" s="3"/>
      <c r="FO166" s="3"/>
      <c r="FP166" s="3"/>
      <c r="FQ166" s="3"/>
      <c r="FR166" s="3"/>
      <c r="FS166" s="3"/>
      <c r="FT166" s="3"/>
      <c r="FU166" s="3"/>
      <c r="FV166" s="3"/>
      <c r="FW166" s="19"/>
    </row>
    <row r="167" spans="1:179" ht="16.5" customHeight="1" x14ac:dyDescent="0.25">
      <c r="A167" s="43" t="s">
        <v>3133</v>
      </c>
      <c r="B167" s="3"/>
      <c r="C167" s="22" t="s">
        <v>1132</v>
      </c>
      <c r="D167" s="5" t="str">
        <f>VLOOKUP(F167,route!A:B,2,FALSE)</f>
        <v>MSP Curd</v>
      </c>
      <c r="E167" s="193">
        <v>3179</v>
      </c>
      <c r="F167" s="265" t="s">
        <v>226</v>
      </c>
      <c r="G167" s="231" t="s">
        <v>1133</v>
      </c>
      <c r="H167" s="193" t="s">
        <v>3134</v>
      </c>
      <c r="I167" s="193" t="s">
        <v>1133</v>
      </c>
      <c r="K167" s="193" t="s">
        <v>2647</v>
      </c>
      <c r="L167" s="193"/>
      <c r="M167" s="5" t="s">
        <v>662</v>
      </c>
      <c r="N167" s="21" t="s">
        <v>663</v>
      </c>
      <c r="O167" s="25"/>
      <c r="P167" s="21" t="s">
        <v>663</v>
      </c>
      <c r="Q167" s="21" t="s">
        <v>663</v>
      </c>
      <c r="R167" s="21" t="s">
        <v>663</v>
      </c>
      <c r="S167" s="21" t="s">
        <v>663</v>
      </c>
      <c r="T167" s="21" t="s">
        <v>664</v>
      </c>
      <c r="U167" s="21" t="s">
        <v>663</v>
      </c>
      <c r="V167" s="25"/>
      <c r="W167" s="21" t="s">
        <v>664</v>
      </c>
      <c r="X167" s="21" t="s">
        <v>16</v>
      </c>
      <c r="Y167" s="21" t="s">
        <v>663</v>
      </c>
      <c r="Z167" s="21">
        <v>4</v>
      </c>
      <c r="AA167" s="21" t="s">
        <v>663</v>
      </c>
      <c r="AB167" s="21"/>
      <c r="AC167" s="214"/>
      <c r="AD167" s="214"/>
      <c r="AE167" s="21" t="s">
        <v>16</v>
      </c>
      <c r="AF167" s="21" t="s">
        <v>4</v>
      </c>
      <c r="AG167" s="21" t="s">
        <v>663</v>
      </c>
      <c r="AH167" s="21">
        <v>4</v>
      </c>
      <c r="AI167" s="21">
        <v>3</v>
      </c>
      <c r="AJ167" s="21" t="s">
        <v>132</v>
      </c>
      <c r="AK167" s="21">
        <v>3</v>
      </c>
      <c r="AL167" s="21" t="s">
        <v>16</v>
      </c>
      <c r="AM167" s="24" t="s">
        <v>3135</v>
      </c>
      <c r="AN167" s="383">
        <v>7259664</v>
      </c>
      <c r="AO167" s="314" t="e">
        <f>VLOOKUP(AN167,#REF!,1,FALSE)</f>
        <v>#REF!</v>
      </c>
      <c r="AP167" s="315">
        <f>VLOOKUP(F167,'Monthly AMS report'!GN:GO,2,FALSE)</f>
        <v>44483</v>
      </c>
      <c r="AQ167" s="316" t="e">
        <v>#N/A</v>
      </c>
      <c r="AR167" s="3"/>
      <c r="AS167" s="3"/>
      <c r="AT167" s="5"/>
      <c r="AU167" s="5">
        <v>16</v>
      </c>
      <c r="AV167" s="5">
        <v>6</v>
      </c>
      <c r="AW167" s="5"/>
      <c r="AX167" s="5"/>
      <c r="AY167" s="5"/>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c r="DV167" s="3"/>
      <c r="DW167" s="3"/>
      <c r="DX167" s="3"/>
      <c r="DY167" s="3"/>
      <c r="DZ167" s="3"/>
      <c r="EA167" s="3"/>
      <c r="EB167" s="3"/>
      <c r="EC167" s="3"/>
      <c r="ED167" s="3"/>
      <c r="EE167" s="3"/>
      <c r="EF167" s="3"/>
      <c r="EG167" s="3"/>
      <c r="EH167" s="3"/>
      <c r="EI167" s="3"/>
      <c r="EJ167" s="3"/>
      <c r="EK167" s="3"/>
      <c r="EL167" s="3"/>
      <c r="EM167" s="3"/>
      <c r="EN167" s="3"/>
      <c r="EO167" s="3"/>
      <c r="EP167" s="3"/>
      <c r="EQ167" s="3"/>
      <c r="ER167" s="3"/>
      <c r="ES167" s="3"/>
      <c r="ET167" s="3"/>
      <c r="EU167" s="3"/>
      <c r="EV167" s="3"/>
      <c r="EW167" s="3"/>
      <c r="EX167" s="3"/>
      <c r="EY167" s="3"/>
      <c r="EZ167" s="3"/>
      <c r="FA167" s="3"/>
      <c r="FB167" s="3"/>
      <c r="FC167" s="3"/>
      <c r="FD167" s="3"/>
      <c r="FE167" s="3"/>
      <c r="FF167" s="3"/>
      <c r="FG167" s="3"/>
      <c r="FH167" s="3"/>
      <c r="FI167" s="3"/>
      <c r="FJ167" s="3"/>
      <c r="FK167" s="3"/>
      <c r="FL167" s="3"/>
      <c r="FM167" s="3"/>
      <c r="FN167" s="3"/>
      <c r="FO167" s="3"/>
      <c r="FP167" s="3"/>
      <c r="FQ167" s="3"/>
      <c r="FR167" s="3"/>
      <c r="FS167" s="3"/>
      <c r="FT167" s="3"/>
      <c r="FU167" s="3"/>
      <c r="FV167" s="3"/>
      <c r="FW167" s="19"/>
    </row>
    <row r="168" spans="1:179" ht="16.5" customHeight="1" x14ac:dyDescent="0.2">
      <c r="A168" s="43" t="s">
        <v>1153</v>
      </c>
      <c r="B168" s="74"/>
      <c r="C168" s="32" t="s">
        <v>1154</v>
      </c>
      <c r="D168" s="5" t="str">
        <f>VLOOKUP(F168,route!A:B,2,FALSE)</f>
        <v>MSP Curd</v>
      </c>
      <c r="E168" s="233">
        <v>3212</v>
      </c>
      <c r="F168" s="265" t="s">
        <v>228</v>
      </c>
      <c r="G168" s="231" t="s">
        <v>1155</v>
      </c>
      <c r="H168" s="233" t="s">
        <v>3136</v>
      </c>
      <c r="I168" s="193" t="s">
        <v>1155</v>
      </c>
      <c r="K168" s="193" t="s">
        <v>2647</v>
      </c>
      <c r="L168" s="193"/>
      <c r="M168" s="5" t="s">
        <v>662</v>
      </c>
      <c r="N168" s="21" t="s">
        <v>663</v>
      </c>
      <c r="O168" s="25"/>
      <c r="P168" s="21" t="s">
        <v>663</v>
      </c>
      <c r="Q168" s="21" t="s">
        <v>663</v>
      </c>
      <c r="R168" s="21" t="s">
        <v>663</v>
      </c>
      <c r="S168" s="21" t="s">
        <v>663</v>
      </c>
      <c r="T168" s="21" t="s">
        <v>664</v>
      </c>
      <c r="U168" s="21" t="s">
        <v>663</v>
      </c>
      <c r="V168" s="25"/>
      <c r="W168" s="21" t="s">
        <v>664</v>
      </c>
      <c r="X168" s="21" t="s">
        <v>16</v>
      </c>
      <c r="Y168" s="21" t="s">
        <v>663</v>
      </c>
      <c r="Z168" s="21" t="s">
        <v>663</v>
      </c>
      <c r="AA168" s="21" t="s">
        <v>663</v>
      </c>
      <c r="AB168" s="21"/>
      <c r="AC168" s="214"/>
      <c r="AD168" s="214"/>
      <c r="AE168" s="21" t="s">
        <v>663</v>
      </c>
      <c r="AF168" s="21" t="s">
        <v>4</v>
      </c>
      <c r="AG168" s="21" t="s">
        <v>663</v>
      </c>
      <c r="AH168" s="21" t="s">
        <v>664</v>
      </c>
      <c r="AI168" s="21" t="s">
        <v>664</v>
      </c>
      <c r="AJ168" s="21" t="s">
        <v>819</v>
      </c>
      <c r="AK168" s="21" t="s">
        <v>664</v>
      </c>
      <c r="AL168" s="21" t="s">
        <v>16</v>
      </c>
      <c r="AM168" s="25" t="s">
        <v>3137</v>
      </c>
      <c r="AN168" s="387"/>
      <c r="AO168" s="314" t="e">
        <f>VLOOKUP(AN168,#REF!,1,FALSE)</f>
        <v>#REF!</v>
      </c>
      <c r="AP168" s="315">
        <f>VLOOKUP(F168,'Monthly AMS report'!GN:GO,2,FALSE)</f>
        <v>44483</v>
      </c>
      <c r="AQ168" s="316" t="e">
        <v>#N/A</v>
      </c>
      <c r="AR168" s="3"/>
      <c r="AS168" s="3"/>
      <c r="AT168" s="5"/>
      <c r="AU168" s="5">
        <v>16</v>
      </c>
      <c r="AV168" s="5">
        <v>6</v>
      </c>
      <c r="AW168" s="5"/>
      <c r="AX168" s="5"/>
      <c r="AY168" s="5"/>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c r="DY168" s="3"/>
      <c r="DZ168" s="3"/>
      <c r="EA168" s="3"/>
      <c r="EB168" s="3"/>
      <c r="EC168" s="3"/>
      <c r="ED168" s="3"/>
      <c r="EE168" s="3"/>
      <c r="EF168" s="3"/>
      <c r="EG168" s="3"/>
      <c r="EH168" s="3"/>
      <c r="EI168" s="3"/>
      <c r="EJ168" s="3"/>
      <c r="EK168" s="3"/>
      <c r="EL168" s="3"/>
      <c r="EM168" s="3"/>
      <c r="EN168" s="3"/>
      <c r="EO168" s="3"/>
      <c r="EP168" s="3"/>
      <c r="EQ168" s="3"/>
      <c r="ER168" s="3"/>
      <c r="ES168" s="3"/>
      <c r="ET168" s="3"/>
      <c r="EU168" s="3"/>
      <c r="EV168" s="3"/>
      <c r="EW168" s="3"/>
      <c r="EX168" s="3"/>
      <c r="EY168" s="3"/>
      <c r="EZ168" s="3"/>
      <c r="FA168" s="3"/>
      <c r="FB168" s="3"/>
      <c r="FC168" s="3"/>
      <c r="FD168" s="3"/>
      <c r="FE168" s="3"/>
      <c r="FF168" s="3"/>
      <c r="FG168" s="3"/>
      <c r="FH168" s="3"/>
      <c r="FI168" s="3"/>
      <c r="FJ168" s="3"/>
      <c r="FK168" s="3"/>
      <c r="FL168" s="3"/>
      <c r="FM168" s="3"/>
      <c r="FN168" s="3"/>
      <c r="FO168" s="3"/>
      <c r="FP168" s="3"/>
      <c r="FQ168" s="3"/>
      <c r="FR168" s="3"/>
      <c r="FS168" s="3"/>
      <c r="FT168" s="3"/>
      <c r="FU168" s="3"/>
      <c r="FV168" s="3"/>
      <c r="FW168" s="19"/>
    </row>
    <row r="169" spans="1:179" ht="16.5" customHeight="1" x14ac:dyDescent="0.2">
      <c r="A169" s="43" t="s">
        <v>1156</v>
      </c>
      <c r="B169" s="3"/>
      <c r="C169" s="22" t="s">
        <v>1157</v>
      </c>
      <c r="D169" s="5" t="str">
        <f>VLOOKUP(F169,route!A:B,2,FALSE)</f>
        <v>MSP Curd</v>
      </c>
      <c r="E169" s="193">
        <v>3224</v>
      </c>
      <c r="F169" s="265" t="s">
        <v>229</v>
      </c>
      <c r="G169" s="231" t="s">
        <v>1157</v>
      </c>
      <c r="H169" s="193" t="s">
        <v>2953</v>
      </c>
      <c r="I169" s="193" t="s">
        <v>1157</v>
      </c>
      <c r="K169" s="193" t="s">
        <v>2647</v>
      </c>
      <c r="L169" s="193"/>
      <c r="M169" s="5" t="s">
        <v>662</v>
      </c>
      <c r="N169" s="21" t="s">
        <v>16</v>
      </c>
      <c r="O169" s="25"/>
      <c r="P169" s="21" t="s">
        <v>663</v>
      </c>
      <c r="Q169" s="21" t="s">
        <v>663</v>
      </c>
      <c r="R169" s="21" t="s">
        <v>663</v>
      </c>
      <c r="S169" s="21" t="s">
        <v>663</v>
      </c>
      <c r="T169" s="21" t="s">
        <v>664</v>
      </c>
      <c r="U169" s="21" t="s">
        <v>663</v>
      </c>
      <c r="V169" s="25"/>
      <c r="W169" s="21" t="s">
        <v>664</v>
      </c>
      <c r="X169" s="21" t="s">
        <v>16</v>
      </c>
      <c r="Y169" s="21" t="s">
        <v>663</v>
      </c>
      <c r="Z169" s="21" t="s">
        <v>663</v>
      </c>
      <c r="AA169" s="21" t="s">
        <v>663</v>
      </c>
      <c r="AB169" s="21"/>
      <c r="AC169" s="214"/>
      <c r="AD169" s="214"/>
      <c r="AE169" s="21" t="s">
        <v>663</v>
      </c>
      <c r="AF169" s="21" t="s">
        <v>4</v>
      </c>
      <c r="AG169" s="21" t="s">
        <v>663</v>
      </c>
      <c r="AH169" s="21" t="s">
        <v>664</v>
      </c>
      <c r="AI169" s="21" t="s">
        <v>664</v>
      </c>
      <c r="AJ169" s="21" t="s">
        <v>819</v>
      </c>
      <c r="AK169" s="21" t="s">
        <v>664</v>
      </c>
      <c r="AL169" s="21" t="s">
        <v>16</v>
      </c>
      <c r="AM169" s="25" t="s">
        <v>3138</v>
      </c>
      <c r="AN169" s="387"/>
      <c r="AO169" s="314" t="e">
        <f>VLOOKUP(AN169,#REF!,1,FALSE)</f>
        <v>#REF!</v>
      </c>
      <c r="AP169" s="315">
        <f>VLOOKUP(F169,'Monthly AMS report'!GN:GO,2,FALSE)</f>
        <v>44483</v>
      </c>
      <c r="AQ169" s="316" t="e">
        <v>#N/A</v>
      </c>
      <c r="AR169" s="3"/>
      <c r="AS169" s="3"/>
      <c r="AT169" s="5">
        <v>4</v>
      </c>
      <c r="AU169" s="5">
        <v>16</v>
      </c>
      <c r="AV169" s="5">
        <v>6</v>
      </c>
      <c r="AW169" s="5"/>
      <c r="AX169" s="5"/>
      <c r="AY169" s="5"/>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c r="EA169" s="3"/>
      <c r="EB169" s="3"/>
      <c r="EC169" s="3"/>
      <c r="ED169" s="3"/>
      <c r="EE169" s="3"/>
      <c r="EF169" s="3"/>
      <c r="EG169" s="3"/>
      <c r="EH169" s="3"/>
      <c r="EI169" s="3"/>
      <c r="EJ169" s="3"/>
      <c r="EK169" s="3"/>
      <c r="EL169" s="3"/>
      <c r="EM169" s="3"/>
      <c r="EN169" s="3"/>
      <c r="EO169" s="3"/>
      <c r="EP169" s="3"/>
      <c r="EQ169" s="3"/>
      <c r="ER169" s="3"/>
      <c r="ES169" s="3"/>
      <c r="ET169" s="3"/>
      <c r="EU169" s="3"/>
      <c r="EV169" s="3"/>
      <c r="EW169" s="3"/>
      <c r="EX169" s="3"/>
      <c r="EY169" s="3"/>
      <c r="EZ169" s="3"/>
      <c r="FA169" s="3"/>
      <c r="FB169" s="3"/>
      <c r="FC169" s="3"/>
      <c r="FD169" s="3"/>
      <c r="FE169" s="3"/>
      <c r="FF169" s="3"/>
      <c r="FG169" s="3"/>
      <c r="FH169" s="3"/>
      <c r="FI169" s="3"/>
      <c r="FJ169" s="3"/>
      <c r="FK169" s="3"/>
      <c r="FL169" s="3"/>
      <c r="FM169" s="3"/>
      <c r="FN169" s="3"/>
      <c r="FO169" s="3"/>
      <c r="FP169" s="3"/>
      <c r="FQ169" s="3"/>
      <c r="FR169" s="3"/>
      <c r="FS169" s="3"/>
      <c r="FT169" s="3"/>
      <c r="FU169" s="3"/>
      <c r="FV169" s="3"/>
      <c r="FW169" s="19"/>
    </row>
    <row r="170" spans="1:179" ht="16.5" customHeight="1" x14ac:dyDescent="0.2">
      <c r="A170" s="43" t="s">
        <v>1158</v>
      </c>
      <c r="B170" s="3"/>
      <c r="C170" s="22" t="s">
        <v>1159</v>
      </c>
      <c r="D170" s="5" t="str">
        <f>VLOOKUP(F170,route!A:B,2,FALSE)</f>
        <v>MSP Curd</v>
      </c>
      <c r="E170" s="193">
        <v>3233</v>
      </c>
      <c r="F170" s="265" t="s">
        <v>230</v>
      </c>
      <c r="G170" s="231" t="s">
        <v>1160</v>
      </c>
      <c r="H170" s="193" t="s">
        <v>3139</v>
      </c>
      <c r="I170" s="193" t="s">
        <v>1160</v>
      </c>
      <c r="K170" s="193" t="s">
        <v>2647</v>
      </c>
      <c r="L170" s="193"/>
      <c r="M170" s="5" t="s">
        <v>662</v>
      </c>
      <c r="N170" s="21" t="s">
        <v>16</v>
      </c>
      <c r="O170" s="25"/>
      <c r="P170" s="21" t="s">
        <v>663</v>
      </c>
      <c r="Q170" s="21" t="s">
        <v>663</v>
      </c>
      <c r="R170" s="21" t="s">
        <v>663</v>
      </c>
      <c r="S170" s="21" t="s">
        <v>663</v>
      </c>
      <c r="T170" s="21" t="s">
        <v>664</v>
      </c>
      <c r="U170" s="21" t="s">
        <v>663</v>
      </c>
      <c r="V170" s="25"/>
      <c r="W170" s="21" t="s">
        <v>664</v>
      </c>
      <c r="X170" s="21" t="s">
        <v>16</v>
      </c>
      <c r="Y170" s="21" t="s">
        <v>663</v>
      </c>
      <c r="Z170" s="21" t="s">
        <v>663</v>
      </c>
      <c r="AA170" s="21" t="s">
        <v>663</v>
      </c>
      <c r="AB170" s="21"/>
      <c r="AC170" s="214"/>
      <c r="AD170" s="214"/>
      <c r="AE170" s="21" t="s">
        <v>663</v>
      </c>
      <c r="AF170" s="21" t="s">
        <v>4</v>
      </c>
      <c r="AG170" s="21" t="s">
        <v>663</v>
      </c>
      <c r="AH170" s="21" t="s">
        <v>664</v>
      </c>
      <c r="AI170" s="21" t="s">
        <v>664</v>
      </c>
      <c r="AJ170" s="21" t="s">
        <v>16</v>
      </c>
      <c r="AK170" s="21" t="s">
        <v>664</v>
      </c>
      <c r="AL170" s="21" t="s">
        <v>16</v>
      </c>
      <c r="AN170" s="387"/>
      <c r="AO170" s="314" t="e">
        <f>VLOOKUP(AN170,#REF!,1,FALSE)</f>
        <v>#REF!</v>
      </c>
      <c r="AP170" s="315">
        <f>VLOOKUP(F170,'Monthly AMS report'!GN:GO,2,FALSE)</f>
        <v>44483</v>
      </c>
      <c r="AQ170" s="316" t="e">
        <v>#N/A</v>
      </c>
      <c r="AR170" s="3"/>
      <c r="AS170" s="3"/>
      <c r="AT170" s="5">
        <v>4</v>
      </c>
      <c r="AU170" s="5">
        <v>16</v>
      </c>
      <c r="AV170" s="5">
        <v>6</v>
      </c>
      <c r="AW170" s="5"/>
      <c r="AX170" s="5"/>
      <c r="AY170" s="5"/>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c r="EA170" s="3"/>
      <c r="EB170" s="3"/>
      <c r="EC170" s="3"/>
      <c r="ED170" s="3"/>
      <c r="EE170" s="3"/>
      <c r="EF170" s="3"/>
      <c r="EG170" s="3"/>
      <c r="EH170" s="3"/>
      <c r="EI170" s="3"/>
      <c r="EJ170" s="3"/>
      <c r="EK170" s="3"/>
      <c r="EL170" s="3"/>
      <c r="EM170" s="3"/>
      <c r="EN170" s="3"/>
      <c r="EO170" s="3"/>
      <c r="EP170" s="3"/>
      <c r="EQ170" s="3"/>
      <c r="ER170" s="3"/>
      <c r="ES170" s="3"/>
      <c r="ET170" s="3"/>
      <c r="EU170" s="3"/>
      <c r="EV170" s="3"/>
      <c r="EW170" s="3"/>
      <c r="EX170" s="3"/>
      <c r="EY170" s="3"/>
      <c r="EZ170" s="3"/>
      <c r="FA170" s="3"/>
      <c r="FB170" s="3"/>
      <c r="FC170" s="3"/>
      <c r="FD170" s="3"/>
      <c r="FE170" s="3"/>
      <c r="FF170" s="3"/>
      <c r="FG170" s="3"/>
      <c r="FH170" s="3"/>
      <c r="FI170" s="3"/>
      <c r="FJ170" s="3"/>
      <c r="FK170" s="3"/>
      <c r="FL170" s="3"/>
      <c r="FM170" s="3"/>
      <c r="FN170" s="3"/>
      <c r="FO170" s="3"/>
      <c r="FP170" s="3"/>
      <c r="FQ170" s="3"/>
      <c r="FR170" s="3"/>
      <c r="FS170" s="3"/>
      <c r="FT170" s="3"/>
      <c r="FU170" s="3"/>
      <c r="FV170" s="3"/>
      <c r="FW170" s="19"/>
    </row>
    <row r="171" spans="1:179" ht="16.5" customHeight="1" x14ac:dyDescent="0.2">
      <c r="A171" s="43" t="s">
        <v>1161</v>
      </c>
      <c r="B171" s="3"/>
      <c r="C171" s="22" t="s">
        <v>1162</v>
      </c>
      <c r="D171" s="5" t="str">
        <f>VLOOKUP(F171,route!A:B,2,FALSE)</f>
        <v>MSP Curd</v>
      </c>
      <c r="E171" s="193">
        <v>3234</v>
      </c>
      <c r="F171" s="265" t="s">
        <v>231</v>
      </c>
      <c r="G171" s="231" t="s">
        <v>1163</v>
      </c>
      <c r="H171" s="193" t="s">
        <v>3140</v>
      </c>
      <c r="I171" s="193" t="s">
        <v>1163</v>
      </c>
      <c r="K171" s="193" t="s">
        <v>2647</v>
      </c>
      <c r="L171" s="193"/>
      <c r="M171" s="5" t="s">
        <v>662</v>
      </c>
      <c r="N171" s="21" t="s">
        <v>16</v>
      </c>
      <c r="O171" s="25"/>
      <c r="P171" s="21" t="s">
        <v>663</v>
      </c>
      <c r="Q171" s="21">
        <v>4</v>
      </c>
      <c r="R171" s="21">
        <v>4</v>
      </c>
      <c r="S171" s="21" t="s">
        <v>663</v>
      </c>
      <c r="T171" s="21" t="s">
        <v>16</v>
      </c>
      <c r="U171" s="21" t="s">
        <v>663</v>
      </c>
      <c r="V171" s="25"/>
      <c r="W171" s="21" t="s">
        <v>664</v>
      </c>
      <c r="X171" s="21" t="s">
        <v>16</v>
      </c>
      <c r="Y171" s="21" t="s">
        <v>663</v>
      </c>
      <c r="Z171" s="21" t="s">
        <v>663</v>
      </c>
      <c r="AA171" s="21" t="s">
        <v>663</v>
      </c>
      <c r="AB171" s="21"/>
      <c r="AC171" s="214"/>
      <c r="AD171" s="214"/>
      <c r="AE171" s="21" t="s">
        <v>663</v>
      </c>
      <c r="AF171" s="21" t="s">
        <v>4</v>
      </c>
      <c r="AG171" s="21" t="s">
        <v>663</v>
      </c>
      <c r="AH171" s="21" t="s">
        <v>664</v>
      </c>
      <c r="AI171" s="21" t="s">
        <v>664</v>
      </c>
      <c r="AJ171" s="21" t="s">
        <v>16</v>
      </c>
      <c r="AK171" s="21" t="s">
        <v>664</v>
      </c>
      <c r="AL171" s="21" t="s">
        <v>16</v>
      </c>
      <c r="AM171" s="24" t="s">
        <v>1164</v>
      </c>
      <c r="AN171" s="387"/>
      <c r="AO171" s="314" t="e">
        <f>VLOOKUP(AN171,#REF!,1,FALSE)</f>
        <v>#REF!</v>
      </c>
      <c r="AP171" s="315">
        <f>VLOOKUP(F171,'Monthly AMS report'!GN:GO,2,FALSE)</f>
        <v>44483</v>
      </c>
      <c r="AQ171" s="316" t="e">
        <v>#N/A</v>
      </c>
      <c r="AR171" s="3"/>
      <c r="AS171" s="3"/>
      <c r="AT171" s="5">
        <v>4</v>
      </c>
      <c r="AU171" s="5">
        <v>16</v>
      </c>
      <c r="AV171" s="5">
        <v>6</v>
      </c>
      <c r="AW171" s="5"/>
      <c r="AX171" s="5"/>
      <c r="AY171" s="5"/>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3"/>
      <c r="EC171" s="3"/>
      <c r="ED171" s="3"/>
      <c r="EE171" s="3"/>
      <c r="EF171" s="3"/>
      <c r="EG171" s="3"/>
      <c r="EH171" s="3"/>
      <c r="EI171" s="3"/>
      <c r="EJ171" s="3"/>
      <c r="EK171" s="3"/>
      <c r="EL171" s="3"/>
      <c r="EM171" s="3"/>
      <c r="EN171" s="3"/>
      <c r="EO171" s="3"/>
      <c r="EP171" s="3"/>
      <c r="EQ171" s="3"/>
      <c r="ER171" s="3"/>
      <c r="ES171" s="3"/>
      <c r="ET171" s="3"/>
      <c r="EU171" s="3"/>
      <c r="EV171" s="3"/>
      <c r="EW171" s="3"/>
      <c r="EX171" s="3"/>
      <c r="EY171" s="3"/>
      <c r="EZ171" s="3"/>
      <c r="FA171" s="3"/>
      <c r="FB171" s="3"/>
      <c r="FC171" s="3"/>
      <c r="FD171" s="3"/>
      <c r="FE171" s="3"/>
      <c r="FF171" s="3"/>
      <c r="FG171" s="3"/>
      <c r="FH171" s="3"/>
      <c r="FI171" s="3"/>
      <c r="FJ171" s="3"/>
      <c r="FK171" s="3"/>
      <c r="FL171" s="3"/>
      <c r="FM171" s="3"/>
      <c r="FN171" s="3"/>
      <c r="FO171" s="3"/>
      <c r="FP171" s="3"/>
      <c r="FQ171" s="3"/>
      <c r="FR171" s="3"/>
      <c r="FS171" s="3"/>
      <c r="FT171" s="3"/>
      <c r="FU171" s="3"/>
      <c r="FV171" s="3"/>
      <c r="FW171" s="19"/>
    </row>
    <row r="172" spans="1:179" ht="12.75" customHeight="1" x14ac:dyDescent="0.25">
      <c r="A172" s="1" t="s">
        <v>1183</v>
      </c>
      <c r="C172" s="29" t="s">
        <v>1184</v>
      </c>
      <c r="D172" s="5" t="str">
        <f>VLOOKUP(F172,route!A:B,2,FALSE)</f>
        <v>MSP Curd</v>
      </c>
      <c r="E172" s="193">
        <v>3266</v>
      </c>
      <c r="F172" s="265" t="s">
        <v>237</v>
      </c>
      <c r="G172" s="231" t="s">
        <v>1185</v>
      </c>
      <c r="H172" s="193" t="s">
        <v>2973</v>
      </c>
      <c r="I172" s="193" t="s">
        <v>1185</v>
      </c>
      <c r="K172" s="193" t="s">
        <v>2647</v>
      </c>
      <c r="L172" s="193"/>
      <c r="M172" s="5" t="s">
        <v>662</v>
      </c>
      <c r="N172" s="21" t="s">
        <v>663</v>
      </c>
      <c r="O172" s="25"/>
      <c r="P172" s="21" t="s">
        <v>663</v>
      </c>
      <c r="Q172" s="21">
        <v>3</v>
      </c>
      <c r="R172" s="21">
        <v>3</v>
      </c>
      <c r="S172" s="21">
        <v>3</v>
      </c>
      <c r="T172" s="21" t="s">
        <v>664</v>
      </c>
      <c r="U172" s="21" t="s">
        <v>663</v>
      </c>
      <c r="V172" s="25"/>
      <c r="W172" s="21" t="s">
        <v>664</v>
      </c>
      <c r="X172" s="21" t="s">
        <v>16</v>
      </c>
      <c r="Y172" s="21" t="s">
        <v>663</v>
      </c>
      <c r="Z172" s="21" t="s">
        <v>663</v>
      </c>
      <c r="AA172" s="21" t="s">
        <v>663</v>
      </c>
      <c r="AB172" s="21"/>
      <c r="AC172" s="214"/>
      <c r="AD172" s="214"/>
      <c r="AE172" s="21">
        <v>2</v>
      </c>
      <c r="AF172" s="21" t="s">
        <v>16</v>
      </c>
      <c r="AG172" s="21" t="s">
        <v>663</v>
      </c>
      <c r="AH172" s="21" t="s">
        <v>664</v>
      </c>
      <c r="AI172" s="21">
        <v>3</v>
      </c>
      <c r="AJ172" s="21">
        <v>3</v>
      </c>
      <c r="AK172" s="21" t="s">
        <v>664</v>
      </c>
      <c r="AL172" s="21" t="s">
        <v>16</v>
      </c>
      <c r="AM172" s="195" t="s">
        <v>3141</v>
      </c>
      <c r="AN172" s="385">
        <v>7257822</v>
      </c>
      <c r="AO172" s="174" t="e">
        <f>VLOOKUP(AN172,#REF!,1,FALSE)</f>
        <v>#REF!</v>
      </c>
      <c r="AP172" s="315">
        <f>VLOOKUP(F172,'Monthly AMS report'!GN:GO,2,FALSE)</f>
        <v>44483</v>
      </c>
      <c r="AQ172" s="351" t="e">
        <v>#N/A</v>
      </c>
      <c r="AR172" s="1"/>
      <c r="AS172" s="1"/>
      <c r="AT172" s="5"/>
      <c r="AU172" s="5">
        <v>12</v>
      </c>
      <c r="AV172" s="4">
        <v>6</v>
      </c>
      <c r="AW172" s="4"/>
      <c r="AX172" s="4"/>
      <c r="AY172" s="4"/>
    </row>
    <row r="173" spans="1:179" ht="16.5" customHeight="1" x14ac:dyDescent="0.25">
      <c r="A173" s="44" t="s">
        <v>1192</v>
      </c>
      <c r="B173" s="3"/>
      <c r="C173" s="6" t="s">
        <v>1193</v>
      </c>
      <c r="D173" s="5" t="str">
        <f>VLOOKUP(F173,route!A:B,2,FALSE)</f>
        <v>MSP Curd</v>
      </c>
      <c r="E173" s="193" t="s">
        <v>2496</v>
      </c>
      <c r="F173" s="265" t="s">
        <v>242</v>
      </c>
      <c r="G173" s="231" t="s">
        <v>1196</v>
      </c>
      <c r="H173" s="193" t="s">
        <v>2993</v>
      </c>
      <c r="I173" s="193" t="s">
        <v>1196</v>
      </c>
      <c r="K173" s="193" t="s">
        <v>2647</v>
      </c>
      <c r="L173" s="193"/>
      <c r="M173" s="5" t="s">
        <v>662</v>
      </c>
      <c r="N173" s="21" t="s">
        <v>663</v>
      </c>
      <c r="O173" s="141" t="s">
        <v>2941</v>
      </c>
      <c r="P173" s="21" t="s">
        <v>663</v>
      </c>
      <c r="Q173" s="21" t="s">
        <v>663</v>
      </c>
      <c r="R173" s="21" t="s">
        <v>663</v>
      </c>
      <c r="S173" s="21" t="s">
        <v>663</v>
      </c>
      <c r="T173" s="21" t="s">
        <v>664</v>
      </c>
      <c r="U173" s="21" t="s">
        <v>663</v>
      </c>
      <c r="V173" s="135" t="s">
        <v>3097</v>
      </c>
      <c r="W173" s="21" t="s">
        <v>664</v>
      </c>
      <c r="X173" s="21" t="s">
        <v>16</v>
      </c>
      <c r="Y173" s="21" t="s">
        <v>663</v>
      </c>
      <c r="Z173" s="21" t="s">
        <v>663</v>
      </c>
      <c r="AA173" s="21" t="s">
        <v>663</v>
      </c>
      <c r="AB173" s="21"/>
      <c r="AC173" s="214"/>
      <c r="AD173" s="214"/>
      <c r="AE173" s="21" t="s">
        <v>663</v>
      </c>
      <c r="AF173" s="21" t="s">
        <v>4</v>
      </c>
      <c r="AG173" s="21" t="s">
        <v>663</v>
      </c>
      <c r="AH173" s="21" t="s">
        <v>664</v>
      </c>
      <c r="AI173" s="21" t="s">
        <v>664</v>
      </c>
      <c r="AJ173" s="21" t="s">
        <v>819</v>
      </c>
      <c r="AK173" s="21" t="s">
        <v>664</v>
      </c>
      <c r="AL173" s="21" t="s">
        <v>16</v>
      </c>
      <c r="AM173" s="24" t="s">
        <v>3142</v>
      </c>
      <c r="AN173" s="387"/>
      <c r="AO173" s="314" t="e">
        <f>VLOOKUP(AN173,#REF!,1,FALSE)</f>
        <v>#REF!</v>
      </c>
      <c r="AP173" s="315">
        <f>VLOOKUP(F173,'Monthly AMS report'!GN:GO,2,FALSE)</f>
        <v>44483</v>
      </c>
      <c r="AQ173" s="316" t="e">
        <v>#N/A</v>
      </c>
      <c r="AR173" s="3"/>
      <c r="AS173" s="3"/>
      <c r="AT173" s="5"/>
      <c r="AU173" s="5">
        <v>4</v>
      </c>
      <c r="AV173" s="5">
        <v>6</v>
      </c>
      <c r="AW173" s="5"/>
      <c r="AX173" s="5" t="s">
        <v>815</v>
      </c>
      <c r="AY173" s="5"/>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c r="EA173" s="3"/>
      <c r="EB173" s="3"/>
      <c r="EC173" s="3"/>
      <c r="ED173" s="3"/>
      <c r="EE173" s="3"/>
      <c r="EF173" s="3"/>
      <c r="EG173" s="3"/>
      <c r="EH173" s="3"/>
      <c r="EI173" s="3"/>
      <c r="EJ173" s="3"/>
      <c r="EK173" s="3"/>
      <c r="EL173" s="3"/>
      <c r="EM173" s="3"/>
      <c r="EN173" s="3"/>
      <c r="EO173" s="3"/>
      <c r="EP173" s="3"/>
      <c r="EQ173" s="3"/>
      <c r="ER173" s="3"/>
      <c r="ES173" s="3"/>
      <c r="ET173" s="3"/>
      <c r="EU173" s="3"/>
      <c r="EV173" s="3"/>
      <c r="EW173" s="3"/>
      <c r="EX173" s="3"/>
      <c r="EY173" s="3"/>
      <c r="EZ173" s="3"/>
      <c r="FA173" s="3"/>
      <c r="FB173" s="3"/>
      <c r="FC173" s="3"/>
      <c r="FD173" s="3"/>
      <c r="FE173" s="3"/>
      <c r="FF173" s="3"/>
      <c r="FG173" s="3"/>
      <c r="FH173" s="3"/>
      <c r="FI173" s="3"/>
      <c r="FJ173" s="3"/>
      <c r="FK173" s="3"/>
      <c r="FL173" s="3"/>
      <c r="FM173" s="3"/>
      <c r="FN173" s="3"/>
      <c r="FO173" s="3"/>
      <c r="FP173" s="3"/>
      <c r="FQ173" s="3"/>
      <c r="FR173" s="3"/>
      <c r="FS173" s="3"/>
      <c r="FT173" s="3"/>
      <c r="FU173" s="3"/>
      <c r="FV173" s="3"/>
      <c r="FW173" s="19"/>
    </row>
    <row r="174" spans="1:179" ht="16.5" customHeight="1" x14ac:dyDescent="0.2">
      <c r="A174" s="43" t="s">
        <v>1165</v>
      </c>
      <c r="B174" s="3"/>
      <c r="C174" s="22" t="s">
        <v>1166</v>
      </c>
      <c r="D174" s="5" t="str">
        <f>VLOOKUP(F174,route!A:B,2,FALSE)</f>
        <v>MSP Curd</v>
      </c>
      <c r="E174" s="193" t="s">
        <v>2492</v>
      </c>
      <c r="F174" s="265" t="s">
        <v>245</v>
      </c>
      <c r="G174" s="231" t="s">
        <v>1167</v>
      </c>
      <c r="H174" s="193" t="s">
        <v>3001</v>
      </c>
      <c r="I174" s="193" t="s">
        <v>1167</v>
      </c>
      <c r="K174" s="193" t="s">
        <v>2647</v>
      </c>
      <c r="L174" s="193"/>
      <c r="M174" s="5" t="s">
        <v>662</v>
      </c>
      <c r="N174" s="21" t="s">
        <v>663</v>
      </c>
      <c r="O174" s="141" t="s">
        <v>2941</v>
      </c>
      <c r="P174" s="21" t="s">
        <v>663</v>
      </c>
      <c r="Q174" s="21" t="s">
        <v>16</v>
      </c>
      <c r="R174" s="21" t="s">
        <v>663</v>
      </c>
      <c r="S174" s="21" t="s">
        <v>663</v>
      </c>
      <c r="T174" s="21" t="s">
        <v>664</v>
      </c>
      <c r="U174" s="21" t="s">
        <v>663</v>
      </c>
      <c r="V174" s="141" t="s">
        <v>2937</v>
      </c>
      <c r="W174" s="21" t="s">
        <v>16</v>
      </c>
      <c r="X174" s="21" t="s">
        <v>16</v>
      </c>
      <c r="Y174" s="21" t="s">
        <v>663</v>
      </c>
      <c r="Z174" s="21" t="s">
        <v>663</v>
      </c>
      <c r="AA174" s="21" t="s">
        <v>663</v>
      </c>
      <c r="AB174" s="21"/>
      <c r="AC174" s="214"/>
      <c r="AD174" s="214"/>
      <c r="AE174" s="21" t="s">
        <v>663</v>
      </c>
      <c r="AF174" s="21" t="s">
        <v>4</v>
      </c>
      <c r="AG174" s="21" t="s">
        <v>663</v>
      </c>
      <c r="AH174" s="21" t="s">
        <v>664</v>
      </c>
      <c r="AI174" s="21" t="s">
        <v>664</v>
      </c>
      <c r="AJ174" s="21" t="s">
        <v>819</v>
      </c>
      <c r="AK174" s="21" t="s">
        <v>664</v>
      </c>
      <c r="AL174" s="21" t="s">
        <v>16</v>
      </c>
      <c r="AM174" s="25" t="s">
        <v>1416</v>
      </c>
      <c r="AN174" s="387"/>
      <c r="AO174" s="314" t="e">
        <f>VLOOKUP(AN174,#REF!,1,FALSE)</f>
        <v>#REF!</v>
      </c>
      <c r="AP174" s="315">
        <f>VLOOKUP(F174,'Monthly AMS report'!GN:GO,2,FALSE)</f>
        <v>44483</v>
      </c>
      <c r="AQ174" s="316" t="e">
        <v>#N/A</v>
      </c>
      <c r="AR174" s="3"/>
      <c r="AS174" s="3"/>
      <c r="AT174" s="5">
        <v>1</v>
      </c>
      <c r="AU174" s="5">
        <v>4</v>
      </c>
      <c r="AV174" s="5">
        <v>6</v>
      </c>
      <c r="AW174" s="5"/>
      <c r="AX174" s="5" t="s">
        <v>815</v>
      </c>
      <c r="AY174" s="5"/>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c r="DV174" s="3"/>
      <c r="DW174" s="3"/>
      <c r="DX174" s="3"/>
      <c r="DY174" s="3"/>
      <c r="DZ174" s="3"/>
      <c r="EA174" s="3"/>
      <c r="EB174" s="3"/>
      <c r="EC174" s="3"/>
      <c r="ED174" s="3"/>
      <c r="EE174" s="3"/>
      <c r="EF174" s="3"/>
      <c r="EG174" s="3"/>
      <c r="EH174" s="3"/>
      <c r="EI174" s="3"/>
      <c r="EJ174" s="3"/>
      <c r="EK174" s="3"/>
      <c r="EL174" s="3"/>
      <c r="EM174" s="3"/>
      <c r="EN174" s="3"/>
      <c r="EO174" s="3"/>
      <c r="EP174" s="3"/>
      <c r="EQ174" s="3"/>
      <c r="ER174" s="3"/>
      <c r="ES174" s="3"/>
      <c r="ET174" s="3"/>
      <c r="EU174" s="3"/>
      <c r="EV174" s="3"/>
      <c r="EW174" s="3"/>
      <c r="EX174" s="3"/>
      <c r="EY174" s="3"/>
      <c r="EZ174" s="3"/>
      <c r="FA174" s="3"/>
      <c r="FB174" s="3"/>
      <c r="FC174" s="3"/>
      <c r="FD174" s="3"/>
      <c r="FE174" s="3"/>
      <c r="FF174" s="3"/>
      <c r="FG174" s="3"/>
      <c r="FH174" s="3"/>
      <c r="FI174" s="3"/>
      <c r="FJ174" s="3"/>
      <c r="FK174" s="3"/>
      <c r="FL174" s="3"/>
      <c r="FM174" s="3"/>
      <c r="FN174" s="3"/>
      <c r="FO174" s="3"/>
      <c r="FP174" s="3"/>
      <c r="FQ174" s="3"/>
      <c r="FR174" s="3"/>
      <c r="FS174" s="3"/>
      <c r="FT174" s="3"/>
      <c r="FU174" s="3"/>
      <c r="FV174" s="3"/>
      <c r="FW174" s="19"/>
    </row>
    <row r="175" spans="1:179" ht="16.5" customHeight="1" x14ac:dyDescent="0.25">
      <c r="A175" s="44" t="s">
        <v>1200</v>
      </c>
      <c r="B175" s="3"/>
      <c r="C175" s="6" t="s">
        <v>1201</v>
      </c>
      <c r="D175" s="5" t="str">
        <f>VLOOKUP(F175,route!A:B,2,FALSE)</f>
        <v>MSP Curd</v>
      </c>
      <c r="E175" s="193" t="s">
        <v>2494</v>
      </c>
      <c r="F175" s="265" t="s">
        <v>248</v>
      </c>
      <c r="G175" s="231" t="s">
        <v>1204</v>
      </c>
      <c r="H175" s="193" t="s">
        <v>2996</v>
      </c>
      <c r="I175" s="193" t="s">
        <v>1204</v>
      </c>
      <c r="K175" s="193" t="s">
        <v>2647</v>
      </c>
      <c r="L175" s="193"/>
      <c r="M175" s="5" t="s">
        <v>662</v>
      </c>
      <c r="N175" s="21" t="s">
        <v>663</v>
      </c>
      <c r="O175" s="141" t="s">
        <v>2941</v>
      </c>
      <c r="P175" s="21" t="s">
        <v>663</v>
      </c>
      <c r="Q175" s="21" t="s">
        <v>663</v>
      </c>
      <c r="R175" s="21" t="s">
        <v>663</v>
      </c>
      <c r="S175" s="21" t="s">
        <v>663</v>
      </c>
      <c r="T175" s="21" t="s">
        <v>664</v>
      </c>
      <c r="U175" s="21" t="s">
        <v>663</v>
      </c>
      <c r="V175" s="141" t="s">
        <v>2937</v>
      </c>
      <c r="W175" s="21" t="s">
        <v>664</v>
      </c>
      <c r="X175" s="21" t="s">
        <v>16</v>
      </c>
      <c r="Y175" s="21">
        <v>4</v>
      </c>
      <c r="Z175" s="21" t="s">
        <v>663</v>
      </c>
      <c r="AA175" s="21" t="s">
        <v>663</v>
      </c>
      <c r="AB175" s="21"/>
      <c r="AC175" s="214"/>
      <c r="AD175" s="214"/>
      <c r="AE175" s="21" t="s">
        <v>663</v>
      </c>
      <c r="AF175" s="21" t="s">
        <v>4</v>
      </c>
      <c r="AG175" s="21" t="s">
        <v>663</v>
      </c>
      <c r="AH175" s="21" t="s">
        <v>664</v>
      </c>
      <c r="AI175" s="21" t="s">
        <v>664</v>
      </c>
      <c r="AJ175" s="21" t="s">
        <v>819</v>
      </c>
      <c r="AK175" s="21" t="s">
        <v>664</v>
      </c>
      <c r="AL175" s="21" t="s">
        <v>16</v>
      </c>
      <c r="AM175" s="24"/>
      <c r="AN175" s="387"/>
      <c r="AO175" s="314" t="e">
        <f>VLOOKUP(AN175,#REF!,1,FALSE)</f>
        <v>#REF!</v>
      </c>
      <c r="AP175" s="315">
        <f>VLOOKUP(F175,'Monthly AMS report'!GN:GO,2,FALSE)</f>
        <v>44483</v>
      </c>
      <c r="AQ175" s="316" t="e">
        <v>#N/A</v>
      </c>
      <c r="AR175" s="3"/>
      <c r="AS175" s="3"/>
      <c r="AT175" s="5"/>
      <c r="AU175" s="5">
        <v>4</v>
      </c>
      <c r="AV175" s="5">
        <v>6</v>
      </c>
      <c r="AW175" s="5"/>
      <c r="AX175" s="5" t="s">
        <v>815</v>
      </c>
      <c r="AY175" s="5"/>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c r="DV175" s="3"/>
      <c r="DW175" s="3"/>
      <c r="DX175" s="3"/>
      <c r="DY175" s="3"/>
      <c r="DZ175" s="3"/>
      <c r="EA175" s="3"/>
      <c r="EB175" s="3"/>
      <c r="EC175" s="3"/>
      <c r="ED175" s="3"/>
      <c r="EE175" s="3"/>
      <c r="EF175" s="3"/>
      <c r="EG175" s="3"/>
      <c r="EH175" s="3"/>
      <c r="EI175" s="3"/>
      <c r="EJ175" s="3"/>
      <c r="EK175" s="3"/>
      <c r="EL175" s="3"/>
      <c r="EM175" s="3"/>
      <c r="EN175" s="3"/>
      <c r="EO175" s="3"/>
      <c r="EP175" s="3"/>
      <c r="EQ175" s="3"/>
      <c r="ER175" s="3"/>
      <c r="ES175" s="3"/>
      <c r="ET175" s="3"/>
      <c r="EU175" s="3"/>
      <c r="EV175" s="3"/>
      <c r="EW175" s="3"/>
      <c r="EX175" s="3"/>
      <c r="EY175" s="3"/>
      <c r="EZ175" s="3"/>
      <c r="FA175" s="3"/>
      <c r="FB175" s="3"/>
      <c r="FC175" s="3"/>
      <c r="FD175" s="3"/>
      <c r="FE175" s="3"/>
      <c r="FF175" s="3"/>
      <c r="FG175" s="3"/>
      <c r="FH175" s="3"/>
      <c r="FI175" s="3"/>
      <c r="FJ175" s="3"/>
      <c r="FK175" s="3"/>
      <c r="FL175" s="3"/>
      <c r="FM175" s="3"/>
      <c r="FN175" s="3"/>
      <c r="FO175" s="3"/>
      <c r="FP175" s="3"/>
      <c r="FQ175" s="3"/>
      <c r="FR175" s="3"/>
      <c r="FS175" s="3"/>
      <c r="FT175" s="3"/>
      <c r="FU175" s="3"/>
      <c r="FV175" s="3"/>
      <c r="FW175" s="19"/>
    </row>
    <row r="176" spans="1:179" ht="16.5" customHeight="1" x14ac:dyDescent="0.2">
      <c r="A176" s="43" t="s">
        <v>1205</v>
      </c>
      <c r="B176" s="74"/>
      <c r="C176" s="32" t="s">
        <v>1206</v>
      </c>
      <c r="D176" s="5" t="str">
        <f>VLOOKUP(F176,route!A:B,2,FALSE)</f>
        <v>MSP Curd</v>
      </c>
      <c r="E176" s="233">
        <v>3363</v>
      </c>
      <c r="F176" s="265" t="s">
        <v>249</v>
      </c>
      <c r="G176" s="231" t="s">
        <v>1207</v>
      </c>
      <c r="H176" s="233" t="s">
        <v>3143</v>
      </c>
      <c r="I176" s="193" t="s">
        <v>1207</v>
      </c>
      <c r="K176" s="193" t="s">
        <v>2647</v>
      </c>
      <c r="L176" s="193"/>
      <c r="M176" s="5" t="s">
        <v>662</v>
      </c>
      <c r="N176" s="21" t="s">
        <v>663</v>
      </c>
      <c r="O176" s="25"/>
      <c r="P176" s="21" t="s">
        <v>663</v>
      </c>
      <c r="Q176" s="21" t="s">
        <v>663</v>
      </c>
      <c r="R176" s="21" t="s">
        <v>663</v>
      </c>
      <c r="S176" s="21" t="s">
        <v>663</v>
      </c>
      <c r="T176" s="21" t="s">
        <v>664</v>
      </c>
      <c r="U176" s="21" t="s">
        <v>663</v>
      </c>
      <c r="V176" s="25"/>
      <c r="W176" s="21" t="s">
        <v>664</v>
      </c>
      <c r="X176" s="21" t="s">
        <v>16</v>
      </c>
      <c r="Y176" s="21" t="s">
        <v>663</v>
      </c>
      <c r="Z176" s="21" t="s">
        <v>663</v>
      </c>
      <c r="AA176" s="21" t="s">
        <v>663</v>
      </c>
      <c r="AB176" s="21"/>
      <c r="AC176" s="214"/>
      <c r="AD176" s="214"/>
      <c r="AE176" s="21" t="s">
        <v>663</v>
      </c>
      <c r="AF176" s="21" t="s">
        <v>4</v>
      </c>
      <c r="AG176" s="21" t="s">
        <v>663</v>
      </c>
      <c r="AH176" s="21" t="s">
        <v>664</v>
      </c>
      <c r="AI176" s="21" t="s">
        <v>664</v>
      </c>
      <c r="AJ176" s="21" t="s">
        <v>819</v>
      </c>
      <c r="AK176" s="21" t="s">
        <v>664</v>
      </c>
      <c r="AL176" s="21" t="s">
        <v>16</v>
      </c>
      <c r="AN176" s="387"/>
      <c r="AO176" s="314" t="e">
        <f>VLOOKUP(AN176,#REF!,1,FALSE)</f>
        <v>#REF!</v>
      </c>
      <c r="AP176" s="315">
        <f>VLOOKUP(F176,'Monthly AMS report'!GN:GO,2,FALSE)</f>
        <v>44483</v>
      </c>
      <c r="AQ176" s="316" t="e">
        <v>#N/A</v>
      </c>
      <c r="AR176" s="3"/>
      <c r="AS176" s="3"/>
      <c r="AT176" s="5"/>
      <c r="AU176" s="5">
        <v>16</v>
      </c>
      <c r="AV176" s="5">
        <v>6</v>
      </c>
      <c r="AW176" s="5"/>
      <c r="AX176" s="5"/>
      <c r="AY176" s="5"/>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c r="DV176" s="3"/>
      <c r="DW176" s="3"/>
      <c r="DX176" s="3"/>
      <c r="DY176" s="3"/>
      <c r="DZ176" s="3"/>
      <c r="EA176" s="3"/>
      <c r="EB176" s="3"/>
      <c r="EC176" s="3"/>
      <c r="ED176" s="3"/>
      <c r="EE176" s="3"/>
      <c r="EF176" s="3"/>
      <c r="EG176" s="3"/>
      <c r="EH176" s="3"/>
      <c r="EI176" s="3"/>
      <c r="EJ176" s="3"/>
      <c r="EK176" s="3"/>
      <c r="EL176" s="3"/>
      <c r="EM176" s="3"/>
      <c r="EN176" s="3"/>
      <c r="EO176" s="3"/>
      <c r="EP176" s="3"/>
      <c r="EQ176" s="3"/>
      <c r="ER176" s="3"/>
      <c r="ES176" s="3"/>
      <c r="ET176" s="3"/>
      <c r="EU176" s="3"/>
      <c r="EV176" s="3"/>
      <c r="EW176" s="3"/>
      <c r="EX176" s="3"/>
      <c r="EY176" s="3"/>
      <c r="EZ176" s="3"/>
      <c r="FA176" s="3"/>
      <c r="FB176" s="3"/>
      <c r="FC176" s="3"/>
      <c r="FD176" s="3"/>
      <c r="FE176" s="3"/>
      <c r="FF176" s="3"/>
      <c r="FG176" s="3"/>
      <c r="FH176" s="3"/>
      <c r="FI176" s="3"/>
      <c r="FJ176" s="3"/>
      <c r="FK176" s="3"/>
      <c r="FL176" s="3"/>
      <c r="FM176" s="3"/>
      <c r="FN176" s="3"/>
      <c r="FO176" s="3"/>
      <c r="FP176" s="3"/>
      <c r="FQ176" s="3"/>
      <c r="FR176" s="3"/>
      <c r="FS176" s="3"/>
      <c r="FT176" s="3"/>
      <c r="FU176" s="3"/>
      <c r="FV176" s="3"/>
      <c r="FW176" s="19"/>
    </row>
    <row r="177" spans="1:179" ht="16.5" customHeight="1" x14ac:dyDescent="0.2">
      <c r="A177" s="43" t="s">
        <v>1208</v>
      </c>
      <c r="B177" s="74"/>
      <c r="C177" s="32" t="s">
        <v>1209</v>
      </c>
      <c r="D177" s="5" t="str">
        <f>VLOOKUP(F177,route!A:B,2,FALSE)</f>
        <v>MSP Curd</v>
      </c>
      <c r="E177" s="233">
        <v>4072</v>
      </c>
      <c r="F177" s="265" t="s">
        <v>250</v>
      </c>
      <c r="G177" s="231" t="s">
        <v>1209</v>
      </c>
      <c r="H177" s="233" t="s">
        <v>3144</v>
      </c>
      <c r="I177" s="193" t="s">
        <v>1209</v>
      </c>
      <c r="K177" s="193" t="s">
        <v>2647</v>
      </c>
      <c r="L177" s="193"/>
      <c r="M177" s="5" t="s">
        <v>662</v>
      </c>
      <c r="N177" s="21" t="s">
        <v>663</v>
      </c>
      <c r="O177" s="25"/>
      <c r="P177" s="21" t="s">
        <v>663</v>
      </c>
      <c r="Q177" s="21" t="s">
        <v>663</v>
      </c>
      <c r="R177" s="21" t="s">
        <v>663</v>
      </c>
      <c r="S177" s="21" t="s">
        <v>663</v>
      </c>
      <c r="T177" s="21" t="s">
        <v>663</v>
      </c>
      <c r="U177" s="21" t="s">
        <v>663</v>
      </c>
      <c r="V177" s="21" t="s">
        <v>663</v>
      </c>
      <c r="W177" s="21" t="s">
        <v>663</v>
      </c>
      <c r="X177" s="21" t="s">
        <v>16</v>
      </c>
      <c r="Y177" s="21" t="s">
        <v>663</v>
      </c>
      <c r="Z177" s="21" t="s">
        <v>663</v>
      </c>
      <c r="AA177" s="21" t="s">
        <v>663</v>
      </c>
      <c r="AB177" s="21"/>
      <c r="AC177" s="214"/>
      <c r="AD177" s="214"/>
      <c r="AE177" s="21" t="s">
        <v>663</v>
      </c>
      <c r="AF177" s="21" t="s">
        <v>4</v>
      </c>
      <c r="AG177" s="21" t="s">
        <v>663</v>
      </c>
      <c r="AH177" s="21" t="s">
        <v>663</v>
      </c>
      <c r="AI177" s="21" t="s">
        <v>663</v>
      </c>
      <c r="AJ177" s="21" t="s">
        <v>132</v>
      </c>
      <c r="AK177" s="21" t="s">
        <v>664</v>
      </c>
      <c r="AL177" s="21" t="s">
        <v>16</v>
      </c>
      <c r="AM177" s="24"/>
      <c r="AN177" s="387"/>
      <c r="AO177" s="314" t="e">
        <f>VLOOKUP(AN177,#REF!,1,FALSE)</f>
        <v>#REF!</v>
      </c>
      <c r="AP177" s="315">
        <f>VLOOKUP(F177,'Monthly AMS report'!GN:GO,2,FALSE)</f>
        <v>44483</v>
      </c>
      <c r="AQ177" s="316" t="e">
        <v>#N/A</v>
      </c>
      <c r="AR177" s="3"/>
      <c r="AS177" s="3"/>
      <c r="AT177" s="5"/>
      <c r="AU177" s="5">
        <v>16</v>
      </c>
      <c r="AV177" s="5">
        <v>6</v>
      </c>
      <c r="AW177" s="5"/>
      <c r="AX177" s="5"/>
      <c r="AY177" s="5"/>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c r="EA177" s="3"/>
      <c r="EB177" s="3"/>
      <c r="EC177" s="3"/>
      <c r="ED177" s="3"/>
      <c r="EE177" s="3"/>
      <c r="EF177" s="3"/>
      <c r="EG177" s="3"/>
      <c r="EH177" s="3"/>
      <c r="EI177" s="3"/>
      <c r="EJ177" s="3"/>
      <c r="EK177" s="3"/>
      <c r="EL177" s="3"/>
      <c r="EM177" s="3"/>
      <c r="EN177" s="3"/>
      <c r="EO177" s="3"/>
      <c r="EP177" s="3"/>
      <c r="EQ177" s="3"/>
      <c r="ER177" s="3"/>
      <c r="ES177" s="3"/>
      <c r="ET177" s="3"/>
      <c r="EU177" s="3"/>
      <c r="EV177" s="3"/>
      <c r="EW177" s="3"/>
      <c r="EX177" s="3"/>
      <c r="EY177" s="3"/>
      <c r="EZ177" s="3"/>
      <c r="FA177" s="3"/>
      <c r="FB177" s="3"/>
      <c r="FC177" s="3"/>
      <c r="FD177" s="3"/>
      <c r="FE177" s="3"/>
      <c r="FF177" s="3"/>
      <c r="FG177" s="3"/>
      <c r="FH177" s="3"/>
      <c r="FI177" s="3"/>
      <c r="FJ177" s="3"/>
      <c r="FK177" s="3"/>
      <c r="FL177" s="3"/>
      <c r="FM177" s="3"/>
      <c r="FN177" s="3"/>
      <c r="FO177" s="3"/>
      <c r="FP177" s="3"/>
      <c r="FQ177" s="3"/>
      <c r="FR177" s="3"/>
      <c r="FS177" s="3"/>
      <c r="FT177" s="3"/>
      <c r="FU177" s="3"/>
      <c r="FV177" s="3"/>
      <c r="FW177" s="19"/>
    </row>
    <row r="178" spans="1:179" ht="16.5" customHeight="1" x14ac:dyDescent="0.2">
      <c r="A178" s="43" t="s">
        <v>1210</v>
      </c>
      <c r="B178" s="74"/>
      <c r="C178" s="32" t="s">
        <v>1211</v>
      </c>
      <c r="D178" s="5" t="str">
        <f>VLOOKUP(F178,route!A:B,2,FALSE)</f>
        <v>MSP Curd</v>
      </c>
      <c r="E178" s="233">
        <v>4073</v>
      </c>
      <c r="F178" s="265" t="s">
        <v>251</v>
      </c>
      <c r="G178" s="231" t="s">
        <v>1211</v>
      </c>
      <c r="H178" s="233" t="s">
        <v>3145</v>
      </c>
      <c r="I178" s="193" t="s">
        <v>1211</v>
      </c>
      <c r="K178" s="193" t="s">
        <v>2647</v>
      </c>
      <c r="L178" s="193"/>
      <c r="M178" s="5" t="s">
        <v>662</v>
      </c>
      <c r="N178" s="21" t="s">
        <v>663</v>
      </c>
      <c r="O178" s="25"/>
      <c r="P178" s="21" t="s">
        <v>663</v>
      </c>
      <c r="Q178" s="21" t="s">
        <v>663</v>
      </c>
      <c r="R178" s="21" t="s">
        <v>663</v>
      </c>
      <c r="S178" s="21" t="s">
        <v>663</v>
      </c>
      <c r="T178" s="21" t="s">
        <v>664</v>
      </c>
      <c r="U178" s="21" t="s">
        <v>663</v>
      </c>
      <c r="V178" s="25"/>
      <c r="W178" s="21" t="s">
        <v>664</v>
      </c>
      <c r="X178" s="21" t="s">
        <v>16</v>
      </c>
      <c r="Y178" s="21" t="s">
        <v>663</v>
      </c>
      <c r="Z178" s="21" t="s">
        <v>663</v>
      </c>
      <c r="AA178" s="21" t="s">
        <v>663</v>
      </c>
      <c r="AB178" s="21"/>
      <c r="AC178" s="214"/>
      <c r="AD178" s="214"/>
      <c r="AE178" s="21" t="s">
        <v>663</v>
      </c>
      <c r="AF178" s="21" t="s">
        <v>4</v>
      </c>
      <c r="AG178" s="21" t="s">
        <v>663</v>
      </c>
      <c r="AH178" s="21" t="s">
        <v>664</v>
      </c>
      <c r="AI178" s="21" t="s">
        <v>664</v>
      </c>
      <c r="AJ178" s="21" t="s">
        <v>819</v>
      </c>
      <c r="AK178" s="21" t="s">
        <v>664</v>
      </c>
      <c r="AL178" s="21" t="s">
        <v>16</v>
      </c>
      <c r="AN178" s="387"/>
      <c r="AO178" s="314" t="e">
        <f>VLOOKUP(AN178,#REF!,1,FALSE)</f>
        <v>#REF!</v>
      </c>
      <c r="AP178" s="315">
        <f>VLOOKUP(F178,'Monthly AMS report'!GN:GO,2,FALSE)</f>
        <v>44483</v>
      </c>
      <c r="AQ178" s="316" t="e">
        <v>#N/A</v>
      </c>
      <c r="AR178" s="3"/>
      <c r="AS178" s="3"/>
      <c r="AT178" s="5"/>
      <c r="AU178" s="5">
        <v>16</v>
      </c>
      <c r="AV178" s="5">
        <v>6</v>
      </c>
      <c r="AW178" s="5"/>
      <c r="AX178" s="5"/>
      <c r="AY178" s="5"/>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c r="DV178" s="3"/>
      <c r="DW178" s="3"/>
      <c r="DX178" s="3"/>
      <c r="DY178" s="3"/>
      <c r="DZ178" s="3"/>
      <c r="EA178" s="3"/>
      <c r="EB178" s="3"/>
      <c r="EC178" s="3"/>
      <c r="ED178" s="3"/>
      <c r="EE178" s="3"/>
      <c r="EF178" s="3"/>
      <c r="EG178" s="3"/>
      <c r="EH178" s="3"/>
      <c r="EI178" s="3"/>
      <c r="EJ178" s="3"/>
      <c r="EK178" s="3"/>
      <c r="EL178" s="3"/>
      <c r="EM178" s="3"/>
      <c r="EN178" s="3"/>
      <c r="EO178" s="3"/>
      <c r="EP178" s="3"/>
      <c r="EQ178" s="3"/>
      <c r="ER178" s="3"/>
      <c r="ES178" s="3"/>
      <c r="ET178" s="3"/>
      <c r="EU178" s="3"/>
      <c r="EV178" s="3"/>
      <c r="EW178" s="3"/>
      <c r="EX178" s="3"/>
      <c r="EY178" s="3"/>
      <c r="EZ178" s="3"/>
      <c r="FA178" s="3"/>
      <c r="FB178" s="3"/>
      <c r="FC178" s="3"/>
      <c r="FD178" s="3"/>
      <c r="FE178" s="3"/>
      <c r="FF178" s="3"/>
      <c r="FG178" s="3"/>
      <c r="FH178" s="3"/>
      <c r="FI178" s="3"/>
      <c r="FJ178" s="3"/>
      <c r="FK178" s="3"/>
      <c r="FL178" s="3"/>
      <c r="FM178" s="3"/>
      <c r="FN178" s="3"/>
      <c r="FO178" s="3"/>
      <c r="FP178" s="3"/>
      <c r="FQ178" s="3"/>
      <c r="FR178" s="3"/>
      <c r="FS178" s="3"/>
      <c r="FT178" s="3"/>
      <c r="FU178" s="3"/>
      <c r="FV178" s="3"/>
      <c r="FW178" s="19"/>
    </row>
    <row r="179" spans="1:179" ht="16.5" customHeight="1" x14ac:dyDescent="0.25">
      <c r="A179" s="44" t="s">
        <v>1212</v>
      </c>
      <c r="B179" s="3"/>
      <c r="C179" s="6" t="s">
        <v>1213</v>
      </c>
      <c r="D179" s="5" t="str">
        <f>VLOOKUP(F179,route!A:B,2,FALSE)</f>
        <v>MSP Curd</v>
      </c>
      <c r="E179" s="193" t="s">
        <v>2498</v>
      </c>
      <c r="F179" s="265" t="s">
        <v>254</v>
      </c>
      <c r="G179" s="231" t="s">
        <v>1214</v>
      </c>
      <c r="H179" s="193" t="s">
        <v>2990</v>
      </c>
      <c r="I179" s="193" t="s">
        <v>1214</v>
      </c>
      <c r="K179" s="193" t="s">
        <v>2647</v>
      </c>
      <c r="L179" s="193"/>
      <c r="M179" s="5" t="s">
        <v>662</v>
      </c>
      <c r="N179" s="21" t="s">
        <v>663</v>
      </c>
      <c r="O179" s="141" t="s">
        <v>2941</v>
      </c>
      <c r="P179" s="21" t="s">
        <v>663</v>
      </c>
      <c r="Q179" s="21" t="s">
        <v>663</v>
      </c>
      <c r="R179" s="21" t="s">
        <v>663</v>
      </c>
      <c r="S179" s="21" t="s">
        <v>663</v>
      </c>
      <c r="T179" s="21" t="s">
        <v>664</v>
      </c>
      <c r="U179" s="21" t="s">
        <v>663</v>
      </c>
      <c r="V179" s="141" t="s">
        <v>2937</v>
      </c>
      <c r="W179" s="21" t="s">
        <v>664</v>
      </c>
      <c r="X179" s="21" t="s">
        <v>16</v>
      </c>
      <c r="Y179" s="21" t="s">
        <v>663</v>
      </c>
      <c r="Z179" s="21" t="s">
        <v>663</v>
      </c>
      <c r="AA179" s="21">
        <v>4</v>
      </c>
      <c r="AB179" s="21"/>
      <c r="AC179" s="214"/>
      <c r="AD179" s="214"/>
      <c r="AE179" s="21">
        <v>4</v>
      </c>
      <c r="AF179" s="21">
        <v>4</v>
      </c>
      <c r="AG179" s="21" t="s">
        <v>663</v>
      </c>
      <c r="AH179" s="21">
        <v>4</v>
      </c>
      <c r="AI179" s="21">
        <v>3</v>
      </c>
      <c r="AJ179" s="21">
        <v>4</v>
      </c>
      <c r="AK179" s="21" t="s">
        <v>664</v>
      </c>
      <c r="AL179" s="21" t="s">
        <v>16</v>
      </c>
      <c r="AM179" s="195" t="s">
        <v>3146</v>
      </c>
      <c r="AN179" s="387">
        <v>7253192</v>
      </c>
      <c r="AO179" s="314" t="e">
        <f>VLOOKUP(AN179,#REF!,1,FALSE)</f>
        <v>#REF!</v>
      </c>
      <c r="AP179" s="315">
        <f>VLOOKUP(F179,'Monthly AMS report'!GN:GO,2,FALSE)</f>
        <v>44483</v>
      </c>
      <c r="AQ179" s="316" t="e">
        <v>#N/A</v>
      </c>
      <c r="AR179" s="3"/>
      <c r="AS179" s="3"/>
      <c r="AT179" s="5"/>
      <c r="AU179" s="5">
        <v>4</v>
      </c>
      <c r="AV179" s="5">
        <v>6</v>
      </c>
      <c r="AW179" s="5"/>
      <c r="AX179" s="5" t="s">
        <v>815</v>
      </c>
      <c r="AY179" s="5"/>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c r="DV179" s="3"/>
      <c r="DW179" s="3"/>
      <c r="DX179" s="3"/>
      <c r="DY179" s="3"/>
      <c r="DZ179" s="3"/>
      <c r="EA179" s="3"/>
      <c r="EB179" s="3"/>
      <c r="EC179" s="3"/>
      <c r="ED179" s="3"/>
      <c r="EE179" s="3"/>
      <c r="EF179" s="3"/>
      <c r="EG179" s="3"/>
      <c r="EH179" s="3"/>
      <c r="EI179" s="3"/>
      <c r="EJ179" s="3"/>
      <c r="EK179" s="3"/>
      <c r="EL179" s="3"/>
      <c r="EM179" s="3"/>
      <c r="EN179" s="3"/>
      <c r="EO179" s="3"/>
      <c r="EP179" s="3"/>
      <c r="EQ179" s="3"/>
      <c r="ER179" s="3"/>
      <c r="ES179" s="3"/>
      <c r="ET179" s="3"/>
      <c r="EU179" s="3"/>
      <c r="EV179" s="3"/>
      <c r="EW179" s="3"/>
      <c r="EX179" s="3"/>
      <c r="EY179" s="3"/>
      <c r="EZ179" s="3"/>
      <c r="FA179" s="3"/>
      <c r="FB179" s="3"/>
      <c r="FC179" s="3"/>
      <c r="FD179" s="3"/>
      <c r="FE179" s="3"/>
      <c r="FF179" s="3"/>
      <c r="FG179" s="3"/>
      <c r="FH179" s="3"/>
      <c r="FI179" s="3"/>
      <c r="FJ179" s="3"/>
      <c r="FK179" s="3"/>
      <c r="FL179" s="3"/>
      <c r="FM179" s="3"/>
      <c r="FN179" s="3"/>
      <c r="FO179" s="3"/>
      <c r="FP179" s="3"/>
      <c r="FQ179" s="3"/>
      <c r="FR179" s="3"/>
      <c r="FS179" s="3"/>
      <c r="FT179" s="3"/>
      <c r="FU179" s="3"/>
      <c r="FV179" s="3"/>
      <c r="FW179" s="19"/>
    </row>
    <row r="180" spans="1:179" ht="16.5" customHeight="1" x14ac:dyDescent="0.25">
      <c r="A180" s="44" t="s">
        <v>1215</v>
      </c>
      <c r="B180" s="74"/>
      <c r="C180" s="34" t="s">
        <v>1216</v>
      </c>
      <c r="D180" s="5" t="str">
        <f>VLOOKUP(F180,route!A:B,2,FALSE)</f>
        <v>MSP Curd</v>
      </c>
      <c r="E180" s="233">
        <v>4095</v>
      </c>
      <c r="F180" s="265" t="s">
        <v>255</v>
      </c>
      <c r="G180" s="231" t="s">
        <v>1216</v>
      </c>
      <c r="H180" s="233" t="s">
        <v>3147</v>
      </c>
      <c r="I180" s="193" t="s">
        <v>1216</v>
      </c>
      <c r="K180" s="193" t="s">
        <v>2647</v>
      </c>
      <c r="L180" s="193"/>
      <c r="M180" s="5" t="s">
        <v>662</v>
      </c>
      <c r="N180" s="21" t="s">
        <v>663</v>
      </c>
      <c r="O180" s="25"/>
      <c r="P180" s="21" t="s">
        <v>663</v>
      </c>
      <c r="Q180" s="21" t="s">
        <v>663</v>
      </c>
      <c r="R180" s="21" t="s">
        <v>663</v>
      </c>
      <c r="S180" s="21">
        <v>2</v>
      </c>
      <c r="T180" s="21" t="s">
        <v>664</v>
      </c>
      <c r="U180" s="21" t="s">
        <v>663</v>
      </c>
      <c r="V180" s="25"/>
      <c r="W180" s="21" t="s">
        <v>664</v>
      </c>
      <c r="X180" s="21" t="s">
        <v>16</v>
      </c>
      <c r="Y180" s="21">
        <v>3</v>
      </c>
      <c r="Z180" s="21" t="s">
        <v>663</v>
      </c>
      <c r="AA180" s="21" t="s">
        <v>663</v>
      </c>
      <c r="AB180" s="21"/>
      <c r="AC180" s="214"/>
      <c r="AD180" s="214"/>
      <c r="AE180" s="21">
        <v>3</v>
      </c>
      <c r="AF180" s="21">
        <v>2</v>
      </c>
      <c r="AG180" s="21" t="s">
        <v>663</v>
      </c>
      <c r="AH180" s="21" t="s">
        <v>663</v>
      </c>
      <c r="AI180" s="21" t="s">
        <v>663</v>
      </c>
      <c r="AJ180" s="21" t="s">
        <v>132</v>
      </c>
      <c r="AK180" s="21" t="s">
        <v>664</v>
      </c>
      <c r="AL180" s="21" t="s">
        <v>16</v>
      </c>
      <c r="AM180" s="201" t="s">
        <v>3148</v>
      </c>
      <c r="AN180" s="387" t="s">
        <v>598</v>
      </c>
      <c r="AO180" s="314" t="e">
        <f>VLOOKUP(AN180,#REF!,1,FALSE)</f>
        <v>#REF!</v>
      </c>
      <c r="AP180" s="315">
        <f>VLOOKUP(F180,'Monthly AMS report'!GN:GO,2,FALSE)</f>
        <v>44483</v>
      </c>
      <c r="AQ180" s="316" t="e">
        <v>#N/A</v>
      </c>
      <c r="AR180" s="3"/>
      <c r="AS180" s="3"/>
      <c r="AT180" s="5"/>
      <c r="AU180" s="5">
        <v>16</v>
      </c>
      <c r="AV180" s="5">
        <v>6</v>
      </c>
      <c r="AW180" s="5"/>
      <c r="AX180" s="5"/>
      <c r="AY180" s="5"/>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c r="EO180" s="3"/>
      <c r="EP180" s="3"/>
      <c r="EQ180" s="3"/>
      <c r="ER180" s="3"/>
      <c r="ES180" s="3"/>
      <c r="ET180" s="3"/>
      <c r="EU180" s="3"/>
      <c r="EV180" s="3"/>
      <c r="EW180" s="3"/>
      <c r="EX180" s="3"/>
      <c r="EY180" s="3"/>
      <c r="EZ180" s="3"/>
      <c r="FA180" s="3"/>
      <c r="FB180" s="3"/>
      <c r="FC180" s="3"/>
      <c r="FD180" s="3"/>
      <c r="FE180" s="3"/>
      <c r="FF180" s="3"/>
      <c r="FG180" s="3"/>
      <c r="FH180" s="3"/>
      <c r="FI180" s="3"/>
      <c r="FJ180" s="3"/>
      <c r="FK180" s="3"/>
      <c r="FL180" s="3"/>
      <c r="FM180" s="3"/>
      <c r="FN180" s="3"/>
      <c r="FO180" s="3"/>
      <c r="FP180" s="3"/>
      <c r="FQ180" s="3"/>
      <c r="FR180" s="3"/>
      <c r="FS180" s="3"/>
      <c r="FT180" s="3"/>
      <c r="FU180" s="3"/>
      <c r="FV180" s="3"/>
      <c r="FW180" s="19"/>
    </row>
    <row r="181" spans="1:179" ht="16.5" customHeight="1" x14ac:dyDescent="0.25">
      <c r="A181" s="43" t="s">
        <v>1244</v>
      </c>
      <c r="B181" s="3"/>
      <c r="C181" s="3" t="s">
        <v>1245</v>
      </c>
      <c r="D181" s="5" t="str">
        <f>VLOOKUP(F181,route!A:B,2,FALSE)</f>
        <v>MSP Dryer Dry</v>
      </c>
      <c r="E181" s="232"/>
      <c r="F181" s="263" t="s">
        <v>302</v>
      </c>
      <c r="G181" s="231" t="s">
        <v>1245</v>
      </c>
      <c r="H181" s="235"/>
      <c r="J181" s="6"/>
      <c r="L181" s="193"/>
      <c r="M181" s="5" t="s">
        <v>813</v>
      </c>
      <c r="N181" s="25" t="s">
        <v>16</v>
      </c>
      <c r="O181" s="25" t="s">
        <v>16</v>
      </c>
      <c r="P181" s="25" t="s">
        <v>16</v>
      </c>
      <c r="Q181" s="25" t="s">
        <v>16</v>
      </c>
      <c r="R181" s="25" t="s">
        <v>16</v>
      </c>
      <c r="S181" s="25" t="s">
        <v>16</v>
      </c>
      <c r="T181" s="25" t="s">
        <v>16</v>
      </c>
      <c r="U181" s="25" t="s">
        <v>16</v>
      </c>
      <c r="V181" s="25"/>
      <c r="W181" s="25" t="s">
        <v>16</v>
      </c>
      <c r="X181" s="25" t="s">
        <v>16</v>
      </c>
      <c r="Y181" s="25" t="s">
        <v>16</v>
      </c>
      <c r="Z181" s="25" t="s">
        <v>16</v>
      </c>
      <c r="AA181" s="25" t="s">
        <v>16</v>
      </c>
      <c r="AB181" s="25"/>
      <c r="AC181" s="214"/>
      <c r="AD181" s="214"/>
      <c r="AE181" s="25" t="s">
        <v>16</v>
      </c>
      <c r="AF181" s="25" t="s">
        <v>16</v>
      </c>
      <c r="AG181" s="21" t="s">
        <v>16</v>
      </c>
      <c r="AH181" s="21" t="s">
        <v>16</v>
      </c>
      <c r="AI181" s="21" t="s">
        <v>16</v>
      </c>
      <c r="AJ181" s="21" t="s">
        <v>16</v>
      </c>
      <c r="AK181" s="21" t="s">
        <v>16</v>
      </c>
      <c r="AL181" s="21" t="s">
        <v>16</v>
      </c>
      <c r="AN181" s="387"/>
      <c r="AO181" s="95"/>
      <c r="AP181" s="315" t="e">
        <f>VLOOKUP(F181,'Monthly AMS report'!GN:GO,2,FALSE)</f>
        <v>#N/A</v>
      </c>
      <c r="AQ181" s="316"/>
      <c r="AR181" s="22"/>
      <c r="AS181" s="22"/>
      <c r="AT181" s="5">
        <v>1</v>
      </c>
      <c r="AV181" s="5"/>
      <c r="AW181" s="5"/>
      <c r="AX181" s="5"/>
      <c r="AY181" s="5"/>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c r="DV181" s="3"/>
      <c r="DW181" s="3"/>
      <c r="DX181" s="3"/>
      <c r="DY181" s="3"/>
      <c r="DZ181" s="3"/>
      <c r="EA181" s="3"/>
      <c r="EB181" s="3"/>
      <c r="EC181" s="3"/>
      <c r="ED181" s="3"/>
      <c r="EE181" s="3"/>
      <c r="EF181" s="3"/>
      <c r="EG181" s="3"/>
      <c r="EH181" s="3"/>
      <c r="EI181" s="3"/>
      <c r="EJ181" s="3"/>
      <c r="EK181" s="3"/>
      <c r="EL181" s="3"/>
      <c r="EM181" s="3"/>
      <c r="EN181" s="3"/>
      <c r="EO181" s="3"/>
      <c r="EP181" s="3"/>
      <c r="EQ181" s="3"/>
      <c r="ER181" s="3"/>
      <c r="ES181" s="3"/>
      <c r="ET181" s="3"/>
      <c r="EU181" s="3"/>
      <c r="EV181" s="3"/>
      <c r="EW181" s="3"/>
      <c r="EX181" s="3"/>
      <c r="EY181" s="3"/>
      <c r="EZ181" s="3"/>
      <c r="FA181" s="3"/>
      <c r="FB181" s="3"/>
      <c r="FC181" s="3"/>
      <c r="FD181" s="3"/>
      <c r="FE181" s="3"/>
      <c r="FF181" s="3"/>
      <c r="FG181" s="3"/>
      <c r="FH181" s="3"/>
      <c r="FI181" s="3"/>
      <c r="FJ181" s="3"/>
      <c r="FK181" s="3"/>
      <c r="FL181" s="3"/>
      <c r="FM181" s="3"/>
      <c r="FN181" s="3"/>
      <c r="FO181" s="3"/>
      <c r="FP181" s="3"/>
      <c r="FQ181" s="3"/>
      <c r="FR181" s="3"/>
      <c r="FS181" s="3"/>
      <c r="FT181" s="3"/>
      <c r="FU181" s="3"/>
      <c r="FV181" s="3"/>
      <c r="FW181" s="19"/>
    </row>
    <row r="182" spans="1:179" ht="16.5" customHeight="1" x14ac:dyDescent="0.25">
      <c r="A182" s="43" t="s">
        <v>1236</v>
      </c>
      <c r="B182" s="3"/>
      <c r="C182" s="22" t="s">
        <v>1237</v>
      </c>
      <c r="D182" s="5" t="str">
        <f>VLOOKUP(F182,route!A:B,2,FALSE)</f>
        <v>MSP Dryer Dry</v>
      </c>
      <c r="E182" s="193">
        <v>3712</v>
      </c>
      <c r="F182" s="265" t="s">
        <v>293</v>
      </c>
      <c r="G182" s="231" t="s">
        <v>1238</v>
      </c>
      <c r="H182" s="193" t="s">
        <v>3149</v>
      </c>
      <c r="I182" s="193" t="s">
        <v>1238</v>
      </c>
      <c r="K182" s="193" t="s">
        <v>2645</v>
      </c>
      <c r="L182" s="193"/>
      <c r="M182" s="5" t="s">
        <v>662</v>
      </c>
      <c r="N182" s="21" t="s">
        <v>16</v>
      </c>
      <c r="O182" s="25"/>
      <c r="P182" s="21" t="s">
        <v>16</v>
      </c>
      <c r="Q182" s="21" t="s">
        <v>16</v>
      </c>
      <c r="R182" s="21" t="s">
        <v>16</v>
      </c>
      <c r="S182" s="21" t="s">
        <v>16</v>
      </c>
      <c r="T182" s="21" t="s">
        <v>16</v>
      </c>
      <c r="U182" s="21" t="s">
        <v>663</v>
      </c>
      <c r="V182" s="25"/>
      <c r="W182" s="21" t="s">
        <v>16</v>
      </c>
      <c r="X182" s="21" t="s">
        <v>663</v>
      </c>
      <c r="Y182" s="21" t="s">
        <v>663</v>
      </c>
      <c r="Z182" s="21">
        <v>3</v>
      </c>
      <c r="AA182" s="21">
        <v>2</v>
      </c>
      <c r="AB182" s="21"/>
      <c r="AC182" s="214"/>
      <c r="AD182" s="214"/>
      <c r="AE182" s="21">
        <v>4</v>
      </c>
      <c r="AF182" s="21">
        <v>2</v>
      </c>
      <c r="AG182" s="21">
        <v>1</v>
      </c>
      <c r="AH182" s="21" t="s">
        <v>16</v>
      </c>
      <c r="AI182" s="21">
        <v>1</v>
      </c>
      <c r="AJ182" s="21" t="s">
        <v>16</v>
      </c>
      <c r="AK182" s="21" t="s">
        <v>16</v>
      </c>
      <c r="AL182" s="21" t="s">
        <v>16</v>
      </c>
      <c r="AM182" s="201" t="s">
        <v>3150</v>
      </c>
      <c r="AN182" s="383">
        <v>7234196</v>
      </c>
      <c r="AO182" s="314" t="e">
        <f>VLOOKUP(AN182,#REF!,1,FALSE)</f>
        <v>#REF!</v>
      </c>
      <c r="AP182" s="315">
        <f>VLOOKUP(F182,'Monthly AMS report'!GN:GO,2,FALSE)</f>
        <v>44421</v>
      </c>
      <c r="AQ182" s="316" t="e">
        <v>#N/A</v>
      </c>
      <c r="AR182" s="3"/>
      <c r="AS182" s="3"/>
      <c r="AT182" s="5">
        <v>1</v>
      </c>
      <c r="AU182" s="5">
        <v>16</v>
      </c>
      <c r="AV182" s="5">
        <v>4</v>
      </c>
      <c r="AW182" s="5"/>
      <c r="AX182" s="5"/>
      <c r="AY182" s="5"/>
      <c r="AZ182" s="3"/>
      <c r="BA182" s="3"/>
      <c r="BB182" s="3"/>
      <c r="BC182" s="3"/>
      <c r="BD182" s="3"/>
      <c r="BE182" s="3"/>
      <c r="BF182" s="3"/>
      <c r="BG182" s="3"/>
      <c r="BH182" s="3"/>
      <c r="BI182" s="3"/>
      <c r="BJ182" s="3"/>
      <c r="BK182" s="3"/>
      <c r="BL182" s="3"/>
      <c r="BM182" s="3"/>
      <c r="BN182" s="3"/>
      <c r="BO182" s="3"/>
      <c r="BP182" s="3"/>
      <c r="BQ182" s="3"/>
      <c r="BR182" s="3" t="s">
        <v>1243</v>
      </c>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c r="DV182" s="3"/>
      <c r="DW182" s="3"/>
      <c r="DX182" s="3"/>
      <c r="DY182" s="3"/>
      <c r="DZ182" s="3"/>
      <c r="EA182" s="3"/>
      <c r="EB182" s="3"/>
      <c r="EC182" s="3"/>
      <c r="ED182" s="3"/>
      <c r="EE182" s="3"/>
      <c r="EF182" s="3"/>
      <c r="EG182" s="3"/>
      <c r="EH182" s="3"/>
      <c r="EI182" s="3"/>
      <c r="EJ182" s="3"/>
      <c r="EK182" s="3"/>
      <c r="EL182" s="3"/>
      <c r="EM182" s="3"/>
      <c r="EN182" s="3"/>
      <c r="EO182" s="3"/>
      <c r="EP182" s="3"/>
      <c r="EQ182" s="3"/>
      <c r="ER182" s="3"/>
      <c r="ES182" s="3"/>
      <c r="ET182" s="3"/>
      <c r="EU182" s="3"/>
      <c r="EV182" s="3"/>
      <c r="EW182" s="3"/>
      <c r="EX182" s="3"/>
      <c r="EY182" s="3"/>
      <c r="EZ182" s="3"/>
      <c r="FA182" s="3"/>
      <c r="FB182" s="3"/>
      <c r="FC182" s="3"/>
      <c r="FD182" s="3"/>
      <c r="FE182" s="3"/>
      <c r="FF182" s="3"/>
      <c r="FG182" s="3"/>
      <c r="FH182" s="3"/>
      <c r="FI182" s="3"/>
      <c r="FJ182" s="3"/>
      <c r="FK182" s="3"/>
      <c r="FL182" s="3"/>
      <c r="FM182" s="3"/>
      <c r="FN182" s="3"/>
      <c r="FO182" s="3"/>
      <c r="FP182" s="3"/>
      <c r="FQ182" s="3"/>
      <c r="FR182" s="3"/>
      <c r="FS182" s="3"/>
      <c r="FT182" s="3"/>
      <c r="FU182" s="3"/>
      <c r="FV182" s="3"/>
      <c r="FW182" s="19"/>
    </row>
    <row r="183" spans="1:179" ht="16.5" customHeight="1" x14ac:dyDescent="0.25">
      <c r="A183" s="44" t="s">
        <v>1233</v>
      </c>
      <c r="B183" s="3"/>
      <c r="C183" s="34" t="s">
        <v>1234</v>
      </c>
      <c r="D183" s="5" t="str">
        <f>VLOOKUP(F183,route!A:B,2,FALSE)</f>
        <v>MSP Dryer Dry</v>
      </c>
      <c r="E183" s="193">
        <v>5304</v>
      </c>
      <c r="F183" s="265" t="s">
        <v>5</v>
      </c>
      <c r="G183" s="231" t="s">
        <v>1235</v>
      </c>
      <c r="H183" s="193" t="s">
        <v>1235</v>
      </c>
      <c r="I183" s="193" t="s">
        <v>1235</v>
      </c>
      <c r="K183" s="193" t="s">
        <v>2645</v>
      </c>
      <c r="L183" s="193"/>
      <c r="M183" s="5" t="s">
        <v>676</v>
      </c>
      <c r="N183" s="21" t="s">
        <v>16</v>
      </c>
      <c r="O183" s="25"/>
      <c r="P183" s="21" t="s">
        <v>663</v>
      </c>
      <c r="Q183" s="21">
        <v>3</v>
      </c>
      <c r="R183" s="21">
        <v>3</v>
      </c>
      <c r="S183" s="21" t="s">
        <v>664</v>
      </c>
      <c r="T183" s="21" t="s">
        <v>16</v>
      </c>
      <c r="U183" s="21" t="s">
        <v>663</v>
      </c>
      <c r="V183" s="25"/>
      <c r="W183" s="21" t="s">
        <v>16</v>
      </c>
      <c r="X183" s="21" t="s">
        <v>663</v>
      </c>
      <c r="Y183" s="21" t="s">
        <v>16</v>
      </c>
      <c r="Z183" s="21">
        <v>3</v>
      </c>
      <c r="AA183" s="21">
        <v>3</v>
      </c>
      <c r="AB183" s="21"/>
      <c r="AC183" s="214"/>
      <c r="AD183" s="214"/>
      <c r="AE183" s="21">
        <v>3</v>
      </c>
      <c r="AF183" s="21">
        <v>4</v>
      </c>
      <c r="AG183" s="21">
        <v>3</v>
      </c>
      <c r="AH183" s="21" t="s">
        <v>16</v>
      </c>
      <c r="AI183" s="21">
        <v>3</v>
      </c>
      <c r="AJ183" s="21" t="s">
        <v>664</v>
      </c>
      <c r="AK183" s="21" t="s">
        <v>16</v>
      </c>
      <c r="AL183" s="21" t="s">
        <v>16</v>
      </c>
      <c r="AM183" s="201" t="s">
        <v>3151</v>
      </c>
      <c r="AN183" s="386">
        <v>7234222</v>
      </c>
      <c r="AO183" s="314" t="e">
        <f>VLOOKUP(AN183,#REF!,1,FALSE)</f>
        <v>#REF!</v>
      </c>
      <c r="AP183" s="315">
        <f>VLOOKUP(F183,'Monthly AMS report'!GN:GO,2,FALSE)</f>
        <v>44469</v>
      </c>
      <c r="AQ183" s="316" t="e">
        <v>#N/A</v>
      </c>
      <c r="AR183" s="3"/>
      <c r="AS183" s="3"/>
      <c r="AT183" s="5">
        <v>6</v>
      </c>
      <c r="AU183" s="5">
        <v>16</v>
      </c>
      <c r="AV183" s="5">
        <v>50</v>
      </c>
      <c r="AW183" s="5"/>
      <c r="AX183" s="5"/>
      <c r="AY183" s="5"/>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c r="DZ183" s="3"/>
      <c r="EA183" s="3"/>
      <c r="EB183" s="3"/>
      <c r="EC183" s="3"/>
      <c r="ED183" s="3"/>
      <c r="EE183" s="3"/>
      <c r="EF183" s="3"/>
      <c r="EG183" s="3"/>
      <c r="EH183" s="3"/>
      <c r="EI183" s="3"/>
      <c r="EJ183" s="3"/>
      <c r="EK183" s="3"/>
      <c r="EL183" s="3"/>
      <c r="EM183" s="3"/>
      <c r="EN183" s="3"/>
      <c r="EO183" s="3"/>
      <c r="EP183" s="3"/>
      <c r="EQ183" s="3"/>
      <c r="ER183" s="3"/>
      <c r="ES183" s="3"/>
      <c r="ET183" s="3"/>
      <c r="EU183" s="3"/>
      <c r="EV183" s="3"/>
      <c r="EW183" s="3"/>
      <c r="EX183" s="3"/>
      <c r="EY183" s="3"/>
      <c r="EZ183" s="3"/>
      <c r="FA183" s="3"/>
      <c r="FB183" s="3"/>
      <c r="FC183" s="3"/>
      <c r="FD183" s="3"/>
      <c r="FE183" s="3"/>
      <c r="FF183" s="3"/>
      <c r="FG183" s="3"/>
      <c r="FH183" s="3"/>
      <c r="FI183" s="3"/>
      <c r="FJ183" s="3"/>
      <c r="FK183" s="3"/>
      <c r="FL183" s="3"/>
      <c r="FM183" s="3"/>
      <c r="FN183" s="3"/>
      <c r="FO183" s="3"/>
      <c r="FP183" s="3"/>
      <c r="FQ183" s="3"/>
      <c r="FR183" s="3"/>
      <c r="FS183" s="3"/>
      <c r="FT183" s="3"/>
      <c r="FU183" s="3"/>
      <c r="FV183" s="3"/>
      <c r="FW183" s="19"/>
    </row>
    <row r="184" spans="1:179" ht="16.5" customHeight="1" x14ac:dyDescent="0.25">
      <c r="A184" s="46" t="s">
        <v>1221</v>
      </c>
      <c r="B184" s="3"/>
      <c r="C184" s="22" t="s">
        <v>1222</v>
      </c>
      <c r="D184" s="5" t="str">
        <f>VLOOKUP(F184,route!A:B,2,FALSE)</f>
        <v>MSP Dryer Dry</v>
      </c>
      <c r="E184" s="193">
        <v>3608</v>
      </c>
      <c r="F184" s="265" t="s">
        <v>274</v>
      </c>
      <c r="G184" s="231" t="s">
        <v>1222</v>
      </c>
      <c r="H184" s="193" t="s">
        <v>3152</v>
      </c>
      <c r="I184" s="193" t="s">
        <v>1222</v>
      </c>
      <c r="K184" s="193" t="s">
        <v>2645</v>
      </c>
      <c r="L184" s="193"/>
      <c r="M184" s="5" t="s">
        <v>662</v>
      </c>
      <c r="N184" s="21" t="s">
        <v>16</v>
      </c>
      <c r="O184" s="25"/>
      <c r="P184" s="21" t="s">
        <v>663</v>
      </c>
      <c r="Q184" s="21">
        <v>3</v>
      </c>
      <c r="R184" s="21">
        <v>3</v>
      </c>
      <c r="S184" s="21">
        <v>3</v>
      </c>
      <c r="T184" s="21" t="s">
        <v>664</v>
      </c>
      <c r="U184" s="21" t="s">
        <v>663</v>
      </c>
      <c r="V184" s="25"/>
      <c r="W184" s="21" t="s">
        <v>16</v>
      </c>
      <c r="X184" s="21" t="s">
        <v>663</v>
      </c>
      <c r="Y184" s="21" t="s">
        <v>663</v>
      </c>
      <c r="Z184" s="21">
        <v>4</v>
      </c>
      <c r="AA184" s="21">
        <v>3</v>
      </c>
      <c r="AB184" s="21"/>
      <c r="AC184" s="214"/>
      <c r="AD184" s="214"/>
      <c r="AE184" s="21">
        <v>3</v>
      </c>
      <c r="AF184" s="21">
        <v>3</v>
      </c>
      <c r="AG184" s="21">
        <v>3</v>
      </c>
      <c r="AH184" s="21" t="s">
        <v>16</v>
      </c>
      <c r="AI184" s="21">
        <v>3</v>
      </c>
      <c r="AJ184" s="21" t="s">
        <v>664</v>
      </c>
      <c r="AK184" s="21" t="s">
        <v>16</v>
      </c>
      <c r="AL184" s="21" t="s">
        <v>16</v>
      </c>
      <c r="AM184" s="195" t="s">
        <v>3153</v>
      </c>
      <c r="AN184" s="386">
        <v>7237527</v>
      </c>
      <c r="AO184" s="314" t="e">
        <f>VLOOKUP(AN184,#REF!,1,FALSE)</f>
        <v>#REF!</v>
      </c>
      <c r="AP184" s="315">
        <f>VLOOKUP(F184,'Monthly AMS report'!GN:GO,2,FALSE)</f>
        <v>44469</v>
      </c>
      <c r="AQ184" s="316" t="e">
        <v>#N/A</v>
      </c>
      <c r="AR184" s="3"/>
      <c r="AS184" s="3"/>
      <c r="AT184" s="5">
        <v>12</v>
      </c>
      <c r="AU184" s="5">
        <v>16</v>
      </c>
      <c r="AV184" s="5">
        <v>4</v>
      </c>
      <c r="AW184" s="5"/>
      <c r="AX184" s="5"/>
      <c r="AY184" s="5"/>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c r="FN184" s="3"/>
      <c r="FO184" s="3"/>
      <c r="FP184" s="3"/>
      <c r="FQ184" s="3"/>
      <c r="FR184" s="3"/>
      <c r="FS184" s="3"/>
      <c r="FT184" s="3"/>
      <c r="FU184" s="3"/>
      <c r="FV184" s="3"/>
      <c r="FW184" s="19"/>
    </row>
    <row r="185" spans="1:179" ht="16.5" customHeight="1" x14ac:dyDescent="0.25">
      <c r="A185" s="46" t="s">
        <v>1218</v>
      </c>
      <c r="B185" s="3"/>
      <c r="C185" s="22" t="s">
        <v>1219</v>
      </c>
      <c r="D185" s="5" t="str">
        <f>VLOOKUP(F185,route!A:B,2,FALSE)</f>
        <v>MSP Dryer Dry</v>
      </c>
      <c r="E185" s="193">
        <v>3618</v>
      </c>
      <c r="F185" s="265" t="s">
        <v>277</v>
      </c>
      <c r="G185" s="231" t="s">
        <v>1220</v>
      </c>
      <c r="H185" s="193" t="s">
        <v>3154</v>
      </c>
      <c r="I185" s="193" t="s">
        <v>1220</v>
      </c>
      <c r="K185" s="193" t="s">
        <v>2645</v>
      </c>
      <c r="L185" s="193"/>
      <c r="M185" s="5" t="s">
        <v>662</v>
      </c>
      <c r="N185" s="21" t="s">
        <v>663</v>
      </c>
      <c r="O185" s="25"/>
      <c r="P185" s="21" t="s">
        <v>663</v>
      </c>
      <c r="Q185" s="21">
        <v>3</v>
      </c>
      <c r="R185" s="21" t="s">
        <v>663</v>
      </c>
      <c r="S185" s="21" t="s">
        <v>663</v>
      </c>
      <c r="T185" s="21" t="s">
        <v>16</v>
      </c>
      <c r="U185" s="21" t="s">
        <v>663</v>
      </c>
      <c r="V185" s="25"/>
      <c r="W185" s="21" t="s">
        <v>16</v>
      </c>
      <c r="X185" s="21">
        <v>3</v>
      </c>
      <c r="Y185" s="21">
        <v>3</v>
      </c>
      <c r="Z185" s="21">
        <v>4</v>
      </c>
      <c r="AA185" s="21" t="s">
        <v>663</v>
      </c>
      <c r="AB185" s="21"/>
      <c r="AC185" s="214"/>
      <c r="AD185" s="214"/>
      <c r="AE185" s="21" t="s">
        <v>663</v>
      </c>
      <c r="AF185" s="21">
        <v>4</v>
      </c>
      <c r="AG185" s="21">
        <v>3</v>
      </c>
      <c r="AH185" s="21" t="s">
        <v>16</v>
      </c>
      <c r="AI185" s="21">
        <v>3</v>
      </c>
      <c r="AJ185" s="21" t="s">
        <v>664</v>
      </c>
      <c r="AK185" s="21" t="s">
        <v>16</v>
      </c>
      <c r="AL185" s="21" t="s">
        <v>16</v>
      </c>
      <c r="AM185" s="201" t="s">
        <v>3155</v>
      </c>
      <c r="AN185" s="386">
        <v>7259429</v>
      </c>
      <c r="AO185" s="314" t="e">
        <f>VLOOKUP(AN185,#REF!,1,FALSE)</f>
        <v>#REF!</v>
      </c>
      <c r="AP185" s="315">
        <f>VLOOKUP(F185,'Monthly AMS report'!GN:GO,2,FALSE)</f>
        <v>44469</v>
      </c>
      <c r="AQ185" s="316" t="e">
        <v>#N/A</v>
      </c>
      <c r="AR185" s="3"/>
      <c r="AS185" s="3"/>
      <c r="AT185" s="5">
        <v>12</v>
      </c>
      <c r="AU185" s="5">
        <v>16</v>
      </c>
      <c r="AV185" s="5">
        <v>4</v>
      </c>
      <c r="AW185" s="5"/>
      <c r="AX185" s="5"/>
      <c r="AY185" s="5"/>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c r="EO185" s="3"/>
      <c r="EP185" s="3"/>
      <c r="EQ185" s="3"/>
      <c r="ER185" s="3"/>
      <c r="ES185" s="3"/>
      <c r="ET185" s="3"/>
      <c r="EU185" s="3"/>
      <c r="EV185" s="3"/>
      <c r="EW185" s="3"/>
      <c r="EX185" s="3"/>
      <c r="EY185" s="3"/>
      <c r="EZ185" s="3"/>
      <c r="FA185" s="3"/>
      <c r="FB185" s="3"/>
      <c r="FC185" s="3"/>
      <c r="FD185" s="3"/>
      <c r="FE185" s="3"/>
      <c r="FF185" s="3"/>
      <c r="FG185" s="3"/>
      <c r="FH185" s="3"/>
      <c r="FI185" s="3"/>
      <c r="FJ185" s="3"/>
      <c r="FK185" s="3"/>
      <c r="FL185" s="3"/>
      <c r="FM185" s="3"/>
      <c r="FN185" s="3"/>
      <c r="FO185" s="3"/>
      <c r="FP185" s="3"/>
      <c r="FQ185" s="3"/>
      <c r="FR185" s="3"/>
      <c r="FS185" s="3"/>
      <c r="FT185" s="3"/>
      <c r="FU185" s="3"/>
      <c r="FV185" s="3"/>
      <c r="FW185" s="19"/>
    </row>
    <row r="186" spans="1:179" ht="16.5" customHeight="1" x14ac:dyDescent="0.25">
      <c r="A186" s="44" t="s">
        <v>1168</v>
      </c>
      <c r="B186" s="3"/>
      <c r="C186" s="6" t="s">
        <v>1169</v>
      </c>
      <c r="D186" s="5" t="str">
        <f>VLOOKUP(F186,route!A:B,2,FALSE)</f>
        <v>MSP Dryer Dry</v>
      </c>
      <c r="E186" s="193" t="s">
        <v>2512</v>
      </c>
      <c r="F186" s="265" t="s">
        <v>279</v>
      </c>
      <c r="G186" s="231" t="s">
        <v>1170</v>
      </c>
      <c r="H186" s="193" t="s">
        <v>3156</v>
      </c>
      <c r="I186" s="193" t="s">
        <v>1170</v>
      </c>
      <c r="K186" s="193" t="s">
        <v>2645</v>
      </c>
      <c r="L186" s="193"/>
      <c r="M186" s="5" t="s">
        <v>662</v>
      </c>
      <c r="N186" s="21" t="s">
        <v>16</v>
      </c>
      <c r="O186" s="25"/>
      <c r="P186" s="21" t="s">
        <v>663</v>
      </c>
      <c r="Q186" s="21" t="s">
        <v>663</v>
      </c>
      <c r="R186" s="21" t="s">
        <v>663</v>
      </c>
      <c r="S186" s="21" t="s">
        <v>663</v>
      </c>
      <c r="T186" s="21" t="s">
        <v>16</v>
      </c>
      <c r="U186" s="21" t="s">
        <v>663</v>
      </c>
      <c r="V186" s="25"/>
      <c r="W186" s="21" t="s">
        <v>16</v>
      </c>
      <c r="X186" s="21" t="s">
        <v>663</v>
      </c>
      <c r="Y186" s="21" t="s">
        <v>16</v>
      </c>
      <c r="Z186" s="21">
        <v>4</v>
      </c>
      <c r="AA186" s="21">
        <v>3</v>
      </c>
      <c r="AB186" s="21"/>
      <c r="AC186" s="214"/>
      <c r="AD186" s="214"/>
      <c r="AE186" s="21">
        <v>3</v>
      </c>
      <c r="AF186" s="21">
        <v>4</v>
      </c>
      <c r="AG186" s="21">
        <v>3</v>
      </c>
      <c r="AH186" s="21" t="s">
        <v>16</v>
      </c>
      <c r="AI186" s="21">
        <v>4</v>
      </c>
      <c r="AJ186" s="21" t="s">
        <v>664</v>
      </c>
      <c r="AK186" s="21" t="s">
        <v>16</v>
      </c>
      <c r="AL186" s="21" t="s">
        <v>16</v>
      </c>
      <c r="AM186" s="201" t="s">
        <v>3157</v>
      </c>
      <c r="AN186" s="386">
        <v>7237525</v>
      </c>
      <c r="AO186" s="314" t="e">
        <f>VLOOKUP(AN186,#REF!,1,FALSE)</f>
        <v>#REF!</v>
      </c>
      <c r="AP186" s="315">
        <f>VLOOKUP(F186,'Monthly AMS report'!GN:GO,2,FALSE)</f>
        <v>44469</v>
      </c>
      <c r="AQ186" s="316" t="e">
        <v>#N/A</v>
      </c>
      <c r="AR186" s="3"/>
      <c r="AS186" s="3"/>
      <c r="AT186" s="5">
        <v>8</v>
      </c>
      <c r="AU186" s="5">
        <v>16</v>
      </c>
      <c r="AV186" s="5">
        <v>50</v>
      </c>
      <c r="AW186" s="5"/>
      <c r="AX186" s="5"/>
      <c r="AY186" s="5"/>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c r="EO186" s="3"/>
      <c r="EP186" s="3"/>
      <c r="EQ186" s="3"/>
      <c r="ER186" s="3"/>
      <c r="ES186" s="3"/>
      <c r="ET186" s="3"/>
      <c r="EU186" s="3"/>
      <c r="EV186" s="3"/>
      <c r="EW186" s="3"/>
      <c r="EX186" s="3"/>
      <c r="EY186" s="3"/>
      <c r="EZ186" s="3"/>
      <c r="FA186" s="3"/>
      <c r="FB186" s="3"/>
      <c r="FC186" s="3"/>
      <c r="FD186" s="3"/>
      <c r="FE186" s="3"/>
      <c r="FF186" s="3"/>
      <c r="FG186" s="3"/>
      <c r="FH186" s="3"/>
      <c r="FI186" s="3"/>
      <c r="FJ186" s="3"/>
      <c r="FK186" s="3"/>
      <c r="FL186" s="3"/>
      <c r="FM186" s="3"/>
      <c r="FN186" s="3"/>
      <c r="FO186" s="3"/>
      <c r="FP186" s="3"/>
      <c r="FQ186" s="3"/>
      <c r="FR186" s="3"/>
      <c r="FS186" s="3"/>
      <c r="FT186" s="3"/>
      <c r="FU186" s="3"/>
      <c r="FV186" s="3"/>
      <c r="FW186" s="19"/>
    </row>
    <row r="187" spans="1:179" ht="16.5" customHeight="1" x14ac:dyDescent="0.25">
      <c r="A187" s="44" t="s">
        <v>1171</v>
      </c>
      <c r="B187" s="3"/>
      <c r="C187" s="6" t="s">
        <v>1172</v>
      </c>
      <c r="D187" s="5" t="str">
        <f>VLOOKUP(F187,route!A:B,2,FALSE)</f>
        <v>MSP Dryer Dry</v>
      </c>
      <c r="E187" s="193" t="s">
        <v>2515</v>
      </c>
      <c r="F187" s="265" t="s">
        <v>281</v>
      </c>
      <c r="G187" s="231" t="s">
        <v>1173</v>
      </c>
      <c r="H187" s="193" t="s">
        <v>3158</v>
      </c>
      <c r="I187" s="193" t="s">
        <v>1173</v>
      </c>
      <c r="K187" s="193" t="s">
        <v>2645</v>
      </c>
      <c r="L187" s="193"/>
      <c r="M187" s="5" t="s">
        <v>662</v>
      </c>
      <c r="N187" s="21" t="s">
        <v>16</v>
      </c>
      <c r="O187" s="25"/>
      <c r="P187" s="21" t="s">
        <v>663</v>
      </c>
      <c r="Q187" s="21" t="s">
        <v>663</v>
      </c>
      <c r="R187" s="21" t="s">
        <v>663</v>
      </c>
      <c r="S187" s="21" t="s">
        <v>663</v>
      </c>
      <c r="T187" s="21" t="s">
        <v>16</v>
      </c>
      <c r="U187" s="21" t="s">
        <v>663</v>
      </c>
      <c r="V187" s="25"/>
      <c r="W187" s="21" t="s">
        <v>16</v>
      </c>
      <c r="X187" s="21" t="s">
        <v>663</v>
      </c>
      <c r="Y187" s="21" t="s">
        <v>16</v>
      </c>
      <c r="Z187" s="21" t="s">
        <v>4</v>
      </c>
      <c r="AA187" s="21" t="s">
        <v>663</v>
      </c>
      <c r="AB187" s="21"/>
      <c r="AC187" s="214"/>
      <c r="AD187" s="214"/>
      <c r="AE187" s="21">
        <v>2</v>
      </c>
      <c r="AF187" s="21">
        <v>3</v>
      </c>
      <c r="AG187" s="21">
        <v>3</v>
      </c>
      <c r="AH187" s="21" t="s">
        <v>16</v>
      </c>
      <c r="AI187" s="21">
        <v>3</v>
      </c>
      <c r="AJ187" s="21" t="s">
        <v>664</v>
      </c>
      <c r="AK187" s="21" t="s">
        <v>16</v>
      </c>
      <c r="AL187" s="21" t="s">
        <v>16</v>
      </c>
      <c r="AM187" s="201" t="s">
        <v>3159</v>
      </c>
      <c r="AN187" s="386">
        <v>7241213</v>
      </c>
      <c r="AO187" s="314" t="e">
        <f>VLOOKUP(AN187,#REF!,1,FALSE)</f>
        <v>#REF!</v>
      </c>
      <c r="AP187" s="315">
        <f>VLOOKUP(F187,'Monthly AMS report'!GN:GO,2,FALSE)</f>
        <v>44469</v>
      </c>
      <c r="AQ187" s="316" t="e">
        <v>#N/A</v>
      </c>
      <c r="AR187" s="3"/>
      <c r="AS187" s="3"/>
      <c r="AT187" s="5">
        <v>8</v>
      </c>
      <c r="AU187" s="5">
        <v>16</v>
      </c>
      <c r="AV187" s="5">
        <v>50</v>
      </c>
      <c r="AW187" s="5"/>
      <c r="AX187" s="5"/>
      <c r="AY187" s="5"/>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c r="EO187" s="3"/>
      <c r="EP187" s="3"/>
      <c r="EQ187" s="3"/>
      <c r="ER187" s="3"/>
      <c r="ES187" s="3"/>
      <c r="ET187" s="3"/>
      <c r="EU187" s="3"/>
      <c r="EV187" s="3"/>
      <c r="EW187" s="3"/>
      <c r="EX187" s="3"/>
      <c r="EY187" s="3"/>
      <c r="EZ187" s="3"/>
      <c r="FA187" s="3"/>
      <c r="FB187" s="3"/>
      <c r="FC187" s="3"/>
      <c r="FD187" s="3"/>
      <c r="FE187" s="3"/>
      <c r="FF187" s="3"/>
      <c r="FG187" s="3"/>
      <c r="FH187" s="3"/>
      <c r="FI187" s="3"/>
      <c r="FJ187" s="3"/>
      <c r="FK187" s="3"/>
      <c r="FL187" s="3"/>
      <c r="FM187" s="3"/>
      <c r="FN187" s="3"/>
      <c r="FO187" s="3"/>
      <c r="FP187" s="3"/>
      <c r="FQ187" s="3"/>
      <c r="FR187" s="3"/>
      <c r="FS187" s="3"/>
      <c r="FT187" s="3"/>
      <c r="FU187" s="3"/>
      <c r="FV187" s="3"/>
      <c r="FW187" s="19"/>
    </row>
    <row r="188" spans="1:179" ht="16.5" customHeight="1" x14ac:dyDescent="0.25">
      <c r="A188" s="44" t="s">
        <v>1227</v>
      </c>
      <c r="B188" s="3"/>
      <c r="C188" s="6" t="s">
        <v>1228</v>
      </c>
      <c r="D188" s="5" t="str">
        <f>VLOOKUP(F188,route!A:B,2,FALSE)</f>
        <v>MSP Dryer Dry</v>
      </c>
      <c r="E188" s="193" t="s">
        <v>2547</v>
      </c>
      <c r="F188" s="265" t="s">
        <v>285</v>
      </c>
      <c r="G188" s="231" t="s">
        <v>1229</v>
      </c>
      <c r="H188" s="193" t="s">
        <v>3160</v>
      </c>
      <c r="I188" s="193" t="s">
        <v>3161</v>
      </c>
      <c r="K188" s="193" t="s">
        <v>2645</v>
      </c>
      <c r="L188" s="193"/>
      <c r="M188" s="5" t="s">
        <v>662</v>
      </c>
      <c r="N188" s="21" t="s">
        <v>16</v>
      </c>
      <c r="O188" s="25"/>
      <c r="P188" s="21" t="s">
        <v>663</v>
      </c>
      <c r="Q188" s="21">
        <v>4</v>
      </c>
      <c r="R188" s="21">
        <v>4</v>
      </c>
      <c r="S188" s="21">
        <v>4</v>
      </c>
      <c r="T188" s="21" t="s">
        <v>16</v>
      </c>
      <c r="U188" s="21" t="s">
        <v>663</v>
      </c>
      <c r="V188" s="25"/>
      <c r="W188" s="21" t="s">
        <v>16</v>
      </c>
      <c r="X188" s="21" t="s">
        <v>663</v>
      </c>
      <c r="Y188" s="21" t="s">
        <v>16</v>
      </c>
      <c r="Z188" s="21" t="s">
        <v>4</v>
      </c>
      <c r="AA188" s="21">
        <v>3</v>
      </c>
      <c r="AB188" s="21"/>
      <c r="AC188" s="214"/>
      <c r="AD188" s="214"/>
      <c r="AE188" s="21">
        <v>3</v>
      </c>
      <c r="AF188" s="21">
        <v>3</v>
      </c>
      <c r="AG188" s="21">
        <v>3</v>
      </c>
      <c r="AH188" s="21" t="s">
        <v>16</v>
      </c>
      <c r="AI188" s="21">
        <v>3</v>
      </c>
      <c r="AJ188" s="21" t="s">
        <v>664</v>
      </c>
      <c r="AK188" s="21" t="s">
        <v>16</v>
      </c>
      <c r="AL188" s="21" t="s">
        <v>16</v>
      </c>
      <c r="AM188" s="201" t="s">
        <v>3162</v>
      </c>
      <c r="AN188" s="386">
        <v>7237526</v>
      </c>
      <c r="AO188" s="314" t="e">
        <f>VLOOKUP(AN188,#REF!,1,FALSE)</f>
        <v>#REF!</v>
      </c>
      <c r="AP188" s="315">
        <f>VLOOKUP(F188,'Monthly AMS report'!GN:GO,2,FALSE)</f>
        <v>44469</v>
      </c>
      <c r="AQ188" s="316" t="e">
        <v>#N/A</v>
      </c>
      <c r="AR188" s="3"/>
      <c r="AS188" s="3"/>
      <c r="AT188" s="5">
        <v>8</v>
      </c>
      <c r="AU188" s="5">
        <v>16</v>
      </c>
      <c r="AV188" s="5">
        <v>50</v>
      </c>
      <c r="AW188" s="5"/>
      <c r="AX188" s="5"/>
      <c r="AY188" s="5"/>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c r="EO188" s="3"/>
      <c r="EP188" s="3"/>
      <c r="EQ188" s="3"/>
      <c r="ER188" s="3"/>
      <c r="ES188" s="3"/>
      <c r="ET188" s="3"/>
      <c r="EU188" s="3"/>
      <c r="EV188" s="3"/>
      <c r="EW188" s="3"/>
      <c r="EX188" s="3"/>
      <c r="EY188" s="3"/>
      <c r="EZ188" s="3"/>
      <c r="FA188" s="3"/>
      <c r="FB188" s="3"/>
      <c r="FC188" s="3"/>
      <c r="FD188" s="3"/>
      <c r="FE188" s="3"/>
      <c r="FF188" s="3"/>
      <c r="FG188" s="3"/>
      <c r="FH188" s="3"/>
      <c r="FI188" s="3"/>
      <c r="FJ188" s="3"/>
      <c r="FK188" s="3"/>
      <c r="FL188" s="3"/>
      <c r="FM188" s="3"/>
      <c r="FN188" s="3"/>
      <c r="FO188" s="3"/>
      <c r="FP188" s="3"/>
      <c r="FQ188" s="3"/>
      <c r="FR188" s="3"/>
      <c r="FS188" s="3"/>
      <c r="FT188" s="3"/>
      <c r="FU188" s="3"/>
      <c r="FV188" s="3"/>
      <c r="FW188" s="19"/>
    </row>
    <row r="189" spans="1:179" ht="16.5" customHeight="1" x14ac:dyDescent="0.25">
      <c r="A189" s="44" t="s">
        <v>1246</v>
      </c>
      <c r="B189" s="3"/>
      <c r="C189" s="22" t="s">
        <v>1247</v>
      </c>
      <c r="D189" s="5" t="str">
        <f>VLOOKUP(F189,route!A:B,2,FALSE)</f>
        <v>MSP Dryer Dry</v>
      </c>
      <c r="E189" s="193">
        <v>3648</v>
      </c>
      <c r="F189" s="265" t="s">
        <v>287</v>
      </c>
      <c r="G189" s="231" t="s">
        <v>1248</v>
      </c>
      <c r="H189" s="193" t="s">
        <v>3163</v>
      </c>
      <c r="I189" s="193" t="s">
        <v>1248</v>
      </c>
      <c r="K189" s="193" t="s">
        <v>2645</v>
      </c>
      <c r="L189" s="193"/>
      <c r="M189" s="5" t="s">
        <v>662</v>
      </c>
      <c r="N189" s="21" t="s">
        <v>16</v>
      </c>
      <c r="O189" s="25"/>
      <c r="P189" s="21" t="s">
        <v>663</v>
      </c>
      <c r="Q189" s="21">
        <v>4</v>
      </c>
      <c r="R189" s="21">
        <v>4</v>
      </c>
      <c r="S189" s="21">
        <v>4</v>
      </c>
      <c r="T189" s="21" t="s">
        <v>16</v>
      </c>
      <c r="U189" s="21" t="s">
        <v>663</v>
      </c>
      <c r="V189" s="25"/>
      <c r="W189" s="21" t="s">
        <v>16</v>
      </c>
      <c r="X189" s="21" t="s">
        <v>663</v>
      </c>
      <c r="Y189" s="21" t="s">
        <v>16</v>
      </c>
      <c r="Z189" s="21" t="s">
        <v>4</v>
      </c>
      <c r="AA189" s="21">
        <v>4</v>
      </c>
      <c r="AB189" s="21"/>
      <c r="AC189" s="214"/>
      <c r="AD189" s="214"/>
      <c r="AE189" s="21" t="s">
        <v>663</v>
      </c>
      <c r="AF189" s="21" t="s">
        <v>4</v>
      </c>
      <c r="AG189" s="21">
        <v>3</v>
      </c>
      <c r="AH189" s="21" t="s">
        <v>16</v>
      </c>
      <c r="AI189" s="21" t="s">
        <v>664</v>
      </c>
      <c r="AJ189" s="21" t="s">
        <v>664</v>
      </c>
      <c r="AK189" s="21" t="s">
        <v>16</v>
      </c>
      <c r="AL189" s="21" t="s">
        <v>16</v>
      </c>
      <c r="AM189" s="201" t="s">
        <v>3164</v>
      </c>
      <c r="AN189" s="386">
        <v>7253190</v>
      </c>
      <c r="AO189" s="314" t="e">
        <f>VLOOKUP(AN189,#REF!,1,FALSE)</f>
        <v>#REF!</v>
      </c>
      <c r="AP189" s="315">
        <f>VLOOKUP(F189,'Monthly AMS report'!GN:GO,2,FALSE)</f>
        <v>44469</v>
      </c>
      <c r="AQ189" s="316" t="e">
        <v>#N/A</v>
      </c>
      <c r="AR189" s="3"/>
      <c r="AS189" s="3"/>
      <c r="AT189" s="5">
        <v>12</v>
      </c>
      <c r="AU189" s="5">
        <v>16</v>
      </c>
      <c r="AV189" s="5">
        <v>50</v>
      </c>
      <c r="AW189" s="5"/>
      <c r="AX189" s="5"/>
      <c r="AY189" s="5"/>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c r="DY189" s="3"/>
      <c r="DZ189" s="3"/>
      <c r="EA189" s="3"/>
      <c r="EB189" s="3"/>
      <c r="EC189" s="3"/>
      <c r="ED189" s="3"/>
      <c r="EE189" s="3"/>
      <c r="EF189" s="3"/>
      <c r="EG189" s="3"/>
      <c r="EH189" s="3"/>
      <c r="EI189" s="3"/>
      <c r="EJ189" s="3"/>
      <c r="EK189" s="3"/>
      <c r="EL189" s="3"/>
      <c r="EM189" s="3"/>
      <c r="EN189" s="3"/>
      <c r="EO189" s="3"/>
      <c r="EP189" s="3"/>
      <c r="EQ189" s="3"/>
      <c r="ER189" s="3"/>
      <c r="ES189" s="3"/>
      <c r="ET189" s="3"/>
      <c r="EU189" s="3"/>
      <c r="EV189" s="3"/>
      <c r="EW189" s="3"/>
      <c r="EX189" s="3"/>
      <c r="EY189" s="3"/>
      <c r="EZ189" s="3"/>
      <c r="FA189" s="3"/>
      <c r="FB189" s="3"/>
      <c r="FC189" s="3"/>
      <c r="FD189" s="3"/>
      <c r="FE189" s="3"/>
      <c r="FF189" s="3"/>
      <c r="FG189" s="3"/>
      <c r="FH189" s="3"/>
      <c r="FI189" s="3"/>
      <c r="FJ189" s="3"/>
      <c r="FK189" s="3"/>
      <c r="FL189" s="3"/>
      <c r="FM189" s="3"/>
      <c r="FN189" s="3"/>
      <c r="FO189" s="3"/>
      <c r="FP189" s="3"/>
      <c r="FQ189" s="3"/>
      <c r="FR189" s="3"/>
      <c r="FS189" s="3"/>
      <c r="FT189" s="3"/>
      <c r="FU189" s="3"/>
      <c r="FV189" s="3"/>
      <c r="FW189" s="19"/>
    </row>
    <row r="190" spans="1:179" ht="16.5" customHeight="1" x14ac:dyDescent="0.25">
      <c r="A190" s="46" t="s">
        <v>1249</v>
      </c>
      <c r="B190" s="3"/>
      <c r="C190" s="22" t="s">
        <v>1250</v>
      </c>
      <c r="D190" s="5" t="str">
        <f>VLOOKUP(F190,route!A:B,2,FALSE)</f>
        <v>MSP Dryer Dry</v>
      </c>
      <c r="E190" s="193">
        <v>3649</v>
      </c>
      <c r="F190" s="265" t="s">
        <v>288</v>
      </c>
      <c r="G190" s="231" t="s">
        <v>1251</v>
      </c>
      <c r="H190" s="193" t="s">
        <v>2861</v>
      </c>
      <c r="I190" s="193" t="s">
        <v>1251</v>
      </c>
      <c r="K190" s="193" t="s">
        <v>2645</v>
      </c>
      <c r="L190" s="193"/>
      <c r="M190" s="5" t="s">
        <v>662</v>
      </c>
      <c r="N190" s="21" t="s">
        <v>16</v>
      </c>
      <c r="O190" s="25"/>
      <c r="P190" s="21" t="s">
        <v>663</v>
      </c>
      <c r="Q190" s="21">
        <v>2</v>
      </c>
      <c r="R190" s="21" t="s">
        <v>663</v>
      </c>
      <c r="S190" s="21" t="s">
        <v>663</v>
      </c>
      <c r="T190" s="21" t="s">
        <v>16</v>
      </c>
      <c r="U190" s="21" t="s">
        <v>663</v>
      </c>
      <c r="V190" s="25"/>
      <c r="W190" s="21" t="s">
        <v>16</v>
      </c>
      <c r="X190" s="21" t="s">
        <v>663</v>
      </c>
      <c r="Y190" s="21" t="s">
        <v>16</v>
      </c>
      <c r="Z190" s="21">
        <v>2</v>
      </c>
      <c r="AA190" s="21">
        <v>2</v>
      </c>
      <c r="AB190" s="21"/>
      <c r="AC190" s="214"/>
      <c r="AD190" s="214"/>
      <c r="AE190" s="21">
        <v>2</v>
      </c>
      <c r="AF190" s="21">
        <v>3</v>
      </c>
      <c r="AG190" s="21">
        <v>3</v>
      </c>
      <c r="AH190" s="21" t="s">
        <v>16</v>
      </c>
      <c r="AI190" s="21">
        <v>3</v>
      </c>
      <c r="AJ190" s="21" t="s">
        <v>664</v>
      </c>
      <c r="AK190" s="21" t="s">
        <v>16</v>
      </c>
      <c r="AL190" s="21" t="s">
        <v>16</v>
      </c>
      <c r="AM190" s="201" t="s">
        <v>3165</v>
      </c>
      <c r="AN190" s="386">
        <v>7253191</v>
      </c>
      <c r="AO190" s="314" t="e">
        <f>VLOOKUP(AN190,#REF!,1,FALSE)</f>
        <v>#REF!</v>
      </c>
      <c r="AP190" s="315">
        <f>VLOOKUP(F190,'Monthly AMS report'!GN:GO,2,FALSE)</f>
        <v>44469</v>
      </c>
      <c r="AQ190" s="316" t="e">
        <v>#N/A</v>
      </c>
      <c r="AR190" s="3"/>
      <c r="AS190" s="3"/>
      <c r="AT190" s="5">
        <v>12</v>
      </c>
      <c r="AU190" s="5">
        <v>16</v>
      </c>
      <c r="AV190" s="5">
        <v>50</v>
      </c>
      <c r="AW190" s="5"/>
      <c r="AX190" s="5"/>
      <c r="AY190" s="5" t="s">
        <v>1267</v>
      </c>
      <c r="AZ190" s="3" t="s">
        <v>1268</v>
      </c>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c r="DY190" s="3"/>
      <c r="DZ190" s="3"/>
      <c r="EA190" s="3"/>
      <c r="EB190" s="3"/>
      <c r="EC190" s="3"/>
      <c r="ED190" s="3"/>
      <c r="EE190" s="3"/>
      <c r="EF190" s="3"/>
      <c r="EG190" s="3"/>
      <c r="EH190" s="3"/>
      <c r="EI190" s="3"/>
      <c r="EJ190" s="3"/>
      <c r="EK190" s="3"/>
      <c r="EL190" s="3"/>
      <c r="EM190" s="3"/>
      <c r="EN190" s="3"/>
      <c r="EO190" s="3"/>
      <c r="EP190" s="3"/>
      <c r="EQ190" s="3"/>
      <c r="ER190" s="3"/>
      <c r="ES190" s="3"/>
      <c r="ET190" s="3"/>
      <c r="EU190" s="3"/>
      <c r="EV190" s="3"/>
      <c r="EW190" s="3"/>
      <c r="EX190" s="3"/>
      <c r="EY190" s="3"/>
      <c r="EZ190" s="3"/>
      <c r="FA190" s="3"/>
      <c r="FB190" s="3"/>
      <c r="FC190" s="3"/>
      <c r="FD190" s="3"/>
      <c r="FE190" s="3"/>
      <c r="FF190" s="3"/>
      <c r="FG190" s="3"/>
      <c r="FH190" s="3"/>
      <c r="FI190" s="3"/>
      <c r="FJ190" s="3"/>
      <c r="FK190" s="3"/>
      <c r="FL190" s="3"/>
      <c r="FM190" s="3"/>
      <c r="FN190" s="3"/>
      <c r="FO190" s="3"/>
      <c r="FP190" s="3"/>
      <c r="FQ190" s="3"/>
      <c r="FR190" s="3"/>
      <c r="FS190" s="3"/>
      <c r="FT190" s="3"/>
      <c r="FU190" s="3"/>
      <c r="FV190" s="3"/>
      <c r="FW190" s="19"/>
    </row>
    <row r="191" spans="1:179" ht="16.5" customHeight="1" x14ac:dyDescent="0.25">
      <c r="A191" s="44" t="s">
        <v>1223</v>
      </c>
      <c r="B191" s="3"/>
      <c r="C191" s="6" t="s">
        <v>1224</v>
      </c>
      <c r="D191" s="5" t="str">
        <f>VLOOKUP(F191,route!A:B,2,FALSE)</f>
        <v>MSP Dryer Dry</v>
      </c>
      <c r="E191" s="193" t="s">
        <v>2513</v>
      </c>
      <c r="F191" s="265" t="s">
        <v>275</v>
      </c>
      <c r="G191" s="231" t="s">
        <v>1225</v>
      </c>
      <c r="H191" s="193" t="s">
        <v>3166</v>
      </c>
      <c r="I191" s="193" t="s">
        <v>1225</v>
      </c>
      <c r="K191" s="193" t="s">
        <v>2645</v>
      </c>
      <c r="L191" s="193"/>
      <c r="M191" s="5" t="s">
        <v>662</v>
      </c>
      <c r="N191" s="21" t="s">
        <v>16</v>
      </c>
      <c r="O191" s="25"/>
      <c r="P191" s="21" t="s">
        <v>663</v>
      </c>
      <c r="Q191" s="21">
        <v>4</v>
      </c>
      <c r="R191" s="21">
        <v>4</v>
      </c>
      <c r="S191" s="21">
        <v>4</v>
      </c>
      <c r="T191" s="21" t="s">
        <v>16</v>
      </c>
      <c r="U191" s="21" t="s">
        <v>663</v>
      </c>
      <c r="V191" s="25"/>
      <c r="W191" s="21" t="s">
        <v>16</v>
      </c>
      <c r="X191" s="21" t="s">
        <v>663</v>
      </c>
      <c r="Y191" s="21" t="s">
        <v>16</v>
      </c>
      <c r="Z191" s="21">
        <v>4</v>
      </c>
      <c r="AA191" s="21" t="s">
        <v>663</v>
      </c>
      <c r="AB191" s="21"/>
      <c r="AC191" s="214"/>
      <c r="AD191" s="214"/>
      <c r="AE191" s="21" t="s">
        <v>663</v>
      </c>
      <c r="AF191" s="21" t="s">
        <v>4</v>
      </c>
      <c r="AG191" s="21">
        <v>4</v>
      </c>
      <c r="AH191" s="21" t="s">
        <v>16</v>
      </c>
      <c r="AI191" s="21" t="s">
        <v>664</v>
      </c>
      <c r="AJ191" s="21" t="s">
        <v>664</v>
      </c>
      <c r="AK191" s="21" t="s">
        <v>16</v>
      </c>
      <c r="AL191" s="21" t="s">
        <v>16</v>
      </c>
      <c r="AM191" s="201" t="s">
        <v>3167</v>
      </c>
      <c r="AN191" s="387"/>
      <c r="AO191" s="314" t="e">
        <f>VLOOKUP(AN191,#REF!,1,FALSE)</f>
        <v>#REF!</v>
      </c>
      <c r="AP191" s="315">
        <f>VLOOKUP(F191,'Monthly AMS report'!GN:GO,2,FALSE)</f>
        <v>44469</v>
      </c>
      <c r="AQ191" s="316" t="e">
        <v>#N/A</v>
      </c>
      <c r="AR191" s="3"/>
      <c r="AS191" s="3"/>
      <c r="AT191" s="5">
        <v>8</v>
      </c>
      <c r="AU191" s="5">
        <v>16</v>
      </c>
      <c r="AV191" s="5">
        <v>50</v>
      </c>
      <c r="AW191" s="5"/>
      <c r="AX191" s="5"/>
      <c r="AY191" s="5"/>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c r="EA191" s="3"/>
      <c r="EB191" s="3"/>
      <c r="EC191" s="3"/>
      <c r="ED191" s="3"/>
      <c r="EE191" s="3"/>
      <c r="EF191" s="3"/>
      <c r="EG191" s="3"/>
      <c r="EH191" s="3"/>
      <c r="EI191" s="3"/>
      <c r="EJ191" s="3"/>
      <c r="EK191" s="3"/>
      <c r="EL191" s="3"/>
      <c r="EM191" s="3"/>
      <c r="EN191" s="3"/>
      <c r="EO191" s="3"/>
      <c r="EP191" s="3"/>
      <c r="EQ191" s="3"/>
      <c r="ER191" s="3"/>
      <c r="ES191" s="3"/>
      <c r="ET191" s="3"/>
      <c r="EU191" s="3"/>
      <c r="EV191" s="3"/>
      <c r="EW191" s="3"/>
      <c r="EX191" s="3"/>
      <c r="EY191" s="3"/>
      <c r="EZ191" s="3"/>
      <c r="FA191" s="3"/>
      <c r="FB191" s="3"/>
      <c r="FC191" s="3"/>
      <c r="FD191" s="3"/>
      <c r="FE191" s="3"/>
      <c r="FF191" s="3"/>
      <c r="FG191" s="3"/>
      <c r="FH191" s="3"/>
      <c r="FI191" s="3"/>
      <c r="FJ191" s="3"/>
      <c r="FK191" s="3"/>
      <c r="FL191" s="3"/>
      <c r="FM191" s="3"/>
      <c r="FN191" s="3"/>
      <c r="FO191" s="3"/>
      <c r="FP191" s="3"/>
      <c r="FQ191" s="3"/>
      <c r="FR191" s="3"/>
      <c r="FS191" s="3"/>
      <c r="FT191" s="3"/>
      <c r="FU191" s="3"/>
      <c r="FV191" s="3"/>
      <c r="FW191" s="19"/>
    </row>
    <row r="192" spans="1:179" ht="16.5" customHeight="1" x14ac:dyDescent="0.25">
      <c r="A192" s="43" t="s">
        <v>1240</v>
      </c>
      <c r="B192" s="3"/>
      <c r="C192" s="22" t="s">
        <v>1241</v>
      </c>
      <c r="D192" s="5" t="str">
        <f>VLOOKUP(F192,route!A:B,2,FALSE)</f>
        <v>MSP Dryer Dry</v>
      </c>
      <c r="E192" s="193">
        <v>3636</v>
      </c>
      <c r="F192" s="265" t="s">
        <v>283</v>
      </c>
      <c r="G192" s="231" t="s">
        <v>1242</v>
      </c>
      <c r="H192" s="193" t="s">
        <v>3168</v>
      </c>
      <c r="I192" s="193" t="s">
        <v>1242</v>
      </c>
      <c r="K192" s="193" t="s">
        <v>2645</v>
      </c>
      <c r="L192" s="193"/>
      <c r="M192" s="5" t="s">
        <v>662</v>
      </c>
      <c r="N192" s="21" t="s">
        <v>16</v>
      </c>
      <c r="O192" s="25"/>
      <c r="P192" s="21" t="s">
        <v>663</v>
      </c>
      <c r="Q192" s="21" t="s">
        <v>663</v>
      </c>
      <c r="R192" s="21" t="s">
        <v>663</v>
      </c>
      <c r="S192" s="21" t="s">
        <v>663</v>
      </c>
      <c r="T192" s="21" t="s">
        <v>16</v>
      </c>
      <c r="U192" s="21" t="s">
        <v>663</v>
      </c>
      <c r="V192" s="25"/>
      <c r="W192" s="21" t="s">
        <v>16</v>
      </c>
      <c r="X192" s="21" t="s">
        <v>663</v>
      </c>
      <c r="Y192" s="21" t="s">
        <v>663</v>
      </c>
      <c r="Z192" s="21">
        <v>3</v>
      </c>
      <c r="AA192" s="21">
        <v>3</v>
      </c>
      <c r="AB192" s="21"/>
      <c r="AC192" s="214"/>
      <c r="AD192" s="214"/>
      <c r="AE192" s="21">
        <v>4</v>
      </c>
      <c r="AF192" s="21">
        <v>3</v>
      </c>
      <c r="AG192" s="21">
        <v>4</v>
      </c>
      <c r="AH192" s="21" t="s">
        <v>16</v>
      </c>
      <c r="AI192" s="21">
        <v>3</v>
      </c>
      <c r="AJ192" s="21" t="s">
        <v>664</v>
      </c>
      <c r="AK192" s="21" t="s">
        <v>16</v>
      </c>
      <c r="AL192" s="21" t="s">
        <v>16</v>
      </c>
      <c r="AM192" s="202" t="s">
        <v>3169</v>
      </c>
      <c r="AN192" s="387" t="s">
        <v>598</v>
      </c>
      <c r="AO192" s="314" t="e">
        <f>VLOOKUP(AN192,#REF!,1,FALSE)</f>
        <v>#REF!</v>
      </c>
      <c r="AP192" s="315">
        <f>VLOOKUP(F192,'Monthly AMS report'!GN:GO,2,FALSE)</f>
        <v>44469</v>
      </c>
      <c r="AQ192" s="316" t="e">
        <v>#N/A</v>
      </c>
      <c r="AR192" s="3"/>
      <c r="AS192" s="3"/>
      <c r="AT192" s="5">
        <v>12</v>
      </c>
      <c r="AU192" s="5">
        <v>16</v>
      </c>
      <c r="AV192" s="5">
        <v>4</v>
      </c>
      <c r="AW192" s="5"/>
      <c r="AX192" s="5"/>
      <c r="AY192" s="5"/>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c r="EO192" s="3"/>
      <c r="EP192" s="3"/>
      <c r="EQ192" s="3"/>
      <c r="ER192" s="3"/>
      <c r="ES192" s="3"/>
      <c r="ET192" s="3"/>
      <c r="EU192" s="3"/>
      <c r="EV192" s="3"/>
      <c r="EW192" s="3"/>
      <c r="EX192" s="3"/>
      <c r="EY192" s="3"/>
      <c r="EZ192" s="3"/>
      <c r="FA192" s="3"/>
      <c r="FB192" s="3"/>
      <c r="FC192" s="3"/>
      <c r="FD192" s="3"/>
      <c r="FE192" s="3"/>
      <c r="FF192" s="3"/>
      <c r="FG192" s="3"/>
      <c r="FH192" s="3"/>
      <c r="FI192" s="3"/>
      <c r="FJ192" s="3"/>
      <c r="FK192" s="3"/>
      <c r="FL192" s="3"/>
      <c r="FM192" s="3"/>
      <c r="FN192" s="3"/>
      <c r="FO192" s="3"/>
      <c r="FP192" s="3"/>
      <c r="FQ192" s="3"/>
      <c r="FR192" s="3"/>
      <c r="FS192" s="3"/>
      <c r="FT192" s="3"/>
      <c r="FU192" s="3"/>
      <c r="FV192" s="3"/>
      <c r="FW192" s="19"/>
    </row>
    <row r="193" spans="1:181" ht="16.5" customHeight="1" x14ac:dyDescent="0.2">
      <c r="A193" s="43" t="s">
        <v>1262</v>
      </c>
      <c r="B193" s="3"/>
      <c r="C193" s="22" t="s">
        <v>1263</v>
      </c>
      <c r="D193" s="5" t="str">
        <f>VLOOKUP(F193,route!A:B,2,FALSE)</f>
        <v>MSP Dryer Dry</v>
      </c>
      <c r="E193" s="233">
        <v>3710</v>
      </c>
      <c r="F193" s="265" t="s">
        <v>292</v>
      </c>
      <c r="G193" s="231" t="s">
        <v>1263</v>
      </c>
      <c r="H193" s="193" t="s">
        <v>2929</v>
      </c>
      <c r="I193" s="193" t="s">
        <v>1263</v>
      </c>
      <c r="K193" s="193" t="s">
        <v>2645</v>
      </c>
      <c r="L193" s="193"/>
      <c r="M193" s="5" t="s">
        <v>662</v>
      </c>
      <c r="N193" s="21" t="s">
        <v>16</v>
      </c>
      <c r="O193" s="25"/>
      <c r="P193" s="21" t="s">
        <v>663</v>
      </c>
      <c r="Q193" s="21" t="s">
        <v>16</v>
      </c>
      <c r="R193" s="21" t="s">
        <v>663</v>
      </c>
      <c r="S193" s="21" t="s">
        <v>663</v>
      </c>
      <c r="T193" s="21" t="s">
        <v>16</v>
      </c>
      <c r="U193" s="21" t="s">
        <v>663</v>
      </c>
      <c r="V193" s="25"/>
      <c r="W193" s="21" t="s">
        <v>16</v>
      </c>
      <c r="X193" s="21" t="s">
        <v>663</v>
      </c>
      <c r="Y193" s="21" t="s">
        <v>663</v>
      </c>
      <c r="Z193" s="21">
        <v>4</v>
      </c>
      <c r="AA193" s="21">
        <v>4</v>
      </c>
      <c r="AB193" s="21"/>
      <c r="AC193" s="214"/>
      <c r="AD193" s="214"/>
      <c r="AE193" s="21">
        <v>4</v>
      </c>
      <c r="AF193" s="21" t="s">
        <v>4</v>
      </c>
      <c r="AG193" s="21">
        <v>4</v>
      </c>
      <c r="AH193" s="21" t="s">
        <v>16</v>
      </c>
      <c r="AI193" s="21">
        <v>4</v>
      </c>
      <c r="AJ193" s="21" t="s">
        <v>664</v>
      </c>
      <c r="AK193" s="21" t="s">
        <v>664</v>
      </c>
      <c r="AL193" s="21" t="s">
        <v>16</v>
      </c>
      <c r="AM193" s="201" t="s">
        <v>3170</v>
      </c>
      <c r="AN193" s="387"/>
      <c r="AO193" s="314" t="e">
        <f>VLOOKUP(AN193,#REF!,1,FALSE)</f>
        <v>#REF!</v>
      </c>
      <c r="AP193" s="315">
        <f>VLOOKUP(F193,'Monthly AMS report'!GN:GO,2,FALSE)</f>
        <v>44488</v>
      </c>
      <c r="AQ193" s="316" t="e">
        <v>#N/A</v>
      </c>
      <c r="AR193" s="3"/>
      <c r="AS193" s="3"/>
      <c r="AT193" s="5">
        <v>12</v>
      </c>
      <c r="AU193" s="5">
        <v>12</v>
      </c>
      <c r="AV193" s="5">
        <v>4</v>
      </c>
      <c r="AW193" s="5"/>
      <c r="AX193" s="5"/>
      <c r="AY193" s="5"/>
      <c r="AZ193" s="3"/>
      <c r="BA193" s="3"/>
      <c r="BB193" s="3"/>
      <c r="BC193" s="3" t="s">
        <v>716</v>
      </c>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c r="EO193" s="3"/>
      <c r="EP193" s="3"/>
      <c r="EQ193" s="3"/>
      <c r="ER193" s="3"/>
      <c r="ES193" s="3"/>
      <c r="ET193" s="3"/>
      <c r="EU193" s="3"/>
      <c r="EV193" s="3"/>
      <c r="EW193" s="3"/>
      <c r="EX193" s="3"/>
      <c r="EY193" s="3"/>
      <c r="EZ193" s="3"/>
      <c r="FA193" s="3"/>
      <c r="FB193" s="3"/>
      <c r="FC193" s="3"/>
      <c r="FD193" s="3"/>
      <c r="FE193" s="3"/>
      <c r="FF193" s="3"/>
      <c r="FG193" s="3"/>
      <c r="FH193" s="3"/>
      <c r="FI193" s="3"/>
      <c r="FJ193" s="3"/>
      <c r="FK193" s="3"/>
      <c r="FL193" s="3"/>
      <c r="FM193" s="3"/>
      <c r="FN193" s="3"/>
      <c r="FO193" s="3"/>
      <c r="FP193" s="3"/>
      <c r="FQ193" s="3"/>
      <c r="FR193" s="3"/>
      <c r="FS193" s="3"/>
      <c r="FT193" s="3"/>
      <c r="FU193" s="3"/>
      <c r="FV193" s="3"/>
      <c r="FW193" s="19"/>
    </row>
    <row r="194" spans="1:181" ht="16.5" customHeight="1" x14ac:dyDescent="0.25">
      <c r="A194" s="43" t="s">
        <v>1230</v>
      </c>
      <c r="B194" s="3"/>
      <c r="C194" s="3" t="s">
        <v>1231</v>
      </c>
      <c r="D194" s="5" t="str">
        <f>VLOOKUP(F194,route!A:B,2,FALSE)</f>
        <v>MSP Dryer Dry</v>
      </c>
      <c r="E194" s="232"/>
      <c r="F194" s="263" t="s">
        <v>290</v>
      </c>
      <c r="G194" s="264" t="s">
        <v>1232</v>
      </c>
      <c r="H194" s="235"/>
      <c r="J194" s="6"/>
      <c r="L194" s="193"/>
      <c r="M194" s="5" t="s">
        <v>813</v>
      </c>
      <c r="N194" s="25" t="s">
        <v>16</v>
      </c>
      <c r="O194" s="25" t="s">
        <v>16</v>
      </c>
      <c r="P194" s="25" t="s">
        <v>16</v>
      </c>
      <c r="Q194" s="25" t="s">
        <v>16</v>
      </c>
      <c r="R194" s="25" t="s">
        <v>16</v>
      </c>
      <c r="S194" s="25" t="s">
        <v>16</v>
      </c>
      <c r="T194" s="25" t="s">
        <v>16</v>
      </c>
      <c r="U194" s="25" t="s">
        <v>16</v>
      </c>
      <c r="V194" s="25"/>
      <c r="W194" s="25" t="s">
        <v>16</v>
      </c>
      <c r="X194" s="25" t="s">
        <v>16</v>
      </c>
      <c r="Y194" s="25" t="s">
        <v>16</v>
      </c>
      <c r="Z194" s="25" t="s">
        <v>16</v>
      </c>
      <c r="AA194" s="25" t="s">
        <v>16</v>
      </c>
      <c r="AB194" s="25"/>
      <c r="AC194" s="214"/>
      <c r="AD194" s="214"/>
      <c r="AE194" s="25" t="s">
        <v>16</v>
      </c>
      <c r="AF194" s="25" t="s">
        <v>16</v>
      </c>
      <c r="AG194" s="21" t="s">
        <v>16</v>
      </c>
      <c r="AH194" s="21" t="s">
        <v>16</v>
      </c>
      <c r="AI194" s="21" t="s">
        <v>664</v>
      </c>
      <c r="AJ194" s="21" t="s">
        <v>16</v>
      </c>
      <c r="AK194" s="21" t="s">
        <v>16</v>
      </c>
      <c r="AL194" s="21" t="s">
        <v>16</v>
      </c>
      <c r="AM194" s="25" t="s">
        <v>3171</v>
      </c>
      <c r="AN194" s="387"/>
      <c r="AO194" s="95"/>
      <c r="AP194" s="315">
        <f>VLOOKUP(F194,'Monthly AMS report'!GN:GO,2,FALSE)</f>
        <v>44421</v>
      </c>
      <c r="AQ194" s="316"/>
      <c r="AR194" s="22"/>
      <c r="AS194" s="22"/>
      <c r="AT194" s="5">
        <v>1</v>
      </c>
      <c r="AV194" s="5"/>
      <c r="AW194" s="5"/>
      <c r="AX194" s="5"/>
      <c r="AY194" s="5"/>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c r="ET194" s="3"/>
      <c r="EU194" s="3"/>
      <c r="EV194" s="3"/>
      <c r="EW194" s="3"/>
      <c r="EX194" s="3"/>
      <c r="EY194" s="3"/>
      <c r="EZ194" s="3"/>
      <c r="FA194" s="3"/>
      <c r="FB194" s="3"/>
      <c r="FC194" s="3"/>
      <c r="FD194" s="3"/>
      <c r="FE194" s="3"/>
      <c r="FF194" s="3"/>
      <c r="FG194" s="3"/>
      <c r="FH194" s="3"/>
      <c r="FI194" s="3"/>
      <c r="FJ194" s="3"/>
      <c r="FK194" s="3"/>
      <c r="FL194" s="3"/>
      <c r="FM194" s="3"/>
      <c r="FN194" s="3"/>
      <c r="FO194" s="3"/>
      <c r="FP194" s="3"/>
      <c r="FQ194" s="3"/>
      <c r="FR194" s="3"/>
      <c r="FS194" s="3"/>
      <c r="FT194" s="3"/>
      <c r="FU194" s="3"/>
      <c r="FV194" s="3"/>
      <c r="FW194" s="19"/>
    </row>
    <row r="195" spans="1:181" ht="16.5" customHeight="1" x14ac:dyDescent="0.25">
      <c r="A195" s="43" t="s">
        <v>1258</v>
      </c>
      <c r="B195" s="3"/>
      <c r="C195" s="3" t="s">
        <v>1259</v>
      </c>
      <c r="D195" s="5" t="str">
        <f>VLOOKUP(F195,route!A:B,2,FALSE)</f>
        <v>MSP Dryer Dry</v>
      </c>
      <c r="E195" s="232"/>
      <c r="F195" s="263" t="s">
        <v>291</v>
      </c>
      <c r="G195" s="231" t="s">
        <v>1260</v>
      </c>
      <c r="H195" s="235"/>
      <c r="J195" s="6"/>
      <c r="L195" s="193"/>
      <c r="M195" s="5" t="s">
        <v>813</v>
      </c>
      <c r="N195" s="25" t="s">
        <v>16</v>
      </c>
      <c r="O195" s="25" t="s">
        <v>16</v>
      </c>
      <c r="P195" s="25" t="s">
        <v>16</v>
      </c>
      <c r="Q195" s="25" t="s">
        <v>16</v>
      </c>
      <c r="R195" s="25" t="s">
        <v>16</v>
      </c>
      <c r="S195" s="25" t="s">
        <v>16</v>
      </c>
      <c r="T195" s="25" t="s">
        <v>16</v>
      </c>
      <c r="U195" s="25" t="s">
        <v>16</v>
      </c>
      <c r="V195" s="25"/>
      <c r="W195" s="25" t="s">
        <v>16</v>
      </c>
      <c r="X195" s="25" t="s">
        <v>16</v>
      </c>
      <c r="Y195" s="25" t="s">
        <v>16</v>
      </c>
      <c r="Z195" s="25" t="s">
        <v>16</v>
      </c>
      <c r="AA195" s="25" t="s">
        <v>16</v>
      </c>
      <c r="AB195" s="25"/>
      <c r="AC195" s="214"/>
      <c r="AD195" s="214"/>
      <c r="AE195" s="25" t="s">
        <v>16</v>
      </c>
      <c r="AF195" s="25" t="s">
        <v>16</v>
      </c>
      <c r="AG195" s="21" t="s">
        <v>16</v>
      </c>
      <c r="AH195" s="21" t="s">
        <v>16</v>
      </c>
      <c r="AI195" s="21">
        <v>3</v>
      </c>
      <c r="AJ195" s="21" t="s">
        <v>16</v>
      </c>
      <c r="AK195" s="21" t="s">
        <v>16</v>
      </c>
      <c r="AL195" s="21" t="s">
        <v>16</v>
      </c>
      <c r="AM195" s="25" t="s">
        <v>3172</v>
      </c>
      <c r="AN195" s="383">
        <v>7257842</v>
      </c>
      <c r="AO195" s="95"/>
      <c r="AP195" s="315">
        <f>VLOOKUP(F195,'Monthly AMS report'!GN:GO,2,FALSE)</f>
        <v>44421</v>
      </c>
      <c r="AQ195" s="316"/>
      <c r="AR195" s="22"/>
      <c r="AS195" s="22"/>
      <c r="AT195" s="5">
        <v>1</v>
      </c>
      <c r="AV195" s="5"/>
      <c r="AW195" s="5"/>
      <c r="AX195" s="5"/>
      <c r="AY195" s="5"/>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c r="EO195" s="3"/>
      <c r="EP195" s="3"/>
      <c r="EQ195" s="3"/>
      <c r="ER195" s="3"/>
      <c r="ES195" s="3"/>
      <c r="ET195" s="3"/>
      <c r="EU195" s="3"/>
      <c r="EV195" s="3"/>
      <c r="EW195" s="3"/>
      <c r="EX195" s="3"/>
      <c r="EY195" s="3"/>
      <c r="EZ195" s="3"/>
      <c r="FA195" s="3"/>
      <c r="FB195" s="3"/>
      <c r="FC195" s="3"/>
      <c r="FD195" s="3"/>
      <c r="FE195" s="3"/>
      <c r="FF195" s="3"/>
      <c r="FG195" s="3"/>
      <c r="FH195" s="3"/>
      <c r="FI195" s="3"/>
      <c r="FJ195" s="3"/>
      <c r="FK195" s="3"/>
      <c r="FL195" s="3"/>
      <c r="FM195" s="3"/>
      <c r="FN195" s="3"/>
      <c r="FO195" s="3"/>
      <c r="FP195" s="3"/>
      <c r="FQ195" s="3"/>
      <c r="FR195" s="3"/>
      <c r="FS195" s="3"/>
      <c r="FT195" s="3"/>
      <c r="FU195" s="3"/>
      <c r="FV195" s="3"/>
      <c r="FW195" s="19"/>
    </row>
    <row r="196" spans="1:181" ht="16.5" customHeight="1" x14ac:dyDescent="0.25">
      <c r="A196" s="43" t="s">
        <v>1969</v>
      </c>
      <c r="B196" s="3"/>
      <c r="C196" s="3" t="s">
        <v>1256</v>
      </c>
      <c r="D196" s="5" t="str">
        <f>VLOOKUP(F196,route!A:B,2,FALSE)</f>
        <v>MSP Dryer Dry</v>
      </c>
      <c r="E196" s="232"/>
      <c r="F196" s="263" t="s">
        <v>543</v>
      </c>
      <c r="G196" s="231" t="s">
        <v>1970</v>
      </c>
      <c r="H196" s="235"/>
      <c r="J196" s="6"/>
      <c r="L196" s="193"/>
      <c r="M196" s="5" t="s">
        <v>813</v>
      </c>
      <c r="N196" s="25" t="s">
        <v>16</v>
      </c>
      <c r="O196" s="25" t="s">
        <v>16</v>
      </c>
      <c r="P196" s="25" t="s">
        <v>16</v>
      </c>
      <c r="Q196" s="25" t="s">
        <v>16</v>
      </c>
      <c r="R196" s="25" t="s">
        <v>16</v>
      </c>
      <c r="S196" s="25" t="s">
        <v>16</v>
      </c>
      <c r="T196" s="25" t="s">
        <v>16</v>
      </c>
      <c r="U196" s="25" t="s">
        <v>16</v>
      </c>
      <c r="V196" s="25"/>
      <c r="W196" s="25" t="s">
        <v>16</v>
      </c>
      <c r="X196" s="25" t="s">
        <v>16</v>
      </c>
      <c r="Y196" s="25" t="s">
        <v>16</v>
      </c>
      <c r="Z196" s="25" t="s">
        <v>16</v>
      </c>
      <c r="AA196" s="25" t="s">
        <v>16</v>
      </c>
      <c r="AB196" s="25"/>
      <c r="AC196" s="214"/>
      <c r="AD196" s="214"/>
      <c r="AE196" s="25" t="s">
        <v>16</v>
      </c>
      <c r="AF196" s="25" t="s">
        <v>16</v>
      </c>
      <c r="AG196" s="21" t="s">
        <v>16</v>
      </c>
      <c r="AH196" s="21" t="s">
        <v>16</v>
      </c>
      <c r="AI196" s="21" t="s">
        <v>664</v>
      </c>
      <c r="AJ196" s="21" t="s">
        <v>16</v>
      </c>
      <c r="AK196" s="21" t="s">
        <v>16</v>
      </c>
      <c r="AL196" s="21" t="s">
        <v>16</v>
      </c>
      <c r="AM196" s="25" t="s">
        <v>3173</v>
      </c>
      <c r="AN196" s="387"/>
      <c r="AO196" s="95"/>
      <c r="AP196" s="315">
        <f>VLOOKUP(F196,'Monthly AMS report'!GN:GO,2,FALSE)</f>
        <v>44421</v>
      </c>
      <c r="AQ196" s="316"/>
      <c r="AR196" s="22"/>
      <c r="AS196" s="22"/>
      <c r="AT196" s="5"/>
      <c r="AV196" s="5"/>
      <c r="AW196" s="5"/>
      <c r="AX196" s="5"/>
      <c r="AY196" s="5"/>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c r="EA196" s="3"/>
      <c r="EB196" s="3"/>
      <c r="EC196" s="3"/>
      <c r="ED196" s="3"/>
      <c r="EE196" s="3"/>
      <c r="EF196" s="3"/>
      <c r="EG196" s="3"/>
      <c r="EH196" s="3"/>
      <c r="EI196" s="3"/>
      <c r="EJ196" s="3"/>
      <c r="EK196" s="3"/>
      <c r="EL196" s="3"/>
      <c r="EM196" s="3"/>
      <c r="EN196" s="3"/>
      <c r="EO196" s="3"/>
      <c r="EP196" s="3"/>
      <c r="EQ196" s="3"/>
      <c r="ER196" s="3"/>
      <c r="ES196" s="3"/>
      <c r="ET196" s="3"/>
      <c r="EU196" s="3"/>
      <c r="EV196" s="3"/>
      <c r="EW196" s="3"/>
      <c r="EX196" s="3"/>
      <c r="EY196" s="3"/>
      <c r="EZ196" s="3"/>
      <c r="FA196" s="3"/>
      <c r="FB196" s="3"/>
      <c r="FC196" s="3"/>
      <c r="FD196" s="3"/>
      <c r="FE196" s="3"/>
      <c r="FF196" s="3"/>
      <c r="FG196" s="3"/>
      <c r="FH196" s="3"/>
      <c r="FI196" s="3"/>
      <c r="FJ196" s="3"/>
      <c r="FK196" s="3"/>
      <c r="FL196" s="3"/>
      <c r="FM196" s="3"/>
      <c r="FN196" s="3"/>
      <c r="FO196" s="3"/>
      <c r="FP196" s="3"/>
      <c r="FQ196" s="3"/>
      <c r="FR196" s="3"/>
      <c r="FS196" s="3"/>
      <c r="FT196" s="5"/>
      <c r="FU196" s="5"/>
      <c r="FV196" s="5"/>
      <c r="FW196" s="334"/>
      <c r="FX196" s="4"/>
      <c r="FY196" s="4"/>
    </row>
    <row r="197" spans="1:181" ht="16.5" customHeight="1" x14ac:dyDescent="0.25">
      <c r="A197" s="43" t="s">
        <v>1264</v>
      </c>
      <c r="B197" s="3"/>
      <c r="C197" s="3" t="s">
        <v>1265</v>
      </c>
      <c r="D197" s="5" t="str">
        <f>VLOOKUP(F197,route!A:B,2,FALSE)</f>
        <v>MSP Dryer Dry</v>
      </c>
      <c r="E197" s="232"/>
      <c r="F197" s="263" t="s">
        <v>303</v>
      </c>
      <c r="G197" s="264" t="s">
        <v>1266</v>
      </c>
      <c r="H197" s="235"/>
      <c r="J197" s="6"/>
      <c r="L197" s="193"/>
      <c r="M197" s="5" t="s">
        <v>813</v>
      </c>
      <c r="N197" s="25" t="s">
        <v>16</v>
      </c>
      <c r="O197" s="25" t="s">
        <v>16</v>
      </c>
      <c r="P197" s="25" t="s">
        <v>16</v>
      </c>
      <c r="Q197" s="25" t="s">
        <v>16</v>
      </c>
      <c r="R197" s="25" t="s">
        <v>16</v>
      </c>
      <c r="S197" s="25" t="s">
        <v>16</v>
      </c>
      <c r="T197" s="25" t="s">
        <v>16</v>
      </c>
      <c r="U197" s="25" t="s">
        <v>16</v>
      </c>
      <c r="V197" s="25"/>
      <c r="W197" s="25" t="s">
        <v>16</v>
      </c>
      <c r="X197" s="25" t="s">
        <v>16</v>
      </c>
      <c r="Y197" s="25" t="s">
        <v>16</v>
      </c>
      <c r="Z197" s="25" t="s">
        <v>16</v>
      </c>
      <c r="AA197" s="25" t="s">
        <v>16</v>
      </c>
      <c r="AB197" s="25"/>
      <c r="AC197" s="214"/>
      <c r="AD197" s="214"/>
      <c r="AE197" s="25" t="s">
        <v>16</v>
      </c>
      <c r="AF197" s="25" t="s">
        <v>16</v>
      </c>
      <c r="AG197" s="21" t="s">
        <v>16</v>
      </c>
      <c r="AH197" s="21" t="s">
        <v>16</v>
      </c>
      <c r="AI197" s="21" t="s">
        <v>664</v>
      </c>
      <c r="AJ197" s="21" t="s">
        <v>16</v>
      </c>
      <c r="AK197" s="21" t="s">
        <v>16</v>
      </c>
      <c r="AL197" s="21" t="s">
        <v>16</v>
      </c>
      <c r="AN197" s="387"/>
      <c r="AO197" s="95"/>
      <c r="AP197" s="315">
        <f>VLOOKUP(F197,'Monthly AMS report'!GN:GO,2,FALSE)</f>
        <v>44421</v>
      </c>
      <c r="AQ197" s="316"/>
      <c r="AR197" s="22"/>
      <c r="AS197" s="22"/>
      <c r="AT197" s="5"/>
      <c r="AV197" s="5"/>
      <c r="AW197" s="5"/>
      <c r="AX197" s="5"/>
      <c r="AY197" s="5"/>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c r="EA197" s="3"/>
      <c r="EB197" s="3"/>
      <c r="EC197" s="3"/>
      <c r="ED197" s="3"/>
      <c r="EE197" s="3"/>
      <c r="EF197" s="3"/>
      <c r="EG197" s="3"/>
      <c r="EH197" s="3"/>
      <c r="EI197" s="3"/>
      <c r="EJ197" s="3"/>
      <c r="EK197" s="3"/>
      <c r="EL197" s="3"/>
      <c r="EM197" s="3"/>
      <c r="EN197" s="3"/>
      <c r="EO197" s="3"/>
      <c r="EP197" s="3"/>
      <c r="EQ197" s="3"/>
      <c r="ER197" s="3"/>
      <c r="ES197" s="3"/>
      <c r="ET197" s="3"/>
      <c r="EU197" s="3"/>
      <c r="EV197" s="3"/>
      <c r="EW197" s="3"/>
      <c r="EX197" s="3"/>
      <c r="EY197" s="3"/>
      <c r="EZ197" s="3"/>
      <c r="FA197" s="3"/>
      <c r="FB197" s="3"/>
      <c r="FC197" s="3"/>
      <c r="FD197" s="3"/>
      <c r="FE197" s="3"/>
      <c r="FF197" s="3"/>
      <c r="FG197" s="3"/>
      <c r="FH197" s="3"/>
      <c r="FI197" s="3"/>
      <c r="FJ197" s="3"/>
      <c r="FK197" s="3"/>
      <c r="FL197" s="3"/>
      <c r="FM197" s="3"/>
      <c r="FN197" s="3"/>
      <c r="FO197" s="3"/>
      <c r="FP197" s="3"/>
      <c r="FQ197" s="3"/>
      <c r="FR197" s="3"/>
      <c r="FS197" s="3"/>
      <c r="FT197" s="3"/>
      <c r="FU197" s="3"/>
      <c r="FV197" s="3"/>
      <c r="FW197" s="19"/>
    </row>
    <row r="198" spans="1:181" ht="16.5" customHeight="1" x14ac:dyDescent="0.2">
      <c r="A198" s="43" t="s">
        <v>1198</v>
      </c>
      <c r="B198" s="3"/>
      <c r="C198" s="22" t="s">
        <v>1199</v>
      </c>
      <c r="D198" s="5" t="str">
        <f>VLOOKUP(F198,route!A:B,2,FALSE)</f>
        <v>MSP Dryer Dry</v>
      </c>
      <c r="E198" s="233">
        <v>5307</v>
      </c>
      <c r="F198" s="265" t="s">
        <v>256</v>
      </c>
      <c r="G198" s="231" t="s">
        <v>1199</v>
      </c>
      <c r="H198" s="193" t="s">
        <v>3174</v>
      </c>
      <c r="I198" s="193" t="s">
        <v>1199</v>
      </c>
      <c r="K198" s="193" t="s">
        <v>2645</v>
      </c>
      <c r="L198" s="193"/>
      <c r="M198" s="5" t="s">
        <v>676</v>
      </c>
      <c r="N198" s="21" t="s">
        <v>16</v>
      </c>
      <c r="O198" s="25"/>
      <c r="P198" s="21" t="s">
        <v>663</v>
      </c>
      <c r="Q198" s="21" t="s">
        <v>16</v>
      </c>
      <c r="R198" s="21" t="s">
        <v>663</v>
      </c>
      <c r="S198" s="21" t="s">
        <v>663</v>
      </c>
      <c r="T198" s="21" t="s">
        <v>16</v>
      </c>
      <c r="U198" s="21" t="s">
        <v>663</v>
      </c>
      <c r="V198" s="25"/>
      <c r="W198" s="21" t="s">
        <v>16</v>
      </c>
      <c r="X198" s="21" t="s">
        <v>16</v>
      </c>
      <c r="Y198" s="21" t="s">
        <v>16</v>
      </c>
      <c r="Z198" s="21" t="s">
        <v>4</v>
      </c>
      <c r="AA198" s="21" t="s">
        <v>663</v>
      </c>
      <c r="AB198" s="21"/>
      <c r="AC198" s="214"/>
      <c r="AD198" s="214"/>
      <c r="AE198" s="21" t="s">
        <v>16</v>
      </c>
      <c r="AF198" s="21" t="s">
        <v>4</v>
      </c>
      <c r="AG198" s="21" t="s">
        <v>663</v>
      </c>
      <c r="AH198" s="21" t="s">
        <v>16</v>
      </c>
      <c r="AI198" s="21" t="s">
        <v>664</v>
      </c>
      <c r="AJ198" s="21" t="s">
        <v>16</v>
      </c>
      <c r="AK198" s="21" t="s">
        <v>16</v>
      </c>
      <c r="AL198" s="21" t="s">
        <v>16</v>
      </c>
      <c r="AN198" s="387"/>
      <c r="AO198" s="314" t="e">
        <f>VLOOKUP(AN198,#REF!,1,FALSE)</f>
        <v>#REF!</v>
      </c>
      <c r="AP198" s="315">
        <f>VLOOKUP(F198,'Monthly AMS report'!GN:GO,2,FALSE)</f>
        <v>44421</v>
      </c>
      <c r="AQ198" s="316" t="e">
        <v>#N/A</v>
      </c>
      <c r="AR198" s="3"/>
      <c r="AS198" s="3"/>
      <c r="AT198" s="5"/>
      <c r="AU198" s="5">
        <v>16</v>
      </c>
      <c r="AV198" s="5">
        <v>43</v>
      </c>
      <c r="AW198" s="5"/>
      <c r="AX198" s="5"/>
      <c r="AY198" s="5"/>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c r="DV198" s="3"/>
      <c r="DW198" s="3"/>
      <c r="DX198" s="3"/>
      <c r="DY198" s="3"/>
      <c r="DZ198" s="3"/>
      <c r="EA198" s="3"/>
      <c r="EB198" s="3"/>
      <c r="EC198" s="3"/>
      <c r="ED198" s="3"/>
      <c r="EE198" s="3"/>
      <c r="EF198" s="3"/>
      <c r="EG198" s="3"/>
      <c r="EH198" s="3"/>
      <c r="EI198" s="3"/>
      <c r="EJ198" s="3"/>
      <c r="EK198" s="3"/>
      <c r="EL198" s="3"/>
      <c r="EM198" s="3"/>
      <c r="EN198" s="3"/>
      <c r="EO198" s="3"/>
      <c r="EP198" s="3"/>
      <c r="EQ198" s="3"/>
      <c r="ER198" s="3"/>
      <c r="ES198" s="3"/>
      <c r="ET198" s="3"/>
      <c r="EU198" s="3"/>
      <c r="EV198" s="3"/>
      <c r="EW198" s="3"/>
      <c r="EX198" s="3"/>
      <c r="EY198" s="3"/>
      <c r="EZ198" s="3"/>
      <c r="FA198" s="3"/>
      <c r="FB198" s="3"/>
      <c r="FC198" s="3"/>
      <c r="FD198" s="3"/>
      <c r="FE198" s="3"/>
      <c r="FF198" s="3"/>
      <c r="FG198" s="3"/>
      <c r="FH198" s="3"/>
      <c r="FI198" s="3"/>
      <c r="FJ198" s="3"/>
      <c r="FK198" s="3"/>
      <c r="FL198" s="3"/>
      <c r="FM198" s="3"/>
      <c r="FN198" s="3"/>
      <c r="FO198" s="3"/>
      <c r="FP198" s="3"/>
      <c r="FQ198" s="3"/>
      <c r="FR198" s="3"/>
      <c r="FS198" s="3"/>
      <c r="FT198" s="3"/>
      <c r="FU198" s="3"/>
      <c r="FV198" s="3"/>
      <c r="FW198" s="19"/>
    </row>
    <row r="199" spans="1:181" ht="16.5" customHeight="1" x14ac:dyDescent="0.2">
      <c r="A199" s="43" t="s">
        <v>1291</v>
      </c>
      <c r="B199" s="74"/>
      <c r="C199" s="32" t="s">
        <v>1292</v>
      </c>
      <c r="D199" s="5" t="str">
        <f>VLOOKUP(F199,route!A:B,2,FALSE)</f>
        <v>MSP Dryer Wet</v>
      </c>
      <c r="E199" s="233">
        <v>3471</v>
      </c>
      <c r="F199" s="265" t="s">
        <v>267</v>
      </c>
      <c r="G199" s="231" t="s">
        <v>1293</v>
      </c>
      <c r="H199" s="233" t="s">
        <v>3175</v>
      </c>
      <c r="I199" s="193" t="s">
        <v>1293</v>
      </c>
      <c r="K199" s="193" t="s">
        <v>2647</v>
      </c>
      <c r="L199" s="193"/>
      <c r="M199" s="5" t="s">
        <v>662</v>
      </c>
      <c r="N199" s="21" t="s">
        <v>16</v>
      </c>
      <c r="O199" s="25"/>
      <c r="P199" s="21" t="s">
        <v>663</v>
      </c>
      <c r="Q199" s="21" t="s">
        <v>663</v>
      </c>
      <c r="R199" s="21" t="s">
        <v>663</v>
      </c>
      <c r="S199" s="21" t="s">
        <v>663</v>
      </c>
      <c r="T199" s="21" t="s">
        <v>16</v>
      </c>
      <c r="U199" s="21" t="s">
        <v>16</v>
      </c>
      <c r="V199" s="25"/>
      <c r="W199" s="21" t="s">
        <v>16</v>
      </c>
      <c r="X199" s="21" t="s">
        <v>16</v>
      </c>
      <c r="Y199" s="21" t="s">
        <v>663</v>
      </c>
      <c r="Z199" s="21" t="s">
        <v>663</v>
      </c>
      <c r="AA199" s="21">
        <v>4</v>
      </c>
      <c r="AB199" s="21"/>
      <c r="AC199" s="214"/>
      <c r="AD199" s="214"/>
      <c r="AE199" s="21" t="s">
        <v>663</v>
      </c>
      <c r="AF199" s="21" t="s">
        <v>4</v>
      </c>
      <c r="AG199" s="21" t="s">
        <v>663</v>
      </c>
      <c r="AH199" s="21" t="s">
        <v>664</v>
      </c>
      <c r="AI199" s="21" t="s">
        <v>664</v>
      </c>
      <c r="AJ199" s="21" t="s">
        <v>664</v>
      </c>
      <c r="AK199" s="21" t="s">
        <v>16</v>
      </c>
      <c r="AL199" s="21" t="s">
        <v>16</v>
      </c>
      <c r="AM199" s="25" t="s">
        <v>3176</v>
      </c>
      <c r="AN199" s="387"/>
      <c r="AO199" s="314" t="e">
        <f>VLOOKUP(AN199,#REF!,1,FALSE)</f>
        <v>#REF!</v>
      </c>
      <c r="AP199" s="315">
        <f>VLOOKUP(F199,'Monthly AMS report'!GN:GO,2,FALSE)</f>
        <v>44448</v>
      </c>
      <c r="AQ199" s="316" t="e">
        <v>#N/A</v>
      </c>
      <c r="AR199" s="3"/>
      <c r="AS199" s="3"/>
      <c r="AT199" s="5">
        <v>8</v>
      </c>
      <c r="AU199" s="5">
        <v>16</v>
      </c>
      <c r="AV199" s="5">
        <v>7</v>
      </c>
      <c r="AW199" s="5"/>
      <c r="AX199" s="5"/>
      <c r="AY199" s="5"/>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c r="EH199" s="3"/>
      <c r="EI199" s="3"/>
      <c r="EJ199" s="3"/>
      <c r="EK199" s="3"/>
      <c r="EL199" s="3"/>
      <c r="EM199" s="3"/>
      <c r="EN199" s="3"/>
      <c r="EO199" s="3"/>
      <c r="EP199" s="3"/>
      <c r="EQ199" s="3"/>
      <c r="ER199" s="3"/>
      <c r="ES199" s="3"/>
      <c r="ET199" s="3"/>
      <c r="EU199" s="3"/>
      <c r="EV199" s="3"/>
      <c r="EW199" s="3"/>
      <c r="EX199" s="3"/>
      <c r="EY199" s="3"/>
      <c r="EZ199" s="3"/>
      <c r="FA199" s="3"/>
      <c r="FB199" s="3"/>
      <c r="FC199" s="3"/>
      <c r="FD199" s="3"/>
      <c r="FE199" s="3"/>
      <c r="FF199" s="3"/>
      <c r="FG199" s="3"/>
      <c r="FH199" s="3"/>
      <c r="FI199" s="3"/>
      <c r="FJ199" s="3"/>
      <c r="FK199" s="3"/>
      <c r="FL199" s="3"/>
      <c r="FM199" s="3"/>
      <c r="FN199" s="3"/>
      <c r="FO199" s="3"/>
      <c r="FP199" s="3"/>
      <c r="FQ199" s="3"/>
      <c r="FR199" s="3"/>
      <c r="FS199" s="3"/>
      <c r="FT199" s="3"/>
      <c r="FU199" s="3"/>
      <c r="FV199" s="3"/>
      <c r="FW199" s="19"/>
    </row>
    <row r="200" spans="1:181" ht="16.5" customHeight="1" x14ac:dyDescent="0.2">
      <c r="A200" s="43" t="s">
        <v>1252</v>
      </c>
      <c r="B200" s="3"/>
      <c r="C200" s="22" t="s">
        <v>1253</v>
      </c>
      <c r="D200" s="5" t="str">
        <f>VLOOKUP(F200,route!A:B,2,FALSE)</f>
        <v>MSP Dryer Dry</v>
      </c>
      <c r="E200" s="193">
        <v>3655</v>
      </c>
      <c r="F200" s="265" t="s">
        <v>289</v>
      </c>
      <c r="G200" s="231" t="s">
        <v>1254</v>
      </c>
      <c r="H200" s="193" t="s">
        <v>3177</v>
      </c>
      <c r="I200" s="193" t="s">
        <v>1254</v>
      </c>
      <c r="K200" s="193" t="s">
        <v>2645</v>
      </c>
      <c r="L200" s="193"/>
      <c r="M200" s="5" t="s">
        <v>662</v>
      </c>
      <c r="N200" s="21" t="s">
        <v>16</v>
      </c>
      <c r="O200" s="25"/>
      <c r="P200" s="21" t="s">
        <v>663</v>
      </c>
      <c r="Q200" s="21" t="s">
        <v>663</v>
      </c>
      <c r="R200" s="21" t="s">
        <v>663</v>
      </c>
      <c r="S200" s="21" t="s">
        <v>663</v>
      </c>
      <c r="T200" s="21" t="s">
        <v>16</v>
      </c>
      <c r="U200" s="21" t="s">
        <v>663</v>
      </c>
      <c r="V200" s="25"/>
      <c r="W200" s="21" t="s">
        <v>16</v>
      </c>
      <c r="X200" s="21" t="s">
        <v>663</v>
      </c>
      <c r="Y200" s="21" t="s">
        <v>16</v>
      </c>
      <c r="Z200" s="21">
        <v>4</v>
      </c>
      <c r="AA200" s="21" t="s">
        <v>663</v>
      </c>
      <c r="AB200" s="21"/>
      <c r="AC200" s="214"/>
      <c r="AD200" s="214"/>
      <c r="AE200" s="21" t="s">
        <v>663</v>
      </c>
      <c r="AF200" s="21" t="s">
        <v>16</v>
      </c>
      <c r="AG200" s="21" t="s">
        <v>663</v>
      </c>
      <c r="AH200" s="21" t="s">
        <v>16</v>
      </c>
      <c r="AI200" s="21" t="s">
        <v>664</v>
      </c>
      <c r="AJ200" s="21" t="s">
        <v>664</v>
      </c>
      <c r="AK200" s="21" t="s">
        <v>16</v>
      </c>
      <c r="AL200" s="21" t="s">
        <v>16</v>
      </c>
      <c r="AM200" s="25" t="s">
        <v>132</v>
      </c>
      <c r="AN200" s="387"/>
      <c r="AO200" s="314" t="e">
        <f>VLOOKUP(AN200,#REF!,1,FALSE)</f>
        <v>#REF!</v>
      </c>
      <c r="AP200" s="315">
        <f>VLOOKUP(F200,'Monthly AMS report'!GN:GO,2,FALSE)</f>
        <v>44469</v>
      </c>
      <c r="AQ200" s="316" t="e">
        <v>#N/A</v>
      </c>
      <c r="AR200" s="3"/>
      <c r="AS200" s="3"/>
      <c r="AT200" s="5">
        <v>8</v>
      </c>
      <c r="AU200" s="5">
        <v>16</v>
      </c>
      <c r="AV200" s="5">
        <v>50</v>
      </c>
      <c r="AW200" s="5"/>
      <c r="AX200" s="5"/>
      <c r="AY200" s="5"/>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3"/>
      <c r="FF200" s="3"/>
      <c r="FG200" s="3"/>
      <c r="FH200" s="3"/>
      <c r="FI200" s="3"/>
      <c r="FJ200" s="3"/>
      <c r="FK200" s="3"/>
      <c r="FL200" s="3"/>
      <c r="FM200" s="3"/>
      <c r="FN200" s="3"/>
      <c r="FO200" s="3"/>
      <c r="FP200" s="3"/>
      <c r="FQ200" s="3"/>
      <c r="FR200" s="3"/>
      <c r="FS200" s="3"/>
      <c r="FT200" s="3"/>
      <c r="FU200" s="3"/>
      <c r="FV200" s="3"/>
      <c r="FW200" s="19"/>
    </row>
    <row r="201" spans="1:181" ht="16.5" customHeight="1" x14ac:dyDescent="0.25">
      <c r="A201" s="136" t="s">
        <v>1269</v>
      </c>
      <c r="B201" s="197"/>
      <c r="C201" s="137" t="s">
        <v>1270</v>
      </c>
      <c r="D201" s="5" t="str">
        <f>VLOOKUP(F201,route!A:B,2,FALSE)</f>
        <v>MSP Dryer Dry</v>
      </c>
      <c r="E201" s="193">
        <v>5310</v>
      </c>
      <c r="F201" s="265" t="s">
        <v>295</v>
      </c>
      <c r="G201" s="231" t="s">
        <v>1271</v>
      </c>
      <c r="H201" s="193" t="s">
        <v>3178</v>
      </c>
      <c r="I201" s="193" t="s">
        <v>1271</v>
      </c>
      <c r="K201" s="193" t="s">
        <v>2645</v>
      </c>
      <c r="L201" s="193"/>
      <c r="M201" s="5" t="s">
        <v>662</v>
      </c>
      <c r="N201" s="21" t="s">
        <v>16</v>
      </c>
      <c r="O201" s="25"/>
      <c r="P201" s="21" t="s">
        <v>663</v>
      </c>
      <c r="Q201" s="21" t="s">
        <v>16</v>
      </c>
      <c r="R201" s="21" t="s">
        <v>663</v>
      </c>
      <c r="S201" s="21" t="s">
        <v>663</v>
      </c>
      <c r="T201" s="21" t="s">
        <v>16</v>
      </c>
      <c r="U201" s="21" t="s">
        <v>663</v>
      </c>
      <c r="V201" s="25"/>
      <c r="W201" s="21" t="s">
        <v>16</v>
      </c>
      <c r="X201" s="21" t="s">
        <v>663</v>
      </c>
      <c r="Y201" s="21" t="s">
        <v>663</v>
      </c>
      <c r="Z201" s="21" t="s">
        <v>4</v>
      </c>
      <c r="AA201" s="21" t="s">
        <v>663</v>
      </c>
      <c r="AB201" s="21"/>
      <c r="AC201" s="214"/>
      <c r="AD201" s="214"/>
      <c r="AE201" s="21">
        <v>4</v>
      </c>
      <c r="AF201" s="21" t="s">
        <v>16</v>
      </c>
      <c r="AG201" s="21" t="s">
        <v>663</v>
      </c>
      <c r="AH201" s="21" t="s">
        <v>16</v>
      </c>
      <c r="AI201" s="21" t="s">
        <v>664</v>
      </c>
      <c r="AJ201" s="21" t="s">
        <v>664</v>
      </c>
      <c r="AK201" s="21" t="s">
        <v>16</v>
      </c>
      <c r="AL201" s="21" t="s">
        <v>16</v>
      </c>
      <c r="AM201" s="195" t="s">
        <v>3179</v>
      </c>
      <c r="AN201" s="387"/>
      <c r="AO201" s="314" t="e">
        <f>VLOOKUP(AN201,#REF!,1,FALSE)</f>
        <v>#REF!</v>
      </c>
      <c r="AP201" s="315">
        <f>VLOOKUP(F201,'Monthly AMS report'!GN:GO,2,FALSE)</f>
        <v>44469</v>
      </c>
      <c r="AQ201" s="316" t="e">
        <v>#N/A</v>
      </c>
      <c r="AR201" s="3"/>
      <c r="AS201" s="3"/>
      <c r="AT201" s="5">
        <v>1</v>
      </c>
      <c r="AU201" s="5">
        <v>8</v>
      </c>
      <c r="AV201" s="5">
        <v>4</v>
      </c>
      <c r="AW201" s="5"/>
      <c r="AX201" s="5"/>
      <c r="AY201" s="5"/>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3"/>
      <c r="FF201" s="3"/>
      <c r="FG201" s="3"/>
      <c r="FH201" s="3"/>
      <c r="FI201" s="3"/>
      <c r="FJ201" s="3"/>
      <c r="FK201" s="3"/>
      <c r="FL201" s="3"/>
      <c r="FM201" s="3"/>
      <c r="FN201" s="3"/>
      <c r="FO201" s="3"/>
      <c r="FP201" s="3"/>
      <c r="FQ201" s="3"/>
      <c r="FR201" s="3"/>
      <c r="FS201" s="3"/>
      <c r="FT201" s="3"/>
      <c r="FU201" s="3"/>
      <c r="FV201" s="3"/>
      <c r="FW201" s="19"/>
    </row>
    <row r="202" spans="1:181" ht="16.5" customHeight="1" x14ac:dyDescent="0.25">
      <c r="A202" s="46" t="s">
        <v>1273</v>
      </c>
      <c r="B202" s="3"/>
      <c r="C202" s="22" t="s">
        <v>1274</v>
      </c>
      <c r="D202" s="5" t="str">
        <f>VLOOKUP(F202,route!A:B,2,FALSE)</f>
        <v>MSP Dryer Dry</v>
      </c>
      <c r="E202" s="193">
        <v>3761</v>
      </c>
      <c r="F202" s="265" t="s">
        <v>296</v>
      </c>
      <c r="G202" s="231" t="s">
        <v>1274</v>
      </c>
      <c r="H202" s="193" t="s">
        <v>2863</v>
      </c>
      <c r="I202" s="193" t="s">
        <v>1274</v>
      </c>
      <c r="K202" s="193" t="s">
        <v>2645</v>
      </c>
      <c r="L202" s="193"/>
      <c r="M202" s="5" t="s">
        <v>662</v>
      </c>
      <c r="N202" s="21" t="s">
        <v>16</v>
      </c>
      <c r="O202" s="25"/>
      <c r="P202" s="21" t="s">
        <v>663</v>
      </c>
      <c r="Q202" s="21" t="s">
        <v>16</v>
      </c>
      <c r="R202" s="21" t="s">
        <v>663</v>
      </c>
      <c r="S202" s="21" t="s">
        <v>663</v>
      </c>
      <c r="T202" s="21" t="s">
        <v>16</v>
      </c>
      <c r="U202" s="21" t="s">
        <v>663</v>
      </c>
      <c r="V202" s="25"/>
      <c r="W202" s="21" t="s">
        <v>16</v>
      </c>
      <c r="X202" s="21" t="s">
        <v>663</v>
      </c>
      <c r="Y202" s="21" t="s">
        <v>663</v>
      </c>
      <c r="Z202" s="21">
        <v>3</v>
      </c>
      <c r="AA202" s="21">
        <v>4</v>
      </c>
      <c r="AB202" s="21"/>
      <c r="AC202" s="214"/>
      <c r="AD202" s="214"/>
      <c r="AE202" s="21">
        <v>3</v>
      </c>
      <c r="AF202" s="21">
        <v>3</v>
      </c>
      <c r="AG202" s="21" t="s">
        <v>663</v>
      </c>
      <c r="AH202" s="21" t="s">
        <v>16</v>
      </c>
      <c r="AI202" s="21" t="s">
        <v>664</v>
      </c>
      <c r="AJ202" s="21" t="s">
        <v>16</v>
      </c>
      <c r="AK202" s="21" t="s">
        <v>16</v>
      </c>
      <c r="AL202" s="21" t="s">
        <v>16</v>
      </c>
      <c r="AM202" s="25" t="s">
        <v>3180</v>
      </c>
      <c r="AN202" s="383">
        <v>7234198</v>
      </c>
      <c r="AO202" s="314" t="e">
        <f>VLOOKUP(AN202,#REF!,1,FALSE)</f>
        <v>#REF!</v>
      </c>
      <c r="AP202" s="315">
        <f>VLOOKUP(F202,'Monthly AMS report'!GN:GO,2,FALSE)</f>
        <v>44421</v>
      </c>
      <c r="AQ202" s="316" t="e">
        <v>#N/A</v>
      </c>
      <c r="AR202" s="2" t="s">
        <v>1275</v>
      </c>
      <c r="AS202" s="2"/>
      <c r="AT202" s="5">
        <v>12</v>
      </c>
      <c r="AU202" s="5">
        <v>16</v>
      </c>
      <c r="AV202" s="5">
        <v>3</v>
      </c>
      <c r="AW202" s="5"/>
      <c r="AX202" s="5"/>
      <c r="AY202" s="5"/>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3"/>
      <c r="FF202" s="3"/>
      <c r="FG202" s="3"/>
      <c r="FH202" s="3"/>
      <c r="FI202" s="3"/>
      <c r="FJ202" s="3"/>
      <c r="FK202" s="3"/>
      <c r="FL202" s="3"/>
      <c r="FM202" s="3"/>
      <c r="FN202" s="3"/>
      <c r="FO202" s="3"/>
      <c r="FP202" s="3"/>
      <c r="FQ202" s="3"/>
      <c r="FR202" s="3"/>
      <c r="FS202" s="3"/>
      <c r="FT202" s="3"/>
      <c r="FU202" s="3"/>
      <c r="FV202" s="3"/>
      <c r="FW202" s="19"/>
    </row>
    <row r="203" spans="1:181" ht="16.5" customHeight="1" x14ac:dyDescent="0.25">
      <c r="A203" s="44" t="s">
        <v>1277</v>
      </c>
      <c r="B203" s="3"/>
      <c r="C203" s="34" t="s">
        <v>1278</v>
      </c>
      <c r="D203" s="5" t="str">
        <f>VLOOKUP(F203,route!A:B,2,FALSE)</f>
        <v>MSP Dryer Dry</v>
      </c>
      <c r="E203" s="193">
        <v>4070</v>
      </c>
      <c r="F203" s="265" t="s">
        <v>298</v>
      </c>
      <c r="G203" s="231" t="s">
        <v>1279</v>
      </c>
      <c r="H203" s="193" t="s">
        <v>3181</v>
      </c>
      <c r="I203" s="193" t="s">
        <v>1279</v>
      </c>
      <c r="K203" s="193" t="s">
        <v>2645</v>
      </c>
      <c r="L203" s="193"/>
      <c r="M203" s="5" t="s">
        <v>662</v>
      </c>
      <c r="N203" s="21" t="s">
        <v>16</v>
      </c>
      <c r="O203" s="25"/>
      <c r="P203" s="21" t="s">
        <v>663</v>
      </c>
      <c r="Q203" s="21" t="s">
        <v>663</v>
      </c>
      <c r="R203" s="21" t="s">
        <v>663</v>
      </c>
      <c r="S203" s="21" t="s">
        <v>663</v>
      </c>
      <c r="T203" s="21" t="s">
        <v>16</v>
      </c>
      <c r="U203" s="21" t="s">
        <v>663</v>
      </c>
      <c r="V203" s="25"/>
      <c r="W203" s="21" t="s">
        <v>16</v>
      </c>
      <c r="X203" s="21" t="s">
        <v>663</v>
      </c>
      <c r="Y203" s="21" t="s">
        <v>16</v>
      </c>
      <c r="Z203" s="21">
        <v>4</v>
      </c>
      <c r="AA203" s="21" t="s">
        <v>663</v>
      </c>
      <c r="AB203" s="21"/>
      <c r="AC203" s="214"/>
      <c r="AD203" s="214"/>
      <c r="AE203" s="21" t="s">
        <v>663</v>
      </c>
      <c r="AF203" s="21" t="s">
        <v>4</v>
      </c>
      <c r="AG203" s="21" t="s">
        <v>663</v>
      </c>
      <c r="AH203" s="21" t="s">
        <v>16</v>
      </c>
      <c r="AI203" s="21" t="s">
        <v>664</v>
      </c>
      <c r="AJ203" s="21" t="s">
        <v>16</v>
      </c>
      <c r="AK203" s="21" t="s">
        <v>16</v>
      </c>
      <c r="AL203" s="21" t="s">
        <v>16</v>
      </c>
      <c r="AM203" s="25" t="s">
        <v>3182</v>
      </c>
      <c r="AN203" s="387"/>
      <c r="AO203" s="314" t="e">
        <f>VLOOKUP(AN203,#REF!,1,FALSE)</f>
        <v>#REF!</v>
      </c>
      <c r="AP203" s="315">
        <f>VLOOKUP(F203,'Monthly AMS report'!GN:GO,2,FALSE)</f>
        <v>44421</v>
      </c>
      <c r="AQ203" s="316" t="e">
        <v>#N/A</v>
      </c>
      <c r="AR203" s="3"/>
      <c r="AS203" s="3"/>
      <c r="AT203" s="5">
        <v>12</v>
      </c>
      <c r="AU203" s="5">
        <v>16</v>
      </c>
      <c r="AV203" s="5">
        <v>50</v>
      </c>
      <c r="AW203" s="5"/>
      <c r="AX203" s="5"/>
      <c r="AY203" s="5"/>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3"/>
      <c r="FF203" s="3"/>
      <c r="FG203" s="3"/>
      <c r="FH203" s="3"/>
      <c r="FI203" s="3"/>
      <c r="FJ203" s="3"/>
      <c r="FK203" s="3"/>
      <c r="FL203" s="3"/>
      <c r="FM203" s="3"/>
      <c r="FN203" s="3"/>
      <c r="FO203" s="3"/>
      <c r="FP203" s="3"/>
      <c r="FQ203" s="3"/>
      <c r="FR203" s="3"/>
      <c r="FS203" s="3"/>
      <c r="FT203" s="3"/>
      <c r="FU203" s="3"/>
      <c r="FV203" s="3"/>
      <c r="FW203" s="19"/>
    </row>
    <row r="204" spans="1:181" ht="16.5" customHeight="1" x14ac:dyDescent="0.2">
      <c r="A204" s="43" t="s">
        <v>1255</v>
      </c>
      <c r="B204" s="3"/>
      <c r="C204" s="22" t="s">
        <v>1256</v>
      </c>
      <c r="D204" s="5" t="str">
        <f>VLOOKUP(F204,route!A:B,2,FALSE)</f>
        <v>MSP Dryer Dry</v>
      </c>
      <c r="E204" s="193">
        <v>5376</v>
      </c>
      <c r="F204" s="265" t="s">
        <v>304</v>
      </c>
      <c r="G204" s="231" t="s">
        <v>1257</v>
      </c>
      <c r="H204" s="193" t="s">
        <v>3183</v>
      </c>
      <c r="I204" s="193" t="s">
        <v>1257</v>
      </c>
      <c r="K204" s="193" t="s">
        <v>2645</v>
      </c>
      <c r="L204" s="193"/>
      <c r="M204" s="5" t="s">
        <v>662</v>
      </c>
      <c r="N204" s="21" t="s">
        <v>16</v>
      </c>
      <c r="O204" s="25"/>
      <c r="P204" s="21" t="s">
        <v>663</v>
      </c>
      <c r="Q204" s="21" t="s">
        <v>16</v>
      </c>
      <c r="R204" s="21" t="s">
        <v>663</v>
      </c>
      <c r="S204" s="21" t="s">
        <v>663</v>
      </c>
      <c r="T204" s="21" t="s">
        <v>16</v>
      </c>
      <c r="U204" s="21" t="s">
        <v>663</v>
      </c>
      <c r="V204" s="25"/>
      <c r="W204" s="21" t="s">
        <v>16</v>
      </c>
      <c r="X204" s="21" t="s">
        <v>663</v>
      </c>
      <c r="Y204" s="21" t="s">
        <v>663</v>
      </c>
      <c r="Z204" s="21" t="s">
        <v>4</v>
      </c>
      <c r="AA204" s="21" t="s">
        <v>663</v>
      </c>
      <c r="AB204" s="21"/>
      <c r="AC204" s="214"/>
      <c r="AD204" s="214"/>
      <c r="AE204" s="21" t="s">
        <v>663</v>
      </c>
      <c r="AF204" s="21" t="s">
        <v>4</v>
      </c>
      <c r="AG204" s="21" t="s">
        <v>663</v>
      </c>
      <c r="AH204" s="21" t="s">
        <v>16</v>
      </c>
      <c r="AI204" s="21" t="s">
        <v>664</v>
      </c>
      <c r="AJ204" s="21" t="s">
        <v>664</v>
      </c>
      <c r="AK204" s="21" t="s">
        <v>16</v>
      </c>
      <c r="AL204" s="21" t="s">
        <v>16</v>
      </c>
      <c r="AM204" s="25" t="s">
        <v>3184</v>
      </c>
      <c r="AN204" s="387"/>
      <c r="AO204" s="314" t="e">
        <f>VLOOKUP(AN204,#REF!,1,FALSE)</f>
        <v>#REF!</v>
      </c>
      <c r="AP204" s="315">
        <f>VLOOKUP(F204,'Monthly AMS report'!GN:GO,2,FALSE)</f>
        <v>44469</v>
      </c>
      <c r="AQ204" s="316" t="e">
        <v>#N/A</v>
      </c>
      <c r="AR204" s="3"/>
      <c r="AS204" s="3"/>
      <c r="AT204" s="5">
        <v>8</v>
      </c>
      <c r="AU204" s="5">
        <v>16</v>
      </c>
      <c r="AV204" s="5">
        <v>4</v>
      </c>
      <c r="AW204" s="5"/>
      <c r="AX204" s="5"/>
      <c r="AY204" s="5"/>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3"/>
      <c r="FF204" s="3"/>
      <c r="FG204" s="3"/>
      <c r="FH204" s="3"/>
      <c r="FI204" s="3"/>
      <c r="FJ204" s="3"/>
      <c r="FK204" s="3"/>
      <c r="FL204" s="3"/>
      <c r="FM204" s="3"/>
      <c r="FN204" s="3"/>
      <c r="FO204" s="3"/>
      <c r="FP204" s="3"/>
      <c r="FQ204" s="3"/>
      <c r="FR204" s="3"/>
      <c r="FS204" s="3"/>
      <c r="FT204" s="3"/>
      <c r="FU204" s="3"/>
      <c r="FV204" s="3"/>
      <c r="FW204" s="19"/>
    </row>
    <row r="205" spans="1:181" ht="16.5" customHeight="1" x14ac:dyDescent="0.25">
      <c r="A205" s="43" t="s">
        <v>1972</v>
      </c>
      <c r="B205" s="3"/>
      <c r="C205" s="3" t="s">
        <v>1973</v>
      </c>
      <c r="D205" s="5" t="str">
        <f>VLOOKUP(F205,route!A:B,2,FALSE)</f>
        <v>MSP Dryer Wet</v>
      </c>
      <c r="E205" s="232"/>
      <c r="F205" s="263" t="s">
        <v>544</v>
      </c>
      <c r="G205" s="231" t="s">
        <v>1974</v>
      </c>
      <c r="H205" s="235"/>
      <c r="J205" s="6"/>
      <c r="L205" s="193"/>
      <c r="M205" s="5" t="s">
        <v>813</v>
      </c>
      <c r="N205" s="25" t="s">
        <v>16</v>
      </c>
      <c r="O205" s="25" t="s">
        <v>16</v>
      </c>
      <c r="P205" s="25" t="s">
        <v>16</v>
      </c>
      <c r="Q205" s="25" t="s">
        <v>16</v>
      </c>
      <c r="R205" s="25" t="s">
        <v>16</v>
      </c>
      <c r="S205" s="25" t="s">
        <v>16</v>
      </c>
      <c r="T205" s="25" t="s">
        <v>16</v>
      </c>
      <c r="U205" s="25" t="s">
        <v>16</v>
      </c>
      <c r="V205" s="25" t="s">
        <v>16</v>
      </c>
      <c r="W205" s="25" t="s">
        <v>16</v>
      </c>
      <c r="X205" s="25" t="s">
        <v>16</v>
      </c>
      <c r="Y205" s="25" t="s">
        <v>16</v>
      </c>
      <c r="Z205" s="25" t="s">
        <v>16</v>
      </c>
      <c r="AA205" s="25" t="s">
        <v>16</v>
      </c>
      <c r="AB205" s="25" t="s">
        <v>16</v>
      </c>
      <c r="AC205" s="25" t="s">
        <v>16</v>
      </c>
      <c r="AD205" s="25" t="s">
        <v>16</v>
      </c>
      <c r="AE205" s="25" t="s">
        <v>16</v>
      </c>
      <c r="AF205" s="25" t="s">
        <v>16</v>
      </c>
      <c r="AG205" s="21" t="s">
        <v>16</v>
      </c>
      <c r="AH205" s="25" t="s">
        <v>16</v>
      </c>
      <c r="AI205" s="25" t="s">
        <v>16</v>
      </c>
      <c r="AJ205" s="25" t="s">
        <v>16</v>
      </c>
      <c r="AK205" s="25" t="s">
        <v>16</v>
      </c>
      <c r="AL205" s="25" t="s">
        <v>16</v>
      </c>
      <c r="AN205" s="387"/>
      <c r="AO205" s="95"/>
      <c r="AP205" s="315">
        <f>VLOOKUP(F205,'Monthly AMS report'!GN:GO,2,FALSE)</f>
        <v>44259</v>
      </c>
      <c r="AQ205" s="316"/>
      <c r="AR205" s="22"/>
      <c r="AS205" s="22"/>
      <c r="AT205" s="5"/>
      <c r="AV205" s="5"/>
      <c r="AW205" s="5"/>
      <c r="AX205" s="5"/>
      <c r="AY205" s="5"/>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3"/>
      <c r="FF205" s="3"/>
      <c r="FG205" s="3"/>
      <c r="FH205" s="3"/>
      <c r="FI205" s="3"/>
      <c r="FJ205" s="3"/>
      <c r="FK205" s="3"/>
      <c r="FL205" s="3"/>
      <c r="FM205" s="3"/>
      <c r="FN205" s="3"/>
      <c r="FO205" s="3"/>
      <c r="FP205" s="3"/>
      <c r="FQ205" s="3"/>
      <c r="FR205" s="3"/>
      <c r="FS205" s="3"/>
      <c r="FT205" s="3"/>
      <c r="FU205" s="3"/>
      <c r="FV205" s="3"/>
      <c r="FW205" s="19"/>
    </row>
    <row r="206" spans="1:181" ht="16.5" customHeight="1" x14ac:dyDescent="0.2">
      <c r="A206" s="43" t="s">
        <v>1322</v>
      </c>
      <c r="B206" s="74"/>
      <c r="C206" s="32" t="s">
        <v>1323</v>
      </c>
      <c r="D206" s="5" t="str">
        <f>VLOOKUP(F206,route!A:B,2,FALSE)</f>
        <v>MSP Dryer Wet</v>
      </c>
      <c r="E206" s="233">
        <v>3475</v>
      </c>
      <c r="F206" s="265" t="s">
        <v>268</v>
      </c>
      <c r="G206" s="231" t="s">
        <v>1324</v>
      </c>
      <c r="H206" s="233" t="s">
        <v>3185</v>
      </c>
      <c r="I206" s="193" t="s">
        <v>3186</v>
      </c>
      <c r="K206" s="193" t="s">
        <v>2647</v>
      </c>
      <c r="L206" s="193"/>
      <c r="M206" s="5" t="s">
        <v>662</v>
      </c>
      <c r="N206" s="21" t="s">
        <v>16</v>
      </c>
      <c r="O206" s="25"/>
      <c r="P206" s="21" t="s">
        <v>663</v>
      </c>
      <c r="Q206" s="21" t="s">
        <v>663</v>
      </c>
      <c r="R206" s="21" t="s">
        <v>663</v>
      </c>
      <c r="S206" s="21" t="s">
        <v>663</v>
      </c>
      <c r="T206" s="21" t="s">
        <v>16</v>
      </c>
      <c r="U206" s="21" t="s">
        <v>16</v>
      </c>
      <c r="V206" s="25"/>
      <c r="W206" s="21" t="s">
        <v>16</v>
      </c>
      <c r="X206" s="21" t="s">
        <v>16</v>
      </c>
      <c r="Y206" s="21">
        <v>3</v>
      </c>
      <c r="Z206" s="21">
        <v>3</v>
      </c>
      <c r="AA206" s="21">
        <v>3</v>
      </c>
      <c r="AB206" s="21"/>
      <c r="AC206" s="214"/>
      <c r="AD206" s="214"/>
      <c r="AE206" s="21">
        <v>3</v>
      </c>
      <c r="AF206" s="21">
        <v>2</v>
      </c>
      <c r="AG206" s="21" t="s">
        <v>663</v>
      </c>
      <c r="AH206" s="21" t="s">
        <v>664</v>
      </c>
      <c r="AI206" s="21">
        <v>4</v>
      </c>
      <c r="AJ206" s="21" t="s">
        <v>664</v>
      </c>
      <c r="AK206" s="21" t="s">
        <v>16</v>
      </c>
      <c r="AL206" s="21" t="s">
        <v>16</v>
      </c>
      <c r="AM206" s="201" t="s">
        <v>3187</v>
      </c>
      <c r="AN206" s="387"/>
      <c r="AO206" s="314" t="e">
        <f>VLOOKUP(AN206,#REF!,1,FALSE)</f>
        <v>#REF!</v>
      </c>
      <c r="AP206" s="315">
        <f>VLOOKUP(F206,'Monthly AMS report'!GN:GO,2,FALSE)</f>
        <v>44469</v>
      </c>
      <c r="AQ206" s="316" t="e">
        <v>#N/A</v>
      </c>
      <c r="AR206" s="3"/>
      <c r="AS206" s="3"/>
      <c r="AT206" s="5">
        <v>8</v>
      </c>
      <c r="AU206" s="5">
        <v>16</v>
      </c>
      <c r="AV206" s="5">
        <v>7</v>
      </c>
      <c r="AW206" s="5"/>
      <c r="AX206" s="5"/>
      <c r="AY206" s="5"/>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3"/>
      <c r="FF206" s="3"/>
      <c r="FG206" s="3"/>
      <c r="FH206" s="3"/>
      <c r="FI206" s="3"/>
      <c r="FJ206" s="3"/>
      <c r="FK206" s="3"/>
      <c r="FL206" s="3"/>
      <c r="FM206" s="3"/>
      <c r="FN206" s="3"/>
      <c r="FO206" s="3"/>
      <c r="FP206" s="3"/>
      <c r="FQ206" s="3"/>
      <c r="FR206" s="3"/>
      <c r="FS206" s="3"/>
      <c r="FT206" s="3"/>
      <c r="FU206" s="3"/>
      <c r="FV206" s="3"/>
      <c r="FW206" s="19"/>
    </row>
    <row r="207" spans="1:181" ht="16.5" customHeight="1" x14ac:dyDescent="0.2">
      <c r="A207" s="43" t="s">
        <v>1295</v>
      </c>
      <c r="B207" s="74"/>
      <c r="C207" s="32" t="s">
        <v>1296</v>
      </c>
      <c r="D207" s="5" t="str">
        <f>VLOOKUP(F207,route!A:B,2,FALSE)</f>
        <v>MSP Dryer Wet</v>
      </c>
      <c r="E207" s="233">
        <v>3534</v>
      </c>
      <c r="F207" s="265" t="s">
        <v>269</v>
      </c>
      <c r="G207" s="231" t="s">
        <v>1297</v>
      </c>
      <c r="H207" s="233" t="s">
        <v>3188</v>
      </c>
      <c r="I207" s="193" t="s">
        <v>1297</v>
      </c>
      <c r="K207" s="193" t="s">
        <v>2647</v>
      </c>
      <c r="L207" s="193"/>
      <c r="M207" s="5" t="s">
        <v>662</v>
      </c>
      <c r="N207" s="21" t="s">
        <v>16</v>
      </c>
      <c r="O207" s="25"/>
      <c r="P207" s="21" t="s">
        <v>663</v>
      </c>
      <c r="Q207" s="21" t="s">
        <v>663</v>
      </c>
      <c r="R207" s="21" t="s">
        <v>663</v>
      </c>
      <c r="S207" s="21" t="s">
        <v>16</v>
      </c>
      <c r="T207" s="21" t="s">
        <v>16</v>
      </c>
      <c r="U207" s="21" t="s">
        <v>663</v>
      </c>
      <c r="V207" s="25"/>
      <c r="W207" s="21" t="s">
        <v>16</v>
      </c>
      <c r="X207" s="21" t="s">
        <v>16</v>
      </c>
      <c r="Y207" s="21" t="s">
        <v>663</v>
      </c>
      <c r="Z207" s="21" t="s">
        <v>663</v>
      </c>
      <c r="AA207" s="21">
        <v>4</v>
      </c>
      <c r="AB207" s="21"/>
      <c r="AC207" s="214"/>
      <c r="AD207" s="214"/>
      <c r="AE207" s="21">
        <v>4</v>
      </c>
      <c r="AF207" s="21">
        <v>2</v>
      </c>
      <c r="AG207" s="21" t="s">
        <v>663</v>
      </c>
      <c r="AH207" s="21" t="s">
        <v>664</v>
      </c>
      <c r="AI207" s="21" t="s">
        <v>664</v>
      </c>
      <c r="AJ207" s="21" t="s">
        <v>664</v>
      </c>
      <c r="AK207" s="21" t="s">
        <v>16</v>
      </c>
      <c r="AL207" s="21" t="s">
        <v>16</v>
      </c>
      <c r="AM207" s="201" t="s">
        <v>3189</v>
      </c>
      <c r="AN207" s="387" t="s">
        <v>598</v>
      </c>
      <c r="AO207" s="314" t="e">
        <f>VLOOKUP(AN207,#REF!,1,FALSE)</f>
        <v>#REF!</v>
      </c>
      <c r="AP207" s="315">
        <f>VLOOKUP(F207,'Monthly AMS report'!GN:GO,2,FALSE)</f>
        <v>44448</v>
      </c>
      <c r="AQ207" s="316" t="e">
        <v>#N/A</v>
      </c>
      <c r="AR207" s="3"/>
      <c r="AS207" s="3"/>
      <c r="AT207" s="5">
        <v>8</v>
      </c>
      <c r="AU207" s="5">
        <v>16</v>
      </c>
      <c r="AV207" s="5">
        <v>7</v>
      </c>
      <c r="AW207" s="5"/>
      <c r="AX207" s="5"/>
      <c r="AY207" s="5"/>
      <c r="AZ207" s="3"/>
      <c r="BA207" s="3"/>
      <c r="BB207" s="3"/>
      <c r="BC207" s="3" t="s">
        <v>716</v>
      </c>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3"/>
      <c r="FF207" s="3"/>
      <c r="FG207" s="3"/>
      <c r="FH207" s="3"/>
      <c r="FI207" s="3"/>
      <c r="FJ207" s="3"/>
      <c r="FK207" s="3"/>
      <c r="FL207" s="3"/>
      <c r="FM207" s="3"/>
      <c r="FN207" s="3"/>
      <c r="FO207" s="3"/>
      <c r="FP207" s="3"/>
      <c r="FQ207" s="3"/>
      <c r="FR207" s="3"/>
      <c r="FS207" s="3"/>
      <c r="FT207" s="3"/>
      <c r="FU207" s="3"/>
      <c r="FV207" s="3"/>
      <c r="FW207" s="19"/>
    </row>
    <row r="208" spans="1:181" ht="16.5" customHeight="1" x14ac:dyDescent="0.2">
      <c r="A208" s="43" t="s">
        <v>1316</v>
      </c>
      <c r="B208" s="74"/>
      <c r="C208" s="32" t="s">
        <v>1317</v>
      </c>
      <c r="D208" s="5" t="str">
        <f>VLOOKUP(F208,route!A:B,2,FALSE)</f>
        <v>MSP Dryer Wet</v>
      </c>
      <c r="E208" s="233">
        <v>3461</v>
      </c>
      <c r="F208" s="265" t="s">
        <v>266</v>
      </c>
      <c r="G208" s="231" t="s">
        <v>1318</v>
      </c>
      <c r="H208" s="233" t="s">
        <v>3190</v>
      </c>
      <c r="I208" s="193" t="s">
        <v>1318</v>
      </c>
      <c r="K208" s="193" t="s">
        <v>2647</v>
      </c>
      <c r="L208" s="193"/>
      <c r="M208" s="5" t="s">
        <v>662</v>
      </c>
      <c r="N208" s="21" t="s">
        <v>16</v>
      </c>
      <c r="O208" s="25"/>
      <c r="P208" s="21" t="s">
        <v>663</v>
      </c>
      <c r="Q208" s="21" t="s">
        <v>663</v>
      </c>
      <c r="R208" s="21" t="s">
        <v>663</v>
      </c>
      <c r="S208" s="21" t="s">
        <v>663</v>
      </c>
      <c r="T208" s="21" t="s">
        <v>16</v>
      </c>
      <c r="U208" s="21" t="s">
        <v>663</v>
      </c>
      <c r="V208" s="25"/>
      <c r="W208" s="21" t="s">
        <v>16</v>
      </c>
      <c r="X208" s="21" t="s">
        <v>663</v>
      </c>
      <c r="Y208" s="21" t="s">
        <v>663</v>
      </c>
      <c r="Z208" s="21" t="s">
        <v>663</v>
      </c>
      <c r="AA208" s="21" t="s">
        <v>663</v>
      </c>
      <c r="AB208" s="21"/>
      <c r="AC208" s="214"/>
      <c r="AD208" s="214"/>
      <c r="AE208" s="21" t="s">
        <v>663</v>
      </c>
      <c r="AF208" s="21" t="s">
        <v>4</v>
      </c>
      <c r="AG208" s="21" t="s">
        <v>663</v>
      </c>
      <c r="AH208" s="21" t="s">
        <v>664</v>
      </c>
      <c r="AI208" s="21" t="s">
        <v>664</v>
      </c>
      <c r="AJ208" s="21" t="s">
        <v>664</v>
      </c>
      <c r="AK208" s="21" t="s">
        <v>16</v>
      </c>
      <c r="AL208" s="21" t="s">
        <v>16</v>
      </c>
      <c r="AM208" s="200"/>
      <c r="AN208" s="387"/>
      <c r="AO208" s="314" t="e">
        <f>VLOOKUP(AN208,#REF!,1,FALSE)</f>
        <v>#REF!</v>
      </c>
      <c r="AP208" s="315">
        <f>VLOOKUP(F208,'Monthly AMS report'!GN:GO,2,FALSE)</f>
        <v>44448</v>
      </c>
      <c r="AQ208" s="316" t="e">
        <v>#N/A</v>
      </c>
      <c r="AR208" s="3"/>
      <c r="AS208" s="3"/>
      <c r="AT208" s="5">
        <v>8</v>
      </c>
      <c r="AU208" s="5">
        <v>16</v>
      </c>
      <c r="AV208" s="5">
        <v>7</v>
      </c>
      <c r="AW208" s="5"/>
      <c r="AX208" s="5"/>
      <c r="AY208" s="5"/>
      <c r="AZ208" s="3"/>
      <c r="BA208" s="3"/>
      <c r="BB208" s="3"/>
      <c r="BC208" s="3" t="s">
        <v>716</v>
      </c>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3"/>
      <c r="FF208" s="3"/>
      <c r="FG208" s="3"/>
      <c r="FH208" s="3"/>
      <c r="FI208" s="3"/>
      <c r="FJ208" s="3"/>
      <c r="FK208" s="3"/>
      <c r="FL208" s="3"/>
      <c r="FM208" s="3"/>
      <c r="FN208" s="3"/>
      <c r="FO208" s="3"/>
      <c r="FP208" s="3"/>
      <c r="FQ208" s="3"/>
      <c r="FR208" s="3"/>
      <c r="FS208" s="3"/>
      <c r="FT208" s="3"/>
      <c r="FU208" s="3"/>
      <c r="FV208" s="3"/>
      <c r="FW208" s="19"/>
    </row>
    <row r="209" spans="1:183" ht="16.5" customHeight="1" x14ac:dyDescent="0.2">
      <c r="A209" s="43" t="s">
        <v>1328</v>
      </c>
      <c r="B209" s="74"/>
      <c r="C209" s="32" t="s">
        <v>1329</v>
      </c>
      <c r="D209" s="5" t="str">
        <f>VLOOKUP(F209,route!A:B,2,FALSE)</f>
        <v>MSP Dryer Wet</v>
      </c>
      <c r="E209" s="233">
        <v>3539</v>
      </c>
      <c r="F209" s="265" t="s">
        <v>270</v>
      </c>
      <c r="G209" s="231" t="s">
        <v>1330</v>
      </c>
      <c r="H209" s="233" t="s">
        <v>3191</v>
      </c>
      <c r="I209" s="193" t="s">
        <v>1330</v>
      </c>
      <c r="K209" s="193" t="s">
        <v>2647</v>
      </c>
      <c r="L209" s="193"/>
      <c r="M209" s="5" t="s">
        <v>662</v>
      </c>
      <c r="N209" s="21" t="s">
        <v>16</v>
      </c>
      <c r="O209" s="25"/>
      <c r="P209" s="21" t="s">
        <v>663</v>
      </c>
      <c r="Q209" s="21" t="s">
        <v>663</v>
      </c>
      <c r="R209" s="21" t="s">
        <v>16</v>
      </c>
      <c r="S209" s="21" t="s">
        <v>16</v>
      </c>
      <c r="T209" s="21" t="s">
        <v>16</v>
      </c>
      <c r="U209" s="21" t="s">
        <v>663</v>
      </c>
      <c r="V209" s="25"/>
      <c r="W209" s="21" t="s">
        <v>16</v>
      </c>
      <c r="X209" s="21" t="s">
        <v>16</v>
      </c>
      <c r="Y209" s="21" t="s">
        <v>663</v>
      </c>
      <c r="Z209" s="21" t="s">
        <v>663</v>
      </c>
      <c r="AA209" s="21" t="s">
        <v>663</v>
      </c>
      <c r="AB209" s="21"/>
      <c r="AC209" s="214"/>
      <c r="AD209" s="214"/>
      <c r="AE209" s="21" t="s">
        <v>663</v>
      </c>
      <c r="AF209" s="21" t="s">
        <v>4</v>
      </c>
      <c r="AG209" s="21" t="s">
        <v>663</v>
      </c>
      <c r="AH209" s="21" t="s">
        <v>664</v>
      </c>
      <c r="AI209" s="21" t="s">
        <v>664</v>
      </c>
      <c r="AJ209" s="21" t="s">
        <v>664</v>
      </c>
      <c r="AK209" s="21" t="s">
        <v>16</v>
      </c>
      <c r="AL209" s="21" t="s">
        <v>16</v>
      </c>
      <c r="AM209" s="201"/>
      <c r="AN209" s="387"/>
      <c r="AO209" s="314" t="e">
        <f>VLOOKUP(AN209,#REF!,1,FALSE)</f>
        <v>#REF!</v>
      </c>
      <c r="AP209" s="315">
        <f>VLOOKUP(F209,'Monthly AMS report'!GN:GO,2,FALSE)</f>
        <v>44448</v>
      </c>
      <c r="AQ209" s="316" t="e">
        <v>#N/A</v>
      </c>
      <c r="AR209" s="3"/>
      <c r="AS209" s="3"/>
      <c r="AT209" s="5">
        <v>8</v>
      </c>
      <c r="AU209" s="5">
        <v>16</v>
      </c>
      <c r="AV209" s="5">
        <v>7</v>
      </c>
      <c r="AW209" s="5"/>
      <c r="AX209" s="5"/>
      <c r="AY209" s="5"/>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3"/>
      <c r="FF209" s="3"/>
      <c r="FG209" s="3"/>
      <c r="FH209" s="3"/>
      <c r="FI209" s="3"/>
      <c r="FJ209" s="3"/>
      <c r="FK209" s="3"/>
      <c r="FL209" s="3"/>
      <c r="FM209" s="3"/>
      <c r="FN209" s="3"/>
      <c r="FO209" s="3"/>
      <c r="FP209" s="3"/>
      <c r="FQ209" s="3"/>
      <c r="FR209" s="3"/>
      <c r="FS209" s="3"/>
      <c r="FT209" s="3"/>
      <c r="FU209" s="3"/>
      <c r="FV209" s="3"/>
      <c r="FW209" s="19"/>
    </row>
    <row r="210" spans="1:183" ht="16.5" customHeight="1" x14ac:dyDescent="0.2">
      <c r="A210" s="43" t="s">
        <v>1303</v>
      </c>
      <c r="B210" s="3"/>
      <c r="C210" s="22" t="s">
        <v>1304</v>
      </c>
      <c r="D210" s="5" t="str">
        <f>VLOOKUP(F210,route!A:B,2,FALSE)</f>
        <v>MSP Dryer Wet</v>
      </c>
      <c r="E210" s="193">
        <v>3562</v>
      </c>
      <c r="F210" s="265" t="s">
        <v>272</v>
      </c>
      <c r="G210" s="231" t="s">
        <v>1305</v>
      </c>
      <c r="H210" s="193" t="s">
        <v>3192</v>
      </c>
      <c r="I210" s="193" t="s">
        <v>1305</v>
      </c>
      <c r="K210" s="193" t="s">
        <v>2647</v>
      </c>
      <c r="L210" s="193"/>
      <c r="M210" s="5" t="s">
        <v>662</v>
      </c>
      <c r="N210" s="21" t="s">
        <v>16</v>
      </c>
      <c r="O210" s="25"/>
      <c r="P210" s="21" t="s">
        <v>16</v>
      </c>
      <c r="Q210" s="21" t="s">
        <v>663</v>
      </c>
      <c r="R210" s="21" t="s">
        <v>16</v>
      </c>
      <c r="S210" s="21" t="s">
        <v>664</v>
      </c>
      <c r="T210" s="21" t="s">
        <v>16</v>
      </c>
      <c r="U210" s="21" t="s">
        <v>16</v>
      </c>
      <c r="V210" s="25"/>
      <c r="W210" s="21" t="s">
        <v>16</v>
      </c>
      <c r="X210" s="21" t="s">
        <v>16</v>
      </c>
      <c r="Y210" s="21" t="s">
        <v>663</v>
      </c>
      <c r="Z210" s="21">
        <v>3</v>
      </c>
      <c r="AA210" s="21">
        <v>3</v>
      </c>
      <c r="AB210" s="21"/>
      <c r="AC210" s="214"/>
      <c r="AD210" s="214"/>
      <c r="AE210" s="21">
        <v>4</v>
      </c>
      <c r="AF210" s="21" t="s">
        <v>16</v>
      </c>
      <c r="AG210" s="21" t="s">
        <v>16</v>
      </c>
      <c r="AH210" s="21" t="s">
        <v>16</v>
      </c>
      <c r="AI210" s="21" t="s">
        <v>16</v>
      </c>
      <c r="AJ210" s="21" t="s">
        <v>16</v>
      </c>
      <c r="AK210" s="21" t="s">
        <v>16</v>
      </c>
      <c r="AL210" s="21" t="s">
        <v>16</v>
      </c>
      <c r="AM210" s="201" t="s">
        <v>3193</v>
      </c>
      <c r="AN210" s="387" t="s">
        <v>598</v>
      </c>
      <c r="AO210" s="314" t="e">
        <f>VLOOKUP(AN210,#REF!,1,FALSE)</f>
        <v>#REF!</v>
      </c>
      <c r="AP210" s="315">
        <f>VLOOKUP(F210,'Monthly AMS report'!GN:GO,2,FALSE)</f>
        <v>44259</v>
      </c>
      <c r="AQ210" s="316" t="e">
        <v>#N/A</v>
      </c>
      <c r="AR210" s="3"/>
      <c r="AS210" s="3"/>
      <c r="AT210" s="5"/>
      <c r="AU210" s="5">
        <v>32</v>
      </c>
      <c r="AV210" s="5">
        <v>6</v>
      </c>
      <c r="AW210" s="5"/>
      <c r="AX210" s="5"/>
      <c r="AY210" s="5"/>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3"/>
      <c r="FF210" s="3"/>
      <c r="FG210" s="3"/>
      <c r="FH210" s="3"/>
      <c r="FI210" s="3"/>
      <c r="FJ210" s="3"/>
      <c r="FK210" s="3"/>
      <c r="FL210" s="3"/>
      <c r="FM210" s="3"/>
      <c r="FN210" s="3"/>
      <c r="FO210" s="3"/>
      <c r="FP210" s="3"/>
      <c r="FQ210" s="3"/>
      <c r="FR210" s="3"/>
      <c r="FS210" s="3"/>
      <c r="FT210" s="3"/>
      <c r="FU210" s="3"/>
      <c r="FV210" s="3"/>
      <c r="FW210" s="19"/>
    </row>
    <row r="211" spans="1:183" ht="16.5" customHeight="1" x14ac:dyDescent="0.25">
      <c r="A211" s="43" t="s">
        <v>1300</v>
      </c>
      <c r="B211" s="74"/>
      <c r="C211" s="32" t="s">
        <v>1301</v>
      </c>
      <c r="D211" s="5" t="str">
        <f>VLOOKUP(F211,route!A:B,2,FALSE)</f>
        <v>MSP Dryer Wet</v>
      </c>
      <c r="E211" s="233">
        <v>3550</v>
      </c>
      <c r="F211" s="265" t="s">
        <v>271</v>
      </c>
      <c r="G211" s="231" t="s">
        <v>1302</v>
      </c>
      <c r="H211" s="233" t="s">
        <v>3194</v>
      </c>
      <c r="I211" s="193" t="s">
        <v>3195</v>
      </c>
      <c r="K211" s="193" t="s">
        <v>2647</v>
      </c>
      <c r="L211" s="193"/>
      <c r="M211" s="5" t="s">
        <v>662</v>
      </c>
      <c r="N211" s="21" t="s">
        <v>16</v>
      </c>
      <c r="O211" s="25"/>
      <c r="P211" s="21" t="s">
        <v>663</v>
      </c>
      <c r="Q211" s="21" t="s">
        <v>663</v>
      </c>
      <c r="R211" s="21" t="s">
        <v>663</v>
      </c>
      <c r="S211" s="21" t="s">
        <v>16</v>
      </c>
      <c r="T211" s="21" t="s">
        <v>16</v>
      </c>
      <c r="U211" s="21" t="s">
        <v>663</v>
      </c>
      <c r="V211" s="25"/>
      <c r="W211" s="21" t="s">
        <v>16</v>
      </c>
      <c r="X211" s="21" t="s">
        <v>663</v>
      </c>
      <c r="Y211" s="21" t="s">
        <v>663</v>
      </c>
      <c r="Z211" s="21" t="s">
        <v>663</v>
      </c>
      <c r="AA211" s="21" t="s">
        <v>663</v>
      </c>
      <c r="AB211" s="21"/>
      <c r="AC211" s="214"/>
      <c r="AD211" s="214"/>
      <c r="AE211" s="21">
        <v>4</v>
      </c>
      <c r="AF211" s="21">
        <v>4</v>
      </c>
      <c r="AG211" s="21">
        <v>4</v>
      </c>
      <c r="AH211" s="21">
        <v>4</v>
      </c>
      <c r="AI211" s="21">
        <v>4</v>
      </c>
      <c r="AJ211" s="21">
        <v>3</v>
      </c>
      <c r="AK211" s="21" t="s">
        <v>16</v>
      </c>
      <c r="AL211" s="21" t="s">
        <v>16</v>
      </c>
      <c r="AM211" s="201" t="s">
        <v>3196</v>
      </c>
      <c r="AN211" s="383">
        <v>7262397</v>
      </c>
      <c r="AO211" s="314" t="e">
        <f>VLOOKUP(AN211,#REF!,1,FALSE)</f>
        <v>#REF!</v>
      </c>
      <c r="AP211" s="315">
        <f>VLOOKUP(F211,'Monthly AMS report'!GN:GO,2,FALSE)</f>
        <v>44448</v>
      </c>
      <c r="AQ211" s="316" t="e">
        <v>#N/A</v>
      </c>
      <c r="AR211" s="3"/>
      <c r="AS211" s="3"/>
      <c r="AT211" s="5">
        <v>8</v>
      </c>
      <c r="AU211" s="5">
        <v>16</v>
      </c>
      <c r="AV211" s="5">
        <v>7</v>
      </c>
      <c r="AW211" s="5"/>
      <c r="AX211" s="5"/>
      <c r="AY211" s="5"/>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3"/>
      <c r="FF211" s="3"/>
      <c r="FG211" s="3"/>
      <c r="FH211" s="3"/>
      <c r="FI211" s="3"/>
      <c r="FJ211" s="3"/>
      <c r="FK211" s="3"/>
      <c r="FL211" s="3"/>
      <c r="FM211" s="3"/>
      <c r="FN211" s="3"/>
      <c r="FO211" s="3"/>
      <c r="FP211" s="3"/>
      <c r="FQ211" s="3"/>
      <c r="FR211" s="3"/>
      <c r="FS211" s="3"/>
      <c r="FT211" s="3"/>
      <c r="FU211" s="3"/>
      <c r="FV211" s="3"/>
      <c r="FW211" s="19"/>
    </row>
    <row r="212" spans="1:183" ht="16.5" customHeight="1" x14ac:dyDescent="0.25">
      <c r="A212" s="44" t="s">
        <v>1283</v>
      </c>
      <c r="B212" s="74"/>
      <c r="C212" s="34" t="s">
        <v>1284</v>
      </c>
      <c r="D212" s="5" t="str">
        <f>VLOOKUP(F212,route!A:B,2,FALSE)</f>
        <v>MSP Dryer Wet</v>
      </c>
      <c r="E212" s="233">
        <v>3352</v>
      </c>
      <c r="F212" s="265" t="s">
        <v>260</v>
      </c>
      <c r="G212" s="231" t="s">
        <v>1285</v>
      </c>
      <c r="H212" s="233" t="s">
        <v>3197</v>
      </c>
      <c r="I212" s="193" t="s">
        <v>1285</v>
      </c>
      <c r="K212" s="193" t="s">
        <v>2647</v>
      </c>
      <c r="L212" s="193"/>
      <c r="M212" s="5" t="s">
        <v>662</v>
      </c>
      <c r="N212" s="21" t="s">
        <v>16</v>
      </c>
      <c r="O212" s="25"/>
      <c r="P212" s="21" t="s">
        <v>663</v>
      </c>
      <c r="Q212" s="21" t="s">
        <v>663</v>
      </c>
      <c r="R212" s="21" t="s">
        <v>663</v>
      </c>
      <c r="S212" s="21" t="s">
        <v>663</v>
      </c>
      <c r="T212" s="21" t="s">
        <v>16</v>
      </c>
      <c r="U212" s="21" t="s">
        <v>663</v>
      </c>
      <c r="V212" s="25"/>
      <c r="W212" s="21" t="s">
        <v>16</v>
      </c>
      <c r="X212" s="21" t="s">
        <v>16</v>
      </c>
      <c r="Y212" s="21" t="s">
        <v>663</v>
      </c>
      <c r="Z212" s="21" t="s">
        <v>663</v>
      </c>
      <c r="AA212" s="21" t="s">
        <v>663</v>
      </c>
      <c r="AB212" s="21"/>
      <c r="AC212" s="214"/>
      <c r="AD212" s="214"/>
      <c r="AE212" s="21" t="s">
        <v>663</v>
      </c>
      <c r="AF212" s="21" t="s">
        <v>4</v>
      </c>
      <c r="AG212" s="21" t="s">
        <v>16</v>
      </c>
      <c r="AH212" s="21" t="s">
        <v>16</v>
      </c>
      <c r="AI212" s="21" t="s">
        <v>664</v>
      </c>
      <c r="AJ212" s="21" t="s">
        <v>664</v>
      </c>
      <c r="AK212" s="21" t="s">
        <v>16</v>
      </c>
      <c r="AL212" s="21" t="s">
        <v>16</v>
      </c>
      <c r="AM212" s="25" t="s">
        <v>3198</v>
      </c>
      <c r="AN212" s="387"/>
      <c r="AO212" s="314" t="e">
        <f>VLOOKUP(AN212,#REF!,1,FALSE)</f>
        <v>#REF!</v>
      </c>
      <c r="AP212" s="315">
        <f>VLOOKUP(F212,'Monthly AMS report'!GN:GO,2,FALSE)</f>
        <v>44448</v>
      </c>
      <c r="AQ212" s="316" t="e">
        <v>#N/A</v>
      </c>
      <c r="AR212" s="3"/>
      <c r="AS212" s="3"/>
      <c r="AT212" s="5"/>
      <c r="AU212" s="5">
        <v>16</v>
      </c>
      <c r="AV212" s="5">
        <v>7</v>
      </c>
      <c r="AW212" s="5"/>
      <c r="AX212" s="5"/>
      <c r="AY212" s="5"/>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3"/>
      <c r="FF212" s="3"/>
      <c r="FG212" s="3"/>
      <c r="FH212" s="3"/>
      <c r="FI212" s="3"/>
      <c r="FJ212" s="3"/>
      <c r="FK212" s="3"/>
      <c r="FL212" s="3"/>
      <c r="FM212" s="3"/>
      <c r="FN212" s="3"/>
      <c r="FO212" s="3"/>
      <c r="FP212" s="3"/>
      <c r="FQ212" s="3"/>
      <c r="FR212" s="3"/>
      <c r="FS212" s="3"/>
      <c r="FT212" s="3"/>
      <c r="FU212" s="3"/>
      <c r="FV212" s="3"/>
      <c r="FW212" s="19"/>
    </row>
    <row r="213" spans="1:183" ht="16.5" customHeight="1" x14ac:dyDescent="0.2">
      <c r="A213" s="43" t="s">
        <v>1306</v>
      </c>
      <c r="B213" s="3"/>
      <c r="C213" s="22" t="s">
        <v>1307</v>
      </c>
      <c r="D213" s="5" t="str">
        <f>VLOOKUP(F213,route!A:B,2,FALSE)</f>
        <v>MSP Dryer Wet</v>
      </c>
      <c r="E213" s="193">
        <v>3572</v>
      </c>
      <c r="F213" s="265" t="s">
        <v>273</v>
      </c>
      <c r="G213" s="231" t="s">
        <v>1308</v>
      </c>
      <c r="H213" s="193" t="s">
        <v>3199</v>
      </c>
      <c r="I213" s="193" t="s">
        <v>1308</v>
      </c>
      <c r="K213" s="193" t="s">
        <v>2647</v>
      </c>
      <c r="L213" s="193"/>
      <c r="M213" s="5" t="s">
        <v>662</v>
      </c>
      <c r="N213" s="21" t="s">
        <v>16</v>
      </c>
      <c r="O213" s="25"/>
      <c r="P213" s="21" t="s">
        <v>16</v>
      </c>
      <c r="Q213" s="21" t="s">
        <v>16</v>
      </c>
      <c r="R213" s="21" t="s">
        <v>16</v>
      </c>
      <c r="S213" s="21" t="s">
        <v>664</v>
      </c>
      <c r="T213" s="21" t="s">
        <v>16</v>
      </c>
      <c r="U213" s="21" t="s">
        <v>16</v>
      </c>
      <c r="V213" s="25"/>
      <c r="W213" s="21" t="s">
        <v>16</v>
      </c>
      <c r="X213" s="21" t="s">
        <v>16</v>
      </c>
      <c r="Y213" s="21" t="s">
        <v>16</v>
      </c>
      <c r="Z213" s="21" t="s">
        <v>663</v>
      </c>
      <c r="AA213" s="21" t="s">
        <v>16</v>
      </c>
      <c r="AB213" s="21"/>
      <c r="AC213" s="214"/>
      <c r="AD213" s="214"/>
      <c r="AE213" s="21" t="s">
        <v>663</v>
      </c>
      <c r="AF213" s="21" t="s">
        <v>16</v>
      </c>
      <c r="AG213" s="21" t="s">
        <v>16</v>
      </c>
      <c r="AH213" s="21" t="s">
        <v>664</v>
      </c>
      <c r="AI213" s="21" t="s">
        <v>664</v>
      </c>
      <c r="AJ213" s="21" t="s">
        <v>16</v>
      </c>
      <c r="AK213" s="21" t="s">
        <v>16</v>
      </c>
      <c r="AL213" s="21" t="s">
        <v>16</v>
      </c>
      <c r="AM213" s="23"/>
      <c r="AN213" s="387"/>
      <c r="AO213" s="314" t="e">
        <f>VLOOKUP(AN213,#REF!,1,FALSE)</f>
        <v>#REF!</v>
      </c>
      <c r="AP213" s="315">
        <f>VLOOKUP(F213,'Monthly AMS report'!GN:GO,2,FALSE)</f>
        <v>44438</v>
      </c>
      <c r="AQ213" s="316" t="e">
        <v>#N/A</v>
      </c>
      <c r="AR213" s="3"/>
      <c r="AS213" s="3"/>
      <c r="AT213" s="5"/>
      <c r="AU213" s="5">
        <v>16</v>
      </c>
      <c r="AV213" s="5">
        <v>7</v>
      </c>
      <c r="AW213" s="5"/>
      <c r="AX213" s="5"/>
      <c r="AY213" s="5"/>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3"/>
      <c r="FF213" s="3"/>
      <c r="FG213" s="3"/>
      <c r="FH213" s="3"/>
      <c r="FI213" s="3"/>
      <c r="FJ213" s="3"/>
      <c r="FK213" s="3"/>
      <c r="FL213" s="3"/>
      <c r="FM213" s="3"/>
      <c r="FN213" s="3"/>
      <c r="FO213" s="3"/>
      <c r="FP213" s="3"/>
      <c r="FQ213" s="3"/>
      <c r="FR213" s="3"/>
      <c r="FS213" s="3"/>
      <c r="FT213" s="3"/>
      <c r="FU213" s="3"/>
      <c r="FV213" s="3"/>
      <c r="FW213" s="19"/>
    </row>
    <row r="214" spans="1:183" ht="16.5" customHeight="1" x14ac:dyDescent="0.25">
      <c r="A214" s="44" t="s">
        <v>1280</v>
      </c>
      <c r="B214" s="74"/>
      <c r="C214" s="34" t="s">
        <v>1281</v>
      </c>
      <c r="D214" s="5" t="str">
        <f>VLOOKUP(F214,route!A:B,2,FALSE)</f>
        <v>MSP Dryer Wet</v>
      </c>
      <c r="E214" s="233">
        <v>3350</v>
      </c>
      <c r="F214" s="265" t="s">
        <v>259</v>
      </c>
      <c r="G214" s="231" t="s">
        <v>1282</v>
      </c>
      <c r="H214" s="233" t="s">
        <v>3200</v>
      </c>
      <c r="I214" s="193" t="s">
        <v>1282</v>
      </c>
      <c r="K214" s="193" t="s">
        <v>2647</v>
      </c>
      <c r="L214" s="193"/>
      <c r="M214" s="5" t="s">
        <v>662</v>
      </c>
      <c r="N214" s="21" t="s">
        <v>16</v>
      </c>
      <c r="O214" s="25"/>
      <c r="P214" s="21" t="s">
        <v>16</v>
      </c>
      <c r="Q214" s="21" t="s">
        <v>663</v>
      </c>
      <c r="R214" s="21" t="s">
        <v>16</v>
      </c>
      <c r="S214" s="21" t="s">
        <v>663</v>
      </c>
      <c r="T214" s="21" t="s">
        <v>16</v>
      </c>
      <c r="U214" s="21" t="s">
        <v>16</v>
      </c>
      <c r="V214" s="25"/>
      <c r="W214" s="21" t="s">
        <v>16</v>
      </c>
      <c r="X214" s="21" t="s">
        <v>16</v>
      </c>
      <c r="Y214" s="21" t="s">
        <v>663</v>
      </c>
      <c r="Z214" s="21" t="s">
        <v>663</v>
      </c>
      <c r="AA214" s="21" t="s">
        <v>663</v>
      </c>
      <c r="AB214" s="21"/>
      <c r="AC214" s="214"/>
      <c r="AD214" s="214"/>
      <c r="AE214" s="21" t="s">
        <v>663</v>
      </c>
      <c r="AF214" s="21" t="s">
        <v>4</v>
      </c>
      <c r="AG214" s="21" t="s">
        <v>663</v>
      </c>
      <c r="AH214" s="21" t="s">
        <v>664</v>
      </c>
      <c r="AI214" s="21" t="s">
        <v>664</v>
      </c>
      <c r="AJ214" s="21" t="s">
        <v>16</v>
      </c>
      <c r="AK214" s="21" t="s">
        <v>16</v>
      </c>
      <c r="AL214" s="21" t="s">
        <v>16</v>
      </c>
      <c r="AM214" s="23"/>
      <c r="AN214" s="387"/>
      <c r="AO214" s="314" t="e">
        <f>VLOOKUP(AN214,#REF!,1,FALSE)</f>
        <v>#REF!</v>
      </c>
      <c r="AP214" s="315">
        <f>VLOOKUP(F214,'Monthly AMS report'!GN:GO,2,FALSE)</f>
        <v>44438</v>
      </c>
      <c r="AQ214" s="316" t="e">
        <v>#N/A</v>
      </c>
      <c r="AR214" s="3"/>
      <c r="AS214" s="3"/>
      <c r="AT214" s="5"/>
      <c r="AU214" s="5">
        <v>16</v>
      </c>
      <c r="AV214" s="5">
        <v>7</v>
      </c>
      <c r="AW214" s="5"/>
      <c r="AX214" s="5"/>
      <c r="AY214" s="5"/>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3"/>
      <c r="FF214" s="3"/>
      <c r="FG214" s="3"/>
      <c r="FH214" s="3"/>
      <c r="FI214" s="3"/>
      <c r="FJ214" s="3"/>
      <c r="FK214" s="3"/>
      <c r="FL214" s="3"/>
      <c r="FM214" s="3"/>
      <c r="FN214" s="3"/>
      <c r="FO214" s="3"/>
      <c r="FP214" s="3"/>
      <c r="FQ214" s="3"/>
      <c r="FR214" s="3"/>
      <c r="FS214" s="3"/>
      <c r="FT214" s="3"/>
      <c r="FU214" s="3"/>
      <c r="FV214" s="3"/>
      <c r="FW214" s="19"/>
    </row>
    <row r="215" spans="1:183" ht="16.5" customHeight="1" x14ac:dyDescent="0.25">
      <c r="A215" s="43" t="s">
        <v>1286</v>
      </c>
      <c r="B215" s="3"/>
      <c r="C215" s="3" t="s">
        <v>1287</v>
      </c>
      <c r="D215" s="5" t="str">
        <f>VLOOKUP(F215,route!A:B,2,FALSE)</f>
        <v>MSP Dryer Wet</v>
      </c>
      <c r="E215" s="232"/>
      <c r="F215" s="263" t="s">
        <v>262</v>
      </c>
      <c r="G215" s="231" t="s">
        <v>1288</v>
      </c>
      <c r="H215" s="235"/>
      <c r="J215" s="6"/>
      <c r="L215" s="193"/>
      <c r="M215" s="5" t="s">
        <v>813</v>
      </c>
      <c r="N215" s="25" t="s">
        <v>16</v>
      </c>
      <c r="O215" s="25" t="s">
        <v>16</v>
      </c>
      <c r="P215" s="25" t="s">
        <v>16</v>
      </c>
      <c r="Q215" s="25" t="s">
        <v>16</v>
      </c>
      <c r="R215" s="25" t="s">
        <v>16</v>
      </c>
      <c r="S215" s="25" t="s">
        <v>16</v>
      </c>
      <c r="T215" s="25" t="s">
        <v>16</v>
      </c>
      <c r="U215" s="25" t="s">
        <v>16</v>
      </c>
      <c r="V215" s="25"/>
      <c r="W215" s="25" t="s">
        <v>16</v>
      </c>
      <c r="X215" s="25" t="s">
        <v>16</v>
      </c>
      <c r="Y215" s="25" t="s">
        <v>16</v>
      </c>
      <c r="Z215" s="25" t="s">
        <v>16</v>
      </c>
      <c r="AA215" s="25" t="s">
        <v>16</v>
      </c>
      <c r="AB215" s="25"/>
      <c r="AC215" s="214"/>
      <c r="AD215" s="214"/>
      <c r="AE215" s="25" t="s">
        <v>16</v>
      </c>
      <c r="AF215" s="25" t="s">
        <v>16</v>
      </c>
      <c r="AG215" s="21" t="s">
        <v>16</v>
      </c>
      <c r="AH215" s="21" t="s">
        <v>664</v>
      </c>
      <c r="AI215" s="21" t="s">
        <v>664</v>
      </c>
      <c r="AJ215" s="21" t="s">
        <v>16</v>
      </c>
      <c r="AK215" s="21" t="s">
        <v>16</v>
      </c>
      <c r="AL215" s="21" t="s">
        <v>16</v>
      </c>
      <c r="AN215" s="387"/>
      <c r="AO215" s="95"/>
      <c r="AP215" s="315">
        <f>VLOOKUP(F215,'Monthly AMS report'!GN:GO,2,FALSE)</f>
        <v>44438</v>
      </c>
      <c r="AQ215" s="316"/>
      <c r="AR215" s="22"/>
      <c r="AS215" s="22"/>
      <c r="AT215" s="5">
        <v>4</v>
      </c>
      <c r="AV215" s="5"/>
      <c r="AW215" s="5"/>
      <c r="AX215" s="5"/>
      <c r="AY215" s="5"/>
      <c r="AZ215" s="3"/>
      <c r="BA215" s="3"/>
      <c r="BB215" s="3"/>
      <c r="BC215" s="3"/>
      <c r="BD215" s="3"/>
      <c r="BE215" s="3"/>
      <c r="BF215" s="3"/>
      <c r="BG215" s="3"/>
      <c r="BH215" s="3"/>
      <c r="BI215" s="3"/>
      <c r="BJ215" s="3"/>
      <c r="BK215" s="3"/>
      <c r="BL215" s="3"/>
      <c r="BM215" s="3"/>
      <c r="BN215" s="3"/>
      <c r="BO215" s="3"/>
      <c r="BP215" s="3"/>
      <c r="BQ215" s="3"/>
      <c r="BR215" s="3"/>
      <c r="BS215" s="5"/>
      <c r="BT215" s="5"/>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3"/>
      <c r="FF215" s="3"/>
      <c r="FG215" s="3"/>
      <c r="FH215" s="3"/>
      <c r="FI215" s="3"/>
      <c r="FJ215" s="3"/>
      <c r="FK215" s="3"/>
      <c r="FL215" s="3"/>
      <c r="FM215" s="3"/>
      <c r="FN215" s="3"/>
      <c r="FO215" s="3"/>
      <c r="FP215" s="3"/>
      <c r="FQ215" s="3"/>
      <c r="FR215" s="3"/>
      <c r="FS215" s="3"/>
      <c r="FT215" s="3"/>
      <c r="FU215" s="3"/>
      <c r="FV215" s="3"/>
      <c r="FW215" s="19"/>
    </row>
    <row r="216" spans="1:183" ht="16.5" customHeight="1" x14ac:dyDescent="0.25">
      <c r="A216" s="43" t="s">
        <v>1325</v>
      </c>
      <c r="B216" s="3"/>
      <c r="C216" s="3" t="s">
        <v>1326</v>
      </c>
      <c r="D216" s="5" t="str">
        <f>VLOOKUP(F216,route!A:B,2,FALSE)</f>
        <v>MSP Dryer Wet</v>
      </c>
      <c r="E216" s="232"/>
      <c r="F216" s="263" t="s">
        <v>300</v>
      </c>
      <c r="G216" s="5" t="s">
        <v>1327</v>
      </c>
      <c r="H216" s="235"/>
      <c r="J216" s="6"/>
      <c r="L216" s="193"/>
      <c r="M216" s="5" t="s">
        <v>813</v>
      </c>
      <c r="N216" s="25" t="s">
        <v>16</v>
      </c>
      <c r="O216" s="25" t="s">
        <v>16</v>
      </c>
      <c r="P216" s="25" t="s">
        <v>16</v>
      </c>
      <c r="Q216" s="25" t="s">
        <v>16</v>
      </c>
      <c r="R216" s="25" t="s">
        <v>16</v>
      </c>
      <c r="S216" s="25" t="s">
        <v>16</v>
      </c>
      <c r="T216" s="25" t="s">
        <v>16</v>
      </c>
      <c r="U216" s="25" t="s">
        <v>16</v>
      </c>
      <c r="V216" s="25"/>
      <c r="W216" s="25" t="s">
        <v>16</v>
      </c>
      <c r="X216" s="25" t="s">
        <v>16</v>
      </c>
      <c r="Y216" s="25" t="s">
        <v>16</v>
      </c>
      <c r="Z216" s="25" t="s">
        <v>16</v>
      </c>
      <c r="AA216" s="25" t="s">
        <v>16</v>
      </c>
      <c r="AB216" s="25"/>
      <c r="AC216" s="214"/>
      <c r="AD216" s="214"/>
      <c r="AE216" s="25" t="s">
        <v>16</v>
      </c>
      <c r="AF216" s="25" t="s">
        <v>16</v>
      </c>
      <c r="AG216" s="21" t="s">
        <v>16</v>
      </c>
      <c r="AH216" s="21" t="s">
        <v>16</v>
      </c>
      <c r="AI216" s="21" t="s">
        <v>16</v>
      </c>
      <c r="AJ216" s="21" t="s">
        <v>16</v>
      </c>
      <c r="AK216" s="21" t="s">
        <v>16</v>
      </c>
      <c r="AL216" s="21" t="s">
        <v>16</v>
      </c>
      <c r="AN216" s="387"/>
      <c r="AO216" s="95"/>
      <c r="AP216" s="315" t="e">
        <f>VLOOKUP(F216,'Monthly AMS report'!GN:GO,2,FALSE)</f>
        <v>#N/A</v>
      </c>
      <c r="AQ216" s="316"/>
      <c r="AR216" s="22"/>
      <c r="AS216" s="22"/>
      <c r="AT216" s="5">
        <v>4</v>
      </c>
      <c r="AV216" s="5"/>
      <c r="AW216" s="5"/>
      <c r="AX216" s="5"/>
      <c r="AY216" s="5"/>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E216" s="3"/>
      <c r="FF216" s="3"/>
      <c r="FG216" s="3"/>
      <c r="FH216" s="3"/>
      <c r="FI216" s="3"/>
      <c r="FJ216" s="3"/>
      <c r="FK216" s="3"/>
      <c r="FL216" s="3"/>
      <c r="FM216" s="3"/>
      <c r="FN216" s="3"/>
      <c r="FO216" s="3"/>
      <c r="FP216" s="3"/>
      <c r="FQ216" s="3"/>
      <c r="FR216" s="3"/>
      <c r="FS216" s="3"/>
      <c r="FT216" s="3"/>
      <c r="FU216" s="3"/>
      <c r="FV216" s="3"/>
      <c r="FW216" s="19"/>
    </row>
    <row r="217" spans="1:183" ht="16.5" customHeight="1" x14ac:dyDescent="0.25">
      <c r="A217" s="43" t="s">
        <v>1313</v>
      </c>
      <c r="B217" s="74"/>
      <c r="C217" s="32" t="s">
        <v>1314</v>
      </c>
      <c r="D217" s="5" t="str">
        <f>VLOOKUP(F217,route!A:B,2,FALSE)</f>
        <v>MSP Dryer Wet</v>
      </c>
      <c r="E217" s="233">
        <v>3425</v>
      </c>
      <c r="F217" s="265" t="s">
        <v>264</v>
      </c>
      <c r="G217" s="231" t="s">
        <v>1315</v>
      </c>
      <c r="H217" s="233" t="s">
        <v>3201</v>
      </c>
      <c r="I217" s="193" t="s">
        <v>1315</v>
      </c>
      <c r="K217" s="193" t="s">
        <v>2647</v>
      </c>
      <c r="L217" s="193"/>
      <c r="M217" s="5" t="s">
        <v>662</v>
      </c>
      <c r="N217" s="21" t="s">
        <v>16</v>
      </c>
      <c r="O217" s="25"/>
      <c r="P217" s="21" t="s">
        <v>663</v>
      </c>
      <c r="Q217" s="21" t="s">
        <v>663</v>
      </c>
      <c r="R217" s="21" t="s">
        <v>663</v>
      </c>
      <c r="S217" s="21" t="s">
        <v>663</v>
      </c>
      <c r="T217" s="21" t="s">
        <v>16</v>
      </c>
      <c r="U217" s="21" t="s">
        <v>663</v>
      </c>
      <c r="V217" s="25"/>
      <c r="W217" s="21" t="s">
        <v>16</v>
      </c>
      <c r="X217" s="21" t="s">
        <v>16</v>
      </c>
      <c r="Y217" s="21" t="s">
        <v>663</v>
      </c>
      <c r="Z217" s="21" t="s">
        <v>663</v>
      </c>
      <c r="AA217" s="21">
        <v>4</v>
      </c>
      <c r="AB217" s="21"/>
      <c r="AC217" s="214"/>
      <c r="AD217" s="214"/>
      <c r="AE217" s="21">
        <v>4</v>
      </c>
      <c r="AF217" s="21">
        <v>3</v>
      </c>
      <c r="AG217" s="21" t="s">
        <v>663</v>
      </c>
      <c r="AH217" s="21" t="s">
        <v>4</v>
      </c>
      <c r="AI217" s="21" t="s">
        <v>4</v>
      </c>
      <c r="AJ217" s="21">
        <v>1</v>
      </c>
      <c r="AK217" s="21" t="s">
        <v>16</v>
      </c>
      <c r="AL217" s="21" t="s">
        <v>16</v>
      </c>
      <c r="AM217" s="195" t="s">
        <v>3202</v>
      </c>
      <c r="AN217" s="383">
        <v>7261686</v>
      </c>
      <c r="AO217" s="314" t="e">
        <f>VLOOKUP(AN217,#REF!,1,FALSE)</f>
        <v>#REF!</v>
      </c>
      <c r="AP217" s="315">
        <f>VLOOKUP(F217,'Monthly AMS report'!GN:GO,2,FALSE)</f>
        <v>44448</v>
      </c>
      <c r="AQ217" s="316" t="e">
        <v>#N/A</v>
      </c>
      <c r="AR217" s="3"/>
      <c r="AS217" s="3"/>
      <c r="AT217" s="5"/>
      <c r="AU217" s="5">
        <v>16</v>
      </c>
      <c r="AV217" s="5">
        <v>7</v>
      </c>
      <c r="AW217" s="5"/>
      <c r="AX217" s="5"/>
      <c r="AY217" s="5"/>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E217" s="3"/>
      <c r="FF217" s="3"/>
      <c r="FG217" s="3"/>
      <c r="FH217" s="3"/>
      <c r="FI217" s="3"/>
      <c r="FJ217" s="3"/>
      <c r="FK217" s="3"/>
      <c r="FL217" s="3"/>
      <c r="FM217" s="3"/>
      <c r="FN217" s="3"/>
      <c r="FO217" s="3"/>
      <c r="FP217" s="3"/>
      <c r="FQ217" s="3"/>
      <c r="FR217" s="3"/>
      <c r="FS217" s="3"/>
      <c r="FT217" s="3"/>
      <c r="FU217" s="3"/>
      <c r="FV217" s="3"/>
      <c r="FW217" s="19"/>
    </row>
    <row r="218" spans="1:183" ht="16.5" customHeight="1" x14ac:dyDescent="0.25">
      <c r="A218" s="44" t="s">
        <v>1298</v>
      </c>
      <c r="B218" s="74"/>
      <c r="C218" s="34" t="s">
        <v>1299</v>
      </c>
      <c r="D218" s="5" t="str">
        <f>VLOOKUP(F218,route!A:B,2,FALSE)</f>
        <v>MSP Dryer Wet</v>
      </c>
      <c r="E218" s="193">
        <v>3365</v>
      </c>
      <c r="F218" s="265" t="s">
        <v>257</v>
      </c>
      <c r="G218" s="231" t="s">
        <v>1299</v>
      </c>
      <c r="H218" s="233" t="s">
        <v>3203</v>
      </c>
      <c r="I218" s="193" t="s">
        <v>1299</v>
      </c>
      <c r="K218" s="193" t="s">
        <v>2647</v>
      </c>
      <c r="L218" s="193"/>
      <c r="M218" s="5" t="s">
        <v>662</v>
      </c>
      <c r="N218" s="21" t="s">
        <v>16</v>
      </c>
      <c r="O218" s="25"/>
      <c r="P218" s="21" t="s">
        <v>663</v>
      </c>
      <c r="Q218" s="21" t="s">
        <v>663</v>
      </c>
      <c r="R218" s="21" t="s">
        <v>663</v>
      </c>
      <c r="S218" s="21" t="s">
        <v>663</v>
      </c>
      <c r="T218" s="21" t="s">
        <v>16</v>
      </c>
      <c r="U218" s="21" t="s">
        <v>663</v>
      </c>
      <c r="V218" s="25"/>
      <c r="W218" s="21" t="s">
        <v>16</v>
      </c>
      <c r="X218" s="21" t="s">
        <v>16</v>
      </c>
      <c r="Y218" s="21" t="s">
        <v>663</v>
      </c>
      <c r="Z218" s="21" t="s">
        <v>663</v>
      </c>
      <c r="AA218" s="21" t="s">
        <v>663</v>
      </c>
      <c r="AB218" s="21"/>
      <c r="AC218" s="214"/>
      <c r="AD218" s="214"/>
      <c r="AE218" s="21" t="s">
        <v>663</v>
      </c>
      <c r="AF218" s="21" t="s">
        <v>4</v>
      </c>
      <c r="AG218" s="21" t="s">
        <v>663</v>
      </c>
      <c r="AH218" s="21" t="s">
        <v>664</v>
      </c>
      <c r="AI218" s="21" t="s">
        <v>664</v>
      </c>
      <c r="AJ218" s="21" t="s">
        <v>664</v>
      </c>
      <c r="AK218" s="21" t="s">
        <v>16</v>
      </c>
      <c r="AL218" s="21" t="s">
        <v>16</v>
      </c>
      <c r="AN218" s="387"/>
      <c r="AO218" s="314" t="e">
        <f>VLOOKUP(AN218,#REF!,1,FALSE)</f>
        <v>#REF!</v>
      </c>
      <c r="AP218" s="315">
        <f>VLOOKUP(F218,'Monthly AMS report'!GN:GO,2,FALSE)</f>
        <v>44448</v>
      </c>
      <c r="AQ218" s="316" t="e">
        <v>#N/A</v>
      </c>
      <c r="AR218" s="3"/>
      <c r="AS218" s="3"/>
      <c r="AT218" s="5"/>
      <c r="AU218" s="5">
        <v>32</v>
      </c>
      <c r="AV218" s="5">
        <v>7</v>
      </c>
      <c r="AW218" s="5"/>
      <c r="AX218" s="5"/>
      <c r="AY218" s="5"/>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E218" s="3"/>
      <c r="FF218" s="3"/>
      <c r="FG218" s="3"/>
      <c r="FH218" s="3"/>
      <c r="FI218" s="3"/>
      <c r="FJ218" s="3"/>
      <c r="FK218" s="3"/>
      <c r="FL218" s="3"/>
      <c r="FM218" s="3"/>
      <c r="FN218" s="3"/>
      <c r="FO218" s="3"/>
      <c r="FP218" s="3"/>
      <c r="FQ218" s="3"/>
      <c r="FR218" s="3"/>
      <c r="FS218" s="3"/>
      <c r="FT218" s="3"/>
      <c r="FU218" s="3"/>
      <c r="FV218" s="3"/>
      <c r="FW218" s="19"/>
    </row>
    <row r="219" spans="1:183" ht="16.5" customHeight="1" x14ac:dyDescent="0.25">
      <c r="A219" s="43" t="s">
        <v>1319</v>
      </c>
      <c r="B219" s="3"/>
      <c r="C219" s="3" t="s">
        <v>1320</v>
      </c>
      <c r="D219" s="5" t="str">
        <f>VLOOKUP(F219,route!A:B,2,FALSE)</f>
        <v>MSP Dryer Wet</v>
      </c>
      <c r="E219" s="232"/>
      <c r="F219" s="263" t="s">
        <v>301</v>
      </c>
      <c r="G219" s="231" t="s">
        <v>1321</v>
      </c>
      <c r="H219" s="235"/>
      <c r="J219" s="6"/>
      <c r="L219" s="193"/>
      <c r="M219" s="5" t="s">
        <v>813</v>
      </c>
      <c r="N219" s="25" t="s">
        <v>16</v>
      </c>
      <c r="O219" s="25" t="s">
        <v>16</v>
      </c>
      <c r="P219" s="25" t="s">
        <v>16</v>
      </c>
      <c r="Q219" s="25" t="s">
        <v>16</v>
      </c>
      <c r="R219" s="25" t="s">
        <v>16</v>
      </c>
      <c r="S219" s="25" t="s">
        <v>16</v>
      </c>
      <c r="T219" s="25" t="s">
        <v>16</v>
      </c>
      <c r="U219" s="25" t="s">
        <v>16</v>
      </c>
      <c r="V219" s="25"/>
      <c r="W219" s="25" t="s">
        <v>16</v>
      </c>
      <c r="X219" s="25" t="s">
        <v>16</v>
      </c>
      <c r="Y219" s="25" t="s">
        <v>16</v>
      </c>
      <c r="Z219" s="25" t="s">
        <v>16</v>
      </c>
      <c r="AA219" s="25" t="s">
        <v>16</v>
      </c>
      <c r="AB219" s="25"/>
      <c r="AC219" s="214"/>
      <c r="AD219" s="214"/>
      <c r="AE219" s="25" t="s">
        <v>16</v>
      </c>
      <c r="AF219" s="25" t="s">
        <v>16</v>
      </c>
      <c r="AG219" s="21" t="s">
        <v>16</v>
      </c>
      <c r="AH219" s="21" t="s">
        <v>16</v>
      </c>
      <c r="AI219" s="21" t="s">
        <v>664</v>
      </c>
      <c r="AJ219" s="21" t="s">
        <v>16</v>
      </c>
      <c r="AK219" s="21" t="s">
        <v>16</v>
      </c>
      <c r="AL219" s="21" t="s">
        <v>16</v>
      </c>
      <c r="AN219" s="387"/>
      <c r="AO219" s="95"/>
      <c r="AP219" s="315">
        <f>VLOOKUP(F219,'Monthly AMS report'!GN:GO,2,FALSE)</f>
        <v>44419</v>
      </c>
      <c r="AQ219" s="316"/>
      <c r="AR219" s="22"/>
      <c r="AS219" s="22"/>
      <c r="AT219" s="5">
        <v>6</v>
      </c>
      <c r="AV219" s="5"/>
      <c r="AW219" s="5"/>
      <c r="AX219" s="5"/>
      <c r="AY219" s="5"/>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E219" s="3"/>
      <c r="FF219" s="3"/>
      <c r="FG219" s="3"/>
      <c r="FH219" s="3"/>
      <c r="FI219" s="3"/>
      <c r="FJ219" s="3"/>
      <c r="FK219" s="3"/>
      <c r="FL219" s="3"/>
      <c r="FM219" s="3"/>
      <c r="FN219" s="3"/>
      <c r="FO219" s="3"/>
      <c r="FP219" s="3"/>
      <c r="FQ219" s="3"/>
      <c r="FR219" s="3"/>
      <c r="FS219" s="3"/>
      <c r="FT219" s="3"/>
      <c r="FU219" s="3"/>
      <c r="FV219" s="3"/>
      <c r="FW219" s="19"/>
      <c r="GA219" s="1">
        <f>35/58</f>
        <v>0.60344827586206895</v>
      </c>
    </row>
    <row r="220" spans="1:183" ht="16.5" customHeight="1" x14ac:dyDescent="0.25">
      <c r="A220" s="44" t="s">
        <v>1339</v>
      </c>
      <c r="B220" s="3"/>
      <c r="C220" s="34" t="s">
        <v>1340</v>
      </c>
      <c r="D220" s="5" t="str">
        <f>VLOOKUP(F220,route!A:B,2,FALSE)</f>
        <v>MSP Feed Dryer</v>
      </c>
      <c r="E220" s="193" t="s">
        <v>2358</v>
      </c>
      <c r="F220" s="265" t="s">
        <v>330</v>
      </c>
      <c r="G220" s="231" t="s">
        <v>1341</v>
      </c>
      <c r="H220" s="193" t="s">
        <v>3204</v>
      </c>
      <c r="I220" s="193" t="s">
        <v>3205</v>
      </c>
      <c r="K220" s="193" t="s">
        <v>2080</v>
      </c>
      <c r="L220" s="193"/>
      <c r="M220" s="5" t="s">
        <v>662</v>
      </c>
      <c r="N220" s="21" t="s">
        <v>16</v>
      </c>
      <c r="O220" s="25"/>
      <c r="P220" s="21" t="s">
        <v>16</v>
      </c>
      <c r="Q220" s="21" t="s">
        <v>16</v>
      </c>
      <c r="R220" s="21">
        <v>1</v>
      </c>
      <c r="S220" s="21">
        <v>1</v>
      </c>
      <c r="T220" s="21" t="s">
        <v>16</v>
      </c>
      <c r="U220" s="21">
        <v>4</v>
      </c>
      <c r="V220" s="25"/>
      <c r="W220" s="21" t="s">
        <v>16</v>
      </c>
      <c r="X220" s="21">
        <v>4</v>
      </c>
      <c r="Y220" s="21" t="s">
        <v>663</v>
      </c>
      <c r="Z220" s="21">
        <v>3</v>
      </c>
      <c r="AA220" s="21">
        <v>3</v>
      </c>
      <c r="AB220" s="21"/>
      <c r="AC220" s="214"/>
      <c r="AD220" s="214"/>
      <c r="AE220" s="21">
        <v>3</v>
      </c>
      <c r="AF220" s="21">
        <v>3</v>
      </c>
      <c r="AG220" s="21">
        <v>3</v>
      </c>
      <c r="AH220" s="21">
        <v>3</v>
      </c>
      <c r="AI220" s="21">
        <v>3</v>
      </c>
      <c r="AJ220" s="21" t="s">
        <v>819</v>
      </c>
      <c r="AK220" s="21" t="s">
        <v>664</v>
      </c>
      <c r="AL220" s="21" t="s">
        <v>16</v>
      </c>
      <c r="AM220" s="201" t="s">
        <v>3206</v>
      </c>
      <c r="AN220" s="387" t="s">
        <v>598</v>
      </c>
      <c r="AO220" s="314" t="e">
        <f>VLOOKUP(AN220,#REF!,1,FALSE)</f>
        <v>#REF!</v>
      </c>
      <c r="AP220" s="315">
        <f>VLOOKUP(F220,'Monthly AMS report'!GN:GO,2,FALSE)</f>
        <v>44475</v>
      </c>
      <c r="AQ220" s="316">
        <v>0.38400000000000001</v>
      </c>
      <c r="AR220" s="3"/>
      <c r="AS220" s="3"/>
      <c r="AT220" s="5">
        <v>2</v>
      </c>
      <c r="AU220" s="5">
        <v>16</v>
      </c>
      <c r="AV220" s="5">
        <v>6</v>
      </c>
      <c r="AW220" s="5"/>
      <c r="AX220" s="5"/>
      <c r="AY220" s="5"/>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E220" s="3"/>
      <c r="FF220" s="3"/>
      <c r="FG220" s="3"/>
      <c r="FH220" s="3"/>
      <c r="FI220" s="3"/>
      <c r="FJ220" s="3"/>
      <c r="FK220" s="3"/>
      <c r="FL220" s="3"/>
      <c r="FM220" s="3"/>
      <c r="FN220" s="3"/>
      <c r="FO220" s="3"/>
      <c r="FP220" s="3"/>
      <c r="FQ220" s="3"/>
      <c r="FR220" s="3"/>
      <c r="FS220" s="3"/>
      <c r="FT220" s="3"/>
      <c r="FU220" s="3"/>
      <c r="FV220" s="3"/>
      <c r="FW220" s="19"/>
    </row>
    <row r="221" spans="1:183" ht="16.5" customHeight="1" x14ac:dyDescent="0.25">
      <c r="A221" s="43" t="s">
        <v>1403</v>
      </c>
      <c r="B221" s="3"/>
      <c r="C221" s="3" t="s">
        <v>1404</v>
      </c>
      <c r="D221" s="5" t="str">
        <f>VLOOKUP(F221,route!A:B,2,FALSE)</f>
        <v>MSP Feed Dryer</v>
      </c>
      <c r="E221" s="232"/>
      <c r="F221" s="263" t="s">
        <v>337</v>
      </c>
      <c r="G221" s="264" t="s">
        <v>1405</v>
      </c>
      <c r="H221" s="235"/>
      <c r="J221" s="6"/>
      <c r="L221" s="193"/>
      <c r="M221" s="5" t="s">
        <v>813</v>
      </c>
      <c r="N221" s="25" t="s">
        <v>16</v>
      </c>
      <c r="O221" s="25" t="s">
        <v>16</v>
      </c>
      <c r="P221" s="25" t="s">
        <v>16</v>
      </c>
      <c r="Q221" s="25" t="s">
        <v>16</v>
      </c>
      <c r="R221" s="25" t="s">
        <v>16</v>
      </c>
      <c r="S221" s="25" t="s">
        <v>16</v>
      </c>
      <c r="T221" s="25" t="s">
        <v>16</v>
      </c>
      <c r="U221" s="25" t="s">
        <v>16</v>
      </c>
      <c r="V221" s="25"/>
      <c r="W221" s="25" t="s">
        <v>16</v>
      </c>
      <c r="X221" s="25" t="s">
        <v>16</v>
      </c>
      <c r="Y221" s="25" t="s">
        <v>16</v>
      </c>
      <c r="Z221" s="25" t="s">
        <v>16</v>
      </c>
      <c r="AA221" s="25" t="s">
        <v>16</v>
      </c>
      <c r="AB221" s="25"/>
      <c r="AC221" s="214"/>
      <c r="AD221" s="214"/>
      <c r="AE221" s="25" t="s">
        <v>16</v>
      </c>
      <c r="AF221" s="25" t="s">
        <v>16</v>
      </c>
      <c r="AG221" s="21">
        <v>3</v>
      </c>
      <c r="AH221" s="21" t="s">
        <v>16</v>
      </c>
      <c r="AI221" s="21">
        <v>3</v>
      </c>
      <c r="AJ221" s="21">
        <v>3</v>
      </c>
      <c r="AK221" s="21">
        <v>2</v>
      </c>
      <c r="AL221" s="21" t="s">
        <v>16</v>
      </c>
      <c r="AM221" s="201" t="s">
        <v>3207</v>
      </c>
      <c r="AN221" s="88">
        <v>7253193</v>
      </c>
      <c r="AO221" s="95"/>
      <c r="AP221" s="315">
        <f>VLOOKUP(F221,'Monthly AMS report'!GN:GO,2,FALSE)</f>
        <v>44475</v>
      </c>
      <c r="AQ221" s="316"/>
      <c r="AR221" s="22"/>
      <c r="AS221" s="22"/>
      <c r="AT221" s="5">
        <v>4</v>
      </c>
      <c r="AV221" s="5"/>
      <c r="AW221" s="5"/>
      <c r="AX221" s="5"/>
      <c r="AY221" s="5"/>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E221" s="3"/>
      <c r="FF221" s="3"/>
      <c r="FG221" s="3"/>
      <c r="FH221" s="3"/>
      <c r="FI221" s="3"/>
      <c r="FJ221" s="3"/>
      <c r="FK221" s="3"/>
      <c r="FL221" s="3"/>
      <c r="FM221" s="3"/>
      <c r="FN221" s="3"/>
      <c r="FO221" s="3"/>
      <c r="FP221" s="3"/>
      <c r="FQ221" s="3"/>
      <c r="FR221" s="3"/>
      <c r="FS221" s="3"/>
      <c r="FT221" s="3"/>
      <c r="FU221" s="3"/>
      <c r="FV221" s="3"/>
      <c r="FW221" s="19"/>
    </row>
    <row r="222" spans="1:183" ht="16.5" customHeight="1" x14ac:dyDescent="0.25">
      <c r="A222" s="43" t="s">
        <v>1395</v>
      </c>
      <c r="B222" s="3"/>
      <c r="C222" s="3" t="s">
        <v>1396</v>
      </c>
      <c r="D222" s="5" t="str">
        <f>VLOOKUP(F222,route!A:B,2,FALSE)</f>
        <v>MSP Feed Dryer</v>
      </c>
      <c r="E222" s="232"/>
      <c r="F222" s="263" t="s">
        <v>335</v>
      </c>
      <c r="G222" s="264" t="s">
        <v>1397</v>
      </c>
      <c r="H222" s="235"/>
      <c r="J222" s="6"/>
      <c r="L222" s="193"/>
      <c r="M222" s="5" t="s">
        <v>813</v>
      </c>
      <c r="N222" s="25" t="s">
        <v>16</v>
      </c>
      <c r="O222" s="25" t="s">
        <v>16</v>
      </c>
      <c r="P222" s="25" t="s">
        <v>16</v>
      </c>
      <c r="Q222" s="25" t="s">
        <v>16</v>
      </c>
      <c r="R222" s="25" t="s">
        <v>16</v>
      </c>
      <c r="S222" s="25" t="s">
        <v>16</v>
      </c>
      <c r="T222" s="25" t="s">
        <v>16</v>
      </c>
      <c r="U222" s="25" t="s">
        <v>16</v>
      </c>
      <c r="V222" s="25"/>
      <c r="W222" s="25" t="s">
        <v>16</v>
      </c>
      <c r="X222" s="25" t="s">
        <v>16</v>
      </c>
      <c r="Y222" s="25" t="s">
        <v>16</v>
      </c>
      <c r="Z222" s="25" t="s">
        <v>16</v>
      </c>
      <c r="AA222" s="25" t="s">
        <v>16</v>
      </c>
      <c r="AB222" s="25"/>
      <c r="AC222" s="214"/>
      <c r="AD222" s="214"/>
      <c r="AE222" s="25" t="s">
        <v>16</v>
      </c>
      <c r="AF222" s="25" t="s">
        <v>16</v>
      </c>
      <c r="AG222" s="21">
        <v>4</v>
      </c>
      <c r="AH222" s="21" t="s">
        <v>16</v>
      </c>
      <c r="AI222" s="21">
        <v>3</v>
      </c>
      <c r="AJ222" s="21">
        <v>4</v>
      </c>
      <c r="AK222" s="21" t="s">
        <v>664</v>
      </c>
      <c r="AL222" s="21" t="s">
        <v>16</v>
      </c>
      <c r="AM222" s="195" t="s">
        <v>3208</v>
      </c>
      <c r="AN222" s="216">
        <v>7259667</v>
      </c>
      <c r="AO222" s="95"/>
      <c r="AP222" s="315">
        <f>VLOOKUP(F222,'Monthly AMS report'!GN:GO,2,FALSE)</f>
        <v>44475</v>
      </c>
      <c r="AQ222" s="316"/>
      <c r="AR222" s="22"/>
      <c r="AS222" s="22"/>
      <c r="AT222" s="5"/>
      <c r="AV222" s="5"/>
      <c r="AW222" s="5"/>
      <c r="AX222" s="5"/>
      <c r="AY222" s="5"/>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E222" s="3"/>
      <c r="FF222" s="3"/>
      <c r="FG222" s="3"/>
      <c r="FH222" s="3"/>
      <c r="FI222" s="3"/>
      <c r="FJ222" s="3"/>
      <c r="FK222" s="3"/>
      <c r="FL222" s="3"/>
      <c r="FM222" s="3"/>
      <c r="FN222" s="3"/>
      <c r="FO222" s="3"/>
      <c r="FP222" s="3"/>
      <c r="FQ222" s="3"/>
      <c r="FR222" s="3"/>
      <c r="FS222" s="3"/>
      <c r="FT222" s="3"/>
      <c r="FU222" s="3"/>
      <c r="FV222" s="3"/>
      <c r="FW222" s="19"/>
    </row>
    <row r="223" spans="1:183" ht="16.5" customHeight="1" x14ac:dyDescent="0.25">
      <c r="A223" s="43" t="s">
        <v>1289</v>
      </c>
      <c r="B223" s="3"/>
      <c r="C223" s="3" t="s">
        <v>1290</v>
      </c>
      <c r="D223" s="5" t="str">
        <f>VLOOKUP(F223,route!A:B,2,FALSE)</f>
        <v>MSP Dryer Wet</v>
      </c>
      <c r="E223" s="232"/>
      <c r="F223" s="263" t="s">
        <v>263</v>
      </c>
      <c r="G223" s="231" t="s">
        <v>1290</v>
      </c>
      <c r="H223" s="235"/>
      <c r="J223" s="6"/>
      <c r="L223" s="193"/>
      <c r="M223" s="5" t="s">
        <v>813</v>
      </c>
      <c r="N223" s="25" t="s">
        <v>16</v>
      </c>
      <c r="O223" s="25" t="s">
        <v>16</v>
      </c>
      <c r="P223" s="25" t="s">
        <v>16</v>
      </c>
      <c r="Q223" s="25" t="s">
        <v>16</v>
      </c>
      <c r="R223" s="25" t="s">
        <v>16</v>
      </c>
      <c r="S223" s="25" t="s">
        <v>16</v>
      </c>
      <c r="T223" s="25" t="s">
        <v>16</v>
      </c>
      <c r="U223" s="25" t="s">
        <v>16</v>
      </c>
      <c r="V223" s="25"/>
      <c r="W223" s="25" t="s">
        <v>16</v>
      </c>
      <c r="X223" s="25" t="s">
        <v>16</v>
      </c>
      <c r="Y223" s="25" t="s">
        <v>16</v>
      </c>
      <c r="Z223" s="25" t="s">
        <v>16</v>
      </c>
      <c r="AA223" s="25" t="s">
        <v>16</v>
      </c>
      <c r="AB223" s="25"/>
      <c r="AC223" s="214"/>
      <c r="AD223" s="214"/>
      <c r="AE223" s="25" t="s">
        <v>16</v>
      </c>
      <c r="AF223" s="25" t="s">
        <v>16</v>
      </c>
      <c r="AG223" s="21" t="s">
        <v>663</v>
      </c>
      <c r="AH223" s="21" t="s">
        <v>664</v>
      </c>
      <c r="AI223" s="21" t="s">
        <v>664</v>
      </c>
      <c r="AJ223" s="21" t="s">
        <v>664</v>
      </c>
      <c r="AK223" s="21" t="s">
        <v>16</v>
      </c>
      <c r="AL223" s="21" t="s">
        <v>16</v>
      </c>
      <c r="AN223" s="387"/>
      <c r="AO223" s="95"/>
      <c r="AP223" s="315">
        <f>VLOOKUP(F223,'Monthly AMS report'!GN:GO,2,FALSE)</f>
        <v>44448</v>
      </c>
      <c r="AQ223" s="316"/>
      <c r="AR223" s="22"/>
      <c r="AS223" s="22"/>
      <c r="AT223" s="5">
        <v>4</v>
      </c>
      <c r="AV223" s="5"/>
      <c r="AW223" s="5"/>
      <c r="AX223" s="5"/>
      <c r="AY223" s="5"/>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E223" s="3"/>
      <c r="FF223" s="3"/>
      <c r="FG223" s="3"/>
      <c r="FH223" s="3"/>
      <c r="FI223" s="3"/>
      <c r="FJ223" s="3"/>
      <c r="FK223" s="3"/>
      <c r="FL223" s="3"/>
      <c r="FM223" s="3"/>
      <c r="FN223" s="3"/>
      <c r="FO223" s="3"/>
      <c r="FP223" s="3"/>
      <c r="FQ223" s="3"/>
      <c r="FR223" s="3"/>
      <c r="FS223" s="3"/>
      <c r="FT223" s="3"/>
      <c r="FU223" s="3"/>
      <c r="FV223" s="3"/>
      <c r="FW223" s="19"/>
    </row>
    <row r="224" spans="1:183" ht="16.5" customHeight="1" x14ac:dyDescent="0.25">
      <c r="A224" s="43" t="s">
        <v>1310</v>
      </c>
      <c r="B224" s="3"/>
      <c r="C224" s="3" t="s">
        <v>1311</v>
      </c>
      <c r="D224" s="5" t="str">
        <f>VLOOKUP(F224,route!A:B,2,FALSE)</f>
        <v>MSP Dryer Wet</v>
      </c>
      <c r="E224" s="232"/>
      <c r="F224" s="263" t="s">
        <v>299</v>
      </c>
      <c r="G224" s="231" t="s">
        <v>1312</v>
      </c>
      <c r="H224" s="235"/>
      <c r="J224" s="6"/>
      <c r="L224" s="193"/>
      <c r="M224" s="5" t="s">
        <v>813</v>
      </c>
      <c r="N224" s="25" t="s">
        <v>16</v>
      </c>
      <c r="O224" s="25" t="s">
        <v>16</v>
      </c>
      <c r="P224" s="25" t="s">
        <v>16</v>
      </c>
      <c r="Q224" s="25" t="s">
        <v>16</v>
      </c>
      <c r="R224" s="25" t="s">
        <v>16</v>
      </c>
      <c r="S224" s="25" t="s">
        <v>16</v>
      </c>
      <c r="T224" s="25" t="s">
        <v>16</v>
      </c>
      <c r="U224" s="25" t="s">
        <v>16</v>
      </c>
      <c r="V224" s="25"/>
      <c r="W224" s="25" t="s">
        <v>16</v>
      </c>
      <c r="X224" s="25" t="s">
        <v>16</v>
      </c>
      <c r="Y224" s="25" t="s">
        <v>16</v>
      </c>
      <c r="Z224" s="25" t="s">
        <v>16</v>
      </c>
      <c r="AA224" s="25" t="s">
        <v>16</v>
      </c>
      <c r="AB224" s="25"/>
      <c r="AC224" s="214"/>
      <c r="AD224" s="214"/>
      <c r="AE224" s="25" t="s">
        <v>16</v>
      </c>
      <c r="AF224" s="25" t="s">
        <v>16</v>
      </c>
      <c r="AG224" s="21" t="s">
        <v>16</v>
      </c>
      <c r="AH224" s="21" t="s">
        <v>664</v>
      </c>
      <c r="AI224" s="21" t="s">
        <v>664</v>
      </c>
      <c r="AJ224" s="21" t="s">
        <v>664</v>
      </c>
      <c r="AK224" s="21" t="s">
        <v>16</v>
      </c>
      <c r="AL224" s="21" t="s">
        <v>16</v>
      </c>
      <c r="AM224" s="24"/>
      <c r="AN224" s="387"/>
      <c r="AO224" s="95"/>
      <c r="AP224" s="315">
        <f>VLOOKUP(F224,'Monthly AMS report'!GN:GO,2,FALSE)</f>
        <v>44448</v>
      </c>
      <c r="AQ224" s="316"/>
      <c r="AR224" s="22"/>
      <c r="AS224" s="22"/>
      <c r="AT224" s="5">
        <v>4</v>
      </c>
      <c r="AV224" s="5"/>
      <c r="AW224" s="5"/>
      <c r="AX224" s="5"/>
      <c r="AY224" s="5"/>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E224" s="3"/>
      <c r="FF224" s="3"/>
      <c r="FG224" s="3"/>
      <c r="FH224" s="3"/>
      <c r="FI224" s="3"/>
      <c r="FJ224" s="3"/>
      <c r="FK224" s="3"/>
      <c r="FL224" s="3"/>
      <c r="FM224" s="3"/>
      <c r="FN224" s="3"/>
      <c r="FO224" s="3"/>
      <c r="FP224" s="3"/>
      <c r="FQ224" s="3"/>
      <c r="FR224" s="3"/>
      <c r="FS224" s="3"/>
      <c r="FT224" s="3"/>
      <c r="FU224" s="3"/>
      <c r="FV224" s="3"/>
      <c r="FW224" s="19"/>
    </row>
    <row r="225" spans="1:181" ht="16.5" customHeight="1" x14ac:dyDescent="0.25">
      <c r="A225" s="43" t="s">
        <v>1349</v>
      </c>
      <c r="B225" s="3"/>
      <c r="C225" s="22" t="s">
        <v>1350</v>
      </c>
      <c r="D225" s="5" t="str">
        <f>VLOOKUP(F225,route!A:B,2,FALSE)</f>
        <v>MSP Feed Dryer</v>
      </c>
      <c r="E225" s="193">
        <v>3800</v>
      </c>
      <c r="F225" s="265" t="s">
        <v>309</v>
      </c>
      <c r="G225" s="231" t="s">
        <v>1351</v>
      </c>
      <c r="H225" s="193" t="s">
        <v>3209</v>
      </c>
      <c r="I225" s="193" t="s">
        <v>1351</v>
      </c>
      <c r="K225" s="193" t="s">
        <v>2642</v>
      </c>
      <c r="L225" s="193"/>
      <c r="M225" s="5" t="s">
        <v>662</v>
      </c>
      <c r="N225" s="21" t="s">
        <v>16</v>
      </c>
      <c r="O225" s="25"/>
      <c r="P225" s="21" t="s">
        <v>663</v>
      </c>
      <c r="Q225" s="21" t="s">
        <v>16</v>
      </c>
      <c r="R225" s="21" t="s">
        <v>663</v>
      </c>
      <c r="S225" s="21" t="s">
        <v>663</v>
      </c>
      <c r="T225" s="21" t="s">
        <v>16</v>
      </c>
      <c r="U225" s="21" t="s">
        <v>16</v>
      </c>
      <c r="V225" s="25"/>
      <c r="W225" s="21" t="s">
        <v>16</v>
      </c>
      <c r="X225" s="21" t="s">
        <v>663</v>
      </c>
      <c r="Y225" s="21">
        <v>3</v>
      </c>
      <c r="Z225" s="21">
        <v>3</v>
      </c>
      <c r="AA225" s="21" t="s">
        <v>663</v>
      </c>
      <c r="AB225" s="21"/>
      <c r="AC225" s="214"/>
      <c r="AD225" s="214"/>
      <c r="AE225" s="21">
        <v>3</v>
      </c>
      <c r="AF225" s="21">
        <v>2</v>
      </c>
      <c r="AG225" s="21" t="s">
        <v>16</v>
      </c>
      <c r="AH225" s="21" t="s">
        <v>4</v>
      </c>
      <c r="AI225" s="21" t="s">
        <v>4</v>
      </c>
      <c r="AJ225" s="21">
        <v>3</v>
      </c>
      <c r="AK225" s="21" t="s">
        <v>664</v>
      </c>
      <c r="AL225" s="21" t="s">
        <v>16</v>
      </c>
      <c r="AM225" s="201" t="s">
        <v>3210</v>
      </c>
      <c r="AN225" s="383">
        <v>7228130</v>
      </c>
      <c r="AO225" s="314" t="e">
        <f>VLOOKUP(AN225,#REF!,1,FALSE)</f>
        <v>#REF!</v>
      </c>
      <c r="AP225" s="315">
        <f>VLOOKUP(F225,'Monthly AMS report'!GN:GO,2,FALSE)</f>
        <v>44475</v>
      </c>
      <c r="AQ225" s="316" t="e">
        <v>#N/A</v>
      </c>
      <c r="AR225" s="3"/>
      <c r="AS225" s="3"/>
      <c r="AT225" s="5">
        <v>12</v>
      </c>
      <c r="AU225" s="5">
        <v>8</v>
      </c>
      <c r="AV225" s="5">
        <v>7</v>
      </c>
      <c r="AW225" s="5"/>
      <c r="AX225" s="5"/>
      <c r="AY225" s="5"/>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E225" s="3"/>
      <c r="FF225" s="3"/>
      <c r="FG225" s="3"/>
      <c r="FH225" s="3"/>
      <c r="FI225" s="3"/>
      <c r="FJ225" s="3"/>
      <c r="FK225" s="3"/>
      <c r="FL225" s="3"/>
      <c r="FM225" s="3"/>
      <c r="FN225" s="3"/>
      <c r="FO225" s="3"/>
      <c r="FP225" s="3"/>
      <c r="FQ225" s="3"/>
      <c r="FR225" s="3"/>
      <c r="FS225" s="3"/>
      <c r="FT225" s="3"/>
      <c r="FU225" s="3"/>
      <c r="FV225" s="3"/>
      <c r="FW225" s="19"/>
    </row>
    <row r="226" spans="1:181" ht="16.5" customHeight="1" x14ac:dyDescent="0.2">
      <c r="A226" s="46" t="s">
        <v>1352</v>
      </c>
      <c r="B226" s="3"/>
      <c r="C226" s="22" t="s">
        <v>1353</v>
      </c>
      <c r="D226" s="5" t="str">
        <f>VLOOKUP(F226,route!A:B,2,FALSE)</f>
        <v>MSP Feed Dryer</v>
      </c>
      <c r="E226" s="193">
        <v>3806</v>
      </c>
      <c r="F226" s="265" t="s">
        <v>311</v>
      </c>
      <c r="G226" s="231" t="s">
        <v>1354</v>
      </c>
      <c r="H226" s="193" t="s">
        <v>3211</v>
      </c>
      <c r="I226" s="193" t="s">
        <v>1354</v>
      </c>
      <c r="K226" s="193" t="s">
        <v>2642</v>
      </c>
      <c r="L226" s="193"/>
      <c r="M226" s="5" t="s">
        <v>662</v>
      </c>
      <c r="N226" s="21" t="s">
        <v>16</v>
      </c>
      <c r="O226" s="25"/>
      <c r="P226" s="21" t="s">
        <v>663</v>
      </c>
      <c r="Q226" s="21" t="s">
        <v>16</v>
      </c>
      <c r="R226" s="21" t="s">
        <v>663</v>
      </c>
      <c r="S226" s="21" t="s">
        <v>663</v>
      </c>
      <c r="T226" s="21" t="s">
        <v>16</v>
      </c>
      <c r="U226" s="21" t="s">
        <v>16</v>
      </c>
      <c r="V226" s="25"/>
      <c r="W226" s="21" t="s">
        <v>16</v>
      </c>
      <c r="X226" s="21" t="s">
        <v>663</v>
      </c>
      <c r="Y226" s="21" t="s">
        <v>663</v>
      </c>
      <c r="Z226" s="21">
        <v>3</v>
      </c>
      <c r="AA226" s="21" t="s">
        <v>663</v>
      </c>
      <c r="AB226" s="21"/>
      <c r="AC226" s="214"/>
      <c r="AD226" s="214"/>
      <c r="AE226" s="21" t="s">
        <v>663</v>
      </c>
      <c r="AF226" s="21" t="s">
        <v>4</v>
      </c>
      <c r="AG226" s="21" t="s">
        <v>16</v>
      </c>
      <c r="AH226" s="21" t="s">
        <v>664</v>
      </c>
      <c r="AI226" s="21" t="s">
        <v>664</v>
      </c>
      <c r="AJ226" s="21" t="s">
        <v>819</v>
      </c>
      <c r="AK226" s="21" t="s">
        <v>664</v>
      </c>
      <c r="AL226" s="21" t="s">
        <v>16</v>
      </c>
      <c r="AM226" s="25" t="s">
        <v>3212</v>
      </c>
      <c r="AN226" s="387"/>
      <c r="AO226" s="314" t="e">
        <f>VLOOKUP(AN226,#REF!,1,FALSE)</f>
        <v>#REF!</v>
      </c>
      <c r="AP226" s="315">
        <f>VLOOKUP(F226,'Monthly AMS report'!GN:GO,2,FALSE)</f>
        <v>44475</v>
      </c>
      <c r="AQ226" s="316" t="e">
        <v>#N/A</v>
      </c>
      <c r="AR226" s="3"/>
      <c r="AS226" s="3"/>
      <c r="AT226" s="5">
        <v>4</v>
      </c>
      <c r="AU226" s="5">
        <v>16</v>
      </c>
      <c r="AV226" s="5">
        <v>7</v>
      </c>
      <c r="AW226" s="5"/>
      <c r="AX226" s="5"/>
      <c r="AY226" s="5"/>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E226" s="3"/>
      <c r="FF226" s="3"/>
      <c r="FG226" s="3"/>
      <c r="FH226" s="3"/>
      <c r="FI226" s="3"/>
      <c r="FJ226" s="3"/>
      <c r="FK226" s="3"/>
      <c r="FL226" s="3"/>
      <c r="FM226" s="3"/>
      <c r="FN226" s="3"/>
      <c r="FO226" s="3"/>
      <c r="FP226" s="3"/>
      <c r="FQ226" s="3"/>
      <c r="FR226" s="3"/>
      <c r="FS226" s="3"/>
      <c r="FT226" s="3"/>
      <c r="FU226" s="3"/>
      <c r="FV226" s="3"/>
      <c r="FW226" s="19"/>
    </row>
    <row r="227" spans="1:181" ht="16.5" customHeight="1" x14ac:dyDescent="0.25">
      <c r="A227" s="44" t="s">
        <v>1355</v>
      </c>
      <c r="B227" s="3"/>
      <c r="C227" s="6" t="s">
        <v>1356</v>
      </c>
      <c r="D227" s="5" t="str">
        <f>VLOOKUP(F227,route!A:B,2,FALSE)</f>
        <v>MSP Feed Dryer</v>
      </c>
      <c r="E227" s="193">
        <v>3827</v>
      </c>
      <c r="F227" s="265" t="s">
        <v>312</v>
      </c>
      <c r="G227" s="231" t="s">
        <v>1357</v>
      </c>
      <c r="H227" s="193" t="s">
        <v>3213</v>
      </c>
      <c r="I227" s="193" t="s">
        <v>1357</v>
      </c>
      <c r="K227" s="193" t="s">
        <v>2642</v>
      </c>
      <c r="L227" s="193"/>
      <c r="M227" s="5" t="s">
        <v>662</v>
      </c>
      <c r="N227" s="21" t="s">
        <v>16</v>
      </c>
      <c r="O227" s="25"/>
      <c r="P227" s="21" t="s">
        <v>663</v>
      </c>
      <c r="Q227" s="21" t="s">
        <v>16</v>
      </c>
      <c r="R227" s="21" t="s">
        <v>663</v>
      </c>
      <c r="S227" s="21" t="s">
        <v>663</v>
      </c>
      <c r="T227" s="21" t="s">
        <v>16</v>
      </c>
      <c r="U227" s="21" t="s">
        <v>16</v>
      </c>
      <c r="V227" s="25"/>
      <c r="W227" s="21" t="s">
        <v>16</v>
      </c>
      <c r="X227" s="21" t="s">
        <v>663</v>
      </c>
      <c r="Y227" s="21" t="s">
        <v>663</v>
      </c>
      <c r="Z227" s="21" t="s">
        <v>663</v>
      </c>
      <c r="AA227" s="21" t="s">
        <v>663</v>
      </c>
      <c r="AB227" s="21"/>
      <c r="AC227" s="214"/>
      <c r="AD227" s="214"/>
      <c r="AE227" s="21" t="s">
        <v>663</v>
      </c>
      <c r="AF227" s="21" t="s">
        <v>4</v>
      </c>
      <c r="AG227" s="21" t="s">
        <v>16</v>
      </c>
      <c r="AH227" s="21" t="s">
        <v>664</v>
      </c>
      <c r="AI227" s="21" t="s">
        <v>664</v>
      </c>
      <c r="AJ227" s="21" t="s">
        <v>819</v>
      </c>
      <c r="AK227" s="21" t="s">
        <v>664</v>
      </c>
      <c r="AL227" s="21" t="s">
        <v>16</v>
      </c>
      <c r="AN227" s="387"/>
      <c r="AO227" s="314" t="e">
        <f>VLOOKUP(AN227,#REF!,1,FALSE)</f>
        <v>#REF!</v>
      </c>
      <c r="AP227" s="315">
        <f>VLOOKUP(F227,'Monthly AMS report'!GN:GO,2,FALSE)</f>
        <v>44475</v>
      </c>
      <c r="AQ227" s="316" t="e">
        <v>#N/A</v>
      </c>
      <c r="AR227" s="3"/>
      <c r="AS227" s="3"/>
      <c r="AT227" s="5">
        <v>6</v>
      </c>
      <c r="AU227" s="5">
        <v>16</v>
      </c>
      <c r="AV227" s="5">
        <v>7</v>
      </c>
      <c r="AW227" s="5"/>
      <c r="AX227" s="5"/>
      <c r="AY227" s="5" t="s">
        <v>1267</v>
      </c>
      <c r="AZ227" s="3">
        <v>1770</v>
      </c>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E227" s="3"/>
      <c r="FF227" s="3"/>
      <c r="FG227" s="3"/>
      <c r="FH227" s="3"/>
      <c r="FI227" s="3"/>
      <c r="FJ227" s="3"/>
      <c r="FK227" s="3"/>
      <c r="FL227" s="3"/>
      <c r="FM227" s="3"/>
      <c r="FN227" s="3"/>
      <c r="FO227" s="3"/>
      <c r="FP227" s="3"/>
      <c r="FQ227" s="3"/>
      <c r="FR227" s="3"/>
      <c r="FS227" s="3"/>
      <c r="FT227" s="3"/>
      <c r="FU227" s="3"/>
      <c r="FV227" s="3"/>
      <c r="FW227" s="19"/>
    </row>
    <row r="228" spans="1:181" ht="16.5" customHeight="1" x14ac:dyDescent="0.25">
      <c r="A228" s="43" t="s">
        <v>1358</v>
      </c>
      <c r="B228" s="3"/>
      <c r="C228" s="22" t="s">
        <v>1359</v>
      </c>
      <c r="D228" s="5" t="str">
        <f>VLOOKUP(F228,route!A:B,2,FALSE)</f>
        <v>MSP Feed Dryer</v>
      </c>
      <c r="E228" s="193">
        <v>3828</v>
      </c>
      <c r="F228" s="265" t="s">
        <v>313</v>
      </c>
      <c r="G228" s="231" t="s">
        <v>1360</v>
      </c>
      <c r="H228" s="193" t="s">
        <v>3214</v>
      </c>
      <c r="I228" s="193" t="s">
        <v>1360</v>
      </c>
      <c r="K228" s="193" t="s">
        <v>2642</v>
      </c>
      <c r="L228" s="193"/>
      <c r="M228" s="5" t="s">
        <v>662</v>
      </c>
      <c r="N228" s="21" t="s">
        <v>16</v>
      </c>
      <c r="O228" s="25"/>
      <c r="P228" s="21" t="s">
        <v>663</v>
      </c>
      <c r="Q228" s="21" t="s">
        <v>16</v>
      </c>
      <c r="R228" s="21" t="s">
        <v>663</v>
      </c>
      <c r="S228" s="21" t="s">
        <v>663</v>
      </c>
      <c r="T228" s="21" t="s">
        <v>16</v>
      </c>
      <c r="U228" s="21" t="s">
        <v>16</v>
      </c>
      <c r="V228" s="25"/>
      <c r="W228" s="21" t="s">
        <v>16</v>
      </c>
      <c r="X228" s="21">
        <v>3</v>
      </c>
      <c r="Y228" s="21">
        <v>3</v>
      </c>
      <c r="Z228" s="21">
        <v>3</v>
      </c>
      <c r="AA228" s="21" t="s">
        <v>663</v>
      </c>
      <c r="AB228" s="21"/>
      <c r="AC228" s="214"/>
      <c r="AD228" s="214"/>
      <c r="AE228" s="21">
        <v>3</v>
      </c>
      <c r="AF228" s="21">
        <v>4</v>
      </c>
      <c r="AG228" s="21" t="s">
        <v>16</v>
      </c>
      <c r="AH228" s="21" t="s">
        <v>664</v>
      </c>
      <c r="AI228" s="21">
        <v>3</v>
      </c>
      <c r="AJ228" s="21">
        <v>3</v>
      </c>
      <c r="AK228" s="21" t="s">
        <v>664</v>
      </c>
      <c r="AL228" s="21" t="s">
        <v>16</v>
      </c>
      <c r="AM228" s="201" t="s">
        <v>3215</v>
      </c>
      <c r="AN228" s="383">
        <v>7226601</v>
      </c>
      <c r="AO228" s="314" t="e">
        <f>VLOOKUP(AN228,#REF!,1,FALSE)</f>
        <v>#REF!</v>
      </c>
      <c r="AP228" s="315">
        <f>VLOOKUP(F228,'Monthly AMS report'!GN:GO,2,FALSE)</f>
        <v>44475</v>
      </c>
      <c r="AQ228" s="316" t="e">
        <v>#N/A</v>
      </c>
      <c r="AR228" s="3"/>
      <c r="AS228" s="3"/>
      <c r="AT228" s="5">
        <v>6</v>
      </c>
      <c r="AU228" s="5">
        <v>16</v>
      </c>
      <c r="AV228" s="5">
        <v>7</v>
      </c>
      <c r="AW228" s="5"/>
      <c r="AX228" s="5"/>
      <c r="AY228" s="5"/>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E228" s="3"/>
      <c r="FF228" s="3"/>
      <c r="FG228" s="3"/>
      <c r="FH228" s="3"/>
      <c r="FI228" s="3"/>
      <c r="FJ228" s="3"/>
      <c r="FK228" s="3"/>
      <c r="FL228" s="3"/>
      <c r="FM228" s="3"/>
      <c r="FN228" s="3"/>
      <c r="FO228" s="3"/>
      <c r="FP228" s="3"/>
      <c r="FQ228" s="3"/>
      <c r="FR228" s="3"/>
      <c r="FS228" s="3"/>
      <c r="FT228" s="3"/>
      <c r="FU228" s="3"/>
      <c r="FV228" s="3"/>
      <c r="FW228" s="19"/>
    </row>
    <row r="229" spans="1:181" ht="16.5" customHeight="1" x14ac:dyDescent="0.2">
      <c r="A229" s="46" t="s">
        <v>1361</v>
      </c>
      <c r="B229" s="3"/>
      <c r="C229" s="22" t="s">
        <v>1362</v>
      </c>
      <c r="D229" s="5" t="str">
        <f>VLOOKUP(F229,route!A:B,2,FALSE)</f>
        <v>MSP Feed Dryer</v>
      </c>
      <c r="E229" s="193">
        <v>3832</v>
      </c>
      <c r="F229" s="265" t="s">
        <v>315</v>
      </c>
      <c r="G229" s="231" t="s">
        <v>1363</v>
      </c>
      <c r="H229" s="193" t="s">
        <v>3216</v>
      </c>
      <c r="I229" s="193" t="s">
        <v>1363</v>
      </c>
      <c r="K229" s="193" t="s">
        <v>2642</v>
      </c>
      <c r="L229" s="193"/>
      <c r="M229" s="5" t="s">
        <v>662</v>
      </c>
      <c r="N229" s="21" t="s">
        <v>16</v>
      </c>
      <c r="O229" s="25"/>
      <c r="P229" s="21" t="s">
        <v>663</v>
      </c>
      <c r="Q229" s="21" t="s">
        <v>16</v>
      </c>
      <c r="R229" s="21" t="s">
        <v>663</v>
      </c>
      <c r="S229" s="21" t="s">
        <v>663</v>
      </c>
      <c r="T229" s="21" t="s">
        <v>16</v>
      </c>
      <c r="U229" s="21" t="s">
        <v>16</v>
      </c>
      <c r="V229" s="25"/>
      <c r="W229" s="21" t="s">
        <v>16</v>
      </c>
      <c r="X229" s="21" t="s">
        <v>663</v>
      </c>
      <c r="Y229" s="21" t="s">
        <v>663</v>
      </c>
      <c r="Z229" s="21" t="s">
        <v>663</v>
      </c>
      <c r="AA229" s="21" t="s">
        <v>663</v>
      </c>
      <c r="AB229" s="21"/>
      <c r="AC229" s="214"/>
      <c r="AD229" s="214"/>
      <c r="AE229" s="21">
        <v>4</v>
      </c>
      <c r="AF229" s="21" t="s">
        <v>4</v>
      </c>
      <c r="AG229" s="21" t="s">
        <v>16</v>
      </c>
      <c r="AH229" s="21" t="s">
        <v>4</v>
      </c>
      <c r="AI229" s="21" t="s">
        <v>4</v>
      </c>
      <c r="AJ229" s="21">
        <v>4</v>
      </c>
      <c r="AK229" s="21" t="s">
        <v>664</v>
      </c>
      <c r="AL229" s="21" t="s">
        <v>16</v>
      </c>
      <c r="AM229" s="201" t="s">
        <v>3217</v>
      </c>
      <c r="AN229" s="387"/>
      <c r="AO229" s="314" t="e">
        <f>VLOOKUP(AN229,#REF!,1,FALSE)</f>
        <v>#REF!</v>
      </c>
      <c r="AP229" s="315">
        <f>VLOOKUP(F229,'Monthly AMS report'!GN:GO,2,FALSE)</f>
        <v>44475</v>
      </c>
      <c r="AQ229" s="316" t="e">
        <v>#N/A</v>
      </c>
      <c r="AR229" s="3"/>
      <c r="AS229" s="3"/>
      <c r="AT229" s="5">
        <v>6</v>
      </c>
      <c r="AU229" s="5">
        <v>8</v>
      </c>
      <c r="AV229" s="5">
        <v>7</v>
      </c>
      <c r="AW229" s="5"/>
      <c r="AX229" s="5"/>
      <c r="AY229" s="5"/>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E229" s="3"/>
      <c r="FF229" s="3"/>
      <c r="FG229" s="3"/>
      <c r="FH229" s="3"/>
      <c r="FI229" s="3"/>
      <c r="FJ229" s="3"/>
      <c r="FK229" s="3"/>
      <c r="FL229" s="3"/>
      <c r="FM229" s="3"/>
      <c r="FN229" s="3"/>
      <c r="FO229" s="3"/>
      <c r="FP229" s="3"/>
      <c r="FQ229" s="3"/>
      <c r="FR229" s="3"/>
      <c r="FS229" s="3"/>
      <c r="FT229" s="3"/>
      <c r="FU229" s="3"/>
      <c r="FV229" s="3"/>
      <c r="FW229" s="19"/>
    </row>
    <row r="230" spans="1:181" ht="16.5" customHeight="1" x14ac:dyDescent="0.25">
      <c r="A230" s="43" t="s">
        <v>1364</v>
      </c>
      <c r="B230" s="3"/>
      <c r="C230" s="22" t="s">
        <v>1365</v>
      </c>
      <c r="D230" s="5" t="str">
        <f>VLOOKUP(F230,route!A:B,2,FALSE)</f>
        <v>MSP Feed Dryer</v>
      </c>
      <c r="E230" s="193">
        <v>3836</v>
      </c>
      <c r="F230" s="265" t="s">
        <v>317</v>
      </c>
      <c r="G230" s="231" t="s">
        <v>1366</v>
      </c>
      <c r="H230" s="193" t="s">
        <v>3218</v>
      </c>
      <c r="I230" s="193" t="s">
        <v>1366</v>
      </c>
      <c r="K230" s="193" t="s">
        <v>2642</v>
      </c>
      <c r="L230" s="193" t="s">
        <v>1367</v>
      </c>
      <c r="M230" s="5" t="s">
        <v>662</v>
      </c>
      <c r="N230" s="21" t="s">
        <v>16</v>
      </c>
      <c r="O230" s="25"/>
      <c r="P230" s="21" t="s">
        <v>663</v>
      </c>
      <c r="Q230" s="21" t="s">
        <v>16</v>
      </c>
      <c r="R230" s="21" t="s">
        <v>663</v>
      </c>
      <c r="S230" s="21">
        <v>3</v>
      </c>
      <c r="T230" s="21" t="s">
        <v>16</v>
      </c>
      <c r="U230" s="21" t="s">
        <v>16</v>
      </c>
      <c r="V230" s="25"/>
      <c r="W230" s="21" t="s">
        <v>16</v>
      </c>
      <c r="X230" s="21" t="s">
        <v>663</v>
      </c>
      <c r="Y230" s="21" t="s">
        <v>663</v>
      </c>
      <c r="Z230" s="21">
        <v>3</v>
      </c>
      <c r="AA230" s="21" t="s">
        <v>663</v>
      </c>
      <c r="AB230" s="21"/>
      <c r="AC230" s="214"/>
      <c r="AD230" s="214"/>
      <c r="AE230" s="21" t="s">
        <v>663</v>
      </c>
      <c r="AF230" s="21">
        <v>3</v>
      </c>
      <c r="AG230" s="21" t="s">
        <v>16</v>
      </c>
      <c r="AH230" s="21">
        <v>3</v>
      </c>
      <c r="AI230" s="21">
        <v>3</v>
      </c>
      <c r="AJ230" s="21">
        <v>3</v>
      </c>
      <c r="AK230" s="21" t="s">
        <v>664</v>
      </c>
      <c r="AL230" s="21" t="s">
        <v>16</v>
      </c>
      <c r="AM230" s="195" t="s">
        <v>3219</v>
      </c>
      <c r="AN230" s="383">
        <v>7259666</v>
      </c>
      <c r="AO230" s="314" t="e">
        <f>VLOOKUP(AN230,#REF!,1,FALSE)</f>
        <v>#REF!</v>
      </c>
      <c r="AP230" s="315">
        <f>VLOOKUP(F230,'Monthly AMS report'!GN:GO,2,FALSE)</f>
        <v>44475</v>
      </c>
      <c r="AQ230" s="316" t="e">
        <v>#N/A</v>
      </c>
      <c r="AR230" s="3"/>
      <c r="AS230" s="3"/>
      <c r="AT230" s="5">
        <v>4</v>
      </c>
      <c r="AU230" s="5">
        <v>16</v>
      </c>
      <c r="AV230" s="5">
        <v>7</v>
      </c>
      <c r="AW230" s="5"/>
      <c r="AX230" s="5"/>
      <c r="AY230" s="5"/>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E230" s="3"/>
      <c r="FF230" s="3"/>
      <c r="FG230" s="3"/>
      <c r="FH230" s="3"/>
      <c r="FI230" s="3"/>
      <c r="FJ230" s="3"/>
      <c r="FK230" s="3"/>
      <c r="FL230" s="3"/>
      <c r="FM230" s="3"/>
      <c r="FN230" s="3"/>
      <c r="FO230" s="3"/>
      <c r="FP230" s="3"/>
      <c r="FQ230" s="3"/>
      <c r="FR230" s="3"/>
      <c r="FS230" s="3"/>
      <c r="FT230" s="3"/>
      <c r="FU230" s="3"/>
      <c r="FV230" s="3"/>
      <c r="FW230" s="19"/>
    </row>
    <row r="231" spans="1:181" ht="16.5" customHeight="1" x14ac:dyDescent="0.2">
      <c r="A231" s="46" t="s">
        <v>1368</v>
      </c>
      <c r="B231" s="3"/>
      <c r="C231" s="22" t="s">
        <v>1369</v>
      </c>
      <c r="D231" s="5" t="str">
        <f>VLOOKUP(F231,route!A:B,2,FALSE)</f>
        <v>MSP Feed Dryer</v>
      </c>
      <c r="E231" s="193">
        <v>3843</v>
      </c>
      <c r="F231" s="265" t="s">
        <v>319</v>
      </c>
      <c r="G231" s="231" t="s">
        <v>1370</v>
      </c>
      <c r="H231" s="193" t="s">
        <v>3220</v>
      </c>
      <c r="I231" s="193" t="s">
        <v>1370</v>
      </c>
      <c r="K231" s="193" t="s">
        <v>2642</v>
      </c>
      <c r="L231" s="193"/>
      <c r="M231" s="5" t="s">
        <v>662</v>
      </c>
      <c r="N231" s="21" t="s">
        <v>16</v>
      </c>
      <c r="O231" s="25"/>
      <c r="P231" s="21" t="s">
        <v>663</v>
      </c>
      <c r="Q231" s="21" t="s">
        <v>16</v>
      </c>
      <c r="R231" s="21" t="s">
        <v>663</v>
      </c>
      <c r="S231" s="21" t="s">
        <v>663</v>
      </c>
      <c r="T231" s="21" t="s">
        <v>16</v>
      </c>
      <c r="U231" s="21" t="s">
        <v>16</v>
      </c>
      <c r="V231" s="25"/>
      <c r="W231" s="21" t="s">
        <v>16</v>
      </c>
      <c r="X231" s="21" t="s">
        <v>663</v>
      </c>
      <c r="Y231" s="21">
        <v>4</v>
      </c>
      <c r="Z231" s="21">
        <v>4</v>
      </c>
      <c r="AA231" s="21" t="s">
        <v>663</v>
      </c>
      <c r="AB231" s="21"/>
      <c r="AC231" s="214"/>
      <c r="AD231" s="214"/>
      <c r="AE231" s="21">
        <v>4</v>
      </c>
      <c r="AF231" s="21">
        <v>3</v>
      </c>
      <c r="AG231" s="21" t="s">
        <v>16</v>
      </c>
      <c r="AH231" s="21" t="s">
        <v>4</v>
      </c>
      <c r="AI231" s="21" t="s">
        <v>4</v>
      </c>
      <c r="AJ231" s="21">
        <v>4</v>
      </c>
      <c r="AK231" s="21" t="s">
        <v>664</v>
      </c>
      <c r="AL231" s="21" t="s">
        <v>16</v>
      </c>
      <c r="AM231" s="195" t="s">
        <v>3221</v>
      </c>
      <c r="AN231" s="387"/>
      <c r="AO231" s="314" t="e">
        <f>VLOOKUP(AN231,#REF!,1,FALSE)</f>
        <v>#REF!</v>
      </c>
      <c r="AP231" s="315">
        <f>VLOOKUP(F231,'Monthly AMS report'!GN:GO,2,FALSE)</f>
        <v>44475</v>
      </c>
      <c r="AQ231" s="316" t="e">
        <v>#N/A</v>
      </c>
      <c r="AR231" s="3"/>
      <c r="AS231" s="3"/>
      <c r="AT231" s="5">
        <v>8</v>
      </c>
      <c r="AU231" s="5">
        <v>16</v>
      </c>
      <c r="AV231" s="5">
        <v>7</v>
      </c>
      <c r="AW231" s="5"/>
      <c r="AX231" s="5"/>
      <c r="AY231" s="5"/>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E231" s="3"/>
      <c r="FF231" s="3"/>
      <c r="FG231" s="3"/>
      <c r="FH231" s="3"/>
      <c r="FI231" s="3"/>
      <c r="FJ231" s="3"/>
      <c r="FK231" s="3"/>
      <c r="FL231" s="3"/>
      <c r="FM231" s="3"/>
      <c r="FN231" s="3"/>
      <c r="FO231" s="3"/>
      <c r="FP231" s="3"/>
      <c r="FQ231" s="3"/>
      <c r="FR231" s="3"/>
      <c r="FS231" s="3"/>
      <c r="FT231" s="3"/>
      <c r="FU231" s="3"/>
      <c r="FV231" s="3"/>
      <c r="FW231" s="19"/>
    </row>
    <row r="232" spans="1:181" ht="16.5" customHeight="1" x14ac:dyDescent="0.2">
      <c r="A232" s="43" t="s">
        <v>1381</v>
      </c>
      <c r="B232" s="3"/>
      <c r="C232" s="22" t="s">
        <v>1382</v>
      </c>
      <c r="D232" s="5" t="str">
        <f>VLOOKUP(F232,route!A:B,2,FALSE)</f>
        <v>MSP Feed Dryer</v>
      </c>
      <c r="E232" s="193">
        <v>3863</v>
      </c>
      <c r="F232" s="265" t="s">
        <v>326</v>
      </c>
      <c r="G232" s="231" t="s">
        <v>1382</v>
      </c>
      <c r="H232" s="193" t="s">
        <v>3222</v>
      </c>
      <c r="I232" s="193" t="s">
        <v>1382</v>
      </c>
      <c r="K232" s="193" t="s">
        <v>2642</v>
      </c>
      <c r="L232" s="193"/>
      <c r="M232" s="5" t="s">
        <v>662</v>
      </c>
      <c r="N232" s="21" t="s">
        <v>16</v>
      </c>
      <c r="O232" s="25"/>
      <c r="P232" s="21" t="s">
        <v>663</v>
      </c>
      <c r="Q232" s="21" t="s">
        <v>16</v>
      </c>
      <c r="R232" s="21" t="s">
        <v>663</v>
      </c>
      <c r="S232" s="21" t="s">
        <v>663</v>
      </c>
      <c r="T232" s="21" t="s">
        <v>16</v>
      </c>
      <c r="U232" s="21" t="s">
        <v>16</v>
      </c>
      <c r="V232" s="25"/>
      <c r="W232" s="21" t="s">
        <v>16</v>
      </c>
      <c r="X232" s="21" t="s">
        <v>663</v>
      </c>
      <c r="Y232" s="21">
        <v>4</v>
      </c>
      <c r="Z232" s="21">
        <v>3</v>
      </c>
      <c r="AA232" s="21" t="s">
        <v>663</v>
      </c>
      <c r="AB232" s="21"/>
      <c r="AC232" s="214"/>
      <c r="AD232" s="214"/>
      <c r="AE232" s="21" t="s">
        <v>663</v>
      </c>
      <c r="AF232" s="21">
        <v>3</v>
      </c>
      <c r="AG232" s="21" t="s">
        <v>16</v>
      </c>
      <c r="AH232" s="21" t="s">
        <v>4</v>
      </c>
      <c r="AI232" s="21" t="s">
        <v>4</v>
      </c>
      <c r="AJ232" s="21">
        <v>4</v>
      </c>
      <c r="AK232" s="21" t="s">
        <v>664</v>
      </c>
      <c r="AL232" s="21" t="s">
        <v>16</v>
      </c>
      <c r="AM232" s="195" t="s">
        <v>3223</v>
      </c>
      <c r="AN232" s="387"/>
      <c r="AO232" s="314" t="e">
        <f>VLOOKUP(AN232,#REF!,1,FALSE)</f>
        <v>#REF!</v>
      </c>
      <c r="AP232" s="315">
        <f>VLOOKUP(F232,'Monthly AMS report'!GN:GO,2,FALSE)</f>
        <v>44475</v>
      </c>
      <c r="AQ232" s="316" t="e">
        <v>#N/A</v>
      </c>
      <c r="AR232" s="3"/>
      <c r="AS232" s="3"/>
      <c r="AT232" s="5">
        <v>6</v>
      </c>
      <c r="AU232" s="5">
        <v>16</v>
      </c>
      <c r="AV232" s="5">
        <v>7</v>
      </c>
      <c r="AW232" s="5"/>
      <c r="AX232" s="5"/>
      <c r="AY232" s="5"/>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E232" s="3"/>
      <c r="FF232" s="3"/>
      <c r="FG232" s="3"/>
      <c r="FH232" s="3"/>
      <c r="FI232" s="3"/>
      <c r="FJ232" s="3"/>
      <c r="FK232" s="3"/>
      <c r="FL232" s="3"/>
      <c r="FM232" s="3"/>
      <c r="FN232" s="3"/>
      <c r="FO232" s="3"/>
      <c r="FP232" s="3"/>
      <c r="FQ232" s="3"/>
      <c r="FR232" s="3"/>
      <c r="FS232" s="3"/>
      <c r="FT232" s="3"/>
      <c r="FU232" s="3"/>
      <c r="FV232" s="3"/>
      <c r="FW232" s="19"/>
    </row>
    <row r="233" spans="1:181" ht="16.5" customHeight="1" x14ac:dyDescent="0.2">
      <c r="A233" s="43" t="s">
        <v>1383</v>
      </c>
      <c r="B233" s="3"/>
      <c r="C233" s="22" t="s">
        <v>1384</v>
      </c>
      <c r="D233" s="5" t="str">
        <f>VLOOKUP(F233,route!A:B,2,FALSE)</f>
        <v>MSP Feed Dryer</v>
      </c>
      <c r="E233" s="193">
        <v>3866</v>
      </c>
      <c r="F233" s="265" t="s">
        <v>328</v>
      </c>
      <c r="G233" s="231" t="s">
        <v>1385</v>
      </c>
      <c r="H233" s="193" t="s">
        <v>3224</v>
      </c>
      <c r="I233" s="193" t="s">
        <v>1385</v>
      </c>
      <c r="K233" s="193" t="s">
        <v>2642</v>
      </c>
      <c r="L233" s="193"/>
      <c r="M233" s="5" t="s">
        <v>662</v>
      </c>
      <c r="N233" s="21" t="s">
        <v>16</v>
      </c>
      <c r="O233" s="25"/>
      <c r="P233" s="21" t="s">
        <v>663</v>
      </c>
      <c r="Q233" s="21" t="s">
        <v>16</v>
      </c>
      <c r="R233" s="21" t="s">
        <v>663</v>
      </c>
      <c r="S233" s="21" t="s">
        <v>663</v>
      </c>
      <c r="T233" s="21" t="s">
        <v>16</v>
      </c>
      <c r="U233" s="21" t="s">
        <v>16</v>
      </c>
      <c r="V233" s="25"/>
      <c r="W233" s="21" t="s">
        <v>16</v>
      </c>
      <c r="X233" s="21" t="s">
        <v>663</v>
      </c>
      <c r="Y233" s="21" t="s">
        <v>663</v>
      </c>
      <c r="Z233" s="21" t="s">
        <v>663</v>
      </c>
      <c r="AA233" s="21" t="s">
        <v>663</v>
      </c>
      <c r="AB233" s="21"/>
      <c r="AC233" s="214"/>
      <c r="AD233" s="214"/>
      <c r="AE233" s="21" t="s">
        <v>663</v>
      </c>
      <c r="AF233" s="21" t="s">
        <v>4</v>
      </c>
      <c r="AG233" s="21" t="s">
        <v>16</v>
      </c>
      <c r="AH233" s="21" t="s">
        <v>664</v>
      </c>
      <c r="AI233" s="21" t="s">
        <v>664</v>
      </c>
      <c r="AJ233" s="21" t="s">
        <v>819</v>
      </c>
      <c r="AK233" s="21" t="s">
        <v>664</v>
      </c>
      <c r="AL233" s="21" t="s">
        <v>16</v>
      </c>
      <c r="AM233" s="24"/>
      <c r="AN233" s="387"/>
      <c r="AO233" s="314" t="e">
        <f>VLOOKUP(AN233,#REF!,1,FALSE)</f>
        <v>#REF!</v>
      </c>
      <c r="AP233" s="315">
        <f>VLOOKUP(F233,'Monthly AMS report'!GN:GO,2,FALSE)</f>
        <v>44475</v>
      </c>
      <c r="AQ233" s="316" t="e">
        <v>#N/A</v>
      </c>
      <c r="AR233" s="3"/>
      <c r="AS233" s="3"/>
      <c r="AT233" s="5">
        <v>6</v>
      </c>
      <c r="AU233" s="5">
        <v>8</v>
      </c>
      <c r="AV233" s="5">
        <v>7</v>
      </c>
      <c r="AW233" s="5"/>
      <c r="AX233" s="5"/>
      <c r="AY233" s="5"/>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E233" s="3"/>
      <c r="FF233" s="3"/>
      <c r="FG233" s="3"/>
      <c r="FH233" s="3"/>
      <c r="FI233" s="3"/>
      <c r="FJ233" s="3"/>
      <c r="FK233" s="3"/>
      <c r="FL233" s="3"/>
      <c r="FM233" s="3"/>
      <c r="FN233" s="3"/>
      <c r="FO233" s="3"/>
      <c r="FP233" s="3"/>
      <c r="FQ233" s="3"/>
      <c r="FR233" s="3"/>
      <c r="FS233" s="3"/>
      <c r="FT233" s="3"/>
      <c r="FU233" s="3"/>
      <c r="FV233" s="3"/>
      <c r="FW233" s="19"/>
    </row>
    <row r="234" spans="1:181" ht="16.5" customHeight="1" x14ac:dyDescent="0.2">
      <c r="A234" s="43" t="s">
        <v>1386</v>
      </c>
      <c r="B234" s="3"/>
      <c r="C234" s="22" t="s">
        <v>1387</v>
      </c>
      <c r="D234" s="5" t="str">
        <f>VLOOKUP(F234,route!A:B,2,FALSE)</f>
        <v>MSP Feed Dryer</v>
      </c>
      <c r="E234" s="193">
        <v>3868</v>
      </c>
      <c r="F234" s="265" t="s">
        <v>329</v>
      </c>
      <c r="G234" s="231" t="s">
        <v>1388</v>
      </c>
      <c r="H234" s="193" t="s">
        <v>3225</v>
      </c>
      <c r="I234" s="193" t="s">
        <v>1388</v>
      </c>
      <c r="K234" s="193" t="s">
        <v>2642</v>
      </c>
      <c r="L234" s="193"/>
      <c r="M234" s="5" t="s">
        <v>662</v>
      </c>
      <c r="N234" s="21" t="s">
        <v>16</v>
      </c>
      <c r="O234" s="25"/>
      <c r="P234" s="21" t="s">
        <v>663</v>
      </c>
      <c r="Q234" s="21" t="s">
        <v>16</v>
      </c>
      <c r="R234" s="21" t="s">
        <v>663</v>
      </c>
      <c r="S234" s="21" t="s">
        <v>663</v>
      </c>
      <c r="T234" s="21" t="s">
        <v>16</v>
      </c>
      <c r="U234" s="21" t="s">
        <v>16</v>
      </c>
      <c r="V234" s="25"/>
      <c r="W234" s="21" t="s">
        <v>16</v>
      </c>
      <c r="X234" s="21" t="s">
        <v>663</v>
      </c>
      <c r="Y234" s="21" t="s">
        <v>663</v>
      </c>
      <c r="Z234" s="21" t="s">
        <v>663</v>
      </c>
      <c r="AA234" s="21" t="s">
        <v>663</v>
      </c>
      <c r="AB234" s="21"/>
      <c r="AC234" s="214"/>
      <c r="AD234" s="214"/>
      <c r="AE234" s="21" t="s">
        <v>663</v>
      </c>
      <c r="AF234" s="21" t="s">
        <v>4</v>
      </c>
      <c r="AG234" s="21" t="s">
        <v>16</v>
      </c>
      <c r="AH234" s="21" t="s">
        <v>664</v>
      </c>
      <c r="AI234" s="21" t="s">
        <v>664</v>
      </c>
      <c r="AJ234" s="21" t="s">
        <v>819</v>
      </c>
      <c r="AK234" s="21" t="s">
        <v>664</v>
      </c>
      <c r="AL234" s="21" t="s">
        <v>16</v>
      </c>
      <c r="AM234" s="24"/>
      <c r="AN234" s="387"/>
      <c r="AO234" s="314" t="e">
        <f>VLOOKUP(AN234,#REF!,1,FALSE)</f>
        <v>#REF!</v>
      </c>
      <c r="AP234" s="315">
        <f>VLOOKUP(F234,'Monthly AMS report'!GN:GO,2,FALSE)</f>
        <v>44475</v>
      </c>
      <c r="AQ234" s="316" t="e">
        <v>#N/A</v>
      </c>
      <c r="AR234" s="3"/>
      <c r="AS234" s="3"/>
      <c r="AT234" s="5">
        <v>6</v>
      </c>
      <c r="AU234" s="5">
        <v>16</v>
      </c>
      <c r="AV234" s="5">
        <v>7</v>
      </c>
      <c r="AW234" s="5"/>
      <c r="AX234" s="5"/>
      <c r="AY234" s="5"/>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E234" s="3"/>
      <c r="FF234" s="3"/>
      <c r="FG234" s="3"/>
      <c r="FH234" s="3"/>
      <c r="FI234" s="3"/>
      <c r="FJ234" s="3"/>
      <c r="FK234" s="3"/>
      <c r="FL234" s="3"/>
      <c r="FM234" s="3"/>
      <c r="FN234" s="3"/>
      <c r="FO234" s="3"/>
      <c r="FP234" s="3"/>
      <c r="FQ234" s="3"/>
      <c r="FR234" s="3"/>
      <c r="FS234" s="3"/>
      <c r="FT234" s="3"/>
      <c r="FU234" s="3"/>
      <c r="FV234" s="3"/>
      <c r="FW234" s="19"/>
    </row>
    <row r="235" spans="1:181" ht="16.5" customHeight="1" x14ac:dyDescent="0.25">
      <c r="A235" s="43" t="s">
        <v>1342</v>
      </c>
      <c r="B235" s="3"/>
      <c r="C235" s="3" t="s">
        <v>1343</v>
      </c>
      <c r="D235" s="5" t="str">
        <f>VLOOKUP(F235,route!A:B,2,FALSE)</f>
        <v>MSP Feed Dryer</v>
      </c>
      <c r="E235" s="232"/>
      <c r="F235" s="263" t="s">
        <v>306</v>
      </c>
      <c r="G235" s="231" t="s">
        <v>1344</v>
      </c>
      <c r="H235" s="235"/>
      <c r="J235" s="6"/>
      <c r="L235" s="193"/>
      <c r="M235" s="5" t="s">
        <v>813</v>
      </c>
      <c r="N235" s="25" t="s">
        <v>16</v>
      </c>
      <c r="O235" s="25" t="s">
        <v>16</v>
      </c>
      <c r="P235" s="25" t="s">
        <v>16</v>
      </c>
      <c r="Q235" s="25" t="s">
        <v>16</v>
      </c>
      <c r="R235" s="25" t="s">
        <v>16</v>
      </c>
      <c r="S235" s="25" t="s">
        <v>16</v>
      </c>
      <c r="T235" s="25" t="s">
        <v>16</v>
      </c>
      <c r="U235" s="25" t="s">
        <v>16</v>
      </c>
      <c r="V235" s="25"/>
      <c r="W235" s="25" t="s">
        <v>16</v>
      </c>
      <c r="X235" s="25" t="s">
        <v>16</v>
      </c>
      <c r="Y235" s="25" t="s">
        <v>16</v>
      </c>
      <c r="Z235" s="25" t="s">
        <v>16</v>
      </c>
      <c r="AA235" s="25" t="s">
        <v>16</v>
      </c>
      <c r="AB235" s="25"/>
      <c r="AC235" s="214"/>
      <c r="AD235" s="214"/>
      <c r="AE235" s="25" t="s">
        <v>16</v>
      </c>
      <c r="AF235" s="25" t="s">
        <v>16</v>
      </c>
      <c r="AG235" s="21" t="s">
        <v>16</v>
      </c>
      <c r="AH235" s="21" t="s">
        <v>664</v>
      </c>
      <c r="AI235" s="21" t="s">
        <v>664</v>
      </c>
      <c r="AJ235" s="21" t="s">
        <v>819</v>
      </c>
      <c r="AK235" s="21" t="s">
        <v>664</v>
      </c>
      <c r="AL235" s="21" t="s">
        <v>16</v>
      </c>
      <c r="AM235" s="24"/>
      <c r="AN235" s="387"/>
      <c r="AO235" s="95"/>
      <c r="AP235" s="315">
        <f>VLOOKUP(F235,'Monthly AMS report'!GN:GO,2,FALSE)</f>
        <v>44475</v>
      </c>
      <c r="AQ235" s="316"/>
      <c r="AR235" s="22"/>
      <c r="AS235" s="22"/>
      <c r="AT235" s="5">
        <v>6</v>
      </c>
      <c r="AV235" s="5"/>
      <c r="AW235" s="5"/>
      <c r="AX235" s="5"/>
      <c r="AY235" s="5"/>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E235" s="3"/>
      <c r="FF235" s="3"/>
      <c r="FG235" s="3"/>
      <c r="FH235" s="3"/>
      <c r="FI235" s="3"/>
      <c r="FJ235" s="3"/>
      <c r="FK235" s="3"/>
      <c r="FL235" s="3"/>
      <c r="FM235" s="3"/>
      <c r="FN235" s="3"/>
      <c r="FO235" s="3"/>
      <c r="FP235" s="3"/>
      <c r="FQ235" s="3"/>
      <c r="FR235" s="3"/>
      <c r="FS235" s="3"/>
      <c r="FT235" s="3"/>
      <c r="FU235" s="3"/>
      <c r="FV235" s="3"/>
      <c r="FW235" s="19"/>
    </row>
    <row r="236" spans="1:181" ht="16.5" customHeight="1" x14ac:dyDescent="0.25">
      <c r="A236" s="43" t="s">
        <v>1331</v>
      </c>
      <c r="B236" s="3"/>
      <c r="C236" s="3" t="s">
        <v>1332</v>
      </c>
      <c r="D236" s="5" t="str">
        <f>VLOOKUP(F236,route!A:B,2,FALSE)</f>
        <v>MSP Feed Dryer</v>
      </c>
      <c r="E236" s="232"/>
      <c r="F236" s="263" t="s">
        <v>308</v>
      </c>
      <c r="G236" s="231" t="s">
        <v>1332</v>
      </c>
      <c r="H236" s="235"/>
      <c r="J236" s="6"/>
      <c r="L236" s="193"/>
      <c r="M236" s="5" t="s">
        <v>813</v>
      </c>
      <c r="N236" s="25" t="s">
        <v>16</v>
      </c>
      <c r="O236" s="25" t="s">
        <v>16</v>
      </c>
      <c r="P236" s="25" t="s">
        <v>16</v>
      </c>
      <c r="Q236" s="25" t="s">
        <v>16</v>
      </c>
      <c r="R236" s="25" t="s">
        <v>16</v>
      </c>
      <c r="S236" s="25" t="s">
        <v>16</v>
      </c>
      <c r="T236" s="25" t="s">
        <v>16</v>
      </c>
      <c r="U236" s="25" t="s">
        <v>16</v>
      </c>
      <c r="V236" s="25"/>
      <c r="W236" s="25" t="s">
        <v>16</v>
      </c>
      <c r="X236" s="25" t="s">
        <v>16</v>
      </c>
      <c r="Y236" s="25" t="s">
        <v>16</v>
      </c>
      <c r="Z236" s="25" t="s">
        <v>16</v>
      </c>
      <c r="AA236" s="25" t="s">
        <v>16</v>
      </c>
      <c r="AB236" s="25"/>
      <c r="AC236" s="214"/>
      <c r="AD236" s="214"/>
      <c r="AE236" s="25" t="s">
        <v>16</v>
      </c>
      <c r="AF236" s="25" t="s">
        <v>16</v>
      </c>
      <c r="AG236" s="21" t="s">
        <v>16</v>
      </c>
      <c r="AH236" s="21" t="s">
        <v>16</v>
      </c>
      <c r="AI236" s="21" t="s">
        <v>16</v>
      </c>
      <c r="AJ236" s="21" t="s">
        <v>16</v>
      </c>
      <c r="AK236" s="21" t="s">
        <v>16</v>
      </c>
      <c r="AL236" s="21" t="s">
        <v>16</v>
      </c>
      <c r="AM236" s="24"/>
      <c r="AN236" s="387"/>
      <c r="AO236" s="95"/>
      <c r="AP236" s="315" t="e">
        <f>VLOOKUP(F236,'Monthly AMS report'!GN:GO,2,FALSE)</f>
        <v>#N/A</v>
      </c>
      <c r="AQ236" s="316"/>
      <c r="AR236" s="22"/>
      <c r="AS236" s="22"/>
      <c r="AT236" s="5">
        <v>8</v>
      </c>
      <c r="AV236" s="5"/>
      <c r="AW236" s="5"/>
      <c r="AX236" s="5"/>
      <c r="AY236" s="5"/>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E236" s="3"/>
      <c r="FF236" s="3"/>
      <c r="FG236" s="3"/>
      <c r="FH236" s="3"/>
      <c r="FI236" s="3"/>
      <c r="FJ236" s="3"/>
      <c r="FK236" s="3"/>
      <c r="FL236" s="3"/>
      <c r="FM236" s="3"/>
      <c r="FN236" s="3"/>
      <c r="FO236" s="3"/>
      <c r="FP236" s="3"/>
      <c r="FQ236" s="3"/>
      <c r="FR236" s="3"/>
      <c r="FS236" s="3"/>
      <c r="FT236" s="5"/>
      <c r="FU236" s="5"/>
      <c r="FV236" s="5"/>
      <c r="FW236" s="334"/>
      <c r="FX236" s="4"/>
      <c r="FY236" s="4"/>
    </row>
    <row r="237" spans="1:181" ht="16.5" customHeight="1" x14ac:dyDescent="0.2">
      <c r="A237" s="46" t="s">
        <v>1334</v>
      </c>
      <c r="B237" s="3"/>
      <c r="C237" s="22" t="s">
        <v>1335</v>
      </c>
      <c r="D237" s="5" t="str">
        <f>VLOOKUP(F237,route!A:B,2,FALSE)</f>
        <v>MSP Feed Dryer</v>
      </c>
      <c r="E237" s="193">
        <v>3844</v>
      </c>
      <c r="F237" s="265" t="s">
        <v>321</v>
      </c>
      <c r="G237" s="231" t="s">
        <v>1336</v>
      </c>
      <c r="H237" s="193" t="s">
        <v>3226</v>
      </c>
      <c r="I237" s="193" t="s">
        <v>1336</v>
      </c>
      <c r="K237" s="193" t="s">
        <v>2642</v>
      </c>
      <c r="L237" s="193" t="s">
        <v>1023</v>
      </c>
      <c r="M237" s="5" t="s">
        <v>662</v>
      </c>
      <c r="N237" s="21" t="s">
        <v>16</v>
      </c>
      <c r="O237" s="25"/>
      <c r="P237" s="21" t="s">
        <v>663</v>
      </c>
      <c r="Q237" s="21" t="s">
        <v>16</v>
      </c>
      <c r="R237" s="21" t="s">
        <v>663</v>
      </c>
      <c r="S237" s="21" t="s">
        <v>663</v>
      </c>
      <c r="T237" s="21" t="s">
        <v>16</v>
      </c>
      <c r="U237" s="21" t="s">
        <v>16</v>
      </c>
      <c r="V237" s="25"/>
      <c r="W237" s="21" t="s">
        <v>16</v>
      </c>
      <c r="X237" s="21" t="s">
        <v>663</v>
      </c>
      <c r="Y237" s="21" t="s">
        <v>663</v>
      </c>
      <c r="Z237" s="21">
        <v>4</v>
      </c>
      <c r="AA237" s="21" t="s">
        <v>663</v>
      </c>
      <c r="AB237" s="21"/>
      <c r="AC237" s="214"/>
      <c r="AD237" s="214"/>
      <c r="AE237" s="21" t="s">
        <v>663</v>
      </c>
      <c r="AF237" s="21">
        <v>4</v>
      </c>
      <c r="AG237" s="21" t="s">
        <v>16</v>
      </c>
      <c r="AH237" s="21" t="s">
        <v>16</v>
      </c>
      <c r="AI237" s="21">
        <v>4</v>
      </c>
      <c r="AJ237" s="21">
        <v>4</v>
      </c>
      <c r="AK237" s="21" t="s">
        <v>664</v>
      </c>
      <c r="AL237" s="21" t="s">
        <v>16</v>
      </c>
      <c r="AM237" s="195" t="s">
        <v>3227</v>
      </c>
      <c r="AN237" s="387"/>
      <c r="AO237" s="314" t="e">
        <f>VLOOKUP(AN237,#REF!,1,FALSE)</f>
        <v>#REF!</v>
      </c>
      <c r="AP237" s="315">
        <f>VLOOKUP(F237,'Monthly AMS report'!GN:GO,2,FALSE)</f>
        <v>44475</v>
      </c>
      <c r="AQ237" s="316" t="e">
        <v>#N/A</v>
      </c>
      <c r="AR237" s="3"/>
      <c r="AS237" s="3"/>
      <c r="AT237" s="5">
        <v>6</v>
      </c>
      <c r="AU237" s="5">
        <v>16</v>
      </c>
      <c r="AV237" s="5">
        <v>7</v>
      </c>
      <c r="AW237" s="5"/>
      <c r="AX237" s="5"/>
      <c r="AY237" s="5"/>
      <c r="AZ237" s="3"/>
      <c r="BA237" s="3"/>
      <c r="BB237" s="3"/>
      <c r="BC237" s="3" t="s">
        <v>716</v>
      </c>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3"/>
      <c r="FL237" s="3"/>
      <c r="FM237" s="3"/>
      <c r="FN237" s="3"/>
      <c r="FO237" s="3"/>
      <c r="FP237" s="3"/>
      <c r="FQ237" s="3"/>
      <c r="FR237" s="3"/>
      <c r="FS237" s="3"/>
      <c r="FT237" s="5"/>
      <c r="FU237" s="5"/>
      <c r="FV237" s="5"/>
      <c r="FW237" s="334"/>
      <c r="FX237" s="4"/>
      <c r="FY237" s="4"/>
    </row>
    <row r="238" spans="1:181" ht="16.5" customHeight="1" x14ac:dyDescent="0.2">
      <c r="A238" s="43" t="s">
        <v>1374</v>
      </c>
      <c r="B238" s="3"/>
      <c r="C238" s="22" t="s">
        <v>1375</v>
      </c>
      <c r="D238" s="5" t="str">
        <f>VLOOKUP(F238,route!A:B,2,FALSE)</f>
        <v>MSP Feed Dryer</v>
      </c>
      <c r="E238" s="193">
        <v>3847</v>
      </c>
      <c r="F238" s="265" t="s">
        <v>323</v>
      </c>
      <c r="G238" s="231" t="s">
        <v>1376</v>
      </c>
      <c r="H238" s="193" t="s">
        <v>3228</v>
      </c>
      <c r="I238" s="193" t="s">
        <v>1376</v>
      </c>
      <c r="K238" s="193" t="s">
        <v>2642</v>
      </c>
      <c r="L238" s="193"/>
      <c r="M238" s="5" t="s">
        <v>662</v>
      </c>
      <c r="N238" s="21" t="s">
        <v>16</v>
      </c>
      <c r="O238" s="25"/>
      <c r="P238" s="21" t="s">
        <v>663</v>
      </c>
      <c r="Q238" s="21" t="s">
        <v>16</v>
      </c>
      <c r="R238" s="21" t="s">
        <v>663</v>
      </c>
      <c r="S238" s="21" t="s">
        <v>663</v>
      </c>
      <c r="T238" s="21" t="s">
        <v>16</v>
      </c>
      <c r="U238" s="21" t="s">
        <v>16</v>
      </c>
      <c r="V238" s="25"/>
      <c r="W238" s="21" t="s">
        <v>16</v>
      </c>
      <c r="X238" s="21" t="s">
        <v>663</v>
      </c>
      <c r="Y238" s="21" t="s">
        <v>663</v>
      </c>
      <c r="Z238" s="21">
        <v>4</v>
      </c>
      <c r="AA238" s="21" t="s">
        <v>663</v>
      </c>
      <c r="AB238" s="21"/>
      <c r="AC238" s="214"/>
      <c r="AD238" s="214"/>
      <c r="AE238" s="21">
        <v>4</v>
      </c>
      <c r="AF238" s="21">
        <v>4</v>
      </c>
      <c r="AG238" s="21" t="s">
        <v>16</v>
      </c>
      <c r="AH238" s="21" t="s">
        <v>16</v>
      </c>
      <c r="AI238" s="21" t="s">
        <v>664</v>
      </c>
      <c r="AJ238" s="21" t="s">
        <v>819</v>
      </c>
      <c r="AK238" s="21" t="s">
        <v>664</v>
      </c>
      <c r="AL238" s="21" t="s">
        <v>16</v>
      </c>
      <c r="AM238" s="201" t="s">
        <v>3229</v>
      </c>
      <c r="AN238" s="387"/>
      <c r="AO238" s="314" t="e">
        <f>VLOOKUP(AN238,#REF!,1,FALSE)</f>
        <v>#REF!</v>
      </c>
      <c r="AP238" s="315">
        <f>VLOOKUP(F238,'Monthly AMS report'!GN:GO,2,FALSE)</f>
        <v>44475</v>
      </c>
      <c r="AQ238" s="316" t="e">
        <v>#N/A</v>
      </c>
      <c r="AR238" s="3"/>
      <c r="AS238" s="3"/>
      <c r="AT238" s="5">
        <v>8</v>
      </c>
      <c r="AU238" s="5">
        <v>16</v>
      </c>
      <c r="AV238" s="5">
        <v>7</v>
      </c>
      <c r="AW238" s="5"/>
      <c r="AX238" s="5"/>
      <c r="AY238" s="5"/>
      <c r="AZ238" s="3"/>
      <c r="BA238" s="3"/>
      <c r="BB238" s="3"/>
      <c r="BC238" s="3" t="s">
        <v>716</v>
      </c>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3"/>
      <c r="FL238" s="3"/>
      <c r="FM238" s="3"/>
      <c r="FN238" s="3"/>
      <c r="FO238" s="3"/>
      <c r="FP238" s="3"/>
      <c r="FQ238" s="3"/>
      <c r="FR238" s="3"/>
      <c r="FS238" s="3"/>
      <c r="FT238" s="5"/>
      <c r="FU238" s="5"/>
      <c r="FV238" s="5"/>
      <c r="FW238" s="334"/>
      <c r="FX238" s="4"/>
      <c r="FY238" s="4"/>
    </row>
    <row r="239" spans="1:181" ht="16.5" customHeight="1" x14ac:dyDescent="0.2">
      <c r="A239" s="43" t="s">
        <v>1378</v>
      </c>
      <c r="B239" s="3"/>
      <c r="C239" s="22" t="s">
        <v>1379</v>
      </c>
      <c r="D239" s="5" t="str">
        <f>VLOOKUP(F239,route!A:B,2,FALSE)</f>
        <v>MSP Feed Dryer</v>
      </c>
      <c r="E239" s="193">
        <v>3848</v>
      </c>
      <c r="F239" s="265" t="s">
        <v>325</v>
      </c>
      <c r="G239" s="231" t="s">
        <v>1380</v>
      </c>
      <c r="H239" s="193" t="s">
        <v>3230</v>
      </c>
      <c r="I239" s="193" t="s">
        <v>1380</v>
      </c>
      <c r="K239" s="193" t="s">
        <v>2642</v>
      </c>
      <c r="L239" s="193"/>
      <c r="M239" s="5" t="s">
        <v>662</v>
      </c>
      <c r="N239" s="21" t="s">
        <v>16</v>
      </c>
      <c r="O239" s="25"/>
      <c r="P239" s="21" t="s">
        <v>663</v>
      </c>
      <c r="Q239" s="21" t="s">
        <v>16</v>
      </c>
      <c r="R239" s="21" t="s">
        <v>663</v>
      </c>
      <c r="S239" s="21" t="s">
        <v>663</v>
      </c>
      <c r="T239" s="21" t="s">
        <v>16</v>
      </c>
      <c r="U239" s="21" t="s">
        <v>16</v>
      </c>
      <c r="V239" s="25"/>
      <c r="W239" s="21" t="s">
        <v>16</v>
      </c>
      <c r="X239" s="21" t="s">
        <v>663</v>
      </c>
      <c r="Y239" s="21" t="s">
        <v>663</v>
      </c>
      <c r="Z239" s="21">
        <v>3</v>
      </c>
      <c r="AA239" s="21" t="s">
        <v>663</v>
      </c>
      <c r="AB239" s="21"/>
      <c r="AC239" s="214"/>
      <c r="AD239" s="214"/>
      <c r="AE239" s="21" t="s">
        <v>663</v>
      </c>
      <c r="AF239" s="21" t="s">
        <v>4</v>
      </c>
      <c r="AG239" s="21" t="s">
        <v>16</v>
      </c>
      <c r="AH239" s="21" t="s">
        <v>16</v>
      </c>
      <c r="AI239" s="21" t="s">
        <v>664</v>
      </c>
      <c r="AJ239" s="21" t="s">
        <v>819</v>
      </c>
      <c r="AK239" s="21" t="s">
        <v>664</v>
      </c>
      <c r="AL239" s="21" t="s">
        <v>16</v>
      </c>
      <c r="AM239" s="25" t="s">
        <v>3231</v>
      </c>
      <c r="AN239" s="387"/>
      <c r="AO239" s="314" t="e">
        <f>VLOOKUP(AN239,#REF!,1,FALSE)</f>
        <v>#REF!</v>
      </c>
      <c r="AP239" s="315">
        <f>VLOOKUP(F239,'Monthly AMS report'!GN:GO,2,FALSE)</f>
        <v>44475</v>
      </c>
      <c r="AQ239" s="316" t="e">
        <v>#N/A</v>
      </c>
      <c r="AR239" s="3"/>
      <c r="AS239" s="3"/>
      <c r="AT239" s="5">
        <v>6</v>
      </c>
      <c r="AU239" s="5">
        <v>16</v>
      </c>
      <c r="AV239" s="5">
        <v>7</v>
      </c>
      <c r="AW239" s="5"/>
      <c r="AX239" s="5"/>
      <c r="AY239" s="5"/>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3"/>
      <c r="FL239" s="3"/>
      <c r="FM239" s="3"/>
      <c r="FN239" s="3"/>
      <c r="FO239" s="3"/>
      <c r="FP239" s="3"/>
      <c r="FQ239" s="3"/>
      <c r="FR239" s="3"/>
      <c r="FS239" s="3"/>
      <c r="FT239" s="5"/>
      <c r="FU239" s="5"/>
      <c r="FV239" s="5"/>
      <c r="FW239" s="334"/>
      <c r="FX239" s="4"/>
      <c r="FY239" s="4"/>
    </row>
    <row r="240" spans="1:181" ht="16.5" customHeight="1" x14ac:dyDescent="0.25">
      <c r="A240" s="43" t="s">
        <v>1345</v>
      </c>
      <c r="B240" s="3"/>
      <c r="C240" s="3" t="s">
        <v>1346</v>
      </c>
      <c r="D240" s="5" t="str">
        <f>VLOOKUP(F240,route!A:B,2,FALSE)</f>
        <v>MSP Feed Dryer</v>
      </c>
      <c r="E240" s="232"/>
      <c r="F240" s="263" t="s">
        <v>331</v>
      </c>
      <c r="G240" s="264" t="s">
        <v>1347</v>
      </c>
      <c r="H240" s="235"/>
      <c r="J240" s="6"/>
      <c r="L240" s="193"/>
      <c r="M240" s="5" t="s">
        <v>813</v>
      </c>
      <c r="N240" s="25" t="s">
        <v>16</v>
      </c>
      <c r="O240" s="25" t="s">
        <v>16</v>
      </c>
      <c r="P240" s="25" t="s">
        <v>16</v>
      </c>
      <c r="Q240" s="25" t="s">
        <v>16</v>
      </c>
      <c r="R240" s="25" t="s">
        <v>16</v>
      </c>
      <c r="S240" s="25" t="s">
        <v>16</v>
      </c>
      <c r="T240" s="25" t="s">
        <v>16</v>
      </c>
      <c r="U240" s="25" t="s">
        <v>16</v>
      </c>
      <c r="V240" s="25"/>
      <c r="W240" s="25" t="s">
        <v>16</v>
      </c>
      <c r="X240" s="25" t="s">
        <v>16</v>
      </c>
      <c r="Y240" s="25" t="s">
        <v>16</v>
      </c>
      <c r="Z240" s="25" t="s">
        <v>16</v>
      </c>
      <c r="AA240" s="25" t="s">
        <v>16</v>
      </c>
      <c r="AB240" s="25"/>
      <c r="AC240" s="214"/>
      <c r="AD240" s="214"/>
      <c r="AE240" s="25" t="s">
        <v>16</v>
      </c>
      <c r="AF240" s="25" t="s">
        <v>16</v>
      </c>
      <c r="AG240" s="21" t="s">
        <v>16</v>
      </c>
      <c r="AH240" s="21" t="s">
        <v>16</v>
      </c>
      <c r="AI240" s="21" t="s">
        <v>16</v>
      </c>
      <c r="AJ240" s="21" t="s">
        <v>16</v>
      </c>
      <c r="AK240" s="21" t="s">
        <v>16</v>
      </c>
      <c r="AL240" s="21" t="s">
        <v>16</v>
      </c>
      <c r="AM240" s="24"/>
      <c r="AN240" s="387"/>
      <c r="AO240" s="95"/>
      <c r="AP240" s="315" t="e">
        <f>VLOOKUP(F240,'Monthly AMS report'!GN:GO,2,FALSE)</f>
        <v>#N/A</v>
      </c>
      <c r="AQ240" s="316"/>
      <c r="AR240" s="22"/>
      <c r="AS240" s="22"/>
      <c r="AT240" s="5"/>
      <c r="AV240" s="5"/>
      <c r="AW240" s="5"/>
      <c r="AX240" s="5"/>
      <c r="AY240" s="5"/>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3"/>
      <c r="FL240" s="3"/>
      <c r="FM240" s="3"/>
      <c r="FN240" s="3"/>
      <c r="FO240" s="3"/>
      <c r="FP240" s="3"/>
      <c r="FQ240" s="3"/>
      <c r="FR240" s="3"/>
      <c r="FS240" s="3"/>
      <c r="FT240" s="5"/>
      <c r="FU240" s="5"/>
      <c r="FV240" s="5"/>
      <c r="FW240" s="334"/>
      <c r="FX240" s="4"/>
      <c r="FY240" s="4"/>
    </row>
    <row r="241" spans="1:181" ht="16.5" customHeight="1" x14ac:dyDescent="0.25">
      <c r="A241" s="43" t="s">
        <v>1371</v>
      </c>
      <c r="B241" s="3"/>
      <c r="C241" s="3" t="s">
        <v>1372</v>
      </c>
      <c r="D241" s="5" t="str">
        <f>VLOOKUP(F241,route!A:B,2,FALSE)</f>
        <v>MSP Feed Dryer</v>
      </c>
      <c r="E241" s="232"/>
      <c r="F241" s="263" t="s">
        <v>332</v>
      </c>
      <c r="G241" s="264" t="s">
        <v>1373</v>
      </c>
      <c r="H241" s="235"/>
      <c r="J241" s="6"/>
      <c r="L241" s="193"/>
      <c r="M241" s="5" t="s">
        <v>813</v>
      </c>
      <c r="N241" s="25" t="s">
        <v>16</v>
      </c>
      <c r="O241" s="25" t="s">
        <v>16</v>
      </c>
      <c r="P241" s="25" t="s">
        <v>16</v>
      </c>
      <c r="Q241" s="25" t="s">
        <v>16</v>
      </c>
      <c r="R241" s="25" t="s">
        <v>16</v>
      </c>
      <c r="S241" s="25" t="s">
        <v>16</v>
      </c>
      <c r="T241" s="25" t="s">
        <v>16</v>
      </c>
      <c r="U241" s="25" t="s">
        <v>16</v>
      </c>
      <c r="V241" s="25"/>
      <c r="W241" s="25" t="s">
        <v>16</v>
      </c>
      <c r="X241" s="25" t="s">
        <v>16</v>
      </c>
      <c r="Y241" s="25" t="s">
        <v>16</v>
      </c>
      <c r="Z241" s="25" t="s">
        <v>16</v>
      </c>
      <c r="AA241" s="25" t="s">
        <v>16</v>
      </c>
      <c r="AB241" s="25"/>
      <c r="AC241" s="214"/>
      <c r="AD241" s="214"/>
      <c r="AE241" s="25" t="s">
        <v>16</v>
      </c>
      <c r="AF241" s="25" t="s">
        <v>16</v>
      </c>
      <c r="AG241" s="21" t="s">
        <v>16</v>
      </c>
      <c r="AH241" s="21" t="s">
        <v>16</v>
      </c>
      <c r="AI241" s="21" t="s">
        <v>16</v>
      </c>
      <c r="AJ241" s="21" t="s">
        <v>16</v>
      </c>
      <c r="AK241" s="21" t="s">
        <v>16</v>
      </c>
      <c r="AL241" s="21" t="s">
        <v>16</v>
      </c>
      <c r="AM241" s="24"/>
      <c r="AN241" s="387"/>
      <c r="AO241" s="95"/>
      <c r="AP241" s="315" t="e">
        <f>VLOOKUP(F241,'Monthly AMS report'!GN:GO,2,FALSE)</f>
        <v>#N/A</v>
      </c>
      <c r="AQ241" s="316"/>
      <c r="AR241" s="22"/>
      <c r="AS241" s="22"/>
      <c r="AT241" s="5"/>
      <c r="AV241" s="5"/>
      <c r="AW241" s="5"/>
      <c r="AX241" s="5"/>
      <c r="AY241" s="5"/>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3"/>
      <c r="FL241" s="3"/>
      <c r="FM241" s="3"/>
      <c r="FN241" s="3"/>
      <c r="FO241" s="3"/>
      <c r="FP241" s="3"/>
      <c r="FQ241" s="3"/>
      <c r="FR241" s="3"/>
      <c r="FS241" s="3"/>
      <c r="FT241" s="5"/>
      <c r="FU241" s="5"/>
      <c r="FV241" s="5"/>
      <c r="FW241" s="334"/>
      <c r="FX241" s="4"/>
      <c r="FY241" s="4"/>
    </row>
    <row r="242" spans="1:181" ht="16.5" customHeight="1" x14ac:dyDescent="0.25">
      <c r="A242" s="43" t="s">
        <v>1389</v>
      </c>
      <c r="B242" s="3"/>
      <c r="C242" s="3" t="s">
        <v>1390</v>
      </c>
      <c r="D242" s="5" t="str">
        <f>VLOOKUP(F242,route!A:B,2,FALSE)</f>
        <v>MSP Feed Dryer</v>
      </c>
      <c r="E242" s="232"/>
      <c r="F242" s="263" t="s">
        <v>333</v>
      </c>
      <c r="G242" s="264" t="s">
        <v>1391</v>
      </c>
      <c r="H242" s="235"/>
      <c r="J242" s="6"/>
      <c r="L242" s="193"/>
      <c r="M242" s="5" t="s">
        <v>813</v>
      </c>
      <c r="N242" s="25" t="s">
        <v>16</v>
      </c>
      <c r="O242" s="25" t="s">
        <v>16</v>
      </c>
      <c r="P242" s="25" t="s">
        <v>16</v>
      </c>
      <c r="Q242" s="25" t="s">
        <v>16</v>
      </c>
      <c r="R242" s="25" t="s">
        <v>16</v>
      </c>
      <c r="S242" s="25" t="s">
        <v>16</v>
      </c>
      <c r="T242" s="25" t="s">
        <v>16</v>
      </c>
      <c r="U242" s="25" t="s">
        <v>16</v>
      </c>
      <c r="V242" s="25"/>
      <c r="W242" s="25" t="s">
        <v>16</v>
      </c>
      <c r="X242" s="25" t="s">
        <v>16</v>
      </c>
      <c r="Y242" s="25" t="s">
        <v>16</v>
      </c>
      <c r="Z242" s="25" t="s">
        <v>16</v>
      </c>
      <c r="AA242" s="25">
        <v>3</v>
      </c>
      <c r="AB242" s="25"/>
      <c r="AC242" s="214"/>
      <c r="AD242" s="214"/>
      <c r="AE242" s="25" t="s">
        <v>16</v>
      </c>
      <c r="AF242" s="25" t="s">
        <v>16</v>
      </c>
      <c r="AG242" s="21" t="s">
        <v>16</v>
      </c>
      <c r="AH242" s="21" t="s">
        <v>16</v>
      </c>
      <c r="AI242" s="21" t="s">
        <v>664</v>
      </c>
      <c r="AJ242" s="21" t="s">
        <v>16</v>
      </c>
      <c r="AK242" s="21" t="s">
        <v>16</v>
      </c>
      <c r="AL242" s="21" t="s">
        <v>16</v>
      </c>
      <c r="AM242" s="25" t="s">
        <v>3232</v>
      </c>
      <c r="AN242" s="387"/>
      <c r="AO242" s="95"/>
      <c r="AP242" s="315">
        <f>VLOOKUP(F242,'Monthly AMS report'!GN:GO,2,FALSE)</f>
        <v>44425</v>
      </c>
      <c r="AQ242" s="316"/>
      <c r="AR242" s="22"/>
      <c r="AS242" s="22"/>
      <c r="AT242" s="5">
        <v>2</v>
      </c>
      <c r="AV242" s="5"/>
      <c r="AW242" s="5"/>
      <c r="AX242" s="5"/>
      <c r="AY242" s="5"/>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3"/>
      <c r="FL242" s="3"/>
      <c r="FM242" s="3"/>
      <c r="FN242" s="3"/>
      <c r="FO242" s="3"/>
      <c r="FP242" s="3"/>
      <c r="FQ242" s="3"/>
      <c r="FR242" s="3"/>
      <c r="FS242" s="3"/>
      <c r="FT242" s="5"/>
      <c r="FU242" s="5"/>
      <c r="FV242" s="5"/>
      <c r="FW242" s="334"/>
      <c r="FX242" s="4"/>
      <c r="FY242" s="4"/>
    </row>
    <row r="243" spans="1:181" ht="16.5" customHeight="1" x14ac:dyDescent="0.25">
      <c r="A243" s="43" t="s">
        <v>1392</v>
      </c>
      <c r="B243" s="3"/>
      <c r="C243" s="3" t="s">
        <v>1393</v>
      </c>
      <c r="D243" s="5" t="str">
        <f>VLOOKUP(F243,route!A:B,2,FALSE)</f>
        <v>MSP Feed Dryer</v>
      </c>
      <c r="E243" s="232"/>
      <c r="F243" s="263" t="s">
        <v>334</v>
      </c>
      <c r="G243" s="264" t="s">
        <v>1394</v>
      </c>
      <c r="H243" s="235"/>
      <c r="J243" s="6"/>
      <c r="L243" s="193"/>
      <c r="M243" s="5" t="s">
        <v>813</v>
      </c>
      <c r="N243" s="25" t="s">
        <v>16</v>
      </c>
      <c r="O243" s="25" t="s">
        <v>16</v>
      </c>
      <c r="P243" s="25" t="s">
        <v>16</v>
      </c>
      <c r="Q243" s="25" t="s">
        <v>16</v>
      </c>
      <c r="R243" s="25" t="s">
        <v>16</v>
      </c>
      <c r="S243" s="25" t="s">
        <v>16</v>
      </c>
      <c r="T243" s="25" t="s">
        <v>16</v>
      </c>
      <c r="U243" s="25" t="s">
        <v>16</v>
      </c>
      <c r="V243" s="25"/>
      <c r="W243" s="25" t="s">
        <v>16</v>
      </c>
      <c r="X243" s="25" t="s">
        <v>16</v>
      </c>
      <c r="Y243" s="25" t="s">
        <v>16</v>
      </c>
      <c r="Z243" s="25" t="s">
        <v>16</v>
      </c>
      <c r="AA243" s="25" t="s">
        <v>16</v>
      </c>
      <c r="AB243" s="25"/>
      <c r="AC243" s="214"/>
      <c r="AD243" s="214"/>
      <c r="AE243" s="25" t="s">
        <v>16</v>
      </c>
      <c r="AF243" s="25" t="s">
        <v>16</v>
      </c>
      <c r="AG243" s="21" t="s">
        <v>16</v>
      </c>
      <c r="AH243" s="21" t="s">
        <v>16</v>
      </c>
      <c r="AI243" s="21" t="s">
        <v>16</v>
      </c>
      <c r="AJ243" s="21" t="s">
        <v>16</v>
      </c>
      <c r="AK243" s="21" t="s">
        <v>16</v>
      </c>
      <c r="AL243" s="21" t="s">
        <v>16</v>
      </c>
      <c r="AN243" s="387"/>
      <c r="AO243" s="95"/>
      <c r="AP243" s="315">
        <f>VLOOKUP(F243,'Monthly AMS report'!GN:GO,2,FALSE)</f>
        <v>44265</v>
      </c>
      <c r="AQ243" s="316"/>
      <c r="AR243" s="22"/>
      <c r="AS243" s="22"/>
      <c r="AT243" s="5">
        <v>2</v>
      </c>
      <c r="AV243" s="5"/>
      <c r="AW243" s="5"/>
      <c r="AX243" s="5"/>
      <c r="AY243" s="5"/>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3"/>
      <c r="FL243" s="3"/>
      <c r="FM243" s="3"/>
      <c r="FN243" s="3"/>
      <c r="FO243" s="3"/>
      <c r="FP243" s="3"/>
      <c r="FQ243" s="3"/>
      <c r="FR243" s="3"/>
      <c r="FS243" s="3"/>
      <c r="FT243" s="5"/>
      <c r="FU243" s="5"/>
      <c r="FV243" s="5"/>
      <c r="FW243" s="334"/>
      <c r="FX243" s="4"/>
      <c r="FY243" s="4"/>
    </row>
    <row r="244" spans="1:181" ht="16.5" customHeight="1" x14ac:dyDescent="0.25">
      <c r="A244" s="45" t="s">
        <v>1399</v>
      </c>
      <c r="B244" s="3"/>
      <c r="C244" s="22" t="s">
        <v>1400</v>
      </c>
      <c r="D244" s="5" t="str">
        <f>VLOOKUP(F244,route!A:B,2,FALSE)</f>
        <v>MSP Feed Dryer</v>
      </c>
      <c r="E244" s="193">
        <v>4208</v>
      </c>
      <c r="F244" s="265" t="s">
        <v>336</v>
      </c>
      <c r="G244" s="231" t="s">
        <v>1401</v>
      </c>
      <c r="H244" s="193" t="s">
        <v>3233</v>
      </c>
      <c r="I244" s="193" t="s">
        <v>1401</v>
      </c>
      <c r="K244" s="193" t="s">
        <v>2647</v>
      </c>
      <c r="L244" s="193"/>
      <c r="M244" s="5" t="s">
        <v>662</v>
      </c>
      <c r="N244" s="21" t="s">
        <v>16</v>
      </c>
      <c r="O244" s="25"/>
      <c r="P244" s="21">
        <v>3</v>
      </c>
      <c r="Q244" s="21" t="s">
        <v>16</v>
      </c>
      <c r="R244" s="21" t="s">
        <v>16</v>
      </c>
      <c r="S244" s="21" t="s">
        <v>16</v>
      </c>
      <c r="T244" s="21" t="s">
        <v>16</v>
      </c>
      <c r="U244" s="21" t="s">
        <v>16</v>
      </c>
      <c r="V244" s="25"/>
      <c r="W244" s="21" t="s">
        <v>16</v>
      </c>
      <c r="X244" s="21" t="s">
        <v>16</v>
      </c>
      <c r="Y244" s="21" t="s">
        <v>663</v>
      </c>
      <c r="Z244" s="21" t="s">
        <v>16</v>
      </c>
      <c r="AA244" s="21">
        <v>4</v>
      </c>
      <c r="AB244" s="21"/>
      <c r="AC244" s="214"/>
      <c r="AD244" s="214"/>
      <c r="AE244" s="21" t="s">
        <v>16</v>
      </c>
      <c r="AF244" s="21" t="s">
        <v>16</v>
      </c>
      <c r="AG244" s="21" t="s">
        <v>663</v>
      </c>
      <c r="AH244" s="21" t="s">
        <v>16</v>
      </c>
      <c r="AI244" s="21" t="s">
        <v>4</v>
      </c>
      <c r="AJ244" s="21">
        <v>2</v>
      </c>
      <c r="AK244" s="21" t="s">
        <v>664</v>
      </c>
      <c r="AL244" s="21" t="s">
        <v>16</v>
      </c>
      <c r="AM244" s="195" t="s">
        <v>3234</v>
      </c>
      <c r="AN244" s="382">
        <v>7263552</v>
      </c>
      <c r="AO244" s="314" t="e">
        <f>VLOOKUP(AN244,#REF!,1,FALSE)</f>
        <v>#REF!</v>
      </c>
      <c r="AP244" s="315">
        <f>VLOOKUP(F244,'Monthly AMS report'!GN:GO,2,FALSE)</f>
        <v>44475</v>
      </c>
      <c r="AQ244" s="316" t="e">
        <v>#N/A</v>
      </c>
      <c r="AR244" s="3" t="e">
        <v>#N/A</v>
      </c>
      <c r="AS244" s="3"/>
      <c r="AT244" s="5">
        <v>4</v>
      </c>
      <c r="AU244" s="5">
        <v>16</v>
      </c>
      <c r="AV244" s="5">
        <v>4</v>
      </c>
      <c r="AW244" s="5"/>
      <c r="AX244" s="5"/>
      <c r="AY244" s="5"/>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3"/>
      <c r="FL244" s="3"/>
      <c r="FM244" s="3"/>
      <c r="FN244" s="3"/>
      <c r="FO244" s="3"/>
      <c r="FP244" s="3"/>
      <c r="FQ244" s="3"/>
      <c r="FR244" s="3"/>
      <c r="FS244" s="3"/>
      <c r="FT244" s="5"/>
      <c r="FU244" s="5"/>
      <c r="FV244" s="5"/>
      <c r="FW244" s="334"/>
      <c r="FX244" s="4"/>
      <c r="FY244" s="4"/>
    </row>
    <row r="245" spans="1:181" ht="16.5" customHeight="1" x14ac:dyDescent="0.2">
      <c r="A245" s="43" t="s">
        <v>1435</v>
      </c>
      <c r="B245" s="3"/>
      <c r="C245" s="22" t="s">
        <v>1436</v>
      </c>
      <c r="D245" s="5" t="str">
        <f>VLOOKUP(F245,route!A:B,2,FALSE)</f>
        <v>North Util</v>
      </c>
      <c r="E245" s="233">
        <v>2100</v>
      </c>
      <c r="F245" s="265" t="s">
        <v>340</v>
      </c>
      <c r="G245" s="231" t="s">
        <v>1437</v>
      </c>
      <c r="H245" s="193" t="s">
        <v>3235</v>
      </c>
      <c r="I245" s="193" t="s">
        <v>1437</v>
      </c>
      <c r="K245" s="193" t="s">
        <v>2639</v>
      </c>
      <c r="L245" s="193"/>
      <c r="M245" s="5" t="s">
        <v>676</v>
      </c>
      <c r="N245" s="21" t="s">
        <v>16</v>
      </c>
      <c r="O245" s="25"/>
      <c r="P245" s="21" t="s">
        <v>663</v>
      </c>
      <c r="Q245" s="21" t="s">
        <v>663</v>
      </c>
      <c r="R245" s="21" t="s">
        <v>16</v>
      </c>
      <c r="S245" s="21" t="s">
        <v>16</v>
      </c>
      <c r="T245" s="21" t="s">
        <v>16</v>
      </c>
      <c r="U245" s="21" t="s">
        <v>16</v>
      </c>
      <c r="V245" s="25"/>
      <c r="W245" s="21" t="s">
        <v>16</v>
      </c>
      <c r="X245" s="21" t="s">
        <v>16</v>
      </c>
      <c r="Y245" s="21" t="s">
        <v>16</v>
      </c>
      <c r="Z245" s="21" t="s">
        <v>4</v>
      </c>
      <c r="AA245" s="21" t="s">
        <v>16</v>
      </c>
      <c r="AB245" s="21"/>
      <c r="AC245" s="214"/>
      <c r="AD245" s="214"/>
      <c r="AE245" s="21" t="s">
        <v>16</v>
      </c>
      <c r="AF245" s="21" t="s">
        <v>4</v>
      </c>
      <c r="AG245" s="21" t="s">
        <v>16</v>
      </c>
      <c r="AH245" s="21" t="s">
        <v>16</v>
      </c>
      <c r="AI245" s="21" t="s">
        <v>664</v>
      </c>
      <c r="AJ245" s="21" t="s">
        <v>16</v>
      </c>
      <c r="AK245" s="21" t="s">
        <v>16</v>
      </c>
      <c r="AL245" s="21" t="s">
        <v>16</v>
      </c>
      <c r="AM245" s="25" t="s">
        <v>2342</v>
      </c>
      <c r="AN245" s="387"/>
      <c r="AO245" s="314" t="e">
        <f>VLOOKUP(AN245,#REF!,1,FALSE)</f>
        <v>#REF!</v>
      </c>
      <c r="AP245" s="315">
        <f>VLOOKUP(F245,'Monthly AMS report'!GN:GO,2,FALSE)</f>
        <v>44438</v>
      </c>
      <c r="AQ245" s="316" t="s">
        <v>2585</v>
      </c>
      <c r="AR245" s="3"/>
      <c r="AS245" s="3"/>
      <c r="AT245" s="5"/>
      <c r="AU245" s="5">
        <v>8</v>
      </c>
      <c r="AV245" s="5">
        <v>25</v>
      </c>
      <c r="AW245" s="5"/>
      <c r="AX245" s="5"/>
      <c r="AY245" s="5"/>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3"/>
      <c r="FL245" s="3"/>
      <c r="FM245" s="3"/>
      <c r="FN245" s="3"/>
      <c r="FO245" s="3"/>
      <c r="FP245" s="3"/>
      <c r="FQ245" s="3"/>
      <c r="FR245" s="3"/>
      <c r="FS245" s="3"/>
      <c r="FT245" s="3"/>
      <c r="FU245" s="3"/>
      <c r="FV245" s="3"/>
      <c r="FW245" s="19"/>
    </row>
    <row r="246" spans="1:181" ht="16.5" customHeight="1" x14ac:dyDescent="0.2">
      <c r="A246" s="43" t="s">
        <v>1413</v>
      </c>
      <c r="B246" s="3"/>
      <c r="C246" s="22" t="s">
        <v>1414</v>
      </c>
      <c r="D246" s="5" t="str">
        <f>VLOOKUP(F246,route!A:B,2,FALSE)</f>
        <v>North Util</v>
      </c>
      <c r="E246" s="193">
        <v>5652</v>
      </c>
      <c r="F246" s="265" t="s">
        <v>355</v>
      </c>
      <c r="G246" s="357" t="s">
        <v>1415</v>
      </c>
      <c r="H246" s="193" t="s">
        <v>3236</v>
      </c>
      <c r="I246" s="193" t="s">
        <v>1415</v>
      </c>
      <c r="K246" s="193" t="s">
        <v>2639</v>
      </c>
      <c r="L246" s="193"/>
      <c r="M246" s="5" t="s">
        <v>676</v>
      </c>
      <c r="N246" s="21" t="s">
        <v>16</v>
      </c>
      <c r="O246" s="25"/>
      <c r="P246" s="21" t="s">
        <v>663</v>
      </c>
      <c r="Q246" s="21" t="s">
        <v>663</v>
      </c>
      <c r="R246" s="21" t="s">
        <v>663</v>
      </c>
      <c r="S246" s="21" t="s">
        <v>663</v>
      </c>
      <c r="T246" s="21" t="s">
        <v>663</v>
      </c>
      <c r="U246" s="21" t="s">
        <v>16</v>
      </c>
      <c r="V246" s="25"/>
      <c r="W246" s="21" t="s">
        <v>16</v>
      </c>
      <c r="X246" s="21" t="s">
        <v>16</v>
      </c>
      <c r="Y246" s="21" t="s">
        <v>16</v>
      </c>
      <c r="Z246" s="21" t="s">
        <v>16</v>
      </c>
      <c r="AA246" s="21" t="s">
        <v>16</v>
      </c>
      <c r="AB246" s="21"/>
      <c r="AC246" s="214"/>
      <c r="AD246" s="214"/>
      <c r="AE246" s="21" t="s">
        <v>16</v>
      </c>
      <c r="AF246" s="21" t="s">
        <v>814</v>
      </c>
      <c r="AG246" s="21" t="s">
        <v>814</v>
      </c>
      <c r="AH246" s="21" t="s">
        <v>814</v>
      </c>
      <c r="AI246" s="21" t="s">
        <v>814</v>
      </c>
      <c r="AJ246" s="21" t="s">
        <v>814</v>
      </c>
      <c r="AK246" s="21" t="s">
        <v>814</v>
      </c>
      <c r="AL246" s="21" t="s">
        <v>16</v>
      </c>
      <c r="AM246" s="25" t="s">
        <v>3237</v>
      </c>
      <c r="AN246" s="387"/>
      <c r="AO246" s="314" t="e">
        <f>VLOOKUP(AN246,#REF!,1,FALSE)</f>
        <v>#REF!</v>
      </c>
      <c r="AP246" s="315" t="e">
        <f>VLOOKUP(F246,'Monthly AMS report'!GN:GO,2,FALSE)</f>
        <v>#N/A</v>
      </c>
      <c r="AQ246" s="316" t="s">
        <v>2585</v>
      </c>
      <c r="AR246" s="3"/>
      <c r="AS246" s="3"/>
      <c r="AT246" s="5"/>
      <c r="AU246" s="5">
        <v>8</v>
      </c>
      <c r="AV246" s="5">
        <v>36</v>
      </c>
      <c r="AW246" s="5"/>
      <c r="AX246" s="5"/>
      <c r="AY246" s="5"/>
      <c r="AZ246" s="3"/>
      <c r="BA246" s="3"/>
      <c r="BB246" s="3"/>
      <c r="BC246" s="3" t="s">
        <v>716</v>
      </c>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3"/>
      <c r="FL246" s="3"/>
      <c r="FM246" s="3"/>
      <c r="FN246" s="3"/>
      <c r="FO246" s="3"/>
      <c r="FP246" s="3"/>
      <c r="FQ246" s="3"/>
      <c r="FR246" s="3"/>
      <c r="FS246" s="3"/>
      <c r="FT246" s="5"/>
      <c r="FU246" s="5"/>
      <c r="FV246" s="5"/>
      <c r="FW246" s="334"/>
      <c r="FX246" s="4"/>
      <c r="FY246" s="4"/>
    </row>
    <row r="247" spans="1:181" ht="16.5" customHeight="1" x14ac:dyDescent="0.2">
      <c r="A247" s="43" t="s">
        <v>1486</v>
      </c>
      <c r="B247" s="3"/>
      <c r="C247" s="22" t="s">
        <v>1487</v>
      </c>
      <c r="D247" s="5" t="str">
        <f>VLOOKUP(F247,route!A:B,2,FALSE)</f>
        <v>North Util</v>
      </c>
      <c r="E247" s="193">
        <v>5658</v>
      </c>
      <c r="F247" s="265" t="s">
        <v>360</v>
      </c>
      <c r="G247" s="231" t="s">
        <v>1488</v>
      </c>
      <c r="H247" s="193" t="s">
        <v>3238</v>
      </c>
      <c r="I247" s="193" t="s">
        <v>1488</v>
      </c>
      <c r="K247" s="193" t="s">
        <v>2639</v>
      </c>
      <c r="L247" s="193"/>
      <c r="M247" s="5" t="s">
        <v>676</v>
      </c>
      <c r="N247" s="21" t="s">
        <v>663</v>
      </c>
      <c r="O247" s="25"/>
      <c r="P247" s="21" t="s">
        <v>16</v>
      </c>
      <c r="Q247" s="21" t="s">
        <v>16</v>
      </c>
      <c r="R247" s="21" t="s">
        <v>663</v>
      </c>
      <c r="S247" s="21" t="s">
        <v>663</v>
      </c>
      <c r="T247" s="21" t="s">
        <v>663</v>
      </c>
      <c r="U247" s="21" t="s">
        <v>16</v>
      </c>
      <c r="V247" s="25"/>
      <c r="W247" s="21" t="s">
        <v>16</v>
      </c>
      <c r="X247" s="21" t="s">
        <v>663</v>
      </c>
      <c r="Y247" s="21" t="s">
        <v>663</v>
      </c>
      <c r="Z247" s="21" t="s">
        <v>4</v>
      </c>
      <c r="AA247" s="21" t="s">
        <v>663</v>
      </c>
      <c r="AB247" s="21"/>
      <c r="AC247" s="214"/>
      <c r="AD247" s="214"/>
      <c r="AE247" s="21" t="s">
        <v>663</v>
      </c>
      <c r="AF247" s="21" t="s">
        <v>16</v>
      </c>
      <c r="AG247" s="21" t="s">
        <v>4</v>
      </c>
      <c r="AH247" s="21" t="s">
        <v>664</v>
      </c>
      <c r="AI247" s="21" t="s">
        <v>16</v>
      </c>
      <c r="AJ247" s="21" t="s">
        <v>16</v>
      </c>
      <c r="AK247" s="21" t="s">
        <v>819</v>
      </c>
      <c r="AL247" s="21" t="s">
        <v>16</v>
      </c>
      <c r="AM247" s="23"/>
      <c r="AN247" s="387"/>
      <c r="AO247" s="314" t="e">
        <f>VLOOKUP(AN247,#REF!,1,FALSE)</f>
        <v>#REF!</v>
      </c>
      <c r="AP247" s="315">
        <f>VLOOKUP(F247,'Monthly AMS report'!GN:GO,2,FALSE)</f>
        <v>44480</v>
      </c>
      <c r="AQ247" s="316" t="s">
        <v>2585</v>
      </c>
      <c r="AR247" s="3"/>
      <c r="AS247" s="3"/>
      <c r="AT247" s="5"/>
      <c r="AU247" s="5">
        <v>8</v>
      </c>
      <c r="AV247" s="5">
        <v>4</v>
      </c>
      <c r="AW247" s="5"/>
      <c r="AX247" s="5"/>
      <c r="AY247" s="5"/>
      <c r="AZ247" s="3"/>
      <c r="BA247" s="3"/>
      <c r="BB247" s="3"/>
      <c r="BC247" s="3" t="s">
        <v>716</v>
      </c>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3"/>
      <c r="FL247" s="3"/>
      <c r="FM247" s="3"/>
      <c r="FN247" s="3"/>
      <c r="FO247" s="3"/>
      <c r="FP247" s="3"/>
      <c r="FQ247" s="3"/>
      <c r="FR247" s="3"/>
      <c r="FS247" s="3"/>
      <c r="FT247" s="3"/>
      <c r="FU247" s="3"/>
      <c r="FV247" s="3"/>
      <c r="FW247" s="19"/>
    </row>
    <row r="248" spans="1:181" ht="16.5" customHeight="1" x14ac:dyDescent="0.2">
      <c r="A248" s="43" t="s">
        <v>1444</v>
      </c>
      <c r="B248" s="3"/>
      <c r="C248" s="22" t="s">
        <v>1445</v>
      </c>
      <c r="D248" s="5" t="str">
        <f>VLOOKUP(F248,route!A:B,2,FALSE)</f>
        <v>North Util</v>
      </c>
      <c r="E248" s="233">
        <v>2495</v>
      </c>
      <c r="F248" s="265" t="s">
        <v>341</v>
      </c>
      <c r="G248" s="231" t="s">
        <v>1446</v>
      </c>
      <c r="H248" s="193" t="s">
        <v>3239</v>
      </c>
      <c r="I248" s="193" t="s">
        <v>1446</v>
      </c>
      <c r="K248" s="193" t="s">
        <v>2639</v>
      </c>
      <c r="L248" s="193"/>
      <c r="M248" s="5" t="s">
        <v>676</v>
      </c>
      <c r="N248" s="21" t="s">
        <v>663</v>
      </c>
      <c r="O248" s="25"/>
      <c r="P248" s="21" t="s">
        <v>663</v>
      </c>
      <c r="Q248" s="21" t="s">
        <v>663</v>
      </c>
      <c r="R248" s="21" t="s">
        <v>663</v>
      </c>
      <c r="S248" s="21" t="s">
        <v>16</v>
      </c>
      <c r="T248" s="21" t="s">
        <v>663</v>
      </c>
      <c r="U248" s="21" t="s">
        <v>16</v>
      </c>
      <c r="V248" s="25"/>
      <c r="W248" s="21" t="s">
        <v>16</v>
      </c>
      <c r="X248" s="21" t="s">
        <v>663</v>
      </c>
      <c r="Y248" s="21" t="s">
        <v>663</v>
      </c>
      <c r="Z248" s="21" t="s">
        <v>4</v>
      </c>
      <c r="AA248" s="21" t="s">
        <v>16</v>
      </c>
      <c r="AB248" s="21"/>
      <c r="AC248" s="214"/>
      <c r="AD248" s="214"/>
      <c r="AE248" s="21" t="s">
        <v>16</v>
      </c>
      <c r="AF248" s="21" t="s">
        <v>4</v>
      </c>
      <c r="AG248" s="21" t="s">
        <v>4</v>
      </c>
      <c r="AH248" s="21" t="s">
        <v>664</v>
      </c>
      <c r="AI248" s="21" t="s">
        <v>664</v>
      </c>
      <c r="AJ248" s="21" t="s">
        <v>664</v>
      </c>
      <c r="AK248" s="21" t="s">
        <v>819</v>
      </c>
      <c r="AL248" s="21" t="s">
        <v>16</v>
      </c>
      <c r="AM248" s="24"/>
      <c r="AN248" s="387"/>
      <c r="AO248" s="314" t="e">
        <f>VLOOKUP(AN248,#REF!,1,FALSE)</f>
        <v>#REF!</v>
      </c>
      <c r="AP248" s="315">
        <f>VLOOKUP(F248,'Monthly AMS report'!GN:GO,2,FALSE)</f>
        <v>44480</v>
      </c>
      <c r="AQ248" s="316" t="s">
        <v>2585</v>
      </c>
      <c r="AR248" s="3"/>
      <c r="AS248" s="3"/>
      <c r="AT248" s="5"/>
      <c r="AU248" s="5">
        <v>16</v>
      </c>
      <c r="AV248" s="5">
        <v>4</v>
      </c>
      <c r="AW248" s="5"/>
      <c r="AX248" s="5"/>
      <c r="AY248" s="5"/>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3"/>
      <c r="FL248" s="3"/>
      <c r="FM248" s="3"/>
      <c r="FN248" s="3"/>
      <c r="FO248" s="3"/>
      <c r="FP248" s="3"/>
      <c r="FQ248" s="3"/>
      <c r="FR248" s="3"/>
      <c r="FS248" s="3"/>
      <c r="FT248" s="3"/>
      <c r="FU248" s="3"/>
      <c r="FV248" s="3"/>
      <c r="FW248" s="19"/>
    </row>
    <row r="249" spans="1:181" ht="16.5" customHeight="1" x14ac:dyDescent="0.2">
      <c r="A249" s="43" t="s">
        <v>1447</v>
      </c>
      <c r="B249" s="3"/>
      <c r="C249" s="22" t="s">
        <v>1448</v>
      </c>
      <c r="D249" s="5" t="str">
        <f>VLOOKUP(F249,route!A:B,2,FALSE)</f>
        <v>North Util</v>
      </c>
      <c r="E249" s="233">
        <v>2496</v>
      </c>
      <c r="F249" s="265" t="s">
        <v>342</v>
      </c>
      <c r="G249" s="231" t="s">
        <v>1449</v>
      </c>
      <c r="H249" s="193" t="s">
        <v>3240</v>
      </c>
      <c r="I249" s="193" t="s">
        <v>1449</v>
      </c>
      <c r="K249" s="193" t="s">
        <v>2639</v>
      </c>
      <c r="L249" s="193"/>
      <c r="M249" s="5" t="s">
        <v>676</v>
      </c>
      <c r="N249" s="21" t="s">
        <v>16</v>
      </c>
      <c r="O249" s="25"/>
      <c r="P249" s="21" t="s">
        <v>16</v>
      </c>
      <c r="Q249" s="21" t="s">
        <v>663</v>
      </c>
      <c r="R249" s="21" t="s">
        <v>663</v>
      </c>
      <c r="S249" s="21" t="s">
        <v>663</v>
      </c>
      <c r="T249" s="21" t="s">
        <v>663</v>
      </c>
      <c r="U249" s="21" t="s">
        <v>663</v>
      </c>
      <c r="V249" s="25"/>
      <c r="W249" s="21" t="s">
        <v>16</v>
      </c>
      <c r="X249" s="21" t="s">
        <v>16</v>
      </c>
      <c r="Y249" s="21" t="s">
        <v>663</v>
      </c>
      <c r="Z249" s="21" t="s">
        <v>4</v>
      </c>
      <c r="AA249" s="21" t="s">
        <v>663</v>
      </c>
      <c r="AB249" s="21"/>
      <c r="AC249" s="214"/>
      <c r="AD249" s="214"/>
      <c r="AE249" s="21" t="s">
        <v>663</v>
      </c>
      <c r="AF249" s="21" t="s">
        <v>4</v>
      </c>
      <c r="AG249" s="21" t="s">
        <v>4</v>
      </c>
      <c r="AH249" s="21" t="s">
        <v>664</v>
      </c>
      <c r="AI249" s="21" t="s">
        <v>664</v>
      </c>
      <c r="AJ249" s="21" t="s">
        <v>664</v>
      </c>
      <c r="AK249" s="21" t="s">
        <v>819</v>
      </c>
      <c r="AL249" s="21" t="s">
        <v>16</v>
      </c>
      <c r="AM249" s="88" t="s">
        <v>595</v>
      </c>
      <c r="AN249" s="387"/>
      <c r="AO249" s="314" t="e">
        <f>VLOOKUP(AN249,#REF!,1,FALSE)</f>
        <v>#REF!</v>
      </c>
      <c r="AP249" s="315">
        <f>VLOOKUP(F249,'Monthly AMS report'!GN:GO,2,FALSE)</f>
        <v>44480</v>
      </c>
      <c r="AQ249" s="316" t="s">
        <v>2585</v>
      </c>
      <c r="AR249" s="3"/>
      <c r="AS249" s="3"/>
      <c r="AT249" s="5"/>
      <c r="AU249" s="5">
        <v>16</v>
      </c>
      <c r="AV249" s="5">
        <v>4</v>
      </c>
      <c r="AW249" s="5"/>
      <c r="AX249" s="5"/>
      <c r="AY249" s="5"/>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3"/>
      <c r="FL249" s="3"/>
      <c r="FM249" s="3"/>
      <c r="FN249" s="3"/>
      <c r="FO249" s="3"/>
      <c r="FP249" s="3"/>
      <c r="FQ249" s="3"/>
      <c r="FR249" s="3"/>
      <c r="FS249" s="3"/>
      <c r="FT249" s="3"/>
      <c r="FU249" s="3"/>
      <c r="FV249" s="3"/>
      <c r="FW249" s="19"/>
    </row>
    <row r="250" spans="1:181" ht="16.5" customHeight="1" x14ac:dyDescent="0.2">
      <c r="A250" s="43" t="s">
        <v>1450</v>
      </c>
      <c r="B250" s="3"/>
      <c r="C250" s="22" t="s">
        <v>1451</v>
      </c>
      <c r="D250" s="5" t="str">
        <f>VLOOKUP(F250,route!A:B,2,FALSE)</f>
        <v>North Util</v>
      </c>
      <c r="E250" s="233">
        <v>2497</v>
      </c>
      <c r="F250" s="265" t="s">
        <v>343</v>
      </c>
      <c r="G250" s="231" t="s">
        <v>1452</v>
      </c>
      <c r="H250" s="193" t="s">
        <v>3241</v>
      </c>
      <c r="I250" s="193" t="s">
        <v>1452</v>
      </c>
      <c r="K250" s="193" t="s">
        <v>2639</v>
      </c>
      <c r="L250" s="193"/>
      <c r="M250" s="5" t="s">
        <v>676</v>
      </c>
      <c r="N250" s="21" t="s">
        <v>663</v>
      </c>
      <c r="O250" s="25"/>
      <c r="P250" s="21" t="s">
        <v>663</v>
      </c>
      <c r="Q250" s="21" t="s">
        <v>16</v>
      </c>
      <c r="R250" s="21" t="s">
        <v>663</v>
      </c>
      <c r="S250" s="21" t="s">
        <v>663</v>
      </c>
      <c r="T250" s="21">
        <v>4</v>
      </c>
      <c r="U250" s="21" t="s">
        <v>663</v>
      </c>
      <c r="V250" s="25"/>
      <c r="W250" s="21" t="s">
        <v>16</v>
      </c>
      <c r="X250" s="21">
        <v>4</v>
      </c>
      <c r="Y250" s="21" t="s">
        <v>663</v>
      </c>
      <c r="Z250" s="21" t="s">
        <v>4</v>
      </c>
      <c r="AA250" s="21" t="s">
        <v>663</v>
      </c>
      <c r="AB250" s="21"/>
      <c r="AC250" s="214"/>
      <c r="AD250" s="214"/>
      <c r="AE250" s="21" t="s">
        <v>663</v>
      </c>
      <c r="AF250" s="21" t="s">
        <v>4</v>
      </c>
      <c r="AG250" s="21" t="s">
        <v>4</v>
      </c>
      <c r="AH250" s="21" t="s">
        <v>664</v>
      </c>
      <c r="AI250" s="21" t="s">
        <v>664</v>
      </c>
      <c r="AJ250" s="21" t="s">
        <v>664</v>
      </c>
      <c r="AK250" s="21" t="s">
        <v>819</v>
      </c>
      <c r="AL250" s="21" t="s">
        <v>16</v>
      </c>
      <c r="AM250" s="24"/>
      <c r="AN250" s="387"/>
      <c r="AO250" s="314" t="e">
        <f>VLOOKUP(AN250,#REF!,1,FALSE)</f>
        <v>#REF!</v>
      </c>
      <c r="AP250" s="315">
        <f>VLOOKUP(F250,'Monthly AMS report'!GN:GO,2,FALSE)</f>
        <v>44480</v>
      </c>
      <c r="AQ250" s="316" t="s">
        <v>2585</v>
      </c>
      <c r="AR250" s="3"/>
      <c r="AS250" s="3"/>
      <c r="AT250" s="5"/>
      <c r="AU250" s="5">
        <v>16</v>
      </c>
      <c r="AV250" s="5">
        <v>4</v>
      </c>
      <c r="AW250" s="5"/>
      <c r="AX250" s="5"/>
      <c r="AY250" s="5"/>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3"/>
      <c r="FL250" s="3"/>
      <c r="FM250" s="3"/>
      <c r="FN250" s="3"/>
      <c r="FO250" s="3"/>
      <c r="FP250" s="3"/>
      <c r="FQ250" s="3"/>
      <c r="FR250" s="3"/>
      <c r="FS250" s="3"/>
      <c r="FT250" s="3"/>
      <c r="FU250" s="3"/>
      <c r="FV250" s="3"/>
      <c r="FW250" s="19"/>
    </row>
    <row r="251" spans="1:181" ht="16.5" customHeight="1" x14ac:dyDescent="0.25">
      <c r="A251" s="43" t="s">
        <v>1453</v>
      </c>
      <c r="B251" s="3"/>
      <c r="C251" s="22" t="s">
        <v>1454</v>
      </c>
      <c r="D251" s="5" t="str">
        <f>VLOOKUP(F251,route!A:B,2,FALSE)</f>
        <v>North Util</v>
      </c>
      <c r="E251" s="233">
        <v>2499</v>
      </c>
      <c r="F251" s="265" t="s">
        <v>344</v>
      </c>
      <c r="G251" s="231" t="s">
        <v>1455</v>
      </c>
      <c r="H251" s="193" t="s">
        <v>3242</v>
      </c>
      <c r="I251" s="193" t="s">
        <v>1455</v>
      </c>
      <c r="K251" s="193" t="s">
        <v>2639</v>
      </c>
      <c r="L251" s="193"/>
      <c r="M251" s="5" t="s">
        <v>676</v>
      </c>
      <c r="N251" s="21" t="s">
        <v>663</v>
      </c>
      <c r="O251" s="25"/>
      <c r="P251" s="21" t="s">
        <v>663</v>
      </c>
      <c r="Q251" s="21" t="s">
        <v>663</v>
      </c>
      <c r="R251" s="21" t="s">
        <v>663</v>
      </c>
      <c r="S251" s="21">
        <v>4</v>
      </c>
      <c r="T251" s="21">
        <v>3</v>
      </c>
      <c r="U251" s="21" t="s">
        <v>663</v>
      </c>
      <c r="V251" s="25"/>
      <c r="W251" s="21" t="s">
        <v>16</v>
      </c>
      <c r="X251" s="21">
        <v>3</v>
      </c>
      <c r="Y251" s="21">
        <v>3</v>
      </c>
      <c r="Z251" s="21">
        <v>3</v>
      </c>
      <c r="AA251" s="21">
        <v>3</v>
      </c>
      <c r="AB251" s="21"/>
      <c r="AC251" s="214"/>
      <c r="AD251" s="214"/>
      <c r="AE251" s="21" t="s">
        <v>663</v>
      </c>
      <c r="AF251" s="21" t="s">
        <v>4</v>
      </c>
      <c r="AG251" s="21" t="s">
        <v>4</v>
      </c>
      <c r="AH251" s="21" t="s">
        <v>4</v>
      </c>
      <c r="AI251" s="21" t="s">
        <v>4</v>
      </c>
      <c r="AJ251" s="21" t="s">
        <v>4</v>
      </c>
      <c r="AK251" s="21" t="s">
        <v>819</v>
      </c>
      <c r="AL251" s="21" t="s">
        <v>16</v>
      </c>
      <c r="AM251" s="201" t="s">
        <v>3243</v>
      </c>
      <c r="AN251" s="317" t="s">
        <v>598</v>
      </c>
      <c r="AO251" s="314" t="e">
        <f>VLOOKUP(AN251,#REF!,1,FALSE)</f>
        <v>#REF!</v>
      </c>
      <c r="AP251" s="315">
        <f>VLOOKUP(F251,'Monthly AMS report'!GN:GO,2,FALSE)</f>
        <v>44480</v>
      </c>
      <c r="AQ251" s="316" t="s">
        <v>2585</v>
      </c>
      <c r="AR251" s="3"/>
      <c r="AS251" s="3"/>
      <c r="AT251" s="5"/>
      <c r="AU251" s="5">
        <v>16</v>
      </c>
      <c r="AV251" s="5">
        <v>4</v>
      </c>
      <c r="AW251" s="5"/>
      <c r="AX251" s="5"/>
      <c r="AY251" s="5"/>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3"/>
      <c r="FL251" s="3"/>
      <c r="FM251" s="3"/>
      <c r="FN251" s="3"/>
      <c r="FO251" s="3"/>
      <c r="FP251" s="3"/>
      <c r="FQ251" s="3"/>
      <c r="FR251" s="3"/>
      <c r="FS251" s="3"/>
      <c r="FT251" s="3"/>
      <c r="FU251" s="3"/>
      <c r="FV251" s="3"/>
      <c r="FW251" s="19"/>
    </row>
    <row r="252" spans="1:181" ht="16.5" customHeight="1" x14ac:dyDescent="0.25">
      <c r="A252" s="43" t="s">
        <v>1456</v>
      </c>
      <c r="B252" s="3"/>
      <c r="C252" s="34" t="s">
        <v>1457</v>
      </c>
      <c r="D252" s="5" t="str">
        <f>VLOOKUP(F252,route!A:B,2,FALSE)</f>
        <v>North Util</v>
      </c>
      <c r="E252" s="233" t="s">
        <v>2588</v>
      </c>
      <c r="F252" s="265" t="s">
        <v>345</v>
      </c>
      <c r="G252" s="231" t="s">
        <v>1458</v>
      </c>
      <c r="H252" s="193" t="s">
        <v>3244</v>
      </c>
      <c r="I252" s="193" t="s">
        <v>3245</v>
      </c>
      <c r="K252" s="193" t="s">
        <v>2639</v>
      </c>
      <c r="L252" s="193"/>
      <c r="M252" s="5" t="s">
        <v>676</v>
      </c>
      <c r="N252" s="21" t="s">
        <v>16</v>
      </c>
      <c r="O252" s="25"/>
      <c r="P252" s="21" t="s">
        <v>663</v>
      </c>
      <c r="Q252" s="21" t="s">
        <v>663</v>
      </c>
      <c r="R252" s="21" t="s">
        <v>663</v>
      </c>
      <c r="S252" s="21" t="s">
        <v>663</v>
      </c>
      <c r="T252" s="21" t="s">
        <v>16</v>
      </c>
      <c r="U252" s="21" t="s">
        <v>663</v>
      </c>
      <c r="V252" s="25"/>
      <c r="W252" s="21" t="s">
        <v>16</v>
      </c>
      <c r="X252" s="21" t="s">
        <v>663</v>
      </c>
      <c r="Y252" s="21" t="s">
        <v>663</v>
      </c>
      <c r="Z252" s="21" t="s">
        <v>4</v>
      </c>
      <c r="AA252" s="21" t="s">
        <v>663</v>
      </c>
      <c r="AB252" s="21"/>
      <c r="AC252" s="214"/>
      <c r="AD252" s="214"/>
      <c r="AE252" s="21" t="s">
        <v>663</v>
      </c>
      <c r="AF252" s="21" t="s">
        <v>4</v>
      </c>
      <c r="AG252" s="21" t="s">
        <v>4</v>
      </c>
      <c r="AH252" s="21" t="s">
        <v>664</v>
      </c>
      <c r="AI252" s="21" t="s">
        <v>664</v>
      </c>
      <c r="AJ252" s="21" t="s">
        <v>664</v>
      </c>
      <c r="AK252" s="21" t="s">
        <v>819</v>
      </c>
      <c r="AL252" s="21" t="s">
        <v>16</v>
      </c>
      <c r="AN252" s="387"/>
      <c r="AO252" s="314" t="e">
        <f>VLOOKUP(AN252,#REF!,1,FALSE)</f>
        <v>#REF!</v>
      </c>
      <c r="AP252" s="315">
        <f>VLOOKUP(F252,'Monthly AMS report'!GN:GO,2,FALSE)</f>
        <v>44480</v>
      </c>
      <c r="AQ252" s="316" t="s">
        <v>2585</v>
      </c>
      <c r="AR252" s="3"/>
      <c r="AS252" s="3"/>
      <c r="AT252" s="5"/>
      <c r="AU252" s="5">
        <v>8</v>
      </c>
      <c r="AV252" s="5">
        <v>4</v>
      </c>
      <c r="AW252" s="5"/>
      <c r="AX252" s="5"/>
      <c r="AY252" s="5"/>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3"/>
      <c r="FL252" s="3"/>
      <c r="FM252" s="3"/>
      <c r="FN252" s="3"/>
      <c r="FO252" s="3"/>
      <c r="FP252" s="3"/>
      <c r="FQ252" s="3"/>
      <c r="FR252" s="3"/>
      <c r="FS252" s="3"/>
      <c r="FT252" s="5"/>
      <c r="FU252" s="5"/>
      <c r="FV252" s="5"/>
      <c r="FW252" s="334"/>
      <c r="FX252" s="4"/>
      <c r="FY252" s="4"/>
    </row>
    <row r="253" spans="1:181" ht="16.5" customHeight="1" x14ac:dyDescent="0.2">
      <c r="A253" s="43" t="s">
        <v>1459</v>
      </c>
      <c r="B253" s="3"/>
      <c r="C253" s="22" t="s">
        <v>1460</v>
      </c>
      <c r="D253" s="5" t="str">
        <f>VLOOKUP(F253,route!A:B,2,FALSE)</f>
        <v>North Util</v>
      </c>
      <c r="E253" s="233">
        <v>8505</v>
      </c>
      <c r="F253" s="265" t="s">
        <v>346</v>
      </c>
      <c r="G253" s="231" t="s">
        <v>1461</v>
      </c>
      <c r="H253" s="193" t="s">
        <v>3246</v>
      </c>
      <c r="I253" s="193" t="s">
        <v>1461</v>
      </c>
      <c r="K253" s="193" t="s">
        <v>2639</v>
      </c>
      <c r="L253" s="193"/>
      <c r="M253" s="5" t="s">
        <v>676</v>
      </c>
      <c r="N253" s="21" t="s">
        <v>663</v>
      </c>
      <c r="O253" s="25"/>
      <c r="P253" s="21" t="s">
        <v>663</v>
      </c>
      <c r="Q253" s="21" t="s">
        <v>663</v>
      </c>
      <c r="R253" s="21" t="s">
        <v>663</v>
      </c>
      <c r="S253" s="21" t="s">
        <v>663</v>
      </c>
      <c r="T253" s="21" t="s">
        <v>663</v>
      </c>
      <c r="U253" s="21" t="s">
        <v>663</v>
      </c>
      <c r="V253" s="25"/>
      <c r="W253" s="21" t="s">
        <v>16</v>
      </c>
      <c r="X253" s="21" t="s">
        <v>16</v>
      </c>
      <c r="Y253" s="21" t="s">
        <v>16</v>
      </c>
      <c r="Z253" s="21" t="s">
        <v>16</v>
      </c>
      <c r="AA253" s="21" t="s">
        <v>663</v>
      </c>
      <c r="AB253" s="21"/>
      <c r="AC253" s="214"/>
      <c r="AD253" s="214"/>
      <c r="AE253" s="21" t="s">
        <v>663</v>
      </c>
      <c r="AF253" s="21" t="s">
        <v>16</v>
      </c>
      <c r="AG253" s="21" t="s">
        <v>4</v>
      </c>
      <c r="AH253" s="21" t="s">
        <v>664</v>
      </c>
      <c r="AI253" s="21" t="s">
        <v>664</v>
      </c>
      <c r="AJ253" s="21" t="s">
        <v>664</v>
      </c>
      <c r="AK253" s="21" t="s">
        <v>819</v>
      </c>
      <c r="AL253" s="21" t="s">
        <v>16</v>
      </c>
      <c r="AN253" s="387"/>
      <c r="AO253" s="314" t="e">
        <f>VLOOKUP(AN253,#REF!,1,FALSE)</f>
        <v>#REF!</v>
      </c>
      <c r="AP253" s="315">
        <f>VLOOKUP(F253,'Monthly AMS report'!GN:GO,2,FALSE)</f>
        <v>44480</v>
      </c>
      <c r="AQ253" s="316" t="s">
        <v>2585</v>
      </c>
      <c r="AR253" s="3"/>
      <c r="AS253" s="3"/>
      <c r="AT253" s="5"/>
      <c r="AU253" s="5">
        <v>16</v>
      </c>
      <c r="AV253" s="5">
        <v>42</v>
      </c>
      <c r="AW253" s="5"/>
      <c r="AX253" s="5"/>
      <c r="AY253" s="5"/>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3"/>
      <c r="FL253" s="3"/>
      <c r="FM253" s="3"/>
      <c r="FN253" s="3"/>
      <c r="FO253" s="3"/>
      <c r="FP253" s="3"/>
      <c r="FQ253" s="3"/>
      <c r="FR253" s="3"/>
      <c r="FS253" s="3"/>
      <c r="FT253" s="5"/>
      <c r="FU253" s="5"/>
      <c r="FV253" s="5"/>
      <c r="FW253" s="334"/>
      <c r="FX253" s="4"/>
      <c r="FY253" s="4"/>
    </row>
    <row r="254" spans="1:181" ht="16.5" customHeight="1" x14ac:dyDescent="0.2">
      <c r="A254" s="43" t="s">
        <v>1462</v>
      </c>
      <c r="B254" s="3"/>
      <c r="C254" s="22" t="s">
        <v>1463</v>
      </c>
      <c r="D254" s="5" t="str">
        <f>VLOOKUP(F254,route!A:B,2,FALSE)</f>
        <v>North Util</v>
      </c>
      <c r="E254" s="233">
        <v>8506</v>
      </c>
      <c r="F254" s="265" t="s">
        <v>348</v>
      </c>
      <c r="G254" s="231" t="s">
        <v>1464</v>
      </c>
      <c r="H254" s="193" t="s">
        <v>3247</v>
      </c>
      <c r="I254" s="193" t="s">
        <v>3248</v>
      </c>
      <c r="K254" s="193" t="s">
        <v>2639</v>
      </c>
      <c r="L254" s="193"/>
      <c r="M254" s="5" t="s">
        <v>676</v>
      </c>
      <c r="N254" s="21" t="s">
        <v>663</v>
      </c>
      <c r="O254" s="25"/>
      <c r="P254" s="21" t="s">
        <v>16</v>
      </c>
      <c r="Q254" s="21" t="s">
        <v>663</v>
      </c>
      <c r="R254" s="21" t="s">
        <v>663</v>
      </c>
      <c r="S254" s="21" t="s">
        <v>663</v>
      </c>
      <c r="T254" s="21" t="s">
        <v>663</v>
      </c>
      <c r="U254" s="21" t="s">
        <v>663</v>
      </c>
      <c r="V254" s="25"/>
      <c r="W254" s="21" t="s">
        <v>16</v>
      </c>
      <c r="X254" s="21" t="s">
        <v>663</v>
      </c>
      <c r="Y254" s="21" t="s">
        <v>663</v>
      </c>
      <c r="Z254" s="21" t="s">
        <v>4</v>
      </c>
      <c r="AA254" s="21" t="s">
        <v>663</v>
      </c>
      <c r="AB254" s="21"/>
      <c r="AC254" s="214"/>
      <c r="AD254" s="214"/>
      <c r="AE254" s="21" t="s">
        <v>663</v>
      </c>
      <c r="AF254" s="21" t="s">
        <v>16</v>
      </c>
      <c r="AG254" s="21" t="s">
        <v>4</v>
      </c>
      <c r="AH254" s="21" t="s">
        <v>664</v>
      </c>
      <c r="AI254" s="21" t="s">
        <v>664</v>
      </c>
      <c r="AJ254" s="21" t="s">
        <v>664</v>
      </c>
      <c r="AK254" s="21" t="s">
        <v>819</v>
      </c>
      <c r="AL254" s="21" t="s">
        <v>16</v>
      </c>
      <c r="AM254" s="23" t="s">
        <v>3249</v>
      </c>
      <c r="AN254" s="387"/>
      <c r="AO254" s="314" t="e">
        <f>VLOOKUP(AN254,#REF!,1,FALSE)</f>
        <v>#REF!</v>
      </c>
      <c r="AP254" s="315">
        <f>VLOOKUP(F254,'Monthly AMS report'!GN:GO,2,FALSE)</f>
        <v>44480</v>
      </c>
      <c r="AQ254" s="316" t="s">
        <v>2585</v>
      </c>
      <c r="AR254" s="3"/>
      <c r="AS254" s="3"/>
      <c r="AT254" s="5"/>
      <c r="AU254" s="5">
        <v>16</v>
      </c>
      <c r="AV254" s="5">
        <v>4</v>
      </c>
      <c r="AW254" s="5"/>
      <c r="AX254" s="5"/>
      <c r="AY254" s="5"/>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3"/>
      <c r="FL254" s="3"/>
      <c r="FM254" s="3"/>
      <c r="FN254" s="3"/>
      <c r="FO254" s="3"/>
      <c r="FP254" s="3"/>
      <c r="FQ254" s="3"/>
      <c r="FR254" s="3"/>
      <c r="FS254" s="3"/>
      <c r="FT254" s="3"/>
      <c r="FU254" s="3"/>
      <c r="FV254" s="3"/>
      <c r="FW254" s="19"/>
    </row>
    <row r="255" spans="1:181" ht="16.5" customHeight="1" x14ac:dyDescent="0.2">
      <c r="A255" s="43" t="s">
        <v>1465</v>
      </c>
      <c r="B255" s="3"/>
      <c r="C255" s="22" t="s">
        <v>1466</v>
      </c>
      <c r="D255" s="5" t="str">
        <f>VLOOKUP(F255,route!A:B,2,FALSE)</f>
        <v>North Util</v>
      </c>
      <c r="E255" s="233">
        <v>8525</v>
      </c>
      <c r="F255" s="265" t="s">
        <v>351</v>
      </c>
      <c r="G255" s="231" t="s">
        <v>1467</v>
      </c>
      <c r="H255" s="193" t="s">
        <v>3250</v>
      </c>
      <c r="I255" s="193" t="s">
        <v>1467</v>
      </c>
      <c r="K255" s="193" t="s">
        <v>2639</v>
      </c>
      <c r="L255" s="193"/>
      <c r="M255" s="5" t="s">
        <v>676</v>
      </c>
      <c r="N255" s="21" t="s">
        <v>663</v>
      </c>
      <c r="O255" s="25"/>
      <c r="P255" s="21" t="s">
        <v>663</v>
      </c>
      <c r="Q255" s="21" t="s">
        <v>663</v>
      </c>
      <c r="R255" s="21" t="s">
        <v>663</v>
      </c>
      <c r="S255" s="21" t="s">
        <v>663</v>
      </c>
      <c r="T255" s="21" t="s">
        <v>663</v>
      </c>
      <c r="U255" s="21" t="s">
        <v>663</v>
      </c>
      <c r="V255" s="25"/>
      <c r="W255" s="21" t="s">
        <v>16</v>
      </c>
      <c r="X255" s="21" t="s">
        <v>663</v>
      </c>
      <c r="Y255" s="21" t="s">
        <v>663</v>
      </c>
      <c r="Z255" s="21" t="s">
        <v>4</v>
      </c>
      <c r="AA255" s="21" t="s">
        <v>663</v>
      </c>
      <c r="AB255" s="21"/>
      <c r="AC255" s="214"/>
      <c r="AD255" s="214"/>
      <c r="AE255" s="21" t="s">
        <v>663</v>
      </c>
      <c r="AF255" s="21" t="s">
        <v>4</v>
      </c>
      <c r="AG255" s="21" t="s">
        <v>4</v>
      </c>
      <c r="AH255" s="21" t="s">
        <v>664</v>
      </c>
      <c r="AI255" s="21" t="s">
        <v>664</v>
      </c>
      <c r="AJ255" s="21" t="s">
        <v>664</v>
      </c>
      <c r="AK255" s="21" t="s">
        <v>819</v>
      </c>
      <c r="AL255" s="21" t="s">
        <v>16</v>
      </c>
      <c r="AN255" s="387"/>
      <c r="AO255" s="314" t="e">
        <f>VLOOKUP(AN255,#REF!,1,FALSE)</f>
        <v>#REF!</v>
      </c>
      <c r="AP255" s="315">
        <f>VLOOKUP(F255,'Monthly AMS report'!GN:GO,2,FALSE)</f>
        <v>44480</v>
      </c>
      <c r="AQ255" s="316" t="s">
        <v>2585</v>
      </c>
      <c r="AR255" s="3"/>
      <c r="AS255" s="3"/>
      <c r="AT255" s="5"/>
      <c r="AU255" s="5">
        <v>16</v>
      </c>
      <c r="AV255" s="5">
        <v>4</v>
      </c>
      <c r="AW255" s="5"/>
      <c r="AX255" s="5"/>
      <c r="AY255" s="5"/>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3"/>
      <c r="FL255" s="3"/>
      <c r="FM255" s="3"/>
      <c r="FN255" s="3"/>
      <c r="FO255" s="3"/>
      <c r="FP255" s="3"/>
      <c r="FQ255" s="3"/>
      <c r="FR255" s="3"/>
      <c r="FS255" s="3"/>
      <c r="FT255" s="3"/>
      <c r="FU255" s="3"/>
      <c r="FV255" s="3"/>
      <c r="FW255" s="19"/>
    </row>
    <row r="256" spans="1:181" ht="16.5" customHeight="1" x14ac:dyDescent="0.2">
      <c r="A256" s="43" t="s">
        <v>1468</v>
      </c>
      <c r="B256" s="3"/>
      <c r="C256" s="22" t="s">
        <v>1469</v>
      </c>
      <c r="D256" s="5" t="str">
        <f>VLOOKUP(F256,route!A:B,2,FALSE)</f>
        <v>North Util</v>
      </c>
      <c r="E256" s="233">
        <v>8530</v>
      </c>
      <c r="F256" s="265" t="s">
        <v>352</v>
      </c>
      <c r="G256" s="231" t="s">
        <v>1470</v>
      </c>
      <c r="H256" s="193" t="s">
        <v>3251</v>
      </c>
      <c r="I256" s="193" t="s">
        <v>1470</v>
      </c>
      <c r="K256" s="193" t="s">
        <v>2639</v>
      </c>
      <c r="L256" s="193"/>
      <c r="M256" s="5" t="s">
        <v>676</v>
      </c>
      <c r="N256" s="21" t="s">
        <v>663</v>
      </c>
      <c r="O256" s="25"/>
      <c r="P256" s="21" t="s">
        <v>663</v>
      </c>
      <c r="Q256" s="21" t="s">
        <v>663</v>
      </c>
      <c r="R256" s="21" t="s">
        <v>663</v>
      </c>
      <c r="S256" s="21" t="s">
        <v>663</v>
      </c>
      <c r="T256" s="21" t="s">
        <v>663</v>
      </c>
      <c r="U256" s="21" t="s">
        <v>663</v>
      </c>
      <c r="V256" s="25"/>
      <c r="W256" s="21" t="s">
        <v>16</v>
      </c>
      <c r="X256" s="21" t="s">
        <v>663</v>
      </c>
      <c r="Y256" s="21" t="s">
        <v>663</v>
      </c>
      <c r="Z256" s="21" t="s">
        <v>4</v>
      </c>
      <c r="AA256" s="21" t="s">
        <v>663</v>
      </c>
      <c r="AB256" s="21"/>
      <c r="AC256" s="214"/>
      <c r="AD256" s="214"/>
      <c r="AE256" s="21" t="s">
        <v>663</v>
      </c>
      <c r="AF256" s="21" t="s">
        <v>16</v>
      </c>
      <c r="AG256" s="21" t="s">
        <v>4</v>
      </c>
      <c r="AH256" s="21" t="s">
        <v>664</v>
      </c>
      <c r="AI256" s="21" t="s">
        <v>664</v>
      </c>
      <c r="AJ256" s="21" t="s">
        <v>664</v>
      </c>
      <c r="AK256" s="21" t="s">
        <v>819</v>
      </c>
      <c r="AL256" s="21" t="s">
        <v>16</v>
      </c>
      <c r="AN256" s="387"/>
      <c r="AO256" s="314" t="e">
        <f>VLOOKUP(AN256,#REF!,1,FALSE)</f>
        <v>#REF!</v>
      </c>
      <c r="AP256" s="315">
        <f>VLOOKUP(F256,'Monthly AMS report'!GN:GO,2,FALSE)</f>
        <v>44480</v>
      </c>
      <c r="AQ256" s="316" t="s">
        <v>2585</v>
      </c>
      <c r="AR256" s="3"/>
      <c r="AS256" s="3"/>
      <c r="AT256" s="5"/>
      <c r="AU256" s="5">
        <v>16</v>
      </c>
      <c r="AV256" s="5">
        <v>4</v>
      </c>
      <c r="AW256" s="5"/>
      <c r="AX256" s="5"/>
      <c r="AY256" s="5"/>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3"/>
      <c r="FL256" s="3"/>
      <c r="FM256" s="3"/>
      <c r="FN256" s="3"/>
      <c r="FO256" s="3"/>
      <c r="FP256" s="3"/>
      <c r="FQ256" s="3"/>
      <c r="FR256" s="3"/>
      <c r="FS256" s="3"/>
      <c r="FT256" s="3"/>
      <c r="FU256" s="3"/>
      <c r="FV256" s="3"/>
      <c r="FW256" s="19"/>
    </row>
    <row r="257" spans="1:181" ht="16.5" customHeight="1" x14ac:dyDescent="0.25">
      <c r="A257" s="43" t="s">
        <v>1429</v>
      </c>
      <c r="B257" s="3"/>
      <c r="C257" s="22" t="s">
        <v>1430</v>
      </c>
      <c r="D257" s="5" t="str">
        <f>VLOOKUP(F257,route!A:B,2,FALSE)</f>
        <v>North Util</v>
      </c>
      <c r="E257" s="233">
        <v>820</v>
      </c>
      <c r="F257" s="265" t="s">
        <v>7</v>
      </c>
      <c r="G257" s="231" t="s">
        <v>1431</v>
      </c>
      <c r="H257" s="193" t="s">
        <v>3252</v>
      </c>
      <c r="I257" s="193" t="s">
        <v>1431</v>
      </c>
      <c r="K257" s="193" t="s">
        <v>2639</v>
      </c>
      <c r="L257" s="193"/>
      <c r="M257" s="5" t="s">
        <v>676</v>
      </c>
      <c r="N257" s="21" t="s">
        <v>16</v>
      </c>
      <c r="O257" s="25"/>
      <c r="P257" s="21" t="s">
        <v>663</v>
      </c>
      <c r="Q257" s="21" t="s">
        <v>663</v>
      </c>
      <c r="R257" s="21" t="s">
        <v>663</v>
      </c>
      <c r="S257" s="21" t="s">
        <v>663</v>
      </c>
      <c r="T257" s="21" t="s">
        <v>663</v>
      </c>
      <c r="U257" s="21" t="s">
        <v>663</v>
      </c>
      <c r="V257" s="25"/>
      <c r="W257" s="21" t="s">
        <v>16</v>
      </c>
      <c r="X257" s="21" t="s">
        <v>663</v>
      </c>
      <c r="Y257" s="21">
        <v>2</v>
      </c>
      <c r="Z257" s="21">
        <v>3</v>
      </c>
      <c r="AA257" s="21">
        <v>3</v>
      </c>
      <c r="AB257" s="21"/>
      <c r="AC257" s="214"/>
      <c r="AD257" s="214"/>
      <c r="AE257" s="21">
        <v>3</v>
      </c>
      <c r="AF257" s="21">
        <v>3</v>
      </c>
      <c r="AG257" s="21">
        <v>3</v>
      </c>
      <c r="AH257" s="21">
        <v>3</v>
      </c>
      <c r="AI257" s="21">
        <v>3</v>
      </c>
      <c r="AJ257" s="21">
        <v>3</v>
      </c>
      <c r="AK257" s="21">
        <v>3</v>
      </c>
      <c r="AL257" s="21" t="s">
        <v>16</v>
      </c>
      <c r="AM257" s="195" t="s">
        <v>3253</v>
      </c>
      <c r="AN257" s="383">
        <v>7231191</v>
      </c>
      <c r="AO257" s="314" t="e">
        <f>VLOOKUP(AN257,#REF!,1,FALSE)</f>
        <v>#REF!</v>
      </c>
      <c r="AP257" s="315">
        <f>VLOOKUP(F257,'Monthly AMS report'!GN:GO,2,FALSE)</f>
        <v>44480</v>
      </c>
      <c r="AQ257" s="316" t="s">
        <v>2585</v>
      </c>
      <c r="AR257" s="3"/>
      <c r="AS257" s="3"/>
      <c r="AT257" s="5"/>
      <c r="AU257" s="5">
        <v>8</v>
      </c>
      <c r="AV257" s="5">
        <v>4</v>
      </c>
      <c r="AW257" s="5"/>
      <c r="AX257" s="5"/>
      <c r="AY257" s="5"/>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3"/>
      <c r="FL257" s="3"/>
      <c r="FM257" s="3"/>
      <c r="FN257" s="3"/>
      <c r="FO257" s="3"/>
      <c r="FP257" s="3"/>
      <c r="FQ257" s="3"/>
      <c r="FR257" s="3"/>
      <c r="FS257" s="3"/>
      <c r="FT257" s="3"/>
      <c r="FU257" s="3"/>
      <c r="FV257" s="3"/>
      <c r="FW257" s="19"/>
    </row>
    <row r="258" spans="1:181" ht="16.5" customHeight="1" x14ac:dyDescent="0.2">
      <c r="A258" s="43" t="s">
        <v>1432</v>
      </c>
      <c r="B258" s="3"/>
      <c r="C258" s="22" t="s">
        <v>1433</v>
      </c>
      <c r="D258" s="5" t="str">
        <f>VLOOKUP(F258,route!A:B,2,FALSE)</f>
        <v>North Util</v>
      </c>
      <c r="E258" s="233">
        <v>890</v>
      </c>
      <c r="F258" s="265" t="s">
        <v>9</v>
      </c>
      <c r="G258" s="231" t="s">
        <v>1434</v>
      </c>
      <c r="H258" s="193" t="s">
        <v>3254</v>
      </c>
      <c r="I258" s="193" t="s">
        <v>3255</v>
      </c>
      <c r="K258" s="193" t="s">
        <v>2639</v>
      </c>
      <c r="L258" s="193"/>
      <c r="M258" s="5" t="s">
        <v>676</v>
      </c>
      <c r="N258" s="21" t="s">
        <v>16</v>
      </c>
      <c r="O258" s="25"/>
      <c r="P258" s="21" t="s">
        <v>663</v>
      </c>
      <c r="Q258" s="21" t="s">
        <v>663</v>
      </c>
      <c r="R258" s="21" t="s">
        <v>663</v>
      </c>
      <c r="S258" s="21" t="s">
        <v>663</v>
      </c>
      <c r="T258" s="21" t="s">
        <v>663</v>
      </c>
      <c r="U258" s="21" t="s">
        <v>663</v>
      </c>
      <c r="V258" s="25"/>
      <c r="W258" s="21" t="s">
        <v>16</v>
      </c>
      <c r="X258" s="21" t="s">
        <v>663</v>
      </c>
      <c r="Y258" s="21" t="s">
        <v>663</v>
      </c>
      <c r="Z258" s="21" t="s">
        <v>4</v>
      </c>
      <c r="AA258" s="21" t="s">
        <v>663</v>
      </c>
      <c r="AB258" s="21"/>
      <c r="AC258" s="214"/>
      <c r="AD258" s="214"/>
      <c r="AE258" s="21" t="s">
        <v>663</v>
      </c>
      <c r="AF258" s="21" t="s">
        <v>16</v>
      </c>
      <c r="AG258" s="21" t="s">
        <v>4</v>
      </c>
      <c r="AH258" s="21" t="s">
        <v>664</v>
      </c>
      <c r="AI258" s="21" t="s">
        <v>664</v>
      </c>
      <c r="AJ258" s="21" t="s">
        <v>664</v>
      </c>
      <c r="AK258" s="21" t="s">
        <v>819</v>
      </c>
      <c r="AL258" s="21" t="s">
        <v>16</v>
      </c>
      <c r="AN258" s="387"/>
      <c r="AO258" s="314" t="e">
        <f>VLOOKUP(AN258,#REF!,1,FALSE)</f>
        <v>#REF!</v>
      </c>
      <c r="AP258" s="315">
        <f>VLOOKUP(F258,'Monthly AMS report'!GN:GO,2,FALSE)</f>
        <v>44480</v>
      </c>
      <c r="AQ258" s="316" t="s">
        <v>2585</v>
      </c>
      <c r="AR258" s="3"/>
      <c r="AS258" s="3"/>
      <c r="AT258" s="5"/>
      <c r="AU258" s="5">
        <v>8</v>
      </c>
      <c r="AV258" s="5">
        <v>4</v>
      </c>
      <c r="AW258" s="5"/>
      <c r="AX258" s="5"/>
      <c r="AY258" s="5"/>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3"/>
      <c r="FL258" s="3"/>
      <c r="FM258" s="3"/>
      <c r="FN258" s="3"/>
      <c r="FO258" s="3"/>
      <c r="FP258" s="3"/>
      <c r="FQ258" s="3"/>
      <c r="FR258" s="3"/>
      <c r="FS258" s="3"/>
      <c r="FT258" s="3"/>
      <c r="FU258" s="3"/>
      <c r="FV258" s="3"/>
      <c r="FW258" s="19"/>
    </row>
    <row r="259" spans="1:181" ht="16.5" customHeight="1" x14ac:dyDescent="0.2">
      <c r="A259" s="43" t="s">
        <v>1418</v>
      </c>
      <c r="B259" s="3"/>
      <c r="C259" s="22" t="s">
        <v>1419</v>
      </c>
      <c r="D259" s="5" t="str">
        <f>VLOOKUP(F259,route!A:B,2,FALSE)</f>
        <v>North Util</v>
      </c>
      <c r="E259" s="233">
        <v>891</v>
      </c>
      <c r="F259" s="265" t="s">
        <v>338</v>
      </c>
      <c r="G259" s="231" t="s">
        <v>1420</v>
      </c>
      <c r="H259" s="193" t="s">
        <v>3256</v>
      </c>
      <c r="I259" s="193" t="s">
        <v>1420</v>
      </c>
      <c r="K259" s="193" t="s">
        <v>2639</v>
      </c>
      <c r="L259" s="193"/>
      <c r="M259" s="5" t="s">
        <v>676</v>
      </c>
      <c r="N259" s="21" t="s">
        <v>16</v>
      </c>
      <c r="O259" s="25"/>
      <c r="P259" s="21" t="s">
        <v>663</v>
      </c>
      <c r="Q259" s="21" t="s">
        <v>663</v>
      </c>
      <c r="R259" s="21" t="s">
        <v>663</v>
      </c>
      <c r="S259" s="21" t="s">
        <v>663</v>
      </c>
      <c r="T259" s="21" t="s">
        <v>663</v>
      </c>
      <c r="U259" s="21" t="s">
        <v>663</v>
      </c>
      <c r="V259" s="25"/>
      <c r="W259" s="21" t="s">
        <v>16</v>
      </c>
      <c r="X259" s="21" t="s">
        <v>663</v>
      </c>
      <c r="Y259" s="21" t="s">
        <v>663</v>
      </c>
      <c r="Z259" s="21" t="s">
        <v>4</v>
      </c>
      <c r="AA259" s="21" t="s">
        <v>663</v>
      </c>
      <c r="AB259" s="21"/>
      <c r="AC259" s="214"/>
      <c r="AD259" s="214"/>
      <c r="AE259" s="21" t="s">
        <v>16</v>
      </c>
      <c r="AF259" s="21" t="s">
        <v>16</v>
      </c>
      <c r="AG259" s="21" t="s">
        <v>4</v>
      </c>
      <c r="AH259" s="21" t="s">
        <v>664</v>
      </c>
      <c r="AI259" s="21" t="s">
        <v>664</v>
      </c>
      <c r="AJ259" s="21" t="s">
        <v>664</v>
      </c>
      <c r="AK259" s="21" t="s">
        <v>819</v>
      </c>
      <c r="AL259" s="21" t="s">
        <v>16</v>
      </c>
      <c r="AN259" s="387"/>
      <c r="AO259" s="314" t="e">
        <f>VLOOKUP(AN259,#REF!,1,FALSE)</f>
        <v>#REF!</v>
      </c>
      <c r="AP259" s="315">
        <f>VLOOKUP(F259,'Monthly AMS report'!GN:GO,2,FALSE)</f>
        <v>44480</v>
      </c>
      <c r="AQ259" s="316" t="s">
        <v>2585</v>
      </c>
      <c r="AR259" s="3"/>
      <c r="AS259" s="3"/>
      <c r="AT259" s="5"/>
      <c r="AU259" s="5">
        <v>8</v>
      </c>
      <c r="AV259" s="5">
        <v>4</v>
      </c>
      <c r="AW259" s="5"/>
      <c r="AX259" s="5"/>
      <c r="AY259" s="5"/>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3"/>
      <c r="FL259" s="3"/>
      <c r="FM259" s="3"/>
      <c r="FN259" s="3"/>
      <c r="FO259" s="3"/>
      <c r="FP259" s="3"/>
      <c r="FQ259" s="3"/>
      <c r="FR259" s="3"/>
      <c r="FS259" s="3"/>
      <c r="FT259" s="3"/>
      <c r="FU259" s="3"/>
      <c r="FV259" s="3"/>
      <c r="FW259" s="19"/>
    </row>
    <row r="260" spans="1:181" ht="16.5" customHeight="1" x14ac:dyDescent="0.2">
      <c r="A260" s="43" t="s">
        <v>1438</v>
      </c>
      <c r="B260" s="3"/>
      <c r="C260" s="22" t="s">
        <v>1439</v>
      </c>
      <c r="D260" s="5" t="str">
        <f>VLOOKUP(F260,route!A:B,2,FALSE)</f>
        <v>North Util</v>
      </c>
      <c r="E260" s="233">
        <v>1401</v>
      </c>
      <c r="F260" s="265" t="s">
        <v>339</v>
      </c>
      <c r="G260" s="231" t="s">
        <v>1440</v>
      </c>
      <c r="H260" s="193" t="s">
        <v>3257</v>
      </c>
      <c r="I260" s="193" t="s">
        <v>1440</v>
      </c>
      <c r="K260" s="193" t="s">
        <v>2639</v>
      </c>
      <c r="L260" s="193"/>
      <c r="M260" s="5" t="s">
        <v>676</v>
      </c>
      <c r="N260" s="21" t="s">
        <v>16</v>
      </c>
      <c r="O260" s="25"/>
      <c r="P260" s="21" t="s">
        <v>663</v>
      </c>
      <c r="Q260" s="21" t="s">
        <v>663</v>
      </c>
      <c r="R260" s="21" t="s">
        <v>663</v>
      </c>
      <c r="S260" s="21" t="s">
        <v>663</v>
      </c>
      <c r="T260" s="21" t="s">
        <v>663</v>
      </c>
      <c r="U260" s="21" t="s">
        <v>663</v>
      </c>
      <c r="V260" s="25"/>
      <c r="W260" s="21" t="s">
        <v>16</v>
      </c>
      <c r="X260" s="21" t="s">
        <v>663</v>
      </c>
      <c r="Y260" s="21" t="s">
        <v>663</v>
      </c>
      <c r="Z260" s="21" t="s">
        <v>4</v>
      </c>
      <c r="AA260" s="21" t="s">
        <v>663</v>
      </c>
      <c r="AB260" s="21"/>
      <c r="AC260" s="214"/>
      <c r="AD260" s="214"/>
      <c r="AE260" s="21" t="s">
        <v>663</v>
      </c>
      <c r="AF260" s="21" t="s">
        <v>16</v>
      </c>
      <c r="AG260" s="21" t="s">
        <v>4</v>
      </c>
      <c r="AH260" s="21" t="s">
        <v>664</v>
      </c>
      <c r="AI260" s="21" t="s">
        <v>664</v>
      </c>
      <c r="AJ260" s="21" t="s">
        <v>664</v>
      </c>
      <c r="AK260" s="21" t="s">
        <v>819</v>
      </c>
      <c r="AL260" s="21" t="s">
        <v>16</v>
      </c>
      <c r="AN260" s="387"/>
      <c r="AO260" s="314" t="e">
        <f>VLOOKUP(AN260,#REF!,1,FALSE)</f>
        <v>#REF!</v>
      </c>
      <c r="AP260" s="315">
        <f>VLOOKUP(F260,'Monthly AMS report'!GN:GO,2,FALSE)</f>
        <v>44480</v>
      </c>
      <c r="AQ260" s="316" t="s">
        <v>2585</v>
      </c>
      <c r="AR260" s="3"/>
      <c r="AS260" s="3"/>
      <c r="AT260" s="5"/>
      <c r="AU260" s="5">
        <v>8</v>
      </c>
      <c r="AV260" s="5">
        <v>4</v>
      </c>
      <c r="AW260" s="5"/>
      <c r="AX260" s="5"/>
      <c r="AY260" s="5"/>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3"/>
      <c r="FL260" s="3"/>
      <c r="FM260" s="3"/>
      <c r="FN260" s="3"/>
      <c r="FO260" s="3"/>
      <c r="FP260" s="3"/>
      <c r="FQ260" s="3"/>
      <c r="FR260" s="3"/>
      <c r="FS260" s="3"/>
      <c r="FT260" s="3"/>
      <c r="FU260" s="3"/>
      <c r="FV260" s="3"/>
      <c r="FW260" s="19"/>
    </row>
    <row r="261" spans="1:181" ht="16.5" customHeight="1" x14ac:dyDescent="0.2">
      <c r="A261" s="43" t="s">
        <v>1489</v>
      </c>
      <c r="B261" s="3"/>
      <c r="C261" s="22" t="s">
        <v>1490</v>
      </c>
      <c r="D261" s="5" t="str">
        <f>VLOOKUP(F261,route!A:B,2,FALSE)</f>
        <v>North Util</v>
      </c>
      <c r="E261" s="233">
        <v>4278</v>
      </c>
      <c r="F261" s="265" t="s">
        <v>364</v>
      </c>
      <c r="G261" s="231" t="s">
        <v>1491</v>
      </c>
      <c r="H261" s="193" t="s">
        <v>3258</v>
      </c>
      <c r="I261" s="193" t="s">
        <v>1491</v>
      </c>
      <c r="K261" s="193" t="s">
        <v>2639</v>
      </c>
      <c r="L261" s="193"/>
      <c r="M261" s="5" t="s">
        <v>676</v>
      </c>
      <c r="N261" s="21" t="s">
        <v>663</v>
      </c>
      <c r="O261" s="25"/>
      <c r="P261" s="21" t="s">
        <v>663</v>
      </c>
      <c r="Q261" s="21" t="s">
        <v>663</v>
      </c>
      <c r="R261" s="21" t="s">
        <v>16</v>
      </c>
      <c r="S261" s="21" t="s">
        <v>663</v>
      </c>
      <c r="T261" s="21" t="s">
        <v>663</v>
      </c>
      <c r="U261" s="21" t="s">
        <v>663</v>
      </c>
      <c r="V261" s="25"/>
      <c r="W261" s="21" t="s">
        <v>16</v>
      </c>
      <c r="X261" s="21" t="s">
        <v>663</v>
      </c>
      <c r="Y261" s="21" t="s">
        <v>663</v>
      </c>
      <c r="Z261" s="21" t="s">
        <v>4</v>
      </c>
      <c r="AA261" s="21" t="s">
        <v>663</v>
      </c>
      <c r="AB261" s="21"/>
      <c r="AC261" s="214"/>
      <c r="AD261" s="214"/>
      <c r="AE261" s="21" t="s">
        <v>663</v>
      </c>
      <c r="AF261" s="21" t="s">
        <v>4</v>
      </c>
      <c r="AG261" s="21" t="s">
        <v>4</v>
      </c>
      <c r="AH261" s="21" t="s">
        <v>664</v>
      </c>
      <c r="AI261" s="21" t="s">
        <v>664</v>
      </c>
      <c r="AJ261" s="21" t="s">
        <v>16</v>
      </c>
      <c r="AK261" s="21" t="s">
        <v>819</v>
      </c>
      <c r="AL261" s="21" t="s">
        <v>16</v>
      </c>
      <c r="AN261" s="387"/>
      <c r="AO261" s="314" t="e">
        <f>VLOOKUP(AN261,#REF!,1,FALSE)</f>
        <v>#REF!</v>
      </c>
      <c r="AP261" s="315">
        <f>VLOOKUP(F261,'Monthly AMS report'!GN:GO,2,FALSE)</f>
        <v>44473</v>
      </c>
      <c r="AQ261" s="316" t="s">
        <v>2585</v>
      </c>
      <c r="AR261" s="3"/>
      <c r="AS261" s="3"/>
      <c r="AT261" s="5"/>
      <c r="AU261" s="5">
        <v>16</v>
      </c>
      <c r="AV261" s="5">
        <v>4</v>
      </c>
      <c r="AW261" s="5"/>
      <c r="AX261" s="5"/>
      <c r="AY261" s="5"/>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3"/>
      <c r="FL261" s="3"/>
      <c r="FM261" s="3"/>
      <c r="FN261" s="3"/>
      <c r="FO261" s="3"/>
      <c r="FP261" s="3"/>
      <c r="FQ261" s="3"/>
      <c r="FR261" s="3"/>
      <c r="FS261" s="3"/>
      <c r="FT261" s="5"/>
      <c r="FU261" s="5"/>
      <c r="FV261" s="5"/>
      <c r="FW261" s="334"/>
      <c r="FX261" s="4"/>
      <c r="FY261" s="4"/>
    </row>
    <row r="262" spans="1:181" ht="16.5" customHeight="1" x14ac:dyDescent="0.2">
      <c r="A262" s="43" t="s">
        <v>1502</v>
      </c>
      <c r="B262" s="3"/>
      <c r="C262" s="22" t="s">
        <v>1503</v>
      </c>
      <c r="D262" s="5" t="str">
        <f>VLOOKUP(F262,route!A:B,2,FALSE)</f>
        <v>North Util</v>
      </c>
      <c r="E262" s="234" t="s">
        <v>2591</v>
      </c>
      <c r="F262" s="265" t="s">
        <v>365</v>
      </c>
      <c r="G262" s="231" t="s">
        <v>1504</v>
      </c>
      <c r="H262" s="193" t="s">
        <v>3259</v>
      </c>
      <c r="I262" s="193" t="s">
        <v>1504</v>
      </c>
      <c r="K262" s="193" t="s">
        <v>2639</v>
      </c>
      <c r="L262" s="193"/>
      <c r="M262" s="5" t="s">
        <v>676</v>
      </c>
      <c r="N262" s="21" t="s">
        <v>663</v>
      </c>
      <c r="O262" s="25"/>
      <c r="P262" s="21" t="s">
        <v>663</v>
      </c>
      <c r="Q262" s="21" t="s">
        <v>16</v>
      </c>
      <c r="R262" s="21" t="s">
        <v>663</v>
      </c>
      <c r="S262" s="21" t="s">
        <v>664</v>
      </c>
      <c r="T262" s="21" t="s">
        <v>664</v>
      </c>
      <c r="U262" s="21" t="s">
        <v>16</v>
      </c>
      <c r="V262" s="25"/>
      <c r="W262" s="21" t="s">
        <v>16</v>
      </c>
      <c r="X262" s="21" t="s">
        <v>16</v>
      </c>
      <c r="Y262" s="21" t="s">
        <v>16</v>
      </c>
      <c r="Z262" s="21" t="s">
        <v>16</v>
      </c>
      <c r="AA262" s="21" t="s">
        <v>16</v>
      </c>
      <c r="AB262" s="21"/>
      <c r="AC262" s="214"/>
      <c r="AD262" s="214"/>
      <c r="AE262" s="21" t="s">
        <v>16</v>
      </c>
      <c r="AF262" s="21" t="s">
        <v>16</v>
      </c>
      <c r="AG262" s="21" t="s">
        <v>16</v>
      </c>
      <c r="AH262" s="21" t="s">
        <v>16</v>
      </c>
      <c r="AI262" s="21" t="s">
        <v>664</v>
      </c>
      <c r="AJ262" s="21" t="s">
        <v>664</v>
      </c>
      <c r="AK262" s="21" t="s">
        <v>819</v>
      </c>
      <c r="AL262" s="21" t="s">
        <v>16</v>
      </c>
      <c r="AM262" s="25" t="s">
        <v>2373</v>
      </c>
      <c r="AN262" s="387"/>
      <c r="AO262" s="314" t="e">
        <f>VLOOKUP(AN262,#REF!,1,FALSE)</f>
        <v>#REF!</v>
      </c>
      <c r="AP262" s="315">
        <f>VLOOKUP(F262,'Monthly AMS report'!GN:GO,2,FALSE)</f>
        <v>44480</v>
      </c>
      <c r="AQ262" s="316" t="s">
        <v>2585</v>
      </c>
      <c r="AR262" s="3"/>
      <c r="AS262" s="3"/>
      <c r="AT262" s="5"/>
      <c r="AU262" s="5">
        <v>16</v>
      </c>
      <c r="AV262" s="5">
        <v>28</v>
      </c>
      <c r="AW262" s="5"/>
      <c r="AX262" s="5"/>
      <c r="AY262" s="5"/>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3"/>
      <c r="FL262" s="3"/>
      <c r="FM262" s="3"/>
      <c r="FN262" s="3"/>
      <c r="FO262" s="3"/>
      <c r="FP262" s="3"/>
      <c r="FQ262" s="3"/>
      <c r="FR262" s="3"/>
      <c r="FS262" s="3"/>
      <c r="FT262" s="3"/>
      <c r="FU262" s="3"/>
      <c r="FV262" s="3"/>
      <c r="FW262" s="19"/>
    </row>
    <row r="263" spans="1:181" ht="16.5" customHeight="1" x14ac:dyDescent="0.25">
      <c r="A263" s="43" t="s">
        <v>1477</v>
      </c>
      <c r="B263" s="3"/>
      <c r="C263" s="3" t="s">
        <v>1477</v>
      </c>
      <c r="D263" s="5" t="str">
        <f>VLOOKUP(F263,route!A:B,2,FALSE)</f>
        <v>North Util</v>
      </c>
      <c r="E263" s="232"/>
      <c r="F263" s="263" t="s">
        <v>361</v>
      </c>
      <c r="G263" s="231" t="s">
        <v>1478</v>
      </c>
      <c r="H263" s="235"/>
      <c r="J263" s="6"/>
      <c r="L263" s="193"/>
      <c r="M263" s="5" t="s">
        <v>1479</v>
      </c>
      <c r="N263" s="21" t="s">
        <v>16</v>
      </c>
      <c r="O263" s="25" t="s">
        <v>16</v>
      </c>
      <c r="P263" s="25" t="s">
        <v>16</v>
      </c>
      <c r="Q263" s="25" t="s">
        <v>16</v>
      </c>
      <c r="R263" s="25" t="s">
        <v>16</v>
      </c>
      <c r="S263" s="25" t="s">
        <v>16</v>
      </c>
      <c r="T263" s="25" t="s">
        <v>16</v>
      </c>
      <c r="U263" s="25" t="s">
        <v>16</v>
      </c>
      <c r="V263" s="25" t="s">
        <v>16</v>
      </c>
      <c r="W263" s="25" t="s">
        <v>16</v>
      </c>
      <c r="X263" s="25" t="s">
        <v>16</v>
      </c>
      <c r="Y263" s="25" t="s">
        <v>16</v>
      </c>
      <c r="Z263" s="25" t="s">
        <v>16</v>
      </c>
      <c r="AA263" s="25" t="s">
        <v>16</v>
      </c>
      <c r="AB263" s="25" t="s">
        <v>16</v>
      </c>
      <c r="AC263" s="214"/>
      <c r="AD263" s="214"/>
      <c r="AE263" s="25" t="s">
        <v>16</v>
      </c>
      <c r="AF263" s="25" t="s">
        <v>16</v>
      </c>
      <c r="AG263" s="21" t="s">
        <v>663</v>
      </c>
      <c r="AH263" s="21" t="s">
        <v>664</v>
      </c>
      <c r="AI263" s="21" t="s">
        <v>664</v>
      </c>
      <c r="AJ263" s="21" t="s">
        <v>664</v>
      </c>
      <c r="AK263" s="21" t="s">
        <v>819</v>
      </c>
      <c r="AL263" s="21" t="s">
        <v>16</v>
      </c>
      <c r="AN263" s="387"/>
      <c r="AO263" s="95"/>
      <c r="AP263" s="315">
        <f>VLOOKUP(F263,'Monthly AMS report'!GN:GO,2,FALSE)</f>
        <v>44480</v>
      </c>
      <c r="AQ263" s="316"/>
      <c r="AR263" s="22"/>
      <c r="AS263" s="22"/>
      <c r="AT263" s="5"/>
      <c r="AV263" s="5"/>
      <c r="AW263" s="5"/>
      <c r="AX263" s="5"/>
      <c r="AY263" s="5"/>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3"/>
      <c r="FL263" s="3"/>
      <c r="FM263" s="3"/>
      <c r="FN263" s="3"/>
      <c r="FO263" s="3"/>
      <c r="FP263" s="3"/>
      <c r="FQ263" s="3"/>
      <c r="FR263" s="3"/>
      <c r="FS263" s="3"/>
      <c r="FT263" s="3"/>
      <c r="FU263" s="3"/>
      <c r="FV263" s="3"/>
      <c r="FW263" s="19"/>
    </row>
    <row r="264" spans="1:181" ht="16.5" customHeight="1" x14ac:dyDescent="0.25">
      <c r="A264" s="44" t="s">
        <v>1471</v>
      </c>
      <c r="B264" s="3"/>
      <c r="C264" s="34" t="s">
        <v>1472</v>
      </c>
      <c r="D264" s="5" t="str">
        <f>VLOOKUP(F264,route!A:B,2,FALSE)</f>
        <v>North Util</v>
      </c>
      <c r="E264" s="233">
        <v>5650</v>
      </c>
      <c r="F264" s="265" t="s">
        <v>353</v>
      </c>
      <c r="G264" s="231" t="s">
        <v>1473</v>
      </c>
      <c r="H264" s="193" t="s">
        <v>3260</v>
      </c>
      <c r="I264" s="193" t="s">
        <v>3261</v>
      </c>
      <c r="K264" s="193" t="s">
        <v>2639</v>
      </c>
      <c r="L264" s="193"/>
      <c r="M264" s="5" t="s">
        <v>676</v>
      </c>
      <c r="N264" s="21" t="s">
        <v>663</v>
      </c>
      <c r="O264" s="25"/>
      <c r="P264" s="21" t="s">
        <v>663</v>
      </c>
      <c r="Q264" s="21" t="s">
        <v>663</v>
      </c>
      <c r="R264" s="21" t="s">
        <v>663</v>
      </c>
      <c r="S264" s="21" t="s">
        <v>663</v>
      </c>
      <c r="T264" s="21" t="s">
        <v>663</v>
      </c>
      <c r="U264" s="21" t="s">
        <v>663</v>
      </c>
      <c r="V264" s="25"/>
      <c r="W264" s="21" t="s">
        <v>16</v>
      </c>
      <c r="X264" s="21" t="s">
        <v>663</v>
      </c>
      <c r="Y264" s="21" t="s">
        <v>663</v>
      </c>
      <c r="Z264" s="21" t="s">
        <v>16</v>
      </c>
      <c r="AA264" s="21" t="s">
        <v>16</v>
      </c>
      <c r="AB264" s="21"/>
      <c r="AC264" s="214"/>
      <c r="AD264" s="214"/>
      <c r="AE264" s="21" t="s">
        <v>663</v>
      </c>
      <c r="AF264" s="21" t="s">
        <v>16</v>
      </c>
      <c r="AG264" s="21" t="s">
        <v>4</v>
      </c>
      <c r="AH264" s="21" t="s">
        <v>664</v>
      </c>
      <c r="AI264" s="21" t="s">
        <v>664</v>
      </c>
      <c r="AJ264" s="21" t="s">
        <v>664</v>
      </c>
      <c r="AK264" s="21" t="s">
        <v>819</v>
      </c>
      <c r="AL264" s="21" t="s">
        <v>16</v>
      </c>
      <c r="AN264" s="387"/>
      <c r="AO264" s="314" t="e">
        <f>VLOOKUP(AN264,#REF!,1,FALSE)</f>
        <v>#REF!</v>
      </c>
      <c r="AP264" s="315">
        <f>VLOOKUP(F264,'Monthly AMS report'!GN:GO,2,FALSE)</f>
        <v>44480</v>
      </c>
      <c r="AQ264" s="316" t="s">
        <v>2585</v>
      </c>
      <c r="AR264" s="3"/>
      <c r="AS264" s="3"/>
      <c r="AT264" s="5"/>
      <c r="AU264" s="5">
        <v>8</v>
      </c>
      <c r="AV264" s="5">
        <v>4</v>
      </c>
      <c r="AW264" s="5"/>
      <c r="AX264" s="5"/>
      <c r="AY264" s="5"/>
      <c r="AZ264" s="3"/>
      <c r="BA264" s="3"/>
      <c r="BB264" s="3"/>
      <c r="BC264" s="3" t="s">
        <v>716</v>
      </c>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3"/>
      <c r="FL264" s="3"/>
      <c r="FM264" s="3"/>
      <c r="FN264" s="3"/>
      <c r="FO264" s="3"/>
      <c r="FP264" s="3"/>
      <c r="FQ264" s="3"/>
      <c r="FR264" s="3"/>
      <c r="FS264" s="3"/>
      <c r="FT264" s="3"/>
      <c r="FU264" s="3"/>
      <c r="FV264" s="3"/>
      <c r="FW264" s="19"/>
    </row>
    <row r="265" spans="1:181" ht="16.5" customHeight="1" x14ac:dyDescent="0.2">
      <c r="A265" s="43" t="s">
        <v>1474</v>
      </c>
      <c r="B265" s="3"/>
      <c r="C265" s="22" t="s">
        <v>1475</v>
      </c>
      <c r="D265" s="5" t="str">
        <f>VLOOKUP(F265,route!A:B,2,FALSE)</f>
        <v>North Util</v>
      </c>
      <c r="E265" s="193">
        <v>5651</v>
      </c>
      <c r="F265" s="265" t="s">
        <v>354</v>
      </c>
      <c r="G265" s="231" t="s">
        <v>1476</v>
      </c>
      <c r="H265" s="193" t="s">
        <v>3262</v>
      </c>
      <c r="I265" s="193" t="s">
        <v>1476</v>
      </c>
      <c r="K265" s="193" t="s">
        <v>2639</v>
      </c>
      <c r="L265" s="193"/>
      <c r="M265" s="5" t="s">
        <v>676</v>
      </c>
      <c r="N265" s="21" t="s">
        <v>663</v>
      </c>
      <c r="O265" s="25"/>
      <c r="P265" s="21" t="s">
        <v>663</v>
      </c>
      <c r="Q265" s="21" t="s">
        <v>663</v>
      </c>
      <c r="R265" s="21" t="s">
        <v>663</v>
      </c>
      <c r="S265" s="21" t="s">
        <v>663</v>
      </c>
      <c r="T265" s="21" t="s">
        <v>663</v>
      </c>
      <c r="U265" s="21" t="s">
        <v>663</v>
      </c>
      <c r="V265" s="25"/>
      <c r="W265" s="21" t="s">
        <v>16</v>
      </c>
      <c r="X265" s="21" t="s">
        <v>663</v>
      </c>
      <c r="Y265" s="21" t="s">
        <v>663</v>
      </c>
      <c r="Z265" s="21" t="s">
        <v>4</v>
      </c>
      <c r="AA265" s="21" t="s">
        <v>663</v>
      </c>
      <c r="AB265" s="21"/>
      <c r="AC265" s="214"/>
      <c r="AD265" s="214"/>
      <c r="AE265" s="21" t="s">
        <v>663</v>
      </c>
      <c r="AF265" s="21" t="s">
        <v>16</v>
      </c>
      <c r="AG265" s="21" t="s">
        <v>4</v>
      </c>
      <c r="AH265" s="21" t="s">
        <v>664</v>
      </c>
      <c r="AI265" s="21" t="s">
        <v>664</v>
      </c>
      <c r="AJ265" s="21" t="s">
        <v>664</v>
      </c>
      <c r="AK265" s="21" t="s">
        <v>819</v>
      </c>
      <c r="AL265" s="21" t="s">
        <v>16</v>
      </c>
      <c r="AN265" s="387"/>
      <c r="AO265" s="314" t="e">
        <f>VLOOKUP(AN265,#REF!,1,FALSE)</f>
        <v>#REF!</v>
      </c>
      <c r="AP265" s="315">
        <f>VLOOKUP(F265,'Monthly AMS report'!GN:GO,2,FALSE)</f>
        <v>44480</v>
      </c>
      <c r="AQ265" s="316" t="s">
        <v>2585</v>
      </c>
      <c r="AR265" s="3"/>
      <c r="AS265" s="3"/>
      <c r="AT265" s="5"/>
      <c r="AU265" s="5">
        <v>8</v>
      </c>
      <c r="AV265" s="5">
        <v>5</v>
      </c>
      <c r="AW265" s="5"/>
      <c r="AX265" s="5"/>
      <c r="AY265" s="5"/>
      <c r="AZ265" s="3"/>
      <c r="BA265" s="3"/>
      <c r="BB265" s="3"/>
      <c r="BC265" s="3" t="s">
        <v>716</v>
      </c>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3"/>
      <c r="FL265" s="3"/>
      <c r="FM265" s="3"/>
      <c r="FN265" s="3"/>
      <c r="FO265" s="3"/>
      <c r="FP265" s="3"/>
      <c r="FQ265" s="3"/>
      <c r="FR265" s="3"/>
      <c r="FS265" s="3"/>
      <c r="FT265" s="3"/>
      <c r="FU265" s="3"/>
      <c r="FV265" s="3"/>
      <c r="FW265" s="19"/>
    </row>
    <row r="266" spans="1:181" ht="16.5" customHeight="1" x14ac:dyDescent="0.2">
      <c r="A266" s="43" t="s">
        <v>1495</v>
      </c>
      <c r="B266" s="3"/>
      <c r="C266" s="22" t="s">
        <v>1496</v>
      </c>
      <c r="D266" s="5" t="str">
        <f>VLOOKUP(F266,route!A:B,2,FALSE)</f>
        <v>North Util</v>
      </c>
      <c r="E266" s="233">
        <v>4277</v>
      </c>
      <c r="F266" s="265" t="s">
        <v>363</v>
      </c>
      <c r="G266" s="231" t="s">
        <v>1497</v>
      </c>
      <c r="H266" s="193" t="s">
        <v>3263</v>
      </c>
      <c r="I266" s="193" t="s">
        <v>3264</v>
      </c>
      <c r="K266" s="193" t="s">
        <v>2639</v>
      </c>
      <c r="L266" s="193"/>
      <c r="M266" s="5" t="s">
        <v>676</v>
      </c>
      <c r="N266" s="21" t="s">
        <v>663</v>
      </c>
      <c r="O266" s="25"/>
      <c r="P266" s="21" t="s">
        <v>663</v>
      </c>
      <c r="Q266" s="21" t="s">
        <v>16</v>
      </c>
      <c r="R266" s="21" t="s">
        <v>663</v>
      </c>
      <c r="S266" s="21" t="s">
        <v>663</v>
      </c>
      <c r="T266" s="21" t="s">
        <v>663</v>
      </c>
      <c r="U266" s="21" t="s">
        <v>663</v>
      </c>
      <c r="V266" s="25"/>
      <c r="W266" s="21" t="s">
        <v>16</v>
      </c>
      <c r="X266" s="21" t="s">
        <v>663</v>
      </c>
      <c r="Y266" s="21" t="s">
        <v>663</v>
      </c>
      <c r="Z266" s="21" t="s">
        <v>4</v>
      </c>
      <c r="AA266" s="21" t="s">
        <v>663</v>
      </c>
      <c r="AB266" s="21"/>
      <c r="AC266" s="214"/>
      <c r="AD266" s="214"/>
      <c r="AE266" s="21" t="s">
        <v>663</v>
      </c>
      <c r="AF266" s="21" t="s">
        <v>4</v>
      </c>
      <c r="AG266" s="21" t="s">
        <v>4</v>
      </c>
      <c r="AH266" s="21" t="s">
        <v>664</v>
      </c>
      <c r="AI266" s="21" t="s">
        <v>16</v>
      </c>
      <c r="AJ266" s="21" t="s">
        <v>664</v>
      </c>
      <c r="AK266" s="21" t="s">
        <v>819</v>
      </c>
      <c r="AL266" s="21" t="s">
        <v>16</v>
      </c>
      <c r="AM266" s="24"/>
      <c r="AN266" s="387"/>
      <c r="AO266" s="314" t="e">
        <f>VLOOKUP(AN266,#REF!,1,FALSE)</f>
        <v>#REF!</v>
      </c>
      <c r="AP266" s="315">
        <f>VLOOKUP(F266,'Monthly AMS report'!GN:GO,2,FALSE)</f>
        <v>44480</v>
      </c>
      <c r="AQ266" s="316" t="s">
        <v>2585</v>
      </c>
      <c r="AR266" s="3"/>
      <c r="AS266" s="3"/>
      <c r="AT266" s="5"/>
      <c r="AU266" s="5">
        <v>24</v>
      </c>
      <c r="AV266" s="5">
        <v>4</v>
      </c>
      <c r="AW266" s="5"/>
      <c r="AX266" s="5"/>
      <c r="AY266" s="5"/>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3"/>
      <c r="FL266" s="3"/>
      <c r="FM266" s="3"/>
      <c r="FN266" s="3"/>
      <c r="FO266" s="3"/>
      <c r="FP266" s="3"/>
      <c r="FQ266" s="3"/>
      <c r="FR266" s="3"/>
      <c r="FS266" s="3"/>
      <c r="FT266" s="3"/>
      <c r="FU266" s="3"/>
      <c r="FV266" s="3"/>
      <c r="FW266" s="19"/>
    </row>
    <row r="267" spans="1:181" ht="16.5" customHeight="1" x14ac:dyDescent="0.2">
      <c r="A267" s="43" t="s">
        <v>1441</v>
      </c>
      <c r="B267" s="3"/>
      <c r="C267" s="22" t="s">
        <v>1442</v>
      </c>
      <c r="D267" s="5" t="str">
        <f>VLOOKUP(F267,route!A:B,2,FALSE)</f>
        <v>North Util</v>
      </c>
      <c r="E267" s="193" t="s">
        <v>2594</v>
      </c>
      <c r="F267" s="265" t="s">
        <v>356</v>
      </c>
      <c r="G267" s="231" t="s">
        <v>1443</v>
      </c>
      <c r="H267" s="193" t="s">
        <v>3265</v>
      </c>
      <c r="I267" s="193" t="s">
        <v>1443</v>
      </c>
      <c r="K267" s="193" t="s">
        <v>2639</v>
      </c>
      <c r="L267" s="193"/>
      <c r="M267" s="5" t="s">
        <v>676</v>
      </c>
      <c r="N267" s="21" t="s">
        <v>663</v>
      </c>
      <c r="O267" s="25"/>
      <c r="P267" s="21" t="s">
        <v>663</v>
      </c>
      <c r="Q267" s="21" t="s">
        <v>663</v>
      </c>
      <c r="R267" s="21" t="s">
        <v>663</v>
      </c>
      <c r="S267" s="21" t="s">
        <v>663</v>
      </c>
      <c r="T267" s="21" t="s">
        <v>663</v>
      </c>
      <c r="U267" s="21" t="s">
        <v>663</v>
      </c>
      <c r="V267" s="25"/>
      <c r="W267" s="21" t="s">
        <v>16</v>
      </c>
      <c r="X267" s="21" t="s">
        <v>663</v>
      </c>
      <c r="Y267" s="21" t="s">
        <v>663</v>
      </c>
      <c r="Z267" s="21" t="s">
        <v>4</v>
      </c>
      <c r="AA267" s="21" t="s">
        <v>663</v>
      </c>
      <c r="AB267" s="21"/>
      <c r="AC267" s="214"/>
      <c r="AD267" s="214"/>
      <c r="AE267" s="21" t="s">
        <v>663</v>
      </c>
      <c r="AF267" s="21" t="s">
        <v>16</v>
      </c>
      <c r="AG267" s="21" t="s">
        <v>4</v>
      </c>
      <c r="AH267" s="21" t="s">
        <v>664</v>
      </c>
      <c r="AI267" s="21" t="s">
        <v>664</v>
      </c>
      <c r="AJ267" s="21" t="s">
        <v>664</v>
      </c>
      <c r="AK267" s="21" t="s">
        <v>16</v>
      </c>
      <c r="AL267" s="21" t="s">
        <v>16</v>
      </c>
      <c r="AM267" s="24"/>
      <c r="AN267" s="387"/>
      <c r="AO267" s="314" t="e">
        <f>VLOOKUP(AN267,#REF!,1,FALSE)</f>
        <v>#REF!</v>
      </c>
      <c r="AP267" s="315">
        <f>VLOOKUP(F267,'Monthly AMS report'!GN:GO,2,FALSE)</f>
        <v>44452</v>
      </c>
      <c r="AQ267" s="316" t="s">
        <v>2585</v>
      </c>
      <c r="AR267" s="3"/>
      <c r="AS267" s="3"/>
      <c r="AT267" s="5"/>
      <c r="AU267" s="5">
        <v>8</v>
      </c>
      <c r="AV267" s="5">
        <v>5</v>
      </c>
      <c r="AW267" s="5"/>
      <c r="AX267" s="5"/>
      <c r="AY267" s="5"/>
      <c r="AZ267" s="3"/>
      <c r="BA267" s="3"/>
      <c r="BB267" s="3"/>
      <c r="BC267" s="3" t="s">
        <v>716</v>
      </c>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3"/>
      <c r="FL267" s="3"/>
      <c r="FM267" s="3"/>
      <c r="FN267" s="3"/>
      <c r="FO267" s="3"/>
      <c r="FP267" s="3"/>
      <c r="FQ267" s="3"/>
      <c r="FR267" s="3"/>
      <c r="FS267" s="3"/>
      <c r="FT267" s="5"/>
      <c r="FU267" s="5"/>
      <c r="FV267" s="5"/>
      <c r="FW267" s="334"/>
      <c r="FX267" s="4"/>
      <c r="FY267" s="4"/>
    </row>
    <row r="268" spans="1:181" ht="16.5" customHeight="1" x14ac:dyDescent="0.2">
      <c r="A268" s="43" t="s">
        <v>1480</v>
      </c>
      <c r="B268" s="3"/>
      <c r="C268" s="22" t="s">
        <v>1481</v>
      </c>
      <c r="D268" s="5" t="str">
        <f>VLOOKUP(F268,route!A:B,2,FALSE)</f>
        <v>North Util</v>
      </c>
      <c r="E268" s="193">
        <v>5654</v>
      </c>
      <c r="F268" s="265" t="s">
        <v>358</v>
      </c>
      <c r="G268" s="231" t="s">
        <v>1482</v>
      </c>
      <c r="H268" s="193" t="s">
        <v>3266</v>
      </c>
      <c r="I268" s="193" t="s">
        <v>1482</v>
      </c>
      <c r="K268" s="193" t="s">
        <v>2639</v>
      </c>
      <c r="L268" s="193"/>
      <c r="M268" s="5" t="s">
        <v>676</v>
      </c>
      <c r="N268" s="21" t="s">
        <v>16</v>
      </c>
      <c r="O268" s="25"/>
      <c r="P268" s="21" t="s">
        <v>663</v>
      </c>
      <c r="Q268" s="21" t="s">
        <v>663</v>
      </c>
      <c r="R268" s="21" t="s">
        <v>16</v>
      </c>
      <c r="S268" s="21" t="s">
        <v>663</v>
      </c>
      <c r="T268" s="21" t="s">
        <v>663</v>
      </c>
      <c r="U268" s="21" t="s">
        <v>663</v>
      </c>
      <c r="V268" s="25"/>
      <c r="W268" s="21" t="s">
        <v>16</v>
      </c>
      <c r="X268" s="21" t="s">
        <v>663</v>
      </c>
      <c r="Y268" s="21" t="s">
        <v>663</v>
      </c>
      <c r="Z268" s="21" t="s">
        <v>4</v>
      </c>
      <c r="AA268" s="21" t="s">
        <v>663</v>
      </c>
      <c r="AB268" s="21"/>
      <c r="AC268" s="214"/>
      <c r="AD268" s="214"/>
      <c r="AE268" s="21" t="s">
        <v>663</v>
      </c>
      <c r="AF268" s="21" t="s">
        <v>16</v>
      </c>
      <c r="AG268" s="21" t="s">
        <v>4</v>
      </c>
      <c r="AH268" s="21" t="s">
        <v>664</v>
      </c>
      <c r="AI268" s="21" t="s">
        <v>664</v>
      </c>
      <c r="AJ268" s="21" t="s">
        <v>664</v>
      </c>
      <c r="AK268" s="21" t="s">
        <v>16</v>
      </c>
      <c r="AL268" s="21" t="s">
        <v>16</v>
      </c>
      <c r="AN268" s="387"/>
      <c r="AO268" s="314" t="e">
        <f>VLOOKUP(AN268,#REF!,1,FALSE)</f>
        <v>#REF!</v>
      </c>
      <c r="AP268" s="315">
        <f>VLOOKUP(F268,'Monthly AMS report'!GN:GO,2,FALSE)</f>
        <v>44452</v>
      </c>
      <c r="AQ268" s="316" t="s">
        <v>2585</v>
      </c>
      <c r="AR268" s="3"/>
      <c r="AS268" s="3"/>
      <c r="AT268" s="5"/>
      <c r="AU268" s="5">
        <v>8</v>
      </c>
      <c r="AV268" s="5">
        <v>5</v>
      </c>
      <c r="AW268" s="5"/>
      <c r="AX268" s="5"/>
      <c r="AY268" s="5"/>
      <c r="AZ268" s="3"/>
      <c r="BA268" s="3"/>
      <c r="BB268" s="3"/>
      <c r="BC268" s="3" t="s">
        <v>716</v>
      </c>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3"/>
      <c r="FL268" s="3"/>
      <c r="FM268" s="3"/>
      <c r="FN268" s="3"/>
      <c r="FO268" s="3"/>
      <c r="FP268" s="3"/>
      <c r="FQ268" s="3"/>
      <c r="FR268" s="3"/>
      <c r="FS268" s="3"/>
      <c r="FT268" s="5"/>
      <c r="FU268" s="5"/>
      <c r="FV268" s="5"/>
      <c r="FW268" s="334"/>
      <c r="FX268" s="4"/>
      <c r="FY268" s="4"/>
    </row>
    <row r="269" spans="1:181" ht="16.5" customHeight="1" x14ac:dyDescent="0.25">
      <c r="A269" s="44" t="s">
        <v>1483</v>
      </c>
      <c r="B269" s="3"/>
      <c r="C269" s="34" t="s">
        <v>1484</v>
      </c>
      <c r="D269" s="5" t="str">
        <f>VLOOKUP(F269,route!A:B,2,FALSE)</f>
        <v>North Util</v>
      </c>
      <c r="E269" s="193">
        <v>5655</v>
      </c>
      <c r="F269" s="265" t="s">
        <v>359</v>
      </c>
      <c r="G269" s="231" t="s">
        <v>1485</v>
      </c>
      <c r="H269" s="193" t="s">
        <v>3267</v>
      </c>
      <c r="I269" s="193" t="s">
        <v>1485</v>
      </c>
      <c r="K269" s="193" t="s">
        <v>2639</v>
      </c>
      <c r="L269" s="193"/>
      <c r="M269" s="5" t="s">
        <v>676</v>
      </c>
      <c r="N269" s="21" t="s">
        <v>663</v>
      </c>
      <c r="O269" s="25"/>
      <c r="P269" s="21" t="s">
        <v>663</v>
      </c>
      <c r="Q269" s="21" t="s">
        <v>663</v>
      </c>
      <c r="R269" s="21" t="s">
        <v>16</v>
      </c>
      <c r="S269" s="21" t="s">
        <v>663</v>
      </c>
      <c r="T269" s="21" t="s">
        <v>663</v>
      </c>
      <c r="U269" s="21" t="s">
        <v>16</v>
      </c>
      <c r="V269" s="25"/>
      <c r="W269" s="21" t="s">
        <v>16</v>
      </c>
      <c r="X269" s="21" t="s">
        <v>663</v>
      </c>
      <c r="Y269" s="21" t="s">
        <v>663</v>
      </c>
      <c r="Z269" s="21" t="s">
        <v>16</v>
      </c>
      <c r="AA269" s="21" t="s">
        <v>663</v>
      </c>
      <c r="AB269" s="21"/>
      <c r="AC269" s="214"/>
      <c r="AD269" s="214"/>
      <c r="AE269" s="21" t="s">
        <v>663</v>
      </c>
      <c r="AF269" s="21" t="s">
        <v>16</v>
      </c>
      <c r="AG269" s="21" t="s">
        <v>4</v>
      </c>
      <c r="AH269" s="21" t="s">
        <v>664</v>
      </c>
      <c r="AI269" s="21" t="s">
        <v>664</v>
      </c>
      <c r="AJ269" s="21" t="s">
        <v>664</v>
      </c>
      <c r="AK269" s="21" t="s">
        <v>819</v>
      </c>
      <c r="AL269" s="21" t="s">
        <v>16</v>
      </c>
      <c r="AM269" s="24"/>
      <c r="AN269" s="387"/>
      <c r="AO269" s="314" t="e">
        <f>VLOOKUP(AN269,#REF!,1,FALSE)</f>
        <v>#REF!</v>
      </c>
      <c r="AP269" s="315">
        <f>VLOOKUP(F269,'Monthly AMS report'!GN:GO,2,FALSE)</f>
        <v>44480</v>
      </c>
      <c r="AQ269" s="316" t="s">
        <v>2585</v>
      </c>
      <c r="AR269" s="3"/>
      <c r="AS269" s="3"/>
      <c r="AT269" s="5"/>
      <c r="AU269" s="5">
        <v>8</v>
      </c>
      <c r="AV269" s="5">
        <v>5</v>
      </c>
      <c r="AW269" s="5"/>
      <c r="AX269" s="5"/>
      <c r="AY269" s="5"/>
      <c r="AZ269" s="3"/>
      <c r="BA269" s="3"/>
      <c r="BB269" s="3"/>
      <c r="BC269" s="3" t="s">
        <v>716</v>
      </c>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3"/>
      <c r="FL269" s="3"/>
      <c r="FM269" s="3"/>
      <c r="FN269" s="3"/>
      <c r="FO269" s="3"/>
      <c r="FP269" s="3"/>
      <c r="FQ269" s="3"/>
      <c r="FR269" s="3"/>
      <c r="FS269" s="3"/>
      <c r="FT269" s="5"/>
      <c r="FU269" s="5"/>
      <c r="FV269" s="5"/>
      <c r="FW269" s="334"/>
      <c r="FX269" s="4"/>
      <c r="FY269" s="4"/>
    </row>
    <row r="270" spans="1:181" ht="16.5" customHeight="1" x14ac:dyDescent="0.25">
      <c r="A270" s="43" t="s">
        <v>1505</v>
      </c>
      <c r="B270" s="3"/>
      <c r="C270" s="22" t="s">
        <v>1506</v>
      </c>
      <c r="D270" s="5" t="str">
        <f>VLOOKUP(F270,route!A:B,2,FALSE)</f>
        <v>P1 Curd</v>
      </c>
      <c r="E270" s="233">
        <v>4557</v>
      </c>
      <c r="F270" s="265" t="s">
        <v>393</v>
      </c>
      <c r="G270" s="231" t="s">
        <v>1507</v>
      </c>
      <c r="H270" s="193" t="s">
        <v>1507</v>
      </c>
      <c r="I270" s="193" t="s">
        <v>1507</v>
      </c>
      <c r="K270" s="193" t="s">
        <v>2636</v>
      </c>
      <c r="L270" s="193"/>
      <c r="M270" s="5" t="s">
        <v>676</v>
      </c>
      <c r="N270" s="21" t="s">
        <v>663</v>
      </c>
      <c r="O270" s="25"/>
      <c r="P270" s="21" t="s">
        <v>663</v>
      </c>
      <c r="Q270" s="21" t="s">
        <v>16</v>
      </c>
      <c r="R270" s="21" t="s">
        <v>663</v>
      </c>
      <c r="S270" s="21" t="s">
        <v>663</v>
      </c>
      <c r="T270" s="21" t="s">
        <v>663</v>
      </c>
      <c r="U270" s="21" t="s">
        <v>16</v>
      </c>
      <c r="V270" s="25"/>
      <c r="W270" s="21" t="s">
        <v>16</v>
      </c>
      <c r="X270" s="21" t="s">
        <v>663</v>
      </c>
      <c r="Y270" s="21" t="s">
        <v>16</v>
      </c>
      <c r="Z270" s="21" t="s">
        <v>4</v>
      </c>
      <c r="AA270" s="21">
        <v>3</v>
      </c>
      <c r="AB270" s="21"/>
      <c r="AC270" s="214"/>
      <c r="AD270" s="214"/>
      <c r="AE270" s="21">
        <v>3</v>
      </c>
      <c r="AF270" s="21">
        <v>2</v>
      </c>
      <c r="AG270" s="21">
        <v>1</v>
      </c>
      <c r="AH270" s="21">
        <v>1</v>
      </c>
      <c r="AI270" s="21">
        <v>1</v>
      </c>
      <c r="AJ270" s="21" t="s">
        <v>16</v>
      </c>
      <c r="AK270" s="21">
        <v>1</v>
      </c>
      <c r="AL270" s="21" t="s">
        <v>16</v>
      </c>
      <c r="AM270" s="195" t="s">
        <v>3268</v>
      </c>
      <c r="AN270" s="383">
        <v>7235300</v>
      </c>
      <c r="AO270" s="314" t="e">
        <f>VLOOKUP(AN270,#REF!,1,FALSE)</f>
        <v>#REF!</v>
      </c>
      <c r="AP270" s="315">
        <f>VLOOKUP(F270,'Monthly AMS report'!GN:GO,2,FALSE)</f>
        <v>44481</v>
      </c>
      <c r="AQ270" s="316">
        <v>0.24099999999999999</v>
      </c>
      <c r="AR270" s="22"/>
      <c r="AS270" s="22"/>
      <c r="AT270" s="5"/>
      <c r="AU270" s="5">
        <v>16</v>
      </c>
      <c r="AV270" s="5">
        <v>49</v>
      </c>
      <c r="AW270" s="5"/>
      <c r="AX270" s="5"/>
      <c r="AY270" s="5"/>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3"/>
      <c r="FL270" s="3"/>
      <c r="FM270" s="3"/>
      <c r="FN270" s="3"/>
      <c r="FO270" s="3"/>
      <c r="FP270" s="3"/>
      <c r="FQ270" s="3"/>
      <c r="FR270" s="3"/>
      <c r="FS270" s="3"/>
      <c r="FT270" s="3"/>
      <c r="FU270" s="3"/>
      <c r="FV270" s="3"/>
      <c r="FW270" s="19"/>
    </row>
    <row r="271" spans="1:181" ht="16.5" customHeight="1" x14ac:dyDescent="0.25">
      <c r="A271" s="43" t="s">
        <v>1586</v>
      </c>
      <c r="B271" s="3"/>
      <c r="C271" s="3" t="s">
        <v>1587</v>
      </c>
      <c r="D271" s="5" t="str">
        <f>VLOOKUP(F271,route!A:B,2,FALSE)</f>
        <v>P1 Curd</v>
      </c>
      <c r="E271" s="232"/>
      <c r="F271" s="263" t="s">
        <v>17</v>
      </c>
      <c r="G271" s="231" t="s">
        <v>1588</v>
      </c>
      <c r="H271" s="235"/>
      <c r="J271" s="6"/>
      <c r="L271" s="193"/>
      <c r="M271" s="5" t="s">
        <v>1479</v>
      </c>
      <c r="N271" s="25" t="s">
        <v>16</v>
      </c>
      <c r="O271" s="25" t="s">
        <v>16</v>
      </c>
      <c r="P271" s="25" t="s">
        <v>16</v>
      </c>
      <c r="Q271" s="25" t="s">
        <v>16</v>
      </c>
      <c r="R271" s="25" t="s">
        <v>16</v>
      </c>
      <c r="S271" s="25" t="s">
        <v>16</v>
      </c>
      <c r="T271" s="25" t="s">
        <v>16</v>
      </c>
      <c r="U271" s="25" t="s">
        <v>16</v>
      </c>
      <c r="V271" s="25"/>
      <c r="W271" s="25" t="s">
        <v>16</v>
      </c>
      <c r="X271" s="25" t="s">
        <v>16</v>
      </c>
      <c r="Y271" s="25" t="s">
        <v>16</v>
      </c>
      <c r="Z271" s="25" t="s">
        <v>16</v>
      </c>
      <c r="AA271" s="25" t="s">
        <v>16</v>
      </c>
      <c r="AB271" s="25"/>
      <c r="AC271" s="214"/>
      <c r="AD271" s="214"/>
      <c r="AE271" s="25" t="s">
        <v>16</v>
      </c>
      <c r="AF271" s="25" t="s">
        <v>16</v>
      </c>
      <c r="AG271" s="21" t="s">
        <v>16</v>
      </c>
      <c r="AH271" s="21" t="s">
        <v>16</v>
      </c>
      <c r="AI271" s="21" t="s">
        <v>16</v>
      </c>
      <c r="AJ271" s="21" t="s">
        <v>16</v>
      </c>
      <c r="AK271" s="21" t="s">
        <v>16</v>
      </c>
      <c r="AL271" s="21" t="s">
        <v>16</v>
      </c>
      <c r="AN271" s="387"/>
      <c r="AO271" s="95"/>
      <c r="AP271" s="315" t="e">
        <f>VLOOKUP(F271,'Monthly AMS report'!GN:GO,2,FALSE)</f>
        <v>#N/A</v>
      </c>
      <c r="AQ271" s="316"/>
      <c r="AR271" s="22"/>
      <c r="AS271" s="22"/>
      <c r="AT271" s="5"/>
      <c r="AV271" s="5"/>
      <c r="AW271" s="5"/>
      <c r="AX271" s="5"/>
      <c r="AY271" s="5"/>
      <c r="AZ271" s="3"/>
      <c r="BA271" s="3"/>
      <c r="BB271" s="3"/>
      <c r="BC271" s="3"/>
      <c r="BD271" s="3"/>
      <c r="BE271" s="3"/>
      <c r="BF271" s="3"/>
      <c r="BG271" s="3"/>
      <c r="BH271" s="3"/>
      <c r="BI271" s="3"/>
      <c r="BJ271" s="3"/>
      <c r="BK271" s="3"/>
      <c r="BL271" s="3"/>
      <c r="BM271" s="3"/>
      <c r="BN271" s="3"/>
      <c r="BO271" s="3"/>
      <c r="BP271" s="3"/>
      <c r="BQ271" s="3"/>
      <c r="BR271" s="3"/>
      <c r="BS271" s="3"/>
      <c r="BT271" s="3"/>
      <c r="BU271" s="5"/>
      <c r="BV271" s="5"/>
      <c r="BW271" s="5"/>
      <c r="BX271" s="5"/>
      <c r="BY271" s="5"/>
      <c r="BZ271" s="5"/>
      <c r="CA271" s="5"/>
      <c r="CB271" s="5"/>
      <c r="CC271" s="5"/>
      <c r="CD271" s="5"/>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3"/>
      <c r="FL271" s="3"/>
      <c r="FM271" s="3"/>
      <c r="FN271" s="3"/>
      <c r="FO271" s="3"/>
      <c r="FP271" s="3"/>
      <c r="FQ271" s="3"/>
      <c r="FR271" s="3"/>
      <c r="FS271" s="3"/>
      <c r="FT271" s="5"/>
      <c r="FU271" s="5"/>
      <c r="FV271" s="5"/>
      <c r="FW271" s="334"/>
      <c r="FX271" s="4"/>
      <c r="FY271" s="4"/>
    </row>
    <row r="272" spans="1:181" ht="16.5" customHeight="1" x14ac:dyDescent="0.25">
      <c r="A272" s="43" t="s">
        <v>1492</v>
      </c>
      <c r="B272" s="3"/>
      <c r="C272" s="34" t="s">
        <v>1493</v>
      </c>
      <c r="D272" s="5" t="str">
        <f>VLOOKUP(F272,route!A:B,2,FALSE)</f>
        <v>North Util</v>
      </c>
      <c r="E272" s="233" t="s">
        <v>2593</v>
      </c>
      <c r="F272" s="265" t="s">
        <v>362</v>
      </c>
      <c r="G272" s="231" t="s">
        <v>1494</v>
      </c>
      <c r="H272" s="193" t="s">
        <v>1494</v>
      </c>
      <c r="I272" s="193" t="s">
        <v>1494</v>
      </c>
      <c r="K272" s="193" t="s">
        <v>2639</v>
      </c>
      <c r="L272" s="193"/>
      <c r="M272" s="5" t="s">
        <v>676</v>
      </c>
      <c r="N272" s="21" t="s">
        <v>16</v>
      </c>
      <c r="O272" s="25"/>
      <c r="P272" s="21" t="s">
        <v>663</v>
      </c>
      <c r="Q272" s="21" t="s">
        <v>663</v>
      </c>
      <c r="R272" s="21" t="s">
        <v>16</v>
      </c>
      <c r="S272" s="21" t="s">
        <v>664</v>
      </c>
      <c r="T272" s="21" t="s">
        <v>664</v>
      </c>
      <c r="U272" s="21" t="s">
        <v>663</v>
      </c>
      <c r="V272" s="25"/>
      <c r="W272" s="21" t="s">
        <v>16</v>
      </c>
      <c r="X272" s="21" t="s">
        <v>16</v>
      </c>
      <c r="Y272" s="21" t="s">
        <v>663</v>
      </c>
      <c r="Z272" s="21" t="s">
        <v>4</v>
      </c>
      <c r="AA272" s="21" t="s">
        <v>663</v>
      </c>
      <c r="AB272" s="21"/>
      <c r="AC272" s="214"/>
      <c r="AD272" s="214"/>
      <c r="AE272" s="21" t="s">
        <v>663</v>
      </c>
      <c r="AF272" s="21" t="s">
        <v>4</v>
      </c>
      <c r="AG272" s="21" t="s">
        <v>16</v>
      </c>
      <c r="AH272" s="21" t="s">
        <v>664</v>
      </c>
      <c r="AI272" s="21" t="s">
        <v>664</v>
      </c>
      <c r="AJ272" s="21" t="s">
        <v>664</v>
      </c>
      <c r="AK272" s="21" t="s">
        <v>819</v>
      </c>
      <c r="AL272" s="21" t="s">
        <v>16</v>
      </c>
      <c r="AM272" s="24"/>
      <c r="AN272" s="387"/>
      <c r="AO272" s="314" t="e">
        <f>VLOOKUP(AN272,#REF!,1,FALSE)</f>
        <v>#REF!</v>
      </c>
      <c r="AP272" s="315">
        <f>VLOOKUP(F272,'Monthly AMS report'!GN:GO,2,FALSE)</f>
        <v>44480</v>
      </c>
      <c r="AQ272" s="316" t="s">
        <v>2585</v>
      </c>
      <c r="AR272" s="3"/>
      <c r="AS272" s="3"/>
      <c r="AT272" s="5"/>
      <c r="AU272" s="5">
        <v>8</v>
      </c>
      <c r="AV272" s="5">
        <v>4</v>
      </c>
      <c r="AW272" s="5"/>
      <c r="AX272" s="5"/>
      <c r="AY272" s="5"/>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3"/>
      <c r="FL272" s="3"/>
      <c r="FM272" s="3"/>
      <c r="FN272" s="3"/>
      <c r="FO272" s="3"/>
      <c r="FP272" s="3"/>
      <c r="FQ272" s="3"/>
      <c r="FR272" s="3"/>
      <c r="FS272" s="3"/>
      <c r="FT272" s="3"/>
      <c r="FU272" s="3"/>
      <c r="FV272" s="3"/>
      <c r="FW272" s="19"/>
    </row>
    <row r="273" spans="1:181" ht="16.5" customHeight="1" x14ac:dyDescent="0.2">
      <c r="A273" s="43" t="s">
        <v>1526</v>
      </c>
      <c r="B273" s="3"/>
      <c r="C273" s="22" t="s">
        <v>1527</v>
      </c>
      <c r="D273" s="5" t="str">
        <f>VLOOKUP(F273,route!A:B,2,FALSE)</f>
        <v>P1 Curd</v>
      </c>
      <c r="E273" s="233">
        <v>4341</v>
      </c>
      <c r="F273" s="265" t="s">
        <v>375</v>
      </c>
      <c r="G273" s="231" t="s">
        <v>1528</v>
      </c>
      <c r="H273" s="193" t="s">
        <v>3269</v>
      </c>
      <c r="I273" s="193" t="s">
        <v>1528</v>
      </c>
      <c r="K273" s="193" t="s">
        <v>2636</v>
      </c>
      <c r="L273" s="193"/>
      <c r="M273" s="5" t="s">
        <v>676</v>
      </c>
      <c r="N273" s="21" t="s">
        <v>663</v>
      </c>
      <c r="O273" s="25"/>
      <c r="P273" s="21" t="s">
        <v>16</v>
      </c>
      <c r="Q273" s="21" t="s">
        <v>663</v>
      </c>
      <c r="R273" s="21" t="s">
        <v>663</v>
      </c>
      <c r="S273" s="21" t="s">
        <v>663</v>
      </c>
      <c r="T273" s="21">
        <v>3</v>
      </c>
      <c r="U273" s="21" t="s">
        <v>16</v>
      </c>
      <c r="V273" s="141" t="s">
        <v>2942</v>
      </c>
      <c r="W273" s="21" t="s">
        <v>16</v>
      </c>
      <c r="X273" s="21">
        <v>4</v>
      </c>
      <c r="Y273" s="21" t="s">
        <v>663</v>
      </c>
      <c r="Z273" s="21" t="s">
        <v>4</v>
      </c>
      <c r="AA273" s="21" t="s">
        <v>663</v>
      </c>
      <c r="AB273" s="21"/>
      <c r="AC273" s="214"/>
      <c r="AD273" s="214"/>
      <c r="AE273" s="21">
        <v>2</v>
      </c>
      <c r="AF273" s="21">
        <v>2</v>
      </c>
      <c r="AG273" s="21">
        <v>2</v>
      </c>
      <c r="AH273" s="21">
        <v>2</v>
      </c>
      <c r="AI273" s="21">
        <v>2</v>
      </c>
      <c r="AJ273" s="21">
        <v>3</v>
      </c>
      <c r="AK273" s="21" t="s">
        <v>4</v>
      </c>
      <c r="AL273" s="21" t="s">
        <v>16</v>
      </c>
      <c r="AM273" s="195" t="s">
        <v>3270</v>
      </c>
      <c r="AN273" s="216">
        <v>7257765</v>
      </c>
      <c r="AO273" s="314" t="e">
        <f>VLOOKUP(AN273,#REF!,1,FALSE)</f>
        <v>#REF!</v>
      </c>
      <c r="AP273" s="315">
        <f>VLOOKUP(F273,'Monthly AMS report'!GN:GO,2,FALSE)</f>
        <v>44481</v>
      </c>
      <c r="AQ273" s="316">
        <v>0.191</v>
      </c>
      <c r="AR273" s="52" t="s">
        <v>1529</v>
      </c>
      <c r="AS273" s="22"/>
      <c r="AT273" s="5">
        <v>8</v>
      </c>
      <c r="AU273" s="5">
        <v>33</v>
      </c>
      <c r="AV273" s="5">
        <v>5</v>
      </c>
      <c r="AW273" s="5"/>
      <c r="AX273" s="5" t="s">
        <v>815</v>
      </c>
      <c r="AY273" s="5"/>
      <c r="AZ273" s="3"/>
      <c r="BA273" s="3"/>
      <c r="BB273" s="3"/>
      <c r="BC273" s="3" t="s">
        <v>716</v>
      </c>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3"/>
      <c r="FL273" s="3"/>
      <c r="FM273" s="3"/>
      <c r="FN273" s="3"/>
      <c r="FO273" s="3"/>
      <c r="FP273" s="3"/>
      <c r="FQ273" s="3"/>
      <c r="FR273" s="3"/>
      <c r="FS273" s="3"/>
      <c r="FT273" s="3"/>
      <c r="FU273" s="3"/>
      <c r="FV273" s="3"/>
      <c r="FW273" s="19"/>
    </row>
    <row r="274" spans="1:181" ht="16.5" customHeight="1" x14ac:dyDescent="0.25">
      <c r="A274" s="43" t="s">
        <v>1512</v>
      </c>
      <c r="B274" s="3"/>
      <c r="C274" s="22" t="s">
        <v>1513</v>
      </c>
      <c r="D274" s="5" t="str">
        <f>VLOOKUP(F274,route!A:B,2,FALSE)</f>
        <v>P1 Curd</v>
      </c>
      <c r="E274" s="233">
        <v>4170</v>
      </c>
      <c r="F274" s="265" t="s">
        <v>366</v>
      </c>
      <c r="G274" s="231" t="s">
        <v>1514</v>
      </c>
      <c r="H274" s="193" t="s">
        <v>3271</v>
      </c>
      <c r="I274" s="193" t="s">
        <v>1514</v>
      </c>
      <c r="K274" s="193" t="s">
        <v>2636</v>
      </c>
      <c r="L274" s="193"/>
      <c r="M274" s="5" t="s">
        <v>676</v>
      </c>
      <c r="N274" s="21" t="s">
        <v>663</v>
      </c>
      <c r="O274" s="141" t="s">
        <v>2942</v>
      </c>
      <c r="P274" s="21" t="s">
        <v>663</v>
      </c>
      <c r="Q274" s="21" t="s">
        <v>16</v>
      </c>
      <c r="R274" s="21" t="s">
        <v>663</v>
      </c>
      <c r="S274" s="21">
        <v>2</v>
      </c>
      <c r="T274" s="21">
        <v>2</v>
      </c>
      <c r="U274" s="21" t="s">
        <v>16</v>
      </c>
      <c r="V274" s="141" t="s">
        <v>2942</v>
      </c>
      <c r="W274" s="21" t="s">
        <v>16</v>
      </c>
      <c r="X274" s="21">
        <v>3</v>
      </c>
      <c r="Y274" s="21">
        <v>3</v>
      </c>
      <c r="Z274" s="21">
        <v>2</v>
      </c>
      <c r="AA274" s="21">
        <v>2</v>
      </c>
      <c r="AB274" s="21"/>
      <c r="AC274" s="214"/>
      <c r="AD274" s="214"/>
      <c r="AE274" s="21">
        <v>2</v>
      </c>
      <c r="AF274" s="21">
        <v>2</v>
      </c>
      <c r="AG274" s="21">
        <v>2</v>
      </c>
      <c r="AH274" s="21">
        <v>2</v>
      </c>
      <c r="AI274" s="21">
        <v>3</v>
      </c>
      <c r="AJ274" s="21">
        <v>2</v>
      </c>
      <c r="AK274" s="21">
        <v>2</v>
      </c>
      <c r="AL274" s="21" t="s">
        <v>16</v>
      </c>
      <c r="AM274" s="195" t="s">
        <v>3272</v>
      </c>
      <c r="AN274" s="383">
        <v>7250682</v>
      </c>
      <c r="AO274" s="314" t="e">
        <f>VLOOKUP(AN274,#REF!,1,FALSE)</f>
        <v>#REF!</v>
      </c>
      <c r="AP274" s="315">
        <f>VLOOKUP(F274,'Monthly AMS report'!GN:GO,2,FALSE)</f>
        <v>44481</v>
      </c>
      <c r="AQ274" s="316" t="e">
        <v>#N/A</v>
      </c>
      <c r="AR274" s="22"/>
      <c r="AS274" s="22"/>
      <c r="AT274" s="5">
        <v>4</v>
      </c>
      <c r="AU274" s="5">
        <v>16</v>
      </c>
      <c r="AV274" s="5">
        <v>5</v>
      </c>
      <c r="AW274" s="5"/>
      <c r="AX274" s="5"/>
      <c r="AY274" s="5"/>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3"/>
      <c r="FL274" s="3"/>
      <c r="FM274" s="3"/>
      <c r="FN274" s="3"/>
      <c r="FO274" s="3"/>
      <c r="FP274" s="3"/>
      <c r="FQ274" s="3"/>
      <c r="FR274" s="3"/>
      <c r="FS274" s="3"/>
      <c r="FT274" s="3"/>
      <c r="FU274" s="3"/>
      <c r="FV274" s="3"/>
      <c r="FW274" s="19"/>
    </row>
    <row r="275" spans="1:181" ht="16.5" customHeight="1" x14ac:dyDescent="0.25">
      <c r="A275" s="43" t="s">
        <v>1509</v>
      </c>
      <c r="B275" s="3"/>
      <c r="C275" s="22" t="s">
        <v>1510</v>
      </c>
      <c r="D275" s="5" t="str">
        <f>VLOOKUP(F275,route!A:B,2,FALSE)</f>
        <v>P1 Curd</v>
      </c>
      <c r="E275" s="193">
        <v>4140</v>
      </c>
      <c r="F275" s="265" t="s">
        <v>18</v>
      </c>
      <c r="G275" s="231" t="s">
        <v>1510</v>
      </c>
      <c r="H275" s="193" t="s">
        <v>3273</v>
      </c>
      <c r="I275" s="193" t="s">
        <v>1510</v>
      </c>
      <c r="K275" s="193" t="s">
        <v>2636</v>
      </c>
      <c r="L275" s="193"/>
      <c r="M275" s="5" t="s">
        <v>676</v>
      </c>
      <c r="N275" s="21" t="s">
        <v>663</v>
      </c>
      <c r="O275" s="25"/>
      <c r="P275" s="21" t="s">
        <v>16</v>
      </c>
      <c r="Q275" s="21" t="s">
        <v>16</v>
      </c>
      <c r="R275" s="21" t="s">
        <v>663</v>
      </c>
      <c r="S275" s="21" t="s">
        <v>663</v>
      </c>
      <c r="T275" s="21" t="s">
        <v>663</v>
      </c>
      <c r="U275" s="21" t="s">
        <v>16</v>
      </c>
      <c r="V275" s="25"/>
      <c r="W275" s="21" t="s">
        <v>16</v>
      </c>
      <c r="X275" s="21">
        <v>3</v>
      </c>
      <c r="Y275" s="21" t="s">
        <v>663</v>
      </c>
      <c r="Z275" s="21" t="s">
        <v>4</v>
      </c>
      <c r="AA275" s="21" t="s">
        <v>663</v>
      </c>
      <c r="AB275" s="21"/>
      <c r="AC275" s="214"/>
      <c r="AD275" s="214"/>
      <c r="AE275" s="21">
        <v>3</v>
      </c>
      <c r="AF275" s="21" t="s">
        <v>4</v>
      </c>
      <c r="AG275" s="21" t="s">
        <v>4</v>
      </c>
      <c r="AH275" s="21" t="s">
        <v>4</v>
      </c>
      <c r="AI275" s="21" t="s">
        <v>4</v>
      </c>
      <c r="AJ275" s="21" t="s">
        <v>4</v>
      </c>
      <c r="AK275" s="21" t="s">
        <v>4</v>
      </c>
      <c r="AL275" s="21" t="s">
        <v>16</v>
      </c>
      <c r="AM275" s="195" t="s">
        <v>3274</v>
      </c>
      <c r="AN275" s="317" t="s">
        <v>598</v>
      </c>
      <c r="AO275" s="314" t="e">
        <f>VLOOKUP(AN275,#REF!,1,FALSE)</f>
        <v>#REF!</v>
      </c>
      <c r="AP275" s="315">
        <f>VLOOKUP(F275,'Monthly AMS report'!GN:GO,2,FALSE)</f>
        <v>44481</v>
      </c>
      <c r="AQ275" s="316" t="e">
        <v>#N/A</v>
      </c>
      <c r="AR275" s="22" t="s">
        <v>1511</v>
      </c>
      <c r="AS275" s="22"/>
      <c r="AT275" s="5">
        <v>4</v>
      </c>
      <c r="AU275" s="5">
        <v>16</v>
      </c>
      <c r="AV275" s="5">
        <v>5</v>
      </c>
      <c r="AW275" s="5"/>
      <c r="AX275" s="5"/>
      <c r="AY275" s="5"/>
      <c r="AZ275" s="3"/>
      <c r="BA275" s="3"/>
      <c r="BB275" s="3"/>
      <c r="BC275" s="3"/>
      <c r="BD275" s="3"/>
      <c r="BE275" s="3"/>
      <c r="BF275" s="3"/>
      <c r="BG275" s="3"/>
      <c r="BH275" s="3"/>
      <c r="BI275" s="3"/>
      <c r="BJ275" s="3"/>
      <c r="BK275" s="3"/>
      <c r="BL275" s="3"/>
      <c r="BM275" s="3"/>
      <c r="BN275" s="3"/>
      <c r="BO275" s="3"/>
      <c r="BP275" s="3"/>
      <c r="BQ275" s="3"/>
      <c r="BR275" s="3"/>
      <c r="BS275" s="3"/>
      <c r="BT275" s="3"/>
      <c r="BU275" s="5"/>
      <c r="BV275" s="5"/>
      <c r="BW275" s="5"/>
      <c r="BX275" s="5"/>
      <c r="BY275" s="5"/>
      <c r="BZ275" s="5"/>
      <c r="CA275" s="5"/>
      <c r="CB275" s="5"/>
      <c r="CC275" s="5"/>
      <c r="CD275" s="5"/>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3"/>
      <c r="FL275" s="3"/>
      <c r="FM275" s="3"/>
      <c r="FN275" s="3"/>
      <c r="FO275" s="3"/>
      <c r="FP275" s="3"/>
      <c r="FQ275" s="3"/>
      <c r="FR275" s="3"/>
      <c r="FS275" s="3"/>
      <c r="FT275" s="3"/>
      <c r="FU275" s="3"/>
      <c r="FV275" s="3"/>
      <c r="FW275" s="19"/>
    </row>
    <row r="276" spans="1:181" ht="16.5" customHeight="1" x14ac:dyDescent="0.25">
      <c r="A276" s="43" t="s">
        <v>1536</v>
      </c>
      <c r="B276" s="3"/>
      <c r="C276" s="22" t="s">
        <v>1537</v>
      </c>
      <c r="D276" s="5" t="str">
        <f>VLOOKUP(F276,route!A:B,2,FALSE)</f>
        <v>P1 Curd</v>
      </c>
      <c r="E276" s="193">
        <v>4352</v>
      </c>
      <c r="F276" s="265" t="s">
        <v>380</v>
      </c>
      <c r="G276" s="231" t="s">
        <v>1538</v>
      </c>
      <c r="H276" s="193" t="s">
        <v>3275</v>
      </c>
      <c r="I276" s="193" t="s">
        <v>1538</v>
      </c>
      <c r="K276" s="193" t="s">
        <v>2636</v>
      </c>
      <c r="L276" s="193"/>
      <c r="M276" s="5" t="s">
        <v>676</v>
      </c>
      <c r="N276" s="21" t="s">
        <v>16</v>
      </c>
      <c r="O276" s="25"/>
      <c r="P276" s="21" t="s">
        <v>16</v>
      </c>
      <c r="Q276" s="21" t="s">
        <v>663</v>
      </c>
      <c r="R276" s="21" t="s">
        <v>663</v>
      </c>
      <c r="S276" s="21">
        <v>4</v>
      </c>
      <c r="T276" s="21">
        <v>4</v>
      </c>
      <c r="U276" s="21" t="s">
        <v>16</v>
      </c>
      <c r="V276" s="25"/>
      <c r="W276" s="21" t="s">
        <v>16</v>
      </c>
      <c r="X276" s="21">
        <v>2</v>
      </c>
      <c r="Y276" s="21">
        <v>3</v>
      </c>
      <c r="Z276" s="21">
        <v>2</v>
      </c>
      <c r="AA276" s="21">
        <v>2</v>
      </c>
      <c r="AB276" s="21"/>
      <c r="AC276" s="214"/>
      <c r="AD276" s="214"/>
      <c r="AE276" s="21">
        <v>2</v>
      </c>
      <c r="AF276" s="21" t="s">
        <v>4</v>
      </c>
      <c r="AG276" s="21" t="s">
        <v>4</v>
      </c>
      <c r="AH276" s="21" t="s">
        <v>4</v>
      </c>
      <c r="AI276" s="21" t="s">
        <v>4</v>
      </c>
      <c r="AJ276" s="21" t="s">
        <v>4</v>
      </c>
      <c r="AK276" s="21" t="s">
        <v>4</v>
      </c>
      <c r="AL276" s="21" t="s">
        <v>16</v>
      </c>
      <c r="AM276" s="201" t="s">
        <v>3276</v>
      </c>
      <c r="AN276" s="317" t="s">
        <v>598</v>
      </c>
      <c r="AO276" s="314" t="e">
        <f>VLOOKUP(AN276,#REF!,1,FALSE)</f>
        <v>#REF!</v>
      </c>
      <c r="AP276" s="315">
        <f>VLOOKUP(F276,'Monthly AMS report'!GN:GO,2,FALSE)</f>
        <v>44481</v>
      </c>
      <c r="AQ276" s="316" t="e">
        <v>#N/A</v>
      </c>
      <c r="AR276" s="22"/>
      <c r="AS276" s="22"/>
      <c r="AT276" s="5">
        <v>4</v>
      </c>
      <c r="AU276" s="5">
        <v>16</v>
      </c>
      <c r="AV276" s="5">
        <v>5</v>
      </c>
      <c r="AW276" s="5"/>
      <c r="AX276" s="5"/>
      <c r="AY276" s="5"/>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3"/>
      <c r="FL276" s="3"/>
      <c r="FM276" s="3"/>
      <c r="FN276" s="3"/>
      <c r="FO276" s="3"/>
      <c r="FP276" s="3"/>
      <c r="FQ276" s="3"/>
      <c r="FR276" s="3"/>
      <c r="FS276" s="3"/>
      <c r="FT276" s="3"/>
      <c r="FU276" s="3"/>
      <c r="FV276" s="3"/>
      <c r="FW276" s="19"/>
    </row>
    <row r="277" spans="1:181" ht="16.5" customHeight="1" x14ac:dyDescent="0.25">
      <c r="A277" s="43" t="s">
        <v>1565</v>
      </c>
      <c r="B277" s="3"/>
      <c r="C277" s="22" t="s">
        <v>1566</v>
      </c>
      <c r="D277" s="5" t="str">
        <f>VLOOKUP(F277,route!A:B,2,FALSE)</f>
        <v>P1 Curd</v>
      </c>
      <c r="E277" s="193">
        <v>4845</v>
      </c>
      <c r="F277" s="265" t="s">
        <v>396</v>
      </c>
      <c r="G277" s="231" t="s">
        <v>1302</v>
      </c>
      <c r="H277" s="193" t="s">
        <v>3277</v>
      </c>
      <c r="I277" s="193" t="s">
        <v>1302</v>
      </c>
      <c r="K277" s="193" t="s">
        <v>2636</v>
      </c>
      <c r="L277" s="193"/>
      <c r="M277" s="5" t="s">
        <v>676</v>
      </c>
      <c r="N277" s="21" t="s">
        <v>663</v>
      </c>
      <c r="O277" s="25"/>
      <c r="P277" s="21" t="s">
        <v>663</v>
      </c>
      <c r="Q277" s="21" t="s">
        <v>663</v>
      </c>
      <c r="R277" s="21" t="s">
        <v>663</v>
      </c>
      <c r="S277" s="21" t="s">
        <v>663</v>
      </c>
      <c r="T277" s="21" t="s">
        <v>663</v>
      </c>
      <c r="U277" s="21" t="s">
        <v>16</v>
      </c>
      <c r="V277" s="25"/>
      <c r="W277" s="21" t="s">
        <v>16</v>
      </c>
      <c r="X277" s="21" t="s">
        <v>663</v>
      </c>
      <c r="Y277" s="21" t="s">
        <v>16</v>
      </c>
      <c r="Z277" s="21">
        <v>2</v>
      </c>
      <c r="AA277" s="21">
        <v>2</v>
      </c>
      <c r="AB277" s="21"/>
      <c r="AC277" s="214"/>
      <c r="AD277" s="214"/>
      <c r="AE277" s="21">
        <v>3</v>
      </c>
      <c r="AF277" s="21" t="s">
        <v>16</v>
      </c>
      <c r="AG277" s="21">
        <v>3</v>
      </c>
      <c r="AH277" s="21">
        <v>3</v>
      </c>
      <c r="AI277" s="21">
        <v>3</v>
      </c>
      <c r="AJ277" s="21">
        <v>1</v>
      </c>
      <c r="AK277" s="21">
        <v>1</v>
      </c>
      <c r="AL277" s="21" t="s">
        <v>16</v>
      </c>
      <c r="AM277" s="195" t="s">
        <v>3278</v>
      </c>
      <c r="AN277" s="383">
        <v>7261049</v>
      </c>
      <c r="AO277" s="314" t="e">
        <f>VLOOKUP(AN277,#REF!,1,FALSE)</f>
        <v>#REF!</v>
      </c>
      <c r="AP277" s="315">
        <f>VLOOKUP(F277,'Monthly AMS report'!GN:GO,2,FALSE)</f>
        <v>44454</v>
      </c>
      <c r="AQ277" s="316">
        <v>0.34599999999999997</v>
      </c>
      <c r="AR277" s="22"/>
      <c r="AS277" s="22"/>
      <c r="AT277" s="5">
        <v>8</v>
      </c>
      <c r="AU277" s="5">
        <v>16</v>
      </c>
      <c r="AV277" s="5" t="e">
        <v>#N/A</v>
      </c>
      <c r="AW277" s="5"/>
      <c r="AX277" s="5"/>
      <c r="AY277" s="5"/>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3"/>
      <c r="FL277" s="3"/>
      <c r="FM277" s="3"/>
      <c r="FN277" s="3"/>
      <c r="FO277" s="3"/>
      <c r="FP277" s="3"/>
      <c r="FQ277" s="3"/>
      <c r="FR277" s="3"/>
      <c r="FS277" s="3"/>
      <c r="FT277" s="3"/>
      <c r="FU277" s="3"/>
      <c r="FV277" s="3"/>
      <c r="FW277" s="19"/>
    </row>
    <row r="278" spans="1:181" ht="16.5" customHeight="1" x14ac:dyDescent="0.25">
      <c r="A278" s="43" t="s">
        <v>1547</v>
      </c>
      <c r="B278" s="3"/>
      <c r="C278" s="22" t="s">
        <v>1548</v>
      </c>
      <c r="D278" s="5" t="str">
        <f>VLOOKUP(F278,route!A:B,2,FALSE)</f>
        <v>P1 Curd</v>
      </c>
      <c r="E278" s="193">
        <v>4495</v>
      </c>
      <c r="F278" s="265" t="s">
        <v>387</v>
      </c>
      <c r="G278" s="231" t="s">
        <v>1549</v>
      </c>
      <c r="H278" s="193" t="s">
        <v>1549</v>
      </c>
      <c r="I278" s="193" t="s">
        <v>1549</v>
      </c>
      <c r="K278" s="193" t="s">
        <v>2636</v>
      </c>
      <c r="L278" s="193"/>
      <c r="M278" s="5" t="s">
        <v>676</v>
      </c>
      <c r="N278" s="21" t="s">
        <v>663</v>
      </c>
      <c r="O278" s="25"/>
      <c r="P278" s="21" t="s">
        <v>16</v>
      </c>
      <c r="Q278" s="21">
        <v>4</v>
      </c>
      <c r="R278" s="21">
        <v>4</v>
      </c>
      <c r="S278" s="21" t="s">
        <v>663</v>
      </c>
      <c r="T278" s="21" t="s">
        <v>663</v>
      </c>
      <c r="U278" s="21" t="s">
        <v>16</v>
      </c>
      <c r="V278" s="141" t="s">
        <v>2937</v>
      </c>
      <c r="W278" s="21" t="s">
        <v>16</v>
      </c>
      <c r="X278" s="21" t="s">
        <v>663</v>
      </c>
      <c r="Y278" s="21">
        <v>3</v>
      </c>
      <c r="Z278" s="21">
        <v>3</v>
      </c>
      <c r="AA278" s="21">
        <v>2</v>
      </c>
      <c r="AB278" s="21"/>
      <c r="AC278" s="214"/>
      <c r="AD278" s="214"/>
      <c r="AE278" s="21">
        <v>2</v>
      </c>
      <c r="AF278" s="21">
        <v>3</v>
      </c>
      <c r="AG278" s="21">
        <v>3</v>
      </c>
      <c r="AH278" s="21">
        <v>3</v>
      </c>
      <c r="AI278" s="21">
        <v>3</v>
      </c>
      <c r="AJ278" s="21">
        <v>2</v>
      </c>
      <c r="AK278" s="21" t="s">
        <v>4</v>
      </c>
      <c r="AL278" s="21" t="s">
        <v>16</v>
      </c>
      <c r="AM278" s="195" t="s">
        <v>3279</v>
      </c>
      <c r="AN278" s="383">
        <v>7250683</v>
      </c>
      <c r="AO278" s="314" t="e">
        <f>VLOOKUP(AN278,#REF!,1,FALSE)</f>
        <v>#REF!</v>
      </c>
      <c r="AP278" s="315">
        <f>VLOOKUP(F278,'Monthly AMS report'!GN:GO,2,FALSE)</f>
        <v>44481</v>
      </c>
      <c r="AQ278" s="316">
        <v>0.30099999999999999</v>
      </c>
      <c r="AR278" s="22"/>
      <c r="AS278" s="22"/>
      <c r="AT278" s="5">
        <v>12</v>
      </c>
      <c r="AU278" s="5">
        <v>38</v>
      </c>
      <c r="AV278" s="5">
        <v>5</v>
      </c>
      <c r="AW278" s="5"/>
      <c r="AX278" s="5" t="s">
        <v>815</v>
      </c>
      <c r="AY278" s="5"/>
      <c r="AZ278" s="3"/>
      <c r="BA278" s="3"/>
      <c r="BB278" s="3"/>
      <c r="BC278" s="3" t="s">
        <v>716</v>
      </c>
      <c r="BD278" s="3"/>
      <c r="BE278" s="3"/>
      <c r="BF278" s="3"/>
      <c r="BG278" s="3"/>
      <c r="BH278" s="3"/>
      <c r="BI278" s="3"/>
      <c r="BJ278" s="3"/>
      <c r="BK278" s="3"/>
      <c r="BL278" s="3"/>
      <c r="BM278" s="3"/>
      <c r="BN278" s="3"/>
      <c r="BO278" s="3"/>
      <c r="BP278" s="3"/>
      <c r="BQ278" s="3"/>
      <c r="BR278" s="3"/>
      <c r="BS278" s="3"/>
      <c r="BT278" s="3"/>
      <c r="BU278" s="5"/>
      <c r="BV278" s="5"/>
      <c r="BW278" s="5"/>
      <c r="BX278" s="5"/>
      <c r="BY278" s="5"/>
      <c r="BZ278" s="5"/>
      <c r="CA278" s="5"/>
      <c r="CB278" s="5"/>
      <c r="CC278" s="5"/>
      <c r="CD278" s="5"/>
      <c r="CE278" s="5"/>
      <c r="CF278" s="5"/>
      <c r="CG278" s="5"/>
      <c r="CH278" s="5"/>
      <c r="CI278" s="5"/>
      <c r="CJ278" s="5"/>
      <c r="CK278" s="5"/>
      <c r="CL278" s="5"/>
      <c r="CM278" s="5"/>
      <c r="CN278" s="5"/>
      <c r="CO278" s="5"/>
      <c r="CP278" s="5"/>
      <c r="CQ278" s="5"/>
      <c r="CR278" s="5"/>
      <c r="CS278" s="5"/>
      <c r="CT278" s="5"/>
      <c r="CU278" s="5"/>
      <c r="CV278" s="5"/>
      <c r="CW278" s="5"/>
      <c r="CX278" s="5"/>
      <c r="CY278" s="5"/>
      <c r="CZ278" s="5"/>
      <c r="DA278" s="5"/>
      <c r="DB278" s="5"/>
      <c r="DC278" s="5"/>
      <c r="DD278" s="5"/>
      <c r="DE278" s="5"/>
      <c r="DF278" s="5"/>
      <c r="DG278" s="5"/>
      <c r="DH278" s="5"/>
      <c r="DI278" s="5"/>
      <c r="DJ278" s="5"/>
      <c r="DK278" s="5"/>
      <c r="DL278" s="5"/>
      <c r="DM278" s="5"/>
      <c r="DN278" s="5"/>
      <c r="DO278" s="5"/>
      <c r="DP278" s="5"/>
      <c r="DQ278" s="5"/>
      <c r="DR278" s="5"/>
      <c r="DS278" s="5"/>
      <c r="DT278" s="5"/>
      <c r="DU278" s="5"/>
      <c r="DV278" s="5"/>
      <c r="DW278" s="5"/>
      <c r="DX278" s="5"/>
      <c r="DY278" s="5"/>
      <c r="DZ278" s="5"/>
      <c r="EA278" s="5"/>
      <c r="EB278" s="5"/>
      <c r="EC278" s="5"/>
      <c r="ED278" s="5"/>
      <c r="EE278" s="5"/>
      <c r="EF278" s="5"/>
      <c r="EG278" s="5"/>
      <c r="EH278" s="5"/>
      <c r="EI278" s="5"/>
      <c r="EJ278" s="5"/>
      <c r="EK278" s="5"/>
      <c r="EL278" s="5"/>
      <c r="EM278" s="5"/>
      <c r="EN278" s="5"/>
      <c r="EO278" s="5"/>
      <c r="EP278" s="5"/>
      <c r="EQ278" s="5"/>
      <c r="ER278" s="5"/>
      <c r="ES278" s="5"/>
      <c r="ET278" s="5"/>
      <c r="EU278" s="5"/>
      <c r="EV278" s="5"/>
      <c r="EW278" s="5"/>
      <c r="EX278" s="5"/>
      <c r="EY278" s="5"/>
      <c r="EZ278" s="5"/>
      <c r="FA278" s="5"/>
      <c r="FB278" s="5"/>
      <c r="FC278" s="5"/>
      <c r="FD278" s="5"/>
      <c r="FE278" s="5"/>
      <c r="FF278" s="5"/>
      <c r="FG278" s="5"/>
      <c r="FH278" s="5"/>
      <c r="FI278" s="5"/>
      <c r="FJ278" s="5"/>
      <c r="FK278" s="5"/>
      <c r="FL278" s="5"/>
      <c r="FM278" s="5"/>
      <c r="FN278" s="5"/>
      <c r="FO278" s="5"/>
      <c r="FP278" s="5"/>
      <c r="FQ278" s="5"/>
      <c r="FR278" s="5"/>
      <c r="FS278" s="5"/>
      <c r="FT278" s="3"/>
      <c r="FU278" s="3"/>
      <c r="FV278" s="3"/>
      <c r="FW278" s="19"/>
    </row>
    <row r="279" spans="1:181" ht="16.5" customHeight="1" x14ac:dyDescent="0.25">
      <c r="A279" s="44" t="s">
        <v>1539</v>
      </c>
      <c r="B279" s="3"/>
      <c r="C279" s="6" t="s">
        <v>1540</v>
      </c>
      <c r="D279" s="5" t="str">
        <f>VLOOKUP(F279,route!A:B,2,FALSE)</f>
        <v>P1 Curd</v>
      </c>
      <c r="E279" s="233">
        <v>4381</v>
      </c>
      <c r="F279" s="265" t="s">
        <v>382</v>
      </c>
      <c r="G279" s="231" t="s">
        <v>1181</v>
      </c>
      <c r="H279" s="193" t="s">
        <v>3280</v>
      </c>
      <c r="I279" s="193" t="s">
        <v>1181</v>
      </c>
      <c r="K279" s="193" t="s">
        <v>2636</v>
      </c>
      <c r="L279" s="193"/>
      <c r="M279" s="5" t="s">
        <v>676</v>
      </c>
      <c r="N279" s="21" t="s">
        <v>663</v>
      </c>
      <c r="O279" s="25"/>
      <c r="P279" s="21" t="s">
        <v>663</v>
      </c>
      <c r="Q279" s="21" t="s">
        <v>16</v>
      </c>
      <c r="R279" s="21" t="s">
        <v>663</v>
      </c>
      <c r="S279" s="21" t="s">
        <v>663</v>
      </c>
      <c r="T279" s="21" t="s">
        <v>663</v>
      </c>
      <c r="U279" s="21" t="s">
        <v>16</v>
      </c>
      <c r="V279" s="25"/>
      <c r="W279" s="21" t="s">
        <v>16</v>
      </c>
      <c r="X279" s="21" t="s">
        <v>663</v>
      </c>
      <c r="Y279" s="21">
        <v>3</v>
      </c>
      <c r="Z279" s="21">
        <v>2</v>
      </c>
      <c r="AA279" s="21">
        <v>3</v>
      </c>
      <c r="AB279" s="21"/>
      <c r="AC279" s="214"/>
      <c r="AD279" s="214"/>
      <c r="AE279" s="21">
        <v>3</v>
      </c>
      <c r="AF279" s="21">
        <v>3</v>
      </c>
      <c r="AG279" s="21">
        <v>3</v>
      </c>
      <c r="AH279" s="21">
        <v>3</v>
      </c>
      <c r="AI279" s="21" t="s">
        <v>664</v>
      </c>
      <c r="AJ279" s="21" t="s">
        <v>664</v>
      </c>
      <c r="AK279" s="21" t="s">
        <v>16</v>
      </c>
      <c r="AL279" s="21" t="s">
        <v>16</v>
      </c>
      <c r="AM279" s="201" t="s">
        <v>3281</v>
      </c>
      <c r="AN279" s="386">
        <v>7231149</v>
      </c>
      <c r="AO279" s="314" t="e">
        <f>VLOOKUP(AN279,#REF!,1,FALSE)</f>
        <v>#REF!</v>
      </c>
      <c r="AP279" s="315">
        <f>VLOOKUP(F279,'Monthly AMS report'!GN:GO,2,FALSE)</f>
        <v>44453</v>
      </c>
      <c r="AQ279" s="316">
        <v>0.40200000000000002</v>
      </c>
      <c r="AR279" s="22" t="s">
        <v>3282</v>
      </c>
      <c r="AS279" s="22"/>
      <c r="AT279" s="5">
        <v>8</v>
      </c>
      <c r="AU279" s="5">
        <v>12</v>
      </c>
      <c r="AV279" s="5">
        <v>5</v>
      </c>
      <c r="AW279" s="5"/>
      <c r="AX279" s="5"/>
      <c r="AY279" s="5"/>
      <c r="AZ279" s="3"/>
      <c r="BA279" s="3"/>
      <c r="BB279" s="3"/>
      <c r="BC279" s="3" t="s">
        <v>716</v>
      </c>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3"/>
      <c r="FL279" s="3"/>
      <c r="FM279" s="3"/>
      <c r="FN279" s="3"/>
      <c r="FO279" s="3"/>
      <c r="FP279" s="3"/>
      <c r="FQ279" s="3"/>
      <c r="FR279" s="3"/>
      <c r="FS279" s="3"/>
      <c r="FT279" s="3"/>
      <c r="FU279" s="3"/>
      <c r="FV279" s="3"/>
      <c r="FW279" s="19"/>
    </row>
    <row r="280" spans="1:181" ht="16.5" customHeight="1" x14ac:dyDescent="0.25">
      <c r="A280" s="43" t="s">
        <v>1541</v>
      </c>
      <c r="B280" s="3"/>
      <c r="C280" s="22" t="s">
        <v>1542</v>
      </c>
      <c r="D280" s="5" t="str">
        <f>VLOOKUP(F280,route!A:B,2,FALSE)</f>
        <v>P1 Curd</v>
      </c>
      <c r="E280" s="233">
        <v>4380</v>
      </c>
      <c r="F280" s="265" t="s">
        <v>384</v>
      </c>
      <c r="G280" s="231" t="s">
        <v>1178</v>
      </c>
      <c r="H280" s="193" t="s">
        <v>3283</v>
      </c>
      <c r="I280" s="193" t="s">
        <v>1178</v>
      </c>
      <c r="K280" s="193" t="s">
        <v>2636</v>
      </c>
      <c r="L280" s="193"/>
      <c r="M280" s="5" t="s">
        <v>676</v>
      </c>
      <c r="N280" s="21" t="s">
        <v>663</v>
      </c>
      <c r="O280" s="25"/>
      <c r="P280" s="21">
        <v>3</v>
      </c>
      <c r="Q280" s="21" t="s">
        <v>16</v>
      </c>
      <c r="R280" s="21">
        <v>3</v>
      </c>
      <c r="S280" s="21" t="s">
        <v>16</v>
      </c>
      <c r="T280" s="21" t="s">
        <v>663</v>
      </c>
      <c r="U280" s="21" t="s">
        <v>16</v>
      </c>
      <c r="V280" s="25"/>
      <c r="W280" s="21" t="s">
        <v>16</v>
      </c>
      <c r="X280" s="21">
        <v>3</v>
      </c>
      <c r="Y280" s="21">
        <v>3</v>
      </c>
      <c r="Z280" s="21">
        <v>2</v>
      </c>
      <c r="AA280" s="21">
        <v>3</v>
      </c>
      <c r="AB280" s="21"/>
      <c r="AC280" s="214"/>
      <c r="AD280" s="214"/>
      <c r="AE280" s="21">
        <v>3</v>
      </c>
      <c r="AF280" s="21" t="s">
        <v>4</v>
      </c>
      <c r="AG280" s="21">
        <v>3</v>
      </c>
      <c r="AH280" s="21">
        <v>3</v>
      </c>
      <c r="AI280" s="21">
        <v>3</v>
      </c>
      <c r="AJ280" s="21">
        <v>1</v>
      </c>
      <c r="AK280" s="21">
        <v>2</v>
      </c>
      <c r="AL280" s="21" t="s">
        <v>16</v>
      </c>
      <c r="AM280" s="204" t="s">
        <v>3284</v>
      </c>
      <c r="AN280" s="383">
        <v>7267339</v>
      </c>
      <c r="AO280" s="314" t="e">
        <f>VLOOKUP(AN280,#REF!,1,FALSE)</f>
        <v>#REF!</v>
      </c>
      <c r="AP280" s="315">
        <f>VLOOKUP(F280,'Monthly AMS report'!GN:GO,2,FALSE)</f>
        <v>44481</v>
      </c>
      <c r="AQ280" s="316">
        <v>0.38</v>
      </c>
      <c r="AR280" s="30" t="s">
        <v>1543</v>
      </c>
      <c r="AS280" s="30" t="s">
        <v>1544</v>
      </c>
      <c r="AT280" s="5">
        <v>8</v>
      </c>
      <c r="AU280" s="5">
        <v>12</v>
      </c>
      <c r="AV280" s="5">
        <v>5</v>
      </c>
      <c r="AW280" s="5"/>
      <c r="AX280" s="5"/>
      <c r="AY280" s="5"/>
      <c r="AZ280" s="3"/>
      <c r="BA280" s="3"/>
      <c r="BB280" s="3"/>
      <c r="BC280" s="3" t="s">
        <v>716</v>
      </c>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3"/>
      <c r="FL280" s="3"/>
      <c r="FM280" s="3"/>
      <c r="FN280" s="3"/>
      <c r="FO280" s="3"/>
      <c r="FP280" s="3"/>
      <c r="FQ280" s="3"/>
      <c r="FR280" s="3"/>
      <c r="FS280" s="3"/>
      <c r="FT280" s="3"/>
      <c r="FU280" s="3"/>
      <c r="FV280" s="3"/>
      <c r="FW280" s="19"/>
    </row>
    <row r="281" spans="1:181" ht="16.5" customHeight="1" x14ac:dyDescent="0.2">
      <c r="A281" s="138" t="s">
        <v>1545</v>
      </c>
      <c r="B281" s="197"/>
      <c r="C281" s="139" t="s">
        <v>1546</v>
      </c>
      <c r="D281" s="5" t="str">
        <f>VLOOKUP(F281,route!A:B,2,FALSE)</f>
        <v>P1 Curd</v>
      </c>
      <c r="E281" s="233">
        <v>4435</v>
      </c>
      <c r="F281" s="265" t="s">
        <v>385</v>
      </c>
      <c r="G281" s="231" t="s">
        <v>1546</v>
      </c>
      <c r="H281" s="193" t="s">
        <v>3285</v>
      </c>
      <c r="I281" s="193" t="s">
        <v>3285</v>
      </c>
      <c r="K281" s="193" t="s">
        <v>2636</v>
      </c>
      <c r="L281" s="193"/>
      <c r="M281" s="5" t="s">
        <v>676</v>
      </c>
      <c r="N281" s="21" t="s">
        <v>663</v>
      </c>
      <c r="O281" s="25"/>
      <c r="P281" s="21" t="s">
        <v>663</v>
      </c>
      <c r="Q281" s="21" t="s">
        <v>16</v>
      </c>
      <c r="R281" s="21" t="s">
        <v>663</v>
      </c>
      <c r="S281" s="21" t="s">
        <v>663</v>
      </c>
      <c r="T281" s="21" t="s">
        <v>16</v>
      </c>
      <c r="U281" s="21" t="s">
        <v>16</v>
      </c>
      <c r="V281" s="25"/>
      <c r="W281" s="21" t="s">
        <v>16</v>
      </c>
      <c r="X281" s="21" t="s">
        <v>663</v>
      </c>
      <c r="Y281" s="21" t="s">
        <v>663</v>
      </c>
      <c r="Z281" s="21" t="s">
        <v>4</v>
      </c>
      <c r="AA281" s="21" t="s">
        <v>663</v>
      </c>
      <c r="AB281" s="21"/>
      <c r="AC281" s="214"/>
      <c r="AD281" s="214"/>
      <c r="AE281" s="21" t="s">
        <v>4</v>
      </c>
      <c r="AF281" s="21" t="s">
        <v>4</v>
      </c>
      <c r="AG281" s="21" t="s">
        <v>4</v>
      </c>
      <c r="AH281" s="21" t="s">
        <v>4</v>
      </c>
      <c r="AI281" s="21" t="s">
        <v>4</v>
      </c>
      <c r="AJ281" s="21" t="s">
        <v>4</v>
      </c>
      <c r="AK281" s="21" t="s">
        <v>4</v>
      </c>
      <c r="AL281" s="21" t="s">
        <v>16</v>
      </c>
      <c r="AN281" s="387"/>
      <c r="AO281" s="314" t="e">
        <f>VLOOKUP(AN281,#REF!,1,FALSE)</f>
        <v>#REF!</v>
      </c>
      <c r="AP281" s="315">
        <f>VLOOKUP(F281,'Monthly AMS report'!GN:GO,2,FALSE)</f>
        <v>44481</v>
      </c>
      <c r="AQ281" s="316">
        <v>0.13500000000000001</v>
      </c>
      <c r="AR281" s="22"/>
      <c r="AS281" s="22"/>
      <c r="AT281" s="5">
        <v>6</v>
      </c>
      <c r="AU281" s="5">
        <v>16</v>
      </c>
      <c r="AV281" s="5">
        <v>5</v>
      </c>
      <c r="AW281" s="5"/>
      <c r="AX281" s="5"/>
      <c r="AY281" s="5"/>
      <c r="AZ281" s="3"/>
      <c r="BA281" s="3"/>
      <c r="BB281" s="3"/>
      <c r="BC281" s="3" t="s">
        <v>716</v>
      </c>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3"/>
      <c r="FL281" s="3"/>
      <c r="FM281" s="3"/>
      <c r="FN281" s="3"/>
      <c r="FO281" s="3"/>
      <c r="FP281" s="3"/>
      <c r="FQ281" s="3"/>
      <c r="FR281" s="3"/>
      <c r="FS281" s="3"/>
      <c r="FT281" s="3"/>
      <c r="FU281" s="3"/>
      <c r="FV281" s="3"/>
      <c r="FW281" s="19"/>
    </row>
    <row r="282" spans="1:181" ht="16.5" customHeight="1" x14ac:dyDescent="0.25">
      <c r="A282" s="44" t="s">
        <v>1550</v>
      </c>
      <c r="B282" s="3"/>
      <c r="C282" s="34" t="s">
        <v>1551</v>
      </c>
      <c r="D282" s="5" t="str">
        <f>VLOOKUP(F282,route!A:B,2,FALSE)</f>
        <v>P1 Curd</v>
      </c>
      <c r="E282" s="193">
        <v>4500</v>
      </c>
      <c r="F282" s="265" t="s">
        <v>390</v>
      </c>
      <c r="G282" s="231" t="s">
        <v>1552</v>
      </c>
      <c r="H282" s="193" t="s">
        <v>1552</v>
      </c>
      <c r="I282" s="193" t="s">
        <v>1552</v>
      </c>
      <c r="K282" s="193" t="s">
        <v>2636</v>
      </c>
      <c r="L282" s="193"/>
      <c r="M282" s="5" t="s">
        <v>676</v>
      </c>
      <c r="N282" s="21" t="s">
        <v>663</v>
      </c>
      <c r="O282" s="25"/>
      <c r="P282" s="21" t="s">
        <v>16</v>
      </c>
      <c r="Q282" s="21">
        <v>2</v>
      </c>
      <c r="R282" s="21">
        <v>2</v>
      </c>
      <c r="S282" s="21">
        <v>3</v>
      </c>
      <c r="T282" s="21">
        <v>3</v>
      </c>
      <c r="U282" s="21" t="s">
        <v>16</v>
      </c>
      <c r="V282" s="141" t="s">
        <v>2937</v>
      </c>
      <c r="W282" s="21" t="s">
        <v>16</v>
      </c>
      <c r="X282" s="21">
        <v>4</v>
      </c>
      <c r="Y282" s="21">
        <v>3</v>
      </c>
      <c r="Z282" s="21">
        <v>3</v>
      </c>
      <c r="AA282" s="21">
        <v>3</v>
      </c>
      <c r="AB282" s="21"/>
      <c r="AC282" s="214"/>
      <c r="AD282" s="214"/>
      <c r="AE282" s="21">
        <v>3</v>
      </c>
      <c r="AF282" s="21" t="s">
        <v>4</v>
      </c>
      <c r="AG282" s="21" t="s">
        <v>4</v>
      </c>
      <c r="AH282" s="21" t="s">
        <v>4</v>
      </c>
      <c r="AI282" s="21" t="s">
        <v>4</v>
      </c>
      <c r="AJ282" s="21" t="s">
        <v>4</v>
      </c>
      <c r="AK282" s="21" t="s">
        <v>4</v>
      </c>
      <c r="AL282" s="21" t="s">
        <v>16</v>
      </c>
      <c r="AM282" s="195" t="s">
        <v>3286</v>
      </c>
      <c r="AN282" s="387" t="s">
        <v>598</v>
      </c>
      <c r="AO282" s="314" t="e">
        <f>VLOOKUP(AN282,#REF!,1,FALSE)</f>
        <v>#REF!</v>
      </c>
      <c r="AP282" s="315">
        <f>VLOOKUP(F282,'Monthly AMS report'!GN:GO,2,FALSE)</f>
        <v>44481</v>
      </c>
      <c r="AQ282" s="316">
        <v>0.35899999999999999</v>
      </c>
      <c r="AR282" s="22"/>
      <c r="AS282" s="22"/>
      <c r="AT282" s="5">
        <v>12</v>
      </c>
      <c r="AU282" s="5">
        <v>33</v>
      </c>
      <c r="AV282" s="5">
        <v>5</v>
      </c>
      <c r="AW282" s="5"/>
      <c r="AX282" s="5" t="s">
        <v>815</v>
      </c>
      <c r="AY282" s="5"/>
      <c r="AZ282" s="3"/>
      <c r="BA282" s="3"/>
      <c r="BB282" s="3"/>
      <c r="BC282" s="3" t="s">
        <v>716</v>
      </c>
      <c r="BD282" s="3"/>
      <c r="BE282" s="3"/>
      <c r="BF282" s="3"/>
      <c r="BG282" s="3"/>
      <c r="BH282" s="3"/>
      <c r="BI282" s="3"/>
      <c r="BJ282" s="3"/>
      <c r="BK282" s="3"/>
      <c r="BL282" s="3"/>
      <c r="BM282" s="3"/>
      <c r="BN282" s="3"/>
      <c r="BO282" s="3"/>
      <c r="BP282" s="3"/>
      <c r="BQ282" s="3"/>
      <c r="BR282" s="3"/>
      <c r="BS282" s="3"/>
      <c r="BT282" s="3"/>
      <c r="BU282" s="5"/>
      <c r="BV282" s="5"/>
      <c r="BW282" s="5"/>
      <c r="BX282" s="5"/>
      <c r="BY282" s="5"/>
      <c r="BZ282" s="5"/>
      <c r="CA282" s="5"/>
      <c r="CB282" s="5"/>
      <c r="CC282" s="5"/>
      <c r="CD282" s="5"/>
      <c r="CE282" s="5"/>
      <c r="CF282" s="5"/>
      <c r="CG282" s="5"/>
      <c r="CH282" s="5"/>
      <c r="CI282" s="5"/>
      <c r="CJ282" s="5"/>
      <c r="CK282" s="5"/>
      <c r="CL282" s="5"/>
      <c r="CM282" s="5"/>
      <c r="CN282" s="5"/>
      <c r="CO282" s="5"/>
      <c r="CP282" s="5"/>
      <c r="CQ282" s="5"/>
      <c r="CR282" s="5"/>
      <c r="CS282" s="5"/>
      <c r="CT282" s="5"/>
      <c r="CU282" s="5"/>
      <c r="CV282" s="5"/>
      <c r="CW282" s="5"/>
      <c r="CX282" s="5"/>
      <c r="CY282" s="5"/>
      <c r="CZ282" s="5"/>
      <c r="DA282" s="5"/>
      <c r="DB282" s="5"/>
      <c r="DC282" s="5"/>
      <c r="DD282" s="5"/>
      <c r="DE282" s="5"/>
      <c r="DF282" s="5"/>
      <c r="DG282" s="5"/>
      <c r="DH282" s="5"/>
      <c r="DI282" s="5"/>
      <c r="DJ282" s="5"/>
      <c r="DK282" s="5"/>
      <c r="DL282" s="5"/>
      <c r="DM282" s="5"/>
      <c r="DN282" s="5"/>
      <c r="DO282" s="5"/>
      <c r="DP282" s="5"/>
      <c r="DQ282" s="5"/>
      <c r="DR282" s="5"/>
      <c r="DS282" s="5"/>
      <c r="DT282" s="5"/>
      <c r="DU282" s="5"/>
      <c r="DV282" s="5"/>
      <c r="DW282" s="5"/>
      <c r="DX282" s="5"/>
      <c r="DY282" s="5"/>
      <c r="DZ282" s="5"/>
      <c r="EA282" s="5"/>
      <c r="EB282" s="5"/>
      <c r="EC282" s="5"/>
      <c r="ED282" s="5"/>
      <c r="EE282" s="5"/>
      <c r="EF282" s="5"/>
      <c r="EG282" s="5"/>
      <c r="EH282" s="5"/>
      <c r="EI282" s="5"/>
      <c r="EJ282" s="5"/>
      <c r="EK282" s="5"/>
      <c r="EL282" s="5"/>
      <c r="EM282" s="5"/>
      <c r="EN282" s="5"/>
      <c r="EO282" s="5"/>
      <c r="EP282" s="5"/>
      <c r="EQ282" s="5"/>
      <c r="ER282" s="5"/>
      <c r="ES282" s="5"/>
      <c r="ET282" s="5"/>
      <c r="EU282" s="5"/>
      <c r="EV282" s="5"/>
      <c r="EW282" s="5"/>
      <c r="EX282" s="5"/>
      <c r="EY282" s="5"/>
      <c r="EZ282" s="5"/>
      <c r="FA282" s="5"/>
      <c r="FB282" s="5"/>
      <c r="FC282" s="5"/>
      <c r="FD282" s="5"/>
      <c r="FE282" s="5"/>
      <c r="FF282" s="5"/>
      <c r="FG282" s="5"/>
      <c r="FH282" s="5"/>
      <c r="FI282" s="5"/>
      <c r="FJ282" s="5"/>
      <c r="FK282" s="5"/>
      <c r="FL282" s="5"/>
      <c r="FM282" s="5"/>
      <c r="FN282" s="5"/>
      <c r="FO282" s="5"/>
      <c r="FP282" s="5"/>
      <c r="FQ282" s="5"/>
      <c r="FR282" s="5"/>
      <c r="FS282" s="5"/>
      <c r="FT282" s="3"/>
      <c r="FU282" s="3"/>
      <c r="FV282" s="3"/>
      <c r="FW282" s="19"/>
    </row>
    <row r="283" spans="1:181" ht="16.5" customHeight="1" x14ac:dyDescent="0.25">
      <c r="A283" s="44" t="s">
        <v>1554</v>
      </c>
      <c r="B283" s="3"/>
      <c r="C283" s="34" t="s">
        <v>1555</v>
      </c>
      <c r="D283" s="5" t="str">
        <f>VLOOKUP(F283,route!A:B,2,FALSE)</f>
        <v>P1 Curd</v>
      </c>
      <c r="E283" s="233">
        <v>4555</v>
      </c>
      <c r="F283" s="265" t="s">
        <v>392</v>
      </c>
      <c r="G283" s="231" t="s">
        <v>1556</v>
      </c>
      <c r="H283" s="193" t="s">
        <v>3287</v>
      </c>
      <c r="I283" s="193" t="s">
        <v>1556</v>
      </c>
      <c r="K283" s="193" t="s">
        <v>2636</v>
      </c>
      <c r="L283" s="193"/>
      <c r="M283" s="5" t="s">
        <v>676</v>
      </c>
      <c r="N283" s="21" t="s">
        <v>663</v>
      </c>
      <c r="O283" s="25"/>
      <c r="P283" s="21" t="s">
        <v>663</v>
      </c>
      <c r="Q283" s="21" t="s">
        <v>16</v>
      </c>
      <c r="R283" s="21" t="s">
        <v>663</v>
      </c>
      <c r="S283" s="21" t="s">
        <v>663</v>
      </c>
      <c r="T283" s="21" t="s">
        <v>663</v>
      </c>
      <c r="U283" s="21" t="s">
        <v>16</v>
      </c>
      <c r="V283" s="25"/>
      <c r="W283" s="21" t="s">
        <v>16</v>
      </c>
      <c r="X283" s="21" t="s">
        <v>663</v>
      </c>
      <c r="Y283" s="21" t="s">
        <v>663</v>
      </c>
      <c r="Z283" s="21" t="s">
        <v>4</v>
      </c>
      <c r="AA283" s="21" t="s">
        <v>663</v>
      </c>
      <c r="AB283" s="21"/>
      <c r="AC283" s="214"/>
      <c r="AD283" s="214"/>
      <c r="AE283" s="21" t="s">
        <v>4</v>
      </c>
      <c r="AF283" s="21" t="s">
        <v>4</v>
      </c>
      <c r="AG283" s="21" t="s">
        <v>4</v>
      </c>
      <c r="AH283" s="21" t="s">
        <v>4</v>
      </c>
      <c r="AI283" s="21" t="s">
        <v>4</v>
      </c>
      <c r="AJ283" s="21" t="s">
        <v>4</v>
      </c>
      <c r="AK283" s="21" t="s">
        <v>4</v>
      </c>
      <c r="AL283" s="21" t="s">
        <v>16</v>
      </c>
      <c r="AN283" s="387"/>
      <c r="AO283" s="314" t="e">
        <f>VLOOKUP(AN283,#REF!,1,FALSE)</f>
        <v>#REF!</v>
      </c>
      <c r="AP283" s="315">
        <f>VLOOKUP(F283,'Monthly AMS report'!GN:GO,2,FALSE)</f>
        <v>44481</v>
      </c>
      <c r="AQ283" s="316">
        <v>4.8000000000000001E-2</v>
      </c>
      <c r="AR283" s="22"/>
      <c r="AS283" s="22"/>
      <c r="AT283" s="5"/>
      <c r="AU283" s="5">
        <v>16</v>
      </c>
      <c r="AV283" s="5">
        <v>5</v>
      </c>
      <c r="AW283" s="5"/>
      <c r="AX283" s="5"/>
      <c r="AY283" s="5"/>
      <c r="AZ283" s="3"/>
      <c r="BA283" s="3"/>
      <c r="BB283" s="3"/>
      <c r="BC283" s="3"/>
      <c r="BD283" s="3"/>
      <c r="BE283" s="3"/>
      <c r="BF283" s="3"/>
      <c r="BG283" s="3"/>
      <c r="BH283" s="3"/>
      <c r="BI283" s="3"/>
      <c r="BJ283" s="3"/>
      <c r="BK283" s="3"/>
      <c r="BL283" s="3"/>
      <c r="BM283" s="3"/>
      <c r="BN283" s="3"/>
      <c r="BO283" s="3"/>
      <c r="BP283" s="3"/>
      <c r="BQ283" s="3"/>
      <c r="BR283" s="3"/>
      <c r="BS283" s="3"/>
      <c r="BT283" s="3"/>
      <c r="BU283" s="5"/>
      <c r="BV283" s="5"/>
      <c r="BW283" s="5"/>
      <c r="BX283" s="5"/>
      <c r="BY283" s="5"/>
      <c r="BZ283" s="5"/>
      <c r="CA283" s="5"/>
      <c r="CB283" s="5"/>
      <c r="CC283" s="5"/>
      <c r="CD283" s="5"/>
      <c r="CE283" s="5"/>
      <c r="CF283" s="5"/>
      <c r="CG283" s="5"/>
      <c r="CH283" s="5"/>
      <c r="CI283" s="5"/>
      <c r="CJ283" s="5"/>
      <c r="CK283" s="5"/>
      <c r="CL283" s="5"/>
      <c r="CM283" s="5"/>
      <c r="CN283" s="5"/>
      <c r="CO283" s="5"/>
      <c r="CP283" s="5"/>
      <c r="CQ283" s="5"/>
      <c r="CR283" s="5"/>
      <c r="CS283" s="5"/>
      <c r="CT283" s="5"/>
      <c r="CU283" s="5"/>
      <c r="CV283" s="5"/>
      <c r="CW283" s="5"/>
      <c r="CX283" s="5"/>
      <c r="CY283" s="5"/>
      <c r="CZ283" s="5"/>
      <c r="DA283" s="5"/>
      <c r="DB283" s="5"/>
      <c r="DC283" s="5"/>
      <c r="DD283" s="5"/>
      <c r="DE283" s="5"/>
      <c r="DF283" s="5"/>
      <c r="DG283" s="5"/>
      <c r="DH283" s="5"/>
      <c r="DI283" s="5"/>
      <c r="DJ283" s="5"/>
      <c r="DK283" s="5"/>
      <c r="DL283" s="5"/>
      <c r="DM283" s="5"/>
      <c r="DN283" s="5"/>
      <c r="DO283" s="5"/>
      <c r="DP283" s="5"/>
      <c r="DQ283" s="5"/>
      <c r="DR283" s="5"/>
      <c r="DS283" s="5"/>
      <c r="DT283" s="5"/>
      <c r="DU283" s="5"/>
      <c r="DV283" s="5"/>
      <c r="DW283" s="5"/>
      <c r="DX283" s="5"/>
      <c r="DY283" s="5"/>
      <c r="DZ283" s="5"/>
      <c r="EA283" s="5"/>
      <c r="EB283" s="5"/>
      <c r="EC283" s="5"/>
      <c r="ED283" s="5"/>
      <c r="EE283" s="5"/>
      <c r="EF283" s="5"/>
      <c r="EG283" s="5"/>
      <c r="EH283" s="5"/>
      <c r="EI283" s="5"/>
      <c r="EJ283" s="5"/>
      <c r="EK283" s="5"/>
      <c r="EL283" s="5"/>
      <c r="EM283" s="5"/>
      <c r="EN283" s="5"/>
      <c r="EO283" s="5"/>
      <c r="EP283" s="5"/>
      <c r="EQ283" s="5"/>
      <c r="ER283" s="5"/>
      <c r="ES283" s="5"/>
      <c r="ET283" s="5"/>
      <c r="EU283" s="5"/>
      <c r="EV283" s="5"/>
      <c r="EW283" s="5"/>
      <c r="EX283" s="5"/>
      <c r="EY283" s="5"/>
      <c r="EZ283" s="5"/>
      <c r="FA283" s="5"/>
      <c r="FB283" s="5"/>
      <c r="FC283" s="5"/>
      <c r="FD283" s="5"/>
      <c r="FE283" s="5"/>
      <c r="FF283" s="5"/>
      <c r="FG283" s="5"/>
      <c r="FH283" s="5"/>
      <c r="FI283" s="5"/>
      <c r="FJ283" s="5"/>
      <c r="FK283" s="5"/>
      <c r="FL283" s="5"/>
      <c r="FM283" s="5"/>
      <c r="FN283" s="5"/>
      <c r="FO283" s="5"/>
      <c r="FP283" s="5"/>
      <c r="FQ283" s="5"/>
      <c r="FR283" s="5"/>
      <c r="FS283" s="5"/>
      <c r="FT283" s="3"/>
      <c r="FU283" s="3"/>
      <c r="FV283" s="3"/>
      <c r="FW283" s="19"/>
    </row>
    <row r="284" spans="1:181" ht="16.5" customHeight="1" x14ac:dyDescent="0.25">
      <c r="A284" s="43" t="s">
        <v>1567</v>
      </c>
      <c r="B284" s="3"/>
      <c r="C284" s="22" t="s">
        <v>1568</v>
      </c>
      <c r="D284" s="5" t="str">
        <f>VLOOKUP(F284,route!A:B,2,FALSE)</f>
        <v>P1 Curd</v>
      </c>
      <c r="E284" s="193">
        <v>4880</v>
      </c>
      <c r="F284" s="265" t="s">
        <v>397</v>
      </c>
      <c r="G284" s="231" t="s">
        <v>1569</v>
      </c>
      <c r="H284" s="193" t="s">
        <v>3288</v>
      </c>
      <c r="I284" s="193" t="s">
        <v>1569</v>
      </c>
      <c r="K284" s="193" t="s">
        <v>2636</v>
      </c>
      <c r="L284" s="193"/>
      <c r="M284" s="5" t="s">
        <v>676</v>
      </c>
      <c r="N284" s="21" t="s">
        <v>16</v>
      </c>
      <c r="O284" s="25"/>
      <c r="P284" s="21" t="s">
        <v>16</v>
      </c>
      <c r="Q284" s="21" t="s">
        <v>16</v>
      </c>
      <c r="R284" s="21" t="s">
        <v>663</v>
      </c>
      <c r="S284" s="21">
        <v>3</v>
      </c>
      <c r="T284" s="21">
        <v>3</v>
      </c>
      <c r="U284" s="21" t="s">
        <v>16</v>
      </c>
      <c r="V284" s="25"/>
      <c r="W284" s="21" t="s">
        <v>16</v>
      </c>
      <c r="X284" s="21">
        <v>4</v>
      </c>
      <c r="Y284" s="21" t="s">
        <v>16</v>
      </c>
      <c r="Z284" s="21" t="s">
        <v>4</v>
      </c>
      <c r="AA284" s="21" t="s">
        <v>663</v>
      </c>
      <c r="AB284" s="21"/>
      <c r="AC284" s="214"/>
      <c r="AD284" s="214"/>
      <c r="AE284" s="21" t="s">
        <v>4</v>
      </c>
      <c r="AF284" s="21" t="s">
        <v>16</v>
      </c>
      <c r="AG284" s="21" t="s">
        <v>4</v>
      </c>
      <c r="AH284" s="21" t="s">
        <v>4</v>
      </c>
      <c r="AI284" s="21" t="s">
        <v>4</v>
      </c>
      <c r="AJ284" s="21" t="s">
        <v>4</v>
      </c>
      <c r="AK284" s="21" t="s">
        <v>16</v>
      </c>
      <c r="AL284" s="21" t="s">
        <v>16</v>
      </c>
      <c r="AM284" s="88"/>
      <c r="AN284" s="317">
        <v>7261049</v>
      </c>
      <c r="AO284" s="314" t="e">
        <f>VLOOKUP(AN284,#REF!,1,FALSE)</f>
        <v>#REF!</v>
      </c>
      <c r="AP284" s="315">
        <f>VLOOKUP(F284,'Monthly AMS report'!GN:GO,2,FALSE)</f>
        <v>44454</v>
      </c>
      <c r="AQ284" s="316">
        <v>0.17799999999999999</v>
      </c>
      <c r="AR284" s="22"/>
      <c r="AS284" s="22"/>
      <c r="AT284" s="5">
        <v>4</v>
      </c>
      <c r="AU284" s="5">
        <v>8</v>
      </c>
      <c r="AV284" s="5" t="e">
        <v>#N/A</v>
      </c>
      <c r="AW284" s="5"/>
      <c r="AX284" s="5"/>
      <c r="AY284" s="5"/>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3"/>
      <c r="FL284" s="3"/>
      <c r="FM284" s="3"/>
      <c r="FN284" s="3"/>
      <c r="FO284" s="3"/>
      <c r="FP284" s="3"/>
      <c r="FQ284" s="3"/>
      <c r="FR284" s="3"/>
      <c r="FS284" s="3"/>
      <c r="FT284" s="5"/>
      <c r="FU284" s="5"/>
      <c r="FV284" s="5"/>
      <c r="FW284" s="334"/>
      <c r="FX284" s="4"/>
      <c r="FY284" s="4"/>
    </row>
    <row r="285" spans="1:181" ht="16.5" customHeight="1" x14ac:dyDescent="0.2">
      <c r="A285" s="43" t="s">
        <v>1578</v>
      </c>
      <c r="B285" s="3"/>
      <c r="C285" s="22" t="s">
        <v>1579</v>
      </c>
      <c r="D285" s="5" t="str">
        <f>VLOOKUP(F285,route!A:B,2,FALSE)</f>
        <v>P1 Curd</v>
      </c>
      <c r="E285" s="233">
        <v>9321</v>
      </c>
      <c r="F285" s="265" t="s">
        <v>404</v>
      </c>
      <c r="G285" s="231" t="s">
        <v>1580</v>
      </c>
      <c r="H285" s="193" t="s">
        <v>3289</v>
      </c>
      <c r="I285" s="193" t="s">
        <v>1580</v>
      </c>
      <c r="K285" s="193" t="s">
        <v>2636</v>
      </c>
      <c r="L285" s="193"/>
      <c r="M285" s="5" t="s">
        <v>676</v>
      </c>
      <c r="N285" s="21" t="s">
        <v>663</v>
      </c>
      <c r="O285" s="25"/>
      <c r="P285" s="21" t="s">
        <v>16</v>
      </c>
      <c r="Q285" s="21" t="s">
        <v>663</v>
      </c>
      <c r="R285" s="21" t="s">
        <v>663</v>
      </c>
      <c r="S285" s="21" t="s">
        <v>663</v>
      </c>
      <c r="T285" s="21" t="s">
        <v>663</v>
      </c>
      <c r="U285" s="21" t="s">
        <v>16</v>
      </c>
      <c r="V285" s="25"/>
      <c r="W285" s="21" t="s">
        <v>16</v>
      </c>
      <c r="X285" s="21">
        <v>2</v>
      </c>
      <c r="Y285" s="21" t="s">
        <v>663</v>
      </c>
      <c r="Z285" s="21" t="s">
        <v>4</v>
      </c>
      <c r="AA285" s="21">
        <v>2</v>
      </c>
      <c r="AB285" s="21"/>
      <c r="AC285" s="214"/>
      <c r="AD285" s="214"/>
      <c r="AE285" s="21">
        <v>3</v>
      </c>
      <c r="AF285" s="21">
        <v>3</v>
      </c>
      <c r="AG285" s="21" t="s">
        <v>4</v>
      </c>
      <c r="AH285" s="21" t="s">
        <v>4</v>
      </c>
      <c r="AI285" s="21" t="s">
        <v>4</v>
      </c>
      <c r="AJ285" s="21" t="s">
        <v>4</v>
      </c>
      <c r="AK285" s="21" t="s">
        <v>4</v>
      </c>
      <c r="AL285" s="21" t="s">
        <v>16</v>
      </c>
      <c r="AM285" s="201" t="s">
        <v>3290</v>
      </c>
      <c r="AN285" s="387" t="s">
        <v>598</v>
      </c>
      <c r="AO285" s="314" t="e">
        <f>VLOOKUP(AN285,#REF!,1,FALSE)</f>
        <v>#REF!</v>
      </c>
      <c r="AP285" s="315">
        <f>VLOOKUP(F285,'Monthly AMS report'!GN:GO,2,FALSE)</f>
        <v>44481</v>
      </c>
      <c r="AQ285" s="316">
        <v>0.22600000000000001</v>
      </c>
      <c r="AR285" s="22"/>
      <c r="AS285" s="22"/>
      <c r="AT285" s="5">
        <v>4</v>
      </c>
      <c r="AU285" s="5">
        <v>24</v>
      </c>
      <c r="AV285" s="5">
        <v>5</v>
      </c>
      <c r="AW285" s="5"/>
      <c r="AX285" s="5"/>
      <c r="AY285" s="5"/>
      <c r="AZ285" s="3"/>
      <c r="BA285" s="3"/>
      <c r="BB285" s="3"/>
      <c r="BC285" s="3" t="s">
        <v>716</v>
      </c>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3"/>
      <c r="FL285" s="3"/>
      <c r="FM285" s="3"/>
      <c r="FN285" s="3"/>
      <c r="FO285" s="3"/>
      <c r="FP285" s="3"/>
      <c r="FQ285" s="3"/>
      <c r="FR285" s="3"/>
      <c r="FS285" s="3"/>
      <c r="FT285" s="3"/>
      <c r="FU285" s="3"/>
      <c r="FV285" s="3"/>
      <c r="FW285" s="19"/>
    </row>
    <row r="286" spans="1:181" ht="16.5" customHeight="1" x14ac:dyDescent="0.2">
      <c r="A286" s="43" t="s">
        <v>1547</v>
      </c>
      <c r="B286" s="3"/>
      <c r="C286" s="22" t="s">
        <v>1548</v>
      </c>
      <c r="D286" s="5" t="str">
        <f>VLOOKUP(F286,route!A:B,2,FALSE)</f>
        <v>P1 Curd</v>
      </c>
      <c r="E286" s="193" t="s">
        <v>2530</v>
      </c>
      <c r="F286" s="326" t="s">
        <v>389</v>
      </c>
      <c r="G286" s="5" t="s">
        <v>1918</v>
      </c>
      <c r="H286" s="193" t="s">
        <v>3291</v>
      </c>
      <c r="I286" s="193" t="s">
        <v>1918</v>
      </c>
      <c r="K286" s="193" t="s">
        <v>2636</v>
      </c>
      <c r="L286" s="193"/>
      <c r="M286" s="5" t="s">
        <v>676</v>
      </c>
      <c r="N286" s="21" t="s">
        <v>663</v>
      </c>
      <c r="O286" s="25"/>
      <c r="P286" s="21" t="s">
        <v>16</v>
      </c>
      <c r="Q286" s="21" t="s">
        <v>663</v>
      </c>
      <c r="R286" s="21" t="s">
        <v>663</v>
      </c>
      <c r="S286" s="21" t="s">
        <v>663</v>
      </c>
      <c r="T286" s="21"/>
      <c r="U286" s="21" t="s">
        <v>16</v>
      </c>
      <c r="V286" s="141" t="s">
        <v>2937</v>
      </c>
      <c r="W286" s="21" t="s">
        <v>16</v>
      </c>
      <c r="X286" s="21" t="s">
        <v>663</v>
      </c>
      <c r="Y286" s="21" t="s">
        <v>663</v>
      </c>
      <c r="Z286" s="21" t="s">
        <v>4</v>
      </c>
      <c r="AA286" s="21" t="s">
        <v>663</v>
      </c>
      <c r="AB286" s="21"/>
      <c r="AC286" s="214"/>
      <c r="AD286" s="214"/>
      <c r="AE286" s="21" t="s">
        <v>4</v>
      </c>
      <c r="AF286" s="21" t="s">
        <v>4</v>
      </c>
      <c r="AG286" s="21" t="s">
        <v>4</v>
      </c>
      <c r="AH286" s="21" t="s">
        <v>4</v>
      </c>
      <c r="AI286" s="21" t="s">
        <v>4</v>
      </c>
      <c r="AJ286" s="21" t="s">
        <v>4</v>
      </c>
      <c r="AK286" s="21" t="s">
        <v>4</v>
      </c>
      <c r="AL286" s="21" t="s">
        <v>16</v>
      </c>
      <c r="AM286" s="23"/>
      <c r="AN286" s="387">
        <v>7250683</v>
      </c>
      <c r="AO286" s="314" t="e">
        <f>VLOOKUP(AN286,#REF!,1,FALSE)</f>
        <v>#REF!</v>
      </c>
      <c r="AP286" s="315">
        <f>VLOOKUP(F286,'Monthly AMS report'!GN:GO,2,FALSE)</f>
        <v>44481</v>
      </c>
      <c r="AQ286" s="316">
        <v>0.154</v>
      </c>
      <c r="AR286" s="22"/>
      <c r="AS286" s="22"/>
      <c r="AT286" s="5">
        <v>12</v>
      </c>
      <c r="AU286" s="5">
        <v>4</v>
      </c>
      <c r="AV286" s="5">
        <v>5</v>
      </c>
      <c r="AW286" s="5"/>
      <c r="AX286" s="5"/>
      <c r="AY286" s="5"/>
      <c r="AZ286" s="3"/>
      <c r="BA286" s="3"/>
      <c r="BB286" s="3"/>
      <c r="BC286" s="3" t="s">
        <v>716</v>
      </c>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3"/>
      <c r="FL286" s="3"/>
      <c r="FM286" s="3"/>
      <c r="FN286" s="3"/>
      <c r="FO286" s="3"/>
      <c r="FP286" s="3"/>
      <c r="FQ286" s="3"/>
      <c r="FR286" s="3"/>
      <c r="FS286" s="3"/>
      <c r="FT286" s="3"/>
      <c r="FU286" s="3"/>
      <c r="FV286" s="3"/>
      <c r="FW286" s="19"/>
    </row>
    <row r="287" spans="1:181" ht="16.5" customHeight="1" x14ac:dyDescent="0.2">
      <c r="A287" s="43" t="s">
        <v>1550</v>
      </c>
      <c r="B287" s="3"/>
      <c r="C287" s="22" t="s">
        <v>1551</v>
      </c>
      <c r="D287" s="5" t="str">
        <f>VLOOKUP(F287,route!A:B,2,FALSE)</f>
        <v>P1 Curd</v>
      </c>
      <c r="E287" s="193" t="s">
        <v>2531</v>
      </c>
      <c r="F287" s="326" t="s">
        <v>391</v>
      </c>
      <c r="G287" s="5" t="s">
        <v>1919</v>
      </c>
      <c r="H287" s="193" t="s">
        <v>1919</v>
      </c>
      <c r="I287" s="193" t="s">
        <v>1919</v>
      </c>
      <c r="K287" s="193" t="s">
        <v>2636</v>
      </c>
      <c r="L287" s="193"/>
      <c r="M287" s="5" t="s">
        <v>676</v>
      </c>
      <c r="N287" s="21" t="s">
        <v>663</v>
      </c>
      <c r="O287" s="25"/>
      <c r="P287" s="21" t="s">
        <v>16</v>
      </c>
      <c r="Q287" s="21" t="s">
        <v>663</v>
      </c>
      <c r="R287" s="21" t="s">
        <v>663</v>
      </c>
      <c r="S287" s="21" t="s">
        <v>663</v>
      </c>
      <c r="T287" s="21" t="s">
        <v>663</v>
      </c>
      <c r="U287" s="21" t="s">
        <v>16</v>
      </c>
      <c r="V287" s="141" t="s">
        <v>2937</v>
      </c>
      <c r="W287" s="21" t="s">
        <v>16</v>
      </c>
      <c r="X287" s="21" t="s">
        <v>663</v>
      </c>
      <c r="Y287" s="21" t="s">
        <v>663</v>
      </c>
      <c r="Z287" s="21" t="s">
        <v>4</v>
      </c>
      <c r="AA287" s="21" t="s">
        <v>663</v>
      </c>
      <c r="AB287" s="21"/>
      <c r="AC287" s="214"/>
      <c r="AD287" s="214"/>
      <c r="AE287" s="21" t="s">
        <v>4</v>
      </c>
      <c r="AF287" s="21" t="s">
        <v>4</v>
      </c>
      <c r="AG287" s="21" t="s">
        <v>4</v>
      </c>
      <c r="AH287" s="21" t="s">
        <v>4</v>
      </c>
      <c r="AI287" s="21" t="s">
        <v>4</v>
      </c>
      <c r="AJ287" s="21" t="s">
        <v>4</v>
      </c>
      <c r="AK287" s="21" t="s">
        <v>4</v>
      </c>
      <c r="AL287" s="21" t="s">
        <v>16</v>
      </c>
      <c r="AM287" s="25" t="s">
        <v>3292</v>
      </c>
      <c r="AN287" s="387" t="s">
        <v>598</v>
      </c>
      <c r="AO287" s="314" t="e">
        <f>VLOOKUP(AN287,#REF!,1,FALSE)</f>
        <v>#REF!</v>
      </c>
      <c r="AP287" s="315">
        <f>VLOOKUP(F287,'Monthly AMS report'!GN:GO,2,FALSE)</f>
        <v>44481</v>
      </c>
      <c r="AQ287" s="316">
        <v>0.23799999999999999</v>
      </c>
      <c r="AR287" s="22"/>
      <c r="AS287" s="22"/>
      <c r="AT287" s="5">
        <v>12</v>
      </c>
      <c r="AU287" s="5">
        <v>4</v>
      </c>
      <c r="AV287" s="5">
        <v>5</v>
      </c>
      <c r="AW287" s="5"/>
      <c r="AX287" s="5"/>
      <c r="AY287" s="5"/>
      <c r="AZ287" s="3"/>
      <c r="BA287" s="3"/>
      <c r="BB287" s="3"/>
      <c r="BC287" s="3" t="s">
        <v>716</v>
      </c>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3"/>
      <c r="FL287" s="3"/>
      <c r="FM287" s="3"/>
      <c r="FN287" s="3"/>
      <c r="FO287" s="3"/>
      <c r="FP287" s="3"/>
      <c r="FQ287" s="3"/>
      <c r="FR287" s="3"/>
      <c r="FS287" s="3"/>
      <c r="FT287" s="3"/>
      <c r="FU287" s="3"/>
      <c r="FV287" s="3"/>
      <c r="FW287" s="19"/>
    </row>
    <row r="288" spans="1:181" ht="16.5" customHeight="1" x14ac:dyDescent="0.25">
      <c r="A288" s="43" t="s">
        <v>1910</v>
      </c>
      <c r="B288" s="3"/>
      <c r="C288" s="22" t="s">
        <v>1911</v>
      </c>
      <c r="D288" s="5" t="str">
        <f>VLOOKUP(F288,route!A:B,2,FALSE)</f>
        <v>P1 Curd</v>
      </c>
      <c r="E288" s="193">
        <v>714</v>
      </c>
      <c r="F288" s="326" t="s">
        <v>11</v>
      </c>
      <c r="G288" s="5" t="s">
        <v>1912</v>
      </c>
      <c r="H288" s="193" t="s">
        <v>3293</v>
      </c>
      <c r="I288" s="193" t="s">
        <v>1912</v>
      </c>
      <c r="K288" s="193" t="s">
        <v>2636</v>
      </c>
      <c r="L288" s="193"/>
      <c r="M288" s="5" t="s">
        <v>676</v>
      </c>
      <c r="N288" s="21" t="s">
        <v>663</v>
      </c>
      <c r="O288" s="141" t="s">
        <v>2941</v>
      </c>
      <c r="P288" s="21" t="s">
        <v>16</v>
      </c>
      <c r="Q288" s="21">
        <v>3</v>
      </c>
      <c r="R288" s="21">
        <v>3</v>
      </c>
      <c r="S288" s="21">
        <v>2</v>
      </c>
      <c r="T288" s="21">
        <v>2</v>
      </c>
      <c r="U288" s="21" t="s">
        <v>16</v>
      </c>
      <c r="V288" s="141" t="s">
        <v>2937</v>
      </c>
      <c r="W288" s="21" t="s">
        <v>16</v>
      </c>
      <c r="X288" s="21">
        <v>1</v>
      </c>
      <c r="Y288" s="21">
        <v>1</v>
      </c>
      <c r="Z288" s="21">
        <v>3</v>
      </c>
      <c r="AA288" s="21">
        <v>2</v>
      </c>
      <c r="AB288" s="21"/>
      <c r="AC288" s="214"/>
      <c r="AD288" s="214"/>
      <c r="AE288" s="21">
        <v>2</v>
      </c>
      <c r="AF288" s="21">
        <v>2</v>
      </c>
      <c r="AG288" s="21">
        <v>2</v>
      </c>
      <c r="AH288" s="21">
        <v>2</v>
      </c>
      <c r="AI288" s="21">
        <v>2</v>
      </c>
      <c r="AJ288" s="21">
        <v>2</v>
      </c>
      <c r="AK288" s="21">
        <v>2</v>
      </c>
      <c r="AL288" s="21" t="s">
        <v>16</v>
      </c>
      <c r="AM288" s="195" t="s">
        <v>3294</v>
      </c>
      <c r="AN288" s="383">
        <v>7267341</v>
      </c>
      <c r="AO288" s="314" t="e">
        <f>VLOOKUP(AN288,#REF!,1,FALSE)</f>
        <v>#REF!</v>
      </c>
      <c r="AP288" s="315">
        <f>VLOOKUP(F288,'Monthly AMS report'!GN:GO,2,FALSE)</f>
        <v>44481</v>
      </c>
      <c r="AQ288" s="316">
        <v>0.35899999999999999</v>
      </c>
      <c r="AR288" s="22"/>
      <c r="AS288" s="22"/>
      <c r="AT288" s="5">
        <v>4</v>
      </c>
      <c r="AU288" s="5">
        <v>25</v>
      </c>
      <c r="AV288" s="5">
        <v>5</v>
      </c>
      <c r="AW288" s="5"/>
      <c r="AX288" s="5" t="s">
        <v>815</v>
      </c>
      <c r="AY288" s="5"/>
      <c r="AZ288" s="3"/>
      <c r="BA288" s="3"/>
      <c r="BB288" s="3"/>
      <c r="BC288" s="3" t="s">
        <v>716</v>
      </c>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3"/>
      <c r="FL288" s="3"/>
      <c r="FM288" s="3"/>
      <c r="FN288" s="3"/>
      <c r="FO288" s="3"/>
      <c r="FP288" s="3"/>
      <c r="FQ288" s="3"/>
      <c r="FR288" s="3"/>
      <c r="FS288" s="3"/>
      <c r="FT288" s="3"/>
      <c r="FU288" s="3"/>
      <c r="FV288" s="3"/>
      <c r="FW288" s="19"/>
    </row>
    <row r="289" spans="1:181" ht="16.5" customHeight="1" x14ac:dyDescent="0.2">
      <c r="A289" s="43" t="s">
        <v>1526</v>
      </c>
      <c r="B289" s="3"/>
      <c r="C289" s="22" t="s">
        <v>1527</v>
      </c>
      <c r="D289" s="5" t="str">
        <f>VLOOKUP(F289,route!A:B,2,FALSE)</f>
        <v>P1 Curd</v>
      </c>
      <c r="E289" s="233" t="s">
        <v>2542</v>
      </c>
      <c r="F289" s="326" t="s">
        <v>376</v>
      </c>
      <c r="G289" s="5" t="s">
        <v>1917</v>
      </c>
      <c r="H289" s="193" t="s">
        <v>3295</v>
      </c>
      <c r="I289" s="193" t="s">
        <v>1917</v>
      </c>
      <c r="K289" s="193" t="s">
        <v>2636</v>
      </c>
      <c r="L289" s="193"/>
      <c r="M289" s="5" t="s">
        <v>676</v>
      </c>
      <c r="N289" s="21" t="s">
        <v>663</v>
      </c>
      <c r="O289" s="25"/>
      <c r="P289" s="21" t="s">
        <v>16</v>
      </c>
      <c r="Q289" s="21" t="s">
        <v>663</v>
      </c>
      <c r="R289" s="21" t="s">
        <v>663</v>
      </c>
      <c r="S289" s="21" t="s">
        <v>663</v>
      </c>
      <c r="T289" s="21" t="s">
        <v>663</v>
      </c>
      <c r="U289" s="21" t="s">
        <v>16</v>
      </c>
      <c r="V289" s="141" t="s">
        <v>2942</v>
      </c>
      <c r="W289" s="21" t="s">
        <v>16</v>
      </c>
      <c r="X289" s="21" t="s">
        <v>663</v>
      </c>
      <c r="Y289" s="21" t="s">
        <v>663</v>
      </c>
      <c r="Z289" s="21" t="s">
        <v>4</v>
      </c>
      <c r="AA289" s="21" t="s">
        <v>663</v>
      </c>
      <c r="AB289" s="21"/>
      <c r="AC289" s="214"/>
      <c r="AD289" s="214"/>
      <c r="AE289" s="21" t="s">
        <v>4</v>
      </c>
      <c r="AF289" s="21" t="s">
        <v>4</v>
      </c>
      <c r="AG289" s="21" t="s">
        <v>4</v>
      </c>
      <c r="AH289" s="21" t="s">
        <v>4</v>
      </c>
      <c r="AI289" s="21" t="s">
        <v>4</v>
      </c>
      <c r="AJ289" s="21" t="s">
        <v>4</v>
      </c>
      <c r="AK289" s="21" t="s">
        <v>4</v>
      </c>
      <c r="AL289" s="21" t="s">
        <v>16</v>
      </c>
      <c r="AM289" s="88"/>
      <c r="AN289" s="387"/>
      <c r="AO289" s="314" t="e">
        <f>VLOOKUP(AN289,#REF!,1,FALSE)</f>
        <v>#REF!</v>
      </c>
      <c r="AP289" s="315">
        <f>VLOOKUP(F289,'Monthly AMS report'!GN:GO,2,FALSE)</f>
        <v>44481</v>
      </c>
      <c r="AQ289" s="316">
        <v>3.5000000000000003E-2</v>
      </c>
      <c r="AR289" s="22"/>
      <c r="AS289" s="22"/>
      <c r="AT289" s="5">
        <v>8</v>
      </c>
      <c r="AU289" s="5">
        <v>4</v>
      </c>
      <c r="AV289" s="5">
        <v>5</v>
      </c>
      <c r="AW289" s="5"/>
      <c r="AX289" s="5" t="s">
        <v>815</v>
      </c>
      <c r="AY289" s="5"/>
      <c r="AZ289" s="3"/>
      <c r="BA289" s="3"/>
      <c r="BB289" s="3"/>
      <c r="BC289" s="3" t="s">
        <v>716</v>
      </c>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3"/>
      <c r="FL289" s="3"/>
      <c r="FM289" s="3"/>
      <c r="FN289" s="3"/>
      <c r="FO289" s="3"/>
      <c r="FP289" s="3"/>
      <c r="FQ289" s="3"/>
      <c r="FR289" s="3"/>
      <c r="FS289" s="3"/>
      <c r="FT289" s="3"/>
      <c r="FU289" s="3"/>
      <c r="FV289" s="3"/>
      <c r="FW289" s="19"/>
    </row>
    <row r="290" spans="1:181" ht="16.5" customHeight="1" x14ac:dyDescent="0.25">
      <c r="A290" s="43" t="s">
        <v>1913</v>
      </c>
      <c r="B290" s="3"/>
      <c r="C290" s="22" t="s">
        <v>1914</v>
      </c>
      <c r="D290" s="5" t="str">
        <f>VLOOKUP(F290,route!A:B,2,FALSE)</f>
        <v>P1 Curd</v>
      </c>
      <c r="E290" s="193">
        <v>715</v>
      </c>
      <c r="F290" s="326" t="s">
        <v>13</v>
      </c>
      <c r="G290" s="5" t="s">
        <v>1915</v>
      </c>
      <c r="H290" s="193" t="s">
        <v>3296</v>
      </c>
      <c r="I290" s="193" t="s">
        <v>3297</v>
      </c>
      <c r="K290" s="193" t="s">
        <v>2636</v>
      </c>
      <c r="L290" s="193"/>
      <c r="M290" s="5" t="s">
        <v>676</v>
      </c>
      <c r="N290" s="21" t="s">
        <v>663</v>
      </c>
      <c r="O290" s="25"/>
      <c r="P290" s="21" t="s">
        <v>16</v>
      </c>
      <c r="Q290" s="21">
        <v>4</v>
      </c>
      <c r="R290" s="21">
        <v>3</v>
      </c>
      <c r="S290" s="21">
        <v>3</v>
      </c>
      <c r="T290" s="21">
        <v>3</v>
      </c>
      <c r="U290" s="21" t="s">
        <v>16</v>
      </c>
      <c r="V290" s="141" t="s">
        <v>2937</v>
      </c>
      <c r="W290" s="21" t="s">
        <v>16</v>
      </c>
      <c r="X290" s="21">
        <v>4</v>
      </c>
      <c r="Y290" s="21">
        <v>3</v>
      </c>
      <c r="Z290" s="21">
        <v>3</v>
      </c>
      <c r="AA290" s="21">
        <v>3</v>
      </c>
      <c r="AB290" s="21"/>
      <c r="AC290" s="214"/>
      <c r="AD290" s="214"/>
      <c r="AE290" s="21">
        <v>3</v>
      </c>
      <c r="AF290" s="21">
        <v>3</v>
      </c>
      <c r="AG290" s="21">
        <v>3</v>
      </c>
      <c r="AH290" s="21">
        <v>3</v>
      </c>
      <c r="AI290" s="21">
        <v>2</v>
      </c>
      <c r="AJ290" s="21">
        <v>2</v>
      </c>
      <c r="AK290" s="21">
        <v>2</v>
      </c>
      <c r="AL290" s="21" t="s">
        <v>16</v>
      </c>
      <c r="AM290" s="195" t="s">
        <v>3298</v>
      </c>
      <c r="AN290" s="383">
        <v>7267340</v>
      </c>
      <c r="AO290" s="314" t="e">
        <f>VLOOKUP(AN290,#REF!,1,FALSE)</f>
        <v>#REF!</v>
      </c>
      <c r="AP290" s="315">
        <f>VLOOKUP(F290,'Monthly AMS report'!GN:GO,2,FALSE)</f>
        <v>44481</v>
      </c>
      <c r="AQ290" s="316">
        <v>0.40500000000000003</v>
      </c>
      <c r="AR290" s="22"/>
      <c r="AS290" s="22"/>
      <c r="AT290" s="5"/>
      <c r="AU290" s="5">
        <v>25</v>
      </c>
      <c r="AV290" s="5">
        <v>5</v>
      </c>
      <c r="AW290" s="5"/>
      <c r="AX290" s="5" t="s">
        <v>815</v>
      </c>
      <c r="AY290" s="5"/>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c r="DR290" s="3"/>
      <c r="DS290" s="3"/>
      <c r="DT290" s="3"/>
      <c r="DU290" s="3"/>
      <c r="DV290" s="3"/>
      <c r="DW290" s="3"/>
      <c r="DX290" s="3"/>
      <c r="DY290" s="3"/>
      <c r="DZ290" s="3"/>
      <c r="EA290" s="3"/>
      <c r="EB290" s="3"/>
      <c r="EC290" s="3"/>
      <c r="ED290" s="3"/>
      <c r="EE290" s="3"/>
      <c r="EF290" s="3"/>
      <c r="EG290" s="3"/>
      <c r="EH290" s="3"/>
      <c r="EI290" s="3"/>
      <c r="EJ290" s="3"/>
      <c r="EK290" s="3"/>
      <c r="EL290" s="3"/>
      <c r="EM290" s="3"/>
      <c r="EN290" s="3"/>
      <c r="EO290" s="3"/>
      <c r="EP290" s="3"/>
      <c r="EQ290" s="3"/>
      <c r="ER290" s="3"/>
      <c r="ES290" s="3"/>
      <c r="ET290" s="3"/>
      <c r="EU290" s="3"/>
      <c r="EV290" s="3"/>
      <c r="EW290" s="3"/>
      <c r="EX290" s="3"/>
      <c r="EY290" s="3"/>
      <c r="EZ290" s="3"/>
      <c r="FA290" s="3"/>
      <c r="FB290" s="3"/>
      <c r="FC290" s="3"/>
      <c r="FD290" s="3"/>
      <c r="FE290" s="3"/>
      <c r="FF290" s="3"/>
      <c r="FG290" s="3"/>
      <c r="FH290" s="3"/>
      <c r="FI290" s="3"/>
      <c r="FJ290" s="3"/>
      <c r="FK290" s="3"/>
      <c r="FL290" s="3"/>
      <c r="FM290" s="3"/>
      <c r="FN290" s="3"/>
      <c r="FO290" s="3"/>
      <c r="FP290" s="3"/>
      <c r="FQ290" s="3"/>
      <c r="FR290" s="3"/>
      <c r="FS290" s="3"/>
      <c r="FT290" s="5"/>
      <c r="FU290" s="5"/>
      <c r="FV290" s="5"/>
      <c r="FW290" s="334"/>
      <c r="FX290" s="4"/>
      <c r="FY290" s="4"/>
    </row>
    <row r="291" spans="1:181" ht="16.5" customHeight="1" x14ac:dyDescent="0.25">
      <c r="A291" s="43" t="s">
        <v>1589</v>
      </c>
      <c r="B291" s="3"/>
      <c r="C291" s="3" t="s">
        <v>1590</v>
      </c>
      <c r="D291" s="5" t="str">
        <f>VLOOKUP(F291,route!A:B,2,FALSE)</f>
        <v>P1 Curd</v>
      </c>
      <c r="E291" s="232"/>
      <c r="F291" s="263" t="s">
        <v>399</v>
      </c>
      <c r="G291" s="231" t="s">
        <v>1590</v>
      </c>
      <c r="H291" s="235"/>
      <c r="J291" s="6"/>
      <c r="L291" s="193"/>
      <c r="M291" s="5" t="s">
        <v>1479</v>
      </c>
      <c r="N291" s="21" t="s">
        <v>1425</v>
      </c>
      <c r="O291" s="21" t="s">
        <v>1425</v>
      </c>
      <c r="P291" s="21" t="s">
        <v>1425</v>
      </c>
      <c r="Q291" s="21" t="s">
        <v>1425</v>
      </c>
      <c r="R291" s="21" t="s">
        <v>1425</v>
      </c>
      <c r="S291" s="21" t="s">
        <v>1425</v>
      </c>
      <c r="T291" s="21" t="s">
        <v>1425</v>
      </c>
      <c r="U291" s="21" t="s">
        <v>1425</v>
      </c>
      <c r="V291" s="21" t="s">
        <v>1425</v>
      </c>
      <c r="W291" s="21" t="s">
        <v>1425</v>
      </c>
      <c r="X291" s="21" t="s">
        <v>1425</v>
      </c>
      <c r="Y291" s="21" t="s">
        <v>1425</v>
      </c>
      <c r="Z291" s="21" t="s">
        <v>1425</v>
      </c>
      <c r="AA291" s="21" t="s">
        <v>1425</v>
      </c>
      <c r="AB291" s="21" t="s">
        <v>1425</v>
      </c>
      <c r="AC291" s="21" t="s">
        <v>1425</v>
      </c>
      <c r="AD291" s="21" t="s">
        <v>1425</v>
      </c>
      <c r="AE291" s="21" t="s">
        <v>1425</v>
      </c>
      <c r="AF291" s="21" t="s">
        <v>1425</v>
      </c>
      <c r="AG291" s="21" t="s">
        <v>1425</v>
      </c>
      <c r="AH291" s="21" t="s">
        <v>1425</v>
      </c>
      <c r="AI291" s="21" t="s">
        <v>814</v>
      </c>
      <c r="AJ291" s="21" t="s">
        <v>1425</v>
      </c>
      <c r="AK291" s="21" t="s">
        <v>1425</v>
      </c>
      <c r="AL291" s="21" t="s">
        <v>16</v>
      </c>
      <c r="AM291" s="24" t="s">
        <v>1591</v>
      </c>
      <c r="AN291" s="387"/>
      <c r="AO291" s="95"/>
      <c r="AP291" s="315" t="e">
        <f>VLOOKUP(F291,'Monthly AMS report'!GN:GO,2,FALSE)</f>
        <v>#N/A</v>
      </c>
      <c r="AQ291" s="316"/>
      <c r="AR291" s="22"/>
      <c r="AS291" s="22"/>
      <c r="AT291" s="5">
        <v>4</v>
      </c>
      <c r="AV291" s="5"/>
      <c r="AW291" s="5"/>
      <c r="AX291" s="5"/>
      <c r="AY291" s="5"/>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c r="DV291" s="3"/>
      <c r="DW291" s="3"/>
      <c r="DX291" s="3"/>
      <c r="DY291" s="3"/>
      <c r="DZ291" s="3"/>
      <c r="EA291" s="3"/>
      <c r="EB291" s="3"/>
      <c r="EC291" s="3"/>
      <c r="ED291" s="3"/>
      <c r="EE291" s="3"/>
      <c r="EF291" s="3"/>
      <c r="EG291" s="3"/>
      <c r="EH291" s="3"/>
      <c r="EI291" s="3"/>
      <c r="EJ291" s="3"/>
      <c r="EK291" s="3"/>
      <c r="EL291" s="3"/>
      <c r="EM291" s="3"/>
      <c r="EN291" s="3"/>
      <c r="EO291" s="3"/>
      <c r="EP291" s="3"/>
      <c r="EQ291" s="3"/>
      <c r="ER291" s="3"/>
      <c r="ES291" s="3"/>
      <c r="ET291" s="3"/>
      <c r="EU291" s="3"/>
      <c r="EV291" s="3"/>
      <c r="EW291" s="3"/>
      <c r="EX291" s="3"/>
      <c r="EY291" s="3"/>
      <c r="EZ291" s="3"/>
      <c r="FA291" s="3"/>
      <c r="FB291" s="3"/>
      <c r="FC291" s="3"/>
      <c r="FD291" s="3"/>
      <c r="FE291" s="3"/>
      <c r="FF291" s="3"/>
      <c r="FG291" s="3"/>
      <c r="FH291" s="3"/>
      <c r="FI291" s="3"/>
      <c r="FJ291" s="3"/>
      <c r="FK291" s="3"/>
      <c r="FL291" s="3"/>
      <c r="FM291" s="3"/>
      <c r="FN291" s="3"/>
      <c r="FO291" s="3"/>
      <c r="FP291" s="3"/>
      <c r="FQ291" s="3"/>
      <c r="FR291" s="3"/>
      <c r="FS291" s="3"/>
      <c r="FT291" s="5"/>
      <c r="FU291" s="5"/>
      <c r="FV291" s="5"/>
      <c r="FW291" s="334"/>
      <c r="FX291" s="4"/>
      <c r="FY291" s="4"/>
    </row>
    <row r="292" spans="1:181" ht="16.5" customHeight="1" x14ac:dyDescent="0.25">
      <c r="A292" s="43" t="s">
        <v>1592</v>
      </c>
      <c r="B292" s="3"/>
      <c r="C292" s="3" t="s">
        <v>1593</v>
      </c>
      <c r="D292" s="5" t="str">
        <f>VLOOKUP(F292,route!A:B,2,FALSE)</f>
        <v>P1 Curd</v>
      </c>
      <c r="E292" s="232"/>
      <c r="F292" s="263" t="s">
        <v>400</v>
      </c>
      <c r="G292" s="231" t="s">
        <v>1593</v>
      </c>
      <c r="H292" s="235"/>
      <c r="J292" s="6"/>
      <c r="L292" s="193"/>
      <c r="M292" s="5" t="s">
        <v>1479</v>
      </c>
      <c r="N292" s="25" t="s">
        <v>16</v>
      </c>
      <c r="O292" s="25" t="s">
        <v>16</v>
      </c>
      <c r="P292" s="25" t="s">
        <v>16</v>
      </c>
      <c r="Q292" s="25" t="s">
        <v>16</v>
      </c>
      <c r="R292" s="25" t="s">
        <v>16</v>
      </c>
      <c r="S292" s="25" t="s">
        <v>16</v>
      </c>
      <c r="T292" s="25" t="s">
        <v>16</v>
      </c>
      <c r="U292" s="25" t="s">
        <v>16</v>
      </c>
      <c r="V292" s="25"/>
      <c r="W292" s="25" t="s">
        <v>16</v>
      </c>
      <c r="X292" s="25" t="s">
        <v>16</v>
      </c>
      <c r="Y292" s="25" t="s">
        <v>16</v>
      </c>
      <c r="Z292" s="25" t="s">
        <v>16</v>
      </c>
      <c r="AA292" s="25" t="s">
        <v>16</v>
      </c>
      <c r="AB292" s="25"/>
      <c r="AC292" s="214"/>
      <c r="AD292" s="214"/>
      <c r="AE292" s="25" t="s">
        <v>16</v>
      </c>
      <c r="AF292" s="25" t="s">
        <v>16</v>
      </c>
      <c r="AG292" s="21" t="s">
        <v>16</v>
      </c>
      <c r="AH292" s="21" t="s">
        <v>16</v>
      </c>
      <c r="AI292" s="21" t="s">
        <v>16</v>
      </c>
      <c r="AJ292" s="21" t="s">
        <v>16</v>
      </c>
      <c r="AK292" s="21" t="s">
        <v>16</v>
      </c>
      <c r="AL292" s="21" t="s">
        <v>16</v>
      </c>
      <c r="AM292" s="24"/>
      <c r="AN292" s="387"/>
      <c r="AO292" s="95"/>
      <c r="AP292" s="315" t="e">
        <f>VLOOKUP(F292,'Monthly AMS report'!GN:GO,2,FALSE)</f>
        <v>#N/A</v>
      </c>
      <c r="AQ292" s="316"/>
      <c r="AR292" s="22"/>
      <c r="AS292" s="22"/>
      <c r="AT292" s="5">
        <v>2</v>
      </c>
      <c r="AV292" s="5"/>
      <c r="AW292" s="5"/>
      <c r="AX292" s="5"/>
      <c r="AY292" s="5"/>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c r="DR292" s="3"/>
      <c r="DS292" s="3"/>
      <c r="DT292" s="3"/>
      <c r="DU292" s="3"/>
      <c r="DV292" s="3"/>
      <c r="DW292" s="3"/>
      <c r="DX292" s="3"/>
      <c r="DY292" s="3"/>
      <c r="DZ292" s="3"/>
      <c r="EA292" s="3"/>
      <c r="EB292" s="3"/>
      <c r="EC292" s="3"/>
      <c r="ED292" s="3"/>
      <c r="EE292" s="3"/>
      <c r="EF292" s="3"/>
      <c r="EG292" s="3"/>
      <c r="EH292" s="3"/>
      <c r="EI292" s="3"/>
      <c r="EJ292" s="3"/>
      <c r="EK292" s="3"/>
      <c r="EL292" s="3"/>
      <c r="EM292" s="3"/>
      <c r="EN292" s="3"/>
      <c r="EO292" s="3"/>
      <c r="EP292" s="3"/>
      <c r="EQ292" s="3"/>
      <c r="ER292" s="3"/>
      <c r="ES292" s="3"/>
      <c r="ET292" s="3"/>
      <c r="EU292" s="3"/>
      <c r="EV292" s="3"/>
      <c r="EW292" s="3"/>
      <c r="EX292" s="3"/>
      <c r="EY292" s="3"/>
      <c r="EZ292" s="3"/>
      <c r="FA292" s="3"/>
      <c r="FB292" s="3"/>
      <c r="FC292" s="3"/>
      <c r="FD292" s="3"/>
      <c r="FE292" s="3"/>
      <c r="FF292" s="3"/>
      <c r="FG292" s="3"/>
      <c r="FH292" s="3"/>
      <c r="FI292" s="3"/>
      <c r="FJ292" s="3"/>
      <c r="FK292" s="3"/>
      <c r="FL292" s="3"/>
      <c r="FM292" s="3"/>
      <c r="FN292" s="3"/>
      <c r="FO292" s="3"/>
      <c r="FP292" s="3"/>
      <c r="FQ292" s="3"/>
      <c r="FR292" s="3"/>
      <c r="FS292" s="3"/>
      <c r="FT292" s="5"/>
      <c r="FU292" s="5"/>
      <c r="FV292" s="5"/>
      <c r="FW292" s="334"/>
      <c r="FX292" s="4"/>
      <c r="FY292" s="4"/>
    </row>
    <row r="293" spans="1:181" ht="16.5" customHeight="1" x14ac:dyDescent="0.25">
      <c r="A293" s="43" t="s">
        <v>1594</v>
      </c>
      <c r="B293" s="3"/>
      <c r="C293" s="3" t="s">
        <v>1595</v>
      </c>
      <c r="D293" s="5" t="str">
        <f>VLOOKUP(F293,route!A:B,2,FALSE)</f>
        <v>P1 Curd</v>
      </c>
      <c r="E293" s="232"/>
      <c r="F293" s="263" t="s">
        <v>401</v>
      </c>
      <c r="G293" s="231" t="s">
        <v>1596</v>
      </c>
      <c r="H293" s="235"/>
      <c r="J293" s="6"/>
      <c r="L293" s="193"/>
      <c r="M293" s="5" t="s">
        <v>1479</v>
      </c>
      <c r="N293" s="25" t="s">
        <v>16</v>
      </c>
      <c r="O293" s="25" t="s">
        <v>16</v>
      </c>
      <c r="P293" s="25" t="s">
        <v>16</v>
      </c>
      <c r="Q293" s="25" t="s">
        <v>16</v>
      </c>
      <c r="R293" s="25" t="s">
        <v>16</v>
      </c>
      <c r="S293" s="25" t="s">
        <v>16</v>
      </c>
      <c r="T293" s="25" t="s">
        <v>16</v>
      </c>
      <c r="U293" s="25" t="s">
        <v>16</v>
      </c>
      <c r="V293" s="25"/>
      <c r="W293" s="25" t="s">
        <v>16</v>
      </c>
      <c r="X293" s="25" t="s">
        <v>16</v>
      </c>
      <c r="Y293" s="25" t="s">
        <v>16</v>
      </c>
      <c r="Z293" s="25" t="s">
        <v>16</v>
      </c>
      <c r="AA293" s="25" t="s">
        <v>16</v>
      </c>
      <c r="AB293" s="25"/>
      <c r="AC293" s="214"/>
      <c r="AD293" s="214"/>
      <c r="AE293" s="25" t="s">
        <v>16</v>
      </c>
      <c r="AF293" s="25" t="s">
        <v>16</v>
      </c>
      <c r="AG293" s="21" t="s">
        <v>16</v>
      </c>
      <c r="AH293" s="21" t="s">
        <v>16</v>
      </c>
      <c r="AI293" s="21" t="s">
        <v>16</v>
      </c>
      <c r="AJ293" s="21" t="s">
        <v>16</v>
      </c>
      <c r="AK293" s="21" t="s">
        <v>16</v>
      </c>
      <c r="AL293" s="21" t="s">
        <v>16</v>
      </c>
      <c r="AN293" s="387"/>
      <c r="AO293" s="95"/>
      <c r="AP293" s="315" t="e">
        <f>VLOOKUP(F293,'Monthly AMS report'!GN:GO,2,FALSE)</f>
        <v>#N/A</v>
      </c>
      <c r="AQ293" s="316"/>
      <c r="AR293" s="22"/>
      <c r="AS293" s="22"/>
      <c r="AT293" s="5">
        <v>6</v>
      </c>
      <c r="AV293" s="5"/>
      <c r="AW293" s="5"/>
      <c r="AX293" s="5"/>
      <c r="AY293" s="5"/>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c r="DR293" s="3"/>
      <c r="DS293" s="3"/>
      <c r="DT293" s="3"/>
      <c r="DU293" s="3"/>
      <c r="DV293" s="3"/>
      <c r="DW293" s="3"/>
      <c r="DX293" s="3"/>
      <c r="DY293" s="3"/>
      <c r="DZ293" s="3"/>
      <c r="EA293" s="3"/>
      <c r="EB293" s="3"/>
      <c r="EC293" s="3"/>
      <c r="ED293" s="3"/>
      <c r="EE293" s="3"/>
      <c r="EF293" s="3"/>
      <c r="EG293" s="3"/>
      <c r="EH293" s="3"/>
      <c r="EI293" s="3"/>
      <c r="EJ293" s="3"/>
      <c r="EK293" s="3"/>
      <c r="EL293" s="3"/>
      <c r="EM293" s="3"/>
      <c r="EN293" s="3"/>
      <c r="EO293" s="3"/>
      <c r="EP293" s="3"/>
      <c r="EQ293" s="3"/>
      <c r="ER293" s="3"/>
      <c r="ES293" s="3"/>
      <c r="ET293" s="3"/>
      <c r="EU293" s="3"/>
      <c r="EV293" s="3"/>
      <c r="EW293" s="3"/>
      <c r="EX293" s="3"/>
      <c r="EY293" s="3"/>
      <c r="EZ293" s="3"/>
      <c r="FA293" s="3"/>
      <c r="FB293" s="3"/>
      <c r="FC293" s="3"/>
      <c r="FD293" s="3"/>
      <c r="FE293" s="3"/>
      <c r="FF293" s="3"/>
      <c r="FG293" s="3"/>
      <c r="FH293" s="3"/>
      <c r="FI293" s="3"/>
      <c r="FJ293" s="3"/>
      <c r="FK293" s="3"/>
      <c r="FL293" s="3"/>
      <c r="FM293" s="3"/>
      <c r="FN293" s="3"/>
      <c r="FO293" s="3"/>
      <c r="FP293" s="3"/>
      <c r="FQ293" s="3"/>
      <c r="FR293" s="3"/>
      <c r="FS293" s="3"/>
      <c r="FT293" s="5"/>
      <c r="FU293" s="5"/>
      <c r="FV293" s="5"/>
      <c r="FW293" s="334"/>
      <c r="FX293" s="4"/>
      <c r="FY293" s="4"/>
    </row>
    <row r="294" spans="1:181" ht="16.5" customHeight="1" x14ac:dyDescent="0.25">
      <c r="A294" s="43" t="s">
        <v>1584</v>
      </c>
      <c r="B294" s="3"/>
      <c r="C294" s="3" t="s">
        <v>1585</v>
      </c>
      <c r="D294" s="5" t="str">
        <f>VLOOKUP(F294,route!A:B,2,FALSE)</f>
        <v>P1 Curd</v>
      </c>
      <c r="E294" s="232"/>
      <c r="F294" s="327" t="s">
        <v>15</v>
      </c>
      <c r="G294" s="5" t="s">
        <v>1585</v>
      </c>
      <c r="H294" s="235"/>
      <c r="J294" s="6"/>
      <c r="L294" s="193"/>
      <c r="M294" s="5" t="s">
        <v>1479</v>
      </c>
      <c r="N294" s="25" t="s">
        <v>16</v>
      </c>
      <c r="O294" s="25" t="s">
        <v>16</v>
      </c>
      <c r="P294" s="25" t="s">
        <v>16</v>
      </c>
      <c r="Q294" s="25" t="s">
        <v>16</v>
      </c>
      <c r="R294" s="25" t="s">
        <v>16</v>
      </c>
      <c r="S294" s="25" t="s">
        <v>16</v>
      </c>
      <c r="T294" s="25" t="s">
        <v>16</v>
      </c>
      <c r="U294" s="25" t="s">
        <v>16</v>
      </c>
      <c r="V294" s="25"/>
      <c r="W294" s="25" t="s">
        <v>16</v>
      </c>
      <c r="X294" s="25" t="s">
        <v>16</v>
      </c>
      <c r="Y294" s="25" t="s">
        <v>16</v>
      </c>
      <c r="Z294" s="25" t="s">
        <v>16</v>
      </c>
      <c r="AA294" s="25" t="s">
        <v>16</v>
      </c>
      <c r="AB294" s="25"/>
      <c r="AC294" s="214"/>
      <c r="AD294" s="214"/>
      <c r="AE294" s="25" t="s">
        <v>16</v>
      </c>
      <c r="AF294" s="25" t="s">
        <v>16</v>
      </c>
      <c r="AG294" s="21" t="s">
        <v>16</v>
      </c>
      <c r="AH294" s="21" t="s">
        <v>16</v>
      </c>
      <c r="AI294" s="21" t="s">
        <v>16</v>
      </c>
      <c r="AJ294" s="21" t="s">
        <v>16</v>
      </c>
      <c r="AK294" s="21" t="s">
        <v>16</v>
      </c>
      <c r="AL294" s="21" t="s">
        <v>16</v>
      </c>
      <c r="AM294" s="24"/>
      <c r="AN294" s="387"/>
      <c r="AO294" s="95"/>
      <c r="AP294" s="315" t="e">
        <f>VLOOKUP(F294,'Monthly AMS report'!GN:GO,2,FALSE)</f>
        <v>#N/A</v>
      </c>
      <c r="AQ294" s="316"/>
      <c r="AR294" s="22"/>
      <c r="AS294" s="22"/>
      <c r="AT294" s="5">
        <v>5</v>
      </c>
      <c r="AV294" s="5"/>
      <c r="AW294" s="5"/>
      <c r="AX294" s="5"/>
      <c r="AY294" s="5"/>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c r="DV294" s="3"/>
      <c r="DW294" s="3"/>
      <c r="DX294" s="3"/>
      <c r="DY294" s="3"/>
      <c r="DZ294" s="3"/>
      <c r="EA294" s="3"/>
      <c r="EB294" s="3"/>
      <c r="EC294" s="3"/>
      <c r="ED294" s="3"/>
      <c r="EE294" s="3"/>
      <c r="EF294" s="3"/>
      <c r="EG294" s="3"/>
      <c r="EH294" s="3"/>
      <c r="EI294" s="3"/>
      <c r="EJ294" s="3"/>
      <c r="EK294" s="3"/>
      <c r="EL294" s="3"/>
      <c r="EM294" s="3"/>
      <c r="EN294" s="3"/>
      <c r="EO294" s="3"/>
      <c r="EP294" s="3"/>
      <c r="EQ294" s="3"/>
      <c r="ER294" s="3"/>
      <c r="ES294" s="3"/>
      <c r="ET294" s="3"/>
      <c r="EU294" s="3"/>
      <c r="EV294" s="3"/>
      <c r="EW294" s="3"/>
      <c r="EX294" s="3"/>
      <c r="EY294" s="3"/>
      <c r="EZ294" s="3"/>
      <c r="FA294" s="3"/>
      <c r="FB294" s="3"/>
      <c r="FC294" s="3"/>
      <c r="FD294" s="3"/>
      <c r="FE294" s="3"/>
      <c r="FF294" s="3"/>
      <c r="FG294" s="3"/>
      <c r="FH294" s="3"/>
      <c r="FI294" s="3"/>
      <c r="FJ294" s="3"/>
      <c r="FK294" s="3"/>
      <c r="FL294" s="3"/>
      <c r="FM294" s="3"/>
      <c r="FN294" s="3"/>
      <c r="FO294" s="3"/>
      <c r="FP294" s="3"/>
      <c r="FQ294" s="3"/>
      <c r="FR294" s="3"/>
      <c r="FS294" s="3"/>
      <c r="FT294" s="3"/>
      <c r="FU294" s="3"/>
      <c r="FV294" s="3"/>
      <c r="FW294" s="19"/>
    </row>
    <row r="295" spans="1:181" ht="16.5" customHeight="1" x14ac:dyDescent="0.2">
      <c r="A295" s="43" t="s">
        <v>1498</v>
      </c>
      <c r="B295" s="3"/>
      <c r="C295" s="22" t="s">
        <v>1499</v>
      </c>
      <c r="D295" s="5" t="str">
        <f>VLOOKUP(F295,route!A:B,2,FALSE)</f>
        <v>P1 Curd</v>
      </c>
      <c r="E295" s="193">
        <v>341</v>
      </c>
      <c r="F295" s="265" t="s">
        <v>10</v>
      </c>
      <c r="G295" s="231" t="s">
        <v>1501</v>
      </c>
      <c r="H295" s="193" t="s">
        <v>3299</v>
      </c>
      <c r="I295" s="193" t="s">
        <v>1501</v>
      </c>
      <c r="K295" s="193" t="s">
        <v>2636</v>
      </c>
      <c r="L295" s="193"/>
      <c r="M295" s="5" t="s">
        <v>676</v>
      </c>
      <c r="N295" s="21" t="s">
        <v>663</v>
      </c>
      <c r="O295" s="25"/>
      <c r="P295" s="21" t="s">
        <v>16</v>
      </c>
      <c r="Q295" s="21" t="s">
        <v>16</v>
      </c>
      <c r="R295" s="21" t="s">
        <v>663</v>
      </c>
      <c r="S295" s="21" t="s">
        <v>663</v>
      </c>
      <c r="T295" s="21" t="s">
        <v>663</v>
      </c>
      <c r="U295" s="21" t="s">
        <v>16</v>
      </c>
      <c r="V295" s="25"/>
      <c r="W295" s="21" t="s">
        <v>16</v>
      </c>
      <c r="X295" s="21" t="s">
        <v>663</v>
      </c>
      <c r="Y295" s="21" t="s">
        <v>16</v>
      </c>
      <c r="Z295" s="21" t="s">
        <v>4</v>
      </c>
      <c r="AA295" s="21" t="s">
        <v>663</v>
      </c>
      <c r="AB295" s="21"/>
      <c r="AC295" s="214"/>
      <c r="AD295" s="214"/>
      <c r="AE295" s="21" t="s">
        <v>16</v>
      </c>
      <c r="AF295" s="21" t="s">
        <v>16</v>
      </c>
      <c r="AG295" s="21" t="s">
        <v>16</v>
      </c>
      <c r="AH295" s="21" t="s">
        <v>16</v>
      </c>
      <c r="AI295" s="21" t="s">
        <v>664</v>
      </c>
      <c r="AJ295" s="21" t="s">
        <v>819</v>
      </c>
      <c r="AK295" s="21" t="s">
        <v>16</v>
      </c>
      <c r="AL295" s="21" t="s">
        <v>16</v>
      </c>
      <c r="AM295" s="23"/>
      <c r="AN295" s="387"/>
      <c r="AO295" s="314" t="e">
        <f>VLOOKUP(AN295,#REF!,1,FALSE)</f>
        <v>#REF!</v>
      </c>
      <c r="AP295" s="315">
        <f>VLOOKUP(F295,'Monthly AMS report'!GN:GO,2,FALSE)</f>
        <v>44454</v>
      </c>
      <c r="AQ295" s="316">
        <v>0.104</v>
      </c>
      <c r="AR295" s="22"/>
      <c r="AS295" s="22"/>
      <c r="AT295" s="5">
        <v>3</v>
      </c>
      <c r="AU295" s="5">
        <v>17</v>
      </c>
      <c r="AV295" s="5" t="e">
        <v>#N/A</v>
      </c>
      <c r="AW295" s="5"/>
      <c r="AX295" s="5"/>
      <c r="AY295" s="5"/>
      <c r="AZ295" s="3"/>
      <c r="BA295" s="3"/>
      <c r="BB295" s="3"/>
      <c r="BC295" s="3" t="s">
        <v>716</v>
      </c>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c r="DR295" s="3"/>
      <c r="DS295" s="3"/>
      <c r="DT295" s="3"/>
      <c r="DU295" s="3"/>
      <c r="DV295" s="3"/>
      <c r="DW295" s="3"/>
      <c r="DX295" s="3"/>
      <c r="DY295" s="3"/>
      <c r="DZ295" s="3"/>
      <c r="EA295" s="3"/>
      <c r="EB295" s="3"/>
      <c r="EC295" s="3"/>
      <c r="ED295" s="3"/>
      <c r="EE295" s="3"/>
      <c r="EF295" s="3"/>
      <c r="EG295" s="3"/>
      <c r="EH295" s="3"/>
      <c r="EI295" s="3"/>
      <c r="EJ295" s="3"/>
      <c r="EK295" s="3"/>
      <c r="EL295" s="3"/>
      <c r="EM295" s="3"/>
      <c r="EN295" s="3"/>
      <c r="EO295" s="3"/>
      <c r="EP295" s="3"/>
      <c r="EQ295" s="3"/>
      <c r="ER295" s="3"/>
      <c r="ES295" s="3"/>
      <c r="ET295" s="3"/>
      <c r="EU295" s="3"/>
      <c r="EV295" s="3"/>
      <c r="EW295" s="3"/>
      <c r="EX295" s="3"/>
      <c r="EY295" s="3"/>
      <c r="EZ295" s="3"/>
      <c r="FA295" s="3"/>
      <c r="FB295" s="3"/>
      <c r="FC295" s="3"/>
      <c r="FD295" s="3"/>
      <c r="FE295" s="3"/>
      <c r="FF295" s="3"/>
      <c r="FG295" s="3"/>
      <c r="FH295" s="3"/>
      <c r="FI295" s="3"/>
      <c r="FJ295" s="3"/>
      <c r="FK295" s="3"/>
      <c r="FL295" s="3"/>
      <c r="FM295" s="3"/>
      <c r="FN295" s="3"/>
      <c r="FO295" s="3"/>
      <c r="FP295" s="3"/>
      <c r="FQ295" s="3"/>
      <c r="FR295" s="3"/>
      <c r="FS295" s="3"/>
      <c r="FT295" s="5"/>
      <c r="FU295" s="5"/>
      <c r="FV295" s="5"/>
      <c r="FW295" s="334"/>
      <c r="FX295" s="4"/>
      <c r="FY295" s="4"/>
    </row>
    <row r="296" spans="1:181" ht="16.5" customHeight="1" x14ac:dyDescent="0.25">
      <c r="A296" s="44" t="s">
        <v>1518</v>
      </c>
      <c r="B296" s="3"/>
      <c r="C296" s="34" t="s">
        <v>1519</v>
      </c>
      <c r="D296" s="5" t="str">
        <f>VLOOKUP(F296,route!A:B,2,FALSE)</f>
        <v>P1 Curd</v>
      </c>
      <c r="E296" s="233">
        <v>4280</v>
      </c>
      <c r="F296" s="265" t="s">
        <v>368</v>
      </c>
      <c r="G296" s="231" t="s">
        <v>1520</v>
      </c>
      <c r="H296" s="193" t="s">
        <v>1625</v>
      </c>
      <c r="I296" s="193" t="s">
        <v>1520</v>
      </c>
      <c r="K296" s="193" t="s">
        <v>2636</v>
      </c>
      <c r="L296" s="193"/>
      <c r="M296" s="5" t="s">
        <v>676</v>
      </c>
      <c r="N296" s="21" t="s">
        <v>663</v>
      </c>
      <c r="O296" s="25"/>
      <c r="P296" s="21" t="s">
        <v>663</v>
      </c>
      <c r="Q296" s="21" t="s">
        <v>16</v>
      </c>
      <c r="R296" s="21" t="s">
        <v>663</v>
      </c>
      <c r="S296" s="21" t="s">
        <v>663</v>
      </c>
      <c r="T296" s="21" t="s">
        <v>663</v>
      </c>
      <c r="U296" s="21" t="s">
        <v>16</v>
      </c>
      <c r="V296" s="25"/>
      <c r="W296" s="21" t="s">
        <v>16</v>
      </c>
      <c r="X296" s="21" t="s">
        <v>16</v>
      </c>
      <c r="Y296" s="21" t="s">
        <v>663</v>
      </c>
      <c r="Z296" s="21" t="s">
        <v>4</v>
      </c>
      <c r="AA296" s="21" t="s">
        <v>663</v>
      </c>
      <c r="AB296" s="21"/>
      <c r="AC296" s="214"/>
      <c r="AD296" s="214"/>
      <c r="AE296" s="21" t="s">
        <v>16</v>
      </c>
      <c r="AF296" s="21" t="s">
        <v>4</v>
      </c>
      <c r="AG296" s="21" t="s">
        <v>4</v>
      </c>
      <c r="AH296" s="21" t="s">
        <v>16</v>
      </c>
      <c r="AI296" s="21" t="s">
        <v>4</v>
      </c>
      <c r="AJ296" s="21" t="s">
        <v>4</v>
      </c>
      <c r="AK296" s="21" t="s">
        <v>4</v>
      </c>
      <c r="AL296" s="21" t="s">
        <v>16</v>
      </c>
      <c r="AN296" s="387"/>
      <c r="AO296" s="314" t="e">
        <f>VLOOKUP(AN296,#REF!,1,FALSE)</f>
        <v>#REF!</v>
      </c>
      <c r="AP296" s="315">
        <f>VLOOKUP(F296,'Monthly AMS report'!GN:GO,2,FALSE)</f>
        <v>44481</v>
      </c>
      <c r="AQ296" s="316" t="e">
        <v>#N/A</v>
      </c>
      <c r="AR296" s="22"/>
      <c r="AS296" s="22"/>
      <c r="AT296" s="5">
        <v>6</v>
      </c>
      <c r="AU296" s="5">
        <v>16</v>
      </c>
      <c r="AV296" s="5">
        <v>5</v>
      </c>
      <c r="AW296" s="5"/>
      <c r="AX296" s="5"/>
      <c r="AY296" s="5"/>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c r="DR296" s="3"/>
      <c r="DS296" s="3"/>
      <c r="DT296" s="3"/>
      <c r="DU296" s="3"/>
      <c r="DV296" s="3"/>
      <c r="DW296" s="3"/>
      <c r="DX296" s="3"/>
      <c r="DY296" s="3"/>
      <c r="DZ296" s="3"/>
      <c r="EA296" s="3"/>
      <c r="EB296" s="3"/>
      <c r="EC296" s="3"/>
      <c r="ED296" s="3"/>
      <c r="EE296" s="3"/>
      <c r="EF296" s="3"/>
      <c r="EG296" s="3"/>
      <c r="EH296" s="3"/>
      <c r="EI296" s="3"/>
      <c r="EJ296" s="3"/>
      <c r="EK296" s="3"/>
      <c r="EL296" s="3"/>
      <c r="EM296" s="3"/>
      <c r="EN296" s="3"/>
      <c r="EO296" s="3"/>
      <c r="EP296" s="3"/>
      <c r="EQ296" s="3"/>
      <c r="ER296" s="3"/>
      <c r="ES296" s="3"/>
      <c r="ET296" s="3"/>
      <c r="EU296" s="3"/>
      <c r="EV296" s="3"/>
      <c r="EW296" s="3"/>
      <c r="EX296" s="3"/>
      <c r="EY296" s="3"/>
      <c r="EZ296" s="3"/>
      <c r="FA296" s="3"/>
      <c r="FB296" s="3"/>
      <c r="FC296" s="3"/>
      <c r="FD296" s="3"/>
      <c r="FE296" s="3"/>
      <c r="FF296" s="3"/>
      <c r="FG296" s="3"/>
      <c r="FH296" s="3"/>
      <c r="FI296" s="3"/>
      <c r="FJ296" s="3"/>
      <c r="FK296" s="3"/>
      <c r="FL296" s="3"/>
      <c r="FM296" s="3"/>
      <c r="FN296" s="3"/>
      <c r="FO296" s="3"/>
      <c r="FP296" s="3"/>
      <c r="FQ296" s="3"/>
      <c r="FR296" s="3"/>
      <c r="FS296" s="3"/>
      <c r="FT296" s="3"/>
      <c r="FU296" s="3"/>
      <c r="FV296" s="3"/>
      <c r="FW296" s="19"/>
    </row>
    <row r="297" spans="1:181" ht="16.5" customHeight="1" x14ac:dyDescent="0.25">
      <c r="A297" s="44" t="s">
        <v>1523</v>
      </c>
      <c r="B297" s="3"/>
      <c r="C297" s="34" t="s">
        <v>1524</v>
      </c>
      <c r="D297" s="5" t="str">
        <f>VLOOKUP(F297,route!A:B,2,FALSE)</f>
        <v>P1 Curd</v>
      </c>
      <c r="E297" s="233">
        <v>4340</v>
      </c>
      <c r="F297" s="265" t="s">
        <v>372</v>
      </c>
      <c r="G297" s="231" t="s">
        <v>1525</v>
      </c>
      <c r="H297" s="193" t="s">
        <v>3300</v>
      </c>
      <c r="I297" s="193" t="s">
        <v>1525</v>
      </c>
      <c r="K297" s="193" t="s">
        <v>2636</v>
      </c>
      <c r="L297" s="193"/>
      <c r="M297" s="5" t="s">
        <v>676</v>
      </c>
      <c r="N297" s="21" t="s">
        <v>663</v>
      </c>
      <c r="O297" s="25"/>
      <c r="P297" s="21" t="s">
        <v>16</v>
      </c>
      <c r="Q297" s="21" t="s">
        <v>663</v>
      </c>
      <c r="R297" s="21">
        <v>4</v>
      </c>
      <c r="S297" s="21">
        <v>4</v>
      </c>
      <c r="T297" s="21">
        <v>3</v>
      </c>
      <c r="U297" s="21" t="s">
        <v>16</v>
      </c>
      <c r="V297" s="141" t="s">
        <v>2942</v>
      </c>
      <c r="W297" s="21" t="s">
        <v>16</v>
      </c>
      <c r="X297" s="21">
        <v>4</v>
      </c>
      <c r="Y297" s="21">
        <v>3</v>
      </c>
      <c r="Z297" s="21">
        <v>3</v>
      </c>
      <c r="AA297" s="21">
        <v>2</v>
      </c>
      <c r="AB297" s="21"/>
      <c r="AC297" s="214"/>
      <c r="AD297" s="214"/>
      <c r="AE297" s="21">
        <v>3</v>
      </c>
      <c r="AF297" s="21" t="s">
        <v>4</v>
      </c>
      <c r="AG297" s="21" t="s">
        <v>4</v>
      </c>
      <c r="AH297" s="21" t="s">
        <v>16</v>
      </c>
      <c r="AI297" s="21" t="s">
        <v>814</v>
      </c>
      <c r="AJ297" s="21" t="s">
        <v>814</v>
      </c>
      <c r="AK297" s="21" t="s">
        <v>4</v>
      </c>
      <c r="AL297" s="21" t="s">
        <v>16</v>
      </c>
      <c r="AM297" s="201" t="s">
        <v>3301</v>
      </c>
      <c r="AN297" s="387" t="s">
        <v>598</v>
      </c>
      <c r="AO297" s="314" t="e">
        <f>VLOOKUP(AN297,#REF!,1,FALSE)</f>
        <v>#REF!</v>
      </c>
      <c r="AP297" s="315">
        <f>VLOOKUP(F297,'Monthly AMS report'!GN:GO,2,FALSE)</f>
        <v>44481</v>
      </c>
      <c r="AQ297" s="316">
        <v>0.443</v>
      </c>
      <c r="AR297" s="22"/>
      <c r="AS297" s="22"/>
      <c r="AT297" s="5">
        <v>8</v>
      </c>
      <c r="AU297" s="5">
        <v>34</v>
      </c>
      <c r="AV297" s="5">
        <v>5</v>
      </c>
      <c r="AW297" s="5"/>
      <c r="AX297" s="5" t="s">
        <v>815</v>
      </c>
      <c r="AY297" s="5"/>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c r="DT297" s="3"/>
      <c r="DU297" s="3"/>
      <c r="DV297" s="3"/>
      <c r="DW297" s="3"/>
      <c r="DX297" s="3"/>
      <c r="DY297" s="3"/>
      <c r="DZ297" s="3"/>
      <c r="EA297" s="3"/>
      <c r="EB297" s="3"/>
      <c r="EC297" s="3"/>
      <c r="ED297" s="3"/>
      <c r="EE297" s="3"/>
      <c r="EF297" s="3"/>
      <c r="EG297" s="3"/>
      <c r="EH297" s="3"/>
      <c r="EI297" s="3"/>
      <c r="EJ297" s="3"/>
      <c r="EK297" s="3"/>
      <c r="EL297" s="3"/>
      <c r="EM297" s="3"/>
      <c r="EN297" s="3"/>
      <c r="EO297" s="3"/>
      <c r="EP297" s="3"/>
      <c r="EQ297" s="3"/>
      <c r="ER297" s="3"/>
      <c r="ES297" s="3"/>
      <c r="ET297" s="3"/>
      <c r="EU297" s="3"/>
      <c r="EV297" s="3"/>
      <c r="EW297" s="3"/>
      <c r="EX297" s="3"/>
      <c r="EY297" s="3"/>
      <c r="EZ297" s="3"/>
      <c r="FA297" s="3"/>
      <c r="FB297" s="3"/>
      <c r="FC297" s="3"/>
      <c r="FD297" s="3"/>
      <c r="FE297" s="3"/>
      <c r="FF297" s="3"/>
      <c r="FG297" s="3"/>
      <c r="FH297" s="3"/>
      <c r="FI297" s="3"/>
      <c r="FJ297" s="3"/>
      <c r="FK297" s="3"/>
      <c r="FL297" s="3"/>
      <c r="FM297" s="3"/>
      <c r="FN297" s="3"/>
      <c r="FO297" s="3"/>
      <c r="FP297" s="3"/>
      <c r="FQ297" s="3"/>
      <c r="FR297" s="3"/>
      <c r="FS297" s="3"/>
      <c r="FT297" s="3"/>
      <c r="FU297" s="3"/>
      <c r="FV297" s="3"/>
      <c r="FW297" s="19"/>
    </row>
    <row r="298" spans="1:181" ht="16.5" customHeight="1" x14ac:dyDescent="0.2">
      <c r="A298" s="43" t="s">
        <v>1515</v>
      </c>
      <c r="B298" s="3"/>
      <c r="C298" s="22" t="s">
        <v>1516</v>
      </c>
      <c r="D298" s="5" t="str">
        <f>VLOOKUP(F298,route!A:B,2,FALSE)</f>
        <v>P1 Curd</v>
      </c>
      <c r="E298" s="233">
        <v>4265</v>
      </c>
      <c r="F298" s="265" t="s">
        <v>367</v>
      </c>
      <c r="G298" s="231" t="s">
        <v>1517</v>
      </c>
      <c r="H298" s="193" t="s">
        <v>3302</v>
      </c>
      <c r="I298" s="193" t="s">
        <v>1517</v>
      </c>
      <c r="K298" s="193" t="s">
        <v>2636</v>
      </c>
      <c r="L298" s="193"/>
      <c r="M298" s="5" t="s">
        <v>676</v>
      </c>
      <c r="N298" s="21" t="s">
        <v>663</v>
      </c>
      <c r="O298" s="25"/>
      <c r="P298" s="21" t="s">
        <v>663</v>
      </c>
      <c r="Q298" s="21" t="s">
        <v>16</v>
      </c>
      <c r="R298" s="21">
        <v>4</v>
      </c>
      <c r="S298" s="21">
        <v>4</v>
      </c>
      <c r="T298" s="21">
        <v>4</v>
      </c>
      <c r="U298" s="21" t="s">
        <v>16</v>
      </c>
      <c r="V298" s="25"/>
      <c r="W298" s="21" t="s">
        <v>16</v>
      </c>
      <c r="X298" s="21">
        <v>4</v>
      </c>
      <c r="Y298" s="21" t="s">
        <v>663</v>
      </c>
      <c r="Z298" s="21" t="s">
        <v>4</v>
      </c>
      <c r="AA298" s="21" t="s">
        <v>663</v>
      </c>
      <c r="AB298" s="21"/>
      <c r="AC298" s="214"/>
      <c r="AD298" s="214"/>
      <c r="AE298" s="21" t="s">
        <v>4</v>
      </c>
      <c r="AF298" s="21" t="s">
        <v>4</v>
      </c>
      <c r="AG298" s="21" t="s">
        <v>4</v>
      </c>
      <c r="AH298" s="21" t="s">
        <v>16</v>
      </c>
      <c r="AI298" s="21" t="s">
        <v>4</v>
      </c>
      <c r="AJ298" s="21" t="s">
        <v>4</v>
      </c>
      <c r="AK298" s="21" t="s">
        <v>4</v>
      </c>
      <c r="AL298" s="21" t="s">
        <v>16</v>
      </c>
      <c r="AM298" s="25" t="s">
        <v>3303</v>
      </c>
      <c r="AN298" s="387"/>
      <c r="AO298" s="314" t="e">
        <f>VLOOKUP(AN298,#REF!,1,FALSE)</f>
        <v>#REF!</v>
      </c>
      <c r="AP298" s="315">
        <f>VLOOKUP(F298,'Monthly AMS report'!GN:GO,2,FALSE)</f>
        <v>44481</v>
      </c>
      <c r="AQ298" s="316" t="e">
        <v>#N/A</v>
      </c>
      <c r="AR298" s="22"/>
      <c r="AS298" s="22"/>
      <c r="AT298" s="5">
        <v>12</v>
      </c>
      <c r="AU298" s="5">
        <v>16</v>
      </c>
      <c r="AV298" s="5">
        <v>5</v>
      </c>
      <c r="AW298" s="5"/>
      <c r="AX298" s="5"/>
      <c r="AY298" s="5"/>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c r="DV298" s="3"/>
      <c r="DW298" s="3"/>
      <c r="DX298" s="3"/>
      <c r="DY298" s="3"/>
      <c r="DZ298" s="3"/>
      <c r="EA298" s="3"/>
      <c r="EB298" s="3"/>
      <c r="EC298" s="3"/>
      <c r="ED298" s="3"/>
      <c r="EE298" s="3"/>
      <c r="EF298" s="3"/>
      <c r="EG298" s="3"/>
      <c r="EH298" s="3"/>
      <c r="EI298" s="3"/>
      <c r="EJ298" s="3"/>
      <c r="EK298" s="3"/>
      <c r="EL298" s="3"/>
      <c r="EM298" s="3"/>
      <c r="EN298" s="3"/>
      <c r="EO298" s="3"/>
      <c r="EP298" s="3"/>
      <c r="EQ298" s="3"/>
      <c r="ER298" s="3"/>
      <c r="ES298" s="3"/>
      <c r="ET298" s="3"/>
      <c r="EU298" s="3"/>
      <c r="EV298" s="3"/>
      <c r="EW298" s="3"/>
      <c r="EX298" s="3"/>
      <c r="EY298" s="3"/>
      <c r="EZ298" s="3"/>
      <c r="FA298" s="3"/>
      <c r="FB298" s="3"/>
      <c r="FC298" s="3"/>
      <c r="FD298" s="3"/>
      <c r="FE298" s="3"/>
      <c r="FF298" s="3"/>
      <c r="FG298" s="3"/>
      <c r="FH298" s="3"/>
      <c r="FI298" s="3"/>
      <c r="FJ298" s="3"/>
      <c r="FK298" s="3"/>
      <c r="FL298" s="3"/>
      <c r="FM298" s="3"/>
      <c r="FN298" s="3"/>
      <c r="FO298" s="3"/>
      <c r="FP298" s="3"/>
      <c r="FQ298" s="3"/>
      <c r="FR298" s="3"/>
      <c r="FS298" s="3"/>
      <c r="FT298" s="3"/>
      <c r="FU298" s="3"/>
      <c r="FV298" s="3"/>
      <c r="FW298" s="19"/>
    </row>
    <row r="299" spans="1:181" ht="16.5" customHeight="1" x14ac:dyDescent="0.2">
      <c r="A299" s="43" t="s">
        <v>1521</v>
      </c>
      <c r="B299" s="3"/>
      <c r="C299" s="22" t="s">
        <v>1522</v>
      </c>
      <c r="D299" s="5" t="str">
        <f>VLOOKUP(F299,route!A:B,2,FALSE)</f>
        <v>P1 Curd</v>
      </c>
      <c r="E299" s="233">
        <v>4330</v>
      </c>
      <c r="F299" s="265" t="s">
        <v>370</v>
      </c>
      <c r="G299" s="231" t="s">
        <v>1522</v>
      </c>
      <c r="H299" s="193" t="s">
        <v>3304</v>
      </c>
      <c r="I299" s="193" t="s">
        <v>1522</v>
      </c>
      <c r="K299" s="193" t="s">
        <v>2636</v>
      </c>
      <c r="L299" s="193"/>
      <c r="M299" s="5" t="s">
        <v>676</v>
      </c>
      <c r="N299" s="21" t="s">
        <v>663</v>
      </c>
      <c r="O299" s="25"/>
      <c r="P299" s="21" t="s">
        <v>663</v>
      </c>
      <c r="Q299" s="21" t="s">
        <v>16</v>
      </c>
      <c r="R299" s="21" t="s">
        <v>663</v>
      </c>
      <c r="S299" s="21" t="s">
        <v>663</v>
      </c>
      <c r="T299" s="21" t="s">
        <v>663</v>
      </c>
      <c r="U299" s="21" t="s">
        <v>16</v>
      </c>
      <c r="V299" s="25"/>
      <c r="W299" s="21" t="s">
        <v>16</v>
      </c>
      <c r="X299" s="21" t="s">
        <v>663</v>
      </c>
      <c r="Y299" s="21" t="s">
        <v>663</v>
      </c>
      <c r="Z299" s="21" t="s">
        <v>4</v>
      </c>
      <c r="AA299" s="21" t="s">
        <v>663</v>
      </c>
      <c r="AB299" s="21"/>
      <c r="AC299" s="214"/>
      <c r="AD299" s="214"/>
      <c r="AE299" s="21" t="s">
        <v>4</v>
      </c>
      <c r="AF299" s="21" t="s">
        <v>4</v>
      </c>
      <c r="AG299" s="21" t="s">
        <v>4</v>
      </c>
      <c r="AH299" s="21" t="s">
        <v>16</v>
      </c>
      <c r="AI299" s="21" t="s">
        <v>4</v>
      </c>
      <c r="AJ299" s="21" t="s">
        <v>4</v>
      </c>
      <c r="AK299" s="21" t="s">
        <v>4</v>
      </c>
      <c r="AL299" s="21" t="s">
        <v>16</v>
      </c>
      <c r="AN299" s="387"/>
      <c r="AO299" s="314" t="e">
        <f>VLOOKUP(AN299,#REF!,1,FALSE)</f>
        <v>#REF!</v>
      </c>
      <c r="AP299" s="315">
        <f>VLOOKUP(F299,'Monthly AMS report'!GN:GO,2,FALSE)</f>
        <v>44481</v>
      </c>
      <c r="AQ299" s="316" t="e">
        <v>#N/A</v>
      </c>
      <c r="AR299" s="22"/>
      <c r="AS299" s="22"/>
      <c r="AT299" s="5">
        <v>6</v>
      </c>
      <c r="AU299" s="5">
        <v>16</v>
      </c>
      <c r="AV299" s="5">
        <v>5</v>
      </c>
      <c r="AW299" s="5"/>
      <c r="AX299" s="5"/>
      <c r="AY299" s="5"/>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c r="DP299" s="3"/>
      <c r="DQ299" s="3"/>
      <c r="DR299" s="3"/>
      <c r="DS299" s="3"/>
      <c r="DT299" s="3"/>
      <c r="DU299" s="3"/>
      <c r="DV299" s="3"/>
      <c r="DW299" s="3"/>
      <c r="DX299" s="3"/>
      <c r="DY299" s="3"/>
      <c r="DZ299" s="3"/>
      <c r="EA299" s="3"/>
      <c r="EB299" s="3"/>
      <c r="EC299" s="3"/>
      <c r="ED299" s="3"/>
      <c r="EE299" s="3"/>
      <c r="EF299" s="3"/>
      <c r="EG299" s="3"/>
      <c r="EH299" s="3"/>
      <c r="EI299" s="3"/>
      <c r="EJ299" s="3"/>
      <c r="EK299" s="3"/>
      <c r="EL299" s="3"/>
      <c r="EM299" s="3"/>
      <c r="EN299" s="3"/>
      <c r="EO299" s="3"/>
      <c r="EP299" s="3"/>
      <c r="EQ299" s="3"/>
      <c r="ER299" s="3"/>
      <c r="ES299" s="3"/>
      <c r="ET299" s="3"/>
      <c r="EU299" s="3"/>
      <c r="EV299" s="3"/>
      <c r="EW299" s="3"/>
      <c r="EX299" s="3"/>
      <c r="EY299" s="3"/>
      <c r="EZ299" s="3"/>
      <c r="FA299" s="3"/>
      <c r="FB299" s="3"/>
      <c r="FC299" s="3"/>
      <c r="FD299" s="3"/>
      <c r="FE299" s="3"/>
      <c r="FF299" s="3"/>
      <c r="FG299" s="3"/>
      <c r="FH299" s="3"/>
      <c r="FI299" s="3"/>
      <c r="FJ299" s="3"/>
      <c r="FK299" s="3"/>
      <c r="FL299" s="3"/>
      <c r="FM299" s="3"/>
      <c r="FN299" s="3"/>
      <c r="FO299" s="3"/>
      <c r="FP299" s="3"/>
      <c r="FQ299" s="3"/>
      <c r="FR299" s="3"/>
      <c r="FS299" s="3"/>
      <c r="FT299" s="3"/>
      <c r="FU299" s="3"/>
      <c r="FV299" s="3"/>
      <c r="FW299" s="19"/>
    </row>
    <row r="300" spans="1:181" ht="16.5" customHeight="1" x14ac:dyDescent="0.2">
      <c r="A300" s="43" t="s">
        <v>1530</v>
      </c>
      <c r="B300" s="3"/>
      <c r="C300" s="22" t="s">
        <v>1531</v>
      </c>
      <c r="D300" s="5" t="str">
        <f>VLOOKUP(F300,route!A:B,2,FALSE)</f>
        <v>P1 Curd</v>
      </c>
      <c r="E300" s="233">
        <v>4350</v>
      </c>
      <c r="F300" s="265" t="s">
        <v>377</v>
      </c>
      <c r="G300" s="231" t="s">
        <v>1532</v>
      </c>
      <c r="H300" s="193" t="s">
        <v>2786</v>
      </c>
      <c r="I300" s="193" t="s">
        <v>3305</v>
      </c>
      <c r="K300" s="193" t="s">
        <v>2636</v>
      </c>
      <c r="L300" s="193"/>
      <c r="M300" s="5" t="s">
        <v>676</v>
      </c>
      <c r="N300" s="21" t="s">
        <v>663</v>
      </c>
      <c r="O300" s="25"/>
      <c r="P300" s="21" t="s">
        <v>663</v>
      </c>
      <c r="Q300" s="21" t="s">
        <v>16</v>
      </c>
      <c r="R300" s="21" t="s">
        <v>663</v>
      </c>
      <c r="S300" s="21" t="s">
        <v>663</v>
      </c>
      <c r="T300" s="21" t="s">
        <v>663</v>
      </c>
      <c r="U300" s="21" t="s">
        <v>16</v>
      </c>
      <c r="V300" s="25"/>
      <c r="W300" s="21" t="s">
        <v>16</v>
      </c>
      <c r="X300" s="21" t="s">
        <v>663</v>
      </c>
      <c r="Y300" s="21" t="s">
        <v>16</v>
      </c>
      <c r="Z300" s="21" t="s">
        <v>4</v>
      </c>
      <c r="AA300" s="21" t="s">
        <v>663</v>
      </c>
      <c r="AB300" s="21"/>
      <c r="AC300" s="214"/>
      <c r="AD300" s="214"/>
      <c r="AE300" s="21" t="s">
        <v>4</v>
      </c>
      <c r="AF300" s="21" t="s">
        <v>4</v>
      </c>
      <c r="AG300" s="21" t="s">
        <v>4</v>
      </c>
      <c r="AH300" s="21" t="s">
        <v>16</v>
      </c>
      <c r="AI300" s="21" t="s">
        <v>16</v>
      </c>
      <c r="AJ300" s="21" t="s">
        <v>4</v>
      </c>
      <c r="AK300" s="21" t="s">
        <v>4</v>
      </c>
      <c r="AL300" s="21" t="s">
        <v>16</v>
      </c>
      <c r="AN300" s="387"/>
      <c r="AO300" s="314" t="e">
        <f>VLOOKUP(AN300,#REF!,1,FALSE)</f>
        <v>#REF!</v>
      </c>
      <c r="AP300" s="315">
        <f>VLOOKUP(F300,'Monthly AMS report'!GN:GO,2,FALSE)</f>
        <v>44481</v>
      </c>
      <c r="AQ300" s="316" t="e">
        <v>#N/A</v>
      </c>
      <c r="AR300" s="22"/>
      <c r="AS300" s="22"/>
      <c r="AT300" s="5">
        <v>6</v>
      </c>
      <c r="AU300" s="5">
        <v>16</v>
      </c>
      <c r="AV300" s="5">
        <v>49</v>
      </c>
      <c r="AW300" s="5"/>
      <c r="AX300" s="5"/>
      <c r="AY300" s="5"/>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c r="DV300" s="3"/>
      <c r="DW300" s="3"/>
      <c r="DX300" s="3"/>
      <c r="DY300" s="3"/>
      <c r="DZ300" s="3"/>
      <c r="EA300" s="3"/>
      <c r="EB300" s="3"/>
      <c r="EC300" s="3"/>
      <c r="ED300" s="3"/>
      <c r="EE300" s="3"/>
      <c r="EF300" s="3"/>
      <c r="EG300" s="3"/>
      <c r="EH300" s="3"/>
      <c r="EI300" s="3"/>
      <c r="EJ300" s="3"/>
      <c r="EK300" s="3"/>
      <c r="EL300" s="3"/>
      <c r="EM300" s="3"/>
      <c r="EN300" s="3"/>
      <c r="EO300" s="3"/>
      <c r="EP300" s="3"/>
      <c r="EQ300" s="3"/>
      <c r="ER300" s="3"/>
      <c r="ES300" s="3"/>
      <c r="ET300" s="3"/>
      <c r="EU300" s="3"/>
      <c r="EV300" s="3"/>
      <c r="EW300" s="3"/>
      <c r="EX300" s="3"/>
      <c r="EY300" s="3"/>
      <c r="EZ300" s="3"/>
      <c r="FA300" s="3"/>
      <c r="FB300" s="3"/>
      <c r="FC300" s="3"/>
      <c r="FD300" s="3"/>
      <c r="FE300" s="3"/>
      <c r="FF300" s="3"/>
      <c r="FG300" s="3"/>
      <c r="FH300" s="3"/>
      <c r="FI300" s="3"/>
      <c r="FJ300" s="3"/>
      <c r="FK300" s="3"/>
      <c r="FL300" s="3"/>
      <c r="FM300" s="3"/>
      <c r="FN300" s="3"/>
      <c r="FO300" s="3"/>
      <c r="FP300" s="3"/>
      <c r="FQ300" s="3"/>
      <c r="FR300" s="3"/>
      <c r="FS300" s="3"/>
      <c r="FT300" s="3"/>
      <c r="FU300" s="3"/>
      <c r="FV300" s="3"/>
      <c r="FW300" s="19"/>
    </row>
    <row r="301" spans="1:181" ht="16.5" customHeight="1" x14ac:dyDescent="0.25">
      <c r="A301" s="43" t="s">
        <v>3306</v>
      </c>
      <c r="B301" s="3"/>
      <c r="C301" s="3" t="s">
        <v>3307</v>
      </c>
      <c r="D301" s="5" t="str">
        <f>VLOOKUP(F301,route!A:B,2,FALSE)</f>
        <v>P1 Curd</v>
      </c>
      <c r="E301" s="232"/>
      <c r="F301" s="263" t="s">
        <v>381</v>
      </c>
      <c r="G301" s="231" t="s">
        <v>3308</v>
      </c>
      <c r="H301" s="235"/>
      <c r="J301" s="6"/>
      <c r="L301" s="193"/>
      <c r="M301" s="5" t="s">
        <v>1479</v>
      </c>
      <c r="N301" s="25" t="s">
        <v>16</v>
      </c>
      <c r="O301" s="25" t="s">
        <v>16</v>
      </c>
      <c r="P301" s="25" t="s">
        <v>16</v>
      </c>
      <c r="Q301" s="25" t="s">
        <v>16</v>
      </c>
      <c r="R301" s="25" t="s">
        <v>16</v>
      </c>
      <c r="S301" s="25" t="s">
        <v>16</v>
      </c>
      <c r="T301" s="25" t="s">
        <v>16</v>
      </c>
      <c r="U301" s="25" t="s">
        <v>16</v>
      </c>
      <c r="V301" s="25"/>
      <c r="W301" s="25" t="s">
        <v>16</v>
      </c>
      <c r="X301" s="25" t="s">
        <v>16</v>
      </c>
      <c r="Y301" s="25" t="s">
        <v>16</v>
      </c>
      <c r="Z301" s="25" t="s">
        <v>16</v>
      </c>
      <c r="AA301" s="25" t="s">
        <v>16</v>
      </c>
      <c r="AB301" s="25"/>
      <c r="AC301" s="214"/>
      <c r="AD301" s="214"/>
      <c r="AE301" s="25" t="s">
        <v>16</v>
      </c>
      <c r="AF301" s="25" t="s">
        <v>16</v>
      </c>
      <c r="AG301" s="21" t="s">
        <v>663</v>
      </c>
      <c r="AH301" s="21" t="s">
        <v>16</v>
      </c>
      <c r="AI301" s="21" t="s">
        <v>16</v>
      </c>
      <c r="AJ301" s="21" t="s">
        <v>819</v>
      </c>
      <c r="AK301" s="21" t="s">
        <v>16</v>
      </c>
      <c r="AL301" s="21" t="s">
        <v>16</v>
      </c>
      <c r="AN301" s="387"/>
      <c r="AO301" s="95"/>
      <c r="AP301" s="315">
        <f>VLOOKUP(F301,'Monthly AMS report'!GN:GO,2,FALSE)</f>
        <v>44469</v>
      </c>
      <c r="AQ301" s="316"/>
      <c r="AR301" s="22"/>
      <c r="AS301" s="22"/>
      <c r="AT301" s="5">
        <v>8</v>
      </c>
      <c r="AV301" s="5"/>
      <c r="AW301" s="5"/>
      <c r="AX301" s="5"/>
      <c r="AY301" s="5"/>
      <c r="AZ301" s="3"/>
      <c r="BA301" s="3"/>
      <c r="BB301" s="3"/>
      <c r="BC301" s="3"/>
      <c r="BD301" s="3"/>
      <c r="BE301" s="3"/>
      <c r="BF301" s="3"/>
      <c r="BG301" s="3"/>
      <c r="BH301" s="3"/>
      <c r="BI301" s="3"/>
      <c r="BJ301" s="3"/>
      <c r="BK301" s="3"/>
      <c r="BL301" s="3"/>
      <c r="BM301" s="3"/>
      <c r="BN301" s="3"/>
      <c r="BO301" s="3"/>
      <c r="BP301" s="3"/>
      <c r="BQ301" s="3"/>
      <c r="BR301" s="3"/>
      <c r="BS301" s="3"/>
      <c r="BT301" s="3"/>
      <c r="BU301" s="5"/>
      <c r="BV301" s="5"/>
      <c r="BW301" s="5"/>
      <c r="BX301" s="5"/>
      <c r="BY301" s="5"/>
      <c r="BZ301" s="5"/>
      <c r="CA301" s="5"/>
      <c r="CB301" s="5"/>
      <c r="CC301" s="5"/>
      <c r="CD301" s="5"/>
      <c r="CE301" s="5"/>
      <c r="CF301" s="5"/>
      <c r="CG301" s="5"/>
      <c r="CH301" s="5"/>
      <c r="CI301" s="5"/>
      <c r="CJ301" s="5"/>
      <c r="CK301" s="5"/>
      <c r="CL301" s="5"/>
      <c r="CM301" s="5"/>
      <c r="CN301" s="5"/>
      <c r="CO301" s="5"/>
      <c r="CP301" s="5"/>
      <c r="CQ301" s="5"/>
      <c r="CR301" s="5"/>
      <c r="CS301" s="5"/>
      <c r="CT301" s="5"/>
      <c r="CU301" s="5"/>
      <c r="CV301" s="5"/>
      <c r="CW301" s="5"/>
      <c r="CX301" s="5"/>
      <c r="CY301" s="5"/>
      <c r="CZ301" s="5"/>
      <c r="DA301" s="5"/>
      <c r="DB301" s="5"/>
      <c r="DC301" s="5"/>
      <c r="DD301" s="5"/>
      <c r="DE301" s="5"/>
      <c r="DF301" s="5"/>
      <c r="DG301" s="5"/>
      <c r="DH301" s="5"/>
      <c r="DI301" s="5"/>
      <c r="DJ301" s="5"/>
      <c r="DK301" s="5"/>
      <c r="DL301" s="5"/>
      <c r="DM301" s="5"/>
      <c r="DN301" s="5"/>
      <c r="DO301" s="5"/>
      <c r="DP301" s="5"/>
      <c r="DQ301" s="5"/>
      <c r="DR301" s="5"/>
      <c r="DS301" s="5"/>
      <c r="DT301" s="5"/>
      <c r="DU301" s="5"/>
      <c r="DV301" s="5"/>
      <c r="DW301" s="5"/>
      <c r="DX301" s="5"/>
      <c r="DY301" s="5"/>
      <c r="DZ301" s="5"/>
      <c r="EA301" s="5"/>
      <c r="EB301" s="5"/>
      <c r="EC301" s="5"/>
      <c r="ED301" s="5"/>
      <c r="EE301" s="5"/>
      <c r="EF301" s="5"/>
      <c r="EG301" s="5"/>
      <c r="EH301" s="5"/>
      <c r="EI301" s="5"/>
      <c r="EJ301" s="5"/>
      <c r="EK301" s="5"/>
      <c r="EL301" s="5"/>
      <c r="EM301" s="5"/>
      <c r="EN301" s="5"/>
      <c r="EO301" s="5"/>
      <c r="EP301" s="5"/>
      <c r="EQ301" s="5"/>
      <c r="ER301" s="5"/>
      <c r="ES301" s="5"/>
      <c r="ET301" s="5"/>
      <c r="EU301" s="5"/>
      <c r="EV301" s="5"/>
      <c r="EW301" s="5"/>
      <c r="EX301" s="5"/>
      <c r="EY301" s="5"/>
      <c r="EZ301" s="5"/>
      <c r="FA301" s="5"/>
      <c r="FB301" s="5"/>
      <c r="FC301" s="5"/>
      <c r="FD301" s="5"/>
      <c r="FE301" s="5"/>
      <c r="FF301" s="5"/>
      <c r="FG301" s="5"/>
      <c r="FH301" s="5"/>
      <c r="FI301" s="5"/>
      <c r="FJ301" s="5"/>
      <c r="FK301" s="5"/>
      <c r="FL301" s="5"/>
      <c r="FM301" s="5"/>
      <c r="FN301" s="5"/>
      <c r="FO301" s="5"/>
      <c r="FP301" s="5"/>
      <c r="FQ301" s="5"/>
      <c r="FR301" s="5"/>
      <c r="FS301" s="5"/>
      <c r="FT301" s="3"/>
      <c r="FU301" s="3"/>
      <c r="FV301" s="3"/>
      <c r="FW301" s="19"/>
    </row>
    <row r="302" spans="1:181" ht="16.5" customHeight="1" x14ac:dyDescent="0.25">
      <c r="A302" s="43" t="s">
        <v>1795</v>
      </c>
      <c r="B302" s="3"/>
      <c r="C302" s="22" t="s">
        <v>1796</v>
      </c>
      <c r="D302" s="5" t="str">
        <f>VLOOKUP(F302,route!A:B,2,FALSE)</f>
        <v>P1 Curd</v>
      </c>
      <c r="E302" s="233">
        <v>4351</v>
      </c>
      <c r="F302" s="265" t="s">
        <v>378</v>
      </c>
      <c r="G302" s="231" t="s">
        <v>1797</v>
      </c>
      <c r="H302" s="193" t="s">
        <v>3309</v>
      </c>
      <c r="I302" s="193" t="s">
        <v>1797</v>
      </c>
      <c r="K302" s="193" t="s">
        <v>2636</v>
      </c>
      <c r="L302" s="193"/>
      <c r="M302" s="5" t="s">
        <v>676</v>
      </c>
      <c r="N302" s="21" t="s">
        <v>663</v>
      </c>
      <c r="O302" s="25"/>
      <c r="P302" s="21" t="s">
        <v>16</v>
      </c>
      <c r="Q302" s="21" t="s">
        <v>663</v>
      </c>
      <c r="R302" s="21" t="s">
        <v>663</v>
      </c>
      <c r="S302" s="21" t="s">
        <v>663</v>
      </c>
      <c r="T302" s="21" t="s">
        <v>663</v>
      </c>
      <c r="U302" s="21" t="s">
        <v>16</v>
      </c>
      <c r="V302" s="25"/>
      <c r="W302" s="21" t="s">
        <v>16</v>
      </c>
      <c r="X302" s="21" t="s">
        <v>663</v>
      </c>
      <c r="Y302" s="21" t="s">
        <v>663</v>
      </c>
      <c r="Z302" s="21" t="s">
        <v>4</v>
      </c>
      <c r="AA302" s="21">
        <v>2</v>
      </c>
      <c r="AB302" s="21"/>
      <c r="AC302" s="214"/>
      <c r="AD302" s="214"/>
      <c r="AE302" s="21">
        <v>2</v>
      </c>
      <c r="AF302" s="21" t="s">
        <v>4</v>
      </c>
      <c r="AG302" s="21" t="s">
        <v>4</v>
      </c>
      <c r="AH302" s="21" t="s">
        <v>16</v>
      </c>
      <c r="AI302" s="21" t="s">
        <v>4</v>
      </c>
      <c r="AJ302" s="21" t="s">
        <v>4</v>
      </c>
      <c r="AK302" s="21" t="s">
        <v>4</v>
      </c>
      <c r="AL302" s="21" t="s">
        <v>16</v>
      </c>
      <c r="AM302" s="204" t="s">
        <v>3310</v>
      </c>
      <c r="AN302" s="317" t="s">
        <v>598</v>
      </c>
      <c r="AO302" s="314" t="e">
        <f>VLOOKUP(AN302,#REF!,1,FALSE)</f>
        <v>#REF!</v>
      </c>
      <c r="AP302" s="315">
        <f>VLOOKUP(F302,'Monthly AMS report'!GN:GO,2,FALSE)</f>
        <v>44481</v>
      </c>
      <c r="AQ302" s="316" t="e">
        <v>#N/A</v>
      </c>
      <c r="AR302" s="22"/>
      <c r="AS302" s="22"/>
      <c r="AT302" s="5">
        <v>4</v>
      </c>
      <c r="AU302" s="5">
        <v>16</v>
      </c>
      <c r="AV302" s="5">
        <v>5</v>
      </c>
      <c r="AW302" s="5"/>
      <c r="AX302" s="5"/>
      <c r="AY302" s="5"/>
      <c r="AZ302" s="3"/>
      <c r="BA302" s="3"/>
      <c r="BB302" s="3"/>
      <c r="BC302" s="3" t="s">
        <v>716</v>
      </c>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c r="DA302" s="3"/>
      <c r="DB302" s="3"/>
      <c r="DC302" s="3"/>
      <c r="DD302" s="3"/>
      <c r="DE302" s="3"/>
      <c r="DF302" s="3"/>
      <c r="DG302" s="3"/>
      <c r="DH302" s="3"/>
      <c r="DI302" s="3"/>
      <c r="DJ302" s="3"/>
      <c r="DK302" s="3"/>
      <c r="DL302" s="3"/>
      <c r="DM302" s="3"/>
      <c r="DN302" s="3"/>
      <c r="DO302" s="3"/>
      <c r="DP302" s="3"/>
      <c r="DQ302" s="3"/>
      <c r="DR302" s="3"/>
      <c r="DS302" s="3"/>
      <c r="DT302" s="3"/>
      <c r="DU302" s="3"/>
      <c r="DV302" s="3"/>
      <c r="DW302" s="3"/>
      <c r="DX302" s="3"/>
      <c r="DY302" s="3"/>
      <c r="DZ302" s="3"/>
      <c r="EA302" s="3"/>
      <c r="EB302" s="3"/>
      <c r="EC302" s="3"/>
      <c r="ED302" s="3"/>
      <c r="EE302" s="3"/>
      <c r="EF302" s="3"/>
      <c r="EG302" s="3"/>
      <c r="EH302" s="3"/>
      <c r="EI302" s="3"/>
      <c r="EJ302" s="3"/>
      <c r="EK302" s="3"/>
      <c r="EL302" s="3"/>
      <c r="EM302" s="3"/>
      <c r="EN302" s="3"/>
      <c r="EO302" s="3"/>
      <c r="EP302" s="3"/>
      <c r="EQ302" s="3"/>
      <c r="ER302" s="3"/>
      <c r="ES302" s="3"/>
      <c r="ET302" s="3"/>
      <c r="EU302" s="3"/>
      <c r="EV302" s="3"/>
      <c r="EW302" s="3"/>
      <c r="EX302" s="3"/>
      <c r="EY302" s="3"/>
      <c r="EZ302" s="3"/>
      <c r="FA302" s="3"/>
      <c r="FB302" s="3"/>
      <c r="FC302" s="3"/>
      <c r="FD302" s="3"/>
      <c r="FE302" s="3"/>
      <c r="FF302" s="3"/>
      <c r="FG302" s="3"/>
      <c r="FH302" s="3"/>
      <c r="FI302" s="3"/>
      <c r="FJ302" s="3"/>
      <c r="FK302" s="3"/>
      <c r="FL302" s="3"/>
      <c r="FM302" s="3"/>
      <c r="FN302" s="3"/>
      <c r="FO302" s="3"/>
      <c r="FP302" s="3"/>
      <c r="FQ302" s="3"/>
      <c r="FR302" s="3"/>
      <c r="FS302" s="3"/>
      <c r="FT302" s="3"/>
      <c r="FU302" s="3"/>
      <c r="FV302" s="3"/>
      <c r="FW302" s="19"/>
    </row>
    <row r="303" spans="1:181" ht="16.5" customHeight="1" x14ac:dyDescent="0.25">
      <c r="A303" s="44" t="s">
        <v>1559</v>
      </c>
      <c r="B303" s="3"/>
      <c r="C303" s="6" t="s">
        <v>1560</v>
      </c>
      <c r="D303" s="5" t="str">
        <f>VLOOKUP(F303,route!A:B,2,FALSE)</f>
        <v>P1 Curd</v>
      </c>
      <c r="E303" s="193">
        <v>342</v>
      </c>
      <c r="F303" s="265" t="s">
        <v>394</v>
      </c>
      <c r="G303" s="231" t="s">
        <v>1561</v>
      </c>
      <c r="H303" s="193" t="s">
        <v>3311</v>
      </c>
      <c r="I303" s="193" t="s">
        <v>1561</v>
      </c>
      <c r="K303" s="193" t="s">
        <v>2636</v>
      </c>
      <c r="L303" s="193"/>
      <c r="M303" s="5" t="s">
        <v>676</v>
      </c>
      <c r="N303" s="21" t="s">
        <v>16</v>
      </c>
      <c r="O303" s="25"/>
      <c r="P303" s="21" t="s">
        <v>663</v>
      </c>
      <c r="Q303" s="21" t="s">
        <v>663</v>
      </c>
      <c r="R303" s="21" t="s">
        <v>663</v>
      </c>
      <c r="S303" s="21" t="s">
        <v>16</v>
      </c>
      <c r="T303" s="21" t="s">
        <v>16</v>
      </c>
      <c r="U303" s="21" t="s">
        <v>16</v>
      </c>
      <c r="V303" s="25"/>
      <c r="W303" s="21" t="s">
        <v>16</v>
      </c>
      <c r="X303" s="21" t="s">
        <v>663</v>
      </c>
      <c r="Y303" s="21" t="s">
        <v>16</v>
      </c>
      <c r="Z303" s="21" t="s">
        <v>16</v>
      </c>
      <c r="AA303" s="21" t="s">
        <v>16</v>
      </c>
      <c r="AB303" s="21"/>
      <c r="AC303" s="214"/>
      <c r="AD303" s="214"/>
      <c r="AE303" s="21" t="s">
        <v>4</v>
      </c>
      <c r="AF303" s="21" t="s">
        <v>16</v>
      </c>
      <c r="AG303" s="21" t="s">
        <v>4</v>
      </c>
      <c r="AH303" s="21" t="s">
        <v>16</v>
      </c>
      <c r="AI303" s="21" t="s">
        <v>664</v>
      </c>
      <c r="AJ303" s="21" t="s">
        <v>16</v>
      </c>
      <c r="AK303" s="21" t="s">
        <v>16</v>
      </c>
      <c r="AL303" s="21" t="s">
        <v>16</v>
      </c>
      <c r="AN303" s="387"/>
      <c r="AO303" s="314" t="e">
        <f>VLOOKUP(AN303,#REF!,1,FALSE)</f>
        <v>#REF!</v>
      </c>
      <c r="AP303" s="315">
        <f>VLOOKUP(F303,'Monthly AMS report'!GN:GO,2,FALSE)</f>
        <v>44433</v>
      </c>
      <c r="AQ303" s="316" t="e">
        <v>#N/A</v>
      </c>
      <c r="AR303" s="22"/>
      <c r="AS303" s="22"/>
      <c r="AT303" s="5">
        <v>3</v>
      </c>
      <c r="AU303" s="5">
        <v>18</v>
      </c>
      <c r="AV303" s="5" t="e">
        <v>#N/A</v>
      </c>
      <c r="AW303" s="5"/>
      <c r="AX303" s="5"/>
      <c r="AY303" s="5"/>
      <c r="AZ303" s="3"/>
      <c r="BA303" s="3"/>
      <c r="BB303" s="3"/>
      <c r="BC303" s="3" t="s">
        <v>716</v>
      </c>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c r="DA303" s="3"/>
      <c r="DB303" s="3"/>
      <c r="DC303" s="3"/>
      <c r="DD303" s="3"/>
      <c r="DE303" s="3"/>
      <c r="DF303" s="3"/>
      <c r="DG303" s="3"/>
      <c r="DH303" s="3"/>
      <c r="DI303" s="3"/>
      <c r="DJ303" s="3"/>
      <c r="DK303" s="3"/>
      <c r="DL303" s="3"/>
      <c r="DM303" s="3"/>
      <c r="DN303" s="3"/>
      <c r="DO303" s="3"/>
      <c r="DP303" s="3"/>
      <c r="DQ303" s="3"/>
      <c r="DR303" s="3"/>
      <c r="DS303" s="3"/>
      <c r="DT303" s="3"/>
      <c r="DU303" s="3"/>
      <c r="DV303" s="3"/>
      <c r="DW303" s="3"/>
      <c r="DX303" s="3"/>
      <c r="DY303" s="3"/>
      <c r="DZ303" s="3"/>
      <c r="EA303" s="3"/>
      <c r="EB303" s="3"/>
      <c r="EC303" s="3"/>
      <c r="ED303" s="3"/>
      <c r="EE303" s="3"/>
      <c r="EF303" s="3"/>
      <c r="EG303" s="3"/>
      <c r="EH303" s="3"/>
      <c r="EI303" s="3"/>
      <c r="EJ303" s="3"/>
      <c r="EK303" s="3"/>
      <c r="EL303" s="3"/>
      <c r="EM303" s="3"/>
      <c r="EN303" s="3"/>
      <c r="EO303" s="3"/>
      <c r="EP303" s="3"/>
      <c r="EQ303" s="3"/>
      <c r="ER303" s="3"/>
      <c r="ES303" s="3"/>
      <c r="ET303" s="3"/>
      <c r="EU303" s="3"/>
      <c r="EV303" s="3"/>
      <c r="EW303" s="3"/>
      <c r="EX303" s="3"/>
      <c r="EY303" s="3"/>
      <c r="EZ303" s="3"/>
      <c r="FA303" s="3"/>
      <c r="FB303" s="3"/>
      <c r="FC303" s="3"/>
      <c r="FD303" s="3"/>
      <c r="FE303" s="3"/>
      <c r="FF303" s="3"/>
      <c r="FG303" s="3"/>
      <c r="FH303" s="3"/>
      <c r="FI303" s="3"/>
      <c r="FJ303" s="3"/>
      <c r="FK303" s="3"/>
      <c r="FL303" s="3"/>
      <c r="FM303" s="3"/>
      <c r="FN303" s="3"/>
      <c r="FO303" s="3"/>
      <c r="FP303" s="3"/>
      <c r="FQ303" s="3"/>
      <c r="FR303" s="3"/>
      <c r="FS303" s="3"/>
      <c r="FT303" s="3"/>
      <c r="FU303" s="3"/>
      <c r="FV303" s="3"/>
      <c r="FW303" s="19"/>
    </row>
    <row r="304" spans="1:181" ht="16.5" customHeight="1" x14ac:dyDescent="0.2">
      <c r="A304" s="43" t="s">
        <v>1572</v>
      </c>
      <c r="B304" s="3"/>
      <c r="C304" s="22" t="s">
        <v>1573</v>
      </c>
      <c r="D304" s="5" t="str">
        <f>VLOOKUP(F304,route!A:B,2,FALSE)</f>
        <v>P1 Curd</v>
      </c>
      <c r="E304" s="233">
        <v>9319</v>
      </c>
      <c r="F304" s="265" t="s">
        <v>402</v>
      </c>
      <c r="G304" s="231" t="s">
        <v>1574</v>
      </c>
      <c r="H304" s="193" t="s">
        <v>1574</v>
      </c>
      <c r="I304" s="193" t="s">
        <v>1574</v>
      </c>
      <c r="K304" s="193" t="s">
        <v>2636</v>
      </c>
      <c r="L304" s="193"/>
      <c r="M304" s="5" t="s">
        <v>676</v>
      </c>
      <c r="N304" s="21" t="s">
        <v>663</v>
      </c>
      <c r="O304" s="25"/>
      <c r="P304" s="21" t="s">
        <v>663</v>
      </c>
      <c r="Q304" s="21" t="s">
        <v>16</v>
      </c>
      <c r="R304" s="21" t="s">
        <v>663</v>
      </c>
      <c r="S304" s="21" t="s">
        <v>663</v>
      </c>
      <c r="T304" s="21" t="s">
        <v>663</v>
      </c>
      <c r="U304" s="21" t="s">
        <v>16</v>
      </c>
      <c r="V304" s="25"/>
      <c r="W304" s="21" t="s">
        <v>16</v>
      </c>
      <c r="X304" s="21" t="s">
        <v>663</v>
      </c>
      <c r="Y304" s="21" t="s">
        <v>663</v>
      </c>
      <c r="Z304" s="21" t="s">
        <v>4</v>
      </c>
      <c r="AA304" s="21" t="s">
        <v>663</v>
      </c>
      <c r="AB304" s="21"/>
      <c r="AC304" s="214"/>
      <c r="AD304" s="214"/>
      <c r="AE304" s="21" t="s">
        <v>4</v>
      </c>
      <c r="AF304" s="21" t="s">
        <v>4</v>
      </c>
      <c r="AG304" s="21" t="s">
        <v>4</v>
      </c>
      <c r="AH304" s="21" t="s">
        <v>16</v>
      </c>
      <c r="AI304" s="21" t="s">
        <v>4</v>
      </c>
      <c r="AJ304" s="21" t="s">
        <v>16</v>
      </c>
      <c r="AK304" s="21" t="s">
        <v>4</v>
      </c>
      <c r="AL304" s="21" t="s">
        <v>16</v>
      </c>
      <c r="AN304" s="387"/>
      <c r="AO304" s="314" t="e">
        <f>VLOOKUP(AN304,#REF!,1,FALSE)</f>
        <v>#REF!</v>
      </c>
      <c r="AP304" s="315">
        <f>VLOOKUP(F304,'Monthly AMS report'!GN:GO,2,FALSE)</f>
        <v>44481</v>
      </c>
      <c r="AQ304" s="316" t="e">
        <v>#N/A</v>
      </c>
      <c r="AR304" s="22"/>
      <c r="AS304" s="22"/>
      <c r="AT304" s="5"/>
      <c r="AU304" s="5">
        <v>16</v>
      </c>
      <c r="AV304" s="5">
        <v>5</v>
      </c>
      <c r="AW304" s="5"/>
      <c r="AX304" s="5"/>
      <c r="AY304" s="5"/>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c r="DA304" s="3"/>
      <c r="DB304" s="3"/>
      <c r="DC304" s="3"/>
      <c r="DD304" s="3"/>
      <c r="DE304" s="3"/>
      <c r="DF304" s="3"/>
      <c r="DG304" s="3"/>
      <c r="DH304" s="3"/>
      <c r="DI304" s="3"/>
      <c r="DJ304" s="3"/>
      <c r="DK304" s="3"/>
      <c r="DL304" s="3"/>
      <c r="DM304" s="3"/>
      <c r="DN304" s="3"/>
      <c r="DO304" s="3"/>
      <c r="DP304" s="3"/>
      <c r="DQ304" s="3"/>
      <c r="DR304" s="3"/>
      <c r="DS304" s="3"/>
      <c r="DT304" s="3"/>
      <c r="DU304" s="3"/>
      <c r="DV304" s="3"/>
      <c r="DW304" s="3"/>
      <c r="DX304" s="3"/>
      <c r="DY304" s="3"/>
      <c r="DZ304" s="3"/>
      <c r="EA304" s="3"/>
      <c r="EB304" s="3"/>
      <c r="EC304" s="3"/>
      <c r="ED304" s="3"/>
      <c r="EE304" s="3"/>
      <c r="EF304" s="3"/>
      <c r="EG304" s="3"/>
      <c r="EH304" s="3"/>
      <c r="EI304" s="3"/>
      <c r="EJ304" s="3"/>
      <c r="EK304" s="3"/>
      <c r="EL304" s="3"/>
      <c r="EM304" s="3"/>
      <c r="EN304" s="3"/>
      <c r="EO304" s="3"/>
      <c r="EP304" s="3"/>
      <c r="EQ304" s="3"/>
      <c r="ER304" s="3"/>
      <c r="ES304" s="3"/>
      <c r="ET304" s="3"/>
      <c r="EU304" s="3"/>
      <c r="EV304" s="3"/>
      <c r="EW304" s="3"/>
      <c r="EX304" s="3"/>
      <c r="EY304" s="3"/>
      <c r="EZ304" s="3"/>
      <c r="FA304" s="3"/>
      <c r="FB304" s="3"/>
      <c r="FC304" s="3"/>
      <c r="FD304" s="3"/>
      <c r="FE304" s="3"/>
      <c r="FF304" s="3"/>
      <c r="FG304" s="3"/>
      <c r="FH304" s="3"/>
      <c r="FI304" s="3"/>
      <c r="FJ304" s="3"/>
      <c r="FK304" s="3"/>
      <c r="FL304" s="3"/>
      <c r="FM304" s="3"/>
      <c r="FN304" s="3"/>
      <c r="FO304" s="3"/>
      <c r="FP304" s="3"/>
      <c r="FQ304" s="3"/>
      <c r="FR304" s="3"/>
      <c r="FS304" s="3"/>
      <c r="FT304" s="3"/>
      <c r="FU304" s="3"/>
      <c r="FV304" s="3"/>
      <c r="FW304" s="19"/>
    </row>
    <row r="305" spans="1:179" ht="16.5" customHeight="1" x14ac:dyDescent="0.2">
      <c r="A305" s="43" t="s">
        <v>1562</v>
      </c>
      <c r="B305" s="3"/>
      <c r="C305" s="22" t="s">
        <v>1563</v>
      </c>
      <c r="D305" s="5" t="str">
        <f>VLOOKUP(F305,route!A:B,2,FALSE)</f>
        <v>P1 Curd</v>
      </c>
      <c r="E305" s="193">
        <v>4695</v>
      </c>
      <c r="F305" s="265" t="s">
        <v>395</v>
      </c>
      <c r="G305" s="231" t="s">
        <v>1564</v>
      </c>
      <c r="H305" s="193" t="s">
        <v>3312</v>
      </c>
      <c r="I305" s="193" t="s">
        <v>1564</v>
      </c>
      <c r="K305" s="193" t="s">
        <v>2636</v>
      </c>
      <c r="L305" s="193"/>
      <c r="M305" s="5" t="s">
        <v>676</v>
      </c>
      <c r="N305" s="21" t="s">
        <v>663</v>
      </c>
      <c r="O305" s="25"/>
      <c r="P305" s="21" t="s">
        <v>663</v>
      </c>
      <c r="Q305" s="21" t="s">
        <v>663</v>
      </c>
      <c r="R305" s="21" t="s">
        <v>663</v>
      </c>
      <c r="S305" s="21" t="s">
        <v>663</v>
      </c>
      <c r="T305" s="21" t="s">
        <v>663</v>
      </c>
      <c r="U305" s="21" t="s">
        <v>16</v>
      </c>
      <c r="V305" s="25"/>
      <c r="W305" s="21" t="s">
        <v>16</v>
      </c>
      <c r="X305" s="21" t="s">
        <v>663</v>
      </c>
      <c r="Y305" s="21" t="s">
        <v>16</v>
      </c>
      <c r="Z305" s="21" t="s">
        <v>4</v>
      </c>
      <c r="AA305" s="21" t="s">
        <v>663</v>
      </c>
      <c r="AB305" s="21"/>
      <c r="AC305" s="214"/>
      <c r="AD305" s="214"/>
      <c r="AE305" s="21" t="s">
        <v>4</v>
      </c>
      <c r="AF305" s="21" t="s">
        <v>16</v>
      </c>
      <c r="AG305" s="21" t="s">
        <v>4</v>
      </c>
      <c r="AH305" s="21" t="s">
        <v>16</v>
      </c>
      <c r="AI305" s="21" t="s">
        <v>664</v>
      </c>
      <c r="AJ305" s="21" t="s">
        <v>819</v>
      </c>
      <c r="AK305" s="21" t="s">
        <v>16</v>
      </c>
      <c r="AL305" s="21" t="s">
        <v>16</v>
      </c>
      <c r="AN305" s="387"/>
      <c r="AO305" s="314" t="e">
        <f>VLOOKUP(AN305,#REF!,1,FALSE)</f>
        <v>#REF!</v>
      </c>
      <c r="AP305" s="315">
        <f>VLOOKUP(F305,'Monthly AMS report'!GN:GO,2,FALSE)</f>
        <v>44454</v>
      </c>
      <c r="AQ305" s="316">
        <v>0.38900000000000001</v>
      </c>
      <c r="AR305" s="22"/>
      <c r="AS305" s="22"/>
      <c r="AT305" s="5">
        <v>5</v>
      </c>
      <c r="AU305" s="5">
        <v>19</v>
      </c>
      <c r="AV305" s="5" t="e">
        <v>#N/A</v>
      </c>
      <c r="AW305" s="5"/>
      <c r="AX305" s="5"/>
      <c r="AY305" s="5"/>
      <c r="AZ305" s="3"/>
      <c r="BA305" s="3"/>
      <c r="BB305" s="3"/>
      <c r="BC305" s="3"/>
      <c r="BD305" s="3"/>
      <c r="BE305" s="3"/>
      <c r="BF305" s="3"/>
      <c r="BG305" s="3"/>
      <c r="BH305" s="3"/>
      <c r="BI305" s="3"/>
      <c r="BJ305" s="3"/>
      <c r="BK305" s="3"/>
      <c r="BL305" s="3"/>
      <c r="BM305" s="3"/>
      <c r="BN305" s="3"/>
      <c r="BO305" s="3"/>
      <c r="BP305" s="3"/>
      <c r="BQ305" s="3"/>
      <c r="BR305" s="3"/>
      <c r="BS305" s="3"/>
      <c r="BT305" s="3"/>
      <c r="BU305" s="5"/>
      <c r="BV305" s="5"/>
      <c r="BW305" s="5"/>
      <c r="BX305" s="5"/>
      <c r="BY305" s="5"/>
      <c r="BZ305" s="5"/>
      <c r="CA305" s="5"/>
      <c r="CB305" s="5"/>
      <c r="CC305" s="5"/>
      <c r="CD305" s="5"/>
      <c r="CE305" s="5"/>
      <c r="CF305" s="5"/>
      <c r="CG305" s="5"/>
      <c r="CH305" s="5"/>
      <c r="CI305" s="5"/>
      <c r="CJ305" s="5"/>
      <c r="CK305" s="5"/>
      <c r="CL305" s="5"/>
      <c r="CM305" s="5"/>
      <c r="CN305" s="5"/>
      <c r="CO305" s="5"/>
      <c r="CP305" s="5"/>
      <c r="CQ305" s="5"/>
      <c r="CR305" s="5"/>
      <c r="CS305" s="5"/>
      <c r="CT305" s="5"/>
      <c r="CU305" s="5"/>
      <c r="CV305" s="5"/>
      <c r="CW305" s="5"/>
      <c r="CX305" s="5"/>
      <c r="CY305" s="5"/>
      <c r="CZ305" s="5"/>
      <c r="DA305" s="5"/>
      <c r="DB305" s="5"/>
      <c r="DC305" s="5"/>
      <c r="DD305" s="5"/>
      <c r="DE305" s="5"/>
      <c r="DF305" s="5"/>
      <c r="DG305" s="5"/>
      <c r="DH305" s="5"/>
      <c r="DI305" s="5"/>
      <c r="DJ305" s="5"/>
      <c r="DK305" s="5"/>
      <c r="DL305" s="5"/>
      <c r="DM305" s="5"/>
      <c r="DN305" s="5"/>
      <c r="DO305" s="5"/>
      <c r="DP305" s="5"/>
      <c r="DQ305" s="5"/>
      <c r="DR305" s="5"/>
      <c r="DS305" s="5"/>
      <c r="DT305" s="5"/>
      <c r="DU305" s="5"/>
      <c r="DV305" s="5"/>
      <c r="DW305" s="5"/>
      <c r="DX305" s="5"/>
      <c r="DY305" s="5"/>
      <c r="DZ305" s="5"/>
      <c r="EA305" s="5"/>
      <c r="EB305" s="5"/>
      <c r="EC305" s="5"/>
      <c r="ED305" s="5"/>
      <c r="EE305" s="5"/>
      <c r="EF305" s="5"/>
      <c r="EG305" s="5"/>
      <c r="EH305" s="5"/>
      <c r="EI305" s="5"/>
      <c r="EJ305" s="5"/>
      <c r="EK305" s="5"/>
      <c r="EL305" s="5"/>
      <c r="EM305" s="5"/>
      <c r="EN305" s="5"/>
      <c r="EO305" s="5"/>
      <c r="EP305" s="5"/>
      <c r="EQ305" s="5"/>
      <c r="ER305" s="5"/>
      <c r="ES305" s="5"/>
      <c r="ET305" s="5"/>
      <c r="EU305" s="5"/>
      <c r="EV305" s="5"/>
      <c r="EW305" s="5"/>
      <c r="EX305" s="5"/>
      <c r="EY305" s="5"/>
      <c r="EZ305" s="5"/>
      <c r="FA305" s="5"/>
      <c r="FB305" s="5"/>
      <c r="FC305" s="5"/>
      <c r="FD305" s="5"/>
      <c r="FE305" s="5"/>
      <c r="FF305" s="5"/>
      <c r="FG305" s="5"/>
      <c r="FH305" s="5"/>
      <c r="FI305" s="5"/>
      <c r="FJ305" s="5"/>
      <c r="FK305" s="5"/>
      <c r="FL305" s="5"/>
      <c r="FM305" s="5"/>
      <c r="FN305" s="5"/>
      <c r="FO305" s="5"/>
      <c r="FP305" s="5"/>
      <c r="FQ305" s="5"/>
      <c r="FR305" s="5"/>
      <c r="FS305" s="5"/>
      <c r="FT305" s="3"/>
      <c r="FU305" s="3"/>
      <c r="FV305" s="3"/>
      <c r="FW305" s="19"/>
    </row>
    <row r="306" spans="1:179" ht="16.5" customHeight="1" x14ac:dyDescent="0.25">
      <c r="A306" s="43" t="s">
        <v>1570</v>
      </c>
      <c r="B306" s="3"/>
      <c r="C306" s="22" t="s">
        <v>1571</v>
      </c>
      <c r="D306" s="5" t="str">
        <f>VLOOKUP(F306,route!A:B,2,FALSE)</f>
        <v>P1 Curd</v>
      </c>
      <c r="E306" s="193">
        <v>4890</v>
      </c>
      <c r="F306" s="265" t="s">
        <v>398</v>
      </c>
      <c r="G306" s="231" t="s">
        <v>1571</v>
      </c>
      <c r="H306" s="193" t="s">
        <v>3313</v>
      </c>
      <c r="I306" s="193" t="s">
        <v>1571</v>
      </c>
      <c r="K306" s="193" t="s">
        <v>2636</v>
      </c>
      <c r="L306" s="193"/>
      <c r="M306" s="5" t="s">
        <v>676</v>
      </c>
      <c r="N306" s="21" t="s">
        <v>663</v>
      </c>
      <c r="O306" s="25"/>
      <c r="P306" s="21" t="s">
        <v>663</v>
      </c>
      <c r="Q306" s="21" t="s">
        <v>663</v>
      </c>
      <c r="R306" s="21" t="s">
        <v>663</v>
      </c>
      <c r="S306" s="21" t="s">
        <v>663</v>
      </c>
      <c r="T306" s="21">
        <v>3</v>
      </c>
      <c r="U306" s="21" t="s">
        <v>16</v>
      </c>
      <c r="V306" s="25"/>
      <c r="W306" s="21" t="s">
        <v>16</v>
      </c>
      <c r="X306" s="21">
        <v>2</v>
      </c>
      <c r="Y306" s="21">
        <v>4</v>
      </c>
      <c r="Z306" s="21">
        <v>3</v>
      </c>
      <c r="AA306" s="21" t="s">
        <v>663</v>
      </c>
      <c r="AB306" s="21"/>
      <c r="AC306" s="214"/>
      <c r="AD306" s="214"/>
      <c r="AE306" s="21" t="s">
        <v>16</v>
      </c>
      <c r="AF306" s="21" t="s">
        <v>16</v>
      </c>
      <c r="AG306" s="21" t="s">
        <v>4</v>
      </c>
      <c r="AH306" s="21" t="s">
        <v>16</v>
      </c>
      <c r="AI306" s="21" t="s">
        <v>4</v>
      </c>
      <c r="AJ306" s="21" t="s">
        <v>4</v>
      </c>
      <c r="AK306" s="21" t="s">
        <v>16</v>
      </c>
      <c r="AL306" s="21" t="s">
        <v>16</v>
      </c>
      <c r="AM306" s="24" t="s">
        <v>3314</v>
      </c>
      <c r="AN306" s="317" t="s">
        <v>598</v>
      </c>
      <c r="AO306" s="314" t="e">
        <f>VLOOKUP(AN306,#REF!,1,FALSE)</f>
        <v>#REF!</v>
      </c>
      <c r="AP306" s="315">
        <f>VLOOKUP(F306,'Monthly AMS report'!GN:GO,2,FALSE)</f>
        <v>44454</v>
      </c>
      <c r="AQ306" s="316" t="e">
        <v>#N/A</v>
      </c>
      <c r="AR306" s="22"/>
      <c r="AS306" s="22"/>
      <c r="AT306" s="5">
        <v>8</v>
      </c>
      <c r="AU306" s="5">
        <v>16</v>
      </c>
      <c r="AV306" s="5" t="e">
        <v>#N/A</v>
      </c>
      <c r="AW306" s="5"/>
      <c r="AX306" s="5"/>
      <c r="AY306" s="5"/>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c r="DK306" s="3"/>
      <c r="DL306" s="3"/>
      <c r="DM306" s="3"/>
      <c r="DN306" s="3"/>
      <c r="DO306" s="3"/>
      <c r="DP306" s="3"/>
      <c r="DQ306" s="3"/>
      <c r="DR306" s="3"/>
      <c r="DS306" s="3"/>
      <c r="DT306" s="3"/>
      <c r="DU306" s="3"/>
      <c r="DV306" s="3"/>
      <c r="DW306" s="3"/>
      <c r="DX306" s="3"/>
      <c r="DY306" s="3"/>
      <c r="DZ306" s="3"/>
      <c r="EA306" s="3"/>
      <c r="EB306" s="3"/>
      <c r="EC306" s="3"/>
      <c r="ED306" s="3"/>
      <c r="EE306" s="3"/>
      <c r="EF306" s="3"/>
      <c r="EG306" s="3"/>
      <c r="EH306" s="3"/>
      <c r="EI306" s="3"/>
      <c r="EJ306" s="3"/>
      <c r="EK306" s="3"/>
      <c r="EL306" s="3"/>
      <c r="EM306" s="3"/>
      <c r="EN306" s="3"/>
      <c r="EO306" s="3"/>
      <c r="EP306" s="3"/>
      <c r="EQ306" s="3"/>
      <c r="ER306" s="3"/>
      <c r="ES306" s="3"/>
      <c r="ET306" s="3"/>
      <c r="EU306" s="3"/>
      <c r="EV306" s="3"/>
      <c r="EW306" s="3"/>
      <c r="EX306" s="3"/>
      <c r="EY306" s="3"/>
      <c r="EZ306" s="3"/>
      <c r="FA306" s="3"/>
      <c r="FB306" s="3"/>
      <c r="FC306" s="3"/>
      <c r="FD306" s="3"/>
      <c r="FE306" s="3"/>
      <c r="FF306" s="3"/>
      <c r="FG306" s="3"/>
      <c r="FH306" s="3"/>
      <c r="FI306" s="3"/>
      <c r="FJ306" s="3"/>
      <c r="FK306" s="3"/>
      <c r="FL306" s="3"/>
      <c r="FM306" s="3"/>
      <c r="FN306" s="3"/>
      <c r="FO306" s="3"/>
      <c r="FP306" s="3"/>
      <c r="FQ306" s="3"/>
      <c r="FR306" s="3"/>
      <c r="FS306" s="3"/>
      <c r="FT306" s="3"/>
      <c r="FU306" s="3"/>
      <c r="FV306" s="3"/>
      <c r="FW306" s="19"/>
    </row>
    <row r="307" spans="1:179" ht="16.5" customHeight="1" x14ac:dyDescent="0.25">
      <c r="A307" s="44" t="s">
        <v>1523</v>
      </c>
      <c r="B307" s="3"/>
      <c r="C307" s="34" t="s">
        <v>1524</v>
      </c>
      <c r="D307" s="5" t="str">
        <f>VLOOKUP(F307,route!A:B,2,FALSE)</f>
        <v>P1 Curd</v>
      </c>
      <c r="E307" s="233" t="s">
        <v>2544</v>
      </c>
      <c r="F307" s="326" t="s">
        <v>374</v>
      </c>
      <c r="G307" s="5" t="s">
        <v>1916</v>
      </c>
      <c r="H307" s="193" t="s">
        <v>3315</v>
      </c>
      <c r="I307" s="193" t="s">
        <v>1916</v>
      </c>
      <c r="K307" s="193" t="s">
        <v>2636</v>
      </c>
      <c r="L307" s="193"/>
      <c r="M307" s="5" t="s">
        <v>676</v>
      </c>
      <c r="N307" s="21" t="s">
        <v>663</v>
      </c>
      <c r="O307" s="25"/>
      <c r="P307" s="21" t="s">
        <v>16</v>
      </c>
      <c r="Q307" s="21" t="s">
        <v>663</v>
      </c>
      <c r="R307" s="21" t="s">
        <v>663</v>
      </c>
      <c r="S307" s="21" t="s">
        <v>663</v>
      </c>
      <c r="T307" s="21" t="s">
        <v>663</v>
      </c>
      <c r="U307" s="21" t="s">
        <v>16</v>
      </c>
      <c r="V307" s="141" t="s">
        <v>2942</v>
      </c>
      <c r="W307" s="21" t="s">
        <v>16</v>
      </c>
      <c r="X307" s="21" t="s">
        <v>663</v>
      </c>
      <c r="Y307" s="21" t="s">
        <v>663</v>
      </c>
      <c r="Z307" s="21" t="s">
        <v>4</v>
      </c>
      <c r="AA307" s="21" t="s">
        <v>663</v>
      </c>
      <c r="AB307" s="21"/>
      <c r="AC307" s="214"/>
      <c r="AD307" s="214"/>
      <c r="AE307" s="21" t="s">
        <v>4</v>
      </c>
      <c r="AF307" s="21" t="s">
        <v>4</v>
      </c>
      <c r="AG307" s="21" t="s">
        <v>4</v>
      </c>
      <c r="AH307" s="21" t="s">
        <v>16</v>
      </c>
      <c r="AI307" s="21" t="s">
        <v>16</v>
      </c>
      <c r="AJ307" s="21" t="s">
        <v>16</v>
      </c>
      <c r="AK307" s="21" t="s">
        <v>4</v>
      </c>
      <c r="AL307" s="21" t="s">
        <v>16</v>
      </c>
      <c r="AM307" s="23"/>
      <c r="AN307" s="387"/>
      <c r="AO307" s="314" t="e">
        <f>VLOOKUP(AN307,#REF!,1,FALSE)</f>
        <v>#REF!</v>
      </c>
      <c r="AP307" s="315">
        <f>VLOOKUP(F307,'Monthly AMS report'!GN:GO,2,FALSE)</f>
        <v>44481</v>
      </c>
      <c r="AQ307" s="316">
        <v>3.4000000000000002E-2</v>
      </c>
      <c r="AR307" s="22"/>
      <c r="AS307" s="22"/>
      <c r="AT307" s="5">
        <v>8</v>
      </c>
      <c r="AU307" s="5">
        <v>4</v>
      </c>
      <c r="AV307" s="5">
        <v>5</v>
      </c>
      <c r="AW307" s="5"/>
      <c r="AX307" s="5" t="s">
        <v>815</v>
      </c>
      <c r="AY307" s="5"/>
      <c r="AZ307" s="3"/>
      <c r="BA307" s="3"/>
      <c r="BB307" s="3"/>
      <c r="BC307" s="3"/>
      <c r="BD307" s="3"/>
      <c r="BE307" s="3"/>
      <c r="BF307" s="3"/>
      <c r="BG307" s="3"/>
      <c r="BH307" s="3"/>
      <c r="BI307" s="3"/>
      <c r="BJ307" s="3"/>
      <c r="BK307" s="3"/>
      <c r="BL307" s="3"/>
      <c r="BM307" s="3"/>
      <c r="BN307" s="3"/>
      <c r="BO307" s="3"/>
      <c r="BP307" s="3"/>
      <c r="BQ307" s="3"/>
      <c r="BR307" s="3"/>
      <c r="BS307" s="3"/>
      <c r="BT307" s="3"/>
      <c r="BU307" s="5"/>
      <c r="BV307" s="5"/>
      <c r="BW307" s="5"/>
      <c r="BX307" s="5"/>
      <c r="BY307" s="5"/>
      <c r="BZ307" s="5"/>
      <c r="CA307" s="5"/>
      <c r="CB307" s="5"/>
      <c r="CC307" s="5"/>
      <c r="CD307" s="5"/>
      <c r="CE307" s="5"/>
      <c r="CF307" s="5"/>
      <c r="CG307" s="5"/>
      <c r="CH307" s="5"/>
      <c r="CI307" s="5"/>
      <c r="CJ307" s="5"/>
      <c r="CK307" s="5"/>
      <c r="CL307" s="5"/>
      <c r="CM307" s="5"/>
      <c r="CN307" s="5"/>
      <c r="CO307" s="5"/>
      <c r="CP307" s="5"/>
      <c r="CQ307" s="5"/>
      <c r="CR307" s="5"/>
      <c r="CS307" s="5"/>
      <c r="CT307" s="5"/>
      <c r="CU307" s="5"/>
      <c r="CV307" s="5"/>
      <c r="CW307" s="5"/>
      <c r="CX307" s="5"/>
      <c r="CY307" s="5"/>
      <c r="CZ307" s="5"/>
      <c r="DA307" s="5"/>
      <c r="DB307" s="5"/>
      <c r="DC307" s="5"/>
      <c r="DD307" s="5"/>
      <c r="DE307" s="5"/>
      <c r="DF307" s="5"/>
      <c r="DG307" s="5"/>
      <c r="DH307" s="5"/>
      <c r="DI307" s="5"/>
      <c r="DJ307" s="5"/>
      <c r="DK307" s="5"/>
      <c r="DL307" s="5"/>
      <c r="DM307" s="5"/>
      <c r="DN307" s="5"/>
      <c r="DO307" s="5"/>
      <c r="DP307" s="5"/>
      <c r="DQ307" s="5"/>
      <c r="DR307" s="5"/>
      <c r="DS307" s="5"/>
      <c r="DT307" s="5"/>
      <c r="DU307" s="5"/>
      <c r="DV307" s="5"/>
      <c r="DW307" s="5"/>
      <c r="DX307" s="5"/>
      <c r="DY307" s="5"/>
      <c r="DZ307" s="5"/>
      <c r="EA307" s="5"/>
      <c r="EB307" s="5"/>
      <c r="EC307" s="5"/>
      <c r="ED307" s="5"/>
      <c r="EE307" s="5"/>
      <c r="EF307" s="5"/>
      <c r="EG307" s="5"/>
      <c r="EH307" s="5"/>
      <c r="EI307" s="5"/>
      <c r="EJ307" s="5"/>
      <c r="EK307" s="5"/>
      <c r="EL307" s="5"/>
      <c r="EM307" s="5"/>
      <c r="EN307" s="5"/>
      <c r="EO307" s="5"/>
      <c r="EP307" s="5"/>
      <c r="EQ307" s="5"/>
      <c r="ER307" s="5"/>
      <c r="ES307" s="5"/>
      <c r="ET307" s="5"/>
      <c r="EU307" s="5"/>
      <c r="EV307" s="5"/>
      <c r="EW307" s="5"/>
      <c r="EX307" s="5"/>
      <c r="EY307" s="5"/>
      <c r="EZ307" s="5"/>
      <c r="FA307" s="5"/>
      <c r="FB307" s="5"/>
      <c r="FC307" s="5"/>
      <c r="FD307" s="5"/>
      <c r="FE307" s="5"/>
      <c r="FF307" s="5"/>
      <c r="FG307" s="5"/>
      <c r="FH307" s="5"/>
      <c r="FI307" s="5"/>
      <c r="FJ307" s="5"/>
      <c r="FK307" s="5"/>
      <c r="FL307" s="5"/>
      <c r="FM307" s="5"/>
      <c r="FN307" s="5"/>
      <c r="FO307" s="5"/>
      <c r="FP307" s="5"/>
      <c r="FQ307" s="5"/>
      <c r="FR307" s="5"/>
      <c r="FS307" s="5"/>
      <c r="FT307" s="3"/>
      <c r="FU307" s="3"/>
      <c r="FV307" s="3"/>
      <c r="FW307" s="19"/>
    </row>
    <row r="308" spans="1:179" ht="16.5" customHeight="1" x14ac:dyDescent="0.25">
      <c r="A308" s="44" t="s">
        <v>1575</v>
      </c>
      <c r="B308" s="3"/>
      <c r="C308" s="34" t="s">
        <v>1576</v>
      </c>
      <c r="D308" s="5" t="str">
        <f>VLOOKUP(F308,route!A:B,2,FALSE)</f>
        <v>P1 Curd</v>
      </c>
      <c r="E308" s="233">
        <v>9320</v>
      </c>
      <c r="F308" s="265" t="s">
        <v>403</v>
      </c>
      <c r="G308" s="231" t="s">
        <v>1577</v>
      </c>
      <c r="H308" s="193" t="s">
        <v>3316</v>
      </c>
      <c r="I308" s="193" t="s">
        <v>3317</v>
      </c>
      <c r="K308" s="193" t="s">
        <v>2636</v>
      </c>
      <c r="L308" s="193"/>
      <c r="M308" s="5" t="s">
        <v>676</v>
      </c>
      <c r="N308" s="21" t="s">
        <v>663</v>
      </c>
      <c r="O308" s="25"/>
      <c r="P308" s="21" t="s">
        <v>16</v>
      </c>
      <c r="Q308" s="21" t="s">
        <v>16</v>
      </c>
      <c r="R308" s="21">
        <v>3</v>
      </c>
      <c r="S308" s="21" t="s">
        <v>663</v>
      </c>
      <c r="T308" s="21">
        <v>3</v>
      </c>
      <c r="U308" s="21" t="s">
        <v>16</v>
      </c>
      <c r="V308" s="25"/>
      <c r="W308" s="21" t="s">
        <v>16</v>
      </c>
      <c r="X308" s="21">
        <v>2</v>
      </c>
      <c r="Y308" s="21" t="s">
        <v>663</v>
      </c>
      <c r="Z308" s="21" t="s">
        <v>4</v>
      </c>
      <c r="AA308" s="21" t="s">
        <v>663</v>
      </c>
      <c r="AB308" s="21"/>
      <c r="AC308" s="214"/>
      <c r="AD308" s="214"/>
      <c r="AE308" s="21" t="s">
        <v>4</v>
      </c>
      <c r="AF308" s="21" t="s">
        <v>4</v>
      </c>
      <c r="AG308" s="21" t="s">
        <v>4</v>
      </c>
      <c r="AH308" s="21" t="s">
        <v>16</v>
      </c>
      <c r="AI308" s="21" t="s">
        <v>4</v>
      </c>
      <c r="AJ308" s="21" t="s">
        <v>4</v>
      </c>
      <c r="AK308" s="21" t="s">
        <v>4</v>
      </c>
      <c r="AL308" s="21" t="s">
        <v>16</v>
      </c>
      <c r="AM308" s="23"/>
      <c r="AN308" s="388"/>
      <c r="AO308" s="314" t="e">
        <f>VLOOKUP(AN308,#REF!,1,FALSE)</f>
        <v>#REF!</v>
      </c>
      <c r="AP308" s="315">
        <f>VLOOKUP(F308,'Monthly AMS report'!GN:GO,2,FALSE)</f>
        <v>44481</v>
      </c>
      <c r="AQ308" s="316" t="e">
        <v>#N/A</v>
      </c>
      <c r="AR308" s="22"/>
      <c r="AS308" s="22"/>
      <c r="AT308" s="5"/>
      <c r="AU308" s="5">
        <v>24</v>
      </c>
      <c r="AV308" s="5">
        <v>5</v>
      </c>
      <c r="AW308" s="5"/>
      <c r="AX308" s="5"/>
      <c r="AY308" s="5"/>
      <c r="AZ308" s="3"/>
      <c r="BA308" s="3"/>
      <c r="BB308" s="3"/>
      <c r="BC308" s="3"/>
      <c r="BD308" s="3"/>
      <c r="BE308" s="3"/>
      <c r="BF308" s="3"/>
      <c r="BG308" s="3"/>
      <c r="BH308" s="3"/>
      <c r="BI308" s="3"/>
      <c r="BJ308" s="3"/>
      <c r="BK308" s="3"/>
      <c r="BL308" s="3"/>
      <c r="BM308" s="3"/>
      <c r="BN308" s="3"/>
      <c r="BO308" s="3"/>
      <c r="BP308" s="3"/>
      <c r="BQ308" s="3"/>
      <c r="BR308" s="3"/>
      <c r="BS308" s="3"/>
      <c r="BT308" s="3"/>
      <c r="BU308" s="5"/>
      <c r="BV308" s="5"/>
      <c r="BW308" s="5"/>
      <c r="BX308" s="5"/>
      <c r="BY308" s="5"/>
      <c r="BZ308" s="5"/>
      <c r="CA308" s="5"/>
      <c r="CB308" s="5"/>
      <c r="CC308" s="5"/>
      <c r="CD308" s="5"/>
      <c r="CE308" s="5"/>
      <c r="CF308" s="5"/>
      <c r="CG308" s="5"/>
      <c r="CH308" s="5"/>
      <c r="CI308" s="5"/>
      <c r="CJ308" s="5"/>
      <c r="CK308" s="5"/>
      <c r="CL308" s="5"/>
      <c r="CM308" s="5"/>
      <c r="CN308" s="5"/>
      <c r="CO308" s="5"/>
      <c r="CP308" s="5"/>
      <c r="CQ308" s="5"/>
      <c r="CR308" s="5"/>
      <c r="CS308" s="5"/>
      <c r="CT308" s="5"/>
      <c r="CU308" s="5"/>
      <c r="CV308" s="5"/>
      <c r="CW308" s="5"/>
      <c r="CX308" s="5"/>
      <c r="CY308" s="5"/>
      <c r="CZ308" s="5"/>
      <c r="DA308" s="5"/>
      <c r="DB308" s="5"/>
      <c r="DC308" s="5"/>
      <c r="DD308" s="5"/>
      <c r="DE308" s="5"/>
      <c r="DF308" s="5"/>
      <c r="DG308" s="5"/>
      <c r="DH308" s="5"/>
      <c r="DI308" s="5"/>
      <c r="DJ308" s="5"/>
      <c r="DK308" s="5"/>
      <c r="DL308" s="5"/>
      <c r="DM308" s="5"/>
      <c r="DN308" s="5"/>
      <c r="DO308" s="5"/>
      <c r="DP308" s="5"/>
      <c r="DQ308" s="5"/>
      <c r="DR308" s="5"/>
      <c r="DS308" s="5"/>
      <c r="DT308" s="5"/>
      <c r="DU308" s="5"/>
      <c r="DV308" s="5"/>
      <c r="DW308" s="5"/>
      <c r="DX308" s="5"/>
      <c r="DY308" s="5"/>
      <c r="DZ308" s="5"/>
      <c r="EA308" s="5"/>
      <c r="EB308" s="5"/>
      <c r="EC308" s="5"/>
      <c r="ED308" s="5"/>
      <c r="EE308" s="5"/>
      <c r="EF308" s="5"/>
      <c r="EG308" s="5"/>
      <c r="EH308" s="5"/>
      <c r="EI308" s="5"/>
      <c r="EJ308" s="5"/>
      <c r="EK308" s="5"/>
      <c r="EL308" s="5"/>
      <c r="EM308" s="5"/>
      <c r="EN308" s="5"/>
      <c r="EO308" s="5"/>
      <c r="EP308" s="5"/>
      <c r="EQ308" s="5"/>
      <c r="ER308" s="5"/>
      <c r="ES308" s="5"/>
      <c r="ET308" s="5"/>
      <c r="EU308" s="5"/>
      <c r="EV308" s="5"/>
      <c r="EW308" s="5"/>
      <c r="EX308" s="5"/>
      <c r="EY308" s="5"/>
      <c r="EZ308" s="5"/>
      <c r="FA308" s="5"/>
      <c r="FB308" s="5"/>
      <c r="FC308" s="5"/>
      <c r="FD308" s="5"/>
      <c r="FE308" s="5"/>
      <c r="FF308" s="5"/>
      <c r="FG308" s="5"/>
      <c r="FH308" s="5"/>
      <c r="FI308" s="5"/>
      <c r="FJ308" s="5"/>
      <c r="FK308" s="5"/>
      <c r="FL308" s="5"/>
      <c r="FM308" s="5"/>
      <c r="FN308" s="5"/>
      <c r="FO308" s="5"/>
      <c r="FP308" s="5"/>
      <c r="FQ308" s="5"/>
      <c r="FR308" s="5"/>
      <c r="FS308" s="5"/>
      <c r="FT308" s="3"/>
      <c r="FU308" s="3"/>
      <c r="FV308" s="3"/>
      <c r="FW308" s="19"/>
    </row>
    <row r="309" spans="1:179" ht="16.5" customHeight="1" x14ac:dyDescent="0.25">
      <c r="A309" s="43" t="s">
        <v>1581</v>
      </c>
      <c r="B309" s="3"/>
      <c r="C309" s="22" t="s">
        <v>1582</v>
      </c>
      <c r="D309" s="5" t="str">
        <f>VLOOKUP(F309,route!A:B,2,FALSE)</f>
        <v>P1 Curd</v>
      </c>
      <c r="E309" s="233">
        <v>9322</v>
      </c>
      <c r="F309" s="265" t="s">
        <v>405</v>
      </c>
      <c r="G309" s="231" t="s">
        <v>1583</v>
      </c>
      <c r="H309" s="193" t="s">
        <v>3318</v>
      </c>
      <c r="I309" s="193" t="s">
        <v>1583</v>
      </c>
      <c r="K309" s="193" t="s">
        <v>2636</v>
      </c>
      <c r="L309" s="193"/>
      <c r="M309" s="5" t="s">
        <v>676</v>
      </c>
      <c r="N309" s="21" t="s">
        <v>663</v>
      </c>
      <c r="O309" s="25"/>
      <c r="P309" s="21" t="s">
        <v>16</v>
      </c>
      <c r="Q309" s="21" t="s">
        <v>663</v>
      </c>
      <c r="R309" s="21" t="s">
        <v>663</v>
      </c>
      <c r="S309" s="21" t="s">
        <v>663</v>
      </c>
      <c r="T309" s="21" t="s">
        <v>663</v>
      </c>
      <c r="U309" s="21" t="s">
        <v>16</v>
      </c>
      <c r="V309" s="25"/>
      <c r="W309" s="21" t="s">
        <v>16</v>
      </c>
      <c r="X309" s="21" t="s">
        <v>663</v>
      </c>
      <c r="Y309" s="21">
        <v>3</v>
      </c>
      <c r="Z309" s="21">
        <v>3</v>
      </c>
      <c r="AA309" s="21" t="s">
        <v>663</v>
      </c>
      <c r="AB309" s="21"/>
      <c r="AC309" s="214"/>
      <c r="AD309" s="214"/>
      <c r="AE309" s="21" t="s">
        <v>4</v>
      </c>
      <c r="AF309" s="21" t="s">
        <v>4</v>
      </c>
      <c r="AG309" s="21" t="s">
        <v>4</v>
      </c>
      <c r="AH309" s="21" t="s">
        <v>16</v>
      </c>
      <c r="AI309" s="21" t="s">
        <v>4</v>
      </c>
      <c r="AJ309" s="21" t="s">
        <v>4</v>
      </c>
      <c r="AK309" s="21" t="s">
        <v>4</v>
      </c>
      <c r="AL309" s="21" t="s">
        <v>16</v>
      </c>
      <c r="AM309" s="24" t="s">
        <v>3319</v>
      </c>
      <c r="AN309" s="317" t="s">
        <v>598</v>
      </c>
      <c r="AO309" s="314" t="e">
        <f>VLOOKUP(AN309,#REF!,1,FALSE)</f>
        <v>#REF!</v>
      </c>
      <c r="AP309" s="315">
        <f>VLOOKUP(F309,'Monthly AMS report'!GN:GO,2,FALSE)</f>
        <v>44481</v>
      </c>
      <c r="AQ309" s="316" t="e">
        <v>#N/A</v>
      </c>
      <c r="AR309" s="22"/>
      <c r="AS309" s="22"/>
      <c r="AT309" s="5"/>
      <c r="AU309" s="5">
        <v>24</v>
      </c>
      <c r="AV309" s="5">
        <v>5</v>
      </c>
      <c r="AW309" s="5"/>
      <c r="AX309" s="5"/>
      <c r="AY309" s="5"/>
      <c r="AZ309" s="3"/>
      <c r="BA309" s="3"/>
      <c r="BB309" s="3"/>
      <c r="BC309" s="3"/>
      <c r="BD309" s="3"/>
      <c r="BE309" s="3"/>
      <c r="BF309" s="3"/>
      <c r="BG309" s="3"/>
      <c r="BH309" s="3"/>
      <c r="BI309" s="3"/>
      <c r="BJ309" s="3"/>
      <c r="BK309" s="3"/>
      <c r="BL309" s="3"/>
      <c r="BM309" s="3"/>
      <c r="BN309" s="3"/>
      <c r="BO309" s="3"/>
      <c r="BP309" s="3"/>
      <c r="BQ309" s="3"/>
      <c r="BR309" s="3"/>
      <c r="BS309" s="3"/>
      <c r="BT309" s="3"/>
      <c r="BU309" s="5"/>
      <c r="BV309" s="5"/>
      <c r="BW309" s="5"/>
      <c r="BX309" s="5"/>
      <c r="BY309" s="5"/>
      <c r="BZ309" s="5"/>
      <c r="CA309" s="5"/>
      <c r="CB309" s="5"/>
      <c r="CC309" s="5"/>
      <c r="CD309" s="5"/>
      <c r="CE309" s="5"/>
      <c r="CF309" s="5"/>
      <c r="CG309" s="5"/>
      <c r="CH309" s="5"/>
      <c r="CI309" s="5"/>
      <c r="CJ309" s="5"/>
      <c r="CK309" s="5"/>
      <c r="CL309" s="5"/>
      <c r="CM309" s="5"/>
      <c r="CN309" s="5"/>
      <c r="CO309" s="5"/>
      <c r="CP309" s="5"/>
      <c r="CQ309" s="5"/>
      <c r="CR309" s="5"/>
      <c r="CS309" s="5"/>
      <c r="CT309" s="5"/>
      <c r="CU309" s="5"/>
      <c r="CV309" s="5"/>
      <c r="CW309" s="5"/>
      <c r="CX309" s="5"/>
      <c r="CY309" s="5"/>
      <c r="CZ309" s="5"/>
      <c r="DA309" s="5"/>
      <c r="DB309" s="5"/>
      <c r="DC309" s="5"/>
      <c r="DD309" s="5"/>
      <c r="DE309" s="5"/>
      <c r="DF309" s="5"/>
      <c r="DG309" s="5"/>
      <c r="DH309" s="5"/>
      <c r="DI309" s="5"/>
      <c r="DJ309" s="5"/>
      <c r="DK309" s="5"/>
      <c r="DL309" s="5"/>
      <c r="DM309" s="5"/>
      <c r="DN309" s="5"/>
      <c r="DO309" s="5"/>
      <c r="DP309" s="5"/>
      <c r="DQ309" s="5"/>
      <c r="DR309" s="5"/>
      <c r="DS309" s="5"/>
      <c r="DT309" s="5"/>
      <c r="DU309" s="5"/>
      <c r="DV309" s="5"/>
      <c r="DW309" s="5"/>
      <c r="DX309" s="5"/>
      <c r="DY309" s="5"/>
      <c r="DZ309" s="5"/>
      <c r="EA309" s="5"/>
      <c r="EB309" s="5"/>
      <c r="EC309" s="5"/>
      <c r="ED309" s="5"/>
      <c r="EE309" s="5"/>
      <c r="EF309" s="5"/>
      <c r="EG309" s="5"/>
      <c r="EH309" s="5"/>
      <c r="EI309" s="5"/>
      <c r="EJ309" s="5"/>
      <c r="EK309" s="5"/>
      <c r="EL309" s="5"/>
      <c r="EM309" s="5"/>
      <c r="EN309" s="5"/>
      <c r="EO309" s="5"/>
      <c r="EP309" s="5"/>
      <c r="EQ309" s="5"/>
      <c r="ER309" s="5"/>
      <c r="ES309" s="5"/>
      <c r="ET309" s="5"/>
      <c r="EU309" s="5"/>
      <c r="EV309" s="5"/>
      <c r="EW309" s="5"/>
      <c r="EX309" s="5"/>
      <c r="EY309" s="5"/>
      <c r="EZ309" s="5"/>
      <c r="FA309" s="5"/>
      <c r="FB309" s="5"/>
      <c r="FC309" s="5"/>
      <c r="FD309" s="5"/>
      <c r="FE309" s="5"/>
      <c r="FF309" s="5"/>
      <c r="FG309" s="5"/>
      <c r="FH309" s="5"/>
      <c r="FI309" s="5"/>
      <c r="FJ309" s="5"/>
      <c r="FK309" s="5"/>
      <c r="FL309" s="5"/>
      <c r="FM309" s="5"/>
      <c r="FN309" s="5"/>
      <c r="FO309" s="5"/>
      <c r="FP309" s="5"/>
      <c r="FQ309" s="5"/>
      <c r="FR309" s="5"/>
      <c r="FS309" s="5"/>
      <c r="FT309" s="3"/>
      <c r="FU309" s="3"/>
      <c r="FV309" s="3"/>
      <c r="FW309" s="19"/>
    </row>
    <row r="310" spans="1:179" ht="16.5" customHeight="1" x14ac:dyDescent="0.25">
      <c r="A310" s="44" t="s">
        <v>1557</v>
      </c>
      <c r="B310" s="3"/>
      <c r="C310" s="34" t="s">
        <v>1558</v>
      </c>
      <c r="D310" s="5" t="str">
        <f>VLOOKUP(F310,route!A:B,2,FALSE)</f>
        <v>P1 Curd</v>
      </c>
      <c r="E310" s="193" t="s">
        <v>407</v>
      </c>
      <c r="F310" s="265" t="s">
        <v>407</v>
      </c>
      <c r="G310" s="231" t="s">
        <v>1558</v>
      </c>
      <c r="H310" s="193" t="s">
        <v>1558</v>
      </c>
      <c r="I310" s="193" t="s">
        <v>1558</v>
      </c>
      <c r="K310" s="193" t="s">
        <v>2636</v>
      </c>
      <c r="L310" s="193"/>
      <c r="M310" s="5" t="s">
        <v>676</v>
      </c>
      <c r="N310" s="21" t="s">
        <v>663</v>
      </c>
      <c r="O310" s="21" t="s">
        <v>663</v>
      </c>
      <c r="P310" s="21" t="s">
        <v>663</v>
      </c>
      <c r="Q310" s="21" t="s">
        <v>663</v>
      </c>
      <c r="R310" s="21" t="s">
        <v>663</v>
      </c>
      <c r="S310" s="21" t="s">
        <v>663</v>
      </c>
      <c r="T310" s="21" t="s">
        <v>663</v>
      </c>
      <c r="U310" s="21" t="s">
        <v>16</v>
      </c>
      <c r="V310" s="25"/>
      <c r="W310" s="21" t="s">
        <v>16</v>
      </c>
      <c r="X310" s="21" t="s">
        <v>16</v>
      </c>
      <c r="Y310" s="21" t="s">
        <v>16</v>
      </c>
      <c r="Z310" s="21" t="s">
        <v>16</v>
      </c>
      <c r="AA310" s="21" t="s">
        <v>16</v>
      </c>
      <c r="AB310" s="21"/>
      <c r="AC310" s="214"/>
      <c r="AD310" s="214"/>
      <c r="AE310" s="21" t="s">
        <v>4</v>
      </c>
      <c r="AF310" s="21" t="s">
        <v>16</v>
      </c>
      <c r="AG310" s="21" t="s">
        <v>16</v>
      </c>
      <c r="AH310" s="21" t="s">
        <v>664</v>
      </c>
      <c r="AI310" s="21" t="s">
        <v>16</v>
      </c>
      <c r="AJ310" s="21" t="s">
        <v>16</v>
      </c>
      <c r="AK310" s="21" t="s">
        <v>819</v>
      </c>
      <c r="AL310" s="21" t="s">
        <v>16</v>
      </c>
      <c r="AM310" s="24"/>
      <c r="AN310" s="387"/>
      <c r="AO310" s="314" t="e">
        <f>VLOOKUP(AN310,#REF!,1,FALSE)</f>
        <v>#REF!</v>
      </c>
      <c r="AP310" s="315">
        <f>VLOOKUP(F310,'Monthly AMS report'!GN:GO,2,FALSE)</f>
        <v>44481</v>
      </c>
      <c r="AQ310" s="316" t="e">
        <v>#N/A</v>
      </c>
      <c r="AR310" s="3"/>
      <c r="AS310" s="3"/>
      <c r="AT310" s="5"/>
      <c r="AU310" s="5">
        <v>6</v>
      </c>
      <c r="AV310" s="5">
        <v>38</v>
      </c>
      <c r="AW310" s="5"/>
      <c r="AX310" s="5"/>
      <c r="AY310" s="5"/>
      <c r="AZ310" s="3"/>
      <c r="BA310" s="3"/>
      <c r="BB310" s="3"/>
      <c r="BC310" s="3"/>
      <c r="BD310" s="3"/>
      <c r="BE310" s="3"/>
      <c r="BF310" s="3"/>
      <c r="BG310" s="3"/>
      <c r="BH310" s="3"/>
      <c r="BI310" s="3"/>
      <c r="BJ310" s="3"/>
      <c r="BK310" s="3"/>
      <c r="BL310" s="3"/>
      <c r="BM310" s="3"/>
      <c r="BN310" s="3"/>
      <c r="BO310" s="3"/>
      <c r="BP310" s="3"/>
      <c r="BQ310" s="3"/>
      <c r="BR310" s="3"/>
      <c r="BS310" s="3"/>
      <c r="BT310" s="3"/>
      <c r="BU310" s="5"/>
      <c r="BV310" s="5"/>
      <c r="BW310" s="5"/>
      <c r="BX310" s="5"/>
      <c r="BY310" s="5"/>
      <c r="BZ310" s="5"/>
      <c r="CA310" s="5"/>
      <c r="CB310" s="5"/>
      <c r="CC310" s="5"/>
      <c r="CD310" s="5"/>
      <c r="CE310" s="5"/>
      <c r="CF310" s="5"/>
      <c r="CG310" s="5"/>
      <c r="CH310" s="5"/>
      <c r="CI310" s="5"/>
      <c r="CJ310" s="5"/>
      <c r="CK310" s="5"/>
      <c r="CL310" s="5"/>
      <c r="CM310" s="5"/>
      <c r="CN310" s="5"/>
      <c r="CO310" s="5"/>
      <c r="CP310" s="5"/>
      <c r="CQ310" s="5"/>
      <c r="CR310" s="5"/>
      <c r="CS310" s="5"/>
      <c r="CT310" s="5"/>
      <c r="CU310" s="5"/>
      <c r="CV310" s="5"/>
      <c r="CW310" s="5"/>
      <c r="CX310" s="5"/>
      <c r="CY310" s="5"/>
      <c r="CZ310" s="5"/>
      <c r="DA310" s="5"/>
      <c r="DB310" s="5"/>
      <c r="DC310" s="5"/>
      <c r="DD310" s="5"/>
      <c r="DE310" s="5"/>
      <c r="DF310" s="5"/>
      <c r="DG310" s="5"/>
      <c r="DH310" s="5"/>
      <c r="DI310" s="5"/>
      <c r="DJ310" s="5"/>
      <c r="DK310" s="5"/>
      <c r="DL310" s="5"/>
      <c r="DM310" s="5"/>
      <c r="DN310" s="5"/>
      <c r="DO310" s="5"/>
      <c r="DP310" s="5"/>
      <c r="DQ310" s="5"/>
      <c r="DR310" s="5"/>
      <c r="DS310" s="5"/>
      <c r="DT310" s="5"/>
      <c r="DU310" s="5"/>
      <c r="DV310" s="5"/>
      <c r="DW310" s="5"/>
      <c r="DX310" s="5"/>
      <c r="DY310" s="5"/>
      <c r="DZ310" s="5"/>
      <c r="EA310" s="5"/>
      <c r="EB310" s="5"/>
      <c r="EC310" s="5"/>
      <c r="ED310" s="5"/>
      <c r="EE310" s="5"/>
      <c r="EF310" s="5"/>
      <c r="EG310" s="5"/>
      <c r="EH310" s="5"/>
      <c r="EI310" s="5"/>
      <c r="EJ310" s="5"/>
      <c r="EK310" s="5"/>
      <c r="EL310" s="5"/>
      <c r="EM310" s="5"/>
      <c r="EN310" s="5"/>
      <c r="EO310" s="5"/>
      <c r="EP310" s="5"/>
      <c r="EQ310" s="5"/>
      <c r="ER310" s="5"/>
      <c r="ES310" s="5"/>
      <c r="ET310" s="5"/>
      <c r="EU310" s="5"/>
      <c r="EV310" s="5"/>
      <c r="EW310" s="5"/>
      <c r="EX310" s="5"/>
      <c r="EY310" s="5"/>
      <c r="EZ310" s="5"/>
      <c r="FA310" s="5"/>
      <c r="FB310" s="5"/>
      <c r="FC310" s="5"/>
      <c r="FD310" s="5"/>
      <c r="FE310" s="5"/>
      <c r="FF310" s="5"/>
      <c r="FG310" s="5"/>
      <c r="FH310" s="5"/>
      <c r="FI310" s="5"/>
      <c r="FJ310" s="5"/>
      <c r="FK310" s="5"/>
      <c r="FL310" s="5"/>
      <c r="FM310" s="5"/>
      <c r="FN310" s="5"/>
      <c r="FO310" s="5"/>
      <c r="FP310" s="5"/>
      <c r="FQ310" s="5"/>
      <c r="FR310" s="5"/>
      <c r="FS310" s="5"/>
      <c r="FT310" s="3"/>
      <c r="FU310" s="3"/>
      <c r="FV310" s="3"/>
      <c r="FW310" s="19"/>
    </row>
    <row r="311" spans="1:179" ht="16.5" customHeight="1" x14ac:dyDescent="0.25">
      <c r="A311" s="43" t="s">
        <v>1597</v>
      </c>
      <c r="B311" s="3"/>
      <c r="C311" s="22" t="s">
        <v>1598</v>
      </c>
      <c r="D311" s="5" t="str">
        <f>VLOOKUP(F311,route!A:B,2,FALSE)</f>
        <v>P1 Dryer</v>
      </c>
      <c r="E311" s="193">
        <v>1021</v>
      </c>
      <c r="F311" s="326" t="s">
        <v>410</v>
      </c>
      <c r="G311" s="5" t="s">
        <v>1599</v>
      </c>
      <c r="H311" s="193" t="s">
        <v>3320</v>
      </c>
      <c r="I311" s="193" t="s">
        <v>1599</v>
      </c>
      <c r="K311" s="193" t="s">
        <v>2634</v>
      </c>
      <c r="L311" s="193"/>
      <c r="M311" s="5" t="s">
        <v>676</v>
      </c>
      <c r="N311" s="21" t="s">
        <v>16</v>
      </c>
      <c r="O311" s="25"/>
      <c r="P311" s="21" t="s">
        <v>663</v>
      </c>
      <c r="Q311" s="21" t="s">
        <v>663</v>
      </c>
      <c r="R311" s="21" t="s">
        <v>663</v>
      </c>
      <c r="S311" s="21">
        <v>4</v>
      </c>
      <c r="T311" s="21" t="s">
        <v>663</v>
      </c>
      <c r="U311" s="21" t="s">
        <v>16</v>
      </c>
      <c r="V311" s="25"/>
      <c r="W311" s="21" t="s">
        <v>4</v>
      </c>
      <c r="X311" s="21" t="s">
        <v>663</v>
      </c>
      <c r="Y311" s="21">
        <v>3</v>
      </c>
      <c r="Z311" s="21">
        <v>3</v>
      </c>
      <c r="AA311" s="21">
        <v>3</v>
      </c>
      <c r="AB311" s="21"/>
      <c r="AC311" s="214"/>
      <c r="AD311" s="214"/>
      <c r="AE311" s="21">
        <v>3</v>
      </c>
      <c r="AF311" s="21">
        <v>3</v>
      </c>
      <c r="AG311" s="21">
        <v>3</v>
      </c>
      <c r="AH311" s="21">
        <v>3</v>
      </c>
      <c r="AI311" s="21" t="s">
        <v>16</v>
      </c>
      <c r="AJ311" s="21" t="s">
        <v>16</v>
      </c>
      <c r="AK311" s="21" t="s">
        <v>16</v>
      </c>
      <c r="AL311" s="21" t="s">
        <v>16</v>
      </c>
      <c r="AM311" s="228" t="s">
        <v>3321</v>
      </c>
      <c r="AN311" s="317" t="s">
        <v>598</v>
      </c>
      <c r="AO311" s="314" t="e">
        <f>VLOOKUP(AN311,#REF!,1,FALSE)</f>
        <v>#REF!</v>
      </c>
      <c r="AP311" s="315">
        <f>VLOOKUP(F311,'Monthly AMS report'!GN:GO,2,FALSE)</f>
        <v>44264</v>
      </c>
      <c r="AQ311" s="316" t="e">
        <v>#N/A</v>
      </c>
      <c r="AR311" s="22"/>
      <c r="AS311" s="22"/>
      <c r="AT311" s="5">
        <v>6</v>
      </c>
      <c r="AU311" s="5">
        <v>8</v>
      </c>
      <c r="AV311" s="5">
        <v>5</v>
      </c>
      <c r="AW311" s="5"/>
      <c r="AX311" s="5"/>
      <c r="AY311" s="5" t="s">
        <v>1267</v>
      </c>
      <c r="AZ311" s="3" t="s">
        <v>1268</v>
      </c>
      <c r="BA311" s="3"/>
      <c r="BB311" s="3"/>
      <c r="BC311" s="3"/>
      <c r="BD311" s="3"/>
      <c r="BE311" s="3"/>
      <c r="BF311" s="3"/>
      <c r="BG311" s="3"/>
      <c r="BH311" s="3"/>
      <c r="BI311" s="3"/>
      <c r="BJ311" s="3"/>
      <c r="BK311" s="3"/>
      <c r="BL311" s="3"/>
      <c r="BM311" s="3"/>
      <c r="BN311" s="3"/>
      <c r="BO311" s="3"/>
      <c r="BP311" s="3"/>
      <c r="BQ311" s="3"/>
      <c r="BR311" s="3"/>
      <c r="BS311" s="3"/>
      <c r="BT311" s="3"/>
      <c r="BU311" s="5"/>
      <c r="BV311" s="5"/>
      <c r="BW311" s="5"/>
      <c r="BX311" s="5"/>
      <c r="BY311" s="5"/>
      <c r="BZ311" s="5"/>
      <c r="CA311" s="5"/>
      <c r="CB311" s="5"/>
      <c r="CC311" s="5"/>
      <c r="CD311" s="5"/>
      <c r="CE311" s="5"/>
      <c r="CF311" s="5"/>
      <c r="CG311" s="5"/>
      <c r="CH311" s="5"/>
      <c r="CI311" s="5"/>
      <c r="CJ311" s="5"/>
      <c r="CK311" s="5"/>
      <c r="CL311" s="5"/>
      <c r="CM311" s="5"/>
      <c r="CN311" s="5"/>
      <c r="CO311" s="5"/>
      <c r="CP311" s="5"/>
      <c r="CQ311" s="5"/>
      <c r="CR311" s="5"/>
      <c r="CS311" s="5"/>
      <c r="CT311" s="5"/>
      <c r="CU311" s="5"/>
      <c r="CV311" s="5"/>
      <c r="CW311" s="5"/>
      <c r="CX311" s="5"/>
      <c r="CY311" s="5"/>
      <c r="CZ311" s="5"/>
      <c r="DA311" s="5"/>
      <c r="DB311" s="5"/>
      <c r="DC311" s="5"/>
      <c r="DD311" s="5"/>
      <c r="DE311" s="5"/>
      <c r="DF311" s="5"/>
      <c r="DG311" s="5"/>
      <c r="DH311" s="5"/>
      <c r="DI311" s="5"/>
      <c r="DJ311" s="5"/>
      <c r="DK311" s="5"/>
      <c r="DL311" s="5"/>
      <c r="DM311" s="5"/>
      <c r="DN311" s="5"/>
      <c r="DO311" s="5"/>
      <c r="DP311" s="5"/>
      <c r="DQ311" s="5"/>
      <c r="DR311" s="5"/>
      <c r="DS311" s="5"/>
      <c r="DT311" s="5"/>
      <c r="DU311" s="5"/>
      <c r="DV311" s="5"/>
      <c r="DW311" s="5"/>
      <c r="DX311" s="5"/>
      <c r="DY311" s="5"/>
      <c r="DZ311" s="5"/>
      <c r="EA311" s="5"/>
      <c r="EB311" s="5"/>
      <c r="EC311" s="5"/>
      <c r="ED311" s="5"/>
      <c r="EE311" s="5"/>
      <c r="EF311" s="5"/>
      <c r="EG311" s="5"/>
      <c r="EH311" s="5"/>
      <c r="EI311" s="5"/>
      <c r="EJ311" s="5"/>
      <c r="EK311" s="5"/>
      <c r="EL311" s="5"/>
      <c r="EM311" s="5"/>
      <c r="EN311" s="5"/>
      <c r="EO311" s="5"/>
      <c r="EP311" s="5"/>
      <c r="EQ311" s="5"/>
      <c r="ER311" s="5"/>
      <c r="ES311" s="5"/>
      <c r="ET311" s="5"/>
      <c r="EU311" s="5"/>
      <c r="EV311" s="5"/>
      <c r="EW311" s="5"/>
      <c r="EX311" s="5"/>
      <c r="EY311" s="5"/>
      <c r="EZ311" s="5"/>
      <c r="FA311" s="5"/>
      <c r="FB311" s="5"/>
      <c r="FC311" s="5"/>
      <c r="FD311" s="5"/>
      <c r="FE311" s="5"/>
      <c r="FF311" s="5"/>
      <c r="FG311" s="5"/>
      <c r="FH311" s="5"/>
      <c r="FI311" s="5"/>
      <c r="FJ311" s="5"/>
      <c r="FK311" s="5"/>
      <c r="FL311" s="5"/>
      <c r="FM311" s="5"/>
      <c r="FN311" s="5"/>
      <c r="FO311" s="5"/>
      <c r="FP311" s="5"/>
      <c r="FQ311" s="5"/>
      <c r="FR311" s="5"/>
      <c r="FS311" s="5"/>
      <c r="FT311" s="3"/>
      <c r="FU311" s="3"/>
      <c r="FV311" s="3"/>
      <c r="FW311" s="19"/>
    </row>
    <row r="312" spans="1:179" ht="16.5" customHeight="1" x14ac:dyDescent="0.2">
      <c r="A312" s="43" t="s">
        <v>3322</v>
      </c>
      <c r="B312" s="3"/>
      <c r="C312" s="22" t="s">
        <v>1947</v>
      </c>
      <c r="D312" s="5" t="str">
        <f>VLOOKUP(F312,route!A:B,2,FALSE)</f>
        <v>P1 Dryer</v>
      </c>
      <c r="E312" s="193">
        <v>1138</v>
      </c>
      <c r="F312" s="326" t="s">
        <v>2592</v>
      </c>
      <c r="G312" s="5" t="s">
        <v>1947</v>
      </c>
      <c r="H312" s="193" t="s">
        <v>3009</v>
      </c>
      <c r="I312" s="193" t="s">
        <v>1947</v>
      </c>
      <c r="K312" s="193" t="s">
        <v>2634</v>
      </c>
      <c r="L312" s="193"/>
      <c r="M312" s="5" t="s">
        <v>676</v>
      </c>
      <c r="N312" s="21" t="s">
        <v>16</v>
      </c>
      <c r="O312" s="25"/>
      <c r="P312" s="21" t="s">
        <v>663</v>
      </c>
      <c r="Q312" s="21" t="s">
        <v>663</v>
      </c>
      <c r="R312" s="21">
        <v>3</v>
      </c>
      <c r="S312" s="21" t="s">
        <v>663</v>
      </c>
      <c r="T312" s="21">
        <v>3</v>
      </c>
      <c r="U312" s="21" t="s">
        <v>16</v>
      </c>
      <c r="V312" s="25"/>
      <c r="W312" s="21" t="s">
        <v>16</v>
      </c>
      <c r="X312" s="21">
        <v>4</v>
      </c>
      <c r="Y312" s="21">
        <v>2</v>
      </c>
      <c r="Z312" s="21">
        <v>2</v>
      </c>
      <c r="AA312" s="21">
        <v>2</v>
      </c>
      <c r="AB312" s="21"/>
      <c r="AC312" s="214"/>
      <c r="AD312" s="214"/>
      <c r="AE312" s="21" t="s">
        <v>663</v>
      </c>
      <c r="AF312" s="21" t="s">
        <v>4</v>
      </c>
      <c r="AG312" s="21" t="s">
        <v>4</v>
      </c>
      <c r="AH312" s="21" t="s">
        <v>4</v>
      </c>
      <c r="AI312" s="21" t="s">
        <v>4</v>
      </c>
      <c r="AJ312" s="21" t="s">
        <v>4</v>
      </c>
      <c r="AK312" s="21" t="s">
        <v>4</v>
      </c>
      <c r="AL312" s="21" t="s">
        <v>16</v>
      </c>
      <c r="AM312" s="200" t="s">
        <v>3323</v>
      </c>
      <c r="AN312" s="387" t="s">
        <v>598</v>
      </c>
      <c r="AO312" s="314" t="e">
        <f>VLOOKUP(AN312,#REF!,1,FALSE)</f>
        <v>#REF!</v>
      </c>
      <c r="AP312" s="315">
        <f>VLOOKUP(F312,'Monthly AMS report'!GN:GO,2,FALSE)</f>
        <v>44482</v>
      </c>
      <c r="AQ312" s="316">
        <v>0.622</v>
      </c>
      <c r="AR312" s="22" t="s">
        <v>1948</v>
      </c>
      <c r="AS312" s="22" t="s">
        <v>1949</v>
      </c>
      <c r="AT312" s="5">
        <v>6</v>
      </c>
      <c r="AU312" s="5">
        <v>16</v>
      </c>
      <c r="AV312" s="5">
        <v>5</v>
      </c>
      <c r="AW312" s="5"/>
      <c r="AX312" s="5"/>
      <c r="AY312" s="5" t="s">
        <v>1267</v>
      </c>
      <c r="AZ312" s="3" t="s">
        <v>1268</v>
      </c>
      <c r="BA312" s="3"/>
      <c r="BB312" s="3"/>
      <c r="BC312" s="3"/>
      <c r="BD312" s="3"/>
      <c r="BE312" s="3"/>
      <c r="BF312" s="3"/>
      <c r="BG312" s="3"/>
      <c r="BH312" s="3"/>
      <c r="BI312" s="3"/>
      <c r="BJ312" s="3"/>
      <c r="BK312" s="3"/>
      <c r="BL312" s="3"/>
      <c r="BM312" s="3"/>
      <c r="BN312" s="3"/>
      <c r="BO312" s="3"/>
      <c r="BP312" s="3"/>
      <c r="BQ312" s="3"/>
      <c r="BR312" s="3"/>
      <c r="BS312" s="3"/>
      <c r="BT312" s="3"/>
      <c r="BU312" s="5"/>
      <c r="BV312" s="5"/>
      <c r="BW312" s="5"/>
      <c r="BX312" s="5"/>
      <c r="BY312" s="5"/>
      <c r="BZ312" s="5"/>
      <c r="CA312" s="5"/>
      <c r="CB312" s="5"/>
      <c r="CC312" s="5"/>
      <c r="CD312" s="5"/>
      <c r="CE312" s="5"/>
      <c r="CF312" s="5"/>
      <c r="CG312" s="5"/>
      <c r="CH312" s="5"/>
      <c r="CI312" s="5"/>
      <c r="CJ312" s="5"/>
      <c r="CK312" s="5"/>
      <c r="CL312" s="5"/>
      <c r="CM312" s="5"/>
      <c r="CN312" s="5"/>
      <c r="CO312" s="5"/>
      <c r="CP312" s="5"/>
      <c r="CQ312" s="5"/>
      <c r="CR312" s="5"/>
      <c r="CS312" s="5"/>
      <c r="CT312" s="5"/>
      <c r="CU312" s="5"/>
      <c r="CV312" s="5"/>
      <c r="CW312" s="5"/>
      <c r="CX312" s="5"/>
      <c r="CY312" s="5"/>
      <c r="CZ312" s="5"/>
      <c r="DA312" s="5"/>
      <c r="DB312" s="5"/>
      <c r="DC312" s="5"/>
      <c r="DD312" s="5"/>
      <c r="DE312" s="5"/>
      <c r="DF312" s="5"/>
      <c r="DG312" s="5"/>
      <c r="DH312" s="5"/>
      <c r="DI312" s="5"/>
      <c r="DJ312" s="5"/>
      <c r="DK312" s="5"/>
      <c r="DL312" s="5"/>
      <c r="DM312" s="5"/>
      <c r="DN312" s="5"/>
      <c r="DO312" s="5"/>
      <c r="DP312" s="5"/>
      <c r="DQ312" s="5"/>
      <c r="DR312" s="5"/>
      <c r="DS312" s="5"/>
      <c r="DT312" s="5"/>
      <c r="DU312" s="5"/>
      <c r="DV312" s="5"/>
      <c r="DW312" s="5"/>
      <c r="DX312" s="5"/>
      <c r="DY312" s="5"/>
      <c r="DZ312" s="5"/>
      <c r="EA312" s="5"/>
      <c r="EB312" s="5"/>
      <c r="EC312" s="5"/>
      <c r="ED312" s="5"/>
      <c r="EE312" s="5"/>
      <c r="EF312" s="5"/>
      <c r="EG312" s="5"/>
      <c r="EH312" s="5"/>
      <c r="EI312" s="5"/>
      <c r="EJ312" s="5"/>
      <c r="EK312" s="5"/>
      <c r="EL312" s="5"/>
      <c r="EM312" s="5"/>
      <c r="EN312" s="5"/>
      <c r="EO312" s="5"/>
      <c r="EP312" s="5"/>
      <c r="EQ312" s="5"/>
      <c r="ER312" s="5"/>
      <c r="ES312" s="5"/>
      <c r="ET312" s="5"/>
      <c r="EU312" s="5"/>
      <c r="EV312" s="5"/>
      <c r="EW312" s="5"/>
      <c r="EX312" s="5"/>
      <c r="EY312" s="5"/>
      <c r="EZ312" s="5"/>
      <c r="FA312" s="5"/>
      <c r="FB312" s="5"/>
      <c r="FC312" s="5"/>
      <c r="FD312" s="5"/>
      <c r="FE312" s="5"/>
      <c r="FF312" s="5"/>
      <c r="FG312" s="5"/>
      <c r="FH312" s="5"/>
      <c r="FI312" s="5"/>
      <c r="FJ312" s="5"/>
      <c r="FK312" s="5"/>
      <c r="FL312" s="5"/>
      <c r="FM312" s="5"/>
      <c r="FN312" s="5"/>
      <c r="FO312" s="5"/>
      <c r="FP312" s="5"/>
      <c r="FQ312" s="5"/>
      <c r="FR312" s="5"/>
      <c r="FS312" s="5"/>
      <c r="FT312" s="3"/>
      <c r="FU312" s="3"/>
      <c r="FV312" s="3"/>
      <c r="FW312" s="19"/>
    </row>
    <row r="313" spans="1:179" ht="16.5" customHeight="1" x14ac:dyDescent="0.25">
      <c r="A313" s="44" t="s">
        <v>3324</v>
      </c>
      <c r="B313" s="3"/>
      <c r="C313" s="34" t="s">
        <v>1938</v>
      </c>
      <c r="D313" s="5" t="str">
        <f>VLOOKUP(F313,route!A:B,2,FALSE)</f>
        <v>P1 Dryer</v>
      </c>
      <c r="E313" s="193">
        <v>1075</v>
      </c>
      <c r="F313" s="326" t="s">
        <v>415</v>
      </c>
      <c r="G313" s="5" t="s">
        <v>1939</v>
      </c>
      <c r="H313" s="193" t="s">
        <v>3325</v>
      </c>
      <c r="I313" s="193" t="s">
        <v>1939</v>
      </c>
      <c r="K313" s="193" t="s">
        <v>2634</v>
      </c>
      <c r="L313" s="193"/>
      <c r="M313" s="5" t="s">
        <v>676</v>
      </c>
      <c r="N313" s="21" t="s">
        <v>16</v>
      </c>
      <c r="O313" s="25"/>
      <c r="P313" s="21" t="s">
        <v>663</v>
      </c>
      <c r="Q313" s="21" t="s">
        <v>663</v>
      </c>
      <c r="R313" s="21" t="s">
        <v>663</v>
      </c>
      <c r="S313" s="21" t="s">
        <v>663</v>
      </c>
      <c r="T313" s="21" t="s">
        <v>663</v>
      </c>
      <c r="U313" s="21" t="s">
        <v>16</v>
      </c>
      <c r="V313" s="25"/>
      <c r="W313" s="21" t="s">
        <v>16</v>
      </c>
      <c r="X313" s="21" t="s">
        <v>663</v>
      </c>
      <c r="Y313" s="21" t="s">
        <v>663</v>
      </c>
      <c r="Z313" s="21">
        <v>3</v>
      </c>
      <c r="AA313" s="21">
        <v>3</v>
      </c>
      <c r="AB313" s="21"/>
      <c r="AC313" s="214"/>
      <c r="AD313" s="214"/>
      <c r="AE313" s="21">
        <v>3</v>
      </c>
      <c r="AF313" s="21" t="s">
        <v>4</v>
      </c>
      <c r="AG313" s="21" t="s">
        <v>4</v>
      </c>
      <c r="AH313" s="21" t="s">
        <v>4</v>
      </c>
      <c r="AI313" s="21" t="s">
        <v>4</v>
      </c>
      <c r="AJ313" s="21" t="s">
        <v>4</v>
      </c>
      <c r="AK313" s="21" t="s">
        <v>4</v>
      </c>
      <c r="AL313" s="21" t="s">
        <v>16</v>
      </c>
      <c r="AM313" s="195" t="s">
        <v>3326</v>
      </c>
      <c r="AN313" s="387" t="s">
        <v>598</v>
      </c>
      <c r="AO313" s="314" t="e">
        <f>VLOOKUP(AN313,#REF!,1,FALSE)</f>
        <v>#REF!</v>
      </c>
      <c r="AP313" s="315">
        <f>VLOOKUP(F313,'Monthly AMS report'!GN:GO,2,FALSE)</f>
        <v>44482</v>
      </c>
      <c r="AQ313" s="316">
        <v>0.27500000000000002</v>
      </c>
      <c r="AR313" s="22"/>
      <c r="AS313" s="22"/>
      <c r="AT313" s="5">
        <v>6</v>
      </c>
      <c r="AU313" s="5">
        <v>16</v>
      </c>
      <c r="AV313" s="5">
        <v>5</v>
      </c>
      <c r="AW313" s="5"/>
      <c r="AX313" s="5"/>
      <c r="AY313" s="5" t="s">
        <v>1267</v>
      </c>
      <c r="AZ313" s="3" t="s">
        <v>1268</v>
      </c>
      <c r="BA313" s="3"/>
      <c r="BB313" s="3"/>
      <c r="BC313" s="3" t="s">
        <v>716</v>
      </c>
      <c r="BD313" s="3"/>
      <c r="BE313" s="3"/>
      <c r="BF313" s="3"/>
      <c r="BG313" s="3"/>
      <c r="BH313" s="3"/>
      <c r="BI313" s="3"/>
      <c r="BJ313" s="3"/>
      <c r="BK313" s="3"/>
      <c r="BL313" s="3"/>
      <c r="BM313" s="3"/>
      <c r="BN313" s="3"/>
      <c r="BO313" s="3"/>
      <c r="BP313" s="3"/>
      <c r="BQ313" s="3"/>
      <c r="BR313" s="3"/>
      <c r="BS313" s="3"/>
      <c r="BT313" s="3"/>
      <c r="BU313" s="5"/>
      <c r="BV313" s="5"/>
      <c r="BW313" s="5"/>
      <c r="BX313" s="5"/>
      <c r="BY313" s="5"/>
      <c r="BZ313" s="5"/>
      <c r="CA313" s="5"/>
      <c r="CB313" s="5"/>
      <c r="CC313" s="5"/>
      <c r="CD313" s="5"/>
      <c r="CE313" s="5"/>
      <c r="CF313" s="5"/>
      <c r="CG313" s="5"/>
      <c r="CH313" s="5"/>
      <c r="CI313" s="5"/>
      <c r="CJ313" s="5"/>
      <c r="CK313" s="5"/>
      <c r="CL313" s="5"/>
      <c r="CM313" s="5"/>
      <c r="CN313" s="5"/>
      <c r="CO313" s="5"/>
      <c r="CP313" s="5"/>
      <c r="CQ313" s="5"/>
      <c r="CR313" s="5"/>
      <c r="CS313" s="5"/>
      <c r="CT313" s="5"/>
      <c r="CU313" s="5"/>
      <c r="CV313" s="5"/>
      <c r="CW313" s="5"/>
      <c r="CX313" s="5"/>
      <c r="CY313" s="5"/>
      <c r="CZ313" s="5"/>
      <c r="DA313" s="5"/>
      <c r="DB313" s="5"/>
      <c r="DC313" s="5"/>
      <c r="DD313" s="5"/>
      <c r="DE313" s="5"/>
      <c r="DF313" s="5"/>
      <c r="DG313" s="5"/>
      <c r="DH313" s="5"/>
      <c r="DI313" s="5"/>
      <c r="DJ313" s="5"/>
      <c r="DK313" s="5"/>
      <c r="DL313" s="5"/>
      <c r="DM313" s="5"/>
      <c r="DN313" s="5"/>
      <c r="DO313" s="5"/>
      <c r="DP313" s="5"/>
      <c r="DQ313" s="5"/>
      <c r="DR313" s="5"/>
      <c r="DS313" s="5"/>
      <c r="DT313" s="5"/>
      <c r="DU313" s="5"/>
      <c r="DV313" s="5"/>
      <c r="DW313" s="5"/>
      <c r="DX313" s="5"/>
      <c r="DY313" s="5"/>
      <c r="DZ313" s="5"/>
      <c r="EA313" s="5"/>
      <c r="EB313" s="5"/>
      <c r="EC313" s="5"/>
      <c r="ED313" s="5"/>
      <c r="EE313" s="5"/>
      <c r="EF313" s="5"/>
      <c r="EG313" s="5"/>
      <c r="EH313" s="5"/>
      <c r="EI313" s="5"/>
      <c r="EJ313" s="5"/>
      <c r="EK313" s="5"/>
      <c r="EL313" s="5"/>
      <c r="EM313" s="5"/>
      <c r="EN313" s="5"/>
      <c r="EO313" s="5"/>
      <c r="EP313" s="5"/>
      <c r="EQ313" s="5"/>
      <c r="ER313" s="5"/>
      <c r="ES313" s="5"/>
      <c r="ET313" s="5"/>
      <c r="EU313" s="5"/>
      <c r="EV313" s="5"/>
      <c r="EW313" s="5"/>
      <c r="EX313" s="5"/>
      <c r="EY313" s="5"/>
      <c r="EZ313" s="5"/>
      <c r="FA313" s="5"/>
      <c r="FB313" s="5"/>
      <c r="FC313" s="5"/>
      <c r="FD313" s="5"/>
      <c r="FE313" s="5"/>
      <c r="FF313" s="5"/>
      <c r="FG313" s="5"/>
      <c r="FH313" s="5"/>
      <c r="FI313" s="5"/>
      <c r="FJ313" s="5"/>
      <c r="FK313" s="5"/>
      <c r="FL313" s="5"/>
      <c r="FM313" s="5"/>
      <c r="FN313" s="5"/>
      <c r="FO313" s="5"/>
      <c r="FP313" s="5"/>
      <c r="FQ313" s="5"/>
      <c r="FR313" s="5"/>
      <c r="FS313" s="5"/>
      <c r="FT313" s="3"/>
      <c r="FU313" s="3"/>
      <c r="FV313" s="3"/>
      <c r="FW313" s="19"/>
    </row>
    <row r="314" spans="1:179" ht="16.5" customHeight="1" x14ac:dyDescent="0.2">
      <c r="A314" s="43" t="s">
        <v>1920</v>
      </c>
      <c r="B314" s="3"/>
      <c r="C314" s="22" t="s">
        <v>1921</v>
      </c>
      <c r="D314" s="5" t="str">
        <f>VLOOKUP(F314,route!A:B,2,FALSE)</f>
        <v>P1 Dryer</v>
      </c>
      <c r="E314" s="193">
        <v>1003</v>
      </c>
      <c r="F314" s="326" t="s">
        <v>408</v>
      </c>
      <c r="G314" s="5" t="s">
        <v>1921</v>
      </c>
      <c r="H314" s="193" t="s">
        <v>3327</v>
      </c>
      <c r="I314" s="193" t="s">
        <v>1921</v>
      </c>
      <c r="K314" s="193" t="s">
        <v>2634</v>
      </c>
      <c r="L314" s="193"/>
      <c r="M314" s="5" t="s">
        <v>676</v>
      </c>
      <c r="N314" s="21" t="s">
        <v>16</v>
      </c>
      <c r="O314" s="25"/>
      <c r="P314" s="21" t="s">
        <v>663</v>
      </c>
      <c r="Q314" s="21" t="s">
        <v>663</v>
      </c>
      <c r="R314" s="21" t="s">
        <v>663</v>
      </c>
      <c r="S314" s="21">
        <v>3</v>
      </c>
      <c r="T314" s="21" t="s">
        <v>16</v>
      </c>
      <c r="U314" s="21" t="s">
        <v>16</v>
      </c>
      <c r="V314" s="25"/>
      <c r="W314" s="21" t="s">
        <v>16</v>
      </c>
      <c r="X314" s="21" t="s">
        <v>663</v>
      </c>
      <c r="Y314" s="21" t="s">
        <v>663</v>
      </c>
      <c r="Z314" s="21" t="s">
        <v>4</v>
      </c>
      <c r="AA314" s="21" t="s">
        <v>663</v>
      </c>
      <c r="AB314" s="21"/>
      <c r="AC314" s="214"/>
      <c r="AD314" s="214"/>
      <c r="AE314" s="21" t="s">
        <v>4</v>
      </c>
      <c r="AF314" s="21" t="s">
        <v>16</v>
      </c>
      <c r="AG314" s="21" t="s">
        <v>4</v>
      </c>
      <c r="AH314" s="21">
        <v>3</v>
      </c>
      <c r="AI314" s="21" t="s">
        <v>4</v>
      </c>
      <c r="AJ314" s="21" t="s">
        <v>4</v>
      </c>
      <c r="AK314" s="21" t="s">
        <v>4</v>
      </c>
      <c r="AL314" s="21" t="s">
        <v>16</v>
      </c>
      <c r="AM314" s="195"/>
      <c r="AN314" s="387"/>
      <c r="AO314" s="314" t="e">
        <f>VLOOKUP(AN314,#REF!,1,FALSE)</f>
        <v>#REF!</v>
      </c>
      <c r="AP314" s="315">
        <f>VLOOKUP(F314,'Monthly AMS report'!GN:GO,2,FALSE)</f>
        <v>44482</v>
      </c>
      <c r="AQ314" s="316" t="e">
        <v>#N/A</v>
      </c>
      <c r="AR314" s="22"/>
      <c r="AS314" s="22"/>
      <c r="AT314" s="5">
        <v>6</v>
      </c>
      <c r="AU314" s="5">
        <v>16</v>
      </c>
      <c r="AV314" s="5">
        <v>5</v>
      </c>
      <c r="AW314" s="5"/>
      <c r="AX314" s="5"/>
      <c r="AY314" s="5" t="s">
        <v>1267</v>
      </c>
      <c r="AZ314" s="3" t="s">
        <v>1268</v>
      </c>
      <c r="BA314" s="3"/>
      <c r="BB314" s="3"/>
      <c r="BC314" s="3" t="s">
        <v>716</v>
      </c>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c r="DA314" s="3"/>
      <c r="DB314" s="3"/>
      <c r="DC314" s="3"/>
      <c r="DD314" s="3"/>
      <c r="DE314" s="3"/>
      <c r="DF314" s="3"/>
      <c r="DG314" s="3"/>
      <c r="DH314" s="3"/>
      <c r="DI314" s="3"/>
      <c r="DJ314" s="3"/>
      <c r="DK314" s="3"/>
      <c r="DL314" s="3"/>
      <c r="DM314" s="3"/>
      <c r="DN314" s="3"/>
      <c r="DO314" s="3"/>
      <c r="DP314" s="3"/>
      <c r="DQ314" s="3"/>
      <c r="DR314" s="3"/>
      <c r="DS314" s="3"/>
      <c r="DT314" s="3"/>
      <c r="DU314" s="3"/>
      <c r="DV314" s="3"/>
      <c r="DW314" s="3"/>
      <c r="DX314" s="3"/>
      <c r="DY314" s="3"/>
      <c r="DZ314" s="3"/>
      <c r="EA314" s="3"/>
      <c r="EB314" s="3"/>
      <c r="EC314" s="3"/>
      <c r="ED314" s="3"/>
      <c r="EE314" s="3"/>
      <c r="EF314" s="3"/>
      <c r="EG314" s="3"/>
      <c r="EH314" s="3"/>
      <c r="EI314" s="3"/>
      <c r="EJ314" s="3"/>
      <c r="EK314" s="3"/>
      <c r="EL314" s="3"/>
      <c r="EM314" s="3"/>
      <c r="EN314" s="3"/>
      <c r="EO314" s="3"/>
      <c r="EP314" s="3"/>
      <c r="EQ314" s="3"/>
      <c r="ER314" s="3"/>
      <c r="ES314" s="3"/>
      <c r="ET314" s="3"/>
      <c r="EU314" s="3"/>
      <c r="EV314" s="3"/>
      <c r="EW314" s="3"/>
      <c r="EX314" s="3"/>
      <c r="EY314" s="3"/>
      <c r="EZ314" s="3"/>
      <c r="FA314" s="3"/>
      <c r="FB314" s="3"/>
      <c r="FC314" s="3"/>
      <c r="FD314" s="3"/>
      <c r="FE314" s="3"/>
      <c r="FF314" s="3"/>
      <c r="FG314" s="3"/>
      <c r="FH314" s="3"/>
      <c r="FI314" s="3"/>
      <c r="FJ314" s="3"/>
      <c r="FK314" s="3"/>
      <c r="FL314" s="3"/>
      <c r="FM314" s="3"/>
      <c r="FN314" s="3"/>
      <c r="FO314" s="3"/>
      <c r="FP314" s="3"/>
      <c r="FQ314" s="3"/>
      <c r="FR314" s="3"/>
      <c r="FS314" s="3"/>
      <c r="FT314" s="3"/>
      <c r="FU314" s="3"/>
      <c r="FV314" s="3"/>
      <c r="FW314" s="19"/>
    </row>
    <row r="315" spans="1:179" ht="16.5" customHeight="1" x14ac:dyDescent="0.25">
      <c r="A315" s="43" t="s">
        <v>1926</v>
      </c>
      <c r="B315" s="3"/>
      <c r="C315" s="22" t="s">
        <v>1927</v>
      </c>
      <c r="D315" s="5" t="str">
        <f>VLOOKUP(F315,route!A:B,2,FALSE)</f>
        <v>P1 Dryer</v>
      </c>
      <c r="E315" s="193">
        <v>1035</v>
      </c>
      <c r="F315" s="326" t="s">
        <v>411</v>
      </c>
      <c r="G315" s="5" t="s">
        <v>1927</v>
      </c>
      <c r="H315" s="193" t="s">
        <v>3328</v>
      </c>
      <c r="I315" s="193" t="s">
        <v>1927</v>
      </c>
      <c r="K315" s="193" t="s">
        <v>2634</v>
      </c>
      <c r="L315" s="193"/>
      <c r="M315" s="5" t="s">
        <v>676</v>
      </c>
      <c r="N315" s="21" t="s">
        <v>16</v>
      </c>
      <c r="O315" s="25"/>
      <c r="P315" s="21" t="s">
        <v>663</v>
      </c>
      <c r="Q315" s="21" t="s">
        <v>663</v>
      </c>
      <c r="R315" s="21" t="s">
        <v>663</v>
      </c>
      <c r="S315" s="21" t="s">
        <v>663</v>
      </c>
      <c r="T315" s="21" t="s">
        <v>663</v>
      </c>
      <c r="U315" s="21" t="s">
        <v>16</v>
      </c>
      <c r="V315" s="25"/>
      <c r="W315" s="21" t="s">
        <v>16</v>
      </c>
      <c r="X315" s="21" t="s">
        <v>663</v>
      </c>
      <c r="Y315" s="21" t="s">
        <v>663</v>
      </c>
      <c r="Z315" s="21" t="s">
        <v>4</v>
      </c>
      <c r="AA315" s="21" t="s">
        <v>663</v>
      </c>
      <c r="AB315" s="21"/>
      <c r="AC315" s="214"/>
      <c r="AD315" s="214"/>
      <c r="AE315" s="21" t="s">
        <v>4</v>
      </c>
      <c r="AF315" s="21" t="s">
        <v>4</v>
      </c>
      <c r="AG315" s="21" t="s">
        <v>4</v>
      </c>
      <c r="AH315" s="21">
        <v>3</v>
      </c>
      <c r="AI315" s="21">
        <v>2</v>
      </c>
      <c r="AJ315" s="21" t="s">
        <v>664</v>
      </c>
      <c r="AK315" s="21">
        <v>3</v>
      </c>
      <c r="AL315" s="21" t="s">
        <v>16</v>
      </c>
      <c r="AM315" s="195" t="s">
        <v>3329</v>
      </c>
      <c r="AN315" s="386">
        <v>7267338</v>
      </c>
      <c r="AO315" s="314" t="e">
        <f>VLOOKUP(AN315,#REF!,1,FALSE)</f>
        <v>#REF!</v>
      </c>
      <c r="AP315" s="315">
        <f>VLOOKUP(F315,'Monthly AMS report'!GN:GO,2,FALSE)</f>
        <v>44482</v>
      </c>
      <c r="AQ315" s="316">
        <v>0.29599999999999999</v>
      </c>
      <c r="AR315" s="22"/>
      <c r="AS315" s="22"/>
      <c r="AT315" s="5">
        <v>6</v>
      </c>
      <c r="AU315" s="5">
        <v>16</v>
      </c>
      <c r="AV315" s="5" t="e">
        <v>#N/A</v>
      </c>
      <c r="AW315" s="5"/>
      <c r="AX315" s="5"/>
      <c r="AY315" s="5"/>
      <c r="AZ315" s="3"/>
      <c r="BA315" s="3"/>
      <c r="BB315" s="3"/>
      <c r="BC315" s="3" t="s">
        <v>716</v>
      </c>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c r="DA315" s="3"/>
      <c r="DB315" s="3"/>
      <c r="DC315" s="3"/>
      <c r="DD315" s="3"/>
      <c r="DE315" s="3"/>
      <c r="DF315" s="3"/>
      <c r="DG315" s="3"/>
      <c r="DH315" s="3"/>
      <c r="DI315" s="3"/>
      <c r="DJ315" s="3"/>
      <c r="DK315" s="3"/>
      <c r="DL315" s="3"/>
      <c r="DM315" s="3"/>
      <c r="DN315" s="3"/>
      <c r="DO315" s="3"/>
      <c r="DP315" s="3"/>
      <c r="DQ315" s="3"/>
      <c r="DR315" s="3"/>
      <c r="DS315" s="3"/>
      <c r="DT315" s="3"/>
      <c r="DU315" s="3"/>
      <c r="DV315" s="3"/>
      <c r="DW315" s="3"/>
      <c r="DX315" s="3"/>
      <c r="DY315" s="3"/>
      <c r="DZ315" s="3"/>
      <c r="EA315" s="3"/>
      <c r="EB315" s="3"/>
      <c r="EC315" s="3"/>
      <c r="ED315" s="3"/>
      <c r="EE315" s="3"/>
      <c r="EF315" s="3"/>
      <c r="EG315" s="3"/>
      <c r="EH315" s="3"/>
      <c r="EI315" s="3"/>
      <c r="EJ315" s="3"/>
      <c r="EK315" s="3"/>
      <c r="EL315" s="3"/>
      <c r="EM315" s="3"/>
      <c r="EN315" s="3"/>
      <c r="EO315" s="3"/>
      <c r="EP315" s="3"/>
      <c r="EQ315" s="3"/>
      <c r="ER315" s="3"/>
      <c r="ES315" s="3"/>
      <c r="ET315" s="3"/>
      <c r="EU315" s="3"/>
      <c r="EV315" s="3"/>
      <c r="EW315" s="3"/>
      <c r="EX315" s="3"/>
      <c r="EY315" s="3"/>
      <c r="EZ315" s="3"/>
      <c r="FA315" s="3"/>
      <c r="FB315" s="3"/>
      <c r="FC315" s="3"/>
      <c r="FD315" s="3"/>
      <c r="FE315" s="3"/>
      <c r="FF315" s="3"/>
      <c r="FG315" s="3"/>
      <c r="FH315" s="3"/>
      <c r="FI315" s="3"/>
      <c r="FJ315" s="3"/>
      <c r="FK315" s="3"/>
      <c r="FL315" s="3"/>
      <c r="FM315" s="3"/>
      <c r="FN315" s="3"/>
      <c r="FO315" s="3"/>
      <c r="FP315" s="3"/>
      <c r="FQ315" s="3"/>
      <c r="FR315" s="3"/>
      <c r="FS315" s="3"/>
      <c r="FT315" s="3"/>
      <c r="FU315" s="3"/>
      <c r="FV315" s="3"/>
      <c r="FW315" s="19"/>
    </row>
    <row r="316" spans="1:179" ht="16.5" customHeight="1" x14ac:dyDescent="0.25">
      <c r="A316" s="44" t="s">
        <v>1600</v>
      </c>
      <c r="B316" s="3"/>
      <c r="C316" s="34" t="s">
        <v>1601</v>
      </c>
      <c r="D316" s="5" t="str">
        <f>VLOOKUP(F316,route!A:B,2,FALSE)</f>
        <v>P1 Dryer</v>
      </c>
      <c r="E316" s="193">
        <v>1041</v>
      </c>
      <c r="F316" s="326" t="s">
        <v>413</v>
      </c>
      <c r="G316" s="5" t="s">
        <v>1601</v>
      </c>
      <c r="H316" s="193" t="s">
        <v>3330</v>
      </c>
      <c r="I316" s="193" t="s">
        <v>1601</v>
      </c>
      <c r="K316" s="193" t="s">
        <v>2634</v>
      </c>
      <c r="L316" s="193"/>
      <c r="M316" s="5" t="s">
        <v>676</v>
      </c>
      <c r="N316" s="21" t="s">
        <v>16</v>
      </c>
      <c r="O316" s="25"/>
      <c r="P316" s="21" t="s">
        <v>663</v>
      </c>
      <c r="Q316" s="21" t="s">
        <v>663</v>
      </c>
      <c r="R316" s="21" t="s">
        <v>663</v>
      </c>
      <c r="S316" s="21">
        <v>4</v>
      </c>
      <c r="T316" s="21" t="s">
        <v>663</v>
      </c>
      <c r="U316" s="21" t="s">
        <v>16</v>
      </c>
      <c r="V316" s="25"/>
      <c r="W316" s="21" t="s">
        <v>4</v>
      </c>
      <c r="X316" s="21">
        <v>3</v>
      </c>
      <c r="Y316" s="21">
        <v>1</v>
      </c>
      <c r="Z316" s="21">
        <v>3</v>
      </c>
      <c r="AA316" s="21">
        <v>3</v>
      </c>
      <c r="AB316" s="21"/>
      <c r="AC316" s="214"/>
      <c r="AD316" s="214"/>
      <c r="AE316" s="21">
        <v>3</v>
      </c>
      <c r="AF316" s="21">
        <v>3</v>
      </c>
      <c r="AG316" s="21" t="s">
        <v>4</v>
      </c>
      <c r="AH316" s="21" t="s">
        <v>4</v>
      </c>
      <c r="AI316" s="21" t="s">
        <v>4</v>
      </c>
      <c r="AJ316" s="21" t="s">
        <v>4</v>
      </c>
      <c r="AK316" s="21" t="s">
        <v>4</v>
      </c>
      <c r="AL316" s="21" t="s">
        <v>16</v>
      </c>
      <c r="AM316" s="352" t="s">
        <v>3331</v>
      </c>
      <c r="AN316" s="386">
        <v>7233058</v>
      </c>
      <c r="AO316" s="314" t="e">
        <f>VLOOKUP(AN316,#REF!,1,FALSE)</f>
        <v>#REF!</v>
      </c>
      <c r="AP316" s="315">
        <f>VLOOKUP(F316,'Monthly AMS report'!GN:GO,2,FALSE)</f>
        <v>44482</v>
      </c>
      <c r="AQ316" s="316" t="e">
        <v>#N/A</v>
      </c>
      <c r="AR316" s="22"/>
      <c r="AS316" s="22"/>
      <c r="AT316" s="5"/>
      <c r="AU316" s="5">
        <v>8</v>
      </c>
      <c r="AV316" s="5">
        <v>5</v>
      </c>
      <c r="AW316" s="5"/>
      <c r="AX316" s="5"/>
      <c r="AY316" s="5"/>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c r="DA316" s="3"/>
      <c r="DB316" s="3"/>
      <c r="DC316" s="3"/>
      <c r="DD316" s="3"/>
      <c r="DE316" s="3"/>
      <c r="DF316" s="3"/>
      <c r="DG316" s="3"/>
      <c r="DH316" s="3"/>
      <c r="DI316" s="3"/>
      <c r="DJ316" s="3"/>
      <c r="DK316" s="3"/>
      <c r="DL316" s="3"/>
      <c r="DM316" s="3"/>
      <c r="DN316" s="3"/>
      <c r="DO316" s="3"/>
      <c r="DP316" s="3"/>
      <c r="DQ316" s="3"/>
      <c r="DR316" s="3"/>
      <c r="DS316" s="3"/>
      <c r="DT316" s="3"/>
      <c r="DU316" s="3"/>
      <c r="DV316" s="3"/>
      <c r="DW316" s="3"/>
      <c r="DX316" s="3"/>
      <c r="DY316" s="3"/>
      <c r="DZ316" s="3"/>
      <c r="EA316" s="3"/>
      <c r="EB316" s="3"/>
      <c r="EC316" s="3"/>
      <c r="ED316" s="3"/>
      <c r="EE316" s="3"/>
      <c r="EF316" s="3"/>
      <c r="EG316" s="3"/>
      <c r="EH316" s="3"/>
      <c r="EI316" s="3"/>
      <c r="EJ316" s="3"/>
      <c r="EK316" s="3"/>
      <c r="EL316" s="3"/>
      <c r="EM316" s="3"/>
      <c r="EN316" s="3"/>
      <c r="EO316" s="3"/>
      <c r="EP316" s="3"/>
      <c r="EQ316" s="3"/>
      <c r="ER316" s="3"/>
      <c r="ES316" s="3"/>
      <c r="ET316" s="3"/>
      <c r="EU316" s="3"/>
      <c r="EV316" s="3"/>
      <c r="EW316" s="3"/>
      <c r="EX316" s="3"/>
      <c r="EY316" s="3"/>
      <c r="EZ316" s="3"/>
      <c r="FA316" s="3"/>
      <c r="FB316" s="3"/>
      <c r="FC316" s="3"/>
      <c r="FD316" s="3"/>
      <c r="FE316" s="3"/>
      <c r="FF316" s="3"/>
      <c r="FG316" s="3"/>
      <c r="FH316" s="3"/>
      <c r="FI316" s="3"/>
      <c r="FJ316" s="3"/>
      <c r="FK316" s="3"/>
      <c r="FL316" s="3"/>
      <c r="FM316" s="3"/>
      <c r="FN316" s="3"/>
      <c r="FO316" s="3"/>
      <c r="FP316" s="3"/>
      <c r="FQ316" s="3"/>
      <c r="FR316" s="3"/>
      <c r="FS316" s="3"/>
      <c r="FT316" s="3"/>
      <c r="FU316" s="3"/>
      <c r="FV316" s="3"/>
      <c r="FW316" s="19"/>
    </row>
    <row r="317" spans="1:179" ht="16.5" customHeight="1" x14ac:dyDescent="0.2">
      <c r="A317" s="43" t="s">
        <v>1608</v>
      </c>
      <c r="B317" s="3"/>
      <c r="C317" s="22" t="s">
        <v>1609</v>
      </c>
      <c r="D317" s="5" t="str">
        <f>VLOOKUP(F317,route!A:B,2,FALSE)</f>
        <v>P1 Dryer</v>
      </c>
      <c r="E317" s="193">
        <v>1061</v>
      </c>
      <c r="F317" s="326" t="s">
        <v>414</v>
      </c>
      <c r="G317" s="5" t="s">
        <v>1610</v>
      </c>
      <c r="H317" s="193" t="s">
        <v>3332</v>
      </c>
      <c r="I317" s="193" t="s">
        <v>3333</v>
      </c>
      <c r="K317" s="193" t="s">
        <v>2634</v>
      </c>
      <c r="L317" s="193"/>
      <c r="M317" s="5" t="s">
        <v>676</v>
      </c>
      <c r="N317" s="21" t="s">
        <v>16</v>
      </c>
      <c r="O317" s="25"/>
      <c r="P317" s="21" t="s">
        <v>663</v>
      </c>
      <c r="Q317" s="21" t="s">
        <v>663</v>
      </c>
      <c r="R317" s="21" t="s">
        <v>663</v>
      </c>
      <c r="S317" s="21" t="s">
        <v>663</v>
      </c>
      <c r="T317" s="21" t="s">
        <v>663</v>
      </c>
      <c r="U317" s="21" t="s">
        <v>16</v>
      </c>
      <c r="V317" s="25"/>
      <c r="W317" s="21" t="s">
        <v>16</v>
      </c>
      <c r="X317" s="21" t="s">
        <v>663</v>
      </c>
      <c r="Y317" s="21" t="s">
        <v>663</v>
      </c>
      <c r="Z317" s="21" t="s">
        <v>4</v>
      </c>
      <c r="AA317" s="21" t="s">
        <v>663</v>
      </c>
      <c r="AB317" s="21"/>
      <c r="AC317" s="214"/>
      <c r="AD317" s="214"/>
      <c r="AE317" s="21" t="s">
        <v>16</v>
      </c>
      <c r="AF317" s="21" t="s">
        <v>16</v>
      </c>
      <c r="AG317" s="21" t="s">
        <v>4</v>
      </c>
      <c r="AH317" s="21" t="s">
        <v>4</v>
      </c>
      <c r="AI317" s="21" t="s">
        <v>4</v>
      </c>
      <c r="AJ317" s="21" t="s">
        <v>4</v>
      </c>
      <c r="AK317" s="21" t="s">
        <v>4</v>
      </c>
      <c r="AL317" s="21" t="s">
        <v>16</v>
      </c>
      <c r="AM317" s="24"/>
      <c r="AN317" s="387"/>
      <c r="AO317" s="314" t="e">
        <f>VLOOKUP(AN317,#REF!,1,FALSE)</f>
        <v>#REF!</v>
      </c>
      <c r="AP317" s="315">
        <f>VLOOKUP(F317,'Monthly AMS report'!GN:GO,2,FALSE)</f>
        <v>44482</v>
      </c>
      <c r="AQ317" s="316" t="e">
        <v>#N/A</v>
      </c>
      <c r="AR317" s="22"/>
      <c r="AS317" s="22"/>
      <c r="AT317" s="5"/>
      <c r="AU317" s="5">
        <v>8</v>
      </c>
      <c r="AV317" s="5">
        <v>5</v>
      </c>
      <c r="AW317" s="5"/>
      <c r="AX317" s="5"/>
      <c r="AY317" s="5"/>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c r="EE317" s="3"/>
      <c r="EF317" s="3"/>
      <c r="EG317" s="3"/>
      <c r="EH317" s="3"/>
      <c r="EI317" s="3"/>
      <c r="EJ317" s="3"/>
      <c r="EK317" s="3"/>
      <c r="EL317" s="3"/>
      <c r="EM317" s="3"/>
      <c r="EN317" s="3"/>
      <c r="EO317" s="3"/>
      <c r="EP317" s="3"/>
      <c r="EQ317" s="3"/>
      <c r="ER317" s="3"/>
      <c r="ES317" s="3"/>
      <c r="ET317" s="3"/>
      <c r="EU317" s="3"/>
      <c r="EV317" s="3"/>
      <c r="EW317" s="3"/>
      <c r="EX317" s="3"/>
      <c r="EY317" s="3"/>
      <c r="EZ317" s="3"/>
      <c r="FA317" s="3"/>
      <c r="FB317" s="3"/>
      <c r="FC317" s="3"/>
      <c r="FD317" s="3"/>
      <c r="FE317" s="3"/>
      <c r="FF317" s="3"/>
      <c r="FG317" s="3"/>
      <c r="FH317" s="3"/>
      <c r="FI317" s="3"/>
      <c r="FJ317" s="3"/>
      <c r="FK317" s="3"/>
      <c r="FL317" s="3"/>
      <c r="FM317" s="3"/>
      <c r="FN317" s="3"/>
      <c r="FO317" s="3"/>
      <c r="FP317" s="3"/>
      <c r="FQ317" s="3"/>
      <c r="FR317" s="3"/>
      <c r="FS317" s="3"/>
      <c r="FT317" s="3"/>
      <c r="FU317" s="3"/>
      <c r="FV317" s="3"/>
      <c r="FW317" s="19"/>
    </row>
    <row r="318" spans="1:179" ht="16.5" customHeight="1" x14ac:dyDescent="0.25">
      <c r="A318" s="43" t="s">
        <v>1639</v>
      </c>
      <c r="B318" s="3"/>
      <c r="C318" s="22" t="s">
        <v>1640</v>
      </c>
      <c r="D318" s="5" t="str">
        <f>VLOOKUP(F318,route!A:B,2,FALSE)</f>
        <v>P1 Dryer</v>
      </c>
      <c r="E318" s="193">
        <v>1081</v>
      </c>
      <c r="F318" s="326" t="s">
        <v>416</v>
      </c>
      <c r="G318" s="5" t="s">
        <v>1640</v>
      </c>
      <c r="H318" s="193" t="s">
        <v>3334</v>
      </c>
      <c r="I318" s="193" t="s">
        <v>1640</v>
      </c>
      <c r="K318" s="193" t="s">
        <v>2634</v>
      </c>
      <c r="L318" s="193"/>
      <c r="M318" s="5" t="s">
        <v>676</v>
      </c>
      <c r="N318" s="21" t="s">
        <v>16</v>
      </c>
      <c r="O318" s="25"/>
      <c r="P318" s="21" t="s">
        <v>663</v>
      </c>
      <c r="Q318" s="21" t="s">
        <v>663</v>
      </c>
      <c r="R318" s="21" t="s">
        <v>663</v>
      </c>
      <c r="S318" s="21">
        <v>4</v>
      </c>
      <c r="T318" s="21" t="s">
        <v>663</v>
      </c>
      <c r="U318" s="21" t="s">
        <v>16</v>
      </c>
      <c r="V318" s="25"/>
      <c r="W318" s="21" t="s">
        <v>16</v>
      </c>
      <c r="X318" s="21">
        <v>3</v>
      </c>
      <c r="Y318" s="21" t="s">
        <v>663</v>
      </c>
      <c r="Z318" s="21">
        <v>3</v>
      </c>
      <c r="AA318" s="21">
        <v>3</v>
      </c>
      <c r="AB318" s="21"/>
      <c r="AC318" s="214"/>
      <c r="AD318" s="214"/>
      <c r="AE318" s="21">
        <v>3</v>
      </c>
      <c r="AF318" s="21">
        <v>3</v>
      </c>
      <c r="AG318" s="21">
        <v>3</v>
      </c>
      <c r="AH318" s="21">
        <v>3</v>
      </c>
      <c r="AI318" s="21">
        <v>3</v>
      </c>
      <c r="AJ318" s="21">
        <v>3</v>
      </c>
      <c r="AK318" s="21">
        <v>3</v>
      </c>
      <c r="AL318" s="21" t="s">
        <v>16</v>
      </c>
      <c r="AM318" s="195" t="s">
        <v>3335</v>
      </c>
      <c r="AN318" s="383">
        <v>7233081</v>
      </c>
      <c r="AO318" s="314" t="e">
        <f>VLOOKUP(AN318,#REF!,1,FALSE)</f>
        <v>#REF!</v>
      </c>
      <c r="AP318" s="315">
        <f>VLOOKUP(F318,'Monthly AMS report'!GN:GO,2,FALSE)</f>
        <v>44482</v>
      </c>
      <c r="AQ318" s="316" t="e">
        <v>#N/A</v>
      </c>
      <c r="AR318" s="22"/>
      <c r="AS318" s="22"/>
      <c r="AT318" s="5">
        <v>6</v>
      </c>
      <c r="AU318" s="5">
        <v>8</v>
      </c>
      <c r="AV318" s="5">
        <v>5</v>
      </c>
      <c r="AW318" s="5"/>
      <c r="AX318" s="5"/>
      <c r="AY318" s="5" t="s">
        <v>1267</v>
      </c>
      <c r="AZ318" s="3" t="s">
        <v>1268</v>
      </c>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c r="EE318" s="3"/>
      <c r="EF318" s="3"/>
      <c r="EG318" s="3"/>
      <c r="EH318" s="3"/>
      <c r="EI318" s="3"/>
      <c r="EJ318" s="3"/>
      <c r="EK318" s="3"/>
      <c r="EL318" s="3"/>
      <c r="EM318" s="3"/>
      <c r="EN318" s="3"/>
      <c r="EO318" s="3"/>
      <c r="EP318" s="3"/>
      <c r="EQ318" s="3"/>
      <c r="ER318" s="3"/>
      <c r="ES318" s="3"/>
      <c r="ET318" s="3"/>
      <c r="EU318" s="3"/>
      <c r="EV318" s="3"/>
      <c r="EW318" s="3"/>
      <c r="EX318" s="3"/>
      <c r="EY318" s="3"/>
      <c r="EZ318" s="3"/>
      <c r="FA318" s="3"/>
      <c r="FB318" s="3"/>
      <c r="FC318" s="3"/>
      <c r="FD318" s="3"/>
      <c r="FE318" s="3"/>
      <c r="FF318" s="3"/>
      <c r="FG318" s="3"/>
      <c r="FH318" s="3"/>
      <c r="FI318" s="3"/>
      <c r="FJ318" s="3"/>
      <c r="FK318" s="3"/>
      <c r="FL318" s="3"/>
      <c r="FM318" s="3"/>
      <c r="FN318" s="3"/>
      <c r="FO318" s="3"/>
      <c r="FP318" s="3"/>
      <c r="FQ318" s="3"/>
      <c r="FR318" s="3"/>
      <c r="FS318" s="3"/>
      <c r="FT318" s="3"/>
      <c r="FU318" s="3"/>
      <c r="FV318" s="3"/>
      <c r="FW318" s="19"/>
    </row>
    <row r="319" spans="1:179" ht="16.5" customHeight="1" x14ac:dyDescent="0.25">
      <c r="A319" s="43" t="s">
        <v>1941</v>
      </c>
      <c r="B319" s="3"/>
      <c r="C319" s="3" t="s">
        <v>1942</v>
      </c>
      <c r="D319" s="5" t="str">
        <f>VLOOKUP(F319,route!A:B,2,FALSE)</f>
        <v>P1 Dryer</v>
      </c>
      <c r="E319" s="232"/>
      <c r="F319" s="327" t="s">
        <v>417</v>
      </c>
      <c r="G319" s="5" t="s">
        <v>1942</v>
      </c>
      <c r="H319" s="235"/>
      <c r="J319" s="6"/>
      <c r="L319" s="193"/>
      <c r="M319" s="5" t="s">
        <v>1479</v>
      </c>
      <c r="N319" s="25" t="s">
        <v>16</v>
      </c>
      <c r="O319" s="25" t="s">
        <v>16</v>
      </c>
      <c r="P319" s="25" t="s">
        <v>16</v>
      </c>
      <c r="Q319" s="25" t="s">
        <v>16</v>
      </c>
      <c r="R319" s="25" t="s">
        <v>16</v>
      </c>
      <c r="S319" s="25" t="s">
        <v>16</v>
      </c>
      <c r="T319" s="25" t="s">
        <v>16</v>
      </c>
      <c r="U319" s="25" t="s">
        <v>16</v>
      </c>
      <c r="V319" s="25"/>
      <c r="W319" s="25" t="s">
        <v>16</v>
      </c>
      <c r="X319" s="25" t="s">
        <v>16</v>
      </c>
      <c r="Y319" s="25" t="s">
        <v>16</v>
      </c>
      <c r="Z319" s="25" t="s">
        <v>16</v>
      </c>
      <c r="AA319" s="25" t="s">
        <v>16</v>
      </c>
      <c r="AB319" s="25"/>
      <c r="AC319" s="214"/>
      <c r="AD319" s="214"/>
      <c r="AE319" s="25" t="s">
        <v>16</v>
      </c>
      <c r="AF319" s="25" t="s">
        <v>16</v>
      </c>
      <c r="AG319" s="21" t="s">
        <v>16</v>
      </c>
      <c r="AH319" s="21" t="s">
        <v>4</v>
      </c>
      <c r="AI319" s="21" t="s">
        <v>4</v>
      </c>
      <c r="AJ319" s="21" t="s">
        <v>4</v>
      </c>
      <c r="AK319" s="21" t="s">
        <v>4</v>
      </c>
      <c r="AL319" s="21" t="s">
        <v>16</v>
      </c>
      <c r="AN319" s="387"/>
      <c r="AO319" s="95"/>
      <c r="AP319" s="315">
        <f>VLOOKUP(F319,'Monthly AMS report'!GN:GO,2,FALSE)</f>
        <v>44482</v>
      </c>
      <c r="AQ319" s="316"/>
      <c r="AR319" s="22"/>
      <c r="AS319" s="22"/>
      <c r="AT319" s="5">
        <v>4</v>
      </c>
      <c r="AV319" s="5"/>
      <c r="AW319" s="5"/>
      <c r="AX319" s="5"/>
      <c r="AY319" s="5"/>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c r="DR319" s="3"/>
      <c r="DS319" s="3"/>
      <c r="DT319" s="3"/>
      <c r="DU319" s="3"/>
      <c r="DV319" s="3"/>
      <c r="DW319" s="3"/>
      <c r="DX319" s="3"/>
      <c r="DY319" s="3"/>
      <c r="DZ319" s="3"/>
      <c r="EA319" s="3"/>
      <c r="EB319" s="3"/>
      <c r="EC319" s="3"/>
      <c r="ED319" s="3"/>
      <c r="EE319" s="3"/>
      <c r="EF319" s="3"/>
      <c r="EG319" s="3"/>
      <c r="EH319" s="3"/>
      <c r="EI319" s="3"/>
      <c r="EJ319" s="3"/>
      <c r="EK319" s="3"/>
      <c r="EL319" s="3"/>
      <c r="EM319" s="3"/>
      <c r="EN319" s="3"/>
      <c r="EO319" s="3"/>
      <c r="EP319" s="3"/>
      <c r="EQ319" s="3"/>
      <c r="ER319" s="3"/>
      <c r="ES319" s="3"/>
      <c r="ET319" s="3"/>
      <c r="EU319" s="3"/>
      <c r="EV319" s="3"/>
      <c r="EW319" s="3"/>
      <c r="EX319" s="3"/>
      <c r="EY319" s="3"/>
      <c r="EZ319" s="3"/>
      <c r="FA319" s="3"/>
      <c r="FB319" s="3"/>
      <c r="FC319" s="3"/>
      <c r="FD319" s="3"/>
      <c r="FE319" s="3"/>
      <c r="FF319" s="3"/>
      <c r="FG319" s="3"/>
      <c r="FH319" s="3"/>
      <c r="FI319" s="3"/>
      <c r="FJ319" s="3"/>
      <c r="FK319" s="3"/>
      <c r="FL319" s="3"/>
      <c r="FM319" s="3"/>
      <c r="FN319" s="3"/>
      <c r="FO319" s="3"/>
      <c r="FP319" s="3"/>
      <c r="FQ319" s="3"/>
      <c r="FR319" s="3"/>
      <c r="FS319" s="3"/>
      <c r="FT319" s="3"/>
      <c r="FU319" s="3"/>
      <c r="FV319" s="3"/>
      <c r="FW319" s="19"/>
    </row>
    <row r="320" spans="1:179" ht="16.5" customHeight="1" x14ac:dyDescent="0.25">
      <c r="A320" s="43" t="s">
        <v>1943</v>
      </c>
      <c r="B320" s="3"/>
      <c r="C320" s="22" t="s">
        <v>1944</v>
      </c>
      <c r="D320" s="5" t="str">
        <f>VLOOKUP(F320,route!A:B,2,FALSE)</f>
        <v>P1 Dryer</v>
      </c>
      <c r="E320" s="233">
        <v>1103</v>
      </c>
      <c r="F320" s="326" t="s">
        <v>418</v>
      </c>
      <c r="G320" s="5" t="s">
        <v>1945</v>
      </c>
      <c r="H320" s="193" t="s">
        <v>3336</v>
      </c>
      <c r="I320" s="193" t="s">
        <v>1945</v>
      </c>
      <c r="K320" s="193" t="s">
        <v>2634</v>
      </c>
      <c r="L320" s="193"/>
      <c r="M320" s="5" t="s">
        <v>676</v>
      </c>
      <c r="N320" s="21" t="s">
        <v>16</v>
      </c>
      <c r="O320" s="25"/>
      <c r="P320" s="21" t="s">
        <v>663</v>
      </c>
      <c r="Q320" s="21" t="s">
        <v>663</v>
      </c>
      <c r="R320" s="21" t="s">
        <v>663</v>
      </c>
      <c r="S320" s="21" t="s">
        <v>663</v>
      </c>
      <c r="T320" s="21" t="s">
        <v>663</v>
      </c>
      <c r="U320" s="21" t="s">
        <v>16</v>
      </c>
      <c r="V320" s="25"/>
      <c r="W320" s="21" t="s">
        <v>16</v>
      </c>
      <c r="X320" s="21" t="s">
        <v>663</v>
      </c>
      <c r="Y320" s="21" t="s">
        <v>663</v>
      </c>
      <c r="Z320" s="21" t="s">
        <v>4</v>
      </c>
      <c r="AA320" s="21" t="s">
        <v>663</v>
      </c>
      <c r="AB320" s="21"/>
      <c r="AC320" s="214"/>
      <c r="AD320" s="214"/>
      <c r="AE320" s="21" t="s">
        <v>4</v>
      </c>
      <c r="AF320" s="21" t="s">
        <v>4</v>
      </c>
      <c r="AG320" s="21">
        <v>3</v>
      </c>
      <c r="AH320" s="21">
        <v>3</v>
      </c>
      <c r="AI320" s="21">
        <v>3</v>
      </c>
      <c r="AJ320" s="21">
        <v>2</v>
      </c>
      <c r="AK320" s="21">
        <v>2</v>
      </c>
      <c r="AL320" s="21" t="s">
        <v>16</v>
      </c>
      <c r="AM320" s="195" t="s">
        <v>3337</v>
      </c>
      <c r="AN320" s="383">
        <v>7255474</v>
      </c>
      <c r="AO320" s="314" t="e">
        <f>VLOOKUP(AN320,#REF!,1,FALSE)</f>
        <v>#REF!</v>
      </c>
      <c r="AP320" s="315">
        <f>VLOOKUP(F320,'Monthly AMS report'!GN:GO,2,FALSE)</f>
        <v>44482</v>
      </c>
      <c r="AQ320" s="316">
        <v>0.156</v>
      </c>
      <c r="AR320" s="22"/>
      <c r="AS320" s="22"/>
      <c r="AT320" s="5">
        <v>6</v>
      </c>
      <c r="AU320" s="5">
        <v>8</v>
      </c>
      <c r="AV320" s="5">
        <v>5</v>
      </c>
      <c r="AW320" s="5"/>
      <c r="AX320" s="5"/>
      <c r="AY320" s="5"/>
      <c r="AZ320" s="3"/>
      <c r="BA320" s="3"/>
      <c r="BB320" s="3"/>
      <c r="BC320" s="3" t="s">
        <v>716</v>
      </c>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c r="DP320" s="3"/>
      <c r="DQ320" s="3"/>
      <c r="DR320" s="3"/>
      <c r="DS320" s="3"/>
      <c r="DT320" s="3"/>
      <c r="DU320" s="3"/>
      <c r="DV320" s="3"/>
      <c r="DW320" s="3"/>
      <c r="DX320" s="3"/>
      <c r="DY320" s="3"/>
      <c r="DZ320" s="3"/>
      <c r="EA320" s="3"/>
      <c r="EB320" s="3"/>
      <c r="EC320" s="3"/>
      <c r="ED320" s="3"/>
      <c r="EE320" s="3"/>
      <c r="EF320" s="3"/>
      <c r="EG320" s="3"/>
      <c r="EH320" s="3"/>
      <c r="EI320" s="3"/>
      <c r="EJ320" s="3"/>
      <c r="EK320" s="3"/>
      <c r="EL320" s="3"/>
      <c r="EM320" s="3"/>
      <c r="EN320" s="3"/>
      <c r="EO320" s="3"/>
      <c r="EP320" s="3"/>
      <c r="EQ320" s="3"/>
      <c r="ER320" s="3"/>
      <c r="ES320" s="3"/>
      <c r="ET320" s="3"/>
      <c r="EU320" s="3"/>
      <c r="EV320" s="3"/>
      <c r="EW320" s="3"/>
      <c r="EX320" s="3"/>
      <c r="EY320" s="3"/>
      <c r="EZ320" s="3"/>
      <c r="FA320" s="3"/>
      <c r="FB320" s="3"/>
      <c r="FC320" s="3"/>
      <c r="FD320" s="3"/>
      <c r="FE320" s="3"/>
      <c r="FF320" s="3"/>
      <c r="FG320" s="3"/>
      <c r="FH320" s="3"/>
      <c r="FI320" s="3"/>
      <c r="FJ320" s="3"/>
      <c r="FK320" s="3"/>
      <c r="FL320" s="3"/>
      <c r="FM320" s="3"/>
      <c r="FN320" s="3"/>
      <c r="FO320" s="3"/>
      <c r="FP320" s="3"/>
      <c r="FQ320" s="3"/>
      <c r="FR320" s="3"/>
      <c r="FS320" s="3"/>
      <c r="FT320" s="3"/>
      <c r="FU320" s="3"/>
      <c r="FV320" s="3"/>
      <c r="FW320" s="19"/>
    </row>
    <row r="321" spans="1:181" ht="16.5" customHeight="1" x14ac:dyDescent="0.25">
      <c r="A321" s="43" t="s">
        <v>1730</v>
      </c>
      <c r="B321" s="3"/>
      <c r="C321" s="22" t="s">
        <v>1731</v>
      </c>
      <c r="D321" s="5" t="str">
        <f>VLOOKUP(F321,route!A:B,2,FALSE)</f>
        <v>P3 Alget Dryer</v>
      </c>
      <c r="E321" s="193">
        <v>3045</v>
      </c>
      <c r="F321" s="265" t="s">
        <v>23</v>
      </c>
      <c r="G321" s="231" t="s">
        <v>1732</v>
      </c>
      <c r="H321" s="193" t="s">
        <v>3338</v>
      </c>
      <c r="I321" s="193" t="s">
        <v>1732</v>
      </c>
      <c r="K321" s="193" t="s">
        <v>2632</v>
      </c>
      <c r="L321" s="193"/>
      <c r="M321" s="5" t="s">
        <v>676</v>
      </c>
      <c r="N321" s="21" t="s">
        <v>16</v>
      </c>
      <c r="O321" s="25"/>
      <c r="P321" s="21" t="s">
        <v>663</v>
      </c>
      <c r="Q321" s="21" t="s">
        <v>663</v>
      </c>
      <c r="R321" s="21" t="s">
        <v>663</v>
      </c>
      <c r="S321" s="21" t="s">
        <v>663</v>
      </c>
      <c r="T321" s="21" t="s">
        <v>663</v>
      </c>
      <c r="U321" s="21" t="s">
        <v>16</v>
      </c>
      <c r="V321" s="25"/>
      <c r="W321" s="21" t="s">
        <v>16</v>
      </c>
      <c r="X321" s="21" t="s">
        <v>16</v>
      </c>
      <c r="Y321" s="21" t="s">
        <v>663</v>
      </c>
      <c r="Z321" s="21" t="s">
        <v>4</v>
      </c>
      <c r="AA321" s="21" t="s">
        <v>663</v>
      </c>
      <c r="AB321" s="21"/>
      <c r="AC321" s="214"/>
      <c r="AD321" s="214"/>
      <c r="AE321" s="21" t="s">
        <v>4</v>
      </c>
      <c r="AF321" s="21" t="s">
        <v>16</v>
      </c>
      <c r="AG321" s="21">
        <v>3</v>
      </c>
      <c r="AH321" s="21">
        <v>3</v>
      </c>
      <c r="AI321" s="21">
        <v>3</v>
      </c>
      <c r="AJ321" s="21" t="s">
        <v>16</v>
      </c>
      <c r="AK321" s="21" t="s">
        <v>16</v>
      </c>
      <c r="AL321" s="21" t="s">
        <v>16</v>
      </c>
      <c r="AM321" s="352" t="s">
        <v>3339</v>
      </c>
      <c r="AN321" s="383">
        <v>7251038</v>
      </c>
      <c r="AO321" s="314" t="e">
        <f>VLOOKUP(AN321,#REF!,1,FALSE)</f>
        <v>#REF!</v>
      </c>
      <c r="AP321" s="315">
        <f>VLOOKUP(F321,'Monthly AMS report'!GN:GO,2,FALSE)</f>
        <v>44433</v>
      </c>
      <c r="AQ321" s="316" t="e">
        <v>#N/A</v>
      </c>
      <c r="AR321" s="3"/>
      <c r="AS321" s="3"/>
      <c r="AT321" s="5">
        <v>6</v>
      </c>
      <c r="AU321" s="5">
        <v>16</v>
      </c>
      <c r="AV321" s="5">
        <v>5</v>
      </c>
      <c r="AW321" s="5"/>
      <c r="AX321" s="5"/>
      <c r="AY321" s="5" t="s">
        <v>1267</v>
      </c>
      <c r="AZ321" s="3" t="s">
        <v>1268</v>
      </c>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c r="DA321" s="3"/>
      <c r="DB321" s="3"/>
      <c r="DC321" s="3"/>
      <c r="DD321" s="3"/>
      <c r="DE321" s="3"/>
      <c r="DF321" s="3"/>
      <c r="DG321" s="3"/>
      <c r="DH321" s="3"/>
      <c r="DI321" s="3"/>
      <c r="DJ321" s="3"/>
      <c r="DK321" s="3"/>
      <c r="DL321" s="3"/>
      <c r="DM321" s="3"/>
      <c r="DN321" s="3"/>
      <c r="DO321" s="3"/>
      <c r="DP321" s="3"/>
      <c r="DQ321" s="3"/>
      <c r="DR321" s="3"/>
      <c r="DS321" s="3"/>
      <c r="DT321" s="3"/>
      <c r="DU321" s="3"/>
      <c r="DV321" s="3"/>
      <c r="DW321" s="3"/>
      <c r="DX321" s="3"/>
      <c r="DY321" s="3"/>
      <c r="DZ321" s="3"/>
      <c r="EA321" s="3"/>
      <c r="EB321" s="3"/>
      <c r="EC321" s="3"/>
      <c r="ED321" s="3"/>
      <c r="EE321" s="3"/>
      <c r="EF321" s="3"/>
      <c r="EG321" s="3"/>
      <c r="EH321" s="3"/>
      <c r="EI321" s="3"/>
      <c r="EJ321" s="3"/>
      <c r="EK321" s="3"/>
      <c r="EL321" s="3"/>
      <c r="EM321" s="3"/>
      <c r="EN321" s="3"/>
      <c r="EO321" s="3"/>
      <c r="EP321" s="3"/>
      <c r="EQ321" s="3"/>
      <c r="ER321" s="3"/>
      <c r="ES321" s="3"/>
      <c r="ET321" s="3"/>
      <c r="EU321" s="3"/>
      <c r="EV321" s="3"/>
      <c r="EW321" s="3"/>
      <c r="EX321" s="3"/>
      <c r="EY321" s="3"/>
      <c r="EZ321" s="3"/>
      <c r="FA321" s="3"/>
      <c r="FB321" s="3"/>
      <c r="FC321" s="3"/>
      <c r="FD321" s="3"/>
      <c r="FE321" s="3"/>
      <c r="FF321" s="3"/>
      <c r="FG321" s="3"/>
      <c r="FH321" s="3"/>
      <c r="FI321" s="3"/>
      <c r="FJ321" s="3"/>
      <c r="FK321" s="3"/>
      <c r="FL321" s="3"/>
      <c r="FM321" s="3"/>
      <c r="FN321" s="3"/>
      <c r="FO321" s="3"/>
      <c r="FP321" s="3"/>
      <c r="FQ321" s="3"/>
      <c r="FR321" s="3"/>
      <c r="FS321" s="3"/>
      <c r="FT321" s="3"/>
      <c r="FU321" s="3"/>
      <c r="FV321" s="3"/>
      <c r="FW321" s="19"/>
    </row>
    <row r="322" spans="1:181" ht="16.5" customHeight="1" x14ac:dyDescent="0.2">
      <c r="A322" s="43" t="s">
        <v>1785</v>
      </c>
      <c r="B322" s="3"/>
      <c r="C322" s="22" t="s">
        <v>1786</v>
      </c>
      <c r="D322" s="5" t="str">
        <f>VLOOKUP(F322,route!A:B,2,FALSE)</f>
        <v>P3 Alget Dryer</v>
      </c>
      <c r="E322" s="193">
        <v>3409</v>
      </c>
      <c r="F322" s="265" t="s">
        <v>422</v>
      </c>
      <c r="G322" s="231" t="s">
        <v>1787</v>
      </c>
      <c r="H322" s="193" t="s">
        <v>3340</v>
      </c>
      <c r="I322" s="193" t="s">
        <v>1787</v>
      </c>
      <c r="K322" s="193" t="s">
        <v>2632</v>
      </c>
      <c r="L322" s="193"/>
      <c r="M322" s="5" t="s">
        <v>676</v>
      </c>
      <c r="N322" s="21" t="s">
        <v>16</v>
      </c>
      <c r="O322" s="25"/>
      <c r="P322" s="21" t="s">
        <v>663</v>
      </c>
      <c r="Q322" s="21" t="s">
        <v>663</v>
      </c>
      <c r="R322" s="21" t="s">
        <v>663</v>
      </c>
      <c r="S322" s="21" t="s">
        <v>663</v>
      </c>
      <c r="T322" s="21" t="s">
        <v>663</v>
      </c>
      <c r="U322" s="21" t="s">
        <v>16</v>
      </c>
      <c r="V322" s="25"/>
      <c r="W322" s="21" t="s">
        <v>16</v>
      </c>
      <c r="X322" s="21" t="s">
        <v>16</v>
      </c>
      <c r="Y322" s="21" t="s">
        <v>663</v>
      </c>
      <c r="Z322" s="21" t="s">
        <v>4</v>
      </c>
      <c r="AA322" s="21" t="s">
        <v>663</v>
      </c>
      <c r="AB322" s="21"/>
      <c r="AC322" s="214"/>
      <c r="AD322" s="214"/>
      <c r="AE322" s="21" t="s">
        <v>4</v>
      </c>
      <c r="AF322" s="21" t="s">
        <v>16</v>
      </c>
      <c r="AG322" s="21">
        <v>3</v>
      </c>
      <c r="AH322" s="21">
        <v>3</v>
      </c>
      <c r="AI322" s="21">
        <v>3</v>
      </c>
      <c r="AJ322" s="21" t="s">
        <v>16</v>
      </c>
      <c r="AK322" s="21" t="s">
        <v>16</v>
      </c>
      <c r="AL322" s="21" t="s">
        <v>16</v>
      </c>
      <c r="AM322" s="352" t="s">
        <v>3339</v>
      </c>
      <c r="AN322" s="387" t="s">
        <v>598</v>
      </c>
      <c r="AO322" s="314" t="e">
        <f>VLOOKUP(AN322,#REF!,1,FALSE)</f>
        <v>#REF!</v>
      </c>
      <c r="AP322" s="315">
        <f>VLOOKUP(F322,'Monthly AMS report'!GN:GO,2,FALSE)</f>
        <v>44433</v>
      </c>
      <c r="AQ322" s="316" t="e">
        <v>#N/A</v>
      </c>
      <c r="AR322" s="3"/>
      <c r="AS322" s="3"/>
      <c r="AT322" s="5">
        <v>6</v>
      </c>
      <c r="AU322" s="5">
        <v>16</v>
      </c>
      <c r="AV322" s="5">
        <v>5</v>
      </c>
      <c r="AW322" s="5"/>
      <c r="AX322" s="5"/>
      <c r="AY322" s="5" t="s">
        <v>1267</v>
      </c>
      <c r="AZ322" s="3" t="s">
        <v>1268</v>
      </c>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c r="DA322" s="3"/>
      <c r="DB322" s="3"/>
      <c r="DC322" s="3"/>
      <c r="DD322" s="3"/>
      <c r="DE322" s="3"/>
      <c r="DF322" s="3"/>
      <c r="DG322" s="3"/>
      <c r="DH322" s="3"/>
      <c r="DI322" s="3"/>
      <c r="DJ322" s="3"/>
      <c r="DK322" s="3"/>
      <c r="DL322" s="3"/>
      <c r="DM322" s="3"/>
      <c r="DN322" s="3"/>
      <c r="DO322" s="3"/>
      <c r="DP322" s="3"/>
      <c r="DQ322" s="3"/>
      <c r="DR322" s="3"/>
      <c r="DS322" s="3"/>
      <c r="DT322" s="3"/>
      <c r="DU322" s="3"/>
      <c r="DV322" s="3"/>
      <c r="DW322" s="3"/>
      <c r="DX322" s="3"/>
      <c r="DY322" s="3"/>
      <c r="DZ322" s="3"/>
      <c r="EA322" s="3"/>
      <c r="EB322" s="3"/>
      <c r="EC322" s="3"/>
      <c r="ED322" s="3"/>
      <c r="EE322" s="3"/>
      <c r="EF322" s="3"/>
      <c r="EG322" s="3"/>
      <c r="EH322" s="3"/>
      <c r="EI322" s="3"/>
      <c r="EJ322" s="3"/>
      <c r="EK322" s="3"/>
      <c r="EL322" s="3"/>
      <c r="EM322" s="3"/>
      <c r="EN322" s="3"/>
      <c r="EO322" s="3"/>
      <c r="EP322" s="3"/>
      <c r="EQ322" s="3"/>
      <c r="ER322" s="3"/>
      <c r="ES322" s="3"/>
      <c r="ET322" s="3"/>
      <c r="EU322" s="3"/>
      <c r="EV322" s="3"/>
      <c r="EW322" s="3"/>
      <c r="EX322" s="3"/>
      <c r="EY322" s="3"/>
      <c r="EZ322" s="3"/>
      <c r="FA322" s="3"/>
      <c r="FB322" s="3"/>
      <c r="FC322" s="3"/>
      <c r="FD322" s="3"/>
      <c r="FE322" s="3"/>
      <c r="FF322" s="3"/>
      <c r="FG322" s="3"/>
      <c r="FH322" s="3"/>
      <c r="FI322" s="3"/>
      <c r="FJ322" s="3"/>
      <c r="FK322" s="3"/>
      <c r="FL322" s="3"/>
      <c r="FM322" s="3"/>
      <c r="FN322" s="3"/>
      <c r="FO322" s="3"/>
      <c r="FP322" s="3"/>
      <c r="FQ322" s="3"/>
      <c r="FR322" s="3"/>
      <c r="FS322" s="3"/>
      <c r="FT322" s="3"/>
      <c r="FU322" s="3"/>
      <c r="FV322" s="3"/>
      <c r="FW322" s="19"/>
    </row>
    <row r="323" spans="1:181" ht="16.5" customHeight="1" x14ac:dyDescent="0.25">
      <c r="A323" s="44" t="s">
        <v>1641</v>
      </c>
      <c r="B323" s="3"/>
      <c r="C323" s="6" t="s">
        <v>1642</v>
      </c>
      <c r="D323" s="5" t="str">
        <f>VLOOKUP(F323,route!A:B,2,FALSE)</f>
        <v>P3 Alget Dryer</v>
      </c>
      <c r="E323" s="193">
        <v>3026</v>
      </c>
      <c r="F323" s="265" t="s">
        <v>21</v>
      </c>
      <c r="G323" s="231" t="s">
        <v>1643</v>
      </c>
      <c r="H323" s="193" t="s">
        <v>3341</v>
      </c>
      <c r="I323" s="193" t="s">
        <v>1643</v>
      </c>
      <c r="K323" s="193" t="s">
        <v>2632</v>
      </c>
      <c r="L323" s="193"/>
      <c r="M323" s="5" t="s">
        <v>676</v>
      </c>
      <c r="N323" s="21" t="s">
        <v>16</v>
      </c>
      <c r="O323" s="25"/>
      <c r="P323" s="21" t="s">
        <v>663</v>
      </c>
      <c r="Q323" s="21" t="s">
        <v>663</v>
      </c>
      <c r="R323" s="21" t="s">
        <v>663</v>
      </c>
      <c r="S323" s="21" t="s">
        <v>663</v>
      </c>
      <c r="T323" s="21" t="s">
        <v>663</v>
      </c>
      <c r="U323" s="21" t="s">
        <v>16</v>
      </c>
      <c r="V323" s="25"/>
      <c r="W323" s="21" t="s">
        <v>16</v>
      </c>
      <c r="X323" s="21" t="s">
        <v>16</v>
      </c>
      <c r="Y323" s="21" t="s">
        <v>16</v>
      </c>
      <c r="Z323" s="21">
        <v>3</v>
      </c>
      <c r="AA323" s="21">
        <v>2</v>
      </c>
      <c r="AB323" s="21"/>
      <c r="AC323" s="214"/>
      <c r="AD323" s="214"/>
      <c r="AE323" s="21">
        <v>2</v>
      </c>
      <c r="AF323" s="21">
        <v>2</v>
      </c>
      <c r="AG323" s="21">
        <v>2</v>
      </c>
      <c r="AH323" s="21">
        <v>2</v>
      </c>
      <c r="AI323" s="21" t="s">
        <v>664</v>
      </c>
      <c r="AJ323" s="21" t="s">
        <v>819</v>
      </c>
      <c r="AK323" s="21" t="s">
        <v>16</v>
      </c>
      <c r="AL323" s="21" t="s">
        <v>16</v>
      </c>
      <c r="AM323" s="201" t="s">
        <v>3342</v>
      </c>
      <c r="AN323" s="387" t="s">
        <v>598</v>
      </c>
      <c r="AO323" s="314" t="e">
        <f>VLOOKUP(AN323,#REF!,1,FALSE)</f>
        <v>#REF!</v>
      </c>
      <c r="AP323" s="315">
        <f>VLOOKUP(F323,'Monthly AMS report'!GN:GO,2,FALSE)</f>
        <v>44454</v>
      </c>
      <c r="AQ323" s="316" t="e">
        <v>#N/A</v>
      </c>
      <c r="AR323" s="3"/>
      <c r="AS323" s="3"/>
      <c r="AT323" s="5"/>
      <c r="AU323" s="5">
        <v>16</v>
      </c>
      <c r="AV323" s="5">
        <v>37</v>
      </c>
      <c r="AW323" s="5"/>
      <c r="AX323" s="5"/>
      <c r="AY323" s="5"/>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c r="DA323" s="3"/>
      <c r="DB323" s="3"/>
      <c r="DC323" s="3"/>
      <c r="DD323" s="3"/>
      <c r="DE323" s="3"/>
      <c r="DF323" s="3"/>
      <c r="DG323" s="3"/>
      <c r="DH323" s="3"/>
      <c r="DI323" s="3"/>
      <c r="DJ323" s="3"/>
      <c r="DK323" s="3"/>
      <c r="DL323" s="3"/>
      <c r="DM323" s="3"/>
      <c r="DN323" s="3"/>
      <c r="DO323" s="3"/>
      <c r="DP323" s="3"/>
      <c r="DQ323" s="3"/>
      <c r="DR323" s="3"/>
      <c r="DS323" s="3"/>
      <c r="DT323" s="3"/>
      <c r="DU323" s="3"/>
      <c r="DV323" s="3"/>
      <c r="DW323" s="3"/>
      <c r="DX323" s="3"/>
      <c r="DY323" s="3"/>
      <c r="DZ323" s="3"/>
      <c r="EA323" s="3"/>
      <c r="EB323" s="3"/>
      <c r="EC323" s="3"/>
      <c r="ED323" s="3"/>
      <c r="EE323" s="3"/>
      <c r="EF323" s="3"/>
      <c r="EG323" s="3"/>
      <c r="EH323" s="3"/>
      <c r="EI323" s="3"/>
      <c r="EJ323" s="3"/>
      <c r="EK323" s="3"/>
      <c r="EL323" s="3"/>
      <c r="EM323" s="3"/>
      <c r="EN323" s="3"/>
      <c r="EO323" s="3"/>
      <c r="EP323" s="3"/>
      <c r="EQ323" s="3"/>
      <c r="ER323" s="3"/>
      <c r="ES323" s="3"/>
      <c r="ET323" s="3"/>
      <c r="EU323" s="3"/>
      <c r="EV323" s="3"/>
      <c r="EW323" s="3"/>
      <c r="EX323" s="3"/>
      <c r="EY323" s="3"/>
      <c r="EZ323" s="3"/>
      <c r="FA323" s="3"/>
      <c r="FB323" s="3"/>
      <c r="FC323" s="3"/>
      <c r="FD323" s="3"/>
      <c r="FE323" s="3"/>
      <c r="FF323" s="3"/>
      <c r="FG323" s="3"/>
      <c r="FH323" s="3"/>
      <c r="FI323" s="3"/>
      <c r="FJ323" s="3"/>
      <c r="FK323" s="3"/>
      <c r="FL323" s="3"/>
      <c r="FM323" s="3"/>
      <c r="FN323" s="3"/>
      <c r="FO323" s="3"/>
      <c r="FP323" s="3"/>
      <c r="FQ323" s="3"/>
      <c r="FR323" s="3"/>
      <c r="FS323" s="3"/>
      <c r="FT323" s="3"/>
      <c r="FU323" s="3"/>
      <c r="FV323" s="3"/>
      <c r="FW323" s="19"/>
    </row>
    <row r="324" spans="1:181" ht="16.5" customHeight="1" x14ac:dyDescent="0.25">
      <c r="A324" s="43" t="s">
        <v>1783</v>
      </c>
      <c r="B324" s="3"/>
      <c r="C324" s="22" t="s">
        <v>1784</v>
      </c>
      <c r="D324" s="5" t="str">
        <f>VLOOKUP(F324,route!A:B,2,FALSE)</f>
        <v>P3 Alget Dryer</v>
      </c>
      <c r="E324" s="193">
        <v>3399</v>
      </c>
      <c r="F324" s="265" t="s">
        <v>420</v>
      </c>
      <c r="G324" s="231" t="s">
        <v>1784</v>
      </c>
      <c r="H324" s="193" t="s">
        <v>3343</v>
      </c>
      <c r="I324" s="193" t="s">
        <v>1784</v>
      </c>
      <c r="K324" s="193" t="s">
        <v>2632</v>
      </c>
      <c r="L324" s="193"/>
      <c r="M324" s="5" t="s">
        <v>676</v>
      </c>
      <c r="N324" s="21" t="s">
        <v>16</v>
      </c>
      <c r="O324" s="25"/>
      <c r="P324" s="21" t="s">
        <v>663</v>
      </c>
      <c r="Q324" s="21" t="s">
        <v>663</v>
      </c>
      <c r="R324" s="21" t="s">
        <v>663</v>
      </c>
      <c r="S324" s="21" t="s">
        <v>663</v>
      </c>
      <c r="T324" s="21" t="s">
        <v>663</v>
      </c>
      <c r="U324" s="21" t="s">
        <v>16</v>
      </c>
      <c r="V324" s="25"/>
      <c r="W324" s="21" t="s">
        <v>16</v>
      </c>
      <c r="X324" s="21" t="s">
        <v>663</v>
      </c>
      <c r="Y324" s="21" t="s">
        <v>663</v>
      </c>
      <c r="Z324" s="21" t="s">
        <v>4</v>
      </c>
      <c r="AA324" s="21" t="s">
        <v>663</v>
      </c>
      <c r="AB324" s="21"/>
      <c r="AC324" s="214"/>
      <c r="AD324" s="214"/>
      <c r="AE324" s="21" t="s">
        <v>4</v>
      </c>
      <c r="AF324" s="21" t="s">
        <v>4</v>
      </c>
      <c r="AG324" s="21">
        <v>3</v>
      </c>
      <c r="AH324" s="21" t="s">
        <v>664</v>
      </c>
      <c r="AI324" s="21" t="s">
        <v>664</v>
      </c>
      <c r="AJ324" s="21" t="s">
        <v>819</v>
      </c>
      <c r="AK324" s="21" t="s">
        <v>16</v>
      </c>
      <c r="AL324" s="21" t="s">
        <v>16</v>
      </c>
      <c r="AM324" s="201" t="s">
        <v>3344</v>
      </c>
      <c r="AN324" s="386">
        <v>7251037</v>
      </c>
      <c r="AO324" s="314" t="e">
        <f>VLOOKUP(AN324,#REF!,1,FALSE)</f>
        <v>#REF!</v>
      </c>
      <c r="AP324" s="315">
        <f>VLOOKUP(F324,'Monthly AMS report'!GN:GO,2,FALSE)</f>
        <v>44454</v>
      </c>
      <c r="AQ324" s="316" t="e">
        <v>#N/A</v>
      </c>
      <c r="AR324" s="3"/>
      <c r="AS324" s="3"/>
      <c r="AT324" s="5">
        <v>16</v>
      </c>
      <c r="AU324" s="5">
        <v>16</v>
      </c>
      <c r="AV324" s="5">
        <v>5</v>
      </c>
      <c r="AW324" s="5"/>
      <c r="AX324" s="5"/>
      <c r="AY324" s="5" t="s">
        <v>1267</v>
      </c>
      <c r="AZ324" s="3" t="s">
        <v>1268</v>
      </c>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c r="DA324" s="3"/>
      <c r="DB324" s="3"/>
      <c r="DC324" s="3"/>
      <c r="DD324" s="3"/>
      <c r="DE324" s="3"/>
      <c r="DF324" s="3"/>
      <c r="DG324" s="3"/>
      <c r="DH324" s="3"/>
      <c r="DI324" s="3"/>
      <c r="DJ324" s="3"/>
      <c r="DK324" s="3"/>
      <c r="DL324" s="3"/>
      <c r="DM324" s="3"/>
      <c r="DN324" s="3"/>
      <c r="DO324" s="3"/>
      <c r="DP324" s="3"/>
      <c r="DQ324" s="3"/>
      <c r="DR324" s="3"/>
      <c r="DS324" s="3"/>
      <c r="DT324" s="3"/>
      <c r="DU324" s="3"/>
      <c r="DV324" s="3"/>
      <c r="DW324" s="3"/>
      <c r="DX324" s="3"/>
      <c r="DY324" s="3"/>
      <c r="DZ324" s="3"/>
      <c r="EA324" s="3"/>
      <c r="EB324" s="3"/>
      <c r="EC324" s="3"/>
      <c r="ED324" s="3"/>
      <c r="EE324" s="3"/>
      <c r="EF324" s="3"/>
      <c r="EG324" s="3"/>
      <c r="EH324" s="3"/>
      <c r="EI324" s="3"/>
      <c r="EJ324" s="3"/>
      <c r="EK324" s="3"/>
      <c r="EL324" s="3"/>
      <c r="EM324" s="3"/>
      <c r="EN324" s="3"/>
      <c r="EO324" s="3"/>
      <c r="EP324" s="3"/>
      <c r="EQ324" s="3"/>
      <c r="ER324" s="3"/>
      <c r="ES324" s="3"/>
      <c r="ET324" s="3"/>
      <c r="EU324" s="3"/>
      <c r="EV324" s="3"/>
      <c r="EW324" s="3"/>
      <c r="EX324" s="3"/>
      <c r="EY324" s="3"/>
      <c r="EZ324" s="3"/>
      <c r="FA324" s="3"/>
      <c r="FB324" s="3"/>
      <c r="FC324" s="3"/>
      <c r="FD324" s="3"/>
      <c r="FE324" s="3"/>
      <c r="FF324" s="3"/>
      <c r="FG324" s="3"/>
      <c r="FH324" s="3"/>
      <c r="FI324" s="3"/>
      <c r="FJ324" s="3"/>
      <c r="FK324" s="3"/>
      <c r="FL324" s="3"/>
      <c r="FM324" s="3"/>
      <c r="FN324" s="3"/>
      <c r="FO324" s="3"/>
      <c r="FP324" s="3"/>
      <c r="FQ324" s="3"/>
      <c r="FR324" s="3"/>
      <c r="FS324" s="3"/>
      <c r="FT324" s="3"/>
      <c r="FU324" s="3"/>
      <c r="FV324" s="3"/>
      <c r="FW324" s="19"/>
    </row>
    <row r="325" spans="1:181" ht="16.5" customHeight="1" x14ac:dyDescent="0.25">
      <c r="A325" s="43" t="s">
        <v>1801</v>
      </c>
      <c r="B325" s="3"/>
      <c r="C325" s="22" t="s">
        <v>1802</v>
      </c>
      <c r="D325" s="5" t="str">
        <f>VLOOKUP(F325,route!A:B,2,FALSE)</f>
        <v>P3 Alget Dryer</v>
      </c>
      <c r="E325" s="193">
        <v>3418</v>
      </c>
      <c r="F325" s="265" t="s">
        <v>423</v>
      </c>
      <c r="G325" s="231" t="s">
        <v>1802</v>
      </c>
      <c r="H325" s="193" t="s">
        <v>3345</v>
      </c>
      <c r="I325" s="193" t="s">
        <v>1802</v>
      </c>
      <c r="K325" s="193" t="s">
        <v>2632</v>
      </c>
      <c r="L325" s="193"/>
      <c r="M325" s="5" t="s">
        <v>676</v>
      </c>
      <c r="N325" s="21" t="s">
        <v>16</v>
      </c>
      <c r="O325" s="25"/>
      <c r="P325" s="21" t="s">
        <v>663</v>
      </c>
      <c r="Q325" s="21" t="s">
        <v>663</v>
      </c>
      <c r="R325" s="21">
        <v>4</v>
      </c>
      <c r="S325" s="21" t="s">
        <v>663</v>
      </c>
      <c r="T325" s="21" t="s">
        <v>663</v>
      </c>
      <c r="U325" s="21" t="s">
        <v>16</v>
      </c>
      <c r="V325" s="25"/>
      <c r="W325" s="21" t="s">
        <v>16</v>
      </c>
      <c r="X325" s="21" t="s">
        <v>16</v>
      </c>
      <c r="Y325" s="21" t="s">
        <v>663</v>
      </c>
      <c r="Z325" s="21" t="s">
        <v>4</v>
      </c>
      <c r="AA325" s="21" t="s">
        <v>663</v>
      </c>
      <c r="AB325" s="21"/>
      <c r="AC325" s="214"/>
      <c r="AD325" s="214"/>
      <c r="AE325" s="21">
        <v>3</v>
      </c>
      <c r="AF325" s="21" t="s">
        <v>4</v>
      </c>
      <c r="AG325" s="21">
        <v>3</v>
      </c>
      <c r="AH325" s="21">
        <v>3</v>
      </c>
      <c r="AI325" s="21">
        <v>3</v>
      </c>
      <c r="AJ325" s="21">
        <v>3</v>
      </c>
      <c r="AK325" s="21" t="s">
        <v>16</v>
      </c>
      <c r="AL325" s="21" t="s">
        <v>16</v>
      </c>
      <c r="AM325" s="352" t="s">
        <v>3346</v>
      </c>
      <c r="AN325" s="383">
        <v>7251036</v>
      </c>
      <c r="AO325" s="314" t="e">
        <f>VLOOKUP(AN325,#REF!,1,FALSE)</f>
        <v>#REF!</v>
      </c>
      <c r="AP325" s="315">
        <f>VLOOKUP(F325,'Monthly AMS report'!GN:GO,2,FALSE)</f>
        <v>44454</v>
      </c>
      <c r="AQ325" s="316" t="e">
        <v>#N/A</v>
      </c>
      <c r="AR325" s="3"/>
      <c r="AS325" s="3"/>
      <c r="AT325" s="5">
        <v>8</v>
      </c>
      <c r="AU325" s="5">
        <v>16</v>
      </c>
      <c r="AV325" s="5">
        <v>5</v>
      </c>
      <c r="AW325" s="5"/>
      <c r="AX325" s="5"/>
      <c r="AY325" s="5" t="s">
        <v>1267</v>
      </c>
      <c r="AZ325" s="3" t="s">
        <v>1268</v>
      </c>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c r="DA325" s="3"/>
      <c r="DB325" s="3"/>
      <c r="DC325" s="3"/>
      <c r="DD325" s="3"/>
      <c r="DE325" s="3"/>
      <c r="DF325" s="3"/>
      <c r="DG325" s="3"/>
      <c r="DH325" s="3"/>
      <c r="DI325" s="3"/>
      <c r="DJ325" s="3"/>
      <c r="DK325" s="3"/>
      <c r="DL325" s="3"/>
      <c r="DM325" s="3"/>
      <c r="DN325" s="3"/>
      <c r="DO325" s="3"/>
      <c r="DP325" s="3"/>
      <c r="DQ325" s="3"/>
      <c r="DR325" s="3"/>
      <c r="DS325" s="3"/>
      <c r="DT325" s="3"/>
      <c r="DU325" s="3"/>
      <c r="DV325" s="3"/>
      <c r="DW325" s="3"/>
      <c r="DX325" s="3"/>
      <c r="DY325" s="3"/>
      <c r="DZ325" s="3"/>
      <c r="EA325" s="3"/>
      <c r="EB325" s="3"/>
      <c r="EC325" s="3"/>
      <c r="ED325" s="3"/>
      <c r="EE325" s="3"/>
      <c r="EF325" s="3"/>
      <c r="EG325" s="3"/>
      <c r="EH325" s="3"/>
      <c r="EI325" s="3"/>
      <c r="EJ325" s="3"/>
      <c r="EK325" s="3"/>
      <c r="EL325" s="3"/>
      <c r="EM325" s="3"/>
      <c r="EN325" s="3"/>
      <c r="EO325" s="3"/>
      <c r="EP325" s="3"/>
      <c r="EQ325" s="3"/>
      <c r="ER325" s="3"/>
      <c r="ES325" s="3"/>
      <c r="ET325" s="3"/>
      <c r="EU325" s="3"/>
      <c r="EV325" s="3"/>
      <c r="EW325" s="3"/>
      <c r="EX325" s="3"/>
      <c r="EY325" s="3"/>
      <c r="EZ325" s="3"/>
      <c r="FA325" s="3"/>
      <c r="FB325" s="3"/>
      <c r="FC325" s="3"/>
      <c r="FD325" s="3"/>
      <c r="FE325" s="3"/>
      <c r="FF325" s="3"/>
      <c r="FG325" s="3"/>
      <c r="FH325" s="3"/>
      <c r="FI325" s="3"/>
      <c r="FJ325" s="3"/>
      <c r="FK325" s="3"/>
      <c r="FL325" s="3"/>
      <c r="FM325" s="3"/>
      <c r="FN325" s="3"/>
      <c r="FO325" s="3"/>
      <c r="FP325" s="3"/>
      <c r="FQ325" s="3"/>
      <c r="FR325" s="3"/>
      <c r="FS325" s="3"/>
      <c r="FT325" s="3"/>
      <c r="FU325" s="3"/>
      <c r="FV325" s="3"/>
      <c r="FW325" s="19"/>
    </row>
    <row r="326" spans="1:181" ht="16.5" customHeight="1" x14ac:dyDescent="0.25">
      <c r="A326" s="43" t="s">
        <v>1821</v>
      </c>
      <c r="B326" s="3"/>
      <c r="C326" s="3" t="s">
        <v>1822</v>
      </c>
      <c r="D326" s="5" t="str">
        <f>VLOOKUP(F326,route!A:B,2,FALSE)</f>
        <v>P3 Alget Dryer</v>
      </c>
      <c r="E326" s="232"/>
      <c r="F326" s="263" t="s">
        <v>421</v>
      </c>
      <c r="G326" s="231" t="s">
        <v>1823</v>
      </c>
      <c r="H326" s="235"/>
      <c r="J326" s="6"/>
      <c r="L326" s="193"/>
      <c r="M326" s="5" t="s">
        <v>1479</v>
      </c>
      <c r="N326" s="25" t="s">
        <v>16</v>
      </c>
      <c r="O326" s="25" t="s">
        <v>16</v>
      </c>
      <c r="P326" s="25" t="s">
        <v>16</v>
      </c>
      <c r="Q326" s="25" t="s">
        <v>16</v>
      </c>
      <c r="R326" s="25" t="s">
        <v>16</v>
      </c>
      <c r="S326" s="25" t="s">
        <v>16</v>
      </c>
      <c r="T326" s="25" t="s">
        <v>16</v>
      </c>
      <c r="U326" s="25" t="s">
        <v>16</v>
      </c>
      <c r="V326" s="25"/>
      <c r="W326" s="25" t="s">
        <v>16</v>
      </c>
      <c r="X326" s="25" t="s">
        <v>16</v>
      </c>
      <c r="Y326" s="25" t="s">
        <v>16</v>
      </c>
      <c r="Z326" s="25" t="s">
        <v>16</v>
      </c>
      <c r="AA326" s="25" t="s">
        <v>16</v>
      </c>
      <c r="AB326" s="25"/>
      <c r="AC326" s="214"/>
      <c r="AD326" s="214"/>
      <c r="AE326" s="25" t="s">
        <v>16</v>
      </c>
      <c r="AF326" s="25" t="s">
        <v>16</v>
      </c>
      <c r="AG326" s="21" t="s">
        <v>16</v>
      </c>
      <c r="AH326" s="21" t="s">
        <v>16</v>
      </c>
      <c r="AI326" s="21" t="s">
        <v>664</v>
      </c>
      <c r="AJ326" s="21" t="s">
        <v>16</v>
      </c>
      <c r="AK326" s="21" t="s">
        <v>16</v>
      </c>
      <c r="AL326" s="21" t="s">
        <v>16</v>
      </c>
      <c r="AN326" s="387"/>
      <c r="AO326" s="95"/>
      <c r="AP326" s="315">
        <f>VLOOKUP(F326,'Monthly AMS report'!GN:GO,2,FALSE)</f>
        <v>44439</v>
      </c>
      <c r="AQ326" s="316"/>
      <c r="AR326" s="22"/>
      <c r="AS326" s="22"/>
      <c r="AT326" s="5">
        <v>6</v>
      </c>
      <c r="AV326" s="5"/>
      <c r="AW326" s="5"/>
      <c r="AX326" s="5"/>
      <c r="AY326" s="5"/>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c r="DA326" s="3"/>
      <c r="DB326" s="3"/>
      <c r="DC326" s="3"/>
      <c r="DD326" s="3"/>
      <c r="DE326" s="3"/>
      <c r="DF326" s="3"/>
      <c r="DG326" s="3"/>
      <c r="DH326" s="3"/>
      <c r="DI326" s="3"/>
      <c r="DJ326" s="3"/>
      <c r="DK326" s="3"/>
      <c r="DL326" s="3"/>
      <c r="DM326" s="3"/>
      <c r="DN326" s="3"/>
      <c r="DO326" s="3"/>
      <c r="DP326" s="3"/>
      <c r="DQ326" s="3"/>
      <c r="DR326" s="3"/>
      <c r="DS326" s="3"/>
      <c r="DT326" s="3"/>
      <c r="DU326" s="3"/>
      <c r="DV326" s="3"/>
      <c r="DW326" s="3"/>
      <c r="DX326" s="3"/>
      <c r="DY326" s="3"/>
      <c r="DZ326" s="3"/>
      <c r="EA326" s="3"/>
      <c r="EB326" s="3"/>
      <c r="EC326" s="3"/>
      <c r="ED326" s="3"/>
      <c r="EE326" s="3"/>
      <c r="EF326" s="3"/>
      <c r="EG326" s="3"/>
      <c r="EH326" s="3"/>
      <c r="EI326" s="3"/>
      <c r="EJ326" s="3"/>
      <c r="EK326" s="3"/>
      <c r="EL326" s="3"/>
      <c r="EM326" s="3"/>
      <c r="EN326" s="3"/>
      <c r="EO326" s="3"/>
      <c r="EP326" s="3"/>
      <c r="EQ326" s="3"/>
      <c r="ER326" s="3"/>
      <c r="ES326" s="3"/>
      <c r="ET326" s="3"/>
      <c r="EU326" s="3"/>
      <c r="EV326" s="3"/>
      <c r="EW326" s="3"/>
      <c r="EX326" s="3"/>
      <c r="EY326" s="3"/>
      <c r="EZ326" s="3"/>
      <c r="FA326" s="3"/>
      <c r="FB326" s="3"/>
      <c r="FC326" s="3"/>
      <c r="FD326" s="3"/>
      <c r="FE326" s="3"/>
      <c r="FF326" s="3"/>
      <c r="FG326" s="3"/>
      <c r="FH326" s="3"/>
      <c r="FI326" s="3"/>
      <c r="FJ326" s="3"/>
      <c r="FK326" s="3"/>
      <c r="FL326" s="3"/>
      <c r="FM326" s="3"/>
      <c r="FN326" s="3"/>
      <c r="FO326" s="3"/>
      <c r="FP326" s="3"/>
      <c r="FQ326" s="3"/>
      <c r="FR326" s="3"/>
      <c r="FS326" s="3"/>
      <c r="FT326" s="5"/>
      <c r="FU326" s="5"/>
      <c r="FV326" s="5"/>
      <c r="FW326" s="334"/>
      <c r="FX326" s="4"/>
      <c r="FY326" s="4"/>
    </row>
    <row r="327" spans="1:181" ht="16.5" customHeight="1" x14ac:dyDescent="0.25">
      <c r="A327" s="43" t="s">
        <v>1833</v>
      </c>
      <c r="B327" s="3"/>
      <c r="C327" s="3" t="s">
        <v>1834</v>
      </c>
      <c r="D327" s="5" t="str">
        <f>VLOOKUP(F327,route!A:B,2,FALSE)</f>
        <v>P3 Alget Dryer</v>
      </c>
      <c r="E327" s="232"/>
      <c r="F327" s="263" t="s">
        <v>424</v>
      </c>
      <c r="G327" s="231" t="s">
        <v>1835</v>
      </c>
      <c r="H327" s="235"/>
      <c r="J327" s="6"/>
      <c r="L327" s="193"/>
      <c r="M327" s="5" t="s">
        <v>1479</v>
      </c>
      <c r="N327" s="25" t="s">
        <v>16</v>
      </c>
      <c r="O327" s="25" t="s">
        <v>16</v>
      </c>
      <c r="P327" s="25" t="s">
        <v>16</v>
      </c>
      <c r="Q327" s="25" t="s">
        <v>16</v>
      </c>
      <c r="R327" s="25" t="s">
        <v>16</v>
      </c>
      <c r="S327" s="25" t="s">
        <v>16</v>
      </c>
      <c r="T327" s="25" t="s">
        <v>16</v>
      </c>
      <c r="U327" s="25" t="s">
        <v>16</v>
      </c>
      <c r="V327" s="25"/>
      <c r="W327" s="25" t="s">
        <v>16</v>
      </c>
      <c r="X327" s="25" t="s">
        <v>16</v>
      </c>
      <c r="Y327" s="25" t="s">
        <v>16</v>
      </c>
      <c r="Z327" s="25" t="s">
        <v>16</v>
      </c>
      <c r="AA327" s="25" t="s">
        <v>16</v>
      </c>
      <c r="AB327" s="25"/>
      <c r="AC327" s="214"/>
      <c r="AD327" s="214"/>
      <c r="AE327" s="25" t="s">
        <v>16</v>
      </c>
      <c r="AF327" s="25" t="s">
        <v>16</v>
      </c>
      <c r="AG327" s="21" t="s">
        <v>16</v>
      </c>
      <c r="AH327" s="21" t="s">
        <v>16</v>
      </c>
      <c r="AI327" s="21" t="s">
        <v>664</v>
      </c>
      <c r="AJ327" s="21" t="s">
        <v>16</v>
      </c>
      <c r="AK327" s="21" t="s">
        <v>16</v>
      </c>
      <c r="AL327" s="21" t="s">
        <v>16</v>
      </c>
      <c r="AN327" s="387"/>
      <c r="AO327" s="95"/>
      <c r="AP327" s="315">
        <f>VLOOKUP(F327,'Monthly AMS report'!GN:GO,2,FALSE)</f>
        <v>44439</v>
      </c>
      <c r="AQ327" s="316"/>
      <c r="AR327" s="22"/>
      <c r="AS327" s="22"/>
      <c r="AT327" s="5">
        <v>6</v>
      </c>
      <c r="AV327" s="5"/>
      <c r="AW327" s="5"/>
      <c r="AX327" s="5"/>
      <c r="AY327" s="5"/>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c r="DA327" s="3"/>
      <c r="DB327" s="3"/>
      <c r="DC327" s="3"/>
      <c r="DD327" s="3"/>
      <c r="DE327" s="3"/>
      <c r="DF327" s="3"/>
      <c r="DG327" s="3"/>
      <c r="DH327" s="3"/>
      <c r="DI327" s="3"/>
      <c r="DJ327" s="3"/>
      <c r="DK327" s="3"/>
      <c r="DL327" s="3"/>
      <c r="DM327" s="3"/>
      <c r="DN327" s="3"/>
      <c r="DO327" s="3"/>
      <c r="DP327" s="3"/>
      <c r="DQ327" s="3"/>
      <c r="DR327" s="3"/>
      <c r="DS327" s="3"/>
      <c r="DT327" s="3"/>
      <c r="DU327" s="3"/>
      <c r="DV327" s="3"/>
      <c r="DW327" s="3"/>
      <c r="DX327" s="3"/>
      <c r="DY327" s="3"/>
      <c r="DZ327" s="3"/>
      <c r="EA327" s="3"/>
      <c r="EB327" s="3"/>
      <c r="EC327" s="3"/>
      <c r="ED327" s="3"/>
      <c r="EE327" s="3"/>
      <c r="EF327" s="3"/>
      <c r="EG327" s="3"/>
      <c r="EH327" s="3"/>
      <c r="EI327" s="3"/>
      <c r="EJ327" s="3"/>
      <c r="EK327" s="3"/>
      <c r="EL327" s="3"/>
      <c r="EM327" s="3"/>
      <c r="EN327" s="3"/>
      <c r="EO327" s="3"/>
      <c r="EP327" s="3"/>
      <c r="EQ327" s="3"/>
      <c r="ER327" s="3"/>
      <c r="ES327" s="3"/>
      <c r="ET327" s="3"/>
      <c r="EU327" s="3"/>
      <c r="EV327" s="3"/>
      <c r="EW327" s="3"/>
      <c r="EX327" s="3"/>
      <c r="EY327" s="3"/>
      <c r="EZ327" s="3"/>
      <c r="FA327" s="3"/>
      <c r="FB327" s="3"/>
      <c r="FC327" s="3"/>
      <c r="FD327" s="3"/>
      <c r="FE327" s="3"/>
      <c r="FF327" s="3"/>
      <c r="FG327" s="3"/>
      <c r="FH327" s="3"/>
      <c r="FI327" s="3"/>
      <c r="FJ327" s="3"/>
      <c r="FK327" s="3"/>
      <c r="FL327" s="3"/>
      <c r="FM327" s="3"/>
      <c r="FN327" s="3"/>
      <c r="FO327" s="3"/>
      <c r="FP327" s="3"/>
      <c r="FQ327" s="3"/>
      <c r="FR327" s="3"/>
      <c r="FS327" s="3"/>
      <c r="FT327" s="3"/>
      <c r="FU327" s="3"/>
      <c r="FV327" s="3"/>
      <c r="FW327" s="19"/>
    </row>
    <row r="328" spans="1:181" ht="16.5" customHeight="1" x14ac:dyDescent="0.25">
      <c r="A328" s="43" t="s">
        <v>1836</v>
      </c>
      <c r="B328" s="3"/>
      <c r="C328" s="3" t="s">
        <v>1837</v>
      </c>
      <c r="D328" s="5" t="str">
        <f>VLOOKUP(F328,route!A:B,2,FALSE)</f>
        <v>P3 Alget Dryer</v>
      </c>
      <c r="E328" s="232"/>
      <c r="F328" s="263" t="s">
        <v>425</v>
      </c>
      <c r="G328" s="231" t="s">
        <v>1838</v>
      </c>
      <c r="H328" s="235"/>
      <c r="J328" s="6"/>
      <c r="L328" s="193"/>
      <c r="M328" s="5" t="s">
        <v>1479</v>
      </c>
      <c r="N328" s="25" t="s">
        <v>16</v>
      </c>
      <c r="O328" s="25" t="s">
        <v>16</v>
      </c>
      <c r="P328" s="25" t="s">
        <v>16</v>
      </c>
      <c r="Q328" s="25" t="s">
        <v>16</v>
      </c>
      <c r="R328" s="25" t="s">
        <v>16</v>
      </c>
      <c r="S328" s="25" t="s">
        <v>16</v>
      </c>
      <c r="T328" s="25" t="s">
        <v>16</v>
      </c>
      <c r="U328" s="25" t="s">
        <v>16</v>
      </c>
      <c r="V328" s="25"/>
      <c r="W328" s="25" t="s">
        <v>16</v>
      </c>
      <c r="X328" s="25" t="s">
        <v>16</v>
      </c>
      <c r="Y328" s="25" t="s">
        <v>16</v>
      </c>
      <c r="Z328" s="25" t="s">
        <v>16</v>
      </c>
      <c r="AA328" s="25" t="s">
        <v>16</v>
      </c>
      <c r="AB328" s="25"/>
      <c r="AC328" s="214"/>
      <c r="AD328" s="214"/>
      <c r="AE328" s="25" t="s">
        <v>16</v>
      </c>
      <c r="AF328" s="25" t="s">
        <v>16</v>
      </c>
      <c r="AG328" s="21" t="s">
        <v>16</v>
      </c>
      <c r="AH328" s="21" t="s">
        <v>16</v>
      </c>
      <c r="AI328" s="21" t="s">
        <v>664</v>
      </c>
      <c r="AJ328" s="21" t="s">
        <v>16</v>
      </c>
      <c r="AK328" s="21" t="s">
        <v>16</v>
      </c>
      <c r="AL328" s="21" t="s">
        <v>16</v>
      </c>
      <c r="AN328" s="387"/>
      <c r="AO328" s="95"/>
      <c r="AP328" s="315">
        <f>VLOOKUP(F328,'Monthly AMS report'!GN:GO,2,FALSE)</f>
        <v>44439</v>
      </c>
      <c r="AQ328" s="316"/>
      <c r="AR328" s="22"/>
      <c r="AS328" s="22"/>
      <c r="AT328" s="5">
        <v>6</v>
      </c>
      <c r="AV328" s="5"/>
      <c r="AW328" s="5"/>
      <c r="AX328" s="5"/>
      <c r="AY328" s="5"/>
      <c r="AZ328" s="3"/>
      <c r="BA328" s="3"/>
      <c r="BB328" s="3"/>
      <c r="BC328" s="3"/>
      <c r="BD328" s="3"/>
      <c r="BE328" s="3"/>
      <c r="BF328" s="3"/>
      <c r="BG328" s="3"/>
      <c r="BH328" s="3"/>
      <c r="BI328" s="3"/>
      <c r="BJ328" s="3"/>
      <c r="BK328" s="3"/>
      <c r="BL328" s="3"/>
      <c r="BM328" s="3"/>
      <c r="BN328" s="3"/>
      <c r="BO328" s="3"/>
      <c r="BP328" s="3"/>
      <c r="BQ328" s="3"/>
      <c r="BR328" s="3"/>
      <c r="BS328" s="3"/>
      <c r="BT328" s="3"/>
      <c r="BU328" s="5"/>
      <c r="BV328" s="5"/>
      <c r="BW328" s="5"/>
      <c r="BX328" s="5"/>
      <c r="BY328" s="5"/>
      <c r="BZ328" s="5"/>
      <c r="CA328" s="5"/>
      <c r="CB328" s="5"/>
      <c r="CC328" s="5"/>
      <c r="CD328" s="5"/>
      <c r="CE328" s="5"/>
      <c r="CF328" s="5"/>
      <c r="CG328" s="5"/>
      <c r="CH328" s="5"/>
      <c r="CI328" s="5"/>
      <c r="CJ328" s="5"/>
      <c r="CK328" s="5"/>
      <c r="CL328" s="5"/>
      <c r="CM328" s="5"/>
      <c r="CN328" s="5"/>
      <c r="CO328" s="5"/>
      <c r="CP328" s="5"/>
      <c r="CQ328" s="5"/>
      <c r="CR328" s="5"/>
      <c r="CS328" s="5"/>
      <c r="CT328" s="5"/>
      <c r="CU328" s="5"/>
      <c r="CV328" s="5"/>
      <c r="CW328" s="5"/>
      <c r="CX328" s="5"/>
      <c r="CY328" s="5"/>
      <c r="CZ328" s="5"/>
      <c r="DA328" s="5"/>
      <c r="DB328" s="5"/>
      <c r="DC328" s="5"/>
      <c r="DD328" s="5"/>
      <c r="DE328" s="5"/>
      <c r="DF328" s="5"/>
      <c r="DG328" s="5"/>
      <c r="DH328" s="5"/>
      <c r="DI328" s="5"/>
      <c r="DJ328" s="5"/>
      <c r="DK328" s="5"/>
      <c r="DL328" s="5"/>
      <c r="DM328" s="5"/>
      <c r="DN328" s="5"/>
      <c r="DO328" s="5"/>
      <c r="DP328" s="5"/>
      <c r="DQ328" s="5"/>
      <c r="DR328" s="5"/>
      <c r="DS328" s="5"/>
      <c r="DT328" s="5"/>
      <c r="DU328" s="5"/>
      <c r="DV328" s="5"/>
      <c r="DW328" s="5"/>
      <c r="DX328" s="5"/>
      <c r="DY328" s="5"/>
      <c r="DZ328" s="5"/>
      <c r="EA328" s="5"/>
      <c r="EB328" s="5"/>
      <c r="EC328" s="5"/>
      <c r="ED328" s="5"/>
      <c r="EE328" s="5"/>
      <c r="EF328" s="5"/>
      <c r="EG328" s="5"/>
      <c r="EH328" s="5"/>
      <c r="EI328" s="5"/>
      <c r="EJ328" s="5"/>
      <c r="EK328" s="5"/>
      <c r="EL328" s="5"/>
      <c r="EM328" s="5"/>
      <c r="EN328" s="5"/>
      <c r="EO328" s="5"/>
      <c r="EP328" s="5"/>
      <c r="EQ328" s="5"/>
      <c r="ER328" s="5"/>
      <c r="ES328" s="5"/>
      <c r="ET328" s="5"/>
      <c r="EU328" s="5"/>
      <c r="EV328" s="5"/>
      <c r="EW328" s="5"/>
      <c r="EX328" s="5"/>
      <c r="EY328" s="5"/>
      <c r="EZ328" s="5"/>
      <c r="FA328" s="5"/>
      <c r="FB328" s="5"/>
      <c r="FC328" s="5"/>
      <c r="FD328" s="5"/>
      <c r="FE328" s="5"/>
      <c r="FF328" s="5"/>
      <c r="FG328" s="5"/>
      <c r="FH328" s="5"/>
      <c r="FI328" s="5"/>
      <c r="FJ328" s="5"/>
      <c r="FK328" s="5"/>
      <c r="FL328" s="5"/>
      <c r="FM328" s="5"/>
      <c r="FN328" s="5"/>
      <c r="FO328" s="5"/>
      <c r="FP328" s="5"/>
      <c r="FQ328" s="5"/>
      <c r="FR328" s="5"/>
      <c r="FS328" s="5"/>
      <c r="FT328" s="3"/>
      <c r="FU328" s="3"/>
      <c r="FV328" s="3"/>
      <c r="FW328" s="19"/>
    </row>
    <row r="329" spans="1:181" ht="16.5" customHeight="1" x14ac:dyDescent="0.25">
      <c r="A329" s="43" t="s">
        <v>1806</v>
      </c>
      <c r="B329" s="3"/>
      <c r="C329" s="3" t="s">
        <v>1807</v>
      </c>
      <c r="D329" s="5" t="str">
        <f>VLOOKUP(F329,route!A:B,2,FALSE)</f>
        <v>P3 Alget Dryer</v>
      </c>
      <c r="E329" s="232"/>
      <c r="F329" s="263" t="s">
        <v>19</v>
      </c>
      <c r="G329" s="231" t="s">
        <v>1808</v>
      </c>
      <c r="H329" s="235"/>
      <c r="J329" s="6"/>
      <c r="L329" s="193"/>
      <c r="M329" s="5" t="s">
        <v>1479</v>
      </c>
      <c r="N329" s="25" t="s">
        <v>16</v>
      </c>
      <c r="O329" s="25" t="s">
        <v>16</v>
      </c>
      <c r="P329" s="25" t="s">
        <v>16</v>
      </c>
      <c r="Q329" s="25" t="s">
        <v>16</v>
      </c>
      <c r="R329" s="25" t="s">
        <v>16</v>
      </c>
      <c r="S329" s="25" t="s">
        <v>16</v>
      </c>
      <c r="T329" s="25" t="s">
        <v>16</v>
      </c>
      <c r="U329" s="25" t="s">
        <v>16</v>
      </c>
      <c r="V329" s="25"/>
      <c r="W329" s="25" t="s">
        <v>16</v>
      </c>
      <c r="X329" s="25" t="s">
        <v>16</v>
      </c>
      <c r="Y329" s="25" t="s">
        <v>16</v>
      </c>
      <c r="Z329" s="25" t="s">
        <v>16</v>
      </c>
      <c r="AA329" s="25" t="s">
        <v>16</v>
      </c>
      <c r="AB329" s="25"/>
      <c r="AC329" s="214"/>
      <c r="AD329" s="214"/>
      <c r="AE329" s="25" t="s">
        <v>16</v>
      </c>
      <c r="AF329" s="25" t="s">
        <v>16</v>
      </c>
      <c r="AG329" s="21" t="s">
        <v>16</v>
      </c>
      <c r="AH329" s="21" t="s">
        <v>16</v>
      </c>
      <c r="AI329" s="21" t="s">
        <v>664</v>
      </c>
      <c r="AJ329" s="21" t="s">
        <v>16</v>
      </c>
      <c r="AK329" s="21" t="s">
        <v>16</v>
      </c>
      <c r="AL329" s="21" t="s">
        <v>16</v>
      </c>
      <c r="AM329" s="24"/>
      <c r="AN329" s="387"/>
      <c r="AO329" s="95"/>
      <c r="AP329" s="315">
        <f>VLOOKUP(F329,'Monthly AMS report'!GN:GO,2,FALSE)</f>
        <v>44433</v>
      </c>
      <c r="AQ329" s="316"/>
      <c r="AR329" s="22"/>
      <c r="AS329" s="22"/>
      <c r="AT329" s="5">
        <v>6</v>
      </c>
      <c r="AV329" s="5"/>
      <c r="AW329" s="5"/>
      <c r="AX329" s="5"/>
      <c r="AY329" s="5"/>
      <c r="AZ329" s="3"/>
      <c r="BA329" s="3"/>
      <c r="BB329" s="3"/>
      <c r="BC329" s="3"/>
      <c r="BD329" s="3"/>
      <c r="BE329" s="3"/>
      <c r="BF329" s="3"/>
      <c r="BG329" s="3"/>
      <c r="BH329" s="3"/>
      <c r="BI329" s="3"/>
      <c r="BJ329" s="3"/>
      <c r="BK329" s="3"/>
      <c r="BL329" s="3"/>
      <c r="BM329" s="3"/>
      <c r="BN329" s="3"/>
      <c r="BO329" s="3"/>
      <c r="BP329" s="3"/>
      <c r="BQ329" s="3"/>
      <c r="BR329" s="3"/>
      <c r="BS329" s="3"/>
      <c r="BT329" s="3"/>
      <c r="BU329" s="5"/>
      <c r="BV329" s="5"/>
      <c r="BW329" s="5"/>
      <c r="BX329" s="5"/>
      <c r="BY329" s="5"/>
      <c r="BZ329" s="5"/>
      <c r="CA329" s="5"/>
      <c r="CB329" s="5"/>
      <c r="CC329" s="5"/>
      <c r="CD329" s="5"/>
      <c r="CE329" s="5"/>
      <c r="CF329" s="5"/>
      <c r="CG329" s="5"/>
      <c r="CH329" s="5"/>
      <c r="CI329" s="5"/>
      <c r="CJ329" s="5"/>
      <c r="CK329" s="5"/>
      <c r="CL329" s="5"/>
      <c r="CM329" s="5"/>
      <c r="CN329" s="5"/>
      <c r="CO329" s="5"/>
      <c r="CP329" s="5"/>
      <c r="CQ329" s="5"/>
      <c r="CR329" s="5"/>
      <c r="CS329" s="5"/>
      <c r="CT329" s="5"/>
      <c r="CU329" s="5"/>
      <c r="CV329" s="5"/>
      <c r="CW329" s="5"/>
      <c r="CX329" s="5"/>
      <c r="CY329" s="5"/>
      <c r="CZ329" s="5"/>
      <c r="DA329" s="5"/>
      <c r="DB329" s="5"/>
      <c r="DC329" s="5"/>
      <c r="DD329" s="5"/>
      <c r="DE329" s="5"/>
      <c r="DF329" s="5"/>
      <c r="DG329" s="5"/>
      <c r="DH329" s="5"/>
      <c r="DI329" s="5"/>
      <c r="DJ329" s="5"/>
      <c r="DK329" s="5"/>
      <c r="DL329" s="5"/>
      <c r="DM329" s="5"/>
      <c r="DN329" s="5"/>
      <c r="DO329" s="5"/>
      <c r="DP329" s="5"/>
      <c r="DQ329" s="5"/>
      <c r="DR329" s="5"/>
      <c r="DS329" s="5"/>
      <c r="DT329" s="5"/>
      <c r="DU329" s="5"/>
      <c r="DV329" s="5"/>
      <c r="DW329" s="5"/>
      <c r="DX329" s="5"/>
      <c r="DY329" s="5"/>
      <c r="DZ329" s="5"/>
      <c r="EA329" s="5"/>
      <c r="EB329" s="5"/>
      <c r="EC329" s="5"/>
      <c r="ED329" s="5"/>
      <c r="EE329" s="5"/>
      <c r="EF329" s="5"/>
      <c r="EG329" s="5"/>
      <c r="EH329" s="5"/>
      <c r="EI329" s="5"/>
      <c r="EJ329" s="5"/>
      <c r="EK329" s="5"/>
      <c r="EL329" s="5"/>
      <c r="EM329" s="5"/>
      <c r="EN329" s="5"/>
      <c r="EO329" s="5"/>
      <c r="EP329" s="5"/>
      <c r="EQ329" s="5"/>
      <c r="ER329" s="5"/>
      <c r="ES329" s="5"/>
      <c r="ET329" s="5"/>
      <c r="EU329" s="5"/>
      <c r="EV329" s="5"/>
      <c r="EW329" s="5"/>
      <c r="EX329" s="5"/>
      <c r="EY329" s="5"/>
      <c r="EZ329" s="5"/>
      <c r="FA329" s="5"/>
      <c r="FB329" s="5"/>
      <c r="FC329" s="5"/>
      <c r="FD329" s="5"/>
      <c r="FE329" s="5"/>
      <c r="FF329" s="5"/>
      <c r="FG329" s="5"/>
      <c r="FH329" s="5"/>
      <c r="FI329" s="5"/>
      <c r="FJ329" s="5"/>
      <c r="FK329" s="5"/>
      <c r="FL329" s="5"/>
      <c r="FM329" s="5"/>
      <c r="FN329" s="5"/>
      <c r="FO329" s="5"/>
      <c r="FP329" s="5"/>
      <c r="FQ329" s="5"/>
      <c r="FR329" s="5"/>
      <c r="FS329" s="5"/>
      <c r="FT329" s="3"/>
      <c r="FU329" s="3"/>
      <c r="FV329" s="3"/>
      <c r="FW329" s="19"/>
    </row>
    <row r="330" spans="1:181" ht="16.5" customHeight="1" x14ac:dyDescent="0.25">
      <c r="A330" s="43" t="s">
        <v>1809</v>
      </c>
      <c r="B330" s="3"/>
      <c r="C330" s="3" t="s">
        <v>1810</v>
      </c>
      <c r="D330" s="5" t="str">
        <f>VLOOKUP(F330,route!A:B,2,FALSE)</f>
        <v>P3 Alget Dryer</v>
      </c>
      <c r="E330" s="232"/>
      <c r="F330" s="263" t="s">
        <v>20</v>
      </c>
      <c r="G330" s="231" t="s">
        <v>1811</v>
      </c>
      <c r="H330" s="235"/>
      <c r="J330" s="6"/>
      <c r="L330" s="193"/>
      <c r="M330" s="5" t="s">
        <v>1479</v>
      </c>
      <c r="N330" s="25" t="s">
        <v>16</v>
      </c>
      <c r="O330" s="25" t="s">
        <v>16</v>
      </c>
      <c r="P330" s="25" t="s">
        <v>16</v>
      </c>
      <c r="Q330" s="25" t="s">
        <v>16</v>
      </c>
      <c r="R330" s="25" t="s">
        <v>16</v>
      </c>
      <c r="S330" s="25" t="s">
        <v>16</v>
      </c>
      <c r="T330" s="25" t="s">
        <v>16</v>
      </c>
      <c r="U330" s="25" t="s">
        <v>16</v>
      </c>
      <c r="V330" s="25"/>
      <c r="W330" s="25" t="s">
        <v>16</v>
      </c>
      <c r="X330" s="25" t="s">
        <v>16</v>
      </c>
      <c r="Y330" s="25" t="s">
        <v>16</v>
      </c>
      <c r="Z330" s="25" t="s">
        <v>16</v>
      </c>
      <c r="AA330" s="25" t="s">
        <v>16</v>
      </c>
      <c r="AB330" s="25"/>
      <c r="AC330" s="214"/>
      <c r="AD330" s="214"/>
      <c r="AE330" s="25" t="s">
        <v>16</v>
      </c>
      <c r="AF330" s="25" t="s">
        <v>16</v>
      </c>
      <c r="AG330" s="21" t="s">
        <v>16</v>
      </c>
      <c r="AH330" s="21" t="s">
        <v>16</v>
      </c>
      <c r="AI330" s="21" t="s">
        <v>664</v>
      </c>
      <c r="AJ330" s="21" t="s">
        <v>16</v>
      </c>
      <c r="AK330" s="21" t="s">
        <v>16</v>
      </c>
      <c r="AL330" s="21" t="s">
        <v>16</v>
      </c>
      <c r="AM330" s="24"/>
      <c r="AN330" s="387"/>
      <c r="AO330" s="95"/>
      <c r="AP330" s="315">
        <f>VLOOKUP(F330,'Monthly AMS report'!GN:GO,2,FALSE)</f>
        <v>44433</v>
      </c>
      <c r="AQ330" s="316"/>
      <c r="AR330" s="22"/>
      <c r="AS330" s="22"/>
      <c r="AT330" s="5">
        <v>6</v>
      </c>
      <c r="AV330" s="5"/>
      <c r="AW330" s="5"/>
      <c r="AX330" s="5"/>
      <c r="AY330" s="5"/>
      <c r="AZ330" s="3"/>
      <c r="BA330" s="3"/>
      <c r="BB330" s="3"/>
      <c r="BC330" s="3"/>
      <c r="BD330" s="3"/>
      <c r="BE330" s="3"/>
      <c r="BF330" s="3"/>
      <c r="BG330" s="3"/>
      <c r="BH330" s="3"/>
      <c r="BI330" s="3"/>
      <c r="BJ330" s="3"/>
      <c r="BK330" s="3"/>
      <c r="BL330" s="3"/>
      <c r="BM330" s="3"/>
      <c r="BN330" s="3"/>
      <c r="BO330" s="3"/>
      <c r="BP330" s="3"/>
      <c r="BQ330" s="3"/>
      <c r="BR330" s="3"/>
      <c r="BS330" s="3"/>
      <c r="BT330" s="3"/>
      <c r="BU330" s="5"/>
      <c r="BV330" s="5"/>
      <c r="BW330" s="5"/>
      <c r="BX330" s="5"/>
      <c r="BY330" s="5"/>
      <c r="BZ330" s="5"/>
      <c r="CA330" s="5"/>
      <c r="CB330" s="5"/>
      <c r="CC330" s="5"/>
      <c r="CD330" s="5"/>
      <c r="CE330" s="5"/>
      <c r="CF330" s="5"/>
      <c r="CG330" s="5"/>
      <c r="CH330" s="5"/>
      <c r="CI330" s="5"/>
      <c r="CJ330" s="5"/>
      <c r="CK330" s="5"/>
      <c r="CL330" s="5"/>
      <c r="CM330" s="5"/>
      <c r="CN330" s="5"/>
      <c r="CO330" s="5"/>
      <c r="CP330" s="5"/>
      <c r="CQ330" s="5"/>
      <c r="CR330" s="5"/>
      <c r="CS330" s="5"/>
      <c r="CT330" s="5"/>
      <c r="CU330" s="5"/>
      <c r="CV330" s="5"/>
      <c r="CW330" s="5"/>
      <c r="CX330" s="5"/>
      <c r="CY330" s="5"/>
      <c r="CZ330" s="5"/>
      <c r="DA330" s="5"/>
      <c r="DB330" s="5"/>
      <c r="DC330" s="5"/>
      <c r="DD330" s="5"/>
      <c r="DE330" s="5"/>
      <c r="DF330" s="5"/>
      <c r="DG330" s="5"/>
      <c r="DH330" s="5"/>
      <c r="DI330" s="5"/>
      <c r="DJ330" s="5"/>
      <c r="DK330" s="5"/>
      <c r="DL330" s="5"/>
      <c r="DM330" s="5"/>
      <c r="DN330" s="5"/>
      <c r="DO330" s="5"/>
      <c r="DP330" s="5"/>
      <c r="DQ330" s="5"/>
      <c r="DR330" s="5"/>
      <c r="DS330" s="5"/>
      <c r="DT330" s="5"/>
      <c r="DU330" s="5"/>
      <c r="DV330" s="5"/>
      <c r="DW330" s="5"/>
      <c r="DX330" s="5"/>
      <c r="DY330" s="5"/>
      <c r="DZ330" s="5"/>
      <c r="EA330" s="5"/>
      <c r="EB330" s="5"/>
      <c r="EC330" s="5"/>
      <c r="ED330" s="5"/>
      <c r="EE330" s="5"/>
      <c r="EF330" s="5"/>
      <c r="EG330" s="5"/>
      <c r="EH330" s="5"/>
      <c r="EI330" s="5"/>
      <c r="EJ330" s="5"/>
      <c r="EK330" s="5"/>
      <c r="EL330" s="5"/>
      <c r="EM330" s="5"/>
      <c r="EN330" s="5"/>
      <c r="EO330" s="5"/>
      <c r="EP330" s="5"/>
      <c r="EQ330" s="5"/>
      <c r="ER330" s="5"/>
      <c r="ES330" s="5"/>
      <c r="ET330" s="5"/>
      <c r="EU330" s="5"/>
      <c r="EV330" s="5"/>
      <c r="EW330" s="5"/>
      <c r="EX330" s="5"/>
      <c r="EY330" s="5"/>
      <c r="EZ330" s="5"/>
      <c r="FA330" s="5"/>
      <c r="FB330" s="5"/>
      <c r="FC330" s="5"/>
      <c r="FD330" s="5"/>
      <c r="FE330" s="5"/>
      <c r="FF330" s="5"/>
      <c r="FG330" s="5"/>
      <c r="FH330" s="5"/>
      <c r="FI330" s="5"/>
      <c r="FJ330" s="5"/>
      <c r="FK330" s="5"/>
      <c r="FL330" s="5"/>
      <c r="FM330" s="5"/>
      <c r="FN330" s="5"/>
      <c r="FO330" s="5"/>
      <c r="FP330" s="5"/>
      <c r="FQ330" s="5"/>
      <c r="FR330" s="5"/>
      <c r="FS330" s="5"/>
      <c r="FT330" s="3"/>
      <c r="FU330" s="3"/>
      <c r="FV330" s="3"/>
      <c r="FW330" s="19"/>
    </row>
    <row r="331" spans="1:181" ht="16.5" customHeight="1" x14ac:dyDescent="0.25">
      <c r="A331" s="43" t="s">
        <v>1812</v>
      </c>
      <c r="B331" s="3"/>
      <c r="C331" s="3" t="s">
        <v>1813</v>
      </c>
      <c r="D331" s="5" t="str">
        <f>VLOOKUP(F331,route!A:B,2,FALSE)</f>
        <v>P3 Alget Dryer</v>
      </c>
      <c r="E331" s="232"/>
      <c r="F331" s="263" t="s">
        <v>24</v>
      </c>
      <c r="G331" s="231" t="s">
        <v>1814</v>
      </c>
      <c r="H331" s="235"/>
      <c r="J331" s="6"/>
      <c r="L331" s="193"/>
      <c r="M331" s="5" t="s">
        <v>1479</v>
      </c>
      <c r="N331" s="25" t="s">
        <v>16</v>
      </c>
      <c r="O331" s="25" t="s">
        <v>16</v>
      </c>
      <c r="P331" s="25" t="s">
        <v>16</v>
      </c>
      <c r="Q331" s="25" t="s">
        <v>16</v>
      </c>
      <c r="R331" s="25" t="s">
        <v>16</v>
      </c>
      <c r="S331" s="25" t="s">
        <v>16</v>
      </c>
      <c r="T331" s="25" t="s">
        <v>16</v>
      </c>
      <c r="U331" s="25" t="s">
        <v>16</v>
      </c>
      <c r="V331" s="25"/>
      <c r="W331" s="25" t="s">
        <v>16</v>
      </c>
      <c r="X331" s="25" t="s">
        <v>16</v>
      </c>
      <c r="Y331" s="25" t="s">
        <v>16</v>
      </c>
      <c r="Z331" s="25" t="s">
        <v>16</v>
      </c>
      <c r="AA331" s="25" t="s">
        <v>16</v>
      </c>
      <c r="AB331" s="25"/>
      <c r="AC331" s="214"/>
      <c r="AD331" s="214"/>
      <c r="AE331" s="25" t="s">
        <v>16</v>
      </c>
      <c r="AF331" s="25" t="s">
        <v>16</v>
      </c>
      <c r="AG331" s="21" t="s">
        <v>16</v>
      </c>
      <c r="AH331" s="21" t="s">
        <v>16</v>
      </c>
      <c r="AI331" s="21" t="s">
        <v>664</v>
      </c>
      <c r="AJ331" s="21" t="s">
        <v>16</v>
      </c>
      <c r="AK331" s="21" t="s">
        <v>16</v>
      </c>
      <c r="AL331" s="21" t="s">
        <v>16</v>
      </c>
      <c r="AM331" s="24"/>
      <c r="AN331" s="387"/>
      <c r="AO331" s="95"/>
      <c r="AP331" s="315">
        <f>VLOOKUP(F331,'Monthly AMS report'!GN:GO,2,FALSE)</f>
        <v>44439</v>
      </c>
      <c r="AQ331" s="316"/>
      <c r="AR331" s="22"/>
      <c r="AS331" s="22"/>
      <c r="AT331" s="5">
        <v>6</v>
      </c>
      <c r="AV331" s="5"/>
      <c r="AW331" s="5"/>
      <c r="AX331" s="5"/>
      <c r="AY331" s="5"/>
      <c r="AZ331" s="3"/>
      <c r="BA331" s="3"/>
      <c r="BB331" s="3"/>
      <c r="BC331" s="3"/>
      <c r="BD331" s="3"/>
      <c r="BE331" s="3"/>
      <c r="BF331" s="3"/>
      <c r="BG331" s="3"/>
      <c r="BH331" s="3"/>
      <c r="BI331" s="3"/>
      <c r="BJ331" s="3"/>
      <c r="BK331" s="3"/>
      <c r="BL331" s="3"/>
      <c r="BM331" s="3"/>
      <c r="BN331" s="3"/>
      <c r="BO331" s="3"/>
      <c r="BP331" s="3"/>
      <c r="BQ331" s="3"/>
      <c r="BR331" s="3"/>
      <c r="BS331" s="3"/>
      <c r="BT331" s="3"/>
      <c r="BU331" s="5"/>
      <c r="BV331" s="5"/>
      <c r="BW331" s="5"/>
      <c r="BX331" s="5"/>
      <c r="BY331" s="5"/>
      <c r="BZ331" s="5"/>
      <c r="CA331" s="5"/>
      <c r="CB331" s="5"/>
      <c r="CC331" s="5"/>
      <c r="CD331" s="5"/>
      <c r="CE331" s="5"/>
      <c r="CF331" s="5"/>
      <c r="CG331" s="5"/>
      <c r="CH331" s="5"/>
      <c r="CI331" s="5"/>
      <c r="CJ331" s="5"/>
      <c r="CK331" s="5"/>
      <c r="CL331" s="5"/>
      <c r="CM331" s="5"/>
      <c r="CN331" s="5"/>
      <c r="CO331" s="5"/>
      <c r="CP331" s="5"/>
      <c r="CQ331" s="5"/>
      <c r="CR331" s="5"/>
      <c r="CS331" s="5"/>
      <c r="CT331" s="5"/>
      <c r="CU331" s="5"/>
      <c r="CV331" s="5"/>
      <c r="CW331" s="5"/>
      <c r="CX331" s="5"/>
      <c r="CY331" s="5"/>
      <c r="CZ331" s="5"/>
      <c r="DA331" s="5"/>
      <c r="DB331" s="5"/>
      <c r="DC331" s="5"/>
      <c r="DD331" s="5"/>
      <c r="DE331" s="5"/>
      <c r="DF331" s="5"/>
      <c r="DG331" s="5"/>
      <c r="DH331" s="5"/>
      <c r="DI331" s="5"/>
      <c r="DJ331" s="5"/>
      <c r="DK331" s="5"/>
      <c r="DL331" s="5"/>
      <c r="DM331" s="5"/>
      <c r="DN331" s="5"/>
      <c r="DO331" s="5"/>
      <c r="DP331" s="5"/>
      <c r="DQ331" s="5"/>
      <c r="DR331" s="5"/>
      <c r="DS331" s="5"/>
      <c r="DT331" s="5"/>
      <c r="DU331" s="5"/>
      <c r="DV331" s="5"/>
      <c r="DW331" s="5"/>
      <c r="DX331" s="5"/>
      <c r="DY331" s="5"/>
      <c r="DZ331" s="5"/>
      <c r="EA331" s="5"/>
      <c r="EB331" s="5"/>
      <c r="EC331" s="5"/>
      <c r="ED331" s="5"/>
      <c r="EE331" s="5"/>
      <c r="EF331" s="5"/>
      <c r="EG331" s="5"/>
      <c r="EH331" s="5"/>
      <c r="EI331" s="5"/>
      <c r="EJ331" s="5"/>
      <c r="EK331" s="5"/>
      <c r="EL331" s="5"/>
      <c r="EM331" s="5"/>
      <c r="EN331" s="5"/>
      <c r="EO331" s="5"/>
      <c r="EP331" s="5"/>
      <c r="EQ331" s="5"/>
      <c r="ER331" s="5"/>
      <c r="ES331" s="5"/>
      <c r="ET331" s="5"/>
      <c r="EU331" s="5"/>
      <c r="EV331" s="5"/>
      <c r="EW331" s="5"/>
      <c r="EX331" s="5"/>
      <c r="EY331" s="5"/>
      <c r="EZ331" s="5"/>
      <c r="FA331" s="5"/>
      <c r="FB331" s="5"/>
      <c r="FC331" s="5"/>
      <c r="FD331" s="5"/>
      <c r="FE331" s="5"/>
      <c r="FF331" s="5"/>
      <c r="FG331" s="5"/>
      <c r="FH331" s="5"/>
      <c r="FI331" s="5"/>
      <c r="FJ331" s="5"/>
      <c r="FK331" s="5"/>
      <c r="FL331" s="5"/>
      <c r="FM331" s="5"/>
      <c r="FN331" s="5"/>
      <c r="FO331" s="5"/>
      <c r="FP331" s="5"/>
      <c r="FQ331" s="5"/>
      <c r="FR331" s="5"/>
      <c r="FS331" s="5"/>
      <c r="FT331" s="3"/>
      <c r="FU331" s="3"/>
      <c r="FV331" s="3"/>
      <c r="FW331" s="19"/>
    </row>
    <row r="332" spans="1:181" ht="16.5" customHeight="1" x14ac:dyDescent="0.25">
      <c r="A332" s="43" t="s">
        <v>1727</v>
      </c>
      <c r="B332" s="3"/>
      <c r="C332" s="3" t="s">
        <v>1728</v>
      </c>
      <c r="D332" s="5" t="str">
        <f>VLOOKUP(F332,route!A:B,2,FALSE)</f>
        <v>P3 Alget Dryer</v>
      </c>
      <c r="E332" s="232"/>
      <c r="F332" s="263" t="s">
        <v>22</v>
      </c>
      <c r="G332" s="231" t="s">
        <v>1729</v>
      </c>
      <c r="H332" s="235"/>
      <c r="J332" s="6"/>
      <c r="L332" s="193"/>
      <c r="M332" s="5" t="s">
        <v>1479</v>
      </c>
      <c r="N332" s="25" t="s">
        <v>16</v>
      </c>
      <c r="O332" s="25" t="s">
        <v>16</v>
      </c>
      <c r="P332" s="25" t="s">
        <v>16</v>
      </c>
      <c r="Q332" s="25" t="s">
        <v>16</v>
      </c>
      <c r="R332" s="25" t="s">
        <v>16</v>
      </c>
      <c r="S332" s="25" t="s">
        <v>16</v>
      </c>
      <c r="T332" s="25" t="s">
        <v>16</v>
      </c>
      <c r="U332" s="25" t="s">
        <v>16</v>
      </c>
      <c r="V332" s="25"/>
      <c r="W332" s="25" t="s">
        <v>16</v>
      </c>
      <c r="X332" s="25" t="s">
        <v>16</v>
      </c>
      <c r="Y332" s="25" t="s">
        <v>16</v>
      </c>
      <c r="Z332" s="25" t="s">
        <v>16</v>
      </c>
      <c r="AA332" s="25" t="s">
        <v>16</v>
      </c>
      <c r="AB332" s="25"/>
      <c r="AC332" s="214"/>
      <c r="AD332" s="214"/>
      <c r="AE332" s="25" t="s">
        <v>16</v>
      </c>
      <c r="AF332" s="25" t="s">
        <v>16</v>
      </c>
      <c r="AG332" s="21" t="s">
        <v>663</v>
      </c>
      <c r="AH332" s="21" t="s">
        <v>16</v>
      </c>
      <c r="AI332" s="21" t="s">
        <v>664</v>
      </c>
      <c r="AJ332" s="21" t="s">
        <v>16</v>
      </c>
      <c r="AK332" s="21" t="s">
        <v>16</v>
      </c>
      <c r="AL332" s="21" t="s">
        <v>16</v>
      </c>
      <c r="AM332" s="24"/>
      <c r="AN332" s="387"/>
      <c r="AO332" s="95"/>
      <c r="AP332" s="315">
        <f>VLOOKUP(F332,'Monthly AMS report'!GN:GO,2,FALSE)</f>
        <v>44433</v>
      </c>
      <c r="AQ332" s="316"/>
      <c r="AR332" s="22"/>
      <c r="AS332" s="22"/>
      <c r="AT332" s="5">
        <v>4</v>
      </c>
      <c r="AV332" s="5"/>
      <c r="AW332" s="5"/>
      <c r="AX332" s="5"/>
      <c r="AY332" s="5"/>
      <c r="AZ332" s="3"/>
      <c r="BA332" s="3"/>
      <c r="BB332" s="3"/>
      <c r="BC332" s="3"/>
      <c r="BD332" s="3"/>
      <c r="BE332" s="3"/>
      <c r="BF332" s="3"/>
      <c r="BG332" s="3"/>
      <c r="BH332" s="3"/>
      <c r="BI332" s="3"/>
      <c r="BJ332" s="3"/>
      <c r="BK332" s="3"/>
      <c r="BL332" s="3"/>
      <c r="BM332" s="3"/>
      <c r="BN332" s="3"/>
      <c r="BO332" s="3"/>
      <c r="BP332" s="3"/>
      <c r="BQ332" s="3"/>
      <c r="BR332" s="3"/>
      <c r="BS332" s="3"/>
      <c r="BT332" s="3"/>
      <c r="BU332" s="5"/>
      <c r="BV332" s="5"/>
      <c r="BW332" s="5"/>
      <c r="BX332" s="5"/>
      <c r="BY332" s="5"/>
      <c r="BZ332" s="5"/>
      <c r="CA332" s="5"/>
      <c r="CB332" s="5"/>
      <c r="CC332" s="5"/>
      <c r="CD332" s="5"/>
      <c r="CE332" s="5"/>
      <c r="CF332" s="5"/>
      <c r="CG332" s="5"/>
      <c r="CH332" s="5"/>
      <c r="CI332" s="5"/>
      <c r="CJ332" s="5"/>
      <c r="CK332" s="5"/>
      <c r="CL332" s="5"/>
      <c r="CM332" s="5"/>
      <c r="CN332" s="5"/>
      <c r="CO332" s="5"/>
      <c r="CP332" s="5"/>
      <c r="CQ332" s="5"/>
      <c r="CR332" s="5"/>
      <c r="CS332" s="5"/>
      <c r="CT332" s="5"/>
      <c r="CU332" s="5"/>
      <c r="CV332" s="5"/>
      <c r="CW332" s="5"/>
      <c r="CX332" s="5"/>
      <c r="CY332" s="5"/>
      <c r="CZ332" s="5"/>
      <c r="DA332" s="5"/>
      <c r="DB332" s="5"/>
      <c r="DC332" s="5"/>
      <c r="DD332" s="5"/>
      <c r="DE332" s="5"/>
      <c r="DF332" s="5"/>
      <c r="DG332" s="5"/>
      <c r="DH332" s="5"/>
      <c r="DI332" s="5"/>
      <c r="DJ332" s="5"/>
      <c r="DK332" s="5"/>
      <c r="DL332" s="5"/>
      <c r="DM332" s="5"/>
      <c r="DN332" s="5"/>
      <c r="DO332" s="5"/>
      <c r="DP332" s="5"/>
      <c r="DQ332" s="5"/>
      <c r="DR332" s="5"/>
      <c r="DS332" s="5"/>
      <c r="DT332" s="5"/>
      <c r="DU332" s="5"/>
      <c r="DV332" s="5"/>
      <c r="DW332" s="5"/>
      <c r="DX332" s="5"/>
      <c r="DY332" s="5"/>
      <c r="DZ332" s="5"/>
      <c r="EA332" s="5"/>
      <c r="EB332" s="5"/>
      <c r="EC332" s="5"/>
      <c r="ED332" s="5"/>
      <c r="EE332" s="5"/>
      <c r="EF332" s="5"/>
      <c r="EG332" s="5"/>
      <c r="EH332" s="5"/>
      <c r="EI332" s="5"/>
      <c r="EJ332" s="5"/>
      <c r="EK332" s="5"/>
      <c r="EL332" s="5"/>
      <c r="EM332" s="5"/>
      <c r="EN332" s="5"/>
      <c r="EO332" s="5"/>
      <c r="EP332" s="5"/>
      <c r="EQ332" s="5"/>
      <c r="ER332" s="5"/>
      <c r="ES332" s="5"/>
      <c r="ET332" s="5"/>
      <c r="EU332" s="5"/>
      <c r="EV332" s="5"/>
      <c r="EW332" s="5"/>
      <c r="EX332" s="5"/>
      <c r="EY332" s="5"/>
      <c r="EZ332" s="5"/>
      <c r="FA332" s="5"/>
      <c r="FB332" s="5"/>
      <c r="FC332" s="5"/>
      <c r="FD332" s="5"/>
      <c r="FE332" s="5"/>
      <c r="FF332" s="5"/>
      <c r="FG332" s="5"/>
      <c r="FH332" s="5"/>
      <c r="FI332" s="5"/>
      <c r="FJ332" s="5"/>
      <c r="FK332" s="5"/>
      <c r="FL332" s="5"/>
      <c r="FM332" s="5"/>
      <c r="FN332" s="5"/>
      <c r="FO332" s="5"/>
      <c r="FP332" s="5"/>
      <c r="FQ332" s="5"/>
      <c r="FR332" s="5"/>
      <c r="FS332" s="5"/>
      <c r="FT332" s="3"/>
      <c r="FU332" s="3"/>
      <c r="FV332" s="3"/>
      <c r="FW332" s="19"/>
    </row>
    <row r="333" spans="1:181" ht="16.5" customHeight="1" x14ac:dyDescent="0.2">
      <c r="A333" s="43" t="s">
        <v>1839</v>
      </c>
      <c r="B333" s="3"/>
      <c r="C333" s="22" t="s">
        <v>1840</v>
      </c>
      <c r="D333" s="5" t="str">
        <f>VLOOKUP(F333,route!A:B,2,FALSE)</f>
        <v>P3 Curd A</v>
      </c>
      <c r="E333" s="233">
        <v>9307</v>
      </c>
      <c r="F333" s="265" t="s">
        <v>428</v>
      </c>
      <c r="G333" s="231" t="s">
        <v>1841</v>
      </c>
      <c r="H333" s="193" t="s">
        <v>3347</v>
      </c>
      <c r="I333" s="193" t="s">
        <v>3348</v>
      </c>
      <c r="K333" s="193" t="s">
        <v>2628</v>
      </c>
      <c r="L333" s="193"/>
      <c r="M333" s="5" t="s">
        <v>676</v>
      </c>
      <c r="N333" s="21" t="s">
        <v>663</v>
      </c>
      <c r="O333" s="25"/>
      <c r="P333" s="21" t="s">
        <v>663</v>
      </c>
      <c r="Q333" s="21" t="s">
        <v>663</v>
      </c>
      <c r="R333" s="21" t="s">
        <v>663</v>
      </c>
      <c r="S333" s="21" t="s">
        <v>663</v>
      </c>
      <c r="T333" s="21" t="s">
        <v>663</v>
      </c>
      <c r="U333" s="21" t="s">
        <v>16</v>
      </c>
      <c r="V333" s="25"/>
      <c r="W333" s="21" t="s">
        <v>16</v>
      </c>
      <c r="X333" s="21" t="s">
        <v>663</v>
      </c>
      <c r="Y333" s="21" t="s">
        <v>663</v>
      </c>
      <c r="Z333" s="21" t="s">
        <v>4</v>
      </c>
      <c r="AA333" s="21" t="s">
        <v>663</v>
      </c>
      <c r="AB333" s="21"/>
      <c r="AC333" s="214"/>
      <c r="AD333" s="214"/>
      <c r="AE333" s="21" t="s">
        <v>4</v>
      </c>
      <c r="AF333" s="21" t="s">
        <v>16</v>
      </c>
      <c r="AG333" s="21" t="s">
        <v>16</v>
      </c>
      <c r="AH333" s="21" t="s">
        <v>16</v>
      </c>
      <c r="AI333" s="21" t="s">
        <v>16</v>
      </c>
      <c r="AJ333" s="21" t="s">
        <v>16</v>
      </c>
      <c r="AK333" s="21" t="s">
        <v>16</v>
      </c>
      <c r="AL333" s="21" t="s">
        <v>16</v>
      </c>
      <c r="AM333" s="24"/>
      <c r="AN333" s="387"/>
      <c r="AO333" s="314" t="e">
        <f>VLOOKUP(AN333,#REF!,1,FALSE)</f>
        <v>#REF!</v>
      </c>
      <c r="AP333" s="315">
        <f>VLOOKUP(F333,'Monthly AMS report'!GN:GO,2,FALSE)</f>
        <v>44263</v>
      </c>
      <c r="AQ333" s="316">
        <v>6.4000000000000001E-2</v>
      </c>
      <c r="AR333" s="3"/>
      <c r="AS333" s="3"/>
      <c r="AT333" s="5"/>
      <c r="AU333" s="5">
        <v>16</v>
      </c>
      <c r="AV333" s="5" t="e">
        <v>#N/A</v>
      </c>
      <c r="AW333" s="5"/>
      <c r="AX333" s="5"/>
      <c r="AY333" s="5"/>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c r="DA333" s="3"/>
      <c r="DB333" s="3"/>
      <c r="DC333" s="3"/>
      <c r="DD333" s="3"/>
      <c r="DE333" s="3"/>
      <c r="DF333" s="3"/>
      <c r="DG333" s="3"/>
      <c r="DH333" s="3"/>
      <c r="DI333" s="3"/>
      <c r="DJ333" s="3"/>
      <c r="DK333" s="3"/>
      <c r="DL333" s="3"/>
      <c r="DM333" s="3"/>
      <c r="DN333" s="3"/>
      <c r="DO333" s="3"/>
      <c r="DP333" s="3"/>
      <c r="DQ333" s="3"/>
      <c r="DR333" s="3"/>
      <c r="DS333" s="3"/>
      <c r="DT333" s="3"/>
      <c r="DU333" s="3"/>
      <c r="DV333" s="3"/>
      <c r="DW333" s="3"/>
      <c r="DX333" s="3"/>
      <c r="DY333" s="3"/>
      <c r="DZ333" s="3"/>
      <c r="EA333" s="3"/>
      <c r="EB333" s="3"/>
      <c r="EC333" s="3"/>
      <c r="ED333" s="3"/>
      <c r="EE333" s="3"/>
      <c r="EF333" s="3"/>
      <c r="EG333" s="3"/>
      <c r="EH333" s="3"/>
      <c r="EI333" s="3"/>
      <c r="EJ333" s="3"/>
      <c r="EK333" s="3"/>
      <c r="EL333" s="3"/>
      <c r="EM333" s="3"/>
      <c r="EN333" s="3"/>
      <c r="EO333" s="3"/>
      <c r="EP333" s="3"/>
      <c r="EQ333" s="3"/>
      <c r="ER333" s="3"/>
      <c r="ES333" s="3"/>
      <c r="ET333" s="3"/>
      <c r="EU333" s="3"/>
      <c r="EV333" s="3"/>
      <c r="EW333" s="3"/>
      <c r="EX333" s="3"/>
      <c r="EY333" s="3"/>
      <c r="EZ333" s="3"/>
      <c r="FA333" s="3"/>
      <c r="FB333" s="3"/>
      <c r="FC333" s="3"/>
      <c r="FD333" s="3"/>
      <c r="FE333" s="3"/>
      <c r="FF333" s="3"/>
      <c r="FG333" s="3"/>
      <c r="FH333" s="3"/>
      <c r="FI333" s="3"/>
      <c r="FJ333" s="3"/>
      <c r="FK333" s="3"/>
      <c r="FL333" s="3"/>
      <c r="FM333" s="3"/>
      <c r="FN333" s="3"/>
      <c r="FO333" s="3"/>
      <c r="FP333" s="3"/>
      <c r="FQ333" s="3"/>
      <c r="FR333" s="3"/>
      <c r="FS333" s="3"/>
      <c r="FT333" s="3"/>
      <c r="FU333" s="3"/>
      <c r="FV333" s="3"/>
      <c r="FW333" s="19"/>
    </row>
    <row r="334" spans="1:181" ht="16.5" customHeight="1" x14ac:dyDescent="0.25">
      <c r="A334" s="43" t="s">
        <v>1856</v>
      </c>
      <c r="B334" s="3"/>
      <c r="C334" s="3" t="s">
        <v>1857</v>
      </c>
      <c r="D334" s="5" t="str">
        <f>VLOOKUP(F334,route!A:B,2,FALSE)</f>
        <v>P3 Curd B</v>
      </c>
      <c r="E334" s="232"/>
      <c r="F334" s="263" t="s">
        <v>25</v>
      </c>
      <c r="G334" s="231" t="s">
        <v>1857</v>
      </c>
      <c r="H334" s="235"/>
      <c r="J334" s="6"/>
      <c r="L334" s="193"/>
      <c r="M334" s="5" t="s">
        <v>1479</v>
      </c>
      <c r="N334" s="25" t="s">
        <v>16</v>
      </c>
      <c r="O334" s="25" t="s">
        <v>16</v>
      </c>
      <c r="P334" s="25" t="s">
        <v>16</v>
      </c>
      <c r="Q334" s="25" t="s">
        <v>16</v>
      </c>
      <c r="R334" s="25" t="s">
        <v>16</v>
      </c>
      <c r="S334" s="25" t="s">
        <v>16</v>
      </c>
      <c r="T334" s="25" t="s">
        <v>16</v>
      </c>
      <c r="U334" s="25" t="s">
        <v>16</v>
      </c>
      <c r="V334" s="25"/>
      <c r="W334" s="25" t="s">
        <v>16</v>
      </c>
      <c r="X334" s="25" t="s">
        <v>16</v>
      </c>
      <c r="Y334" s="25" t="s">
        <v>16</v>
      </c>
      <c r="Z334" s="25" t="s">
        <v>16</v>
      </c>
      <c r="AA334" s="25" t="s">
        <v>16</v>
      </c>
      <c r="AB334" s="25"/>
      <c r="AC334" s="214"/>
      <c r="AD334" s="214"/>
      <c r="AE334" s="25" t="s">
        <v>16</v>
      </c>
      <c r="AF334" s="25" t="s">
        <v>16</v>
      </c>
      <c r="AG334" s="21" t="s">
        <v>16</v>
      </c>
      <c r="AH334" s="21" t="s">
        <v>16</v>
      </c>
      <c r="AI334" s="21" t="s">
        <v>16</v>
      </c>
      <c r="AJ334" s="21" t="s">
        <v>819</v>
      </c>
      <c r="AK334" s="21" t="s">
        <v>16</v>
      </c>
      <c r="AL334" s="21" t="s">
        <v>16</v>
      </c>
      <c r="AM334" s="24"/>
      <c r="AN334" s="387"/>
      <c r="AO334" s="95"/>
      <c r="AP334" s="315">
        <f>VLOOKUP(F334,'Monthly AMS report'!GN:GO,2,FALSE)</f>
        <v>44454</v>
      </c>
      <c r="AQ334" s="316"/>
      <c r="AR334" s="22"/>
      <c r="AS334" s="22"/>
      <c r="AT334" s="5">
        <v>4</v>
      </c>
      <c r="AV334" s="5"/>
      <c r="AW334" s="5"/>
      <c r="AX334" s="5"/>
      <c r="AY334" s="5"/>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c r="DA334" s="3"/>
      <c r="DB334" s="3"/>
      <c r="DC334" s="3"/>
      <c r="DD334" s="3"/>
      <c r="DE334" s="3"/>
      <c r="DF334" s="3"/>
      <c r="DG334" s="3"/>
      <c r="DH334" s="3"/>
      <c r="DI334" s="3"/>
      <c r="DJ334" s="3"/>
      <c r="DK334" s="3"/>
      <c r="DL334" s="3"/>
      <c r="DM334" s="3"/>
      <c r="DN334" s="3"/>
      <c r="DO334" s="3"/>
      <c r="DP334" s="3"/>
      <c r="DQ334" s="3"/>
      <c r="DR334" s="3"/>
      <c r="DS334" s="3"/>
      <c r="DT334" s="3"/>
      <c r="DU334" s="3"/>
      <c r="DV334" s="3"/>
      <c r="DW334" s="3"/>
      <c r="DX334" s="3"/>
      <c r="DY334" s="3"/>
      <c r="DZ334" s="3"/>
      <c r="EA334" s="3"/>
      <c r="EB334" s="3"/>
      <c r="EC334" s="3"/>
      <c r="ED334" s="3"/>
      <c r="EE334" s="3"/>
      <c r="EF334" s="3"/>
      <c r="EG334" s="3"/>
      <c r="EH334" s="3"/>
      <c r="EI334" s="3"/>
      <c r="EJ334" s="3"/>
      <c r="EK334" s="3"/>
      <c r="EL334" s="3"/>
      <c r="EM334" s="3"/>
      <c r="EN334" s="3"/>
      <c r="EO334" s="3"/>
      <c r="EP334" s="3"/>
      <c r="EQ334" s="3"/>
      <c r="ER334" s="3"/>
      <c r="ES334" s="3"/>
      <c r="ET334" s="3"/>
      <c r="EU334" s="3"/>
      <c r="EV334" s="3"/>
      <c r="EW334" s="3"/>
      <c r="EX334" s="3"/>
      <c r="EY334" s="3"/>
      <c r="EZ334" s="3"/>
      <c r="FA334" s="3"/>
      <c r="FB334" s="3"/>
      <c r="FC334" s="3"/>
      <c r="FD334" s="3"/>
      <c r="FE334" s="3"/>
      <c r="FF334" s="3"/>
      <c r="FG334" s="3"/>
      <c r="FH334" s="3"/>
      <c r="FI334" s="3"/>
      <c r="FJ334" s="3"/>
      <c r="FK334" s="3"/>
      <c r="FL334" s="3"/>
      <c r="FM334" s="3"/>
      <c r="FN334" s="3"/>
      <c r="FO334" s="3"/>
      <c r="FP334" s="3"/>
      <c r="FQ334" s="3"/>
      <c r="FR334" s="3"/>
      <c r="FS334" s="3"/>
      <c r="FT334" s="3"/>
      <c r="FU334" s="3"/>
      <c r="FV334" s="3"/>
      <c r="FW334" s="19"/>
    </row>
    <row r="335" spans="1:181" ht="16.5" customHeight="1" x14ac:dyDescent="0.2">
      <c r="A335" s="43" t="s">
        <v>1602</v>
      </c>
      <c r="B335" s="3"/>
      <c r="C335" s="22" t="s">
        <v>1603</v>
      </c>
      <c r="D335" s="5" t="str">
        <f>VLOOKUP(F335,route!A:B,2,FALSE)</f>
        <v>P3 Curd A</v>
      </c>
      <c r="E335" s="233">
        <v>9305</v>
      </c>
      <c r="F335" s="265" t="s">
        <v>426</v>
      </c>
      <c r="G335" s="231" t="s">
        <v>1604</v>
      </c>
      <c r="H335" s="193" t="s">
        <v>3349</v>
      </c>
      <c r="I335" s="193" t="s">
        <v>3350</v>
      </c>
      <c r="K335" s="193" t="s">
        <v>2628</v>
      </c>
      <c r="L335" s="193"/>
      <c r="M335" s="5" t="s">
        <v>676</v>
      </c>
      <c r="N335" s="21" t="s">
        <v>663</v>
      </c>
      <c r="O335" s="25"/>
      <c r="P335" s="21" t="s">
        <v>663</v>
      </c>
      <c r="Q335" s="21" t="s">
        <v>663</v>
      </c>
      <c r="R335" s="21" t="s">
        <v>663</v>
      </c>
      <c r="S335" s="21" t="s">
        <v>663</v>
      </c>
      <c r="T335" s="21" t="s">
        <v>663</v>
      </c>
      <c r="U335" s="21" t="s">
        <v>16</v>
      </c>
      <c r="V335" s="25"/>
      <c r="W335" s="21" t="s">
        <v>16</v>
      </c>
      <c r="X335" s="21" t="s">
        <v>663</v>
      </c>
      <c r="Y335" s="21" t="s">
        <v>663</v>
      </c>
      <c r="Z335" s="21" t="s">
        <v>4</v>
      </c>
      <c r="AA335" s="21" t="s">
        <v>663</v>
      </c>
      <c r="AB335" s="21"/>
      <c r="AC335" s="214"/>
      <c r="AD335" s="214"/>
      <c r="AE335" s="21" t="s">
        <v>4</v>
      </c>
      <c r="AF335" s="21" t="s">
        <v>4</v>
      </c>
      <c r="AG335" s="21" t="s">
        <v>4</v>
      </c>
      <c r="AH335" s="21" t="s">
        <v>664</v>
      </c>
      <c r="AI335" s="21" t="s">
        <v>664</v>
      </c>
      <c r="AJ335" s="21" t="s">
        <v>664</v>
      </c>
      <c r="AK335" s="21" t="s">
        <v>819</v>
      </c>
      <c r="AL335" s="21" t="s">
        <v>16</v>
      </c>
      <c r="AN335" s="387"/>
      <c r="AO335" s="314" t="e">
        <f>VLOOKUP(AN335,#REF!,1,FALSE)</f>
        <v>#REF!</v>
      </c>
      <c r="AP335" s="315">
        <f>VLOOKUP(F335,'Monthly AMS report'!GN:GO,2,FALSE)</f>
        <v>44481</v>
      </c>
      <c r="AQ335" s="316">
        <v>6.5000000000000002E-2</v>
      </c>
      <c r="AR335" s="3"/>
      <c r="AS335" s="3"/>
      <c r="AT335" s="5"/>
      <c r="AU335" s="5">
        <v>16</v>
      </c>
      <c r="AV335" s="5" t="e">
        <v>#N/A</v>
      </c>
      <c r="AW335" s="5"/>
      <c r="AX335" s="5"/>
      <c r="AY335" s="5"/>
      <c r="AZ335" s="3"/>
      <c r="BA335" s="3"/>
      <c r="BB335" s="3"/>
      <c r="BC335" s="3"/>
      <c r="BD335" s="3"/>
      <c r="BE335" s="3"/>
      <c r="BF335" s="3"/>
      <c r="BG335" s="3"/>
      <c r="BH335" s="3"/>
      <c r="BI335" s="3"/>
      <c r="BJ335" s="3"/>
      <c r="BK335" s="3"/>
      <c r="BL335" s="3"/>
      <c r="BM335" s="3"/>
      <c r="BN335" s="3"/>
      <c r="BO335" s="3"/>
      <c r="BP335" s="3"/>
      <c r="BQ335" s="3"/>
      <c r="BR335" s="3"/>
      <c r="BS335" s="3"/>
      <c r="BT335" s="3"/>
      <c r="BU335" s="5"/>
      <c r="BV335" s="5"/>
      <c r="BW335" s="5"/>
      <c r="BX335" s="5"/>
      <c r="BY335" s="5"/>
      <c r="BZ335" s="5"/>
      <c r="CA335" s="5"/>
      <c r="CB335" s="5"/>
      <c r="CC335" s="5"/>
      <c r="CD335" s="5"/>
      <c r="CE335" s="5"/>
      <c r="CF335" s="5"/>
      <c r="CG335" s="5"/>
      <c r="CH335" s="5"/>
      <c r="CI335" s="5"/>
      <c r="CJ335" s="5"/>
      <c r="CK335" s="5"/>
      <c r="CL335" s="5"/>
      <c r="CM335" s="5"/>
      <c r="CN335" s="5"/>
      <c r="CO335" s="5"/>
      <c r="CP335" s="5"/>
      <c r="CQ335" s="5"/>
      <c r="CR335" s="5"/>
      <c r="CS335" s="5"/>
      <c r="CT335" s="5"/>
      <c r="CU335" s="5"/>
      <c r="CV335" s="5"/>
      <c r="CW335" s="5"/>
      <c r="CX335" s="5"/>
      <c r="CY335" s="5"/>
      <c r="CZ335" s="5"/>
      <c r="DA335" s="5"/>
      <c r="DB335" s="5"/>
      <c r="DC335" s="5"/>
      <c r="DD335" s="5"/>
      <c r="DE335" s="5"/>
      <c r="DF335" s="5"/>
      <c r="DG335" s="5"/>
      <c r="DH335" s="5"/>
      <c r="DI335" s="5"/>
      <c r="DJ335" s="5"/>
      <c r="DK335" s="5"/>
      <c r="DL335" s="5"/>
      <c r="DM335" s="5"/>
      <c r="DN335" s="5"/>
      <c r="DO335" s="5"/>
      <c r="DP335" s="5"/>
      <c r="DQ335" s="5"/>
      <c r="DR335" s="5"/>
      <c r="DS335" s="5"/>
      <c r="DT335" s="5"/>
      <c r="DU335" s="5"/>
      <c r="DV335" s="5"/>
      <c r="DW335" s="5"/>
      <c r="DX335" s="5"/>
      <c r="DY335" s="5"/>
      <c r="DZ335" s="5"/>
      <c r="EA335" s="5"/>
      <c r="EB335" s="5"/>
      <c r="EC335" s="5"/>
      <c r="ED335" s="5"/>
      <c r="EE335" s="5"/>
      <c r="EF335" s="5"/>
      <c r="EG335" s="5"/>
      <c r="EH335" s="5"/>
      <c r="EI335" s="5"/>
      <c r="EJ335" s="5"/>
      <c r="EK335" s="5"/>
      <c r="EL335" s="5"/>
      <c r="EM335" s="5"/>
      <c r="EN335" s="5"/>
      <c r="EO335" s="5"/>
      <c r="EP335" s="5"/>
      <c r="EQ335" s="5"/>
      <c r="ER335" s="5"/>
      <c r="ES335" s="5"/>
      <c r="ET335" s="5"/>
      <c r="EU335" s="5"/>
      <c r="EV335" s="5"/>
      <c r="EW335" s="5"/>
      <c r="EX335" s="5"/>
      <c r="EY335" s="5"/>
      <c r="EZ335" s="5"/>
      <c r="FA335" s="5"/>
      <c r="FB335" s="5"/>
      <c r="FC335" s="5"/>
      <c r="FD335" s="5"/>
      <c r="FE335" s="5"/>
      <c r="FF335" s="5"/>
      <c r="FG335" s="5"/>
      <c r="FH335" s="5"/>
      <c r="FI335" s="5"/>
      <c r="FJ335" s="5"/>
      <c r="FK335" s="5"/>
      <c r="FL335" s="5"/>
      <c r="FM335" s="5"/>
      <c r="FN335" s="5"/>
      <c r="FO335" s="5"/>
      <c r="FP335" s="5"/>
      <c r="FQ335" s="5"/>
      <c r="FR335" s="5"/>
      <c r="FS335" s="5"/>
      <c r="FT335" s="3"/>
      <c r="FU335" s="3"/>
      <c r="FV335" s="3"/>
      <c r="FW335" s="19"/>
    </row>
    <row r="336" spans="1:181" ht="16.5" customHeight="1" x14ac:dyDescent="0.25">
      <c r="A336" s="43" t="s">
        <v>1605</v>
      </c>
      <c r="B336" s="3"/>
      <c r="C336" s="3" t="s">
        <v>1606</v>
      </c>
      <c r="D336" s="5" t="str">
        <f>VLOOKUP(F336,route!A:B,2,FALSE)</f>
        <v>P3 Curd A</v>
      </c>
      <c r="E336" s="232"/>
      <c r="F336" s="263" t="s">
        <v>427</v>
      </c>
      <c r="G336" s="264" t="s">
        <v>1607</v>
      </c>
      <c r="H336" s="235"/>
      <c r="J336" s="6"/>
      <c r="L336" s="193"/>
      <c r="M336" s="5" t="s">
        <v>1479</v>
      </c>
      <c r="N336" s="25" t="s">
        <v>16</v>
      </c>
      <c r="O336" s="25" t="s">
        <v>16</v>
      </c>
      <c r="P336" s="25" t="s">
        <v>16</v>
      </c>
      <c r="Q336" s="25" t="s">
        <v>16</v>
      </c>
      <c r="R336" s="25" t="s">
        <v>16</v>
      </c>
      <c r="S336" s="25" t="s">
        <v>16</v>
      </c>
      <c r="T336" s="25" t="s">
        <v>16</v>
      </c>
      <c r="U336" s="25" t="s">
        <v>16</v>
      </c>
      <c r="V336" s="25"/>
      <c r="W336" s="25" t="s">
        <v>16</v>
      </c>
      <c r="X336" s="25" t="s">
        <v>16</v>
      </c>
      <c r="Y336" s="25" t="s">
        <v>16</v>
      </c>
      <c r="Z336" s="25" t="s">
        <v>16</v>
      </c>
      <c r="AA336" s="25" t="s">
        <v>16</v>
      </c>
      <c r="AB336" s="25"/>
      <c r="AC336" s="214"/>
      <c r="AD336" s="214"/>
      <c r="AE336" s="25" t="s">
        <v>16</v>
      </c>
      <c r="AF336" s="25" t="s">
        <v>16</v>
      </c>
      <c r="AG336" s="21" t="s">
        <v>663</v>
      </c>
      <c r="AH336" s="21" t="s">
        <v>664</v>
      </c>
      <c r="AI336" s="21" t="s">
        <v>664</v>
      </c>
      <c r="AJ336" s="21" t="s">
        <v>664</v>
      </c>
      <c r="AK336" s="21" t="s">
        <v>819</v>
      </c>
      <c r="AL336" s="21" t="s">
        <v>16</v>
      </c>
      <c r="AN336" s="387"/>
      <c r="AO336" s="95"/>
      <c r="AP336" s="315">
        <f>VLOOKUP(F336,'Monthly AMS report'!GN:GO,2,FALSE)</f>
        <v>44481</v>
      </c>
      <c r="AQ336" s="316"/>
      <c r="AR336" s="22"/>
      <c r="AS336" s="22"/>
      <c r="AT336" s="5"/>
      <c r="AV336" s="5"/>
      <c r="AW336" s="5"/>
      <c r="AX336" s="5"/>
      <c r="AY336" s="5"/>
      <c r="AZ336" s="3"/>
      <c r="BA336" s="3"/>
      <c r="BB336" s="3"/>
      <c r="BC336" s="3"/>
      <c r="BD336" s="3"/>
      <c r="BE336" s="3"/>
      <c r="BF336" s="3"/>
      <c r="BG336" s="3"/>
      <c r="BH336" s="3"/>
      <c r="BI336" s="3"/>
      <c r="BJ336" s="3"/>
      <c r="BK336" s="3"/>
      <c r="BL336" s="3"/>
      <c r="BM336" s="3"/>
      <c r="BN336" s="3"/>
      <c r="BO336" s="3"/>
      <c r="BP336" s="3"/>
      <c r="BQ336" s="3"/>
      <c r="BR336" s="3"/>
      <c r="BS336" s="3"/>
      <c r="BT336" s="3"/>
      <c r="BU336" s="5"/>
      <c r="BV336" s="5"/>
      <c r="BW336" s="5"/>
      <c r="BX336" s="5"/>
      <c r="BY336" s="5"/>
      <c r="BZ336" s="5"/>
      <c r="CA336" s="5"/>
      <c r="CB336" s="5"/>
      <c r="CC336" s="5"/>
      <c r="CD336" s="5"/>
      <c r="CE336" s="5"/>
      <c r="CF336" s="5"/>
      <c r="CG336" s="5"/>
      <c r="CH336" s="5"/>
      <c r="CI336" s="5"/>
      <c r="CJ336" s="5"/>
      <c r="CK336" s="5"/>
      <c r="CL336" s="5"/>
      <c r="CM336" s="5"/>
      <c r="CN336" s="5"/>
      <c r="CO336" s="5"/>
      <c r="CP336" s="5"/>
      <c r="CQ336" s="5"/>
      <c r="CR336" s="5"/>
      <c r="CS336" s="5"/>
      <c r="CT336" s="5"/>
      <c r="CU336" s="5"/>
      <c r="CV336" s="5"/>
      <c r="CW336" s="5"/>
      <c r="CX336" s="5"/>
      <c r="CY336" s="5"/>
      <c r="CZ336" s="5"/>
      <c r="DA336" s="5"/>
      <c r="DB336" s="5"/>
      <c r="DC336" s="5"/>
      <c r="DD336" s="5"/>
      <c r="DE336" s="5"/>
      <c r="DF336" s="5"/>
      <c r="DG336" s="5"/>
      <c r="DH336" s="5"/>
      <c r="DI336" s="5"/>
      <c r="DJ336" s="5"/>
      <c r="DK336" s="5"/>
      <c r="DL336" s="5"/>
      <c r="DM336" s="5"/>
      <c r="DN336" s="5"/>
      <c r="DO336" s="5"/>
      <c r="DP336" s="5"/>
      <c r="DQ336" s="5"/>
      <c r="DR336" s="5"/>
      <c r="DS336" s="5"/>
      <c r="DT336" s="5"/>
      <c r="DU336" s="5"/>
      <c r="DV336" s="5"/>
      <c r="DW336" s="5"/>
      <c r="DX336" s="5"/>
      <c r="DY336" s="5"/>
      <c r="DZ336" s="5"/>
      <c r="EA336" s="5"/>
      <c r="EB336" s="5"/>
      <c r="EC336" s="5"/>
      <c r="ED336" s="5"/>
      <c r="EE336" s="5"/>
      <c r="EF336" s="5"/>
      <c r="EG336" s="5"/>
      <c r="EH336" s="5"/>
      <c r="EI336" s="5"/>
      <c r="EJ336" s="5"/>
      <c r="EK336" s="5"/>
      <c r="EL336" s="5"/>
      <c r="EM336" s="5"/>
      <c r="EN336" s="5"/>
      <c r="EO336" s="5"/>
      <c r="EP336" s="5"/>
      <c r="EQ336" s="5"/>
      <c r="ER336" s="5"/>
      <c r="ES336" s="5"/>
      <c r="ET336" s="5"/>
      <c r="EU336" s="5"/>
      <c r="EV336" s="5"/>
      <c r="EW336" s="5"/>
      <c r="EX336" s="5"/>
      <c r="EY336" s="5"/>
      <c r="EZ336" s="5"/>
      <c r="FA336" s="5"/>
      <c r="FB336" s="5"/>
      <c r="FC336" s="5"/>
      <c r="FD336" s="5"/>
      <c r="FE336" s="5"/>
      <c r="FF336" s="5"/>
      <c r="FG336" s="5"/>
      <c r="FH336" s="5"/>
      <c r="FI336" s="5"/>
      <c r="FJ336" s="5"/>
      <c r="FK336" s="5"/>
      <c r="FL336" s="5"/>
      <c r="FM336" s="5"/>
      <c r="FN336" s="5"/>
      <c r="FO336" s="5"/>
      <c r="FP336" s="5"/>
      <c r="FQ336" s="5"/>
      <c r="FR336" s="5"/>
      <c r="FS336" s="5"/>
      <c r="FT336" s="3"/>
      <c r="FU336" s="3"/>
      <c r="FV336" s="3"/>
      <c r="FW336" s="19"/>
    </row>
    <row r="337" spans="1:181" ht="16.5" customHeight="1" x14ac:dyDescent="0.25">
      <c r="A337" s="136" t="s">
        <v>1616</v>
      </c>
      <c r="B337" s="197"/>
      <c r="C337" s="139" t="s">
        <v>1617</v>
      </c>
      <c r="D337" s="5" t="str">
        <f>VLOOKUP(F337,route!A:B,2,FALSE)</f>
        <v>P3 Curd A</v>
      </c>
      <c r="E337" s="233">
        <v>75</v>
      </c>
      <c r="F337" s="265" t="s">
        <v>432</v>
      </c>
      <c r="G337" s="231" t="s">
        <v>1619</v>
      </c>
      <c r="H337" s="193" t="s">
        <v>3351</v>
      </c>
      <c r="I337" s="193" t="s">
        <v>3352</v>
      </c>
      <c r="K337" s="193" t="s">
        <v>2628</v>
      </c>
      <c r="L337" s="193"/>
      <c r="M337" s="5" t="s">
        <v>676</v>
      </c>
      <c r="N337" s="21" t="s">
        <v>663</v>
      </c>
      <c r="O337" s="25"/>
      <c r="P337" s="21" t="s">
        <v>663</v>
      </c>
      <c r="Q337" s="21">
        <v>4</v>
      </c>
      <c r="R337" s="21" t="s">
        <v>663</v>
      </c>
      <c r="S337" s="21" t="s">
        <v>663</v>
      </c>
      <c r="T337" s="21" t="s">
        <v>663</v>
      </c>
      <c r="U337" s="21" t="s">
        <v>16</v>
      </c>
      <c r="V337" s="141" t="s">
        <v>2942</v>
      </c>
      <c r="W337" s="21" t="s">
        <v>16</v>
      </c>
      <c r="X337" s="21" t="s">
        <v>663</v>
      </c>
      <c r="Y337" s="21">
        <v>3</v>
      </c>
      <c r="Z337" s="21">
        <v>1</v>
      </c>
      <c r="AA337" s="21">
        <v>3</v>
      </c>
      <c r="AB337" s="21"/>
      <c r="AC337" s="214"/>
      <c r="AD337" s="214"/>
      <c r="AE337" s="21">
        <v>3</v>
      </c>
      <c r="AF337" s="21">
        <v>3</v>
      </c>
      <c r="AG337" s="21" t="s">
        <v>16</v>
      </c>
      <c r="AH337" s="21" t="s">
        <v>664</v>
      </c>
      <c r="AI337" s="21" t="s">
        <v>664</v>
      </c>
      <c r="AJ337" s="21" t="s">
        <v>664</v>
      </c>
      <c r="AK337" s="21" t="s">
        <v>819</v>
      </c>
      <c r="AL337" s="21" t="s">
        <v>16</v>
      </c>
      <c r="AM337" s="201" t="s">
        <v>3353</v>
      </c>
      <c r="AN337" s="387" t="s">
        <v>598</v>
      </c>
      <c r="AO337" s="314" t="e">
        <f>VLOOKUP(AN337,#REF!,1,FALSE)</f>
        <v>#REF!</v>
      </c>
      <c r="AP337" s="315">
        <f>VLOOKUP(F337,'Monthly AMS report'!GN:GO,2,FALSE)</f>
        <v>44481</v>
      </c>
      <c r="AQ337" s="316">
        <v>0.316</v>
      </c>
      <c r="AR337" s="22" t="s">
        <v>1620</v>
      </c>
      <c r="AS337" s="3"/>
      <c r="AT337" s="5"/>
      <c r="AU337" s="5">
        <v>33</v>
      </c>
      <c r="AV337" s="5" t="e">
        <v>#N/A</v>
      </c>
      <c r="AW337" s="5"/>
      <c r="AX337" s="5"/>
      <c r="AY337" s="5"/>
      <c r="AZ337" s="3"/>
      <c r="BA337" s="3"/>
      <c r="BB337" s="3"/>
      <c r="BC337" s="3"/>
      <c r="BD337" s="3"/>
      <c r="BE337" s="3"/>
      <c r="BF337" s="3"/>
      <c r="BG337" s="3"/>
      <c r="BH337" s="3"/>
      <c r="BI337" s="3"/>
      <c r="BJ337" s="3"/>
      <c r="BK337" s="3"/>
      <c r="BL337" s="3"/>
      <c r="BM337" s="3"/>
      <c r="BN337" s="3"/>
      <c r="BO337" s="3"/>
      <c r="BP337" s="3"/>
      <c r="BQ337" s="3"/>
      <c r="BR337" s="3"/>
      <c r="BS337" s="3"/>
      <c r="BT337" s="3"/>
      <c r="BU337" s="5"/>
      <c r="BV337" s="5"/>
      <c r="BW337" s="5"/>
      <c r="BX337" s="5"/>
      <c r="BY337" s="5"/>
      <c r="BZ337" s="5"/>
      <c r="CA337" s="5"/>
      <c r="CB337" s="5"/>
      <c r="CC337" s="5"/>
      <c r="CD337" s="5"/>
      <c r="CE337" s="5"/>
      <c r="CF337" s="5"/>
      <c r="CG337" s="5"/>
      <c r="CH337" s="5"/>
      <c r="CI337" s="5"/>
      <c r="CJ337" s="5"/>
      <c r="CK337" s="5"/>
      <c r="CL337" s="5"/>
      <c r="CM337" s="5"/>
      <c r="CN337" s="5"/>
      <c r="CO337" s="5"/>
      <c r="CP337" s="5"/>
      <c r="CQ337" s="5"/>
      <c r="CR337" s="5"/>
      <c r="CS337" s="5"/>
      <c r="CT337" s="5"/>
      <c r="CU337" s="5"/>
      <c r="CV337" s="5"/>
      <c r="CW337" s="5"/>
      <c r="CX337" s="5"/>
      <c r="CY337" s="5"/>
      <c r="CZ337" s="5"/>
      <c r="DA337" s="5"/>
      <c r="DB337" s="5"/>
      <c r="DC337" s="5"/>
      <c r="DD337" s="5"/>
      <c r="DE337" s="5"/>
      <c r="DF337" s="5"/>
      <c r="DG337" s="5"/>
      <c r="DH337" s="5"/>
      <c r="DI337" s="5"/>
      <c r="DJ337" s="5"/>
      <c r="DK337" s="5"/>
      <c r="DL337" s="5"/>
      <c r="DM337" s="5"/>
      <c r="DN337" s="5"/>
      <c r="DO337" s="5"/>
      <c r="DP337" s="5"/>
      <c r="DQ337" s="5"/>
      <c r="DR337" s="5"/>
      <c r="DS337" s="5"/>
      <c r="DT337" s="5"/>
      <c r="DU337" s="5"/>
      <c r="DV337" s="5"/>
      <c r="DW337" s="5"/>
      <c r="DX337" s="5"/>
      <c r="DY337" s="5"/>
      <c r="DZ337" s="5"/>
      <c r="EA337" s="5"/>
      <c r="EB337" s="5"/>
      <c r="EC337" s="5"/>
      <c r="ED337" s="5"/>
      <c r="EE337" s="5"/>
      <c r="EF337" s="5"/>
      <c r="EG337" s="5"/>
      <c r="EH337" s="5"/>
      <c r="EI337" s="5"/>
      <c r="EJ337" s="5"/>
      <c r="EK337" s="5"/>
      <c r="EL337" s="5"/>
      <c r="EM337" s="5"/>
      <c r="EN337" s="5"/>
      <c r="EO337" s="5"/>
      <c r="EP337" s="5"/>
      <c r="EQ337" s="5"/>
      <c r="ER337" s="5"/>
      <c r="ES337" s="5"/>
      <c r="ET337" s="5"/>
      <c r="EU337" s="5"/>
      <c r="EV337" s="5"/>
      <c r="EW337" s="5"/>
      <c r="EX337" s="5"/>
      <c r="EY337" s="5"/>
      <c r="EZ337" s="5"/>
      <c r="FA337" s="5"/>
      <c r="FB337" s="5"/>
      <c r="FC337" s="5"/>
      <c r="FD337" s="5"/>
      <c r="FE337" s="5"/>
      <c r="FF337" s="5"/>
      <c r="FG337" s="5"/>
      <c r="FH337" s="5"/>
      <c r="FI337" s="5"/>
      <c r="FJ337" s="5"/>
      <c r="FK337" s="5"/>
      <c r="FL337" s="5"/>
      <c r="FM337" s="5"/>
      <c r="FN337" s="5"/>
      <c r="FO337" s="5"/>
      <c r="FP337" s="5"/>
      <c r="FQ337" s="5"/>
      <c r="FR337" s="5"/>
      <c r="FS337" s="5"/>
      <c r="FT337" s="3"/>
      <c r="FU337" s="3"/>
      <c r="FV337" s="3"/>
      <c r="FW337" s="19"/>
    </row>
    <row r="338" spans="1:181" ht="16.5" customHeight="1" x14ac:dyDescent="0.25">
      <c r="A338" s="46" t="s">
        <v>1616</v>
      </c>
      <c r="B338" s="3"/>
      <c r="C338" s="22" t="s">
        <v>1621</v>
      </c>
      <c r="D338" s="5" t="str">
        <f>VLOOKUP(F338,route!A:B,2,FALSE)</f>
        <v>P3 Curd A</v>
      </c>
      <c r="E338" s="193" t="s">
        <v>2568</v>
      </c>
      <c r="F338" s="265" t="s">
        <v>434</v>
      </c>
      <c r="G338" s="231" t="s">
        <v>1622</v>
      </c>
      <c r="H338" s="193" t="s">
        <v>3354</v>
      </c>
      <c r="I338" s="193" t="s">
        <v>1622</v>
      </c>
      <c r="K338" s="193" t="s">
        <v>2628</v>
      </c>
      <c r="L338" s="193"/>
      <c r="M338" s="5" t="s">
        <v>676</v>
      </c>
      <c r="N338" s="21" t="s">
        <v>663</v>
      </c>
      <c r="O338" s="25"/>
      <c r="P338" s="21" t="s">
        <v>663</v>
      </c>
      <c r="Q338" s="21" t="s">
        <v>663</v>
      </c>
      <c r="R338" s="21" t="s">
        <v>663</v>
      </c>
      <c r="S338" s="21" t="s">
        <v>16</v>
      </c>
      <c r="T338" s="21" t="s">
        <v>663</v>
      </c>
      <c r="U338" s="21" t="s">
        <v>16</v>
      </c>
      <c r="V338" s="141" t="s">
        <v>2942</v>
      </c>
      <c r="W338" s="21" t="s">
        <v>16</v>
      </c>
      <c r="X338" s="21" t="s">
        <v>663</v>
      </c>
      <c r="Y338" s="21" t="s">
        <v>663</v>
      </c>
      <c r="Z338" s="21" t="s">
        <v>4</v>
      </c>
      <c r="AA338" s="21" t="s">
        <v>663</v>
      </c>
      <c r="AB338" s="21"/>
      <c r="AC338" s="214"/>
      <c r="AD338" s="214"/>
      <c r="AE338" s="21" t="s">
        <v>4</v>
      </c>
      <c r="AF338" s="21" t="s">
        <v>16</v>
      </c>
      <c r="AG338" s="21" t="s">
        <v>4</v>
      </c>
      <c r="AH338" s="21" t="s">
        <v>4</v>
      </c>
      <c r="AI338" s="21" t="s">
        <v>4</v>
      </c>
      <c r="AJ338" s="21" t="s">
        <v>4</v>
      </c>
      <c r="AK338" s="21" t="s">
        <v>819</v>
      </c>
      <c r="AL338" s="21" t="s">
        <v>16</v>
      </c>
      <c r="AM338" s="24" t="s">
        <v>3355</v>
      </c>
      <c r="AN338" s="317" t="s">
        <v>598</v>
      </c>
      <c r="AO338" s="314" t="e">
        <f>VLOOKUP(AN338,#REF!,1,FALSE)</f>
        <v>#REF!</v>
      </c>
      <c r="AP338" s="315">
        <f>VLOOKUP(F338,'Monthly AMS report'!GN:GO,2,FALSE)</f>
        <v>44481</v>
      </c>
      <c r="AQ338" s="316">
        <v>5.1999999999999998E-2</v>
      </c>
      <c r="AR338" s="3"/>
      <c r="AS338" s="3"/>
      <c r="AT338" s="5"/>
      <c r="AU338" s="5">
        <v>4</v>
      </c>
      <c r="AV338" s="5" t="e">
        <v>#N/A</v>
      </c>
      <c r="AW338" s="5"/>
      <c r="AX338" s="5" t="s">
        <v>815</v>
      </c>
      <c r="AY338" s="5"/>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5"/>
      <c r="CF338" s="5"/>
      <c r="CG338" s="5"/>
      <c r="CH338" s="5"/>
      <c r="CI338" s="5"/>
      <c r="CJ338" s="5"/>
      <c r="CK338" s="5"/>
      <c r="CL338" s="5"/>
      <c r="CM338" s="5"/>
      <c r="CN338" s="5"/>
      <c r="CO338" s="5"/>
      <c r="CP338" s="5"/>
      <c r="CQ338" s="5"/>
      <c r="CR338" s="5"/>
      <c r="CS338" s="5"/>
      <c r="CT338" s="5"/>
      <c r="CU338" s="5"/>
      <c r="CV338" s="5"/>
      <c r="CW338" s="5"/>
      <c r="CX338" s="5"/>
      <c r="CY338" s="5"/>
      <c r="CZ338" s="5"/>
      <c r="DA338" s="5"/>
      <c r="DB338" s="5"/>
      <c r="DC338" s="5"/>
      <c r="DD338" s="5"/>
      <c r="DE338" s="5"/>
      <c r="DF338" s="5"/>
      <c r="DG338" s="5"/>
      <c r="DH338" s="5"/>
      <c r="DI338" s="5"/>
      <c r="DJ338" s="5"/>
      <c r="DK338" s="5"/>
      <c r="DL338" s="5"/>
      <c r="DM338" s="5"/>
      <c r="DN338" s="5"/>
      <c r="DO338" s="5"/>
      <c r="DP338" s="5"/>
      <c r="DQ338" s="5"/>
      <c r="DR338" s="5"/>
      <c r="DS338" s="5"/>
      <c r="DT338" s="5"/>
      <c r="DU338" s="5"/>
      <c r="DV338" s="5"/>
      <c r="DW338" s="5"/>
      <c r="DX338" s="5"/>
      <c r="DY338" s="5"/>
      <c r="DZ338" s="5"/>
      <c r="EA338" s="5"/>
      <c r="EB338" s="5"/>
      <c r="EC338" s="5"/>
      <c r="ED338" s="5"/>
      <c r="EE338" s="5"/>
      <c r="EF338" s="5"/>
      <c r="EG338" s="5"/>
      <c r="EH338" s="5"/>
      <c r="EI338" s="5"/>
      <c r="EJ338" s="5"/>
      <c r="EK338" s="5"/>
      <c r="EL338" s="5"/>
      <c r="EM338" s="5"/>
      <c r="EN338" s="5"/>
      <c r="EO338" s="5"/>
      <c r="EP338" s="5"/>
      <c r="EQ338" s="5"/>
      <c r="ER338" s="5"/>
      <c r="ES338" s="5"/>
      <c r="ET338" s="5"/>
      <c r="EU338" s="5"/>
      <c r="EV338" s="5"/>
      <c r="EW338" s="5"/>
      <c r="EX338" s="5"/>
      <c r="EY338" s="5"/>
      <c r="EZ338" s="5"/>
      <c r="FA338" s="5"/>
      <c r="FB338" s="5"/>
      <c r="FC338" s="5"/>
      <c r="FD338" s="5"/>
      <c r="FE338" s="5"/>
      <c r="FF338" s="5"/>
      <c r="FG338" s="5"/>
      <c r="FH338" s="5"/>
      <c r="FI338" s="5"/>
      <c r="FJ338" s="5"/>
      <c r="FK338" s="5"/>
      <c r="FL338" s="5"/>
      <c r="FM338" s="5"/>
      <c r="FN338" s="5"/>
      <c r="FO338" s="5"/>
      <c r="FP338" s="5"/>
      <c r="FQ338" s="5"/>
      <c r="FR338" s="5"/>
      <c r="FS338" s="5"/>
      <c r="FT338" s="3"/>
      <c r="FU338" s="3"/>
      <c r="FV338" s="3"/>
      <c r="FW338" s="19"/>
    </row>
    <row r="339" spans="1:181" ht="16.5" customHeight="1" x14ac:dyDescent="0.2">
      <c r="A339" s="46" t="s">
        <v>1635</v>
      </c>
      <c r="B339" s="3"/>
      <c r="C339" s="22" t="s">
        <v>2185</v>
      </c>
      <c r="D339" s="5" t="str">
        <f>VLOOKUP(F339,route!A:B,2,FALSE)</f>
        <v>P3 Curd A</v>
      </c>
      <c r="E339" s="233">
        <v>96</v>
      </c>
      <c r="F339" s="265" t="s">
        <v>442</v>
      </c>
      <c r="G339" s="231" t="s">
        <v>1637</v>
      </c>
      <c r="H339" s="193" t="s">
        <v>3356</v>
      </c>
      <c r="I339" s="193" t="s">
        <v>3357</v>
      </c>
      <c r="K339" s="193" t="s">
        <v>2628</v>
      </c>
      <c r="L339" s="193"/>
      <c r="M339" s="5" t="s">
        <v>676</v>
      </c>
      <c r="N339" s="21" t="s">
        <v>663</v>
      </c>
      <c r="O339" s="25"/>
      <c r="P339" s="21" t="s">
        <v>663</v>
      </c>
      <c r="Q339" s="21" t="s">
        <v>663</v>
      </c>
      <c r="R339" s="21" t="s">
        <v>663</v>
      </c>
      <c r="S339" s="21" t="s">
        <v>663</v>
      </c>
      <c r="T339" s="21" t="s">
        <v>663</v>
      </c>
      <c r="U339" s="21" t="s">
        <v>16</v>
      </c>
      <c r="V339" s="141" t="s">
        <v>2942</v>
      </c>
      <c r="W339" s="21" t="s">
        <v>16</v>
      </c>
      <c r="X339" s="21" t="s">
        <v>663</v>
      </c>
      <c r="Y339" s="21">
        <v>3</v>
      </c>
      <c r="Z339" s="21">
        <v>3</v>
      </c>
      <c r="AA339" s="21">
        <v>2</v>
      </c>
      <c r="AB339" s="21"/>
      <c r="AC339" s="214"/>
      <c r="AD339" s="214"/>
      <c r="AE339" s="21">
        <v>2</v>
      </c>
      <c r="AF339" s="21">
        <v>2</v>
      </c>
      <c r="AG339" s="21">
        <v>2</v>
      </c>
      <c r="AH339" s="21" t="s">
        <v>664</v>
      </c>
      <c r="AI339" s="21" t="s">
        <v>664</v>
      </c>
      <c r="AJ339" s="21" t="s">
        <v>664</v>
      </c>
      <c r="AK339" s="21" t="s">
        <v>819</v>
      </c>
      <c r="AL339" s="21" t="s">
        <v>16</v>
      </c>
      <c r="AM339" s="200" t="s">
        <v>3358</v>
      </c>
      <c r="AN339" s="387" t="s">
        <v>598</v>
      </c>
      <c r="AO339" s="314" t="e">
        <f>VLOOKUP(#REF!,#REF!,1,FALSE)</f>
        <v>#REF!</v>
      </c>
      <c r="AP339" s="315">
        <f>VLOOKUP(F339,'Monthly AMS report'!GN:GO,2,FALSE)</f>
        <v>44481</v>
      </c>
      <c r="AQ339" s="316">
        <v>0.41099999999999998</v>
      </c>
      <c r="AR339" s="3"/>
      <c r="AS339" s="3"/>
      <c r="AT339" s="5"/>
      <c r="AU339" s="5">
        <v>33</v>
      </c>
      <c r="AV339" s="5" t="e">
        <v>#N/A</v>
      </c>
      <c r="AW339" s="5"/>
      <c r="AX339" s="5"/>
      <c r="AY339" s="5"/>
      <c r="AZ339" s="3"/>
      <c r="BA339" s="3"/>
      <c r="BB339" s="3"/>
      <c r="BC339" s="3"/>
      <c r="BD339" s="3"/>
      <c r="BE339" s="3"/>
      <c r="BF339" s="3"/>
      <c r="BG339" s="3"/>
      <c r="BH339" s="3"/>
      <c r="BI339" s="3"/>
      <c r="BJ339" s="3"/>
      <c r="BK339" s="3"/>
      <c r="BL339" s="3"/>
      <c r="BM339" s="3"/>
      <c r="BN339" s="3"/>
      <c r="BO339" s="3"/>
      <c r="BP339" s="3"/>
      <c r="BQ339" s="3"/>
      <c r="BR339" s="3"/>
      <c r="BS339" s="3"/>
      <c r="BT339" s="3"/>
      <c r="BU339" s="5"/>
      <c r="BV339" s="5"/>
      <c r="BW339" s="5"/>
      <c r="BX339" s="5"/>
      <c r="BY339" s="5"/>
      <c r="BZ339" s="5"/>
      <c r="CA339" s="5"/>
      <c r="CB339" s="5"/>
      <c r="CC339" s="5"/>
      <c r="CD339" s="5"/>
      <c r="CE339" s="5"/>
      <c r="CF339" s="5"/>
      <c r="CG339" s="5"/>
      <c r="CH339" s="5"/>
      <c r="CI339" s="5"/>
      <c r="CJ339" s="5"/>
      <c r="CK339" s="5"/>
      <c r="CL339" s="5"/>
      <c r="CM339" s="5"/>
      <c r="CN339" s="5"/>
      <c r="CO339" s="5"/>
      <c r="CP339" s="5"/>
      <c r="CQ339" s="5"/>
      <c r="CR339" s="5"/>
      <c r="CS339" s="5"/>
      <c r="CT339" s="5"/>
      <c r="CU339" s="5"/>
      <c r="CV339" s="5"/>
      <c r="CW339" s="5"/>
      <c r="CX339" s="5"/>
      <c r="CY339" s="5"/>
      <c r="CZ339" s="5"/>
      <c r="DA339" s="5"/>
      <c r="DB339" s="5"/>
      <c r="DC339" s="5"/>
      <c r="DD339" s="5"/>
      <c r="DE339" s="5"/>
      <c r="DF339" s="5"/>
      <c r="DG339" s="5"/>
      <c r="DH339" s="5"/>
      <c r="DI339" s="5"/>
      <c r="DJ339" s="5"/>
      <c r="DK339" s="5"/>
      <c r="DL339" s="5"/>
      <c r="DM339" s="5"/>
      <c r="DN339" s="5"/>
      <c r="DO339" s="5"/>
      <c r="DP339" s="5"/>
      <c r="DQ339" s="5"/>
      <c r="DR339" s="5"/>
      <c r="DS339" s="5"/>
      <c r="DT339" s="5"/>
      <c r="DU339" s="5"/>
      <c r="DV339" s="5"/>
      <c r="DW339" s="5"/>
      <c r="DX339" s="5"/>
      <c r="DY339" s="5"/>
      <c r="DZ339" s="5"/>
      <c r="EA339" s="5"/>
      <c r="EB339" s="5"/>
      <c r="EC339" s="5"/>
      <c r="ED339" s="5"/>
      <c r="EE339" s="5"/>
      <c r="EF339" s="5"/>
      <c r="EG339" s="5"/>
      <c r="EH339" s="5"/>
      <c r="EI339" s="5"/>
      <c r="EJ339" s="5"/>
      <c r="EK339" s="5"/>
      <c r="EL339" s="5"/>
      <c r="EM339" s="5"/>
      <c r="EN339" s="5"/>
      <c r="EO339" s="5"/>
      <c r="EP339" s="5"/>
      <c r="EQ339" s="5"/>
      <c r="ER339" s="5"/>
      <c r="ES339" s="5"/>
      <c r="ET339" s="5"/>
      <c r="EU339" s="5"/>
      <c r="EV339" s="5"/>
      <c r="EW339" s="5"/>
      <c r="EX339" s="5"/>
      <c r="EY339" s="5"/>
      <c r="EZ339" s="5"/>
      <c r="FA339" s="5"/>
      <c r="FB339" s="5"/>
      <c r="FC339" s="5"/>
      <c r="FD339" s="5"/>
      <c r="FE339" s="5"/>
      <c r="FF339" s="5"/>
      <c r="FG339" s="5"/>
      <c r="FH339" s="5"/>
      <c r="FI339" s="5"/>
      <c r="FJ339" s="5"/>
      <c r="FK339" s="5"/>
      <c r="FL339" s="5"/>
      <c r="FM339" s="5"/>
      <c r="FN339" s="5"/>
      <c r="FO339" s="5"/>
      <c r="FP339" s="5"/>
      <c r="FQ339" s="5"/>
      <c r="FR339" s="5"/>
      <c r="FS339" s="5"/>
      <c r="FT339" s="3"/>
      <c r="FU339" s="3"/>
      <c r="FV339" s="3"/>
      <c r="FW339" s="19"/>
    </row>
    <row r="340" spans="1:181" ht="16.5" customHeight="1" x14ac:dyDescent="0.2">
      <c r="A340" s="46" t="s">
        <v>1635</v>
      </c>
      <c r="B340" s="3"/>
      <c r="C340" s="323" t="s">
        <v>3359</v>
      </c>
      <c r="D340" s="5" t="str">
        <f>VLOOKUP(F340,route!A:B,2,FALSE)</f>
        <v>P3 Curd A</v>
      </c>
      <c r="E340" s="233" t="s">
        <v>2565</v>
      </c>
      <c r="F340" s="265" t="s">
        <v>444</v>
      </c>
      <c r="G340" s="231" t="s">
        <v>1638</v>
      </c>
      <c r="H340" s="193" t="s">
        <v>3360</v>
      </c>
      <c r="I340" s="193" t="s">
        <v>1638</v>
      </c>
      <c r="K340" s="193" t="s">
        <v>2628</v>
      </c>
      <c r="L340" s="193"/>
      <c r="M340" s="5" t="s">
        <v>676</v>
      </c>
      <c r="N340" s="21" t="s">
        <v>16</v>
      </c>
      <c r="O340" s="25"/>
      <c r="P340" s="21" t="s">
        <v>663</v>
      </c>
      <c r="Q340" s="21" t="s">
        <v>663</v>
      </c>
      <c r="R340" s="21">
        <v>3</v>
      </c>
      <c r="S340" s="21" t="s">
        <v>663</v>
      </c>
      <c r="T340" s="21" t="s">
        <v>663</v>
      </c>
      <c r="U340" s="21" t="s">
        <v>16</v>
      </c>
      <c r="V340" s="141" t="s">
        <v>2942</v>
      </c>
      <c r="W340" s="21" t="s">
        <v>16</v>
      </c>
      <c r="X340" s="21" t="s">
        <v>663</v>
      </c>
      <c r="Y340" s="21" t="s">
        <v>663</v>
      </c>
      <c r="Z340" s="21" t="s">
        <v>4</v>
      </c>
      <c r="AA340" s="21" t="s">
        <v>663</v>
      </c>
      <c r="AB340" s="21"/>
      <c r="AC340" s="214"/>
      <c r="AD340" s="214"/>
      <c r="AE340" s="21" t="s">
        <v>4</v>
      </c>
      <c r="AF340" s="21" t="s">
        <v>4</v>
      </c>
      <c r="AG340" s="21" t="s">
        <v>663</v>
      </c>
      <c r="AH340" s="21" t="s">
        <v>664</v>
      </c>
      <c r="AI340" s="21" t="s">
        <v>664</v>
      </c>
      <c r="AJ340" s="21" t="s">
        <v>664</v>
      </c>
      <c r="AK340" s="21" t="s">
        <v>819</v>
      </c>
      <c r="AL340" s="21" t="s">
        <v>16</v>
      </c>
      <c r="AM340" s="204" t="s">
        <v>3358</v>
      </c>
      <c r="AN340" s="391"/>
      <c r="AO340" s="314" t="e">
        <f>VLOOKUP(AN339,#REF!,1,FALSE)</f>
        <v>#REF!</v>
      </c>
      <c r="AP340" s="315">
        <f>VLOOKUP(F340,'Monthly AMS report'!GN:GO,2,FALSE)</f>
        <v>44481</v>
      </c>
      <c r="AQ340" s="316">
        <v>5.0999999999999997E-2</v>
      </c>
      <c r="AR340" s="3"/>
      <c r="AS340" s="3"/>
      <c r="AT340" s="5"/>
      <c r="AU340" s="5">
        <v>4</v>
      </c>
      <c r="AV340" s="5" t="e">
        <v>#N/A</v>
      </c>
      <c r="AW340" s="5"/>
      <c r="AX340" s="5" t="s">
        <v>815</v>
      </c>
      <c r="AY340" s="5"/>
      <c r="AZ340" s="3"/>
      <c r="BA340" s="3"/>
      <c r="BB340" s="3"/>
      <c r="BC340" s="3"/>
      <c r="BD340" s="3"/>
      <c r="BE340" s="3"/>
      <c r="BF340" s="3"/>
      <c r="BG340" s="3"/>
      <c r="BH340" s="3"/>
      <c r="BI340" s="3"/>
      <c r="BJ340" s="3"/>
      <c r="BK340" s="3"/>
      <c r="BL340" s="3"/>
      <c r="BM340" s="3"/>
      <c r="BN340" s="3"/>
      <c r="BO340" s="3"/>
      <c r="BP340" s="3"/>
      <c r="BQ340" s="3"/>
      <c r="BR340" s="3"/>
      <c r="BS340" s="3"/>
      <c r="BT340" s="3"/>
      <c r="BU340" s="5"/>
      <c r="BV340" s="5"/>
      <c r="BW340" s="5"/>
      <c r="BX340" s="5"/>
      <c r="BY340" s="5"/>
      <c r="BZ340" s="5"/>
      <c r="CA340" s="5"/>
      <c r="CB340" s="5"/>
      <c r="CC340" s="5"/>
      <c r="CD340" s="5"/>
      <c r="CE340" s="5"/>
      <c r="CF340" s="5"/>
      <c r="CG340" s="5"/>
      <c r="CH340" s="5"/>
      <c r="CI340" s="5"/>
      <c r="CJ340" s="5"/>
      <c r="CK340" s="5"/>
      <c r="CL340" s="5"/>
      <c r="CM340" s="5"/>
      <c r="CN340" s="5"/>
      <c r="CO340" s="5"/>
      <c r="CP340" s="5"/>
      <c r="CQ340" s="5"/>
      <c r="CR340" s="5"/>
      <c r="CS340" s="5"/>
      <c r="CT340" s="5"/>
      <c r="CU340" s="5"/>
      <c r="CV340" s="5"/>
      <c r="CW340" s="5"/>
      <c r="CX340" s="5"/>
      <c r="CY340" s="5"/>
      <c r="CZ340" s="5"/>
      <c r="DA340" s="5"/>
      <c r="DB340" s="5"/>
      <c r="DC340" s="5"/>
      <c r="DD340" s="5"/>
      <c r="DE340" s="5"/>
      <c r="DF340" s="5"/>
      <c r="DG340" s="5"/>
      <c r="DH340" s="5"/>
      <c r="DI340" s="5"/>
      <c r="DJ340" s="5"/>
      <c r="DK340" s="5"/>
      <c r="DL340" s="5"/>
      <c r="DM340" s="5"/>
      <c r="DN340" s="5"/>
      <c r="DO340" s="5"/>
      <c r="DP340" s="5"/>
      <c r="DQ340" s="5"/>
      <c r="DR340" s="5"/>
      <c r="DS340" s="5"/>
      <c r="DT340" s="5"/>
      <c r="DU340" s="5"/>
      <c r="DV340" s="5"/>
      <c r="DW340" s="5"/>
      <c r="DX340" s="5"/>
      <c r="DY340" s="5"/>
      <c r="DZ340" s="5"/>
      <c r="EA340" s="5"/>
      <c r="EB340" s="5"/>
      <c r="EC340" s="5"/>
      <c r="ED340" s="5"/>
      <c r="EE340" s="5"/>
      <c r="EF340" s="5"/>
      <c r="EG340" s="5"/>
      <c r="EH340" s="5"/>
      <c r="EI340" s="5"/>
      <c r="EJ340" s="5"/>
      <c r="EK340" s="5"/>
      <c r="EL340" s="5"/>
      <c r="EM340" s="5"/>
      <c r="EN340" s="5"/>
      <c r="EO340" s="5"/>
      <c r="EP340" s="5"/>
      <c r="EQ340" s="5"/>
      <c r="ER340" s="5"/>
      <c r="ES340" s="5"/>
      <c r="ET340" s="5"/>
      <c r="EU340" s="5"/>
      <c r="EV340" s="5"/>
      <c r="EW340" s="5"/>
      <c r="EX340" s="5"/>
      <c r="EY340" s="5"/>
      <c r="EZ340" s="5"/>
      <c r="FA340" s="5"/>
      <c r="FB340" s="5"/>
      <c r="FC340" s="5"/>
      <c r="FD340" s="5"/>
      <c r="FE340" s="5"/>
      <c r="FF340" s="5"/>
      <c r="FG340" s="5"/>
      <c r="FH340" s="5"/>
      <c r="FI340" s="5"/>
      <c r="FJ340" s="5"/>
      <c r="FK340" s="5"/>
      <c r="FL340" s="5"/>
      <c r="FM340" s="5"/>
      <c r="FN340" s="5"/>
      <c r="FO340" s="5"/>
      <c r="FP340" s="5"/>
      <c r="FQ340" s="5"/>
      <c r="FR340" s="5"/>
      <c r="FS340" s="5"/>
      <c r="FT340" s="3"/>
      <c r="FU340" s="3"/>
      <c r="FV340" s="3"/>
      <c r="FW340" s="19"/>
    </row>
    <row r="341" spans="1:181" ht="16.5" customHeight="1" x14ac:dyDescent="0.25">
      <c r="A341" s="45" t="s">
        <v>1842</v>
      </c>
      <c r="B341" s="3"/>
      <c r="C341" s="323" t="s">
        <v>1843</v>
      </c>
      <c r="D341" s="5" t="str">
        <f>VLOOKUP(F341,route!A:B,2,FALSE)</f>
        <v>P3 Curd A</v>
      </c>
      <c r="E341" s="233">
        <v>97</v>
      </c>
      <c r="F341" s="265" t="s">
        <v>445</v>
      </c>
      <c r="G341" s="231" t="s">
        <v>1844</v>
      </c>
      <c r="H341" s="193" t="s">
        <v>1549</v>
      </c>
      <c r="I341" s="193" t="s">
        <v>3361</v>
      </c>
      <c r="K341" s="193" t="s">
        <v>2628</v>
      </c>
      <c r="L341" s="193"/>
      <c r="M341" s="5" t="s">
        <v>676</v>
      </c>
      <c r="N341" s="21">
        <v>2</v>
      </c>
      <c r="O341" s="25"/>
      <c r="P341" s="21" t="s">
        <v>663</v>
      </c>
      <c r="Q341" s="21">
        <v>4</v>
      </c>
      <c r="R341" s="21" t="s">
        <v>663</v>
      </c>
      <c r="S341" s="21" t="s">
        <v>663</v>
      </c>
      <c r="T341" s="21" t="s">
        <v>663</v>
      </c>
      <c r="U341" s="21" t="s">
        <v>16</v>
      </c>
      <c r="V341" s="141" t="s">
        <v>2942</v>
      </c>
      <c r="W341" s="21" t="s">
        <v>16</v>
      </c>
      <c r="X341" s="21">
        <v>3</v>
      </c>
      <c r="Y341" s="21">
        <v>3</v>
      </c>
      <c r="Z341" s="21">
        <v>3</v>
      </c>
      <c r="AA341" s="21" t="s">
        <v>663</v>
      </c>
      <c r="AB341" s="21"/>
      <c r="AC341" s="214"/>
      <c r="AD341" s="214"/>
      <c r="AE341" s="21" t="s">
        <v>4</v>
      </c>
      <c r="AF341" s="21">
        <v>2</v>
      </c>
      <c r="AG341" s="21">
        <v>3</v>
      </c>
      <c r="AH341" s="21">
        <v>2</v>
      </c>
      <c r="AI341" s="21">
        <v>2</v>
      </c>
      <c r="AJ341" s="21">
        <v>2</v>
      </c>
      <c r="AK341" s="21" t="s">
        <v>819</v>
      </c>
      <c r="AL341" s="21" t="s">
        <v>16</v>
      </c>
      <c r="AM341" s="195" t="s">
        <v>3362</v>
      </c>
      <c r="AN341" s="387" t="s">
        <v>598</v>
      </c>
      <c r="AO341" s="314" t="e">
        <f>VLOOKUP(AN341,#REF!,1,FALSE)</f>
        <v>#REF!</v>
      </c>
      <c r="AP341" s="315">
        <f>VLOOKUP(F341,'Monthly AMS report'!GN:GO,2,FALSE)</f>
        <v>44481</v>
      </c>
      <c r="AQ341" s="316">
        <v>0.34599999999999997</v>
      </c>
      <c r="AR341" s="3" t="e">
        <v>#N/A</v>
      </c>
      <c r="AS341" s="3"/>
      <c r="AT341" s="5"/>
      <c r="AU341" s="5">
        <v>33</v>
      </c>
      <c r="AV341" s="5" t="e">
        <v>#N/A</v>
      </c>
      <c r="AW341" s="5"/>
      <c r="AX341" s="5" t="s">
        <v>815</v>
      </c>
      <c r="AY341" s="5"/>
      <c r="AZ341" s="3"/>
      <c r="BA341" s="3"/>
      <c r="BB341" s="3"/>
      <c r="BC341" s="3"/>
      <c r="BD341" s="3"/>
      <c r="BE341" s="3"/>
      <c r="BF341" s="3"/>
      <c r="BG341" s="3"/>
      <c r="BH341" s="3"/>
      <c r="BI341" s="3"/>
      <c r="BJ341" s="3"/>
      <c r="BK341" s="3"/>
      <c r="BL341" s="3"/>
      <c r="BM341" s="3"/>
      <c r="BN341" s="3"/>
      <c r="BO341" s="3"/>
      <c r="BP341" s="3"/>
      <c r="BQ341" s="3"/>
      <c r="BR341" s="3"/>
      <c r="BS341" s="3"/>
      <c r="BT341" s="3"/>
      <c r="BU341" s="5"/>
      <c r="BV341" s="5"/>
      <c r="BW341" s="5"/>
      <c r="BX341" s="5"/>
      <c r="BY341" s="5"/>
      <c r="BZ341" s="5"/>
      <c r="CA341" s="5"/>
      <c r="CB341" s="5"/>
      <c r="CC341" s="5"/>
      <c r="CD341" s="5"/>
      <c r="CE341" s="5"/>
      <c r="CF341" s="5"/>
      <c r="CG341" s="5"/>
      <c r="CH341" s="5"/>
      <c r="CI341" s="5"/>
      <c r="CJ341" s="5"/>
      <c r="CK341" s="5"/>
      <c r="CL341" s="5"/>
      <c r="CM341" s="5"/>
      <c r="CN341" s="5"/>
      <c r="CO341" s="5"/>
      <c r="CP341" s="5"/>
      <c r="CQ341" s="5"/>
      <c r="CR341" s="5"/>
      <c r="CS341" s="5"/>
      <c r="CT341" s="5"/>
      <c r="CU341" s="5"/>
      <c r="CV341" s="5"/>
      <c r="CW341" s="5"/>
      <c r="CX341" s="5"/>
      <c r="CY341" s="5"/>
      <c r="CZ341" s="5"/>
      <c r="DA341" s="5"/>
      <c r="DB341" s="5"/>
      <c r="DC341" s="5"/>
      <c r="DD341" s="5"/>
      <c r="DE341" s="5"/>
      <c r="DF341" s="5"/>
      <c r="DG341" s="5"/>
      <c r="DH341" s="5"/>
      <c r="DI341" s="5"/>
      <c r="DJ341" s="5"/>
      <c r="DK341" s="5"/>
      <c r="DL341" s="5"/>
      <c r="DM341" s="5"/>
      <c r="DN341" s="5"/>
      <c r="DO341" s="5"/>
      <c r="DP341" s="5"/>
      <c r="DQ341" s="5"/>
      <c r="DR341" s="5"/>
      <c r="DS341" s="5"/>
      <c r="DT341" s="5"/>
      <c r="DU341" s="5"/>
      <c r="DV341" s="5"/>
      <c r="DW341" s="5"/>
      <c r="DX341" s="5"/>
      <c r="DY341" s="5"/>
      <c r="DZ341" s="5"/>
      <c r="EA341" s="5"/>
      <c r="EB341" s="5"/>
      <c r="EC341" s="5"/>
      <c r="ED341" s="5"/>
      <c r="EE341" s="5"/>
      <c r="EF341" s="5"/>
      <c r="EG341" s="5"/>
      <c r="EH341" s="5"/>
      <c r="EI341" s="5"/>
      <c r="EJ341" s="5"/>
      <c r="EK341" s="5"/>
      <c r="EL341" s="5"/>
      <c r="EM341" s="5"/>
      <c r="EN341" s="5"/>
      <c r="EO341" s="5"/>
      <c r="EP341" s="5"/>
      <c r="EQ341" s="5"/>
      <c r="ER341" s="5"/>
      <c r="ES341" s="5"/>
      <c r="ET341" s="5"/>
      <c r="EU341" s="5"/>
      <c r="EV341" s="5"/>
      <c r="EW341" s="5"/>
      <c r="EX341" s="5"/>
      <c r="EY341" s="5"/>
      <c r="EZ341" s="5"/>
      <c r="FA341" s="5"/>
      <c r="FB341" s="5"/>
      <c r="FC341" s="5"/>
      <c r="FD341" s="5"/>
      <c r="FE341" s="5"/>
      <c r="FF341" s="5"/>
      <c r="FG341" s="5"/>
      <c r="FH341" s="5"/>
      <c r="FI341" s="5"/>
      <c r="FJ341" s="5"/>
      <c r="FK341" s="5"/>
      <c r="FL341" s="5"/>
      <c r="FM341" s="5"/>
      <c r="FN341" s="5"/>
      <c r="FO341" s="5"/>
      <c r="FP341" s="5"/>
      <c r="FQ341" s="5"/>
      <c r="FR341" s="5"/>
      <c r="FS341" s="5"/>
      <c r="FT341" s="3"/>
      <c r="FU341" s="3"/>
      <c r="FV341" s="3"/>
      <c r="FW341" s="19"/>
    </row>
    <row r="342" spans="1:181" ht="16.5" customHeight="1" x14ac:dyDescent="0.2">
      <c r="A342" s="46" t="s">
        <v>1842</v>
      </c>
      <c r="B342" s="3"/>
      <c r="C342" s="323" t="s">
        <v>1843</v>
      </c>
      <c r="D342" s="5" t="str">
        <f>VLOOKUP(F342,route!A:B,2,FALSE)</f>
        <v>P3 Curd A</v>
      </c>
      <c r="E342" s="233" t="s">
        <v>2564</v>
      </c>
      <c r="F342" s="265" t="s">
        <v>446</v>
      </c>
      <c r="G342" s="231" t="s">
        <v>1846</v>
      </c>
      <c r="H342" s="193" t="s">
        <v>3291</v>
      </c>
      <c r="I342" s="193" t="s">
        <v>1846</v>
      </c>
      <c r="K342" s="193" t="s">
        <v>2628</v>
      </c>
      <c r="L342" s="193"/>
      <c r="M342" s="5" t="s">
        <v>676</v>
      </c>
      <c r="N342" s="21" t="s">
        <v>16</v>
      </c>
      <c r="O342" s="25"/>
      <c r="P342" s="21" t="s">
        <v>663</v>
      </c>
      <c r="Q342" s="21" t="s">
        <v>663</v>
      </c>
      <c r="R342" s="21" t="s">
        <v>663</v>
      </c>
      <c r="S342" s="21" t="s">
        <v>16</v>
      </c>
      <c r="T342" s="21" t="s">
        <v>663</v>
      </c>
      <c r="U342" s="21" t="s">
        <v>16</v>
      </c>
      <c r="V342" s="141" t="s">
        <v>2942</v>
      </c>
      <c r="W342" s="21" t="s">
        <v>16</v>
      </c>
      <c r="X342" s="21" t="s">
        <v>663</v>
      </c>
      <c r="Y342" s="21" t="s">
        <v>663</v>
      </c>
      <c r="Z342" s="21" t="s">
        <v>4</v>
      </c>
      <c r="AA342" s="21" t="s">
        <v>663</v>
      </c>
      <c r="AB342" s="21"/>
      <c r="AC342" s="214"/>
      <c r="AD342" s="214"/>
      <c r="AE342" s="21" t="s">
        <v>4</v>
      </c>
      <c r="AF342" s="21" t="s">
        <v>4</v>
      </c>
      <c r="AG342" s="21" t="s">
        <v>4</v>
      </c>
      <c r="AH342" s="21" t="s">
        <v>664</v>
      </c>
      <c r="AI342" s="21" t="s">
        <v>664</v>
      </c>
      <c r="AJ342" s="21" t="s">
        <v>664</v>
      </c>
      <c r="AK342" s="21" t="s">
        <v>819</v>
      </c>
      <c r="AL342" s="21" t="s">
        <v>16</v>
      </c>
      <c r="AN342" s="387"/>
      <c r="AO342" s="314" t="e">
        <f>VLOOKUP(AN342,#REF!,1,FALSE)</f>
        <v>#REF!</v>
      </c>
      <c r="AP342" s="315">
        <f>VLOOKUP(F342,'Monthly AMS report'!GN:GO,2,FALSE)</f>
        <v>44481</v>
      </c>
      <c r="AQ342" s="316">
        <v>7.2999999999999995E-2</v>
      </c>
      <c r="AR342" s="3"/>
      <c r="AS342" s="3"/>
      <c r="AT342" s="5"/>
      <c r="AU342" s="5">
        <v>4</v>
      </c>
      <c r="AV342" s="5" t="e">
        <v>#N/A</v>
      </c>
      <c r="AW342" s="5"/>
      <c r="AX342" s="5" t="s">
        <v>815</v>
      </c>
      <c r="AY342" s="5"/>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c r="DA342" s="3"/>
      <c r="DB342" s="3"/>
      <c r="DC342" s="3"/>
      <c r="DD342" s="3"/>
      <c r="DE342" s="3"/>
      <c r="DF342" s="3"/>
      <c r="DG342" s="3"/>
      <c r="DH342" s="3"/>
      <c r="DI342" s="3"/>
      <c r="DJ342" s="3"/>
      <c r="DK342" s="3"/>
      <c r="DL342" s="3"/>
      <c r="DM342" s="3"/>
      <c r="DN342" s="3"/>
      <c r="DO342" s="3"/>
      <c r="DP342" s="3"/>
      <c r="DQ342" s="3"/>
      <c r="DR342" s="3"/>
      <c r="DS342" s="3"/>
      <c r="DT342" s="3"/>
      <c r="DU342" s="3"/>
      <c r="DV342" s="3"/>
      <c r="DW342" s="3"/>
      <c r="DX342" s="3"/>
      <c r="DY342" s="3"/>
      <c r="DZ342" s="3"/>
      <c r="EA342" s="3"/>
      <c r="EB342" s="3"/>
      <c r="EC342" s="3"/>
      <c r="ED342" s="3"/>
      <c r="EE342" s="3"/>
      <c r="EF342" s="3"/>
      <c r="EG342" s="3"/>
      <c r="EH342" s="3"/>
      <c r="EI342" s="3"/>
      <c r="EJ342" s="3"/>
      <c r="EK342" s="3"/>
      <c r="EL342" s="3"/>
      <c r="EM342" s="3"/>
      <c r="EN342" s="3"/>
      <c r="EO342" s="3"/>
      <c r="EP342" s="3"/>
      <c r="EQ342" s="3"/>
      <c r="ER342" s="3"/>
      <c r="ES342" s="3"/>
      <c r="ET342" s="3"/>
      <c r="EU342" s="3"/>
      <c r="EV342" s="3"/>
      <c r="EW342" s="3"/>
      <c r="EX342" s="3"/>
      <c r="EY342" s="3"/>
      <c r="EZ342" s="3"/>
      <c r="FA342" s="3"/>
      <c r="FB342" s="3"/>
      <c r="FC342" s="3"/>
      <c r="FD342" s="3"/>
      <c r="FE342" s="3"/>
      <c r="FF342" s="3"/>
      <c r="FG342" s="3"/>
      <c r="FH342" s="3"/>
      <c r="FI342" s="3"/>
      <c r="FJ342" s="3"/>
      <c r="FK342" s="3"/>
      <c r="FL342" s="3"/>
      <c r="FM342" s="3"/>
      <c r="FN342" s="3"/>
      <c r="FO342" s="3"/>
      <c r="FP342" s="3"/>
      <c r="FQ342" s="3"/>
      <c r="FR342" s="3"/>
      <c r="FS342" s="3"/>
      <c r="FT342" s="3"/>
      <c r="FU342" s="3"/>
      <c r="FV342" s="3"/>
      <c r="FW342" s="19"/>
    </row>
    <row r="343" spans="1:181" ht="16.5" customHeight="1" x14ac:dyDescent="0.25">
      <c r="A343" s="44" t="s">
        <v>1644</v>
      </c>
      <c r="B343" s="3"/>
      <c r="C343" s="323" t="s">
        <v>1645</v>
      </c>
      <c r="D343" s="5" t="str">
        <f>VLOOKUP(F343,route!A:B,2,FALSE)</f>
        <v>P3 Curd A</v>
      </c>
      <c r="E343" s="233">
        <v>99</v>
      </c>
      <c r="F343" s="265" t="s">
        <v>447</v>
      </c>
      <c r="G343" s="231" t="s">
        <v>1646</v>
      </c>
      <c r="H343" s="193" t="s">
        <v>3363</v>
      </c>
      <c r="I343" s="193" t="s">
        <v>1646</v>
      </c>
      <c r="K343" s="193" t="s">
        <v>2628</v>
      </c>
      <c r="L343" s="193"/>
      <c r="M343" s="5" t="s">
        <v>676</v>
      </c>
      <c r="N343" s="21" t="s">
        <v>663</v>
      </c>
      <c r="O343" s="25"/>
      <c r="P343" s="21" t="s">
        <v>663</v>
      </c>
      <c r="Q343" s="21" t="s">
        <v>663</v>
      </c>
      <c r="R343" s="21" t="s">
        <v>663</v>
      </c>
      <c r="S343" s="21" t="s">
        <v>663</v>
      </c>
      <c r="T343" s="21" t="s">
        <v>663</v>
      </c>
      <c r="U343" s="21" t="s">
        <v>16</v>
      </c>
      <c r="V343" s="141" t="s">
        <v>2942</v>
      </c>
      <c r="W343" s="21" t="s">
        <v>16</v>
      </c>
      <c r="X343" s="21" t="s">
        <v>663</v>
      </c>
      <c r="Y343" s="21">
        <v>3</v>
      </c>
      <c r="Z343" s="21">
        <v>3</v>
      </c>
      <c r="AA343" s="21">
        <v>3</v>
      </c>
      <c r="AB343" s="21"/>
      <c r="AC343" s="214"/>
      <c r="AD343" s="214"/>
      <c r="AE343" s="21">
        <v>3</v>
      </c>
      <c r="AF343" s="21">
        <v>3</v>
      </c>
      <c r="AG343" s="21">
        <v>3</v>
      </c>
      <c r="AH343" s="21">
        <v>2</v>
      </c>
      <c r="AI343" s="21" t="s">
        <v>664</v>
      </c>
      <c r="AJ343" s="21" t="s">
        <v>664</v>
      </c>
      <c r="AK343" s="21" t="s">
        <v>819</v>
      </c>
      <c r="AL343" s="21" t="s">
        <v>16</v>
      </c>
      <c r="AM343" s="195" t="s">
        <v>3364</v>
      </c>
      <c r="AN343" s="387" t="s">
        <v>598</v>
      </c>
      <c r="AO343" s="314" t="e">
        <f>VLOOKUP(AN343,#REF!,1,FALSE)</f>
        <v>#REF!</v>
      </c>
      <c r="AP343" s="315">
        <f>VLOOKUP(F343,'Monthly AMS report'!GN:GO,2,FALSE)</f>
        <v>44481</v>
      </c>
      <c r="AQ343" s="316">
        <v>0.43099999999999999</v>
      </c>
      <c r="AR343" s="3"/>
      <c r="AS343" s="3"/>
      <c r="AT343" s="5"/>
      <c r="AU343" s="5">
        <v>33</v>
      </c>
      <c r="AV343" s="5" t="e">
        <v>#N/A</v>
      </c>
      <c r="AW343" s="5"/>
      <c r="AX343" s="5" t="s">
        <v>815</v>
      </c>
      <c r="AY343" s="5"/>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c r="DA343" s="3"/>
      <c r="DB343" s="3"/>
      <c r="DC343" s="3"/>
      <c r="DD343" s="3"/>
      <c r="DE343" s="3"/>
      <c r="DF343" s="3"/>
      <c r="DG343" s="3"/>
      <c r="DH343" s="3"/>
      <c r="DI343" s="3"/>
      <c r="DJ343" s="3"/>
      <c r="DK343" s="3"/>
      <c r="DL343" s="3"/>
      <c r="DM343" s="3"/>
      <c r="DN343" s="3"/>
      <c r="DO343" s="3"/>
      <c r="DP343" s="3"/>
      <c r="DQ343" s="3"/>
      <c r="DR343" s="3"/>
      <c r="DS343" s="3"/>
      <c r="DT343" s="3"/>
      <c r="DU343" s="3"/>
      <c r="DV343" s="3"/>
      <c r="DW343" s="3"/>
      <c r="DX343" s="3"/>
      <c r="DY343" s="3"/>
      <c r="DZ343" s="3"/>
      <c r="EA343" s="3"/>
      <c r="EB343" s="3"/>
      <c r="EC343" s="3"/>
      <c r="ED343" s="3"/>
      <c r="EE343" s="3"/>
      <c r="EF343" s="3"/>
      <c r="EG343" s="3"/>
      <c r="EH343" s="3"/>
      <c r="EI343" s="3"/>
      <c r="EJ343" s="3"/>
      <c r="EK343" s="3"/>
      <c r="EL343" s="3"/>
      <c r="EM343" s="3"/>
      <c r="EN343" s="3"/>
      <c r="EO343" s="3"/>
      <c r="EP343" s="3"/>
      <c r="EQ343" s="3"/>
      <c r="ER343" s="3"/>
      <c r="ES343" s="3"/>
      <c r="ET343" s="3"/>
      <c r="EU343" s="3"/>
      <c r="EV343" s="3"/>
      <c r="EW343" s="3"/>
      <c r="EX343" s="3"/>
      <c r="EY343" s="3"/>
      <c r="EZ343" s="3"/>
      <c r="FA343" s="3"/>
      <c r="FB343" s="3"/>
      <c r="FC343" s="3"/>
      <c r="FD343" s="3"/>
      <c r="FE343" s="3"/>
      <c r="FF343" s="3"/>
      <c r="FG343" s="3"/>
      <c r="FH343" s="3"/>
      <c r="FI343" s="3"/>
      <c r="FJ343" s="3"/>
      <c r="FK343" s="3"/>
      <c r="FL343" s="3"/>
      <c r="FM343" s="3"/>
      <c r="FN343" s="3"/>
      <c r="FO343" s="3"/>
      <c r="FP343" s="3"/>
      <c r="FQ343" s="3"/>
      <c r="FR343" s="3"/>
      <c r="FS343" s="3"/>
      <c r="FT343" s="3"/>
      <c r="FU343" s="3"/>
      <c r="FV343" s="3"/>
      <c r="FW343" s="19"/>
    </row>
    <row r="344" spans="1:181" ht="16.5" customHeight="1" x14ac:dyDescent="0.2">
      <c r="A344" s="46" t="s">
        <v>1644</v>
      </c>
      <c r="B344" s="3"/>
      <c r="C344" s="323" t="s">
        <v>1645</v>
      </c>
      <c r="D344" s="5" t="str">
        <f>VLOOKUP(F344,route!A:B,2,FALSE)</f>
        <v>P3 Curd A</v>
      </c>
      <c r="E344" s="193" t="s">
        <v>2567</v>
      </c>
      <c r="F344" s="265" t="s">
        <v>449</v>
      </c>
      <c r="G344" s="231" t="s">
        <v>922</v>
      </c>
      <c r="H344" s="193" t="s">
        <v>3365</v>
      </c>
      <c r="I344" s="193" t="s">
        <v>922</v>
      </c>
      <c r="K344" s="193" t="s">
        <v>2628</v>
      </c>
      <c r="L344" s="193"/>
      <c r="M344" s="5" t="s">
        <v>676</v>
      </c>
      <c r="N344" s="21" t="s">
        <v>16</v>
      </c>
      <c r="O344" s="25"/>
      <c r="P344" s="21" t="s">
        <v>663</v>
      </c>
      <c r="Q344" s="21" t="s">
        <v>663</v>
      </c>
      <c r="R344" s="21" t="s">
        <v>663</v>
      </c>
      <c r="S344" s="21" t="s">
        <v>663</v>
      </c>
      <c r="T344" s="21" t="s">
        <v>663</v>
      </c>
      <c r="U344" s="21" t="s">
        <v>16</v>
      </c>
      <c r="V344" s="141" t="s">
        <v>2942</v>
      </c>
      <c r="W344" s="21" t="s">
        <v>16</v>
      </c>
      <c r="X344" s="21" t="s">
        <v>663</v>
      </c>
      <c r="Y344" s="21" t="s">
        <v>663</v>
      </c>
      <c r="Z344" s="21" t="s">
        <v>4</v>
      </c>
      <c r="AA344" s="21" t="s">
        <v>663</v>
      </c>
      <c r="AB344" s="21"/>
      <c r="AC344" s="214"/>
      <c r="AD344" s="214"/>
      <c r="AE344" s="21" t="s">
        <v>4</v>
      </c>
      <c r="AF344" s="21" t="s">
        <v>16</v>
      </c>
      <c r="AG344" s="21" t="s">
        <v>4</v>
      </c>
      <c r="AH344" s="21" t="s">
        <v>664</v>
      </c>
      <c r="AI344" s="21" t="s">
        <v>664</v>
      </c>
      <c r="AJ344" s="21" t="s">
        <v>664</v>
      </c>
      <c r="AK344" s="21" t="s">
        <v>819</v>
      </c>
      <c r="AL344" s="21" t="s">
        <v>16</v>
      </c>
      <c r="AN344" s="387"/>
      <c r="AO344" s="314" t="e">
        <f>VLOOKUP(AN344,#REF!,1,FALSE)</f>
        <v>#REF!</v>
      </c>
      <c r="AP344" s="315">
        <f>VLOOKUP(F344,'Monthly AMS report'!GN:GO,2,FALSE)</f>
        <v>44481</v>
      </c>
      <c r="AQ344" s="316">
        <v>7.6999999999999999E-2</v>
      </c>
      <c r="AR344" s="3"/>
      <c r="AS344" s="3"/>
      <c r="AT344" s="5"/>
      <c r="AU344" s="5">
        <v>4</v>
      </c>
      <c r="AV344" s="5" t="e">
        <v>#N/A</v>
      </c>
      <c r="AW344" s="5"/>
      <c r="AX344" s="5" t="s">
        <v>815</v>
      </c>
      <c r="AY344" s="5"/>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c r="DA344" s="3"/>
      <c r="DB344" s="3"/>
      <c r="DC344" s="3"/>
      <c r="DD344" s="3"/>
      <c r="DE344" s="3"/>
      <c r="DF344" s="3"/>
      <c r="DG344" s="3"/>
      <c r="DH344" s="3"/>
      <c r="DI344" s="3"/>
      <c r="DJ344" s="3"/>
      <c r="DK344" s="3"/>
      <c r="DL344" s="3"/>
      <c r="DM344" s="3"/>
      <c r="DN344" s="3"/>
      <c r="DO344" s="3"/>
      <c r="DP344" s="3"/>
      <c r="DQ344" s="3"/>
      <c r="DR344" s="3"/>
      <c r="DS344" s="3"/>
      <c r="DT344" s="3"/>
      <c r="DU344" s="3"/>
      <c r="DV344" s="3"/>
      <c r="DW344" s="3"/>
      <c r="DX344" s="3"/>
      <c r="DY344" s="3"/>
      <c r="DZ344" s="3"/>
      <c r="EA344" s="3"/>
      <c r="EB344" s="3"/>
      <c r="EC344" s="3"/>
      <c r="ED344" s="3"/>
      <c r="EE344" s="3"/>
      <c r="EF344" s="3"/>
      <c r="EG344" s="3"/>
      <c r="EH344" s="3"/>
      <c r="EI344" s="3"/>
      <c r="EJ344" s="3"/>
      <c r="EK344" s="3"/>
      <c r="EL344" s="3"/>
      <c r="EM344" s="3"/>
      <c r="EN344" s="3"/>
      <c r="EO344" s="3"/>
      <c r="EP344" s="3"/>
      <c r="EQ344" s="3"/>
      <c r="ER344" s="3"/>
      <c r="ES344" s="3"/>
      <c r="ET344" s="3"/>
      <c r="EU344" s="3"/>
      <c r="EV344" s="3"/>
      <c r="EW344" s="3"/>
      <c r="EX344" s="3"/>
      <c r="EY344" s="3"/>
      <c r="EZ344" s="3"/>
      <c r="FA344" s="3"/>
      <c r="FB344" s="3"/>
      <c r="FC344" s="3"/>
      <c r="FD344" s="3"/>
      <c r="FE344" s="3"/>
      <c r="FF344" s="3"/>
      <c r="FG344" s="3"/>
      <c r="FH344" s="3"/>
      <c r="FI344" s="3"/>
      <c r="FJ344" s="3"/>
      <c r="FK344" s="3"/>
      <c r="FL344" s="3"/>
      <c r="FM344" s="3"/>
      <c r="FN344" s="3"/>
      <c r="FO344" s="3"/>
      <c r="FP344" s="3"/>
      <c r="FQ344" s="3"/>
      <c r="FR344" s="3"/>
      <c r="FS344" s="3"/>
      <c r="FT344" s="3"/>
      <c r="FU344" s="3"/>
      <c r="FV344" s="3"/>
      <c r="FW344" s="19"/>
    </row>
    <row r="345" spans="1:181" ht="16.5" customHeight="1" x14ac:dyDescent="0.25">
      <c r="A345" s="46" t="s">
        <v>1662</v>
      </c>
      <c r="B345" s="3"/>
      <c r="C345" s="323" t="s">
        <v>1663</v>
      </c>
      <c r="D345" s="5" t="str">
        <f>VLOOKUP(F345,route!A:B,2,FALSE)</f>
        <v>P3 Curd A</v>
      </c>
      <c r="E345" s="233">
        <v>279</v>
      </c>
      <c r="F345" s="265" t="s">
        <v>457</v>
      </c>
      <c r="G345" s="231" t="s">
        <v>1664</v>
      </c>
      <c r="H345" s="193" t="s">
        <v>1552</v>
      </c>
      <c r="I345" s="193" t="s">
        <v>1664</v>
      </c>
      <c r="K345" s="193" t="s">
        <v>2628</v>
      </c>
      <c r="L345" s="193"/>
      <c r="M345" s="5" t="s">
        <v>676</v>
      </c>
      <c r="N345" s="21" t="s">
        <v>663</v>
      </c>
      <c r="O345" s="25"/>
      <c r="P345" s="21" t="s">
        <v>663</v>
      </c>
      <c r="Q345" s="21" t="s">
        <v>16</v>
      </c>
      <c r="R345" s="21" t="s">
        <v>663</v>
      </c>
      <c r="S345" s="21">
        <v>1</v>
      </c>
      <c r="T345" s="21" t="s">
        <v>663</v>
      </c>
      <c r="U345" s="21" t="s">
        <v>16</v>
      </c>
      <c r="V345" s="141" t="s">
        <v>2942</v>
      </c>
      <c r="W345" s="21" t="s">
        <v>16</v>
      </c>
      <c r="X345" s="21">
        <v>2</v>
      </c>
      <c r="Y345" s="21">
        <v>2</v>
      </c>
      <c r="Z345" s="21">
        <v>2</v>
      </c>
      <c r="AA345" s="21">
        <v>3</v>
      </c>
      <c r="AB345" s="21"/>
      <c r="AC345" s="214"/>
      <c r="AD345" s="214"/>
      <c r="AE345" s="21">
        <v>3</v>
      </c>
      <c r="AF345" s="21" t="s">
        <v>4</v>
      </c>
      <c r="AG345" s="21" t="s">
        <v>4</v>
      </c>
      <c r="AH345" s="21">
        <v>3</v>
      </c>
      <c r="AI345" s="21">
        <v>2</v>
      </c>
      <c r="AJ345" s="21">
        <v>1</v>
      </c>
      <c r="AK345" s="21">
        <v>1</v>
      </c>
      <c r="AL345" s="21" t="s">
        <v>16</v>
      </c>
      <c r="AM345" s="204" t="s">
        <v>3366</v>
      </c>
      <c r="AN345" s="383">
        <v>7240385</v>
      </c>
      <c r="AO345" s="314" t="e">
        <f>VLOOKUP(AN345,#REF!,1,FALSE)</f>
        <v>#REF!</v>
      </c>
      <c r="AP345" s="315">
        <f>VLOOKUP(F345,'Monthly AMS report'!GN:GO,2,FALSE)</f>
        <v>44481</v>
      </c>
      <c r="AQ345" s="316">
        <v>0.33500000000000002</v>
      </c>
      <c r="AR345" s="3"/>
      <c r="AS345" s="3"/>
      <c r="AT345" s="5"/>
      <c r="AU345" s="5">
        <v>33</v>
      </c>
      <c r="AV345" s="5" t="e">
        <v>#N/A</v>
      </c>
      <c r="AW345" s="5"/>
      <c r="AX345" s="5" t="s">
        <v>815</v>
      </c>
      <c r="AY345" s="5"/>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c r="DA345" s="3"/>
      <c r="DB345" s="3"/>
      <c r="DC345" s="3"/>
      <c r="DD345" s="3"/>
      <c r="DE345" s="3"/>
      <c r="DF345" s="3"/>
      <c r="DG345" s="3"/>
      <c r="DH345" s="3"/>
      <c r="DI345" s="3"/>
      <c r="DJ345" s="3"/>
      <c r="DK345" s="3"/>
      <c r="DL345" s="3"/>
      <c r="DM345" s="3"/>
      <c r="DN345" s="3"/>
      <c r="DO345" s="3"/>
      <c r="DP345" s="3"/>
      <c r="DQ345" s="3"/>
      <c r="DR345" s="3"/>
      <c r="DS345" s="3"/>
      <c r="DT345" s="3"/>
      <c r="DU345" s="3"/>
      <c r="DV345" s="3"/>
      <c r="DW345" s="3"/>
      <c r="DX345" s="3"/>
      <c r="DY345" s="3"/>
      <c r="DZ345" s="3"/>
      <c r="EA345" s="3"/>
      <c r="EB345" s="3"/>
      <c r="EC345" s="3"/>
      <c r="ED345" s="3"/>
      <c r="EE345" s="3"/>
      <c r="EF345" s="3"/>
      <c r="EG345" s="3"/>
      <c r="EH345" s="3"/>
      <c r="EI345" s="3"/>
      <c r="EJ345" s="3"/>
      <c r="EK345" s="3"/>
      <c r="EL345" s="3"/>
      <c r="EM345" s="3"/>
      <c r="EN345" s="3"/>
      <c r="EO345" s="3"/>
      <c r="EP345" s="3"/>
      <c r="EQ345" s="3"/>
      <c r="ER345" s="3"/>
      <c r="ES345" s="3"/>
      <c r="ET345" s="3"/>
      <c r="EU345" s="3"/>
      <c r="EV345" s="3"/>
      <c r="EW345" s="3"/>
      <c r="EX345" s="3"/>
      <c r="EY345" s="3"/>
      <c r="EZ345" s="3"/>
      <c r="FA345" s="3"/>
      <c r="FB345" s="3"/>
      <c r="FC345" s="3"/>
      <c r="FD345" s="3"/>
      <c r="FE345" s="3"/>
      <c r="FF345" s="3"/>
      <c r="FG345" s="3"/>
      <c r="FH345" s="3"/>
      <c r="FI345" s="3"/>
      <c r="FJ345" s="3"/>
      <c r="FK345" s="3"/>
      <c r="FL345" s="3"/>
      <c r="FM345" s="3"/>
      <c r="FN345" s="3"/>
      <c r="FO345" s="3"/>
      <c r="FP345" s="3"/>
      <c r="FQ345" s="3"/>
      <c r="FR345" s="3"/>
      <c r="FS345" s="3"/>
      <c r="FT345" s="3"/>
      <c r="FU345" s="3"/>
      <c r="FV345" s="3"/>
      <c r="FW345" s="19"/>
    </row>
    <row r="346" spans="1:181" ht="16.5" customHeight="1" x14ac:dyDescent="0.2">
      <c r="A346" s="46" t="s">
        <v>1662</v>
      </c>
      <c r="B346" s="3"/>
      <c r="C346" s="323" t="s">
        <v>1663</v>
      </c>
      <c r="D346" s="5" t="str">
        <f>VLOOKUP(F346,route!A:B,2,FALSE)</f>
        <v>P3 Curd A</v>
      </c>
      <c r="E346" s="233" t="s">
        <v>2563</v>
      </c>
      <c r="F346" s="265" t="s">
        <v>459</v>
      </c>
      <c r="G346" s="231" t="s">
        <v>1665</v>
      </c>
      <c r="H346" s="193" t="s">
        <v>1919</v>
      </c>
      <c r="I346" s="193" t="s">
        <v>1665</v>
      </c>
      <c r="K346" s="193" t="s">
        <v>2628</v>
      </c>
      <c r="L346" s="193"/>
      <c r="M346" s="5" t="s">
        <v>676</v>
      </c>
      <c r="N346" s="21" t="s">
        <v>16</v>
      </c>
      <c r="O346" s="25"/>
      <c r="P346" s="21" t="s">
        <v>663</v>
      </c>
      <c r="Q346" s="21" t="s">
        <v>16</v>
      </c>
      <c r="R346" s="21">
        <v>3</v>
      </c>
      <c r="S346" s="21" t="s">
        <v>16</v>
      </c>
      <c r="T346" s="21" t="s">
        <v>663</v>
      </c>
      <c r="U346" s="21" t="s">
        <v>16</v>
      </c>
      <c r="V346" s="141" t="s">
        <v>2942</v>
      </c>
      <c r="W346" s="21" t="s">
        <v>16</v>
      </c>
      <c r="X346" s="21" t="s">
        <v>663</v>
      </c>
      <c r="Y346" s="21" t="s">
        <v>663</v>
      </c>
      <c r="Z346" s="21" t="s">
        <v>4</v>
      </c>
      <c r="AA346" s="21" t="s">
        <v>663</v>
      </c>
      <c r="AB346" s="21"/>
      <c r="AC346" s="214"/>
      <c r="AD346" s="214"/>
      <c r="AE346" s="21" t="s">
        <v>4</v>
      </c>
      <c r="AF346" s="21" t="s">
        <v>4</v>
      </c>
      <c r="AG346" s="21" t="s">
        <v>4</v>
      </c>
      <c r="AH346" s="21" t="s">
        <v>664</v>
      </c>
      <c r="AI346" s="21" t="s">
        <v>664</v>
      </c>
      <c r="AJ346" s="21" t="s">
        <v>664</v>
      </c>
      <c r="AK346" s="21" t="s">
        <v>819</v>
      </c>
      <c r="AL346" s="21" t="s">
        <v>16</v>
      </c>
      <c r="AM346" s="24"/>
      <c r="AN346" s="387"/>
      <c r="AO346" s="314" t="e">
        <f>VLOOKUP(AN346,#REF!,1,FALSE)</f>
        <v>#REF!</v>
      </c>
      <c r="AP346" s="315">
        <f>VLOOKUP(F346,'Monthly AMS report'!GN:GO,2,FALSE)</f>
        <v>44481</v>
      </c>
      <c r="AQ346" s="316">
        <v>0.05</v>
      </c>
      <c r="AR346" s="3"/>
      <c r="AS346" s="3"/>
      <c r="AT346" s="5"/>
      <c r="AU346" s="5">
        <v>4</v>
      </c>
      <c r="AV346" s="5" t="e">
        <v>#N/A</v>
      </c>
      <c r="AW346" s="5"/>
      <c r="AX346" s="5" t="s">
        <v>815</v>
      </c>
      <c r="AY346" s="5"/>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c r="DA346" s="3"/>
      <c r="DB346" s="3"/>
      <c r="DC346" s="3"/>
      <c r="DD346" s="3"/>
      <c r="DE346" s="3"/>
      <c r="DF346" s="3"/>
      <c r="DG346" s="3"/>
      <c r="DH346" s="3"/>
      <c r="DI346" s="3"/>
      <c r="DJ346" s="3"/>
      <c r="DK346" s="3"/>
      <c r="DL346" s="3"/>
      <c r="DM346" s="3"/>
      <c r="DN346" s="3"/>
      <c r="DO346" s="3"/>
      <c r="DP346" s="3"/>
      <c r="DQ346" s="3"/>
      <c r="DR346" s="3"/>
      <c r="DS346" s="3"/>
      <c r="DT346" s="3"/>
      <c r="DU346" s="3"/>
      <c r="DV346" s="3"/>
      <c r="DW346" s="3"/>
      <c r="DX346" s="3"/>
      <c r="DY346" s="3"/>
      <c r="DZ346" s="3"/>
      <c r="EA346" s="3"/>
      <c r="EB346" s="3"/>
      <c r="EC346" s="3"/>
      <c r="ED346" s="3"/>
      <c r="EE346" s="3"/>
      <c r="EF346" s="3"/>
      <c r="EG346" s="3"/>
      <c r="EH346" s="3"/>
      <c r="EI346" s="3"/>
      <c r="EJ346" s="3"/>
      <c r="EK346" s="3"/>
      <c r="EL346" s="3"/>
      <c r="EM346" s="3"/>
      <c r="EN346" s="3"/>
      <c r="EO346" s="3"/>
      <c r="EP346" s="3"/>
      <c r="EQ346" s="3"/>
      <c r="ER346" s="3"/>
      <c r="ES346" s="3"/>
      <c r="ET346" s="3"/>
      <c r="EU346" s="3"/>
      <c r="EV346" s="3"/>
      <c r="EW346" s="3"/>
      <c r="EX346" s="3"/>
      <c r="EY346" s="3"/>
      <c r="EZ346" s="3"/>
      <c r="FA346" s="3"/>
      <c r="FB346" s="3"/>
      <c r="FC346" s="3"/>
      <c r="FD346" s="3"/>
      <c r="FE346" s="3"/>
      <c r="FF346" s="3"/>
      <c r="FG346" s="3"/>
      <c r="FH346" s="3"/>
      <c r="FI346" s="3"/>
      <c r="FJ346" s="3"/>
      <c r="FK346" s="3"/>
      <c r="FL346" s="3"/>
      <c r="FM346" s="3"/>
      <c r="FN346" s="3"/>
      <c r="FO346" s="3"/>
      <c r="FP346" s="3"/>
      <c r="FQ346" s="3"/>
      <c r="FR346" s="3"/>
      <c r="FS346" s="3"/>
      <c r="FT346" s="5"/>
      <c r="FU346" s="5"/>
      <c r="FV346" s="5"/>
      <c r="FW346" s="334"/>
      <c r="FX346" s="4"/>
      <c r="FY346" s="4"/>
    </row>
    <row r="347" spans="1:181" ht="16.5" customHeight="1" x14ac:dyDescent="0.25">
      <c r="A347" s="44" t="s">
        <v>1686</v>
      </c>
      <c r="B347" s="3"/>
      <c r="C347" s="44" t="s">
        <v>1687</v>
      </c>
      <c r="D347" s="5" t="str">
        <f>VLOOKUP(F347,route!A:B,2,FALSE)</f>
        <v>P3 Curd A</v>
      </c>
      <c r="E347" s="233">
        <v>610</v>
      </c>
      <c r="F347" s="265" t="s">
        <v>470</v>
      </c>
      <c r="G347" s="231" t="s">
        <v>1688</v>
      </c>
      <c r="H347" s="193" t="s">
        <v>3367</v>
      </c>
      <c r="I347" s="193" t="s">
        <v>1688</v>
      </c>
      <c r="K347" s="193" t="s">
        <v>2628</v>
      </c>
      <c r="L347" s="193"/>
      <c r="M347" s="5" t="s">
        <v>676</v>
      </c>
      <c r="N347" s="21" t="s">
        <v>663</v>
      </c>
      <c r="O347" s="25"/>
      <c r="P347" s="21" t="s">
        <v>663</v>
      </c>
      <c r="Q347" s="21" t="s">
        <v>663</v>
      </c>
      <c r="R347" s="21" t="s">
        <v>663</v>
      </c>
      <c r="S347" s="21">
        <v>2</v>
      </c>
      <c r="T347" s="21" t="s">
        <v>663</v>
      </c>
      <c r="U347" s="21" t="s">
        <v>16</v>
      </c>
      <c r="V347" s="141" t="s">
        <v>2942</v>
      </c>
      <c r="W347" s="21" t="s">
        <v>16</v>
      </c>
      <c r="X347" s="21" t="s">
        <v>663</v>
      </c>
      <c r="Y347" s="21" t="s">
        <v>16</v>
      </c>
      <c r="Z347" s="21" t="s">
        <v>16</v>
      </c>
      <c r="AA347" s="21">
        <v>2</v>
      </c>
      <c r="AB347" s="21"/>
      <c r="AC347" s="214"/>
      <c r="AD347" s="214"/>
      <c r="AE347" s="21" t="s">
        <v>663</v>
      </c>
      <c r="AF347" s="21" t="s">
        <v>4</v>
      </c>
      <c r="AG347" s="21">
        <v>3</v>
      </c>
      <c r="AH347" s="21">
        <v>2</v>
      </c>
      <c r="AI347" s="21">
        <v>2</v>
      </c>
      <c r="AJ347" s="21" t="s">
        <v>664</v>
      </c>
      <c r="AK347" s="21" t="s">
        <v>819</v>
      </c>
      <c r="AL347" s="21" t="s">
        <v>16</v>
      </c>
      <c r="AM347" s="195" t="s">
        <v>3368</v>
      </c>
      <c r="AN347" s="387" t="s">
        <v>598</v>
      </c>
      <c r="AO347" s="314" t="e">
        <f>VLOOKUP(AN347,#REF!,1,FALSE)</f>
        <v>#REF!</v>
      </c>
      <c r="AP347" s="315">
        <f>VLOOKUP(F347,'Monthly AMS report'!GN:GO,2,FALSE)</f>
        <v>44481</v>
      </c>
      <c r="AQ347" s="316">
        <v>0.42299999999999999</v>
      </c>
      <c r="AR347" s="3"/>
      <c r="AS347" s="3"/>
      <c r="AT347" s="5"/>
      <c r="AU347" s="5">
        <v>33</v>
      </c>
      <c r="AV347" s="5" t="e">
        <v>#N/A</v>
      </c>
      <c r="AW347" s="5"/>
      <c r="AX347" s="5" t="s">
        <v>815</v>
      </c>
      <c r="AY347" s="5"/>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c r="DA347" s="3"/>
      <c r="DB347" s="3"/>
      <c r="DC347" s="3"/>
      <c r="DD347" s="3"/>
      <c r="DE347" s="3"/>
      <c r="DF347" s="3"/>
      <c r="DG347" s="3"/>
      <c r="DH347" s="3"/>
      <c r="DI347" s="3"/>
      <c r="DJ347" s="3"/>
      <c r="DK347" s="3"/>
      <c r="DL347" s="3"/>
      <c r="DM347" s="3"/>
      <c r="DN347" s="3"/>
      <c r="DO347" s="3"/>
      <c r="DP347" s="3"/>
      <c r="DQ347" s="3"/>
      <c r="DR347" s="3"/>
      <c r="DS347" s="3"/>
      <c r="DT347" s="3"/>
      <c r="DU347" s="3"/>
      <c r="DV347" s="3"/>
      <c r="DW347" s="3"/>
      <c r="DX347" s="3"/>
      <c r="DY347" s="3"/>
      <c r="DZ347" s="3"/>
      <c r="EA347" s="3"/>
      <c r="EB347" s="3"/>
      <c r="EC347" s="3"/>
      <c r="ED347" s="3"/>
      <c r="EE347" s="3"/>
      <c r="EF347" s="3"/>
      <c r="EG347" s="3"/>
      <c r="EH347" s="3"/>
      <c r="EI347" s="3"/>
      <c r="EJ347" s="3"/>
      <c r="EK347" s="3"/>
      <c r="EL347" s="3"/>
      <c r="EM347" s="3"/>
      <c r="EN347" s="3"/>
      <c r="EO347" s="3"/>
      <c r="EP347" s="3"/>
      <c r="EQ347" s="3"/>
      <c r="ER347" s="3"/>
      <c r="ES347" s="3"/>
      <c r="ET347" s="3"/>
      <c r="EU347" s="3"/>
      <c r="EV347" s="3"/>
      <c r="EW347" s="3"/>
      <c r="EX347" s="3"/>
      <c r="EY347" s="3"/>
      <c r="EZ347" s="3"/>
      <c r="FA347" s="3"/>
      <c r="FB347" s="3"/>
      <c r="FC347" s="3"/>
      <c r="FD347" s="3"/>
      <c r="FE347" s="3"/>
      <c r="FF347" s="3"/>
      <c r="FG347" s="3"/>
      <c r="FH347" s="3"/>
      <c r="FI347" s="3"/>
      <c r="FJ347" s="3"/>
      <c r="FK347" s="3"/>
      <c r="FL347" s="3"/>
      <c r="FM347" s="3"/>
      <c r="FN347" s="3"/>
      <c r="FO347" s="3"/>
      <c r="FP347" s="3"/>
      <c r="FQ347" s="3"/>
      <c r="FR347" s="3"/>
      <c r="FS347" s="3"/>
      <c r="FT347" s="3"/>
      <c r="FU347" s="3"/>
      <c r="FV347" s="3"/>
      <c r="FW347" s="19"/>
    </row>
    <row r="348" spans="1:181" ht="16.5" customHeight="1" x14ac:dyDescent="0.2">
      <c r="A348" s="46" t="s">
        <v>1686</v>
      </c>
      <c r="B348" s="3"/>
      <c r="C348" s="323" t="s">
        <v>1687</v>
      </c>
      <c r="D348" s="5" t="str">
        <f>VLOOKUP(F348,route!A:B,2,FALSE)</f>
        <v>P3 Curd A</v>
      </c>
      <c r="E348" s="193" t="s">
        <v>2571</v>
      </c>
      <c r="F348" s="265" t="s">
        <v>472</v>
      </c>
      <c r="G348" s="231" t="s">
        <v>1167</v>
      </c>
      <c r="H348" s="193" t="s">
        <v>3369</v>
      </c>
      <c r="I348" s="193" t="s">
        <v>1167</v>
      </c>
      <c r="K348" s="193" t="s">
        <v>2628</v>
      </c>
      <c r="L348" s="193"/>
      <c r="M348" s="5" t="s">
        <v>676</v>
      </c>
      <c r="N348" s="21" t="s">
        <v>663</v>
      </c>
      <c r="O348" s="25"/>
      <c r="P348" s="21" t="s">
        <v>663</v>
      </c>
      <c r="Q348" s="21" t="s">
        <v>663</v>
      </c>
      <c r="R348" s="21" t="s">
        <v>663</v>
      </c>
      <c r="S348" s="21" t="s">
        <v>663</v>
      </c>
      <c r="T348" s="21" t="s">
        <v>663</v>
      </c>
      <c r="U348" s="21" t="s">
        <v>16</v>
      </c>
      <c r="V348" s="141" t="s">
        <v>2942</v>
      </c>
      <c r="W348" s="21" t="s">
        <v>16</v>
      </c>
      <c r="X348" s="21" t="s">
        <v>663</v>
      </c>
      <c r="Y348" s="21" t="s">
        <v>663</v>
      </c>
      <c r="Z348" s="21" t="s">
        <v>4</v>
      </c>
      <c r="AA348" s="21" t="s">
        <v>663</v>
      </c>
      <c r="AB348" s="21"/>
      <c r="AC348" s="214"/>
      <c r="AD348" s="214"/>
      <c r="AE348" s="21" t="s">
        <v>4</v>
      </c>
      <c r="AF348" s="21" t="s">
        <v>4</v>
      </c>
      <c r="AG348" s="21" t="s">
        <v>4</v>
      </c>
      <c r="AH348" s="21" t="s">
        <v>664</v>
      </c>
      <c r="AI348" s="21" t="s">
        <v>664</v>
      </c>
      <c r="AJ348" s="21" t="s">
        <v>664</v>
      </c>
      <c r="AK348" s="21" t="s">
        <v>819</v>
      </c>
      <c r="AL348" s="21" t="s">
        <v>16</v>
      </c>
      <c r="AN348" s="387"/>
      <c r="AO348" s="314" t="e">
        <f>VLOOKUP(AN348,#REF!,1,FALSE)</f>
        <v>#REF!</v>
      </c>
      <c r="AP348" s="315">
        <f>VLOOKUP(F348,'Monthly AMS report'!GN:GO,2,FALSE)</f>
        <v>44481</v>
      </c>
      <c r="AQ348" s="316">
        <v>3.4000000000000002E-2</v>
      </c>
      <c r="AR348" s="3"/>
      <c r="AS348" s="3"/>
      <c r="AT348" s="5"/>
      <c r="AU348" s="5">
        <v>4</v>
      </c>
      <c r="AV348" s="5" t="e">
        <v>#N/A</v>
      </c>
      <c r="AW348" s="5"/>
      <c r="AX348" s="5" t="s">
        <v>815</v>
      </c>
      <c r="AY348" s="5"/>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c r="DA348" s="3"/>
      <c r="DB348" s="3"/>
      <c r="DC348" s="3"/>
      <c r="DD348" s="3"/>
      <c r="DE348" s="3"/>
      <c r="DF348" s="3"/>
      <c r="DG348" s="3"/>
      <c r="DH348" s="3"/>
      <c r="DI348" s="3"/>
      <c r="DJ348" s="3"/>
      <c r="DK348" s="3"/>
      <c r="DL348" s="3"/>
      <c r="DM348" s="3"/>
      <c r="DN348" s="3"/>
      <c r="DO348" s="3"/>
      <c r="DP348" s="3"/>
      <c r="DQ348" s="3"/>
      <c r="DR348" s="3"/>
      <c r="DS348" s="3"/>
      <c r="DT348" s="3"/>
      <c r="DU348" s="3"/>
      <c r="DV348" s="3"/>
      <c r="DW348" s="3"/>
      <c r="DX348" s="3"/>
      <c r="DY348" s="3"/>
      <c r="DZ348" s="3"/>
      <c r="EA348" s="3"/>
      <c r="EB348" s="3"/>
      <c r="EC348" s="3"/>
      <c r="ED348" s="3"/>
      <c r="EE348" s="3"/>
      <c r="EF348" s="3"/>
      <c r="EG348" s="3"/>
      <c r="EH348" s="3"/>
      <c r="EI348" s="3"/>
      <c r="EJ348" s="3"/>
      <c r="EK348" s="3"/>
      <c r="EL348" s="3"/>
      <c r="EM348" s="3"/>
      <c r="EN348" s="3"/>
      <c r="EO348" s="3"/>
      <c r="EP348" s="3"/>
      <c r="EQ348" s="3"/>
      <c r="ER348" s="3"/>
      <c r="ES348" s="3"/>
      <c r="ET348" s="3"/>
      <c r="EU348" s="3"/>
      <c r="EV348" s="3"/>
      <c r="EW348" s="3"/>
      <c r="EX348" s="3"/>
      <c r="EY348" s="3"/>
      <c r="EZ348" s="3"/>
      <c r="FA348" s="3"/>
      <c r="FB348" s="3"/>
      <c r="FC348" s="3"/>
      <c r="FD348" s="3"/>
      <c r="FE348" s="3"/>
      <c r="FF348" s="3"/>
      <c r="FG348" s="3"/>
      <c r="FH348" s="3"/>
      <c r="FI348" s="3"/>
      <c r="FJ348" s="3"/>
      <c r="FK348" s="3"/>
      <c r="FL348" s="3"/>
      <c r="FM348" s="3"/>
      <c r="FN348" s="3"/>
      <c r="FO348" s="3"/>
      <c r="FP348" s="3"/>
      <c r="FQ348" s="3"/>
      <c r="FR348" s="3"/>
      <c r="FS348" s="3"/>
      <c r="FT348" s="3"/>
      <c r="FU348" s="3"/>
      <c r="FV348" s="3"/>
      <c r="FW348" s="19"/>
    </row>
    <row r="349" spans="1:181" ht="16.5" customHeight="1" x14ac:dyDescent="0.2">
      <c r="A349" s="43" t="s">
        <v>1680</v>
      </c>
      <c r="B349" s="3"/>
      <c r="C349" s="323" t="s">
        <v>1681</v>
      </c>
      <c r="D349" s="5" t="str">
        <f>VLOOKUP(F349,route!A:B,2,FALSE)</f>
        <v>P3 Curd A</v>
      </c>
      <c r="E349" s="193">
        <v>458</v>
      </c>
      <c r="F349" s="265" t="s">
        <v>468</v>
      </c>
      <c r="G349" s="231" t="s">
        <v>1682</v>
      </c>
      <c r="H349" s="193" t="s">
        <v>3370</v>
      </c>
      <c r="I349" s="193" t="s">
        <v>1682</v>
      </c>
      <c r="K349" s="193" t="s">
        <v>2628</v>
      </c>
      <c r="L349" s="193"/>
      <c r="M349" s="5" t="s">
        <v>676</v>
      </c>
      <c r="N349" s="21" t="s">
        <v>663</v>
      </c>
      <c r="O349" s="25"/>
      <c r="P349" s="21" t="s">
        <v>663</v>
      </c>
      <c r="Q349" s="21" t="s">
        <v>663</v>
      </c>
      <c r="R349" s="21" t="s">
        <v>16</v>
      </c>
      <c r="S349" s="21" t="s">
        <v>663</v>
      </c>
      <c r="T349" s="21" t="s">
        <v>663</v>
      </c>
      <c r="U349" s="21" t="s">
        <v>16</v>
      </c>
      <c r="V349" s="25"/>
      <c r="W349" s="21" t="s">
        <v>16</v>
      </c>
      <c r="X349" s="21" t="s">
        <v>16</v>
      </c>
      <c r="Y349" s="21" t="s">
        <v>663</v>
      </c>
      <c r="Z349" s="21" t="s">
        <v>4</v>
      </c>
      <c r="AA349" s="21" t="s">
        <v>663</v>
      </c>
      <c r="AB349" s="21"/>
      <c r="AC349" s="214"/>
      <c r="AD349" s="214"/>
      <c r="AE349" s="21" t="s">
        <v>4</v>
      </c>
      <c r="AF349" s="21" t="s">
        <v>16</v>
      </c>
      <c r="AG349" s="21" t="s">
        <v>16</v>
      </c>
      <c r="AH349" s="21" t="s">
        <v>664</v>
      </c>
      <c r="AI349" s="21" t="s">
        <v>664</v>
      </c>
      <c r="AJ349" s="21" t="s">
        <v>664</v>
      </c>
      <c r="AK349" s="21" t="s">
        <v>819</v>
      </c>
      <c r="AL349" s="21" t="s">
        <v>16</v>
      </c>
      <c r="AM349" s="24"/>
      <c r="AN349" s="387"/>
      <c r="AO349" s="314" t="e">
        <f>VLOOKUP(AN349,#REF!,1,FALSE)</f>
        <v>#REF!</v>
      </c>
      <c r="AP349" s="315">
        <f>VLOOKUP(F349,'Monthly AMS report'!GN:GO,2,FALSE)</f>
        <v>44481</v>
      </c>
      <c r="AQ349" s="316">
        <v>0.153</v>
      </c>
      <c r="AR349" s="3"/>
      <c r="AS349" s="3"/>
      <c r="AT349" s="5"/>
      <c r="AU349" s="5">
        <v>16</v>
      </c>
      <c r="AV349" s="5" t="e">
        <v>#N/A</v>
      </c>
      <c r="AW349" s="5"/>
      <c r="AX349" s="5"/>
      <c r="AY349" s="5"/>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c r="DI349" s="3"/>
      <c r="DJ349" s="3"/>
      <c r="DK349" s="3"/>
      <c r="DL349" s="3"/>
      <c r="DM349" s="3"/>
      <c r="DN349" s="3"/>
      <c r="DO349" s="3"/>
      <c r="DP349" s="3"/>
      <c r="DQ349" s="3"/>
      <c r="DR349" s="3"/>
      <c r="DS349" s="3"/>
      <c r="DT349" s="3"/>
      <c r="DU349" s="3"/>
      <c r="DV349" s="3"/>
      <c r="DW349" s="3"/>
      <c r="DX349" s="3"/>
      <c r="DY349" s="3"/>
      <c r="DZ349" s="3"/>
      <c r="EA349" s="3"/>
      <c r="EB349" s="3"/>
      <c r="EC349" s="3"/>
      <c r="ED349" s="3"/>
      <c r="EE349" s="3"/>
      <c r="EF349" s="3"/>
      <c r="EG349" s="3"/>
      <c r="EH349" s="3"/>
      <c r="EI349" s="3"/>
      <c r="EJ349" s="3"/>
      <c r="EK349" s="3"/>
      <c r="EL349" s="3"/>
      <c r="EM349" s="3"/>
      <c r="EN349" s="3"/>
      <c r="EO349" s="3"/>
      <c r="EP349" s="3"/>
      <c r="EQ349" s="3"/>
      <c r="ER349" s="3"/>
      <c r="ES349" s="3"/>
      <c r="ET349" s="3"/>
      <c r="EU349" s="3"/>
      <c r="EV349" s="3"/>
      <c r="EW349" s="3"/>
      <c r="EX349" s="3"/>
      <c r="EY349" s="3"/>
      <c r="EZ349" s="3"/>
      <c r="FA349" s="3"/>
      <c r="FB349" s="3"/>
      <c r="FC349" s="3"/>
      <c r="FD349" s="3"/>
      <c r="FE349" s="3"/>
      <c r="FF349" s="3"/>
      <c r="FG349" s="3"/>
      <c r="FH349" s="3"/>
      <c r="FI349" s="3"/>
      <c r="FJ349" s="3"/>
      <c r="FK349" s="3"/>
      <c r="FL349" s="3"/>
      <c r="FM349" s="3"/>
      <c r="FN349" s="3"/>
      <c r="FO349" s="3"/>
      <c r="FP349" s="3"/>
      <c r="FQ349" s="3"/>
      <c r="FR349" s="3"/>
      <c r="FS349" s="3"/>
      <c r="FT349" s="3"/>
      <c r="FU349" s="3"/>
      <c r="FV349" s="3"/>
      <c r="FW349" s="19"/>
    </row>
    <row r="350" spans="1:181" ht="16.5" customHeight="1" x14ac:dyDescent="0.2">
      <c r="A350" s="43" t="s">
        <v>1683</v>
      </c>
      <c r="B350" s="3"/>
      <c r="C350" s="323" t="s">
        <v>1684</v>
      </c>
      <c r="D350" s="5" t="str">
        <f>VLOOKUP(F350,route!A:B,2,FALSE)</f>
        <v>P3 Curd A</v>
      </c>
      <c r="E350" s="193">
        <v>580</v>
      </c>
      <c r="F350" s="265" t="s">
        <v>469</v>
      </c>
      <c r="G350" s="231" t="s">
        <v>1685</v>
      </c>
      <c r="H350" s="193" t="s">
        <v>3371</v>
      </c>
      <c r="I350" s="193" t="s">
        <v>1685</v>
      </c>
      <c r="K350" s="193" t="s">
        <v>2628</v>
      </c>
      <c r="L350" s="193"/>
      <c r="M350" s="5" t="s">
        <v>676</v>
      </c>
      <c r="N350" s="21" t="s">
        <v>663</v>
      </c>
      <c r="O350" s="25"/>
      <c r="P350" s="21" t="s">
        <v>663</v>
      </c>
      <c r="Q350" s="21" t="s">
        <v>663</v>
      </c>
      <c r="R350" s="21" t="s">
        <v>16</v>
      </c>
      <c r="S350" s="21" t="s">
        <v>16</v>
      </c>
      <c r="T350" s="21" t="s">
        <v>663</v>
      </c>
      <c r="U350" s="21" t="s">
        <v>16</v>
      </c>
      <c r="V350" s="25"/>
      <c r="W350" s="21" t="s">
        <v>16</v>
      </c>
      <c r="X350" s="21" t="s">
        <v>16</v>
      </c>
      <c r="Y350" s="21" t="s">
        <v>663</v>
      </c>
      <c r="Z350" s="21" t="s">
        <v>4</v>
      </c>
      <c r="AA350" s="21" t="s">
        <v>663</v>
      </c>
      <c r="AB350" s="21"/>
      <c r="AC350" s="214"/>
      <c r="AD350" s="214"/>
      <c r="AE350" s="21" t="s">
        <v>4</v>
      </c>
      <c r="AF350" s="21" t="s">
        <v>16</v>
      </c>
      <c r="AG350" s="21" t="s">
        <v>16</v>
      </c>
      <c r="AH350" s="21" t="s">
        <v>664</v>
      </c>
      <c r="AI350" s="21" t="s">
        <v>664</v>
      </c>
      <c r="AJ350" s="21" t="s">
        <v>664</v>
      </c>
      <c r="AK350" s="21" t="s">
        <v>819</v>
      </c>
      <c r="AL350" s="21" t="s">
        <v>16</v>
      </c>
      <c r="AM350" s="24"/>
      <c r="AN350" s="387"/>
      <c r="AO350" s="314" t="e">
        <f>VLOOKUP(AN350,#REF!,1,FALSE)</f>
        <v>#REF!</v>
      </c>
      <c r="AP350" s="315">
        <f>VLOOKUP(F350,'Monthly AMS report'!GN:GO,2,FALSE)</f>
        <v>44481</v>
      </c>
      <c r="AQ350" s="316">
        <v>0.18099999999999999</v>
      </c>
      <c r="AR350" s="3"/>
      <c r="AS350" s="3"/>
      <c r="AT350" s="5"/>
      <c r="AU350" s="5">
        <v>8</v>
      </c>
      <c r="AV350" s="5" t="e">
        <v>#N/A</v>
      </c>
      <c r="AW350" s="5"/>
      <c r="AX350" s="5"/>
      <c r="AY350" s="5"/>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c r="DA350" s="3"/>
      <c r="DB350" s="3"/>
      <c r="DC350" s="3"/>
      <c r="DD350" s="3"/>
      <c r="DE350" s="3"/>
      <c r="DF350" s="3"/>
      <c r="DG350" s="3"/>
      <c r="DH350" s="3"/>
      <c r="DI350" s="3"/>
      <c r="DJ350" s="3"/>
      <c r="DK350" s="3"/>
      <c r="DL350" s="3"/>
      <c r="DM350" s="3"/>
      <c r="DN350" s="3"/>
      <c r="DO350" s="3"/>
      <c r="DP350" s="3"/>
      <c r="DQ350" s="3"/>
      <c r="DR350" s="3"/>
      <c r="DS350" s="3"/>
      <c r="DT350" s="3"/>
      <c r="DU350" s="3"/>
      <c r="DV350" s="3"/>
      <c r="DW350" s="3"/>
      <c r="DX350" s="3"/>
      <c r="DY350" s="3"/>
      <c r="DZ350" s="3"/>
      <c r="EA350" s="3"/>
      <c r="EB350" s="3"/>
      <c r="EC350" s="3"/>
      <c r="ED350" s="3"/>
      <c r="EE350" s="3"/>
      <c r="EF350" s="3"/>
      <c r="EG350" s="3"/>
      <c r="EH350" s="3"/>
      <c r="EI350" s="3"/>
      <c r="EJ350" s="3"/>
      <c r="EK350" s="3"/>
      <c r="EL350" s="3"/>
      <c r="EM350" s="3"/>
      <c r="EN350" s="3"/>
      <c r="EO350" s="3"/>
      <c r="EP350" s="3"/>
      <c r="EQ350" s="3"/>
      <c r="ER350" s="3"/>
      <c r="ES350" s="3"/>
      <c r="ET350" s="3"/>
      <c r="EU350" s="3"/>
      <c r="EV350" s="3"/>
      <c r="EW350" s="3"/>
      <c r="EX350" s="3"/>
      <c r="EY350" s="3"/>
      <c r="EZ350" s="3"/>
      <c r="FA350" s="3"/>
      <c r="FB350" s="3"/>
      <c r="FC350" s="3"/>
      <c r="FD350" s="3"/>
      <c r="FE350" s="3"/>
      <c r="FF350" s="3"/>
      <c r="FG350" s="3"/>
      <c r="FH350" s="3"/>
      <c r="FI350" s="3"/>
      <c r="FJ350" s="3"/>
      <c r="FK350" s="3"/>
      <c r="FL350" s="3"/>
      <c r="FM350" s="3"/>
      <c r="FN350" s="3"/>
      <c r="FO350" s="3"/>
      <c r="FP350" s="3"/>
      <c r="FQ350" s="3"/>
      <c r="FR350" s="3"/>
      <c r="FS350" s="3"/>
      <c r="FT350" s="3"/>
      <c r="FU350" s="3"/>
      <c r="FV350" s="3"/>
      <c r="FW350" s="19"/>
    </row>
    <row r="351" spans="1:181" ht="16.5" customHeight="1" x14ac:dyDescent="0.2">
      <c r="A351" s="43" t="s">
        <v>1693</v>
      </c>
      <c r="B351" s="3"/>
      <c r="C351" s="323" t="s">
        <v>1694</v>
      </c>
      <c r="D351" s="5" t="str">
        <f>VLOOKUP(F351,route!A:B,2,FALSE)</f>
        <v>P3 Curd A</v>
      </c>
      <c r="E351" s="193">
        <v>628</v>
      </c>
      <c r="F351" s="265" t="s">
        <v>475</v>
      </c>
      <c r="G351" s="231" t="s">
        <v>1695</v>
      </c>
      <c r="H351" s="193" t="s">
        <v>3372</v>
      </c>
      <c r="I351" s="193" t="s">
        <v>1695</v>
      </c>
      <c r="K351" s="193" t="s">
        <v>2628</v>
      </c>
      <c r="L351" s="193"/>
      <c r="M351" s="5" t="s">
        <v>676</v>
      </c>
      <c r="N351" s="21" t="s">
        <v>663</v>
      </c>
      <c r="O351" s="25"/>
      <c r="P351" s="21" t="s">
        <v>663</v>
      </c>
      <c r="Q351" s="21" t="s">
        <v>663</v>
      </c>
      <c r="R351" s="21" t="s">
        <v>663</v>
      </c>
      <c r="S351" s="21" t="s">
        <v>663</v>
      </c>
      <c r="T351" s="21" t="s">
        <v>663</v>
      </c>
      <c r="U351" s="21" t="s">
        <v>16</v>
      </c>
      <c r="V351" s="25"/>
      <c r="W351" s="21" t="s">
        <v>16</v>
      </c>
      <c r="X351" s="21" t="s">
        <v>663</v>
      </c>
      <c r="Y351" s="21" t="s">
        <v>663</v>
      </c>
      <c r="Z351" s="21" t="s">
        <v>16</v>
      </c>
      <c r="AA351" s="21" t="s">
        <v>663</v>
      </c>
      <c r="AB351" s="21"/>
      <c r="AC351" s="214"/>
      <c r="AD351" s="214"/>
      <c r="AE351" s="21" t="s">
        <v>4</v>
      </c>
      <c r="AF351" s="21" t="s">
        <v>4</v>
      </c>
      <c r="AG351" s="21" t="s">
        <v>4</v>
      </c>
      <c r="AH351" s="21" t="s">
        <v>664</v>
      </c>
      <c r="AI351" s="21" t="s">
        <v>664</v>
      </c>
      <c r="AJ351" s="21" t="s">
        <v>664</v>
      </c>
      <c r="AK351" s="21" t="s">
        <v>819</v>
      </c>
      <c r="AL351" s="21" t="s">
        <v>16</v>
      </c>
      <c r="AN351" s="387"/>
      <c r="AO351" s="314" t="e">
        <f>VLOOKUP(AN351,#REF!,1,FALSE)</f>
        <v>#REF!</v>
      </c>
      <c r="AP351" s="315">
        <f>VLOOKUP(F351,'Monthly AMS report'!GN:GO,2,FALSE)</f>
        <v>44481</v>
      </c>
      <c r="AQ351" s="316">
        <v>0.34200000000000003</v>
      </c>
      <c r="AR351" s="3"/>
      <c r="AS351" s="3"/>
      <c r="AT351" s="5"/>
      <c r="AU351" s="5">
        <v>8</v>
      </c>
      <c r="AV351" s="5" t="e">
        <v>#N/A</v>
      </c>
      <c r="AW351" s="5"/>
      <c r="AX351" s="5"/>
      <c r="AY351" s="5"/>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c r="DA351" s="3"/>
      <c r="DB351" s="3"/>
      <c r="DC351" s="3"/>
      <c r="DD351" s="3"/>
      <c r="DE351" s="3"/>
      <c r="DF351" s="3"/>
      <c r="DG351" s="3"/>
      <c r="DH351" s="3"/>
      <c r="DI351" s="3"/>
      <c r="DJ351" s="3"/>
      <c r="DK351" s="3"/>
      <c r="DL351" s="3"/>
      <c r="DM351" s="3"/>
      <c r="DN351" s="3"/>
      <c r="DO351" s="3"/>
      <c r="DP351" s="3"/>
      <c r="DQ351" s="3"/>
      <c r="DR351" s="3"/>
      <c r="DS351" s="3"/>
      <c r="DT351" s="3"/>
      <c r="DU351" s="3"/>
      <c r="DV351" s="3"/>
      <c r="DW351" s="3"/>
      <c r="DX351" s="3"/>
      <c r="DY351" s="3"/>
      <c r="DZ351" s="3"/>
      <c r="EA351" s="3"/>
      <c r="EB351" s="3"/>
      <c r="EC351" s="3"/>
      <c r="ED351" s="3"/>
      <c r="EE351" s="3"/>
      <c r="EF351" s="3"/>
      <c r="EG351" s="3"/>
      <c r="EH351" s="3"/>
      <c r="EI351" s="3"/>
      <c r="EJ351" s="3"/>
      <c r="EK351" s="3"/>
      <c r="EL351" s="3"/>
      <c r="EM351" s="3"/>
      <c r="EN351" s="3"/>
      <c r="EO351" s="3"/>
      <c r="EP351" s="3"/>
      <c r="EQ351" s="3"/>
      <c r="ER351" s="3"/>
      <c r="ES351" s="3"/>
      <c r="ET351" s="3"/>
      <c r="EU351" s="3"/>
      <c r="EV351" s="3"/>
      <c r="EW351" s="3"/>
      <c r="EX351" s="3"/>
      <c r="EY351" s="3"/>
      <c r="EZ351" s="3"/>
      <c r="FA351" s="3"/>
      <c r="FB351" s="3"/>
      <c r="FC351" s="3"/>
      <c r="FD351" s="3"/>
      <c r="FE351" s="3"/>
      <c r="FF351" s="3"/>
      <c r="FG351" s="3"/>
      <c r="FH351" s="3"/>
      <c r="FI351" s="3"/>
      <c r="FJ351" s="3"/>
      <c r="FK351" s="3"/>
      <c r="FL351" s="3"/>
      <c r="FM351" s="3"/>
      <c r="FN351" s="3"/>
      <c r="FO351" s="3"/>
      <c r="FP351" s="3"/>
      <c r="FQ351" s="3"/>
      <c r="FR351" s="3"/>
      <c r="FS351" s="3"/>
      <c r="FT351" s="3"/>
      <c r="FU351" s="3"/>
      <c r="FV351" s="3"/>
      <c r="FW351" s="19"/>
    </row>
    <row r="352" spans="1:181" ht="16.5" customHeight="1" x14ac:dyDescent="0.2">
      <c r="A352" s="43" t="s">
        <v>1696</v>
      </c>
      <c r="B352" s="3"/>
      <c r="C352" s="323" t="s">
        <v>1697</v>
      </c>
      <c r="D352" s="5" t="str">
        <f>VLOOKUP(F352,route!A:B,2,FALSE)</f>
        <v>P3 Curd A</v>
      </c>
      <c r="E352" s="193">
        <v>630</v>
      </c>
      <c r="F352" s="265" t="s">
        <v>477</v>
      </c>
      <c r="G352" s="231" t="s">
        <v>1698</v>
      </c>
      <c r="H352" s="193" t="s">
        <v>3373</v>
      </c>
      <c r="I352" s="193" t="s">
        <v>1698</v>
      </c>
      <c r="K352" s="193" t="s">
        <v>2628</v>
      </c>
      <c r="L352" s="193"/>
      <c r="M352" s="5" t="s">
        <v>676</v>
      </c>
      <c r="N352" s="21" t="s">
        <v>663</v>
      </c>
      <c r="O352" s="25"/>
      <c r="P352" s="21" t="s">
        <v>663</v>
      </c>
      <c r="Q352" s="21" t="s">
        <v>663</v>
      </c>
      <c r="R352" s="21" t="s">
        <v>16</v>
      </c>
      <c r="S352" s="21" t="s">
        <v>663</v>
      </c>
      <c r="T352" s="21" t="s">
        <v>663</v>
      </c>
      <c r="U352" s="21" t="s">
        <v>16</v>
      </c>
      <c r="V352" s="25"/>
      <c r="W352" s="21" t="s">
        <v>16</v>
      </c>
      <c r="X352" s="21" t="s">
        <v>663</v>
      </c>
      <c r="Y352" s="21" t="s">
        <v>663</v>
      </c>
      <c r="Z352" s="21" t="s">
        <v>16</v>
      </c>
      <c r="AA352" s="21" t="s">
        <v>663</v>
      </c>
      <c r="AB352" s="21"/>
      <c r="AC352" s="214"/>
      <c r="AD352" s="214"/>
      <c r="AE352" s="21" t="s">
        <v>4</v>
      </c>
      <c r="AF352" s="21" t="s">
        <v>4</v>
      </c>
      <c r="AG352" s="21" t="s">
        <v>4</v>
      </c>
      <c r="AH352" s="21" t="s">
        <v>664</v>
      </c>
      <c r="AI352" s="21" t="s">
        <v>664</v>
      </c>
      <c r="AJ352" s="21" t="s">
        <v>664</v>
      </c>
      <c r="AK352" s="21" t="s">
        <v>819</v>
      </c>
      <c r="AL352" s="21" t="s">
        <v>16</v>
      </c>
      <c r="AM352" s="24"/>
      <c r="AN352" s="387"/>
      <c r="AO352" s="314" t="e">
        <f>VLOOKUP(AN352,#REF!,1,FALSE)</f>
        <v>#REF!</v>
      </c>
      <c r="AP352" s="315">
        <f>VLOOKUP(F352,'Monthly AMS report'!GN:GO,2,FALSE)</f>
        <v>44481</v>
      </c>
      <c r="AQ352" s="316">
        <v>8.6999999999999994E-2</v>
      </c>
      <c r="AR352" s="3"/>
      <c r="AS352" s="3"/>
      <c r="AT352" s="5"/>
      <c r="AU352" s="5">
        <v>16</v>
      </c>
      <c r="AV352" s="5" t="e">
        <v>#N/A</v>
      </c>
      <c r="AW352" s="5"/>
      <c r="AX352" s="5"/>
      <c r="AY352" s="5"/>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c r="DA352" s="3"/>
      <c r="DB352" s="3"/>
      <c r="DC352" s="3"/>
      <c r="DD352" s="3"/>
      <c r="DE352" s="3"/>
      <c r="DF352" s="3"/>
      <c r="DG352" s="3"/>
      <c r="DH352" s="3"/>
      <c r="DI352" s="3"/>
      <c r="DJ352" s="3"/>
      <c r="DK352" s="3"/>
      <c r="DL352" s="3"/>
      <c r="DM352" s="3"/>
      <c r="DN352" s="3"/>
      <c r="DO352" s="3"/>
      <c r="DP352" s="3"/>
      <c r="DQ352" s="3"/>
      <c r="DR352" s="3"/>
      <c r="DS352" s="3"/>
      <c r="DT352" s="3"/>
      <c r="DU352" s="3"/>
      <c r="DV352" s="3"/>
      <c r="DW352" s="3"/>
      <c r="DX352" s="3"/>
      <c r="DY352" s="3"/>
      <c r="DZ352" s="3"/>
      <c r="EA352" s="3"/>
      <c r="EB352" s="3"/>
      <c r="EC352" s="3"/>
      <c r="ED352" s="3"/>
      <c r="EE352" s="3"/>
      <c r="EF352" s="3"/>
      <c r="EG352" s="3"/>
      <c r="EH352" s="3"/>
      <c r="EI352" s="3"/>
      <c r="EJ352" s="3"/>
      <c r="EK352" s="3"/>
      <c r="EL352" s="3"/>
      <c r="EM352" s="3"/>
      <c r="EN352" s="3"/>
      <c r="EO352" s="3"/>
      <c r="EP352" s="3"/>
      <c r="EQ352" s="3"/>
      <c r="ER352" s="3"/>
      <c r="ES352" s="3"/>
      <c r="ET352" s="3"/>
      <c r="EU352" s="3"/>
      <c r="EV352" s="3"/>
      <c r="EW352" s="3"/>
      <c r="EX352" s="3"/>
      <c r="EY352" s="3"/>
      <c r="EZ352" s="3"/>
      <c r="FA352" s="3"/>
      <c r="FB352" s="3"/>
      <c r="FC352" s="3"/>
      <c r="FD352" s="3"/>
      <c r="FE352" s="3"/>
      <c r="FF352" s="3"/>
      <c r="FG352" s="3"/>
      <c r="FH352" s="3"/>
      <c r="FI352" s="3"/>
      <c r="FJ352" s="3"/>
      <c r="FK352" s="3"/>
      <c r="FL352" s="3"/>
      <c r="FM352" s="3"/>
      <c r="FN352" s="3"/>
      <c r="FO352" s="3"/>
      <c r="FP352" s="3"/>
      <c r="FQ352" s="3"/>
      <c r="FR352" s="3"/>
      <c r="FS352" s="3"/>
      <c r="FT352" s="3"/>
      <c r="FU352" s="3"/>
      <c r="FV352" s="3"/>
      <c r="FW352" s="19"/>
    </row>
    <row r="353" spans="1:179" ht="16.5" customHeight="1" x14ac:dyDescent="0.2">
      <c r="A353" s="43" t="s">
        <v>1850</v>
      </c>
      <c r="B353" s="3"/>
      <c r="C353" s="323" t="s">
        <v>1851</v>
      </c>
      <c r="D353" s="5" t="str">
        <f>VLOOKUP(F353,route!A:B,2,FALSE)</f>
        <v>P3 Curd B</v>
      </c>
      <c r="E353" s="193">
        <v>6326</v>
      </c>
      <c r="F353" s="265" t="s">
        <v>493</v>
      </c>
      <c r="G353" s="231" t="s">
        <v>1852</v>
      </c>
      <c r="H353" s="193" t="s">
        <v>3374</v>
      </c>
      <c r="I353" s="193" t="s">
        <v>1852</v>
      </c>
      <c r="K353" s="193" t="s">
        <v>2628</v>
      </c>
      <c r="L353" s="193"/>
      <c r="M353" s="5" t="s">
        <v>676</v>
      </c>
      <c r="N353" s="21" t="s">
        <v>16</v>
      </c>
      <c r="O353" s="25"/>
      <c r="P353" s="21" t="s">
        <v>16</v>
      </c>
      <c r="Q353" s="21" t="s">
        <v>16</v>
      </c>
      <c r="R353" s="21" t="s">
        <v>16</v>
      </c>
      <c r="S353" s="21" t="s">
        <v>16</v>
      </c>
      <c r="T353" s="21" t="s">
        <v>663</v>
      </c>
      <c r="U353" s="21" t="s">
        <v>16</v>
      </c>
      <c r="V353" s="25"/>
      <c r="W353" s="21" t="s">
        <v>16</v>
      </c>
      <c r="X353" s="21" t="s">
        <v>16</v>
      </c>
      <c r="Y353" s="21" t="s">
        <v>663</v>
      </c>
      <c r="Z353" s="21" t="s">
        <v>4</v>
      </c>
      <c r="AA353" s="21">
        <v>2</v>
      </c>
      <c r="AB353" s="21"/>
      <c r="AC353" s="214"/>
      <c r="AD353" s="214"/>
      <c r="AE353" s="21" t="s">
        <v>663</v>
      </c>
      <c r="AF353" s="21" t="s">
        <v>16</v>
      </c>
      <c r="AG353" s="21" t="s">
        <v>4</v>
      </c>
      <c r="AH353" s="21" t="s">
        <v>16</v>
      </c>
      <c r="AI353" s="21" t="s">
        <v>664</v>
      </c>
      <c r="AJ353" s="21" t="s">
        <v>16</v>
      </c>
      <c r="AK353" s="21" t="s">
        <v>819</v>
      </c>
      <c r="AL353" s="21" t="s">
        <v>16</v>
      </c>
      <c r="AM353" s="201" t="s">
        <v>3375</v>
      </c>
      <c r="AN353" s="387"/>
      <c r="AO353" s="314" t="e">
        <f>VLOOKUP(AN353,#REF!,1,FALSE)</f>
        <v>#REF!</v>
      </c>
      <c r="AP353" s="315">
        <f>VLOOKUP(F353,'Monthly AMS report'!GN:GO,2,FALSE)</f>
        <v>44481</v>
      </c>
      <c r="AQ353" s="316" t="e">
        <v>#N/A</v>
      </c>
      <c r="AR353" s="3"/>
      <c r="AS353" s="3"/>
      <c r="AT353" s="5">
        <v>6</v>
      </c>
      <c r="AU353" s="5">
        <v>16</v>
      </c>
      <c r="AV353" s="5">
        <v>5</v>
      </c>
      <c r="AW353" s="5"/>
      <c r="AX353" s="5"/>
      <c r="AY353" s="5"/>
      <c r="AZ353" s="3"/>
      <c r="BA353" s="3"/>
      <c r="BB353" s="3"/>
      <c r="BC353" s="3" t="s">
        <v>716</v>
      </c>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c r="DA353" s="3"/>
      <c r="DB353" s="3"/>
      <c r="DC353" s="3"/>
      <c r="DD353" s="3"/>
      <c r="DE353" s="3"/>
      <c r="DF353" s="3"/>
      <c r="DG353" s="3"/>
      <c r="DH353" s="3"/>
      <c r="DI353" s="3"/>
      <c r="DJ353" s="3"/>
      <c r="DK353" s="3"/>
      <c r="DL353" s="3"/>
      <c r="DM353" s="3"/>
      <c r="DN353" s="3"/>
      <c r="DO353" s="3"/>
      <c r="DP353" s="3"/>
      <c r="DQ353" s="3"/>
      <c r="DR353" s="3"/>
      <c r="DS353" s="3"/>
      <c r="DT353" s="3"/>
      <c r="DU353" s="3"/>
      <c r="DV353" s="3"/>
      <c r="DW353" s="3"/>
      <c r="DX353" s="3"/>
      <c r="DY353" s="3"/>
      <c r="DZ353" s="3"/>
      <c r="EA353" s="3"/>
      <c r="EB353" s="3"/>
      <c r="EC353" s="3"/>
      <c r="ED353" s="3"/>
      <c r="EE353" s="3"/>
      <c r="EF353" s="3"/>
      <c r="EG353" s="3"/>
      <c r="EH353" s="3"/>
      <c r="EI353" s="3"/>
      <c r="EJ353" s="3"/>
      <c r="EK353" s="3"/>
      <c r="EL353" s="3"/>
      <c r="EM353" s="3"/>
      <c r="EN353" s="3"/>
      <c r="EO353" s="3"/>
      <c r="EP353" s="3"/>
      <c r="EQ353" s="3"/>
      <c r="ER353" s="3"/>
      <c r="ES353" s="3"/>
      <c r="ET353" s="3"/>
      <c r="EU353" s="3"/>
      <c r="EV353" s="3"/>
      <c r="EW353" s="3"/>
      <c r="EX353" s="3"/>
      <c r="EY353" s="3"/>
      <c r="EZ353" s="3"/>
      <c r="FA353" s="3"/>
      <c r="FB353" s="3"/>
      <c r="FC353" s="3"/>
      <c r="FD353" s="3"/>
      <c r="FE353" s="3"/>
      <c r="FF353" s="3"/>
      <c r="FG353" s="3"/>
      <c r="FH353" s="3"/>
      <c r="FI353" s="3"/>
      <c r="FJ353" s="3"/>
      <c r="FK353" s="3"/>
      <c r="FL353" s="3"/>
      <c r="FM353" s="3"/>
      <c r="FN353" s="3"/>
      <c r="FO353" s="3"/>
      <c r="FP353" s="3"/>
      <c r="FQ353" s="3"/>
      <c r="FR353" s="3"/>
      <c r="FS353" s="3"/>
      <c r="FT353" s="3"/>
      <c r="FU353" s="3"/>
      <c r="FV353" s="3"/>
      <c r="FW353" s="19"/>
    </row>
    <row r="354" spans="1:179" ht="16.5" customHeight="1" x14ac:dyDescent="0.2">
      <c r="A354" s="138" t="s">
        <v>1626</v>
      </c>
      <c r="B354" s="197"/>
      <c r="C354" s="353" t="s">
        <v>1627</v>
      </c>
      <c r="D354" s="5" t="str">
        <f>VLOOKUP(F354,route!A:B,2,FALSE)</f>
        <v>P3 Curd A</v>
      </c>
      <c r="E354" s="193">
        <v>84</v>
      </c>
      <c r="F354" s="265" t="s">
        <v>436</v>
      </c>
      <c r="G354" s="231" t="s">
        <v>1628</v>
      </c>
      <c r="H354" s="193" t="s">
        <v>3376</v>
      </c>
      <c r="I354" s="193" t="s">
        <v>1628</v>
      </c>
      <c r="K354" s="193" t="s">
        <v>2628</v>
      </c>
      <c r="L354" s="193"/>
      <c r="M354" s="5" t="s">
        <v>676</v>
      </c>
      <c r="N354" s="21" t="s">
        <v>663</v>
      </c>
      <c r="O354" s="25"/>
      <c r="P354" s="21" t="s">
        <v>663</v>
      </c>
      <c r="Q354" s="21" t="s">
        <v>663</v>
      </c>
      <c r="R354" s="21" t="s">
        <v>16</v>
      </c>
      <c r="S354" s="21" t="s">
        <v>16</v>
      </c>
      <c r="T354" s="21" t="s">
        <v>663</v>
      </c>
      <c r="U354" s="21" t="s">
        <v>16</v>
      </c>
      <c r="V354" s="25"/>
      <c r="W354" s="21" t="s">
        <v>16</v>
      </c>
      <c r="X354" s="21" t="s">
        <v>663</v>
      </c>
      <c r="Y354" s="21" t="s">
        <v>663</v>
      </c>
      <c r="Z354" s="21" t="s">
        <v>4</v>
      </c>
      <c r="AA354" s="21" t="s">
        <v>663</v>
      </c>
      <c r="AB354" s="21"/>
      <c r="AC354" s="214"/>
      <c r="AD354" s="214"/>
      <c r="AE354" s="21" t="s">
        <v>4</v>
      </c>
      <c r="AF354" s="21" t="s">
        <v>4</v>
      </c>
      <c r="AG354" s="21" t="s">
        <v>4</v>
      </c>
      <c r="AH354" s="21" t="s">
        <v>4</v>
      </c>
      <c r="AI354" s="21" t="s">
        <v>4</v>
      </c>
      <c r="AJ354" s="21" t="s">
        <v>4</v>
      </c>
      <c r="AK354" s="21">
        <v>3</v>
      </c>
      <c r="AL354" s="21" t="s">
        <v>16</v>
      </c>
      <c r="AM354" s="195" t="s">
        <v>3377</v>
      </c>
      <c r="AN354" s="387">
        <v>7267372</v>
      </c>
      <c r="AO354" s="314" t="e">
        <f>VLOOKUP(AN354,#REF!,1,FALSE)</f>
        <v>#REF!</v>
      </c>
      <c r="AP354" s="315">
        <f>VLOOKUP(F354,'Monthly AMS report'!GN:GO,2,FALSE)</f>
        <v>44481</v>
      </c>
      <c r="AQ354" s="316">
        <v>0.122</v>
      </c>
      <c r="AR354" s="3"/>
      <c r="AS354" s="3"/>
      <c r="AT354" s="5">
        <v>6</v>
      </c>
      <c r="AU354" s="5">
        <v>16</v>
      </c>
      <c r="AV354" s="5" t="e">
        <v>#N/A</v>
      </c>
      <c r="AW354" s="5"/>
      <c r="AX354" s="5"/>
      <c r="AY354" s="5"/>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c r="DI354" s="3"/>
      <c r="DJ354" s="3"/>
      <c r="DK354" s="3"/>
      <c r="DL354" s="3"/>
      <c r="DM354" s="3"/>
      <c r="DN354" s="3"/>
      <c r="DO354" s="3"/>
      <c r="DP354" s="3"/>
      <c r="DQ354" s="3"/>
      <c r="DR354" s="3"/>
      <c r="DS354" s="3"/>
      <c r="DT354" s="3"/>
      <c r="DU354" s="3"/>
      <c r="DV354" s="3"/>
      <c r="DW354" s="3"/>
      <c r="DX354" s="3"/>
      <c r="DY354" s="3"/>
      <c r="DZ354" s="3"/>
      <c r="EA354" s="3"/>
      <c r="EB354" s="3"/>
      <c r="EC354" s="3"/>
      <c r="ED354" s="3"/>
      <c r="EE354" s="3"/>
      <c r="EF354" s="3"/>
      <c r="EG354" s="3"/>
      <c r="EH354" s="3"/>
      <c r="EI354" s="3"/>
      <c r="EJ354" s="3"/>
      <c r="EK354" s="3"/>
      <c r="EL354" s="3"/>
      <c r="EM354" s="3"/>
      <c r="EN354" s="3"/>
      <c r="EO354" s="3"/>
      <c r="EP354" s="3"/>
      <c r="EQ354" s="3"/>
      <c r="ER354" s="3"/>
      <c r="ES354" s="3"/>
      <c r="ET354" s="3"/>
      <c r="EU354" s="3"/>
      <c r="EV354" s="3"/>
      <c r="EW354" s="3"/>
      <c r="EX354" s="3"/>
      <c r="EY354" s="3"/>
      <c r="EZ354" s="3"/>
      <c r="FA354" s="3"/>
      <c r="FB354" s="3"/>
      <c r="FC354" s="3"/>
      <c r="FD354" s="3"/>
      <c r="FE354" s="3"/>
      <c r="FF354" s="3"/>
      <c r="FG354" s="3"/>
      <c r="FH354" s="3"/>
      <c r="FI354" s="3"/>
      <c r="FJ354" s="3"/>
      <c r="FK354" s="3"/>
      <c r="FL354" s="3"/>
      <c r="FM354" s="3"/>
      <c r="FN354" s="3"/>
      <c r="FO354" s="3"/>
      <c r="FP354" s="3"/>
      <c r="FQ354" s="3"/>
      <c r="FR354" s="3"/>
      <c r="FS354" s="3"/>
      <c r="FT354" s="3"/>
      <c r="FU354" s="3"/>
      <c r="FV354" s="3"/>
      <c r="FW354" s="19"/>
    </row>
    <row r="355" spans="1:179" ht="16.5" customHeight="1" x14ac:dyDescent="0.2">
      <c r="A355" s="43" t="s">
        <v>1623</v>
      </c>
      <c r="B355" s="3"/>
      <c r="C355" s="323" t="s">
        <v>1624</v>
      </c>
      <c r="D355" s="5" t="str">
        <f>VLOOKUP(F355,route!A:B,2,FALSE)</f>
        <v>P3 Curd A</v>
      </c>
      <c r="E355" s="193">
        <v>82</v>
      </c>
      <c r="F355" s="265" t="s">
        <v>435</v>
      </c>
      <c r="G355" s="231" t="s">
        <v>1625</v>
      </c>
      <c r="H355" s="193" t="s">
        <v>1625</v>
      </c>
      <c r="I355" s="193" t="s">
        <v>1625</v>
      </c>
      <c r="K355" s="193" t="s">
        <v>2628</v>
      </c>
      <c r="L355" s="193"/>
      <c r="M355" s="5" t="s">
        <v>676</v>
      </c>
      <c r="N355" s="21" t="s">
        <v>663</v>
      </c>
      <c r="O355" s="25"/>
      <c r="P355" s="21" t="s">
        <v>663</v>
      </c>
      <c r="Q355" s="21" t="s">
        <v>663</v>
      </c>
      <c r="R355" s="21" t="s">
        <v>16</v>
      </c>
      <c r="S355" s="21" t="s">
        <v>16</v>
      </c>
      <c r="T355" s="21" t="s">
        <v>663</v>
      </c>
      <c r="U355" s="21" t="s">
        <v>16</v>
      </c>
      <c r="V355" s="25"/>
      <c r="W355" s="21" t="s">
        <v>16</v>
      </c>
      <c r="X355" s="21" t="s">
        <v>663</v>
      </c>
      <c r="Y355" s="21" t="s">
        <v>663</v>
      </c>
      <c r="Z355" s="21" t="s">
        <v>4</v>
      </c>
      <c r="AA355" s="21" t="s">
        <v>663</v>
      </c>
      <c r="AB355" s="21"/>
      <c r="AC355" s="214"/>
      <c r="AD355" s="214"/>
      <c r="AE355" s="21" t="s">
        <v>4</v>
      </c>
      <c r="AF355" s="21" t="s">
        <v>4</v>
      </c>
      <c r="AG355" s="21" t="s">
        <v>4</v>
      </c>
      <c r="AH355" s="21" t="s">
        <v>664</v>
      </c>
      <c r="AI355" s="21" t="s">
        <v>664</v>
      </c>
      <c r="AJ355" s="21" t="s">
        <v>664</v>
      </c>
      <c r="AK355" s="21" t="s">
        <v>819</v>
      </c>
      <c r="AL355" s="21" t="s">
        <v>16</v>
      </c>
      <c r="AN355" s="387"/>
      <c r="AO355" s="314" t="e">
        <f>VLOOKUP(AN355,#REF!,1,FALSE)</f>
        <v>#REF!</v>
      </c>
      <c r="AP355" s="315">
        <f>VLOOKUP(F355,'Monthly AMS report'!GN:GO,2,FALSE)</f>
        <v>44481</v>
      </c>
      <c r="AQ355" s="316">
        <v>8.2000000000000003E-2</v>
      </c>
      <c r="AR355" s="3"/>
      <c r="AS355" s="3"/>
      <c r="AT355" s="5">
        <v>6</v>
      </c>
      <c r="AU355" s="5">
        <v>32</v>
      </c>
      <c r="AV355" s="5" t="e">
        <v>#N/A</v>
      </c>
      <c r="AW355" s="5"/>
      <c r="AX355" s="5"/>
      <c r="AY355" s="5"/>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c r="DA355" s="3"/>
      <c r="DB355" s="3"/>
      <c r="DC355" s="3"/>
      <c r="DD355" s="3"/>
      <c r="DE355" s="3"/>
      <c r="DF355" s="3"/>
      <c r="DG355" s="3"/>
      <c r="DH355" s="3"/>
      <c r="DI355" s="3"/>
      <c r="DJ355" s="3"/>
      <c r="DK355" s="3"/>
      <c r="DL355" s="3"/>
      <c r="DM355" s="3"/>
      <c r="DN355" s="3"/>
      <c r="DO355" s="3"/>
      <c r="DP355" s="3"/>
      <c r="DQ355" s="3"/>
      <c r="DR355" s="3"/>
      <c r="DS355" s="3"/>
      <c r="DT355" s="3"/>
      <c r="DU355" s="3"/>
      <c r="DV355" s="3"/>
      <c r="DW355" s="3"/>
      <c r="DX355" s="3"/>
      <c r="DY355" s="3"/>
      <c r="DZ355" s="3"/>
      <c r="EA355" s="3"/>
      <c r="EB355" s="3"/>
      <c r="EC355" s="3"/>
      <c r="ED355" s="3"/>
      <c r="EE355" s="3"/>
      <c r="EF355" s="3"/>
      <c r="EG355" s="3"/>
      <c r="EH355" s="3"/>
      <c r="EI355" s="3"/>
      <c r="EJ355" s="3"/>
      <c r="EK355" s="3"/>
      <c r="EL355" s="3"/>
      <c r="EM355" s="3"/>
      <c r="EN355" s="3"/>
      <c r="EO355" s="3"/>
      <c r="EP355" s="3"/>
      <c r="EQ355" s="3"/>
      <c r="ER355" s="3"/>
      <c r="ES355" s="3"/>
      <c r="ET355" s="3"/>
      <c r="EU355" s="3"/>
      <c r="EV355" s="3"/>
      <c r="EW355" s="3"/>
      <c r="EX355" s="3"/>
      <c r="EY355" s="3"/>
      <c r="EZ355" s="3"/>
      <c r="FA355" s="3"/>
      <c r="FB355" s="3"/>
      <c r="FC355" s="3"/>
      <c r="FD355" s="3"/>
      <c r="FE355" s="3"/>
      <c r="FF355" s="3"/>
      <c r="FG355" s="3"/>
      <c r="FH355" s="3"/>
      <c r="FI355" s="3"/>
      <c r="FJ355" s="3"/>
      <c r="FK355" s="3"/>
      <c r="FL355" s="3"/>
      <c r="FM355" s="3"/>
      <c r="FN355" s="3"/>
      <c r="FO355" s="3"/>
      <c r="FP355" s="3"/>
      <c r="FQ355" s="3"/>
      <c r="FR355" s="3"/>
      <c r="FS355" s="3"/>
      <c r="FT355" s="3"/>
      <c r="FU355" s="3"/>
      <c r="FV355" s="3"/>
      <c r="FW355" s="19"/>
    </row>
    <row r="356" spans="1:179" ht="16.5" customHeight="1" x14ac:dyDescent="0.25">
      <c r="A356" s="43" t="s">
        <v>1611</v>
      </c>
      <c r="B356" s="3"/>
      <c r="C356" s="323" t="s">
        <v>1612</v>
      </c>
      <c r="D356" s="5" t="str">
        <f>VLOOKUP(F356,route!A:B,2,FALSE)</f>
        <v>P3 Curd A</v>
      </c>
      <c r="E356" s="193">
        <v>30</v>
      </c>
      <c r="F356" s="265" t="s">
        <v>429</v>
      </c>
      <c r="G356" s="231" t="s">
        <v>1612</v>
      </c>
      <c r="H356" s="193" t="s">
        <v>2964</v>
      </c>
      <c r="I356" s="193" t="s">
        <v>1612</v>
      </c>
      <c r="K356" s="193" t="s">
        <v>2628</v>
      </c>
      <c r="L356" s="193"/>
      <c r="M356" s="5" t="s">
        <v>676</v>
      </c>
      <c r="N356" s="21" t="s">
        <v>663</v>
      </c>
      <c r="O356" s="25"/>
      <c r="P356" s="21" t="s">
        <v>663</v>
      </c>
      <c r="Q356" s="21" t="s">
        <v>663</v>
      </c>
      <c r="R356" s="21" t="s">
        <v>16</v>
      </c>
      <c r="S356" s="21" t="s">
        <v>16</v>
      </c>
      <c r="T356" s="21" t="s">
        <v>663</v>
      </c>
      <c r="U356" s="21" t="s">
        <v>16</v>
      </c>
      <c r="V356" s="25"/>
      <c r="W356" s="21" t="s">
        <v>16</v>
      </c>
      <c r="X356" s="21" t="s">
        <v>663</v>
      </c>
      <c r="Y356" s="21">
        <v>3</v>
      </c>
      <c r="Z356" s="21">
        <v>3</v>
      </c>
      <c r="AA356" s="21">
        <v>3</v>
      </c>
      <c r="AB356" s="21"/>
      <c r="AC356" s="214"/>
      <c r="AD356" s="214"/>
      <c r="AE356" s="21">
        <v>3</v>
      </c>
      <c r="AF356" s="21" t="s">
        <v>4</v>
      </c>
      <c r="AG356" s="21" t="s">
        <v>4</v>
      </c>
      <c r="AH356" s="21" t="s">
        <v>4</v>
      </c>
      <c r="AI356" s="21" t="s">
        <v>4</v>
      </c>
      <c r="AJ356" s="21" t="s">
        <v>4</v>
      </c>
      <c r="AK356" s="21">
        <v>3</v>
      </c>
      <c r="AL356" s="21" t="s">
        <v>16</v>
      </c>
      <c r="AM356" s="195" t="s">
        <v>3378</v>
      </c>
      <c r="AN356" s="317">
        <v>7245813</v>
      </c>
      <c r="AO356" s="314" t="e">
        <f>VLOOKUP(AN356,#REF!,1,FALSE)</f>
        <v>#REF!</v>
      </c>
      <c r="AP356" s="315">
        <f>VLOOKUP(F356,'Monthly AMS report'!GN:GO,2,FALSE)</f>
        <v>44481</v>
      </c>
      <c r="AQ356" s="316">
        <v>0.40799999999999997</v>
      </c>
      <c r="AR356" s="3"/>
      <c r="AS356" s="3"/>
      <c r="AT356" s="5">
        <v>4</v>
      </c>
      <c r="AU356" s="5">
        <v>16</v>
      </c>
      <c r="AV356" s="5" t="e">
        <v>#N/A</v>
      </c>
      <c r="AW356" s="5"/>
      <c r="AX356" s="5"/>
      <c r="AY356" s="5"/>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c r="DA356" s="3"/>
      <c r="DB356" s="3"/>
      <c r="DC356" s="3"/>
      <c r="DD356" s="3"/>
      <c r="DE356" s="3"/>
      <c r="DF356" s="3"/>
      <c r="DG356" s="3"/>
      <c r="DH356" s="3"/>
      <c r="DI356" s="3"/>
      <c r="DJ356" s="3"/>
      <c r="DK356" s="3"/>
      <c r="DL356" s="3"/>
      <c r="DM356" s="3"/>
      <c r="DN356" s="3"/>
      <c r="DO356" s="3"/>
      <c r="DP356" s="3"/>
      <c r="DQ356" s="3"/>
      <c r="DR356" s="3"/>
      <c r="DS356" s="3"/>
      <c r="DT356" s="3"/>
      <c r="DU356" s="3"/>
      <c r="DV356" s="3"/>
      <c r="DW356" s="3"/>
      <c r="DX356" s="3"/>
      <c r="DY356" s="3"/>
      <c r="DZ356" s="3"/>
      <c r="EA356" s="3"/>
      <c r="EB356" s="3"/>
      <c r="EC356" s="3"/>
      <c r="ED356" s="3"/>
      <c r="EE356" s="3"/>
      <c r="EF356" s="3"/>
      <c r="EG356" s="3"/>
      <c r="EH356" s="3"/>
      <c r="EI356" s="3"/>
      <c r="EJ356" s="3"/>
      <c r="EK356" s="3"/>
      <c r="EL356" s="3"/>
      <c r="EM356" s="3"/>
      <c r="EN356" s="3"/>
      <c r="EO356" s="3"/>
      <c r="EP356" s="3"/>
      <c r="EQ356" s="3"/>
      <c r="ER356" s="3"/>
      <c r="ES356" s="3"/>
      <c r="ET356" s="3"/>
      <c r="EU356" s="3"/>
      <c r="EV356" s="3"/>
      <c r="EW356" s="3"/>
      <c r="EX356" s="3"/>
      <c r="EY356" s="3"/>
      <c r="EZ356" s="3"/>
      <c r="FA356" s="3"/>
      <c r="FB356" s="3"/>
      <c r="FC356" s="3"/>
      <c r="FD356" s="3"/>
      <c r="FE356" s="3"/>
      <c r="FF356" s="3"/>
      <c r="FG356" s="3"/>
      <c r="FH356" s="3"/>
      <c r="FI356" s="3"/>
      <c r="FJ356" s="3"/>
      <c r="FK356" s="3"/>
      <c r="FL356" s="3"/>
      <c r="FM356" s="3"/>
      <c r="FN356" s="3"/>
      <c r="FO356" s="3"/>
      <c r="FP356" s="3"/>
      <c r="FQ356" s="3"/>
      <c r="FR356" s="3"/>
      <c r="FS356" s="3"/>
      <c r="FT356" s="3"/>
      <c r="FU356" s="3"/>
      <c r="FV356" s="3"/>
      <c r="FW356" s="19"/>
    </row>
    <row r="357" spans="1:179" ht="16.5" customHeight="1" x14ac:dyDescent="0.25">
      <c r="A357" s="43" t="s">
        <v>1629</v>
      </c>
      <c r="B357" s="3"/>
      <c r="C357" s="323" t="s">
        <v>1630</v>
      </c>
      <c r="D357" s="5" t="str">
        <f>VLOOKUP(F357,route!A:B,2,FALSE)</f>
        <v>P3 Curd A</v>
      </c>
      <c r="E357" s="233">
        <v>85</v>
      </c>
      <c r="F357" s="265" t="s">
        <v>437</v>
      </c>
      <c r="G357" s="231" t="s">
        <v>1178</v>
      </c>
      <c r="H357" s="193" t="s">
        <v>2969</v>
      </c>
      <c r="I357" s="193" t="s">
        <v>1178</v>
      </c>
      <c r="K357" s="193" t="s">
        <v>2628</v>
      </c>
      <c r="L357" s="193"/>
      <c r="M357" s="5" t="s">
        <v>676</v>
      </c>
      <c r="N357" s="21" t="s">
        <v>663</v>
      </c>
      <c r="O357" s="25"/>
      <c r="P357" s="21" t="s">
        <v>663</v>
      </c>
      <c r="Q357" s="21">
        <v>4</v>
      </c>
      <c r="R357" s="21" t="s">
        <v>663</v>
      </c>
      <c r="S357" s="21" t="s">
        <v>663</v>
      </c>
      <c r="T357" s="21" t="s">
        <v>663</v>
      </c>
      <c r="U357" s="21" t="s">
        <v>16</v>
      </c>
      <c r="V357" s="25"/>
      <c r="W357" s="21" t="s">
        <v>16</v>
      </c>
      <c r="X357" s="21">
        <v>1</v>
      </c>
      <c r="Y357" s="21">
        <v>3</v>
      </c>
      <c r="Z357" s="21">
        <v>3</v>
      </c>
      <c r="AA357" s="21">
        <v>3</v>
      </c>
      <c r="AB357" s="21"/>
      <c r="AC357" s="214"/>
      <c r="AD357" s="214"/>
      <c r="AE357" s="21">
        <v>3</v>
      </c>
      <c r="AF357" s="21">
        <v>3</v>
      </c>
      <c r="AG357" s="21">
        <v>3</v>
      </c>
      <c r="AH357" s="21">
        <v>3</v>
      </c>
      <c r="AI357" s="21">
        <v>2</v>
      </c>
      <c r="AJ357" s="21" t="s">
        <v>664</v>
      </c>
      <c r="AK357" s="21" t="s">
        <v>819</v>
      </c>
      <c r="AL357" s="21" t="s">
        <v>16</v>
      </c>
      <c r="AM357" s="195" t="s">
        <v>3379</v>
      </c>
      <c r="AN357" s="386">
        <v>7231270</v>
      </c>
      <c r="AO357" s="314" t="e">
        <f>VLOOKUP(AN357,#REF!,1,FALSE)</f>
        <v>#REF!</v>
      </c>
      <c r="AP357" s="315">
        <f>VLOOKUP(F357,'Monthly AMS report'!GN:GO,2,FALSE)</f>
        <v>44481</v>
      </c>
      <c r="AQ357" s="316">
        <v>0.309</v>
      </c>
      <c r="AR357" s="3"/>
      <c r="AS357" s="3"/>
      <c r="AT357" s="5"/>
      <c r="AU357" s="5">
        <v>12</v>
      </c>
      <c r="AV357" s="5" t="e">
        <v>#N/A</v>
      </c>
      <c r="AW357" s="5"/>
      <c r="AX357" s="5"/>
      <c r="AY357" s="5"/>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c r="DA357" s="3"/>
      <c r="DB357" s="3"/>
      <c r="DC357" s="3"/>
      <c r="DD357" s="3"/>
      <c r="DE357" s="3"/>
      <c r="DF357" s="3"/>
      <c r="DG357" s="3"/>
      <c r="DH357" s="3"/>
      <c r="DI357" s="3"/>
      <c r="DJ357" s="3"/>
      <c r="DK357" s="3"/>
      <c r="DL357" s="3"/>
      <c r="DM357" s="3"/>
      <c r="DN357" s="3"/>
      <c r="DO357" s="3"/>
      <c r="DP357" s="3"/>
      <c r="DQ357" s="3"/>
      <c r="DR357" s="3"/>
      <c r="DS357" s="3"/>
      <c r="DT357" s="3"/>
      <c r="DU357" s="3"/>
      <c r="DV357" s="3"/>
      <c r="DW357" s="3"/>
      <c r="DX357" s="3"/>
      <c r="DY357" s="3"/>
      <c r="DZ357" s="3"/>
      <c r="EA357" s="3"/>
      <c r="EB357" s="3"/>
      <c r="EC357" s="3"/>
      <c r="ED357" s="3"/>
      <c r="EE357" s="3"/>
      <c r="EF357" s="3"/>
      <c r="EG357" s="3"/>
      <c r="EH357" s="3"/>
      <c r="EI357" s="3"/>
      <c r="EJ357" s="3"/>
      <c r="EK357" s="3"/>
      <c r="EL357" s="3"/>
      <c r="EM357" s="3"/>
      <c r="EN357" s="3"/>
      <c r="EO357" s="3"/>
      <c r="EP357" s="3"/>
      <c r="EQ357" s="3"/>
      <c r="ER357" s="3"/>
      <c r="ES357" s="3"/>
      <c r="ET357" s="3"/>
      <c r="EU357" s="3"/>
      <c r="EV357" s="3"/>
      <c r="EW357" s="3"/>
      <c r="EX357" s="3"/>
      <c r="EY357" s="3"/>
      <c r="EZ357" s="3"/>
      <c r="FA357" s="3"/>
      <c r="FB357" s="3"/>
      <c r="FC357" s="3"/>
      <c r="FD357" s="3"/>
      <c r="FE357" s="3"/>
      <c r="FF357" s="3"/>
      <c r="FG357" s="3"/>
      <c r="FH357" s="3"/>
      <c r="FI357" s="3"/>
      <c r="FJ357" s="3"/>
      <c r="FK357" s="3"/>
      <c r="FL357" s="3"/>
      <c r="FM357" s="3"/>
      <c r="FN357" s="3"/>
      <c r="FO357" s="3"/>
      <c r="FP357" s="3"/>
      <c r="FQ357" s="3"/>
      <c r="FR357" s="3"/>
      <c r="FS357" s="3"/>
      <c r="FT357" s="3"/>
      <c r="FU357" s="3"/>
      <c r="FV357" s="3"/>
      <c r="FW357" s="19"/>
    </row>
    <row r="358" spans="1:179" ht="16.5" customHeight="1" x14ac:dyDescent="0.2">
      <c r="A358" s="46" t="s">
        <v>1631</v>
      </c>
      <c r="B358" s="3"/>
      <c r="C358" s="323" t="s">
        <v>1632</v>
      </c>
      <c r="D358" s="5" t="str">
        <f>VLOOKUP(F358,route!A:B,2,FALSE)</f>
        <v>P3 Curd A</v>
      </c>
      <c r="E358" s="233">
        <v>86</v>
      </c>
      <c r="F358" s="265" t="s">
        <v>439</v>
      </c>
      <c r="G358" s="231" t="s">
        <v>1181</v>
      </c>
      <c r="H358" s="193" t="s">
        <v>2971</v>
      </c>
      <c r="I358" s="193" t="s">
        <v>1181</v>
      </c>
      <c r="K358" s="193" t="s">
        <v>2628</v>
      </c>
      <c r="L358" s="193"/>
      <c r="M358" s="5" t="s">
        <v>676</v>
      </c>
      <c r="N358" s="21" t="s">
        <v>663</v>
      </c>
      <c r="O358" s="25"/>
      <c r="P358" s="21" t="s">
        <v>663</v>
      </c>
      <c r="Q358" s="21">
        <v>4</v>
      </c>
      <c r="R358" s="21" t="s">
        <v>663</v>
      </c>
      <c r="S358" s="21">
        <v>1</v>
      </c>
      <c r="T358" s="21" t="s">
        <v>663</v>
      </c>
      <c r="U358" s="21" t="s">
        <v>16</v>
      </c>
      <c r="V358" s="25"/>
      <c r="W358" s="21" t="s">
        <v>16</v>
      </c>
      <c r="X358" s="21" t="s">
        <v>663</v>
      </c>
      <c r="Y358" s="21" t="s">
        <v>663</v>
      </c>
      <c r="Z358" s="21" t="s">
        <v>4</v>
      </c>
      <c r="AA358" s="21" t="s">
        <v>663</v>
      </c>
      <c r="AB358" s="21"/>
      <c r="AC358" s="214"/>
      <c r="AD358" s="214"/>
      <c r="AE358" s="21" t="s">
        <v>4</v>
      </c>
      <c r="AF358" s="21" t="s">
        <v>4</v>
      </c>
      <c r="AG358" s="21" t="s">
        <v>4</v>
      </c>
      <c r="AH358" s="21">
        <v>3</v>
      </c>
      <c r="AI358" s="21" t="s">
        <v>664</v>
      </c>
      <c r="AJ358" s="21" t="s">
        <v>664</v>
      </c>
      <c r="AK358" s="21" t="s">
        <v>819</v>
      </c>
      <c r="AL358" s="21" t="s">
        <v>16</v>
      </c>
      <c r="AM358" s="25" t="s">
        <v>3380</v>
      </c>
      <c r="AN358" s="387"/>
      <c r="AO358" s="314" t="e">
        <f>VLOOKUP(AN358,#REF!,1,FALSE)</f>
        <v>#REF!</v>
      </c>
      <c r="AP358" s="315">
        <f>VLOOKUP(F358,'Monthly AMS report'!GN:GO,2,FALSE)</f>
        <v>44481</v>
      </c>
      <c r="AQ358" s="316">
        <v>0.38</v>
      </c>
      <c r="AR358" s="3"/>
      <c r="AS358" s="3"/>
      <c r="AT358" s="5"/>
      <c r="AU358" s="5">
        <v>12</v>
      </c>
      <c r="AV358" s="5" t="e">
        <v>#N/A</v>
      </c>
      <c r="AW358" s="5"/>
      <c r="AX358" s="5"/>
      <c r="AY358" s="5"/>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c r="DA358" s="3"/>
      <c r="DB358" s="3"/>
      <c r="DC358" s="3"/>
      <c r="DD358" s="3"/>
      <c r="DE358" s="3"/>
      <c r="DF358" s="3"/>
      <c r="DG358" s="3"/>
      <c r="DH358" s="3"/>
      <c r="DI358" s="3"/>
      <c r="DJ358" s="3"/>
      <c r="DK358" s="3"/>
      <c r="DL358" s="3"/>
      <c r="DM358" s="3"/>
      <c r="DN358" s="3"/>
      <c r="DO358" s="3"/>
      <c r="DP358" s="3"/>
      <c r="DQ358" s="3"/>
      <c r="DR358" s="3"/>
      <c r="DS358" s="3"/>
      <c r="DT358" s="3"/>
      <c r="DU358" s="3"/>
      <c r="DV358" s="3"/>
      <c r="DW358" s="3"/>
      <c r="DX358" s="3"/>
      <c r="DY358" s="3"/>
      <c r="DZ358" s="3"/>
      <c r="EA358" s="3"/>
      <c r="EB358" s="3"/>
      <c r="EC358" s="3"/>
      <c r="ED358" s="3"/>
      <c r="EE358" s="3"/>
      <c r="EF358" s="3"/>
      <c r="EG358" s="3"/>
      <c r="EH358" s="3"/>
      <c r="EI358" s="3"/>
      <c r="EJ358" s="3"/>
      <c r="EK358" s="3"/>
      <c r="EL358" s="3"/>
      <c r="EM358" s="3"/>
      <c r="EN358" s="3"/>
      <c r="EO358" s="3"/>
      <c r="EP358" s="3"/>
      <c r="EQ358" s="3"/>
      <c r="ER358" s="3"/>
      <c r="ES358" s="3"/>
      <c r="ET358" s="3"/>
      <c r="EU358" s="3"/>
      <c r="EV358" s="3"/>
      <c r="EW358" s="3"/>
      <c r="EX358" s="3"/>
      <c r="EY358" s="3"/>
      <c r="EZ358" s="3"/>
      <c r="FA358" s="3"/>
      <c r="FB358" s="3"/>
      <c r="FC358" s="3"/>
      <c r="FD358" s="3"/>
      <c r="FE358" s="3"/>
      <c r="FF358" s="3"/>
      <c r="FG358" s="3"/>
      <c r="FH358" s="3"/>
      <c r="FI358" s="3"/>
      <c r="FJ358" s="3"/>
      <c r="FK358" s="3"/>
      <c r="FL358" s="3"/>
      <c r="FM358" s="3"/>
      <c r="FN358" s="3"/>
      <c r="FO358" s="3"/>
      <c r="FP358" s="3"/>
      <c r="FQ358" s="3"/>
      <c r="FR358" s="3"/>
      <c r="FS358" s="3"/>
      <c r="FT358" s="3"/>
      <c r="FU358" s="3"/>
      <c r="FV358" s="3"/>
      <c r="FW358" s="19"/>
    </row>
    <row r="359" spans="1:179" ht="16.5" customHeight="1" x14ac:dyDescent="0.25">
      <c r="A359" s="46" t="s">
        <v>1633</v>
      </c>
      <c r="B359" s="3"/>
      <c r="C359" s="323" t="s">
        <v>1634</v>
      </c>
      <c r="D359" s="5" t="str">
        <f>VLOOKUP(F359,route!A:B,2,FALSE)</f>
        <v>P3 Curd A</v>
      </c>
      <c r="E359" s="233">
        <v>87</v>
      </c>
      <c r="F359" s="265" t="s">
        <v>440</v>
      </c>
      <c r="G359" s="231" t="s">
        <v>1185</v>
      </c>
      <c r="H359" s="193" t="s">
        <v>2973</v>
      </c>
      <c r="I359" s="193" t="s">
        <v>1185</v>
      </c>
      <c r="K359" s="193" t="s">
        <v>2628</v>
      </c>
      <c r="L359" s="193"/>
      <c r="M359" s="5" t="s">
        <v>676</v>
      </c>
      <c r="N359" s="21" t="s">
        <v>663</v>
      </c>
      <c r="O359" s="25"/>
      <c r="P359" s="21" t="s">
        <v>663</v>
      </c>
      <c r="Q359" s="21" t="s">
        <v>663</v>
      </c>
      <c r="R359" s="21" t="s">
        <v>663</v>
      </c>
      <c r="S359" s="21" t="s">
        <v>663</v>
      </c>
      <c r="T359" s="21" t="s">
        <v>663</v>
      </c>
      <c r="U359" s="21" t="s">
        <v>16</v>
      </c>
      <c r="V359" s="25"/>
      <c r="W359" s="21" t="s">
        <v>16</v>
      </c>
      <c r="X359" s="21" t="s">
        <v>663</v>
      </c>
      <c r="Y359" s="21" t="s">
        <v>663</v>
      </c>
      <c r="Z359" s="21" t="s">
        <v>4</v>
      </c>
      <c r="AA359" s="21" t="s">
        <v>663</v>
      </c>
      <c r="AB359" s="21"/>
      <c r="AC359" s="214"/>
      <c r="AD359" s="214"/>
      <c r="AE359" s="21" t="s">
        <v>4</v>
      </c>
      <c r="AF359" s="21">
        <v>3</v>
      </c>
      <c r="AG359" s="21">
        <v>2</v>
      </c>
      <c r="AH359" s="21">
        <v>2</v>
      </c>
      <c r="AI359" s="21">
        <v>2</v>
      </c>
      <c r="AJ359" s="21">
        <v>2</v>
      </c>
      <c r="AK359" s="21" t="s">
        <v>819</v>
      </c>
      <c r="AL359" s="21" t="s">
        <v>16</v>
      </c>
      <c r="AM359" s="195" t="s">
        <v>3381</v>
      </c>
      <c r="AN359" s="383">
        <v>7255484</v>
      </c>
      <c r="AO359" s="314" t="e">
        <f>VLOOKUP(AN359,#REF!,1,FALSE)</f>
        <v>#REF!</v>
      </c>
      <c r="AP359" s="315">
        <f>VLOOKUP(F359,'Monthly AMS report'!GN:GO,2,FALSE)</f>
        <v>44481</v>
      </c>
      <c r="AQ359" s="316">
        <v>0.29599999999999999</v>
      </c>
      <c r="AR359" s="3"/>
      <c r="AS359" s="3"/>
      <c r="AT359" s="5"/>
      <c r="AU359" s="5">
        <v>12</v>
      </c>
      <c r="AV359" s="5" t="e">
        <v>#N/A</v>
      </c>
      <c r="AW359" s="5"/>
      <c r="AX359" s="5"/>
      <c r="AY359" s="5"/>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c r="DA359" s="3"/>
      <c r="DB359" s="3"/>
      <c r="DC359" s="3"/>
      <c r="DD359" s="3"/>
      <c r="DE359" s="3"/>
      <c r="DF359" s="3"/>
      <c r="DG359" s="3"/>
      <c r="DH359" s="3"/>
      <c r="DI359" s="3"/>
      <c r="DJ359" s="3"/>
      <c r="DK359" s="3"/>
      <c r="DL359" s="3"/>
      <c r="DM359" s="3"/>
      <c r="DN359" s="3"/>
      <c r="DO359" s="3"/>
      <c r="DP359" s="3"/>
      <c r="DQ359" s="3"/>
      <c r="DR359" s="3"/>
      <c r="DS359" s="3"/>
      <c r="DT359" s="3"/>
      <c r="DU359" s="3"/>
      <c r="DV359" s="3"/>
      <c r="DW359" s="3"/>
      <c r="DX359" s="3"/>
      <c r="DY359" s="3"/>
      <c r="DZ359" s="3"/>
      <c r="EA359" s="3"/>
      <c r="EB359" s="3"/>
      <c r="EC359" s="3"/>
      <c r="ED359" s="3"/>
      <c r="EE359" s="3"/>
      <c r="EF359" s="3"/>
      <c r="EG359" s="3"/>
      <c r="EH359" s="3"/>
      <c r="EI359" s="3"/>
      <c r="EJ359" s="3"/>
      <c r="EK359" s="3"/>
      <c r="EL359" s="3"/>
      <c r="EM359" s="3"/>
      <c r="EN359" s="3"/>
      <c r="EO359" s="3"/>
      <c r="EP359" s="3"/>
      <c r="EQ359" s="3"/>
      <c r="ER359" s="3"/>
      <c r="ES359" s="3"/>
      <c r="ET359" s="3"/>
      <c r="EU359" s="3"/>
      <c r="EV359" s="3"/>
      <c r="EW359" s="3"/>
      <c r="EX359" s="3"/>
      <c r="EY359" s="3"/>
      <c r="EZ359" s="3"/>
      <c r="FA359" s="3"/>
      <c r="FB359" s="3"/>
      <c r="FC359" s="3"/>
      <c r="FD359" s="3"/>
      <c r="FE359" s="3"/>
      <c r="FF359" s="3"/>
      <c r="FG359" s="3"/>
      <c r="FH359" s="3"/>
      <c r="FI359" s="3"/>
      <c r="FJ359" s="3"/>
      <c r="FK359" s="3"/>
      <c r="FL359" s="3"/>
      <c r="FM359" s="3"/>
      <c r="FN359" s="3"/>
      <c r="FO359" s="3"/>
      <c r="FP359" s="3"/>
      <c r="FQ359" s="3"/>
      <c r="FR359" s="3"/>
      <c r="FS359" s="3"/>
      <c r="FT359" s="3"/>
      <c r="FU359" s="3"/>
      <c r="FV359" s="3"/>
      <c r="FW359" s="19"/>
    </row>
    <row r="360" spans="1:179" ht="16.5" customHeight="1" x14ac:dyDescent="0.2">
      <c r="A360" s="46" t="s">
        <v>1653</v>
      </c>
      <c r="B360" s="3"/>
      <c r="C360" s="323" t="s">
        <v>1654</v>
      </c>
      <c r="D360" s="5" t="str">
        <f>VLOOKUP(F360,route!A:B,2,FALSE)</f>
        <v>P3 Curd A</v>
      </c>
      <c r="E360" s="233">
        <v>145</v>
      </c>
      <c r="F360" s="265" t="s">
        <v>452</v>
      </c>
      <c r="G360" s="231" t="s">
        <v>1655</v>
      </c>
      <c r="H360" s="193" t="s">
        <v>3382</v>
      </c>
      <c r="I360" s="193" t="s">
        <v>1655</v>
      </c>
      <c r="K360" s="193" t="s">
        <v>2628</v>
      </c>
      <c r="L360" s="193"/>
      <c r="M360" s="5" t="s">
        <v>676</v>
      </c>
      <c r="N360" s="21" t="s">
        <v>663</v>
      </c>
      <c r="O360" s="25"/>
      <c r="P360" s="21" t="s">
        <v>663</v>
      </c>
      <c r="Q360" s="21" t="s">
        <v>663</v>
      </c>
      <c r="R360" s="21" t="s">
        <v>663</v>
      </c>
      <c r="S360" s="21" t="s">
        <v>663</v>
      </c>
      <c r="T360" s="21" t="s">
        <v>663</v>
      </c>
      <c r="U360" s="21" t="s">
        <v>16</v>
      </c>
      <c r="V360" s="25"/>
      <c r="W360" s="21" t="s">
        <v>16</v>
      </c>
      <c r="X360" s="21" t="s">
        <v>663</v>
      </c>
      <c r="Y360" s="21" t="s">
        <v>663</v>
      </c>
      <c r="Z360" s="21" t="s">
        <v>4</v>
      </c>
      <c r="AA360" s="21" t="s">
        <v>663</v>
      </c>
      <c r="AB360" s="21"/>
      <c r="AC360" s="214"/>
      <c r="AD360" s="214"/>
      <c r="AE360" s="21" t="s">
        <v>4</v>
      </c>
      <c r="AF360" s="21" t="s">
        <v>4</v>
      </c>
      <c r="AG360" s="21" t="s">
        <v>4</v>
      </c>
      <c r="AH360" s="21" t="s">
        <v>664</v>
      </c>
      <c r="AI360" s="21" t="s">
        <v>664</v>
      </c>
      <c r="AJ360" s="21" t="s">
        <v>664</v>
      </c>
      <c r="AK360" s="21">
        <v>2</v>
      </c>
      <c r="AL360" s="21" t="s">
        <v>16</v>
      </c>
      <c r="AM360" s="23"/>
      <c r="AN360" s="387">
        <v>7267373</v>
      </c>
      <c r="AO360" s="314" t="e">
        <f>VLOOKUP(AN360,#REF!,1,FALSE)</f>
        <v>#REF!</v>
      </c>
      <c r="AP360" s="315">
        <f>VLOOKUP(F360,'Monthly AMS report'!GN:GO,2,FALSE)</f>
        <v>44481</v>
      </c>
      <c r="AQ360" s="316">
        <v>0.2</v>
      </c>
      <c r="AR360" s="3"/>
      <c r="AS360" s="3"/>
      <c r="AT360" s="5"/>
      <c r="AU360" s="5">
        <v>12</v>
      </c>
      <c r="AV360" s="5" t="e">
        <v>#N/A</v>
      </c>
      <c r="AW360" s="5"/>
      <c r="AX360" s="5"/>
      <c r="AY360" s="5"/>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c r="DA360" s="3"/>
      <c r="DB360" s="3"/>
      <c r="DC360" s="3"/>
      <c r="DD360" s="3"/>
      <c r="DE360" s="3"/>
      <c r="DF360" s="3"/>
      <c r="DG360" s="3"/>
      <c r="DH360" s="3"/>
      <c r="DI360" s="3"/>
      <c r="DJ360" s="3"/>
      <c r="DK360" s="3"/>
      <c r="DL360" s="3"/>
      <c r="DM360" s="3"/>
      <c r="DN360" s="3"/>
      <c r="DO360" s="3"/>
      <c r="DP360" s="3"/>
      <c r="DQ360" s="3"/>
      <c r="DR360" s="3"/>
      <c r="DS360" s="3"/>
      <c r="DT360" s="3"/>
      <c r="DU360" s="3"/>
      <c r="DV360" s="3"/>
      <c r="DW360" s="3"/>
      <c r="DX360" s="3"/>
      <c r="DY360" s="3"/>
      <c r="DZ360" s="3"/>
      <c r="EA360" s="3"/>
      <c r="EB360" s="3"/>
      <c r="EC360" s="3"/>
      <c r="ED360" s="3"/>
      <c r="EE360" s="3"/>
      <c r="EF360" s="3"/>
      <c r="EG360" s="3"/>
      <c r="EH360" s="3"/>
      <c r="EI360" s="3"/>
      <c r="EJ360" s="3"/>
      <c r="EK360" s="3"/>
      <c r="EL360" s="3"/>
      <c r="EM360" s="3"/>
      <c r="EN360" s="3"/>
      <c r="EO360" s="3"/>
      <c r="EP360" s="3"/>
      <c r="EQ360" s="3"/>
      <c r="ER360" s="3"/>
      <c r="ES360" s="3"/>
      <c r="ET360" s="3"/>
      <c r="EU360" s="3"/>
      <c r="EV360" s="3"/>
      <c r="EW360" s="3"/>
      <c r="EX360" s="3"/>
      <c r="EY360" s="3"/>
      <c r="EZ360" s="3"/>
      <c r="FA360" s="3"/>
      <c r="FB360" s="3"/>
      <c r="FC360" s="3"/>
      <c r="FD360" s="3"/>
      <c r="FE360" s="3"/>
      <c r="FF360" s="3"/>
      <c r="FG360" s="3"/>
      <c r="FH360" s="3"/>
      <c r="FI360" s="3"/>
      <c r="FJ360" s="3"/>
      <c r="FK360" s="3"/>
      <c r="FL360" s="3"/>
      <c r="FM360" s="3"/>
      <c r="FN360" s="3"/>
      <c r="FO360" s="3"/>
      <c r="FP360" s="3"/>
      <c r="FQ360" s="3"/>
      <c r="FR360" s="3"/>
      <c r="FS360" s="3"/>
      <c r="FT360" s="3"/>
      <c r="FU360" s="3"/>
      <c r="FV360" s="3"/>
      <c r="FW360" s="19"/>
    </row>
    <row r="361" spans="1:179" ht="16.5" customHeight="1" x14ac:dyDescent="0.2">
      <c r="A361" s="46" t="s">
        <v>1660</v>
      </c>
      <c r="B361" s="3"/>
      <c r="C361" s="323" t="s">
        <v>1661</v>
      </c>
      <c r="D361" s="5" t="str">
        <f>VLOOKUP(F361,route!A:B,2,FALSE)</f>
        <v>P3 Curd A</v>
      </c>
      <c r="E361" s="233">
        <v>278</v>
      </c>
      <c r="F361" s="265" t="s">
        <v>455</v>
      </c>
      <c r="G361" s="231" t="s">
        <v>1188</v>
      </c>
      <c r="H361" s="193" t="s">
        <v>2976</v>
      </c>
      <c r="I361" s="193" t="s">
        <v>1188</v>
      </c>
      <c r="K361" s="193" t="s">
        <v>2628</v>
      </c>
      <c r="L361" s="193"/>
      <c r="M361" s="5" t="s">
        <v>676</v>
      </c>
      <c r="N361" s="21" t="s">
        <v>663</v>
      </c>
      <c r="O361" s="25"/>
      <c r="P361" s="21" t="s">
        <v>663</v>
      </c>
      <c r="Q361" s="21" t="s">
        <v>663</v>
      </c>
      <c r="R361" s="21" t="s">
        <v>663</v>
      </c>
      <c r="S361" s="21" t="s">
        <v>663</v>
      </c>
      <c r="T361" s="21" t="s">
        <v>663</v>
      </c>
      <c r="U361" s="21" t="s">
        <v>16</v>
      </c>
      <c r="V361" s="25"/>
      <c r="W361" s="21" t="s">
        <v>16</v>
      </c>
      <c r="X361" s="21" t="s">
        <v>663</v>
      </c>
      <c r="Y361" s="21" t="s">
        <v>663</v>
      </c>
      <c r="Z361" s="21" t="s">
        <v>4</v>
      </c>
      <c r="AA361" s="21" t="s">
        <v>663</v>
      </c>
      <c r="AB361" s="21"/>
      <c r="AC361" s="214"/>
      <c r="AD361" s="214"/>
      <c r="AE361" s="21" t="s">
        <v>4</v>
      </c>
      <c r="AF361" s="21">
        <v>2</v>
      </c>
      <c r="AG361" s="21">
        <v>2</v>
      </c>
      <c r="AH361" s="21">
        <v>2</v>
      </c>
      <c r="AI361" s="21">
        <v>2</v>
      </c>
      <c r="AJ361" s="21">
        <v>3</v>
      </c>
      <c r="AK361" s="21">
        <v>3</v>
      </c>
      <c r="AL361" s="21" t="s">
        <v>16</v>
      </c>
      <c r="AM361" s="195" t="s">
        <v>3383</v>
      </c>
      <c r="AN361" s="387" t="s">
        <v>1203</v>
      </c>
      <c r="AO361" s="314" t="e">
        <f>VLOOKUP(AN361,#REF!,1,FALSE)</f>
        <v>#REF!</v>
      </c>
      <c r="AP361" s="315">
        <f>VLOOKUP(F361,'Monthly AMS report'!GN:GO,2,FALSE)</f>
        <v>44481</v>
      </c>
      <c r="AQ361" s="316">
        <v>0.316</v>
      </c>
      <c r="AR361" s="3"/>
      <c r="AS361" s="3"/>
      <c r="AT361" s="5"/>
      <c r="AU361" s="5">
        <v>12</v>
      </c>
      <c r="AV361" s="5" t="e">
        <v>#N/A</v>
      </c>
      <c r="AW361" s="5"/>
      <c r="AX361" s="5"/>
      <c r="AY361" s="5"/>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c r="DA361" s="3"/>
      <c r="DB361" s="3"/>
      <c r="DC361" s="3"/>
      <c r="DD361" s="3"/>
      <c r="DE361" s="3"/>
      <c r="DF361" s="3"/>
      <c r="DG361" s="3"/>
      <c r="DH361" s="3"/>
      <c r="DI361" s="3"/>
      <c r="DJ361" s="3"/>
      <c r="DK361" s="3"/>
      <c r="DL361" s="3"/>
      <c r="DM361" s="3"/>
      <c r="DN361" s="3"/>
      <c r="DO361" s="3"/>
      <c r="DP361" s="3"/>
      <c r="DQ361" s="3"/>
      <c r="DR361" s="3"/>
      <c r="DS361" s="3"/>
      <c r="DT361" s="3"/>
      <c r="DU361" s="3"/>
      <c r="DV361" s="3"/>
      <c r="DW361" s="3"/>
      <c r="DX361" s="3"/>
      <c r="DY361" s="3"/>
      <c r="DZ361" s="3"/>
      <c r="EA361" s="3"/>
      <c r="EB361" s="3"/>
      <c r="EC361" s="3"/>
      <c r="ED361" s="3"/>
      <c r="EE361" s="3"/>
      <c r="EF361" s="3"/>
      <c r="EG361" s="3"/>
      <c r="EH361" s="3"/>
      <c r="EI361" s="3"/>
      <c r="EJ361" s="3"/>
      <c r="EK361" s="3"/>
      <c r="EL361" s="3"/>
      <c r="EM361" s="3"/>
      <c r="EN361" s="3"/>
      <c r="EO361" s="3"/>
      <c r="EP361" s="3"/>
      <c r="EQ361" s="3"/>
      <c r="ER361" s="3"/>
      <c r="ES361" s="3"/>
      <c r="ET361" s="3"/>
      <c r="EU361" s="3"/>
      <c r="EV361" s="3"/>
      <c r="EW361" s="3"/>
      <c r="EX361" s="3"/>
      <c r="EY361" s="3"/>
      <c r="EZ361" s="3"/>
      <c r="FA361" s="3"/>
      <c r="FB361" s="3"/>
      <c r="FC361" s="3"/>
      <c r="FD361" s="3"/>
      <c r="FE361" s="3"/>
      <c r="FF361" s="3"/>
      <c r="FG361" s="3"/>
      <c r="FH361" s="3"/>
      <c r="FI361" s="3"/>
      <c r="FJ361" s="3"/>
      <c r="FK361" s="3"/>
      <c r="FL361" s="3"/>
      <c r="FM361" s="3"/>
      <c r="FN361" s="3"/>
      <c r="FO361" s="3"/>
      <c r="FP361" s="3"/>
      <c r="FQ361" s="3"/>
      <c r="FR361" s="3"/>
      <c r="FS361" s="3"/>
      <c r="FT361" s="3"/>
      <c r="FU361" s="3"/>
      <c r="FV361" s="3"/>
      <c r="FW361" s="19"/>
    </row>
    <row r="362" spans="1:179" ht="16.5" customHeight="1" x14ac:dyDescent="0.2">
      <c r="A362" s="43" t="s">
        <v>1950</v>
      </c>
      <c r="B362" s="3"/>
      <c r="C362" s="323" t="s">
        <v>1951</v>
      </c>
      <c r="D362" s="5" t="str">
        <f>VLOOKUP(F362,route!A:B,2,FALSE)</f>
        <v>P3 Curd A</v>
      </c>
      <c r="E362" s="193">
        <v>72</v>
      </c>
      <c r="F362" s="265" t="s">
        <v>431</v>
      </c>
      <c r="G362" s="231" t="s">
        <v>1952</v>
      </c>
      <c r="H362" s="193" t="s">
        <v>3384</v>
      </c>
      <c r="I362" s="193" t="s">
        <v>1952</v>
      </c>
      <c r="K362" s="193" t="s">
        <v>2628</v>
      </c>
      <c r="L362" s="193"/>
      <c r="M362" s="5" t="s">
        <v>676</v>
      </c>
      <c r="N362" s="21" t="s">
        <v>663</v>
      </c>
      <c r="O362" s="25"/>
      <c r="P362" s="21" t="s">
        <v>663</v>
      </c>
      <c r="Q362" s="21">
        <v>2</v>
      </c>
      <c r="R362" s="21" t="s">
        <v>663</v>
      </c>
      <c r="S362" s="21" t="s">
        <v>663</v>
      </c>
      <c r="T362" s="21" t="s">
        <v>663</v>
      </c>
      <c r="U362" s="21" t="s">
        <v>16</v>
      </c>
      <c r="V362" s="25"/>
      <c r="W362" s="21" t="s">
        <v>16</v>
      </c>
      <c r="X362" s="21" t="s">
        <v>663</v>
      </c>
      <c r="Y362" s="21" t="s">
        <v>663</v>
      </c>
      <c r="Z362" s="21" t="s">
        <v>4</v>
      </c>
      <c r="AA362" s="21" t="s">
        <v>663</v>
      </c>
      <c r="AB362" s="21"/>
      <c r="AC362" s="214"/>
      <c r="AD362" s="214"/>
      <c r="AE362" s="21" t="s">
        <v>4</v>
      </c>
      <c r="AF362" s="21" t="s">
        <v>4</v>
      </c>
      <c r="AG362" s="21" t="s">
        <v>4</v>
      </c>
      <c r="AH362" s="21" t="s">
        <v>664</v>
      </c>
      <c r="AI362" s="21" t="s">
        <v>664</v>
      </c>
      <c r="AJ362" s="21" t="s">
        <v>664</v>
      </c>
      <c r="AK362" s="21" t="s">
        <v>819</v>
      </c>
      <c r="AL362" s="21" t="s">
        <v>16</v>
      </c>
      <c r="AN362" s="387"/>
      <c r="AO362" s="314" t="e">
        <f>VLOOKUP(AN362,#REF!,1,FALSE)</f>
        <v>#REF!</v>
      </c>
      <c r="AP362" s="315">
        <f>VLOOKUP(F362,'Monthly AMS report'!GN:GO,2,FALSE)</f>
        <v>44481</v>
      </c>
      <c r="AQ362" s="316">
        <v>0.13</v>
      </c>
      <c r="AR362" s="3"/>
      <c r="AS362" s="3"/>
      <c r="AT362" s="5">
        <v>6</v>
      </c>
      <c r="AU362" s="5">
        <v>16</v>
      </c>
      <c r="AV362" s="5" t="e">
        <v>#N/A</v>
      </c>
      <c r="AW362" s="5"/>
      <c r="AX362" s="5"/>
      <c r="AY362" s="5"/>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c r="DA362" s="3"/>
      <c r="DB362" s="3"/>
      <c r="DC362" s="3"/>
      <c r="DD362" s="3"/>
      <c r="DE362" s="3"/>
      <c r="DF362" s="3"/>
      <c r="DG362" s="3"/>
      <c r="DH362" s="3"/>
      <c r="DI362" s="3"/>
      <c r="DJ362" s="3"/>
      <c r="DK362" s="3"/>
      <c r="DL362" s="3"/>
      <c r="DM362" s="3"/>
      <c r="DN362" s="3"/>
      <c r="DO362" s="3"/>
      <c r="DP362" s="3"/>
      <c r="DQ362" s="3"/>
      <c r="DR362" s="3"/>
      <c r="DS362" s="3"/>
      <c r="DT362" s="3"/>
      <c r="DU362" s="3"/>
      <c r="DV362" s="3"/>
      <c r="DW362" s="3"/>
      <c r="DX362" s="3"/>
      <c r="DY362" s="3"/>
      <c r="DZ362" s="3"/>
      <c r="EA362" s="3"/>
      <c r="EB362" s="3"/>
      <c r="EC362" s="3"/>
      <c r="ED362" s="3"/>
      <c r="EE362" s="3"/>
      <c r="EF362" s="3"/>
      <c r="EG362" s="3"/>
      <c r="EH362" s="3"/>
      <c r="EI362" s="3"/>
      <c r="EJ362" s="3"/>
      <c r="EK362" s="3"/>
      <c r="EL362" s="3"/>
      <c r="EM362" s="3"/>
      <c r="EN362" s="3"/>
      <c r="EO362" s="3"/>
      <c r="EP362" s="3"/>
      <c r="EQ362" s="3"/>
      <c r="ER362" s="3"/>
      <c r="ES362" s="3"/>
      <c r="ET362" s="3"/>
      <c r="EU362" s="3"/>
      <c r="EV362" s="3"/>
      <c r="EW362" s="3"/>
      <c r="EX362" s="3"/>
      <c r="EY362" s="3"/>
      <c r="EZ362" s="3"/>
      <c r="FA362" s="3"/>
      <c r="FB362" s="3"/>
      <c r="FC362" s="3"/>
      <c r="FD362" s="3"/>
      <c r="FE362" s="3"/>
      <c r="FF362" s="3"/>
      <c r="FG362" s="3"/>
      <c r="FH362" s="3"/>
      <c r="FI362" s="3"/>
      <c r="FJ362" s="3"/>
      <c r="FK362" s="3"/>
      <c r="FL362" s="3"/>
      <c r="FM362" s="3"/>
      <c r="FN362" s="3"/>
      <c r="FO362" s="3"/>
      <c r="FP362" s="3"/>
      <c r="FQ362" s="3"/>
      <c r="FR362" s="3"/>
      <c r="FS362" s="3"/>
      <c r="FT362" s="3"/>
      <c r="FU362" s="3"/>
      <c r="FV362" s="3"/>
      <c r="FW362" s="19"/>
    </row>
    <row r="363" spans="1:179" ht="16.5" customHeight="1" x14ac:dyDescent="0.25">
      <c r="A363" s="44" t="s">
        <v>1647</v>
      </c>
      <c r="B363" s="197"/>
      <c r="C363" s="136" t="s">
        <v>1648</v>
      </c>
      <c r="D363" s="5" t="str">
        <f>VLOOKUP(F363,route!A:B,2,FALSE)</f>
        <v>P3 Curd A</v>
      </c>
      <c r="E363" s="193">
        <v>120</v>
      </c>
      <c r="F363" s="265" t="s">
        <v>450</v>
      </c>
      <c r="G363" s="231" t="s">
        <v>1649</v>
      </c>
      <c r="H363" s="193" t="s">
        <v>3385</v>
      </c>
      <c r="I363" s="193" t="s">
        <v>1649</v>
      </c>
      <c r="K363" s="193" t="s">
        <v>2628</v>
      </c>
      <c r="L363" s="193"/>
      <c r="M363" s="5" t="s">
        <v>676</v>
      </c>
      <c r="N363" s="21" t="s">
        <v>663</v>
      </c>
      <c r="O363" s="25"/>
      <c r="P363" s="21" t="s">
        <v>663</v>
      </c>
      <c r="Q363" s="21" t="s">
        <v>663</v>
      </c>
      <c r="R363" s="21" t="s">
        <v>663</v>
      </c>
      <c r="S363" s="21">
        <v>3</v>
      </c>
      <c r="T363" s="21">
        <v>4</v>
      </c>
      <c r="U363" s="21" t="s">
        <v>16</v>
      </c>
      <c r="V363" s="25"/>
      <c r="W363" s="21" t="s">
        <v>16</v>
      </c>
      <c r="X363" s="21">
        <v>4</v>
      </c>
      <c r="Y363" s="21">
        <v>3</v>
      </c>
      <c r="Z363" s="21" t="s">
        <v>4</v>
      </c>
      <c r="AA363" s="21" t="s">
        <v>663</v>
      </c>
      <c r="AB363" s="21"/>
      <c r="AC363" s="214"/>
      <c r="AD363" s="214"/>
      <c r="AE363" s="21" t="s">
        <v>4</v>
      </c>
      <c r="AF363" s="21" t="s">
        <v>4</v>
      </c>
      <c r="AG363" s="21" t="s">
        <v>4</v>
      </c>
      <c r="AH363" s="21" t="s">
        <v>4</v>
      </c>
      <c r="AI363" s="21" t="s">
        <v>4</v>
      </c>
      <c r="AJ363" s="21" t="s">
        <v>4</v>
      </c>
      <c r="AK363" s="21" t="s">
        <v>819</v>
      </c>
      <c r="AL363" s="21" t="s">
        <v>16</v>
      </c>
      <c r="AM363" s="367" t="s">
        <v>3386</v>
      </c>
      <c r="AN363" s="387" t="s">
        <v>598</v>
      </c>
      <c r="AO363" s="314" t="e">
        <f>VLOOKUP(AN363,#REF!,1,FALSE)</f>
        <v>#REF!</v>
      </c>
      <c r="AP363" s="315">
        <f>VLOOKUP(F363,'Monthly AMS report'!GN:GO,2,FALSE)</f>
        <v>44481</v>
      </c>
      <c r="AQ363" s="316">
        <v>0.09</v>
      </c>
      <c r="AR363" s="3"/>
      <c r="AS363" s="3"/>
      <c r="AT363" s="5">
        <v>4</v>
      </c>
      <c r="AU363" s="5">
        <v>16</v>
      </c>
      <c r="AV363" s="5" t="e">
        <v>#N/A</v>
      </c>
      <c r="AW363" s="5"/>
      <c r="AX363" s="5"/>
      <c r="AY363" s="5"/>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c r="DA363" s="3"/>
      <c r="DB363" s="3"/>
      <c r="DC363" s="3"/>
      <c r="DD363" s="3"/>
      <c r="DE363" s="3"/>
      <c r="DF363" s="3"/>
      <c r="DG363" s="3"/>
      <c r="DH363" s="3"/>
      <c r="DI363" s="3"/>
      <c r="DJ363" s="3"/>
      <c r="DK363" s="3"/>
      <c r="DL363" s="3"/>
      <c r="DM363" s="3"/>
      <c r="DN363" s="3"/>
      <c r="DO363" s="3"/>
      <c r="DP363" s="3"/>
      <c r="DQ363" s="3"/>
      <c r="DR363" s="3"/>
      <c r="DS363" s="3"/>
      <c r="DT363" s="3"/>
      <c r="DU363" s="3"/>
      <c r="DV363" s="3"/>
      <c r="DW363" s="3"/>
      <c r="DX363" s="3"/>
      <c r="DY363" s="3"/>
      <c r="DZ363" s="3"/>
      <c r="EA363" s="3"/>
      <c r="EB363" s="3"/>
      <c r="EC363" s="3"/>
      <c r="ED363" s="3"/>
      <c r="EE363" s="3"/>
      <c r="EF363" s="3"/>
      <c r="EG363" s="3"/>
      <c r="EH363" s="3"/>
      <c r="EI363" s="3"/>
      <c r="EJ363" s="3"/>
      <c r="EK363" s="3"/>
      <c r="EL363" s="3"/>
      <c r="EM363" s="3"/>
      <c r="EN363" s="3"/>
      <c r="EO363" s="3"/>
      <c r="EP363" s="3"/>
      <c r="EQ363" s="3"/>
      <c r="ER363" s="3"/>
      <c r="ES363" s="3"/>
      <c r="ET363" s="3"/>
      <c r="EU363" s="3"/>
      <c r="EV363" s="3"/>
      <c r="EW363" s="3"/>
      <c r="EX363" s="3"/>
      <c r="EY363" s="3"/>
      <c r="EZ363" s="3"/>
      <c r="FA363" s="3"/>
      <c r="FB363" s="3"/>
      <c r="FC363" s="3"/>
      <c r="FD363" s="3"/>
      <c r="FE363" s="3"/>
      <c r="FF363" s="3"/>
      <c r="FG363" s="3"/>
      <c r="FH363" s="3"/>
      <c r="FI363" s="3"/>
      <c r="FJ363" s="3"/>
      <c r="FK363" s="3"/>
      <c r="FL363" s="3"/>
      <c r="FM363" s="3"/>
      <c r="FN363" s="3"/>
      <c r="FO363" s="3"/>
      <c r="FP363" s="3"/>
      <c r="FQ363" s="3"/>
      <c r="FR363" s="3"/>
      <c r="FS363" s="3"/>
      <c r="FT363" s="3"/>
      <c r="FU363" s="3"/>
      <c r="FV363" s="3"/>
      <c r="FW363" s="19"/>
    </row>
    <row r="364" spans="1:179" ht="16.5" customHeight="1" x14ac:dyDescent="0.2">
      <c r="A364" s="43" t="s">
        <v>1613</v>
      </c>
      <c r="B364" s="3"/>
      <c r="C364" s="323" t="s">
        <v>1614</v>
      </c>
      <c r="D364" s="5" t="str">
        <f>VLOOKUP(F364,route!A:B,2,FALSE)</f>
        <v>P3 Curd A</v>
      </c>
      <c r="E364" s="193">
        <v>43</v>
      </c>
      <c r="F364" s="265" t="s">
        <v>430</v>
      </c>
      <c r="G364" s="231" t="s">
        <v>1615</v>
      </c>
      <c r="H364" s="193" t="s">
        <v>3387</v>
      </c>
      <c r="I364" s="193" t="s">
        <v>1615</v>
      </c>
      <c r="K364" s="193" t="s">
        <v>2628</v>
      </c>
      <c r="L364" s="193"/>
      <c r="M364" s="5" t="s">
        <v>676</v>
      </c>
      <c r="N364" s="21" t="s">
        <v>663</v>
      </c>
      <c r="O364" s="25"/>
      <c r="P364" s="21" t="s">
        <v>663</v>
      </c>
      <c r="Q364" s="21" t="s">
        <v>663</v>
      </c>
      <c r="R364" s="21" t="s">
        <v>663</v>
      </c>
      <c r="S364" s="21" t="s">
        <v>16</v>
      </c>
      <c r="T364" s="21" t="s">
        <v>663</v>
      </c>
      <c r="U364" s="21" t="s">
        <v>16</v>
      </c>
      <c r="V364" s="25"/>
      <c r="W364" s="21" t="s">
        <v>16</v>
      </c>
      <c r="X364" s="21" t="s">
        <v>663</v>
      </c>
      <c r="Y364" s="21" t="s">
        <v>663</v>
      </c>
      <c r="Z364" s="21" t="s">
        <v>4</v>
      </c>
      <c r="AA364" s="21" t="s">
        <v>663</v>
      </c>
      <c r="AB364" s="21"/>
      <c r="AC364" s="214"/>
      <c r="AD364" s="214"/>
      <c r="AE364" s="21" t="s">
        <v>4</v>
      </c>
      <c r="AF364" s="21" t="s">
        <v>4</v>
      </c>
      <c r="AG364" s="21" t="s">
        <v>4</v>
      </c>
      <c r="AH364" s="21" t="s">
        <v>664</v>
      </c>
      <c r="AI364" s="21" t="s">
        <v>664</v>
      </c>
      <c r="AJ364" s="21" t="s">
        <v>664</v>
      </c>
      <c r="AK364" s="21" t="s">
        <v>819</v>
      </c>
      <c r="AL364" s="21" t="s">
        <v>16</v>
      </c>
      <c r="AM364" s="24"/>
      <c r="AN364" s="387"/>
      <c r="AO364" s="314" t="e">
        <f>VLOOKUP(AN364,#REF!,1,FALSE)</f>
        <v>#REF!</v>
      </c>
      <c r="AP364" s="315">
        <f>VLOOKUP(F364,'Monthly AMS report'!GN:GO,2,FALSE)</f>
        <v>44481</v>
      </c>
      <c r="AQ364" s="316">
        <v>0.14399999999999999</v>
      </c>
      <c r="AR364" s="3"/>
      <c r="AS364" s="3"/>
      <c r="AT364" s="5">
        <v>12</v>
      </c>
      <c r="AU364" s="5">
        <v>16</v>
      </c>
      <c r="AV364" s="5" t="e">
        <v>#N/A</v>
      </c>
      <c r="AW364" s="5"/>
      <c r="AX364" s="5"/>
      <c r="AY364" s="5"/>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c r="DA364" s="3"/>
      <c r="DB364" s="3"/>
      <c r="DC364" s="3"/>
      <c r="DD364" s="3"/>
      <c r="DE364" s="3"/>
      <c r="DF364" s="3"/>
      <c r="DG364" s="3"/>
      <c r="DH364" s="3"/>
      <c r="DI364" s="3"/>
      <c r="DJ364" s="3"/>
      <c r="DK364" s="3"/>
      <c r="DL364" s="3"/>
      <c r="DM364" s="3"/>
      <c r="DN364" s="3"/>
      <c r="DO364" s="3"/>
      <c r="DP364" s="3"/>
      <c r="DQ364" s="3"/>
      <c r="DR364" s="3"/>
      <c r="DS364" s="3"/>
      <c r="DT364" s="3"/>
      <c r="DU364" s="3"/>
      <c r="DV364" s="3"/>
      <c r="DW364" s="3"/>
      <c r="DX364" s="3"/>
      <c r="DY364" s="3"/>
      <c r="DZ364" s="3"/>
      <c r="EA364" s="3"/>
      <c r="EB364" s="3"/>
      <c r="EC364" s="3"/>
      <c r="ED364" s="3"/>
      <c r="EE364" s="3"/>
      <c r="EF364" s="3"/>
      <c r="EG364" s="3"/>
      <c r="EH364" s="3"/>
      <c r="EI364" s="3"/>
      <c r="EJ364" s="3"/>
      <c r="EK364" s="3"/>
      <c r="EL364" s="3"/>
      <c r="EM364" s="3"/>
      <c r="EN364" s="3"/>
      <c r="EO364" s="3"/>
      <c r="EP364" s="3"/>
      <c r="EQ364" s="3"/>
      <c r="ER364" s="3"/>
      <c r="ES364" s="3"/>
      <c r="ET364" s="3"/>
      <c r="EU364" s="3"/>
      <c r="EV364" s="3"/>
      <c r="EW364" s="3"/>
      <c r="EX364" s="3"/>
      <c r="EY364" s="3"/>
      <c r="EZ364" s="3"/>
      <c r="FA364" s="3"/>
      <c r="FB364" s="3"/>
      <c r="FC364" s="3"/>
      <c r="FD364" s="3"/>
      <c r="FE364" s="3"/>
      <c r="FF364" s="3"/>
      <c r="FG364" s="3"/>
      <c r="FH364" s="3"/>
      <c r="FI364" s="3"/>
      <c r="FJ364" s="3"/>
      <c r="FK364" s="3"/>
      <c r="FL364" s="3"/>
      <c r="FM364" s="3"/>
      <c r="FN364" s="3"/>
      <c r="FO364" s="3"/>
      <c r="FP364" s="3"/>
      <c r="FQ364" s="3"/>
      <c r="FR364" s="3"/>
      <c r="FS364" s="3"/>
      <c r="FT364" s="3"/>
      <c r="FU364" s="3"/>
      <c r="FV364" s="3"/>
      <c r="FW364" s="19"/>
    </row>
    <row r="365" spans="1:179" ht="16.5" customHeight="1" x14ac:dyDescent="0.2">
      <c r="A365" s="43" t="s">
        <v>1702</v>
      </c>
      <c r="B365" s="3"/>
      <c r="C365" s="323" t="s">
        <v>1703</v>
      </c>
      <c r="D365" s="5" t="str">
        <f>VLOOKUP(F365,route!A:B,2,FALSE)</f>
        <v>P3 Curd A</v>
      </c>
      <c r="E365" s="233">
        <v>9308</v>
      </c>
      <c r="F365" s="265" t="s">
        <v>479</v>
      </c>
      <c r="G365" s="231" t="s">
        <v>1704</v>
      </c>
      <c r="H365" s="193" t="s">
        <v>3388</v>
      </c>
      <c r="I365" s="193" t="s">
        <v>1704</v>
      </c>
      <c r="K365" s="193" t="s">
        <v>2628</v>
      </c>
      <c r="L365" s="193"/>
      <c r="M365" s="5" t="s">
        <v>676</v>
      </c>
      <c r="N365" s="21" t="s">
        <v>663</v>
      </c>
      <c r="O365" s="25"/>
      <c r="P365" s="21" t="s">
        <v>663</v>
      </c>
      <c r="Q365" s="21" t="s">
        <v>663</v>
      </c>
      <c r="R365" s="21" t="s">
        <v>16</v>
      </c>
      <c r="S365" s="21" t="s">
        <v>663</v>
      </c>
      <c r="T365" s="21" t="s">
        <v>663</v>
      </c>
      <c r="U365" s="21" t="s">
        <v>16</v>
      </c>
      <c r="V365" s="25"/>
      <c r="W365" s="21" t="s">
        <v>16</v>
      </c>
      <c r="X365" s="21" t="s">
        <v>663</v>
      </c>
      <c r="Y365" s="21" t="s">
        <v>663</v>
      </c>
      <c r="Z365" s="21" t="s">
        <v>4</v>
      </c>
      <c r="AA365" s="21" t="s">
        <v>663</v>
      </c>
      <c r="AB365" s="21"/>
      <c r="AC365" s="214"/>
      <c r="AD365" s="214"/>
      <c r="AE365" s="21" t="s">
        <v>4</v>
      </c>
      <c r="AF365" s="21" t="s">
        <v>4</v>
      </c>
      <c r="AG365" s="21" t="s">
        <v>4</v>
      </c>
      <c r="AH365" s="21" t="s">
        <v>664</v>
      </c>
      <c r="AI365" s="21" t="s">
        <v>664</v>
      </c>
      <c r="AJ365" s="21" t="s">
        <v>664</v>
      </c>
      <c r="AK365" s="21" t="s">
        <v>819</v>
      </c>
      <c r="AL365" s="21" t="s">
        <v>16</v>
      </c>
      <c r="AM365" s="24"/>
      <c r="AN365" s="387"/>
      <c r="AO365" s="314" t="e">
        <f>VLOOKUP(AN365,#REF!,1,FALSE)</f>
        <v>#REF!</v>
      </c>
      <c r="AP365" s="315">
        <f>VLOOKUP(F365,'Monthly AMS report'!GN:GO,2,FALSE)</f>
        <v>44481</v>
      </c>
      <c r="AQ365" s="316">
        <v>9.6000000000000002E-2</v>
      </c>
      <c r="AR365" s="3"/>
      <c r="AS365" s="3"/>
      <c r="AT365" s="5">
        <v>6</v>
      </c>
      <c r="AU365" s="5">
        <v>16</v>
      </c>
      <c r="AV365" s="5" t="e">
        <v>#N/A</v>
      </c>
      <c r="AW365" s="5"/>
      <c r="AX365" s="5"/>
      <c r="AY365" s="5"/>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c r="DA365" s="3"/>
      <c r="DB365" s="3"/>
      <c r="DC365" s="3"/>
      <c r="DD365" s="3"/>
      <c r="DE365" s="3"/>
      <c r="DF365" s="3"/>
      <c r="DG365" s="3"/>
      <c r="DH365" s="3"/>
      <c r="DI365" s="3"/>
      <c r="DJ365" s="3"/>
      <c r="DK365" s="3"/>
      <c r="DL365" s="3"/>
      <c r="DM365" s="3"/>
      <c r="DN365" s="3"/>
      <c r="DO365" s="3"/>
      <c r="DP365" s="3"/>
      <c r="DQ365" s="3"/>
      <c r="DR365" s="3"/>
      <c r="DS365" s="3"/>
      <c r="DT365" s="3"/>
      <c r="DU365" s="3"/>
      <c r="DV365" s="3"/>
      <c r="DW365" s="3"/>
      <c r="DX365" s="3"/>
      <c r="DY365" s="3"/>
      <c r="DZ365" s="3"/>
      <c r="EA365" s="3"/>
      <c r="EB365" s="3"/>
      <c r="EC365" s="3"/>
      <c r="ED365" s="3"/>
      <c r="EE365" s="3"/>
      <c r="EF365" s="3"/>
      <c r="EG365" s="3"/>
      <c r="EH365" s="3"/>
      <c r="EI365" s="3"/>
      <c r="EJ365" s="3"/>
      <c r="EK365" s="3"/>
      <c r="EL365" s="3"/>
      <c r="EM365" s="3"/>
      <c r="EN365" s="3"/>
      <c r="EO365" s="3"/>
      <c r="EP365" s="3"/>
      <c r="EQ365" s="3"/>
      <c r="ER365" s="3"/>
      <c r="ES365" s="3"/>
      <c r="ET365" s="3"/>
      <c r="EU365" s="3"/>
      <c r="EV365" s="3"/>
      <c r="EW365" s="3"/>
      <c r="EX365" s="3"/>
      <c r="EY365" s="3"/>
      <c r="EZ365" s="3"/>
      <c r="FA365" s="3"/>
      <c r="FB365" s="3"/>
      <c r="FC365" s="3"/>
      <c r="FD365" s="3"/>
      <c r="FE365" s="3"/>
      <c r="FF365" s="3"/>
      <c r="FG365" s="3"/>
      <c r="FH365" s="3"/>
      <c r="FI365" s="3"/>
      <c r="FJ365" s="3"/>
      <c r="FK365" s="3"/>
      <c r="FL365" s="3"/>
      <c r="FM365" s="3"/>
      <c r="FN365" s="3"/>
      <c r="FO365" s="3"/>
      <c r="FP365" s="3"/>
      <c r="FQ365" s="3"/>
      <c r="FR365" s="3"/>
      <c r="FS365" s="3"/>
      <c r="FT365" s="3"/>
      <c r="FU365" s="3"/>
      <c r="FV365" s="3"/>
      <c r="FW365" s="19"/>
    </row>
    <row r="366" spans="1:179" ht="16.5" customHeight="1" x14ac:dyDescent="0.2">
      <c r="A366" s="46" t="s">
        <v>1689</v>
      </c>
      <c r="B366" s="3"/>
      <c r="C366" s="323" t="s">
        <v>1690</v>
      </c>
      <c r="D366" s="5" t="str">
        <f>VLOOKUP(F366,route!A:B,2,FALSE)</f>
        <v>P3 Curd A</v>
      </c>
      <c r="E366" s="233">
        <v>620</v>
      </c>
      <c r="F366" s="265" t="s">
        <v>473</v>
      </c>
      <c r="G366" s="231" t="s">
        <v>1691</v>
      </c>
      <c r="H366" s="193" t="s">
        <v>3389</v>
      </c>
      <c r="I366" s="193" t="s">
        <v>1691</v>
      </c>
      <c r="K366" s="193" t="s">
        <v>2628</v>
      </c>
      <c r="L366" s="193"/>
      <c r="M366" s="5" t="s">
        <v>676</v>
      </c>
      <c r="N366" s="21" t="s">
        <v>663</v>
      </c>
      <c r="O366" s="141" t="s">
        <v>2937</v>
      </c>
      <c r="P366" s="21" t="s">
        <v>663</v>
      </c>
      <c r="Q366" s="21">
        <v>2</v>
      </c>
      <c r="R366" s="21" t="s">
        <v>16</v>
      </c>
      <c r="S366" s="21" t="s">
        <v>663</v>
      </c>
      <c r="T366" s="21" t="s">
        <v>663</v>
      </c>
      <c r="U366" s="21" t="s">
        <v>16</v>
      </c>
      <c r="V366" s="141" t="s">
        <v>2942</v>
      </c>
      <c r="W366" s="21" t="s">
        <v>16</v>
      </c>
      <c r="X366" s="21" t="s">
        <v>663</v>
      </c>
      <c r="Y366" s="21" t="s">
        <v>663</v>
      </c>
      <c r="Z366" s="21" t="s">
        <v>4</v>
      </c>
      <c r="AA366" s="21" t="s">
        <v>663</v>
      </c>
      <c r="AB366" s="21"/>
      <c r="AC366" s="214"/>
      <c r="AD366" s="214"/>
      <c r="AE366" s="21" t="s">
        <v>4</v>
      </c>
      <c r="AF366" s="21" t="s">
        <v>4</v>
      </c>
      <c r="AG366" s="21" t="s">
        <v>4</v>
      </c>
      <c r="AH366" s="21" t="s">
        <v>664</v>
      </c>
      <c r="AI366" s="21" t="s">
        <v>664</v>
      </c>
      <c r="AJ366" s="21" t="s">
        <v>664</v>
      </c>
      <c r="AK366" s="21" t="s">
        <v>819</v>
      </c>
      <c r="AL366" s="21" t="s">
        <v>16</v>
      </c>
      <c r="AM366" s="24"/>
      <c r="AN366" s="392"/>
      <c r="AO366" s="314" t="e">
        <f>VLOOKUP(AN366,#REF!,1,FALSE)</f>
        <v>#REF!</v>
      </c>
      <c r="AP366" s="315">
        <f>VLOOKUP(F366,'Monthly AMS report'!GN:GO,2,FALSE)</f>
        <v>44481</v>
      </c>
      <c r="AQ366" s="316">
        <v>0.159</v>
      </c>
      <c r="AR366" s="3"/>
      <c r="AS366" s="3"/>
      <c r="AT366" s="5"/>
      <c r="AU366" s="5">
        <v>27</v>
      </c>
      <c r="AV366" s="5" t="e">
        <v>#N/A</v>
      </c>
      <c r="AW366" s="5"/>
      <c r="AX366" s="5" t="s">
        <v>815</v>
      </c>
      <c r="AY366" s="5"/>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c r="DA366" s="3"/>
      <c r="DB366" s="3"/>
      <c r="DC366" s="3"/>
      <c r="DD366" s="3"/>
      <c r="DE366" s="3"/>
      <c r="DF366" s="3"/>
      <c r="DG366" s="3"/>
      <c r="DH366" s="3"/>
      <c r="DI366" s="3"/>
      <c r="DJ366" s="3"/>
      <c r="DK366" s="3"/>
      <c r="DL366" s="3"/>
      <c r="DM366" s="3"/>
      <c r="DN366" s="3"/>
      <c r="DO366" s="3"/>
      <c r="DP366" s="3"/>
      <c r="DQ366" s="3"/>
      <c r="DR366" s="3"/>
      <c r="DS366" s="3"/>
      <c r="DT366" s="3"/>
      <c r="DU366" s="3"/>
      <c r="DV366" s="3"/>
      <c r="DW366" s="3"/>
      <c r="DX366" s="3"/>
      <c r="DY366" s="3"/>
      <c r="DZ366" s="3"/>
      <c r="EA366" s="3"/>
      <c r="EB366" s="3"/>
      <c r="EC366" s="3"/>
      <c r="ED366" s="3"/>
      <c r="EE366" s="3"/>
      <c r="EF366" s="3"/>
      <c r="EG366" s="3"/>
      <c r="EH366" s="3"/>
      <c r="EI366" s="3"/>
      <c r="EJ366" s="3"/>
      <c r="EK366" s="3"/>
      <c r="EL366" s="3"/>
      <c r="EM366" s="3"/>
      <c r="EN366" s="3"/>
      <c r="EO366" s="3"/>
      <c r="EP366" s="3"/>
      <c r="EQ366" s="3"/>
      <c r="ER366" s="3"/>
      <c r="ES366" s="3"/>
      <c r="ET366" s="3"/>
      <c r="EU366" s="3"/>
      <c r="EV366" s="3"/>
      <c r="EW366" s="3"/>
      <c r="EX366" s="3"/>
      <c r="EY366" s="3"/>
      <c r="EZ366" s="3"/>
      <c r="FA366" s="3"/>
      <c r="FB366" s="3"/>
      <c r="FC366" s="3"/>
      <c r="FD366" s="3"/>
      <c r="FE366" s="3"/>
      <c r="FF366" s="3"/>
      <c r="FG366" s="3"/>
      <c r="FH366" s="3"/>
      <c r="FI366" s="3"/>
      <c r="FJ366" s="3"/>
      <c r="FK366" s="3"/>
      <c r="FL366" s="3"/>
      <c r="FM366" s="3"/>
      <c r="FN366" s="3"/>
      <c r="FO366" s="3"/>
      <c r="FP366" s="3"/>
      <c r="FQ366" s="3"/>
      <c r="FR366" s="3"/>
      <c r="FS366" s="3"/>
      <c r="FT366" s="3"/>
      <c r="FU366" s="3"/>
      <c r="FV366" s="3"/>
      <c r="FW366" s="19"/>
    </row>
    <row r="367" spans="1:179" ht="16.5" customHeight="1" x14ac:dyDescent="0.2">
      <c r="A367" s="43" t="s">
        <v>1689</v>
      </c>
      <c r="B367" s="3"/>
      <c r="C367" s="323" t="s">
        <v>1690</v>
      </c>
      <c r="D367" s="5" t="str">
        <f>VLOOKUP(F367,route!A:B,2,FALSE)</f>
        <v>P3 Curd A</v>
      </c>
      <c r="E367" s="193" t="s">
        <v>2576</v>
      </c>
      <c r="F367" s="265" t="s">
        <v>474</v>
      </c>
      <c r="G367" s="231" t="s">
        <v>1692</v>
      </c>
      <c r="H367" s="193" t="s">
        <v>3390</v>
      </c>
      <c r="I367" s="193" t="s">
        <v>1692</v>
      </c>
      <c r="K367" s="193" t="s">
        <v>2628</v>
      </c>
      <c r="L367" s="193"/>
      <c r="M367" s="5" t="s">
        <v>676</v>
      </c>
      <c r="N367" s="21" t="s">
        <v>663</v>
      </c>
      <c r="O367" s="141" t="s">
        <v>2937</v>
      </c>
      <c r="P367" s="21" t="s">
        <v>663</v>
      </c>
      <c r="Q367" s="21" t="s">
        <v>663</v>
      </c>
      <c r="R367" s="21" t="s">
        <v>16</v>
      </c>
      <c r="S367" s="21" t="s">
        <v>663</v>
      </c>
      <c r="T367" s="21" t="s">
        <v>663</v>
      </c>
      <c r="U367" s="21" t="s">
        <v>16</v>
      </c>
      <c r="V367" s="141" t="s">
        <v>2942</v>
      </c>
      <c r="W367" s="21" t="s">
        <v>16</v>
      </c>
      <c r="X367" s="21" t="s">
        <v>663</v>
      </c>
      <c r="Y367" s="21" t="s">
        <v>663</v>
      </c>
      <c r="Z367" s="21" t="s">
        <v>4</v>
      </c>
      <c r="AA367" s="21" t="s">
        <v>663</v>
      </c>
      <c r="AB367" s="21"/>
      <c r="AC367" s="214"/>
      <c r="AD367" s="214"/>
      <c r="AE367" s="21" t="s">
        <v>4</v>
      </c>
      <c r="AF367" s="21" t="s">
        <v>4</v>
      </c>
      <c r="AG367" s="21" t="s">
        <v>4</v>
      </c>
      <c r="AH367" s="21" t="s">
        <v>664</v>
      </c>
      <c r="AI367" s="21" t="s">
        <v>664</v>
      </c>
      <c r="AJ367" s="21" t="s">
        <v>664</v>
      </c>
      <c r="AK367" s="21" t="s">
        <v>819</v>
      </c>
      <c r="AL367" s="21" t="s">
        <v>16</v>
      </c>
      <c r="AM367" s="24"/>
      <c r="AN367" s="387"/>
      <c r="AO367" s="314" t="e">
        <f>VLOOKUP(AN367,#REF!,1,FALSE)</f>
        <v>#REF!</v>
      </c>
      <c r="AP367" s="315">
        <f>VLOOKUP(F367,'Monthly AMS report'!GN:GO,2,FALSE)</f>
        <v>44481</v>
      </c>
      <c r="AQ367" s="316">
        <v>0.183</v>
      </c>
      <c r="AR367" s="3"/>
      <c r="AS367" s="3"/>
      <c r="AT367" s="5"/>
      <c r="AU367" s="5">
        <v>4</v>
      </c>
      <c r="AV367" s="5" t="e">
        <v>#N/A</v>
      </c>
      <c r="AW367" s="5"/>
      <c r="AX367" s="5" t="s">
        <v>815</v>
      </c>
      <c r="AY367" s="5"/>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c r="DA367" s="3"/>
      <c r="DB367" s="3"/>
      <c r="DC367" s="3"/>
      <c r="DD367" s="3"/>
      <c r="DE367" s="3"/>
      <c r="DF367" s="3"/>
      <c r="DG367" s="3"/>
      <c r="DH367" s="3"/>
      <c r="DI367" s="3"/>
      <c r="DJ367" s="3"/>
      <c r="DK367" s="3"/>
      <c r="DL367" s="3"/>
      <c r="DM367" s="3"/>
      <c r="DN367" s="3"/>
      <c r="DO367" s="3"/>
      <c r="DP367" s="3"/>
      <c r="DQ367" s="3"/>
      <c r="DR367" s="3"/>
      <c r="DS367" s="3"/>
      <c r="DT367" s="3"/>
      <c r="DU367" s="3"/>
      <c r="DV367" s="3"/>
      <c r="DW367" s="3"/>
      <c r="DX367" s="3"/>
      <c r="DY367" s="3"/>
      <c r="DZ367" s="3"/>
      <c r="EA367" s="3"/>
      <c r="EB367" s="3"/>
      <c r="EC367" s="3"/>
      <c r="ED367" s="3"/>
      <c r="EE367" s="3"/>
      <c r="EF367" s="3"/>
      <c r="EG367" s="3"/>
      <c r="EH367" s="3"/>
      <c r="EI367" s="3"/>
      <c r="EJ367" s="3"/>
      <c r="EK367" s="3"/>
      <c r="EL367" s="3"/>
      <c r="EM367" s="3"/>
      <c r="EN367" s="3"/>
      <c r="EO367" s="3"/>
      <c r="EP367" s="3"/>
      <c r="EQ367" s="3"/>
      <c r="ER367" s="3"/>
      <c r="ES367" s="3"/>
      <c r="ET367" s="3"/>
      <c r="EU367" s="3"/>
      <c r="EV367" s="3"/>
      <c r="EW367" s="3"/>
      <c r="EX367" s="3"/>
      <c r="EY367" s="3"/>
      <c r="EZ367" s="3"/>
      <c r="FA367" s="3"/>
      <c r="FB367" s="3"/>
      <c r="FC367" s="3"/>
      <c r="FD367" s="3"/>
      <c r="FE367" s="3"/>
      <c r="FF367" s="3"/>
      <c r="FG367" s="3"/>
      <c r="FH367" s="3"/>
      <c r="FI367" s="3"/>
      <c r="FJ367" s="3"/>
      <c r="FK367" s="3"/>
      <c r="FL367" s="3"/>
      <c r="FM367" s="3"/>
      <c r="FN367" s="3"/>
      <c r="FO367" s="3"/>
      <c r="FP367" s="3"/>
      <c r="FQ367" s="3"/>
      <c r="FR367" s="3"/>
      <c r="FS367" s="3"/>
      <c r="FT367" s="3"/>
      <c r="FU367" s="3"/>
      <c r="FV367" s="3"/>
      <c r="FW367" s="19"/>
    </row>
    <row r="368" spans="1:179" ht="16.5" customHeight="1" x14ac:dyDescent="0.2">
      <c r="A368" s="43" t="s">
        <v>1699</v>
      </c>
      <c r="B368" s="3"/>
      <c r="C368" s="323" t="s">
        <v>1700</v>
      </c>
      <c r="D368" s="5" t="str">
        <f>VLOOKUP(F368,route!A:B,2,FALSE)</f>
        <v>P3 Curd A</v>
      </c>
      <c r="E368" s="193">
        <v>9303</v>
      </c>
      <c r="F368" s="265" t="s">
        <v>478</v>
      </c>
      <c r="G368" s="231" t="s">
        <v>1701</v>
      </c>
      <c r="H368" s="193" t="s">
        <v>3391</v>
      </c>
      <c r="I368" s="193" t="s">
        <v>1701</v>
      </c>
      <c r="K368" s="193" t="s">
        <v>2628</v>
      </c>
      <c r="L368" s="193"/>
      <c r="M368" s="5" t="s">
        <v>676</v>
      </c>
      <c r="N368" s="21" t="s">
        <v>663</v>
      </c>
      <c r="O368" s="141" t="s">
        <v>2942</v>
      </c>
      <c r="P368" s="21" t="s">
        <v>663</v>
      </c>
      <c r="Q368" s="21" t="s">
        <v>663</v>
      </c>
      <c r="R368" s="21" t="s">
        <v>16</v>
      </c>
      <c r="S368" s="21" t="s">
        <v>663</v>
      </c>
      <c r="T368" s="21" t="s">
        <v>16</v>
      </c>
      <c r="U368" s="21" t="s">
        <v>16</v>
      </c>
      <c r="V368" s="141" t="s">
        <v>2942</v>
      </c>
      <c r="W368" s="21" t="s">
        <v>16</v>
      </c>
      <c r="X368" s="21" t="s">
        <v>663</v>
      </c>
      <c r="Y368" s="21" t="s">
        <v>663</v>
      </c>
      <c r="Z368" s="21" t="s">
        <v>4</v>
      </c>
      <c r="AA368" s="21" t="s">
        <v>663</v>
      </c>
      <c r="AB368" s="21"/>
      <c r="AC368" s="214"/>
      <c r="AD368" s="214"/>
      <c r="AE368" s="21" t="s">
        <v>4</v>
      </c>
      <c r="AF368" s="21" t="s">
        <v>4</v>
      </c>
      <c r="AG368" s="21" t="s">
        <v>4</v>
      </c>
      <c r="AH368" s="21" t="s">
        <v>664</v>
      </c>
      <c r="AI368" s="21" t="s">
        <v>664</v>
      </c>
      <c r="AJ368" s="21" t="s">
        <v>664</v>
      </c>
      <c r="AK368" s="21" t="s">
        <v>819</v>
      </c>
      <c r="AL368" s="21" t="s">
        <v>16</v>
      </c>
      <c r="AM368" s="23"/>
      <c r="AN368" s="387"/>
      <c r="AO368" s="314" t="e">
        <f>VLOOKUP(AN368,#REF!,1,FALSE)</f>
        <v>#REF!</v>
      </c>
      <c r="AP368" s="315">
        <f>VLOOKUP(F368,'Monthly AMS report'!GN:GO,2,FALSE)</f>
        <v>44481</v>
      </c>
      <c r="AQ368" s="316">
        <v>0.14399999999999999</v>
      </c>
      <c r="AR368" s="3"/>
      <c r="AS368" s="3"/>
      <c r="AT368" s="5"/>
      <c r="AU368" s="5">
        <v>25</v>
      </c>
      <c r="AV368" s="5" t="e">
        <v>#N/A</v>
      </c>
      <c r="AW368" s="5"/>
      <c r="AX368" s="5" t="s">
        <v>1780</v>
      </c>
      <c r="AY368" s="5"/>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c r="DA368" s="3"/>
      <c r="DB368" s="3"/>
      <c r="DC368" s="3"/>
      <c r="DD368" s="3"/>
      <c r="DE368" s="3"/>
      <c r="DF368" s="3"/>
      <c r="DG368" s="3"/>
      <c r="DH368" s="3"/>
      <c r="DI368" s="3"/>
      <c r="DJ368" s="3"/>
      <c r="DK368" s="3"/>
      <c r="DL368" s="3"/>
      <c r="DM368" s="3"/>
      <c r="DN368" s="3"/>
      <c r="DO368" s="3"/>
      <c r="DP368" s="3"/>
      <c r="DQ368" s="3"/>
      <c r="DR368" s="3"/>
      <c r="DS368" s="3"/>
      <c r="DT368" s="3"/>
      <c r="DU368" s="3"/>
      <c r="DV368" s="3"/>
      <c r="DW368" s="3"/>
      <c r="DX368" s="3"/>
      <c r="DY368" s="3"/>
      <c r="DZ368" s="3"/>
      <c r="EA368" s="3"/>
      <c r="EB368" s="3"/>
      <c r="EC368" s="3"/>
      <c r="ED368" s="3"/>
      <c r="EE368" s="3"/>
      <c r="EF368" s="3"/>
      <c r="EG368" s="3"/>
      <c r="EH368" s="3"/>
      <c r="EI368" s="3"/>
      <c r="EJ368" s="3"/>
      <c r="EK368" s="3"/>
      <c r="EL368" s="3"/>
      <c r="EM368" s="3"/>
      <c r="EN368" s="3"/>
      <c r="EO368" s="3"/>
      <c r="EP368" s="3"/>
      <c r="EQ368" s="3"/>
      <c r="ER368" s="3"/>
      <c r="ES368" s="3"/>
      <c r="ET368" s="3"/>
      <c r="EU368" s="3"/>
      <c r="EV368" s="3"/>
      <c r="EW368" s="3"/>
      <c r="EX368" s="3"/>
      <c r="EY368" s="3"/>
      <c r="EZ368" s="3"/>
      <c r="FA368" s="3"/>
      <c r="FB368" s="3"/>
      <c r="FC368" s="3"/>
      <c r="FD368" s="3"/>
      <c r="FE368" s="3"/>
      <c r="FF368" s="3"/>
      <c r="FG368" s="3"/>
      <c r="FH368" s="3"/>
      <c r="FI368" s="3"/>
      <c r="FJ368" s="3"/>
      <c r="FK368" s="3"/>
      <c r="FL368" s="3"/>
      <c r="FM368" s="3"/>
      <c r="FN368" s="3"/>
      <c r="FO368" s="3"/>
      <c r="FP368" s="3"/>
      <c r="FQ368" s="3"/>
      <c r="FR368" s="3"/>
      <c r="FS368" s="3"/>
      <c r="FT368" s="3"/>
      <c r="FU368" s="3"/>
      <c r="FV368" s="3"/>
      <c r="FW368" s="19"/>
    </row>
    <row r="369" spans="1:179" ht="16.5" customHeight="1" x14ac:dyDescent="0.2">
      <c r="A369" s="43" t="s">
        <v>1705</v>
      </c>
      <c r="B369" s="3"/>
      <c r="C369" s="323" t="s">
        <v>1706</v>
      </c>
      <c r="D369" s="5" t="str">
        <f>VLOOKUP(F369,route!A:B,2,FALSE)</f>
        <v>P3 Curd A</v>
      </c>
      <c r="E369" s="233">
        <v>9309</v>
      </c>
      <c r="F369" s="265" t="s">
        <v>480</v>
      </c>
      <c r="G369" s="231" t="s">
        <v>1707</v>
      </c>
      <c r="H369" s="193" t="s">
        <v>3392</v>
      </c>
      <c r="I369" s="193" t="s">
        <v>1707</v>
      </c>
      <c r="K369" s="193" t="s">
        <v>2628</v>
      </c>
      <c r="L369" s="193"/>
      <c r="M369" s="5" t="s">
        <v>676</v>
      </c>
      <c r="N369" s="21" t="s">
        <v>663</v>
      </c>
      <c r="O369" s="25"/>
      <c r="P369" s="21" t="s">
        <v>663</v>
      </c>
      <c r="Q369" s="21" t="s">
        <v>663</v>
      </c>
      <c r="R369" s="21" t="s">
        <v>16</v>
      </c>
      <c r="S369" s="21" t="s">
        <v>663</v>
      </c>
      <c r="T369" s="21" t="s">
        <v>663</v>
      </c>
      <c r="U369" s="21" t="s">
        <v>16</v>
      </c>
      <c r="V369" s="25"/>
      <c r="W369" s="21" t="s">
        <v>16</v>
      </c>
      <c r="X369" s="21" t="s">
        <v>663</v>
      </c>
      <c r="Y369" s="21" t="s">
        <v>4</v>
      </c>
      <c r="Z369" s="21" t="s">
        <v>4</v>
      </c>
      <c r="AA369" s="21" t="s">
        <v>663</v>
      </c>
      <c r="AB369" s="21"/>
      <c r="AC369" s="214"/>
      <c r="AD369" s="214"/>
      <c r="AE369" s="21" t="s">
        <v>4</v>
      </c>
      <c r="AF369" s="21" t="s">
        <v>4</v>
      </c>
      <c r="AG369" s="21" t="s">
        <v>4</v>
      </c>
      <c r="AH369" s="21" t="s">
        <v>664</v>
      </c>
      <c r="AI369" s="21" t="s">
        <v>664</v>
      </c>
      <c r="AJ369" s="21" t="s">
        <v>664</v>
      </c>
      <c r="AK369" s="21" t="s">
        <v>819</v>
      </c>
      <c r="AL369" s="21" t="s">
        <v>16</v>
      </c>
      <c r="AN369" s="387"/>
      <c r="AO369" s="314" t="e">
        <f>VLOOKUP(AN369,#REF!,1,FALSE)</f>
        <v>#REF!</v>
      </c>
      <c r="AP369" s="315">
        <f>VLOOKUP(F369,'Monthly AMS report'!GN:GO,2,FALSE)</f>
        <v>44481</v>
      </c>
      <c r="AQ369" s="316">
        <v>0.14099999999999999</v>
      </c>
      <c r="AR369" s="3"/>
      <c r="AS369" s="3"/>
      <c r="AT369" s="5">
        <v>4</v>
      </c>
      <c r="AU369" s="5">
        <v>16</v>
      </c>
      <c r="AV369" s="5" t="e">
        <v>#N/A</v>
      </c>
      <c r="AW369" s="5"/>
      <c r="AX369" s="5"/>
      <c r="AY369" s="5"/>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c r="DA369" s="3"/>
      <c r="DB369" s="3"/>
      <c r="DC369" s="3"/>
      <c r="DD369" s="3"/>
      <c r="DE369" s="3"/>
      <c r="DF369" s="3"/>
      <c r="DG369" s="3"/>
      <c r="DH369" s="3"/>
      <c r="DI369" s="3"/>
      <c r="DJ369" s="3"/>
      <c r="DK369" s="3"/>
      <c r="DL369" s="3"/>
      <c r="DM369" s="3"/>
      <c r="DN369" s="3"/>
      <c r="DO369" s="3"/>
      <c r="DP369" s="3"/>
      <c r="DQ369" s="3"/>
      <c r="DR369" s="3"/>
      <c r="DS369" s="3"/>
      <c r="DT369" s="3"/>
      <c r="DU369" s="3"/>
      <c r="DV369" s="3"/>
      <c r="DW369" s="3"/>
      <c r="DX369" s="3"/>
      <c r="DY369" s="3"/>
      <c r="DZ369" s="3"/>
      <c r="EA369" s="3"/>
      <c r="EB369" s="3"/>
      <c r="EC369" s="3"/>
      <c r="ED369" s="3"/>
      <c r="EE369" s="3"/>
      <c r="EF369" s="3"/>
      <c r="EG369" s="3"/>
      <c r="EH369" s="3"/>
      <c r="EI369" s="3"/>
      <c r="EJ369" s="3"/>
      <c r="EK369" s="3"/>
      <c r="EL369" s="3"/>
      <c r="EM369" s="3"/>
      <c r="EN369" s="3"/>
      <c r="EO369" s="3"/>
      <c r="EP369" s="3"/>
      <c r="EQ369" s="3"/>
      <c r="ER369" s="3"/>
      <c r="ES369" s="3"/>
      <c r="ET369" s="3"/>
      <c r="EU369" s="3"/>
      <c r="EV369" s="3"/>
      <c r="EW369" s="3"/>
      <c r="EX369" s="3"/>
      <c r="EY369" s="3"/>
      <c r="EZ369" s="3"/>
      <c r="FA369" s="3"/>
      <c r="FB369" s="3"/>
      <c r="FC369" s="3"/>
      <c r="FD369" s="3"/>
      <c r="FE369" s="3"/>
      <c r="FF369" s="3"/>
      <c r="FG369" s="3"/>
      <c r="FH369" s="3"/>
      <c r="FI369" s="3"/>
      <c r="FJ369" s="3"/>
      <c r="FK369" s="3"/>
      <c r="FL369" s="3"/>
      <c r="FM369" s="3"/>
      <c r="FN369" s="3"/>
      <c r="FO369" s="3"/>
      <c r="FP369" s="3"/>
      <c r="FQ369" s="3"/>
      <c r="FR369" s="3"/>
      <c r="FS369" s="3"/>
      <c r="FT369" s="3"/>
      <c r="FU369" s="3"/>
      <c r="FV369" s="3"/>
      <c r="FW369" s="19"/>
    </row>
    <row r="370" spans="1:179" ht="16.5" customHeight="1" x14ac:dyDescent="0.2">
      <c r="A370" s="43" t="s">
        <v>1708</v>
      </c>
      <c r="B370" s="3"/>
      <c r="C370" s="323" t="s">
        <v>1709</v>
      </c>
      <c r="D370" s="5" t="str">
        <f>VLOOKUP(F370,route!A:B,2,FALSE)</f>
        <v>P3 Curd A</v>
      </c>
      <c r="E370" s="233">
        <v>9314</v>
      </c>
      <c r="F370" s="265" t="s">
        <v>481</v>
      </c>
      <c r="G370" s="231" t="s">
        <v>1710</v>
      </c>
      <c r="H370" s="193" t="s">
        <v>3393</v>
      </c>
      <c r="I370" s="193" t="s">
        <v>1710</v>
      </c>
      <c r="K370" s="193" t="s">
        <v>2628</v>
      </c>
      <c r="L370" s="193"/>
      <c r="M370" s="5" t="s">
        <v>676</v>
      </c>
      <c r="N370" s="21" t="s">
        <v>663</v>
      </c>
      <c r="O370" s="25"/>
      <c r="P370" s="21" t="s">
        <v>663</v>
      </c>
      <c r="Q370" s="21" t="s">
        <v>663</v>
      </c>
      <c r="R370" s="21" t="s">
        <v>16</v>
      </c>
      <c r="S370" s="21" t="s">
        <v>663</v>
      </c>
      <c r="T370" s="21" t="s">
        <v>663</v>
      </c>
      <c r="U370" s="21" t="s">
        <v>16</v>
      </c>
      <c r="V370" s="25"/>
      <c r="W370" s="21" t="s">
        <v>16</v>
      </c>
      <c r="X370" s="21" t="s">
        <v>663</v>
      </c>
      <c r="Y370" s="21" t="s">
        <v>663</v>
      </c>
      <c r="Z370" s="21" t="s">
        <v>4</v>
      </c>
      <c r="AA370" s="21" t="s">
        <v>663</v>
      </c>
      <c r="AB370" s="21"/>
      <c r="AC370" s="214"/>
      <c r="AD370" s="214"/>
      <c r="AE370" s="21" t="s">
        <v>4</v>
      </c>
      <c r="AF370" s="21" t="s">
        <v>4</v>
      </c>
      <c r="AG370" s="21" t="s">
        <v>4</v>
      </c>
      <c r="AH370" s="21" t="s">
        <v>664</v>
      </c>
      <c r="AI370" s="21" t="s">
        <v>664</v>
      </c>
      <c r="AJ370" s="21" t="s">
        <v>664</v>
      </c>
      <c r="AK370" s="21" t="s">
        <v>819</v>
      </c>
      <c r="AL370" s="21" t="s">
        <v>16</v>
      </c>
      <c r="AM370" s="24"/>
      <c r="AN370" s="387"/>
      <c r="AO370" s="314" t="e">
        <f>VLOOKUP(AN370,#REF!,1,FALSE)</f>
        <v>#REF!</v>
      </c>
      <c r="AP370" s="315">
        <f>VLOOKUP(F370,'Monthly AMS report'!GN:GO,2,FALSE)</f>
        <v>44481</v>
      </c>
      <c r="AQ370" s="316">
        <v>0.1</v>
      </c>
      <c r="AR370" s="3"/>
      <c r="AS370" s="3"/>
      <c r="AT370" s="5">
        <v>4</v>
      </c>
      <c r="AU370" s="5">
        <v>16</v>
      </c>
      <c r="AV370" s="5" t="e">
        <v>#N/A</v>
      </c>
      <c r="AW370" s="5"/>
      <c r="AX370" s="5"/>
      <c r="AY370" s="5"/>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5"/>
      <c r="CF370" s="5"/>
      <c r="CG370" s="5"/>
      <c r="CH370" s="5"/>
      <c r="CI370" s="5"/>
      <c r="CJ370" s="5"/>
      <c r="CK370" s="5"/>
      <c r="CL370" s="5"/>
      <c r="CM370" s="5"/>
      <c r="CN370" s="5"/>
      <c r="CO370" s="5"/>
      <c r="CP370" s="5"/>
      <c r="CQ370" s="5"/>
      <c r="CR370" s="5"/>
      <c r="CS370" s="5"/>
      <c r="CT370" s="5"/>
      <c r="CU370" s="5"/>
      <c r="CV370" s="5"/>
      <c r="CW370" s="5"/>
      <c r="CX370" s="5"/>
      <c r="CY370" s="5"/>
      <c r="CZ370" s="5"/>
      <c r="DA370" s="5"/>
      <c r="DB370" s="5"/>
      <c r="DC370" s="5"/>
      <c r="DD370" s="5"/>
      <c r="DE370" s="5"/>
      <c r="DF370" s="5"/>
      <c r="DG370" s="5"/>
      <c r="DH370" s="5"/>
      <c r="DI370" s="5"/>
      <c r="DJ370" s="5"/>
      <c r="DK370" s="5"/>
      <c r="DL370" s="5"/>
      <c r="DM370" s="5"/>
      <c r="DN370" s="5"/>
      <c r="DO370" s="5"/>
      <c r="DP370" s="5"/>
      <c r="DQ370" s="5"/>
      <c r="DR370" s="5"/>
      <c r="DS370" s="5"/>
      <c r="DT370" s="5"/>
      <c r="DU370" s="5"/>
      <c r="DV370" s="5"/>
      <c r="DW370" s="5"/>
      <c r="DX370" s="5"/>
      <c r="DY370" s="5"/>
      <c r="DZ370" s="5"/>
      <c r="EA370" s="5"/>
      <c r="EB370" s="5"/>
      <c r="EC370" s="5"/>
      <c r="ED370" s="5"/>
      <c r="EE370" s="5"/>
      <c r="EF370" s="5"/>
      <c r="EG370" s="5"/>
      <c r="EH370" s="5"/>
      <c r="EI370" s="5"/>
      <c r="EJ370" s="5"/>
      <c r="EK370" s="5"/>
      <c r="EL370" s="5"/>
      <c r="EM370" s="5"/>
      <c r="EN370" s="5"/>
      <c r="EO370" s="5"/>
      <c r="EP370" s="5"/>
      <c r="EQ370" s="5"/>
      <c r="ER370" s="5"/>
      <c r="ES370" s="5"/>
      <c r="ET370" s="5"/>
      <c r="EU370" s="5"/>
      <c r="EV370" s="5"/>
      <c r="EW370" s="5"/>
      <c r="EX370" s="5"/>
      <c r="EY370" s="5"/>
      <c r="EZ370" s="5"/>
      <c r="FA370" s="5"/>
      <c r="FB370" s="5"/>
      <c r="FC370" s="5"/>
      <c r="FD370" s="5"/>
      <c r="FE370" s="5"/>
      <c r="FF370" s="5"/>
      <c r="FG370" s="5"/>
      <c r="FH370" s="5"/>
      <c r="FI370" s="5"/>
      <c r="FJ370" s="5"/>
      <c r="FK370" s="5"/>
      <c r="FL370" s="5"/>
      <c r="FM370" s="5"/>
      <c r="FN370" s="5"/>
      <c r="FO370" s="5"/>
      <c r="FP370" s="5"/>
      <c r="FQ370" s="5"/>
      <c r="FR370" s="5"/>
      <c r="FS370" s="5"/>
      <c r="FT370" s="3"/>
      <c r="FU370" s="3"/>
      <c r="FV370" s="3"/>
      <c r="FW370" s="19"/>
    </row>
    <row r="371" spans="1:179" ht="16.5" customHeight="1" x14ac:dyDescent="0.2">
      <c r="A371" s="43" t="s">
        <v>1666</v>
      </c>
      <c r="B371" s="3"/>
      <c r="C371" s="323" t="s">
        <v>1667</v>
      </c>
      <c r="D371" s="5" t="str">
        <f>VLOOKUP(F371,route!A:B,2,FALSE)</f>
        <v>P3 Curd A</v>
      </c>
      <c r="E371" s="193">
        <v>291</v>
      </c>
      <c r="F371" s="265" t="s">
        <v>460</v>
      </c>
      <c r="G371" s="231" t="s">
        <v>1668</v>
      </c>
      <c r="H371" s="193" t="s">
        <v>3394</v>
      </c>
      <c r="I371" s="193" t="s">
        <v>1668</v>
      </c>
      <c r="K371" s="193" t="s">
        <v>2628</v>
      </c>
      <c r="L371" s="193"/>
      <c r="M371" s="5" t="s">
        <v>676</v>
      </c>
      <c r="N371" s="21" t="s">
        <v>663</v>
      </c>
      <c r="O371" s="25"/>
      <c r="P371" s="21" t="s">
        <v>663</v>
      </c>
      <c r="Q371" s="21" t="s">
        <v>663</v>
      </c>
      <c r="R371" s="21" t="s">
        <v>16</v>
      </c>
      <c r="S371" s="21" t="s">
        <v>663</v>
      </c>
      <c r="T371" s="21" t="s">
        <v>663</v>
      </c>
      <c r="U371" s="21" t="s">
        <v>16</v>
      </c>
      <c r="V371" s="25"/>
      <c r="W371" s="21" t="s">
        <v>16</v>
      </c>
      <c r="X371" s="21" t="s">
        <v>16</v>
      </c>
      <c r="Y371" s="21" t="s">
        <v>663</v>
      </c>
      <c r="Z371" s="21" t="s">
        <v>4</v>
      </c>
      <c r="AA371" s="21" t="s">
        <v>663</v>
      </c>
      <c r="AB371" s="21"/>
      <c r="AC371" s="214"/>
      <c r="AD371" s="214"/>
      <c r="AE371" s="21">
        <v>2</v>
      </c>
      <c r="AF371" s="21">
        <v>2</v>
      </c>
      <c r="AG371" s="21">
        <v>2</v>
      </c>
      <c r="AH371" s="21">
        <v>2</v>
      </c>
      <c r="AI371" s="21">
        <v>2</v>
      </c>
      <c r="AJ371" s="21">
        <v>2</v>
      </c>
      <c r="AK371" s="21">
        <v>2</v>
      </c>
      <c r="AL371" s="21" t="s">
        <v>16</v>
      </c>
      <c r="AM371" s="195" t="s">
        <v>3395</v>
      </c>
      <c r="AN371" s="387">
        <v>7240392</v>
      </c>
      <c r="AO371" s="314" t="e">
        <f>VLOOKUP(AN371,#REF!,1,FALSE)</f>
        <v>#REF!</v>
      </c>
      <c r="AP371" s="315">
        <f>VLOOKUP(F371,'Monthly AMS report'!GN:GO,2,FALSE)</f>
        <v>44481</v>
      </c>
      <c r="AQ371" s="316">
        <v>8.1000000000000003E-2</v>
      </c>
      <c r="AR371" s="3"/>
      <c r="AS371" s="3"/>
      <c r="AT371" s="5"/>
      <c r="AU371" s="5">
        <v>16</v>
      </c>
      <c r="AV371" s="5" t="e">
        <v>#N/A</v>
      </c>
      <c r="AW371" s="5"/>
      <c r="AX371" s="5"/>
      <c r="AY371" s="5"/>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c r="DA371" s="3"/>
      <c r="DB371" s="3"/>
      <c r="DC371" s="3"/>
      <c r="DD371" s="3"/>
      <c r="DE371" s="3"/>
      <c r="DF371" s="3"/>
      <c r="DG371" s="3"/>
      <c r="DH371" s="3"/>
      <c r="DI371" s="3"/>
      <c r="DJ371" s="3"/>
      <c r="DK371" s="3"/>
      <c r="DL371" s="3"/>
      <c r="DM371" s="3"/>
      <c r="DN371" s="3"/>
      <c r="DO371" s="3"/>
      <c r="DP371" s="3"/>
      <c r="DQ371" s="3"/>
      <c r="DR371" s="3"/>
      <c r="DS371" s="3"/>
      <c r="DT371" s="3"/>
      <c r="DU371" s="3"/>
      <c r="DV371" s="3"/>
      <c r="DW371" s="3"/>
      <c r="DX371" s="3"/>
      <c r="DY371" s="3"/>
      <c r="DZ371" s="3"/>
      <c r="EA371" s="3"/>
      <c r="EB371" s="3"/>
      <c r="EC371" s="3"/>
      <c r="ED371" s="3"/>
      <c r="EE371" s="3"/>
      <c r="EF371" s="3"/>
      <c r="EG371" s="3"/>
      <c r="EH371" s="3"/>
      <c r="EI371" s="3"/>
      <c r="EJ371" s="3"/>
      <c r="EK371" s="3"/>
      <c r="EL371" s="3"/>
      <c r="EM371" s="3"/>
      <c r="EN371" s="3"/>
      <c r="EO371" s="3"/>
      <c r="EP371" s="3"/>
      <c r="EQ371" s="3"/>
      <c r="ER371" s="3"/>
      <c r="ES371" s="3"/>
      <c r="ET371" s="3"/>
      <c r="EU371" s="3"/>
      <c r="EV371" s="3"/>
      <c r="EW371" s="3"/>
      <c r="EX371" s="3"/>
      <c r="EY371" s="3"/>
      <c r="EZ371" s="3"/>
      <c r="FA371" s="3"/>
      <c r="FB371" s="3"/>
      <c r="FC371" s="3"/>
      <c r="FD371" s="3"/>
      <c r="FE371" s="3"/>
      <c r="FF371" s="3"/>
      <c r="FG371" s="3"/>
      <c r="FH371" s="3"/>
      <c r="FI371" s="3"/>
      <c r="FJ371" s="3"/>
      <c r="FK371" s="3"/>
      <c r="FL371" s="3"/>
      <c r="FM371" s="3"/>
      <c r="FN371" s="3"/>
      <c r="FO371" s="3"/>
      <c r="FP371" s="3"/>
      <c r="FQ371" s="3"/>
      <c r="FR371" s="3"/>
      <c r="FS371" s="3"/>
      <c r="FT371" s="3"/>
      <c r="FU371" s="3"/>
      <c r="FV371" s="3"/>
      <c r="FW371" s="19"/>
    </row>
    <row r="372" spans="1:179" ht="16.5" customHeight="1" x14ac:dyDescent="0.25">
      <c r="A372" s="46" t="s">
        <v>1669</v>
      </c>
      <c r="B372" s="3"/>
      <c r="C372" s="323" t="s">
        <v>1670</v>
      </c>
      <c r="D372" s="5" t="str">
        <f>VLOOKUP(F372,route!A:B,2,FALSE)</f>
        <v>P3 Curd A</v>
      </c>
      <c r="E372" s="233">
        <v>299</v>
      </c>
      <c r="F372" s="265" t="s">
        <v>461</v>
      </c>
      <c r="G372" s="231" t="s">
        <v>1671</v>
      </c>
      <c r="H372" s="193" t="s">
        <v>3396</v>
      </c>
      <c r="I372" s="193" t="s">
        <v>1671</v>
      </c>
      <c r="K372" s="193" t="s">
        <v>2628</v>
      </c>
      <c r="L372" s="193"/>
      <c r="M372" s="5" t="s">
        <v>676</v>
      </c>
      <c r="N372" s="21" t="s">
        <v>663</v>
      </c>
      <c r="O372" s="25"/>
      <c r="P372" s="21" t="s">
        <v>663</v>
      </c>
      <c r="Q372" s="21">
        <v>4</v>
      </c>
      <c r="R372" s="21" t="s">
        <v>663</v>
      </c>
      <c r="S372" s="21">
        <v>1</v>
      </c>
      <c r="T372" s="21" t="s">
        <v>663</v>
      </c>
      <c r="U372" s="21" t="s">
        <v>16</v>
      </c>
      <c r="V372" s="141" t="s">
        <v>2937</v>
      </c>
      <c r="W372" s="21" t="s">
        <v>16</v>
      </c>
      <c r="X372" s="21" t="s">
        <v>663</v>
      </c>
      <c r="Y372" s="21" t="s">
        <v>663</v>
      </c>
      <c r="Z372" s="21" t="s">
        <v>4</v>
      </c>
      <c r="AA372" s="21" t="s">
        <v>663</v>
      </c>
      <c r="AB372" s="21"/>
      <c r="AC372" s="214"/>
      <c r="AD372" s="214"/>
      <c r="AE372" s="21">
        <v>3</v>
      </c>
      <c r="AF372" s="21">
        <v>2</v>
      </c>
      <c r="AG372" s="21" t="s">
        <v>4</v>
      </c>
      <c r="AH372" s="21">
        <v>3</v>
      </c>
      <c r="AI372" s="21">
        <v>3</v>
      </c>
      <c r="AJ372" s="21">
        <v>3</v>
      </c>
      <c r="AK372" s="21">
        <v>3</v>
      </c>
      <c r="AL372" s="21" t="s">
        <v>16</v>
      </c>
      <c r="AM372" s="195" t="s">
        <v>3397</v>
      </c>
      <c r="AN372" s="383">
        <v>7240391</v>
      </c>
      <c r="AO372" s="314" t="e">
        <f>VLOOKUP(AN372,#REF!,1,FALSE)</f>
        <v>#REF!</v>
      </c>
      <c r="AP372" s="315">
        <f>VLOOKUP(F372,'Monthly AMS report'!GN:GO,2,FALSE)</f>
        <v>44481</v>
      </c>
      <c r="AQ372" s="316">
        <v>0.32800000000000001</v>
      </c>
      <c r="AR372" s="3"/>
      <c r="AS372" s="3"/>
      <c r="AT372" s="5"/>
      <c r="AU372" s="5">
        <v>33</v>
      </c>
      <c r="AV372" s="5" t="e">
        <v>#N/A</v>
      </c>
      <c r="AW372" s="5"/>
      <c r="AX372" s="5" t="s">
        <v>815</v>
      </c>
      <c r="AY372" s="5"/>
      <c r="AZ372" s="3"/>
      <c r="BA372" s="3"/>
      <c r="BB372" s="3"/>
      <c r="BC372" s="3"/>
      <c r="BD372" s="3"/>
      <c r="BE372" s="3"/>
      <c r="BF372" s="3"/>
      <c r="BG372" s="3"/>
      <c r="BH372" s="3"/>
      <c r="BI372" s="3"/>
      <c r="BJ372" s="3"/>
      <c r="BK372" s="3"/>
      <c r="BL372" s="3"/>
      <c r="BM372" s="3"/>
      <c r="BN372" s="3"/>
      <c r="BO372" s="3"/>
      <c r="BP372" s="3"/>
      <c r="BQ372" s="3"/>
      <c r="BR372" s="3"/>
      <c r="BS372" s="3"/>
      <c r="BT372" s="3"/>
      <c r="BU372" s="5"/>
      <c r="BV372" s="5"/>
      <c r="BW372" s="5"/>
      <c r="BX372" s="5"/>
      <c r="BY372" s="5"/>
      <c r="BZ372" s="5"/>
      <c r="CA372" s="5"/>
      <c r="CB372" s="5"/>
      <c r="CC372" s="5"/>
      <c r="CD372" s="5"/>
      <c r="CE372" s="5"/>
      <c r="CF372" s="5"/>
      <c r="CG372" s="5"/>
      <c r="CH372" s="5"/>
      <c r="CI372" s="5"/>
      <c r="CJ372" s="5"/>
      <c r="CK372" s="5"/>
      <c r="CL372" s="5"/>
      <c r="CM372" s="5"/>
      <c r="CN372" s="5"/>
      <c r="CO372" s="5"/>
      <c r="CP372" s="5"/>
      <c r="CQ372" s="5"/>
      <c r="CR372" s="5"/>
      <c r="CS372" s="5"/>
      <c r="CT372" s="5"/>
      <c r="CU372" s="5"/>
      <c r="CV372" s="5"/>
      <c r="CW372" s="5"/>
      <c r="CX372" s="5"/>
      <c r="CY372" s="5"/>
      <c r="CZ372" s="5"/>
      <c r="DA372" s="5"/>
      <c r="DB372" s="5"/>
      <c r="DC372" s="5"/>
      <c r="DD372" s="5"/>
      <c r="DE372" s="5"/>
      <c r="DF372" s="5"/>
      <c r="DG372" s="5"/>
      <c r="DH372" s="5"/>
      <c r="DI372" s="5"/>
      <c r="DJ372" s="5"/>
      <c r="DK372" s="5"/>
      <c r="DL372" s="5"/>
      <c r="DM372" s="5"/>
      <c r="DN372" s="5"/>
      <c r="DO372" s="5"/>
      <c r="DP372" s="5"/>
      <c r="DQ372" s="5"/>
      <c r="DR372" s="5"/>
      <c r="DS372" s="5"/>
      <c r="DT372" s="5"/>
      <c r="DU372" s="5"/>
      <c r="DV372" s="5"/>
      <c r="DW372" s="5"/>
      <c r="DX372" s="5"/>
      <c r="DY372" s="5"/>
      <c r="DZ372" s="5"/>
      <c r="EA372" s="5"/>
      <c r="EB372" s="5"/>
      <c r="EC372" s="5"/>
      <c r="ED372" s="5"/>
      <c r="EE372" s="5"/>
      <c r="EF372" s="5"/>
      <c r="EG372" s="5"/>
      <c r="EH372" s="5"/>
      <c r="EI372" s="5"/>
      <c r="EJ372" s="5"/>
      <c r="EK372" s="5"/>
      <c r="EL372" s="5"/>
      <c r="EM372" s="5"/>
      <c r="EN372" s="5"/>
      <c r="EO372" s="5"/>
      <c r="EP372" s="5"/>
      <c r="EQ372" s="5"/>
      <c r="ER372" s="5"/>
      <c r="ES372" s="5"/>
      <c r="ET372" s="5"/>
      <c r="EU372" s="5"/>
      <c r="EV372" s="5"/>
      <c r="EW372" s="5"/>
      <c r="EX372" s="5"/>
      <c r="EY372" s="5"/>
      <c r="EZ372" s="5"/>
      <c r="FA372" s="5"/>
      <c r="FB372" s="5"/>
      <c r="FC372" s="5"/>
      <c r="FD372" s="5"/>
      <c r="FE372" s="5"/>
      <c r="FF372" s="5"/>
      <c r="FG372" s="5"/>
      <c r="FH372" s="5"/>
      <c r="FI372" s="5"/>
      <c r="FJ372" s="5"/>
      <c r="FK372" s="5"/>
      <c r="FL372" s="5"/>
      <c r="FM372" s="5"/>
      <c r="FN372" s="5"/>
      <c r="FO372" s="5"/>
      <c r="FP372" s="5"/>
      <c r="FQ372" s="5"/>
      <c r="FR372" s="5"/>
      <c r="FS372" s="5"/>
      <c r="FT372" s="3"/>
      <c r="FU372" s="3"/>
      <c r="FV372" s="3"/>
      <c r="FW372" s="19"/>
    </row>
    <row r="373" spans="1:179" ht="16.5" customHeight="1" x14ac:dyDescent="0.2">
      <c r="A373" s="43" t="s">
        <v>1669</v>
      </c>
      <c r="B373" s="3"/>
      <c r="C373" s="323" t="s">
        <v>1670</v>
      </c>
      <c r="D373" s="5" t="str">
        <f>VLOOKUP(F373,route!A:B,2,FALSE)</f>
        <v>P3 Curd A</v>
      </c>
      <c r="E373" s="193" t="s">
        <v>2575</v>
      </c>
      <c r="F373" s="265" t="s">
        <v>463</v>
      </c>
      <c r="G373" s="231" t="s">
        <v>1672</v>
      </c>
      <c r="H373" s="193" t="s">
        <v>3398</v>
      </c>
      <c r="I373" s="193" t="s">
        <v>1672</v>
      </c>
      <c r="K373" s="193" t="s">
        <v>2628</v>
      </c>
      <c r="L373" s="193"/>
      <c r="M373" s="5" t="s">
        <v>676</v>
      </c>
      <c r="N373" s="21" t="s">
        <v>663</v>
      </c>
      <c r="O373" s="25"/>
      <c r="P373" s="21" t="s">
        <v>16</v>
      </c>
      <c r="Q373" s="21" t="s">
        <v>663</v>
      </c>
      <c r="R373" s="21" t="s">
        <v>663</v>
      </c>
      <c r="S373" s="21" t="s">
        <v>16</v>
      </c>
      <c r="T373" s="21" t="s">
        <v>663</v>
      </c>
      <c r="U373" s="21" t="s">
        <v>16</v>
      </c>
      <c r="V373" s="141" t="s">
        <v>2937</v>
      </c>
      <c r="W373" s="21" t="s">
        <v>16</v>
      </c>
      <c r="X373" s="21" t="s">
        <v>663</v>
      </c>
      <c r="Y373" s="21" t="s">
        <v>663</v>
      </c>
      <c r="Z373" s="21" t="s">
        <v>4</v>
      </c>
      <c r="AA373" s="21" t="s">
        <v>663</v>
      </c>
      <c r="AB373" s="21"/>
      <c r="AC373" s="214"/>
      <c r="AD373" s="214"/>
      <c r="AE373" s="21" t="s">
        <v>4</v>
      </c>
      <c r="AF373" s="21" t="s">
        <v>4</v>
      </c>
      <c r="AG373" s="21" t="s">
        <v>4</v>
      </c>
      <c r="AH373" s="21" t="s">
        <v>4</v>
      </c>
      <c r="AI373" s="21" t="s">
        <v>4</v>
      </c>
      <c r="AJ373" s="21" t="s">
        <v>4</v>
      </c>
      <c r="AK373" s="21" t="s">
        <v>4</v>
      </c>
      <c r="AL373" s="21" t="s">
        <v>16</v>
      </c>
      <c r="AM373" s="23" t="s">
        <v>1871</v>
      </c>
      <c r="AN373" s="387"/>
      <c r="AO373" s="314" t="e">
        <f>VLOOKUP(AN373,#REF!,1,FALSE)</f>
        <v>#REF!</v>
      </c>
      <c r="AP373" s="315">
        <f>VLOOKUP(F373,'Monthly AMS report'!GN:GO,2,FALSE)</f>
        <v>44481</v>
      </c>
      <c r="AQ373" s="316">
        <v>7.9000000000000001E-2</v>
      </c>
      <c r="AR373" s="3"/>
      <c r="AS373" s="3"/>
      <c r="AT373" s="5"/>
      <c r="AU373" s="5">
        <v>4</v>
      </c>
      <c r="AV373" s="5" t="e">
        <v>#N/A</v>
      </c>
      <c r="AW373" s="5"/>
      <c r="AX373" s="5" t="s">
        <v>815</v>
      </c>
      <c r="AY373" s="5"/>
      <c r="AZ373" s="3"/>
      <c r="BA373" s="3"/>
      <c r="BB373" s="3"/>
      <c r="BC373" s="3"/>
      <c r="BD373" s="3"/>
      <c r="BE373" s="3"/>
      <c r="BF373" s="3"/>
      <c r="BG373" s="3"/>
      <c r="BH373" s="3"/>
      <c r="BI373" s="3"/>
      <c r="BJ373" s="3"/>
      <c r="BK373" s="3"/>
      <c r="BL373" s="3"/>
      <c r="BM373" s="3"/>
      <c r="BN373" s="3"/>
      <c r="BO373" s="3"/>
      <c r="BP373" s="3"/>
      <c r="BQ373" s="3"/>
      <c r="BR373" s="3"/>
      <c r="BS373" s="3"/>
      <c r="BT373" s="3"/>
      <c r="BU373" s="5"/>
      <c r="BV373" s="5"/>
      <c r="BW373" s="5"/>
      <c r="BX373" s="5"/>
      <c r="BY373" s="5"/>
      <c r="BZ373" s="5"/>
      <c r="CA373" s="5"/>
      <c r="CB373" s="5"/>
      <c r="CC373" s="5"/>
      <c r="CD373" s="5"/>
      <c r="CE373" s="5"/>
      <c r="CF373" s="5"/>
      <c r="CG373" s="5"/>
      <c r="CH373" s="5"/>
      <c r="CI373" s="5"/>
      <c r="CJ373" s="5"/>
      <c r="CK373" s="5"/>
      <c r="CL373" s="5"/>
      <c r="CM373" s="5"/>
      <c r="CN373" s="5"/>
      <c r="CO373" s="5"/>
      <c r="CP373" s="5"/>
      <c r="CQ373" s="5"/>
      <c r="CR373" s="5"/>
      <c r="CS373" s="5"/>
      <c r="CT373" s="5"/>
      <c r="CU373" s="5"/>
      <c r="CV373" s="5"/>
      <c r="CW373" s="5"/>
      <c r="CX373" s="5"/>
      <c r="CY373" s="5"/>
      <c r="CZ373" s="5"/>
      <c r="DA373" s="5"/>
      <c r="DB373" s="5"/>
      <c r="DC373" s="5"/>
      <c r="DD373" s="5"/>
      <c r="DE373" s="5"/>
      <c r="DF373" s="5"/>
      <c r="DG373" s="5"/>
      <c r="DH373" s="5"/>
      <c r="DI373" s="5"/>
      <c r="DJ373" s="5"/>
      <c r="DK373" s="5"/>
      <c r="DL373" s="5"/>
      <c r="DM373" s="5"/>
      <c r="DN373" s="5"/>
      <c r="DO373" s="5"/>
      <c r="DP373" s="5"/>
      <c r="DQ373" s="5"/>
      <c r="DR373" s="5"/>
      <c r="DS373" s="5"/>
      <c r="DT373" s="5"/>
      <c r="DU373" s="5"/>
      <c r="DV373" s="5"/>
      <c r="DW373" s="5"/>
      <c r="DX373" s="5"/>
      <c r="DY373" s="5"/>
      <c r="DZ373" s="5"/>
      <c r="EA373" s="5"/>
      <c r="EB373" s="5"/>
      <c r="EC373" s="5"/>
      <c r="ED373" s="5"/>
      <c r="EE373" s="5"/>
      <c r="EF373" s="5"/>
      <c r="EG373" s="5"/>
      <c r="EH373" s="5"/>
      <c r="EI373" s="5"/>
      <c r="EJ373" s="5"/>
      <c r="EK373" s="5"/>
      <c r="EL373" s="5"/>
      <c r="EM373" s="5"/>
      <c r="EN373" s="5"/>
      <c r="EO373" s="5"/>
      <c r="EP373" s="5"/>
      <c r="EQ373" s="5"/>
      <c r="ER373" s="5"/>
      <c r="ES373" s="5"/>
      <c r="ET373" s="5"/>
      <c r="EU373" s="5"/>
      <c r="EV373" s="5"/>
      <c r="EW373" s="5"/>
      <c r="EX373" s="5"/>
      <c r="EY373" s="5"/>
      <c r="EZ373" s="5"/>
      <c r="FA373" s="5"/>
      <c r="FB373" s="5"/>
      <c r="FC373" s="5"/>
      <c r="FD373" s="5"/>
      <c r="FE373" s="5"/>
      <c r="FF373" s="5"/>
      <c r="FG373" s="5"/>
      <c r="FH373" s="5"/>
      <c r="FI373" s="5"/>
      <c r="FJ373" s="5"/>
      <c r="FK373" s="5"/>
      <c r="FL373" s="5"/>
      <c r="FM373" s="5"/>
      <c r="FN373" s="5"/>
      <c r="FO373" s="5"/>
      <c r="FP373" s="5"/>
      <c r="FQ373" s="5"/>
      <c r="FR373" s="5"/>
      <c r="FS373" s="5"/>
      <c r="FT373" s="3"/>
      <c r="FU373" s="3"/>
      <c r="FV373" s="3"/>
      <c r="FW373" s="19"/>
    </row>
    <row r="374" spans="1:179" ht="16.5" customHeight="1" x14ac:dyDescent="0.2">
      <c r="A374" s="46" t="s">
        <v>1673</v>
      </c>
      <c r="B374" s="3"/>
      <c r="C374" s="323" t="s">
        <v>1674</v>
      </c>
      <c r="D374" s="5" t="str">
        <f>VLOOKUP(F374,route!A:B,2,FALSE)</f>
        <v>P3 Curd A</v>
      </c>
      <c r="E374" s="233">
        <v>300</v>
      </c>
      <c r="F374" s="265" t="s">
        <v>464</v>
      </c>
      <c r="G374" s="231" t="s">
        <v>1675</v>
      </c>
      <c r="H374" s="193" t="s">
        <v>3399</v>
      </c>
      <c r="I374" s="193" t="s">
        <v>1675</v>
      </c>
      <c r="K374" s="193" t="s">
        <v>2628</v>
      </c>
      <c r="L374" s="193"/>
      <c r="M374" s="5" t="s">
        <v>676</v>
      </c>
      <c r="N374" s="21" t="s">
        <v>663</v>
      </c>
      <c r="O374" s="25"/>
      <c r="P374" s="21" t="s">
        <v>663</v>
      </c>
      <c r="Q374" s="21" t="s">
        <v>663</v>
      </c>
      <c r="R374" s="21">
        <v>3</v>
      </c>
      <c r="S374" s="21" t="s">
        <v>663</v>
      </c>
      <c r="T374" s="21" t="s">
        <v>663</v>
      </c>
      <c r="U374" s="21" t="s">
        <v>16</v>
      </c>
      <c r="V374" s="140" t="s">
        <v>3090</v>
      </c>
      <c r="W374" s="21" t="s">
        <v>16</v>
      </c>
      <c r="X374" s="21" t="s">
        <v>16</v>
      </c>
      <c r="Y374" s="21" t="s">
        <v>663</v>
      </c>
      <c r="Z374" s="21" t="s">
        <v>4</v>
      </c>
      <c r="AA374" s="21" t="s">
        <v>663</v>
      </c>
      <c r="AB374" s="21"/>
      <c r="AC374" s="214"/>
      <c r="AD374" s="214"/>
      <c r="AE374" s="21" t="s">
        <v>4</v>
      </c>
      <c r="AF374" s="21" t="s">
        <v>4</v>
      </c>
      <c r="AG374" s="21">
        <v>3</v>
      </c>
      <c r="AH374" s="21" t="s">
        <v>664</v>
      </c>
      <c r="AI374" s="21">
        <v>2</v>
      </c>
      <c r="AJ374" s="21" t="s">
        <v>664</v>
      </c>
      <c r="AK374" s="21" t="s">
        <v>819</v>
      </c>
      <c r="AL374" s="21" t="s">
        <v>16</v>
      </c>
      <c r="AM374" s="24" t="s">
        <v>1203</v>
      </c>
      <c r="AN374" s="387" t="s">
        <v>1203</v>
      </c>
      <c r="AO374" s="314" t="e">
        <f>VLOOKUP(AN374,#REF!,1,FALSE)</f>
        <v>#REF!</v>
      </c>
      <c r="AP374" s="315">
        <f>VLOOKUP(F374,'Monthly AMS report'!GN:GO,2,FALSE)</f>
        <v>44481</v>
      </c>
      <c r="AQ374" s="316">
        <v>0.42399999999999999</v>
      </c>
      <c r="AR374" s="3"/>
      <c r="AS374" s="3"/>
      <c r="AT374" s="5"/>
      <c r="AU374" s="5">
        <v>25</v>
      </c>
      <c r="AV374" s="5" t="e">
        <v>#N/A</v>
      </c>
      <c r="AW374" s="5"/>
      <c r="AX374" s="5" t="s">
        <v>815</v>
      </c>
      <c r="AY374" s="5"/>
      <c r="AZ374" s="3"/>
      <c r="BA374" s="3"/>
      <c r="BB374" s="3"/>
      <c r="BC374" s="3"/>
      <c r="BD374" s="3"/>
      <c r="BE374" s="3"/>
      <c r="BF374" s="3"/>
      <c r="BG374" s="3"/>
      <c r="BH374" s="3"/>
      <c r="BI374" s="3"/>
      <c r="BJ374" s="3"/>
      <c r="BK374" s="3"/>
      <c r="BL374" s="3"/>
      <c r="BM374" s="3"/>
      <c r="BN374" s="3"/>
      <c r="BO374" s="3"/>
      <c r="BP374" s="3"/>
      <c r="BQ374" s="3"/>
      <c r="BR374" s="3"/>
      <c r="BS374" s="3"/>
      <c r="BT374" s="3"/>
      <c r="BU374" s="5"/>
      <c r="BV374" s="5"/>
      <c r="BW374" s="5"/>
      <c r="BX374" s="5"/>
      <c r="BY374" s="5"/>
      <c r="BZ374" s="5"/>
      <c r="CA374" s="5"/>
      <c r="CB374" s="5"/>
      <c r="CC374" s="5"/>
      <c r="CD374" s="5"/>
      <c r="CE374" s="5"/>
      <c r="CF374" s="5"/>
      <c r="CG374" s="5"/>
      <c r="CH374" s="5"/>
      <c r="CI374" s="5"/>
      <c r="CJ374" s="5"/>
      <c r="CK374" s="5"/>
      <c r="CL374" s="5"/>
      <c r="CM374" s="5"/>
      <c r="CN374" s="5"/>
      <c r="CO374" s="5"/>
      <c r="CP374" s="5"/>
      <c r="CQ374" s="5"/>
      <c r="CR374" s="5"/>
      <c r="CS374" s="5"/>
      <c r="CT374" s="5"/>
      <c r="CU374" s="5"/>
      <c r="CV374" s="5"/>
      <c r="CW374" s="5"/>
      <c r="CX374" s="5"/>
      <c r="CY374" s="5"/>
      <c r="CZ374" s="5"/>
      <c r="DA374" s="5"/>
      <c r="DB374" s="5"/>
      <c r="DC374" s="5"/>
      <c r="DD374" s="5"/>
      <c r="DE374" s="5"/>
      <c r="DF374" s="5"/>
      <c r="DG374" s="5"/>
      <c r="DH374" s="5"/>
      <c r="DI374" s="5"/>
      <c r="DJ374" s="5"/>
      <c r="DK374" s="5"/>
      <c r="DL374" s="5"/>
      <c r="DM374" s="5"/>
      <c r="DN374" s="5"/>
      <c r="DO374" s="5"/>
      <c r="DP374" s="5"/>
      <c r="DQ374" s="5"/>
      <c r="DR374" s="5"/>
      <c r="DS374" s="5"/>
      <c r="DT374" s="5"/>
      <c r="DU374" s="5"/>
      <c r="DV374" s="5"/>
      <c r="DW374" s="5"/>
      <c r="DX374" s="5"/>
      <c r="DY374" s="5"/>
      <c r="DZ374" s="5"/>
      <c r="EA374" s="5"/>
      <c r="EB374" s="5"/>
      <c r="EC374" s="5"/>
      <c r="ED374" s="5"/>
      <c r="EE374" s="5"/>
      <c r="EF374" s="5"/>
      <c r="EG374" s="5"/>
      <c r="EH374" s="5"/>
      <c r="EI374" s="5"/>
      <c r="EJ374" s="5"/>
      <c r="EK374" s="5"/>
      <c r="EL374" s="5"/>
      <c r="EM374" s="5"/>
      <c r="EN374" s="5"/>
      <c r="EO374" s="5"/>
      <c r="EP374" s="5"/>
      <c r="EQ374" s="5"/>
      <c r="ER374" s="5"/>
      <c r="ES374" s="5"/>
      <c r="ET374" s="5"/>
      <c r="EU374" s="5"/>
      <c r="EV374" s="5"/>
      <c r="EW374" s="5"/>
      <c r="EX374" s="5"/>
      <c r="EY374" s="5"/>
      <c r="EZ374" s="5"/>
      <c r="FA374" s="5"/>
      <c r="FB374" s="5"/>
      <c r="FC374" s="5"/>
      <c r="FD374" s="5"/>
      <c r="FE374" s="5"/>
      <c r="FF374" s="5"/>
      <c r="FG374" s="5"/>
      <c r="FH374" s="5"/>
      <c r="FI374" s="5"/>
      <c r="FJ374" s="5"/>
      <c r="FK374" s="5"/>
      <c r="FL374" s="5"/>
      <c r="FM374" s="5"/>
      <c r="FN374" s="5"/>
      <c r="FO374" s="5"/>
      <c r="FP374" s="5"/>
      <c r="FQ374" s="5"/>
      <c r="FR374" s="5"/>
      <c r="FS374" s="5"/>
      <c r="FT374" s="3"/>
      <c r="FU374" s="3"/>
      <c r="FV374" s="3"/>
      <c r="FW374" s="19"/>
    </row>
    <row r="375" spans="1:179" ht="16.5" customHeight="1" x14ac:dyDescent="0.2">
      <c r="A375" s="43" t="s">
        <v>1673</v>
      </c>
      <c r="B375" s="3"/>
      <c r="C375" s="323" t="s">
        <v>1674</v>
      </c>
      <c r="D375" s="5" t="str">
        <f>VLOOKUP(F375,route!A:B,2,FALSE)</f>
        <v>P3 Curd A</v>
      </c>
      <c r="E375" s="193" t="s">
        <v>2573</v>
      </c>
      <c r="F375" s="265" t="s">
        <v>466</v>
      </c>
      <c r="G375" s="231" t="s">
        <v>1676</v>
      </c>
      <c r="H375" s="193" t="s">
        <v>3400</v>
      </c>
      <c r="I375" s="193" t="s">
        <v>1676</v>
      </c>
      <c r="K375" s="193" t="s">
        <v>2628</v>
      </c>
      <c r="L375" s="193"/>
      <c r="M375" s="5" t="s">
        <v>676</v>
      </c>
      <c r="N375" s="21" t="s">
        <v>16</v>
      </c>
      <c r="O375" s="25"/>
      <c r="P375" s="21" t="s">
        <v>663</v>
      </c>
      <c r="Q375" s="21" t="s">
        <v>663</v>
      </c>
      <c r="R375" s="21" t="s">
        <v>663</v>
      </c>
      <c r="S375" s="21" t="s">
        <v>663</v>
      </c>
      <c r="T375" s="21" t="s">
        <v>663</v>
      </c>
      <c r="U375" s="21" t="s">
        <v>16</v>
      </c>
      <c r="V375" s="140" t="s">
        <v>3090</v>
      </c>
      <c r="W375" s="21" t="s">
        <v>16</v>
      </c>
      <c r="X375" s="21" t="s">
        <v>16</v>
      </c>
      <c r="Y375" s="21" t="s">
        <v>663</v>
      </c>
      <c r="Z375" s="21" t="s">
        <v>4</v>
      </c>
      <c r="AA375" s="21" t="s">
        <v>663</v>
      </c>
      <c r="AB375" s="21"/>
      <c r="AC375" s="214"/>
      <c r="AD375" s="214"/>
      <c r="AE375" s="21" t="s">
        <v>4</v>
      </c>
      <c r="AF375" s="21" t="s">
        <v>4</v>
      </c>
      <c r="AG375" s="21" t="s">
        <v>4</v>
      </c>
      <c r="AH375" s="21" t="s">
        <v>664</v>
      </c>
      <c r="AI375" s="21" t="s">
        <v>664</v>
      </c>
      <c r="AJ375" s="21" t="s">
        <v>664</v>
      </c>
      <c r="AK375" s="21" t="s">
        <v>819</v>
      </c>
      <c r="AL375" s="21" t="s">
        <v>16</v>
      </c>
      <c r="AM375" s="24"/>
      <c r="AN375" s="387"/>
      <c r="AO375" s="314" t="e">
        <f>VLOOKUP(AN375,#REF!,1,FALSE)</f>
        <v>#REF!</v>
      </c>
      <c r="AP375" s="315">
        <f>VLOOKUP(F375,'Monthly AMS report'!GN:GO,2,FALSE)</f>
        <v>44481</v>
      </c>
      <c r="AQ375" s="316">
        <v>0.11600000000000001</v>
      </c>
      <c r="AR375" s="3"/>
      <c r="AS375" s="3"/>
      <c r="AT375" s="5"/>
      <c r="AU375" s="5">
        <v>4</v>
      </c>
      <c r="AV375" s="5" t="e">
        <v>#N/A</v>
      </c>
      <c r="AW375" s="5"/>
      <c r="AX375" s="5" t="s">
        <v>815</v>
      </c>
      <c r="AY375" s="5"/>
      <c r="AZ375" s="3"/>
      <c r="BA375" s="3"/>
      <c r="BB375" s="3"/>
      <c r="BC375" s="3"/>
      <c r="BD375" s="3"/>
      <c r="BE375" s="3"/>
      <c r="BF375" s="3"/>
      <c r="BG375" s="3"/>
      <c r="BH375" s="3"/>
      <c r="BI375" s="3"/>
      <c r="BJ375" s="3"/>
      <c r="BK375" s="3"/>
      <c r="BL375" s="3"/>
      <c r="BM375" s="3"/>
      <c r="BN375" s="3"/>
      <c r="BO375" s="3"/>
      <c r="BP375" s="3"/>
      <c r="BQ375" s="3"/>
      <c r="BR375" s="3"/>
      <c r="BS375" s="3"/>
      <c r="BT375" s="3"/>
      <c r="BU375" s="5"/>
      <c r="BV375" s="5"/>
      <c r="BW375" s="5"/>
      <c r="BX375" s="5"/>
      <c r="BY375" s="5"/>
      <c r="BZ375" s="5"/>
      <c r="CA375" s="5"/>
      <c r="CB375" s="5"/>
      <c r="CC375" s="5"/>
      <c r="CD375" s="5"/>
      <c r="CE375" s="5"/>
      <c r="CF375" s="5"/>
      <c r="CG375" s="5"/>
      <c r="CH375" s="5"/>
      <c r="CI375" s="5"/>
      <c r="CJ375" s="5"/>
      <c r="CK375" s="5"/>
      <c r="CL375" s="5"/>
      <c r="CM375" s="5"/>
      <c r="CN375" s="5"/>
      <c r="CO375" s="5"/>
      <c r="CP375" s="5"/>
      <c r="CQ375" s="5"/>
      <c r="CR375" s="5"/>
      <c r="CS375" s="5"/>
      <c r="CT375" s="5"/>
      <c r="CU375" s="5"/>
      <c r="CV375" s="5"/>
      <c r="CW375" s="5"/>
      <c r="CX375" s="5"/>
      <c r="CY375" s="5"/>
      <c r="CZ375" s="5"/>
      <c r="DA375" s="5"/>
      <c r="DB375" s="5"/>
      <c r="DC375" s="5"/>
      <c r="DD375" s="5"/>
      <c r="DE375" s="5"/>
      <c r="DF375" s="5"/>
      <c r="DG375" s="5"/>
      <c r="DH375" s="5"/>
      <c r="DI375" s="5"/>
      <c r="DJ375" s="5"/>
      <c r="DK375" s="5"/>
      <c r="DL375" s="5"/>
      <c r="DM375" s="5"/>
      <c r="DN375" s="5"/>
      <c r="DO375" s="5"/>
      <c r="DP375" s="5"/>
      <c r="DQ375" s="5"/>
      <c r="DR375" s="5"/>
      <c r="DS375" s="5"/>
      <c r="DT375" s="5"/>
      <c r="DU375" s="5"/>
      <c r="DV375" s="5"/>
      <c r="DW375" s="5"/>
      <c r="DX375" s="5"/>
      <c r="DY375" s="5"/>
      <c r="DZ375" s="5"/>
      <c r="EA375" s="5"/>
      <c r="EB375" s="5"/>
      <c r="EC375" s="5"/>
      <c r="ED375" s="5"/>
      <c r="EE375" s="5"/>
      <c r="EF375" s="5"/>
      <c r="EG375" s="5"/>
      <c r="EH375" s="5"/>
      <c r="EI375" s="5"/>
      <c r="EJ375" s="5"/>
      <c r="EK375" s="5"/>
      <c r="EL375" s="5"/>
      <c r="EM375" s="5"/>
      <c r="EN375" s="5"/>
      <c r="EO375" s="5"/>
      <c r="EP375" s="5"/>
      <c r="EQ375" s="5"/>
      <c r="ER375" s="5"/>
      <c r="ES375" s="5"/>
      <c r="ET375" s="5"/>
      <c r="EU375" s="5"/>
      <c r="EV375" s="5"/>
      <c r="EW375" s="5"/>
      <c r="EX375" s="5"/>
      <c r="EY375" s="5"/>
      <c r="EZ375" s="5"/>
      <c r="FA375" s="5"/>
      <c r="FB375" s="5"/>
      <c r="FC375" s="5"/>
      <c r="FD375" s="5"/>
      <c r="FE375" s="5"/>
      <c r="FF375" s="5"/>
      <c r="FG375" s="5"/>
      <c r="FH375" s="5"/>
      <c r="FI375" s="5"/>
      <c r="FJ375" s="5"/>
      <c r="FK375" s="5"/>
      <c r="FL375" s="5"/>
      <c r="FM375" s="5"/>
      <c r="FN375" s="5"/>
      <c r="FO375" s="5"/>
      <c r="FP375" s="5"/>
      <c r="FQ375" s="5"/>
      <c r="FR375" s="5"/>
      <c r="FS375" s="5"/>
      <c r="FT375" s="3"/>
      <c r="FU375" s="3"/>
      <c r="FV375" s="3"/>
      <c r="FW375" s="19"/>
    </row>
    <row r="376" spans="1:179" ht="16.5" customHeight="1" x14ac:dyDescent="0.2">
      <c r="A376" s="43" t="s">
        <v>1677</v>
      </c>
      <c r="B376" s="3"/>
      <c r="C376" s="323" t="s">
        <v>1678</v>
      </c>
      <c r="D376" s="5" t="str">
        <f>VLOOKUP(F376,route!A:B,2,FALSE)</f>
        <v>P3 Curd A</v>
      </c>
      <c r="E376" s="193">
        <v>301</v>
      </c>
      <c r="F376" s="265" t="s">
        <v>467</v>
      </c>
      <c r="G376" s="231" t="s">
        <v>1679</v>
      </c>
      <c r="H376" s="193" t="s">
        <v>3401</v>
      </c>
      <c r="I376" s="193" t="s">
        <v>1679</v>
      </c>
      <c r="K376" s="193" t="s">
        <v>2628</v>
      </c>
      <c r="L376" s="193"/>
      <c r="M376" s="5" t="s">
        <v>676</v>
      </c>
      <c r="N376" s="21" t="s">
        <v>663</v>
      </c>
      <c r="O376" s="25"/>
      <c r="P376" s="21" t="s">
        <v>663</v>
      </c>
      <c r="Q376" s="21" t="s">
        <v>663</v>
      </c>
      <c r="R376" s="21" t="s">
        <v>663</v>
      </c>
      <c r="S376" s="21" t="s">
        <v>16</v>
      </c>
      <c r="T376" s="21" t="s">
        <v>663</v>
      </c>
      <c r="U376" s="21" t="s">
        <v>16</v>
      </c>
      <c r="V376" s="25"/>
      <c r="W376" s="21" t="s">
        <v>16</v>
      </c>
      <c r="X376" s="21" t="s">
        <v>663</v>
      </c>
      <c r="Y376" s="21" t="s">
        <v>663</v>
      </c>
      <c r="Z376" s="21" t="s">
        <v>4</v>
      </c>
      <c r="AA376" s="21" t="s">
        <v>663</v>
      </c>
      <c r="AB376" s="21"/>
      <c r="AC376" s="214"/>
      <c r="AD376" s="214"/>
      <c r="AE376" s="21" t="s">
        <v>4</v>
      </c>
      <c r="AF376" s="21" t="s">
        <v>4</v>
      </c>
      <c r="AG376" s="21" t="s">
        <v>4</v>
      </c>
      <c r="AH376" s="21" t="s">
        <v>664</v>
      </c>
      <c r="AI376" s="21" t="s">
        <v>664</v>
      </c>
      <c r="AJ376" s="21" t="s">
        <v>664</v>
      </c>
      <c r="AK376" s="21" t="s">
        <v>819</v>
      </c>
      <c r="AL376" s="21" t="s">
        <v>16</v>
      </c>
      <c r="AM376" s="24"/>
      <c r="AN376" s="387"/>
      <c r="AO376" s="314" t="e">
        <f>VLOOKUP(AN376,#REF!,1,FALSE)</f>
        <v>#REF!</v>
      </c>
      <c r="AP376" s="315">
        <f>VLOOKUP(F376,'Monthly AMS report'!GN:GO,2,FALSE)</f>
        <v>44481</v>
      </c>
      <c r="AQ376" s="316">
        <v>4.4999999999999998E-2</v>
      </c>
      <c r="AR376" s="3"/>
      <c r="AS376" s="3"/>
      <c r="AT376" s="5"/>
      <c r="AU376" s="5">
        <v>16</v>
      </c>
      <c r="AV376" s="5" t="e">
        <v>#N/A</v>
      </c>
      <c r="AW376" s="5"/>
      <c r="AX376" s="5"/>
      <c r="AY376" s="5"/>
      <c r="AZ376" s="3"/>
      <c r="BA376" s="3"/>
      <c r="BB376" s="3"/>
      <c r="BC376" s="3"/>
      <c r="BD376" s="3"/>
      <c r="BE376" s="3"/>
      <c r="BF376" s="3"/>
      <c r="BG376" s="3"/>
      <c r="BH376" s="3"/>
      <c r="BI376" s="3"/>
      <c r="BJ376" s="3"/>
      <c r="BK376" s="3"/>
      <c r="BL376" s="3"/>
      <c r="BM376" s="3"/>
      <c r="BN376" s="3"/>
      <c r="BO376" s="3"/>
      <c r="BP376" s="3"/>
      <c r="BQ376" s="3"/>
      <c r="BR376" s="3"/>
      <c r="BS376" s="3"/>
      <c r="BT376" s="3"/>
      <c r="BU376" s="5"/>
      <c r="BV376" s="5"/>
      <c r="BW376" s="5"/>
      <c r="BX376" s="5"/>
      <c r="BY376" s="5"/>
      <c r="BZ376" s="5"/>
      <c r="CA376" s="5"/>
      <c r="CB376" s="5"/>
      <c r="CC376" s="5"/>
      <c r="CD376" s="5"/>
      <c r="CE376" s="5"/>
      <c r="CF376" s="5"/>
      <c r="CG376" s="5"/>
      <c r="CH376" s="5"/>
      <c r="CI376" s="5"/>
      <c r="CJ376" s="5"/>
      <c r="CK376" s="5"/>
      <c r="CL376" s="5"/>
      <c r="CM376" s="5"/>
      <c r="CN376" s="5"/>
      <c r="CO376" s="5"/>
      <c r="CP376" s="5"/>
      <c r="CQ376" s="5"/>
      <c r="CR376" s="5"/>
      <c r="CS376" s="5"/>
      <c r="CT376" s="5"/>
      <c r="CU376" s="5"/>
      <c r="CV376" s="5"/>
      <c r="CW376" s="5"/>
      <c r="CX376" s="5"/>
      <c r="CY376" s="5"/>
      <c r="CZ376" s="5"/>
      <c r="DA376" s="5"/>
      <c r="DB376" s="5"/>
      <c r="DC376" s="5"/>
      <c r="DD376" s="5"/>
      <c r="DE376" s="5"/>
      <c r="DF376" s="5"/>
      <c r="DG376" s="5"/>
      <c r="DH376" s="5"/>
      <c r="DI376" s="5"/>
      <c r="DJ376" s="5"/>
      <c r="DK376" s="5"/>
      <c r="DL376" s="5"/>
      <c r="DM376" s="5"/>
      <c r="DN376" s="5"/>
      <c r="DO376" s="5"/>
      <c r="DP376" s="5"/>
      <c r="DQ376" s="5"/>
      <c r="DR376" s="5"/>
      <c r="DS376" s="5"/>
      <c r="DT376" s="5"/>
      <c r="DU376" s="5"/>
      <c r="DV376" s="5"/>
      <c r="DW376" s="5"/>
      <c r="DX376" s="5"/>
      <c r="DY376" s="5"/>
      <c r="DZ376" s="5"/>
      <c r="EA376" s="5"/>
      <c r="EB376" s="5"/>
      <c r="EC376" s="5"/>
      <c r="ED376" s="5"/>
      <c r="EE376" s="5"/>
      <c r="EF376" s="5"/>
      <c r="EG376" s="5"/>
      <c r="EH376" s="5"/>
      <c r="EI376" s="5"/>
      <c r="EJ376" s="5"/>
      <c r="EK376" s="5"/>
      <c r="EL376" s="5"/>
      <c r="EM376" s="5"/>
      <c r="EN376" s="5"/>
      <c r="EO376" s="5"/>
      <c r="EP376" s="5"/>
      <c r="EQ376" s="5"/>
      <c r="ER376" s="5"/>
      <c r="ES376" s="5"/>
      <c r="ET376" s="5"/>
      <c r="EU376" s="5"/>
      <c r="EV376" s="5"/>
      <c r="EW376" s="5"/>
      <c r="EX376" s="5"/>
      <c r="EY376" s="5"/>
      <c r="EZ376" s="5"/>
      <c r="FA376" s="5"/>
      <c r="FB376" s="5"/>
      <c r="FC376" s="5"/>
      <c r="FD376" s="5"/>
      <c r="FE376" s="5"/>
      <c r="FF376" s="5"/>
      <c r="FG376" s="5"/>
      <c r="FH376" s="5"/>
      <c r="FI376" s="5"/>
      <c r="FJ376" s="5"/>
      <c r="FK376" s="5"/>
      <c r="FL376" s="5"/>
      <c r="FM376" s="5"/>
      <c r="FN376" s="5"/>
      <c r="FO376" s="5"/>
      <c r="FP376" s="5"/>
      <c r="FQ376" s="5"/>
      <c r="FR376" s="5"/>
      <c r="FS376" s="5"/>
      <c r="FT376" s="3"/>
      <c r="FU376" s="3"/>
      <c r="FV376" s="3"/>
      <c r="FW376" s="19"/>
    </row>
    <row r="377" spans="1:179" ht="16.5" customHeight="1" x14ac:dyDescent="0.2">
      <c r="A377" s="43" t="s">
        <v>1650</v>
      </c>
      <c r="B377" s="3"/>
      <c r="C377" s="323" t="s">
        <v>1651</v>
      </c>
      <c r="D377" s="5" t="str">
        <f>VLOOKUP(F377,route!A:B,2,FALSE)</f>
        <v>P3 Curd A</v>
      </c>
      <c r="E377" s="193">
        <v>137</v>
      </c>
      <c r="F377" s="265" t="s">
        <v>451</v>
      </c>
      <c r="G377" s="231" t="s">
        <v>1652</v>
      </c>
      <c r="H377" s="193" t="s">
        <v>3402</v>
      </c>
      <c r="I377" s="193" t="s">
        <v>1652</v>
      </c>
      <c r="K377" s="193" t="s">
        <v>2628</v>
      </c>
      <c r="L377" s="193"/>
      <c r="M377" s="5" t="s">
        <v>676</v>
      </c>
      <c r="N377" s="21" t="s">
        <v>663</v>
      </c>
      <c r="O377" s="25"/>
      <c r="P377" s="21" t="s">
        <v>663</v>
      </c>
      <c r="Q377" s="21" t="s">
        <v>663</v>
      </c>
      <c r="R377" s="21" t="s">
        <v>663</v>
      </c>
      <c r="S377" s="21" t="s">
        <v>663</v>
      </c>
      <c r="T377" s="21" t="s">
        <v>663</v>
      </c>
      <c r="U377" s="21" t="s">
        <v>16</v>
      </c>
      <c r="V377" s="25"/>
      <c r="W377" s="21" t="s">
        <v>16</v>
      </c>
      <c r="X377" s="21" t="s">
        <v>16</v>
      </c>
      <c r="Y377" s="21" t="s">
        <v>663</v>
      </c>
      <c r="Z377" s="21" t="s">
        <v>4</v>
      </c>
      <c r="AA377" s="21" t="s">
        <v>663</v>
      </c>
      <c r="AB377" s="21"/>
      <c r="AC377" s="214"/>
      <c r="AD377" s="214"/>
      <c r="AE377" s="21" t="s">
        <v>4</v>
      </c>
      <c r="AF377" s="21" t="s">
        <v>16</v>
      </c>
      <c r="AG377" s="21" t="s">
        <v>16</v>
      </c>
      <c r="AH377" s="21" t="s">
        <v>16</v>
      </c>
      <c r="AI377" s="21" t="s">
        <v>664</v>
      </c>
      <c r="AJ377" s="21" t="s">
        <v>664</v>
      </c>
      <c r="AK377" s="21" t="s">
        <v>819</v>
      </c>
      <c r="AL377" s="21" t="s">
        <v>16</v>
      </c>
      <c r="AN377" s="387"/>
      <c r="AO377" s="314" t="e">
        <f>VLOOKUP(AN377,#REF!,1,FALSE)</f>
        <v>#REF!</v>
      </c>
      <c r="AP377" s="315">
        <f>VLOOKUP(F377,'Monthly AMS report'!GN:GO,2,FALSE)</f>
        <v>44481</v>
      </c>
      <c r="AQ377" s="316">
        <v>0.11</v>
      </c>
      <c r="AR377" s="3"/>
      <c r="AS377" s="3"/>
      <c r="AT377" s="5"/>
      <c r="AU377" s="5">
        <v>16</v>
      </c>
      <c r="AV377" s="5" t="e">
        <v>#N/A</v>
      </c>
      <c r="AW377" s="5"/>
      <c r="AX377" s="5"/>
      <c r="AY377" s="5"/>
      <c r="AZ377" s="3"/>
      <c r="BA377" s="3"/>
      <c r="BB377" s="3"/>
      <c r="BC377" s="3"/>
      <c r="BD377" s="3"/>
      <c r="BE377" s="3"/>
      <c r="BF377" s="3"/>
      <c r="BG377" s="3"/>
      <c r="BH377" s="3"/>
      <c r="BI377" s="3"/>
      <c r="BJ377" s="3"/>
      <c r="BK377" s="3"/>
      <c r="BL377" s="3"/>
      <c r="BM377" s="3"/>
      <c r="BN377" s="3"/>
      <c r="BO377" s="3"/>
      <c r="BP377" s="3"/>
      <c r="BQ377" s="3"/>
      <c r="BR377" s="3"/>
      <c r="BS377" s="3"/>
      <c r="BT377" s="3"/>
      <c r="BU377" s="5"/>
      <c r="BV377" s="5"/>
      <c r="BW377" s="5"/>
      <c r="BX377" s="5"/>
      <c r="BY377" s="5"/>
      <c r="BZ377" s="5"/>
      <c r="CA377" s="5"/>
      <c r="CB377" s="5"/>
      <c r="CC377" s="5"/>
      <c r="CD377" s="5"/>
      <c r="CE377" s="5"/>
      <c r="CF377" s="5"/>
      <c r="CG377" s="5"/>
      <c r="CH377" s="5"/>
      <c r="CI377" s="5"/>
      <c r="CJ377" s="5"/>
      <c r="CK377" s="5"/>
      <c r="CL377" s="5"/>
      <c r="CM377" s="5"/>
      <c r="CN377" s="5"/>
      <c r="CO377" s="5"/>
      <c r="CP377" s="5"/>
      <c r="CQ377" s="5"/>
      <c r="CR377" s="5"/>
      <c r="CS377" s="5"/>
      <c r="CT377" s="5"/>
      <c r="CU377" s="5"/>
      <c r="CV377" s="5"/>
      <c r="CW377" s="5"/>
      <c r="CX377" s="5"/>
      <c r="CY377" s="5"/>
      <c r="CZ377" s="5"/>
      <c r="DA377" s="5"/>
      <c r="DB377" s="5"/>
      <c r="DC377" s="5"/>
      <c r="DD377" s="5"/>
      <c r="DE377" s="5"/>
      <c r="DF377" s="5"/>
      <c r="DG377" s="5"/>
      <c r="DH377" s="5"/>
      <c r="DI377" s="5"/>
      <c r="DJ377" s="5"/>
      <c r="DK377" s="5"/>
      <c r="DL377" s="5"/>
      <c r="DM377" s="5"/>
      <c r="DN377" s="5"/>
      <c r="DO377" s="5"/>
      <c r="DP377" s="5"/>
      <c r="DQ377" s="5"/>
      <c r="DR377" s="5"/>
      <c r="DS377" s="5"/>
      <c r="DT377" s="5"/>
      <c r="DU377" s="5"/>
      <c r="DV377" s="5"/>
      <c r="DW377" s="5"/>
      <c r="DX377" s="5"/>
      <c r="DY377" s="5"/>
      <c r="DZ377" s="5"/>
      <c r="EA377" s="5"/>
      <c r="EB377" s="5"/>
      <c r="EC377" s="5"/>
      <c r="ED377" s="5"/>
      <c r="EE377" s="5"/>
      <c r="EF377" s="5"/>
      <c r="EG377" s="5"/>
      <c r="EH377" s="5"/>
      <c r="EI377" s="5"/>
      <c r="EJ377" s="5"/>
      <c r="EK377" s="5"/>
      <c r="EL377" s="5"/>
      <c r="EM377" s="5"/>
      <c r="EN377" s="5"/>
      <c r="EO377" s="5"/>
      <c r="EP377" s="5"/>
      <c r="EQ377" s="5"/>
      <c r="ER377" s="5"/>
      <c r="ES377" s="5"/>
      <c r="ET377" s="5"/>
      <c r="EU377" s="5"/>
      <c r="EV377" s="5"/>
      <c r="EW377" s="5"/>
      <c r="EX377" s="5"/>
      <c r="EY377" s="5"/>
      <c r="EZ377" s="5"/>
      <c r="FA377" s="5"/>
      <c r="FB377" s="5"/>
      <c r="FC377" s="5"/>
      <c r="FD377" s="5"/>
      <c r="FE377" s="5"/>
      <c r="FF377" s="5"/>
      <c r="FG377" s="5"/>
      <c r="FH377" s="5"/>
      <c r="FI377" s="5"/>
      <c r="FJ377" s="5"/>
      <c r="FK377" s="5"/>
      <c r="FL377" s="5"/>
      <c r="FM377" s="5"/>
      <c r="FN377" s="5"/>
      <c r="FO377" s="5"/>
      <c r="FP377" s="5"/>
      <c r="FQ377" s="5"/>
      <c r="FR377" s="5"/>
      <c r="FS377" s="5"/>
      <c r="FT377" s="3"/>
      <c r="FU377" s="3"/>
      <c r="FV377" s="3"/>
      <c r="FW377" s="19"/>
    </row>
    <row r="378" spans="1:179" ht="16.5" customHeight="1" x14ac:dyDescent="0.2">
      <c r="A378" s="43" t="s">
        <v>1657</v>
      </c>
      <c r="B378" s="3"/>
      <c r="C378" s="323" t="s">
        <v>1658</v>
      </c>
      <c r="D378" s="5" t="str">
        <f>VLOOKUP(F378,route!A:B,2,FALSE)</f>
        <v>P3 Curd A</v>
      </c>
      <c r="E378" s="193">
        <v>165</v>
      </c>
      <c r="F378" s="265" t="s">
        <v>454</v>
      </c>
      <c r="G378" s="231" t="s">
        <v>1659</v>
      </c>
      <c r="H378" s="193" t="s">
        <v>3403</v>
      </c>
      <c r="I378" s="193" t="s">
        <v>1659</v>
      </c>
      <c r="K378" s="193" t="s">
        <v>2628</v>
      </c>
      <c r="L378" s="193"/>
      <c r="M378" s="5" t="s">
        <v>676</v>
      </c>
      <c r="N378" s="21" t="s">
        <v>663</v>
      </c>
      <c r="O378" s="25"/>
      <c r="P378" s="21" t="s">
        <v>663</v>
      </c>
      <c r="Q378" s="21" t="s">
        <v>663</v>
      </c>
      <c r="R378" s="21" t="s">
        <v>663</v>
      </c>
      <c r="S378" s="21" t="s">
        <v>663</v>
      </c>
      <c r="T378" s="21" t="s">
        <v>663</v>
      </c>
      <c r="U378" s="21" t="s">
        <v>16</v>
      </c>
      <c r="V378" s="25"/>
      <c r="W378" s="21" t="s">
        <v>16</v>
      </c>
      <c r="X378" s="21" t="s">
        <v>663</v>
      </c>
      <c r="Y378" s="21">
        <v>1</v>
      </c>
      <c r="Z378" s="21" t="s">
        <v>4</v>
      </c>
      <c r="AA378" s="21" t="s">
        <v>663</v>
      </c>
      <c r="AB378" s="21"/>
      <c r="AC378" s="214"/>
      <c r="AD378" s="214"/>
      <c r="AE378" s="21" t="s">
        <v>4</v>
      </c>
      <c r="AF378" s="21" t="s">
        <v>16</v>
      </c>
      <c r="AG378" s="21" t="s">
        <v>16</v>
      </c>
      <c r="AH378" s="21" t="s">
        <v>16</v>
      </c>
      <c r="AI378" s="21" t="s">
        <v>4</v>
      </c>
      <c r="AJ378" s="21" t="s">
        <v>4</v>
      </c>
      <c r="AK378" s="21" t="s">
        <v>819</v>
      </c>
      <c r="AL378" s="21" t="s">
        <v>16</v>
      </c>
      <c r="AM378" s="25" t="s">
        <v>3404</v>
      </c>
      <c r="AN378" s="387" t="s">
        <v>598</v>
      </c>
      <c r="AO378" s="314" t="e">
        <f>VLOOKUP(AN378,#REF!,1,FALSE)</f>
        <v>#REF!</v>
      </c>
      <c r="AP378" s="315">
        <f>VLOOKUP(F378,'Monthly AMS report'!GN:GO,2,FALSE)</f>
        <v>44481</v>
      </c>
      <c r="AQ378" s="316">
        <v>0.21299999999999999</v>
      </c>
      <c r="AR378" s="3"/>
      <c r="AS378" s="3"/>
      <c r="AT378" s="5"/>
      <c r="AU378" s="5">
        <v>16</v>
      </c>
      <c r="AV378" s="5" t="e">
        <v>#N/A</v>
      </c>
      <c r="AW378" s="5"/>
      <c r="AX378" s="5"/>
      <c r="AY378" s="5"/>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c r="DA378" s="3"/>
      <c r="DB378" s="3"/>
      <c r="DC378" s="3"/>
      <c r="DD378" s="3"/>
      <c r="DE378" s="3"/>
      <c r="DF378" s="3"/>
      <c r="DG378" s="3"/>
      <c r="DH378" s="3"/>
      <c r="DI378" s="3"/>
      <c r="DJ378" s="3"/>
      <c r="DK378" s="3"/>
      <c r="DL378" s="3"/>
      <c r="DM378" s="3"/>
      <c r="DN378" s="3"/>
      <c r="DO378" s="3"/>
      <c r="DP378" s="3"/>
      <c r="DQ378" s="3"/>
      <c r="DR378" s="3"/>
      <c r="DS378" s="3"/>
      <c r="DT378" s="3"/>
      <c r="DU378" s="3"/>
      <c r="DV378" s="3"/>
      <c r="DW378" s="3"/>
      <c r="DX378" s="3"/>
      <c r="DY378" s="3"/>
      <c r="DZ378" s="3"/>
      <c r="EA378" s="3"/>
      <c r="EB378" s="3"/>
      <c r="EC378" s="3"/>
      <c r="ED378" s="3"/>
      <c r="EE378" s="3"/>
      <c r="EF378" s="3"/>
      <c r="EG378" s="3"/>
      <c r="EH378" s="3"/>
      <c r="EI378" s="3"/>
      <c r="EJ378" s="3"/>
      <c r="EK378" s="3"/>
      <c r="EL378" s="3"/>
      <c r="EM378" s="3"/>
      <c r="EN378" s="3"/>
      <c r="EO378" s="3"/>
      <c r="EP378" s="3"/>
      <c r="EQ378" s="3"/>
      <c r="ER378" s="3"/>
      <c r="ES378" s="3"/>
      <c r="ET378" s="3"/>
      <c r="EU378" s="3"/>
      <c r="EV378" s="3"/>
      <c r="EW378" s="3"/>
      <c r="EX378" s="3"/>
      <c r="EY378" s="3"/>
      <c r="EZ378" s="3"/>
      <c r="FA378" s="3"/>
      <c r="FB378" s="3"/>
      <c r="FC378" s="3"/>
      <c r="FD378" s="3"/>
      <c r="FE378" s="3"/>
      <c r="FF378" s="3"/>
      <c r="FG378" s="3"/>
      <c r="FH378" s="3"/>
      <c r="FI378" s="3"/>
      <c r="FJ378" s="3"/>
      <c r="FK378" s="3"/>
      <c r="FL378" s="3"/>
      <c r="FM378" s="3"/>
      <c r="FN378" s="3"/>
      <c r="FO378" s="3"/>
      <c r="FP378" s="3"/>
      <c r="FQ378" s="3"/>
      <c r="FR378" s="3"/>
      <c r="FS378" s="3"/>
      <c r="FT378" s="3"/>
      <c r="FU378" s="3"/>
      <c r="FV378" s="3"/>
      <c r="FW378" s="19"/>
    </row>
    <row r="379" spans="1:179" ht="16.5" customHeight="1" x14ac:dyDescent="0.2">
      <c r="A379" s="43" t="s">
        <v>1953</v>
      </c>
      <c r="B379" s="3"/>
      <c r="C379" s="323" t="s">
        <v>1954</v>
      </c>
      <c r="D379" s="5" t="str">
        <f>VLOOKUP(F379,route!A:B,2,FALSE)</f>
        <v>P3 Curd B</v>
      </c>
      <c r="E379" s="233">
        <v>6243</v>
      </c>
      <c r="F379" s="326" t="s">
        <v>486</v>
      </c>
      <c r="G379" s="5" t="s">
        <v>1955</v>
      </c>
      <c r="H379" s="193" t="s">
        <v>3405</v>
      </c>
      <c r="I379" s="193" t="s">
        <v>1955</v>
      </c>
      <c r="K379" s="193" t="s">
        <v>2628</v>
      </c>
      <c r="L379" s="193"/>
      <c r="M379" s="5" t="s">
        <v>676</v>
      </c>
      <c r="N379" s="21" t="s">
        <v>663</v>
      </c>
      <c r="O379" s="25"/>
      <c r="P379" s="21" t="s">
        <v>16</v>
      </c>
      <c r="Q379" s="21" t="s">
        <v>663</v>
      </c>
      <c r="R379" s="21" t="s">
        <v>663</v>
      </c>
      <c r="S379" s="21" t="s">
        <v>663</v>
      </c>
      <c r="T379" s="21" t="s">
        <v>16</v>
      </c>
      <c r="U379" s="21" t="s">
        <v>663</v>
      </c>
      <c r="V379" s="25"/>
      <c r="W379" s="21" t="s">
        <v>16</v>
      </c>
      <c r="X379" s="21" t="s">
        <v>16</v>
      </c>
      <c r="Y379" s="21" t="s">
        <v>16</v>
      </c>
      <c r="Z379" s="21" t="s">
        <v>4</v>
      </c>
      <c r="AA379" s="21" t="s">
        <v>663</v>
      </c>
      <c r="AB379" s="21"/>
      <c r="AC379" s="214"/>
      <c r="AD379" s="214"/>
      <c r="AE379" s="21" t="s">
        <v>4</v>
      </c>
      <c r="AF379" s="21" t="s">
        <v>16</v>
      </c>
      <c r="AG379" s="21" t="s">
        <v>4</v>
      </c>
      <c r="AH379" s="21" t="s">
        <v>664</v>
      </c>
      <c r="AI379" s="21" t="s">
        <v>664</v>
      </c>
      <c r="AJ379" s="21" t="s">
        <v>664</v>
      </c>
      <c r="AK379" s="21" t="s">
        <v>819</v>
      </c>
      <c r="AL379" s="21" t="s">
        <v>16</v>
      </c>
      <c r="AM379" s="23"/>
      <c r="AN379" s="387"/>
      <c r="AO379" s="314" t="e">
        <f>VLOOKUP(AN379,#REF!,1,FALSE)</f>
        <v>#REF!</v>
      </c>
      <c r="AP379" s="315">
        <f>VLOOKUP(F379,'Monthly AMS report'!GN:GO,2,FALSE)</f>
        <v>44481</v>
      </c>
      <c r="AQ379" s="316">
        <v>0.11700000000000001</v>
      </c>
      <c r="AR379" s="3"/>
      <c r="AS379" s="3"/>
      <c r="AT379" s="5">
        <v>4</v>
      </c>
      <c r="AU379" s="5">
        <v>8</v>
      </c>
      <c r="AV379" s="5">
        <v>43</v>
      </c>
      <c r="AW379" s="5"/>
      <c r="AX379" s="5"/>
      <c r="AY379" s="5"/>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c r="DA379" s="3"/>
      <c r="DB379" s="3"/>
      <c r="DC379" s="3"/>
      <c r="DD379" s="3"/>
      <c r="DE379" s="3"/>
      <c r="DF379" s="3"/>
      <c r="DG379" s="3"/>
      <c r="DH379" s="3"/>
      <c r="DI379" s="3"/>
      <c r="DJ379" s="3"/>
      <c r="DK379" s="3"/>
      <c r="DL379" s="3"/>
      <c r="DM379" s="3"/>
      <c r="DN379" s="3"/>
      <c r="DO379" s="3"/>
      <c r="DP379" s="3"/>
      <c r="DQ379" s="3"/>
      <c r="DR379" s="3"/>
      <c r="DS379" s="3"/>
      <c r="DT379" s="3"/>
      <c r="DU379" s="3"/>
      <c r="DV379" s="3"/>
      <c r="DW379" s="3"/>
      <c r="DX379" s="3"/>
      <c r="DY379" s="3"/>
      <c r="DZ379" s="3"/>
      <c r="EA379" s="3"/>
      <c r="EB379" s="3"/>
      <c r="EC379" s="3"/>
      <c r="ED379" s="3"/>
      <c r="EE379" s="3"/>
      <c r="EF379" s="3"/>
      <c r="EG379" s="3"/>
      <c r="EH379" s="3"/>
      <c r="EI379" s="3"/>
      <c r="EJ379" s="3"/>
      <c r="EK379" s="3"/>
      <c r="EL379" s="3"/>
      <c r="EM379" s="3"/>
      <c r="EN379" s="3"/>
      <c r="EO379" s="3"/>
      <c r="EP379" s="3"/>
      <c r="EQ379" s="3"/>
      <c r="ER379" s="3"/>
      <c r="ES379" s="3"/>
      <c r="ET379" s="3"/>
      <c r="EU379" s="3"/>
      <c r="EV379" s="3"/>
      <c r="EW379" s="3"/>
      <c r="EX379" s="3"/>
      <c r="EY379" s="3"/>
      <c r="EZ379" s="3"/>
      <c r="FA379" s="3"/>
      <c r="FB379" s="3"/>
      <c r="FC379" s="3"/>
      <c r="FD379" s="3"/>
      <c r="FE379" s="3"/>
      <c r="FF379" s="3"/>
      <c r="FG379" s="3"/>
      <c r="FH379" s="3"/>
      <c r="FI379" s="3"/>
      <c r="FJ379" s="3"/>
      <c r="FK379" s="3"/>
      <c r="FL379" s="3"/>
      <c r="FM379" s="3"/>
      <c r="FN379" s="3"/>
      <c r="FO379" s="3"/>
      <c r="FP379" s="3"/>
      <c r="FQ379" s="3"/>
      <c r="FR379" s="3"/>
      <c r="FS379" s="3"/>
      <c r="FT379" s="3"/>
      <c r="FU379" s="3"/>
      <c r="FV379" s="3"/>
      <c r="FW379" s="19"/>
    </row>
    <row r="380" spans="1:179" ht="16.5" customHeight="1" x14ac:dyDescent="0.2">
      <c r="A380" s="43" t="s">
        <v>1956</v>
      </c>
      <c r="B380" s="3"/>
      <c r="C380" s="323" t="s">
        <v>1957</v>
      </c>
      <c r="D380" s="5" t="str">
        <f>VLOOKUP(F380,route!A:B,2,FALSE)</f>
        <v>P3 Curd B</v>
      </c>
      <c r="E380" s="233">
        <v>6244</v>
      </c>
      <c r="F380" s="326" t="s">
        <v>487</v>
      </c>
      <c r="G380" s="5" t="s">
        <v>1958</v>
      </c>
      <c r="H380" s="193" t="s">
        <v>3406</v>
      </c>
      <c r="I380" s="193" t="s">
        <v>1958</v>
      </c>
      <c r="K380" s="193" t="s">
        <v>2628</v>
      </c>
      <c r="L380" s="193"/>
      <c r="M380" s="5" t="s">
        <v>676</v>
      </c>
      <c r="N380" s="21" t="s">
        <v>663</v>
      </c>
      <c r="O380" s="25"/>
      <c r="P380" s="21" t="s">
        <v>16</v>
      </c>
      <c r="Q380" s="21" t="s">
        <v>663</v>
      </c>
      <c r="R380" s="21" t="s">
        <v>663</v>
      </c>
      <c r="S380" s="21" t="s">
        <v>663</v>
      </c>
      <c r="T380" s="21" t="s">
        <v>16</v>
      </c>
      <c r="U380" s="21" t="s">
        <v>663</v>
      </c>
      <c r="V380" s="25"/>
      <c r="W380" s="21" t="s">
        <v>16</v>
      </c>
      <c r="X380" s="21" t="s">
        <v>16</v>
      </c>
      <c r="Y380" s="21" t="s">
        <v>16</v>
      </c>
      <c r="Z380" s="21" t="s">
        <v>4</v>
      </c>
      <c r="AA380" s="21" t="s">
        <v>663</v>
      </c>
      <c r="AB380" s="21"/>
      <c r="AC380" s="214"/>
      <c r="AD380" s="214"/>
      <c r="AE380" s="21" t="s">
        <v>4</v>
      </c>
      <c r="AF380" s="21" t="s">
        <v>16</v>
      </c>
      <c r="AG380" s="21" t="s">
        <v>4</v>
      </c>
      <c r="AH380" s="21" t="s">
        <v>664</v>
      </c>
      <c r="AI380" s="21" t="s">
        <v>664</v>
      </c>
      <c r="AJ380" s="21" t="s">
        <v>664</v>
      </c>
      <c r="AK380" s="21" t="s">
        <v>819</v>
      </c>
      <c r="AL380" s="21" t="s">
        <v>16</v>
      </c>
      <c r="AM380" s="23"/>
      <c r="AN380" s="387"/>
      <c r="AO380" s="314" t="e">
        <f>VLOOKUP(AN380,#REF!,1,FALSE)</f>
        <v>#REF!</v>
      </c>
      <c r="AP380" s="315">
        <f>VLOOKUP(F380,'Monthly AMS report'!GN:GO,2,FALSE)</f>
        <v>44481</v>
      </c>
      <c r="AQ380" s="316">
        <v>0.13900000000000001</v>
      </c>
      <c r="AR380" s="3"/>
      <c r="AS380" s="3"/>
      <c r="AT380" s="5">
        <v>12</v>
      </c>
      <c r="AU380" s="5">
        <v>16</v>
      </c>
      <c r="AV380" s="5">
        <v>43</v>
      </c>
      <c r="AW380" s="5"/>
      <c r="AX380" s="5"/>
      <c r="AY380" s="5"/>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c r="DA380" s="3"/>
      <c r="DB380" s="3"/>
      <c r="DC380" s="3"/>
      <c r="DD380" s="3"/>
      <c r="DE380" s="3"/>
      <c r="DF380" s="3"/>
      <c r="DG380" s="3"/>
      <c r="DH380" s="3"/>
      <c r="DI380" s="3"/>
      <c r="DJ380" s="3"/>
      <c r="DK380" s="3"/>
      <c r="DL380" s="3"/>
      <c r="DM380" s="3"/>
      <c r="DN380" s="3"/>
      <c r="DO380" s="3"/>
      <c r="DP380" s="3"/>
      <c r="DQ380" s="3"/>
      <c r="DR380" s="3"/>
      <c r="DS380" s="3"/>
      <c r="DT380" s="3"/>
      <c r="DU380" s="3"/>
      <c r="DV380" s="3"/>
      <c r="DW380" s="3"/>
      <c r="DX380" s="3"/>
      <c r="DY380" s="3"/>
      <c r="DZ380" s="3"/>
      <c r="EA380" s="3"/>
      <c r="EB380" s="3"/>
      <c r="EC380" s="3"/>
      <c r="ED380" s="3"/>
      <c r="EE380" s="3"/>
      <c r="EF380" s="3"/>
      <c r="EG380" s="3"/>
      <c r="EH380" s="3"/>
      <c r="EI380" s="3"/>
      <c r="EJ380" s="3"/>
      <c r="EK380" s="3"/>
      <c r="EL380" s="3"/>
      <c r="EM380" s="3"/>
      <c r="EN380" s="3"/>
      <c r="EO380" s="3"/>
      <c r="EP380" s="3"/>
      <c r="EQ380" s="3"/>
      <c r="ER380" s="3"/>
      <c r="ES380" s="3"/>
      <c r="ET380" s="3"/>
      <c r="EU380" s="3"/>
      <c r="EV380" s="3"/>
      <c r="EW380" s="3"/>
      <c r="EX380" s="3"/>
      <c r="EY380" s="3"/>
      <c r="EZ380" s="3"/>
      <c r="FA380" s="3"/>
      <c r="FB380" s="3"/>
      <c r="FC380" s="3"/>
      <c r="FD380" s="3"/>
      <c r="FE380" s="3"/>
      <c r="FF380" s="3"/>
      <c r="FG380" s="3"/>
      <c r="FH380" s="3"/>
      <c r="FI380" s="3"/>
      <c r="FJ380" s="3"/>
      <c r="FK380" s="3"/>
      <c r="FL380" s="3"/>
      <c r="FM380" s="3"/>
      <c r="FN380" s="3"/>
      <c r="FO380" s="3"/>
      <c r="FP380" s="3"/>
      <c r="FQ380" s="3"/>
      <c r="FR380" s="3"/>
      <c r="FS380" s="3"/>
      <c r="FT380" s="3"/>
      <c r="FU380" s="3"/>
      <c r="FV380" s="3"/>
      <c r="FW380" s="19"/>
    </row>
    <row r="381" spans="1:179" ht="16.5" customHeight="1" x14ac:dyDescent="0.2">
      <c r="A381" s="43" t="s">
        <v>1959</v>
      </c>
      <c r="B381" s="3"/>
      <c r="C381" s="323" t="s">
        <v>1960</v>
      </c>
      <c r="D381" s="5" t="str">
        <f>VLOOKUP(F381,route!A:B,2,FALSE)</f>
        <v>P3 Curd B</v>
      </c>
      <c r="E381" s="233">
        <v>6251</v>
      </c>
      <c r="F381" s="326" t="s">
        <v>488</v>
      </c>
      <c r="G381" s="5" t="s">
        <v>1961</v>
      </c>
      <c r="H381" s="193" t="s">
        <v>3407</v>
      </c>
      <c r="I381" s="193" t="s">
        <v>3408</v>
      </c>
      <c r="K381" s="193" t="s">
        <v>2628</v>
      </c>
      <c r="L381" s="193"/>
      <c r="M381" s="5" t="s">
        <v>676</v>
      </c>
      <c r="N381" s="21" t="s">
        <v>663</v>
      </c>
      <c r="O381" s="25"/>
      <c r="P381" s="21" t="s">
        <v>16</v>
      </c>
      <c r="Q381" s="21" t="s">
        <v>663</v>
      </c>
      <c r="R381" s="21" t="s">
        <v>663</v>
      </c>
      <c r="S381" s="21" t="s">
        <v>663</v>
      </c>
      <c r="T381" s="21" t="s">
        <v>16</v>
      </c>
      <c r="U381" s="21" t="s">
        <v>663</v>
      </c>
      <c r="V381" s="25"/>
      <c r="W381" s="21" t="s">
        <v>16</v>
      </c>
      <c r="X381" s="21" t="s">
        <v>663</v>
      </c>
      <c r="Y381" s="21" t="s">
        <v>663</v>
      </c>
      <c r="Z381" s="21" t="s">
        <v>4</v>
      </c>
      <c r="AA381" s="21" t="s">
        <v>663</v>
      </c>
      <c r="AB381" s="21"/>
      <c r="AC381" s="214"/>
      <c r="AD381" s="214"/>
      <c r="AE381" s="21" t="s">
        <v>4</v>
      </c>
      <c r="AF381" s="21" t="s">
        <v>16</v>
      </c>
      <c r="AG381" s="21" t="s">
        <v>4</v>
      </c>
      <c r="AH381" s="21" t="s">
        <v>664</v>
      </c>
      <c r="AI381" s="21" t="s">
        <v>664</v>
      </c>
      <c r="AJ381" s="21" t="s">
        <v>664</v>
      </c>
      <c r="AK381" s="21" t="s">
        <v>819</v>
      </c>
      <c r="AL381" s="21" t="s">
        <v>16</v>
      </c>
      <c r="AM381" s="23"/>
      <c r="AN381" s="387"/>
      <c r="AO381" s="314" t="e">
        <f>VLOOKUP(AN381,#REF!,1,FALSE)</f>
        <v>#REF!</v>
      </c>
      <c r="AP381" s="315">
        <f>VLOOKUP(F381,'Monthly AMS report'!GN:GO,2,FALSE)</f>
        <v>44481</v>
      </c>
      <c r="AQ381" s="316">
        <v>0.20699999999999999</v>
      </c>
      <c r="AR381" s="3"/>
      <c r="AS381" s="3"/>
      <c r="AT381" s="5">
        <v>8</v>
      </c>
      <c r="AU381" s="5">
        <v>16</v>
      </c>
      <c r="AV381" s="5">
        <v>5</v>
      </c>
      <c r="AW381" s="5"/>
      <c r="AX381" s="5"/>
      <c r="AY381" s="5"/>
      <c r="AZ381" s="3"/>
      <c r="BA381" s="3"/>
      <c r="BB381" s="3"/>
      <c r="BC381" s="3"/>
      <c r="BD381" s="3"/>
      <c r="BE381" s="3"/>
      <c r="BF381" s="3"/>
      <c r="BG381" s="3"/>
      <c r="BH381" s="3"/>
      <c r="BI381" s="3"/>
      <c r="BJ381" s="3"/>
      <c r="BK381" s="3"/>
      <c r="BL381" s="3"/>
      <c r="BM381" s="3"/>
      <c r="BN381" s="3"/>
      <c r="BO381" s="3"/>
      <c r="BP381" s="3"/>
      <c r="BQ381" s="3"/>
      <c r="BR381" s="3"/>
      <c r="BS381" s="3"/>
      <c r="BT381" s="3"/>
      <c r="BU381" s="5"/>
      <c r="BV381" s="5"/>
      <c r="BW381" s="5"/>
      <c r="BX381" s="5"/>
      <c r="BY381" s="5"/>
      <c r="BZ381" s="5"/>
      <c r="CA381" s="5"/>
      <c r="CB381" s="5"/>
      <c r="CC381" s="5"/>
      <c r="CD381" s="5"/>
      <c r="CE381" s="5"/>
      <c r="CF381" s="5"/>
      <c r="CG381" s="5"/>
      <c r="CH381" s="5"/>
      <c r="CI381" s="5"/>
      <c r="CJ381" s="5"/>
      <c r="CK381" s="5"/>
      <c r="CL381" s="5"/>
      <c r="CM381" s="5"/>
      <c r="CN381" s="5"/>
      <c r="CO381" s="5"/>
      <c r="CP381" s="5"/>
      <c r="CQ381" s="5"/>
      <c r="CR381" s="5"/>
      <c r="CS381" s="5"/>
      <c r="CT381" s="5"/>
      <c r="CU381" s="5"/>
      <c r="CV381" s="5"/>
      <c r="CW381" s="5"/>
      <c r="CX381" s="5"/>
      <c r="CY381" s="5"/>
      <c r="CZ381" s="5"/>
      <c r="DA381" s="5"/>
      <c r="DB381" s="5"/>
      <c r="DC381" s="5"/>
      <c r="DD381" s="5"/>
      <c r="DE381" s="5"/>
      <c r="DF381" s="5"/>
      <c r="DG381" s="5"/>
      <c r="DH381" s="5"/>
      <c r="DI381" s="5"/>
      <c r="DJ381" s="5"/>
      <c r="DK381" s="5"/>
      <c r="DL381" s="5"/>
      <c r="DM381" s="5"/>
      <c r="DN381" s="5"/>
      <c r="DO381" s="5"/>
      <c r="DP381" s="5"/>
      <c r="DQ381" s="5"/>
      <c r="DR381" s="5"/>
      <c r="DS381" s="5"/>
      <c r="DT381" s="5"/>
      <c r="DU381" s="5"/>
      <c r="DV381" s="5"/>
      <c r="DW381" s="5"/>
      <c r="DX381" s="5"/>
      <c r="DY381" s="5"/>
      <c r="DZ381" s="5"/>
      <c r="EA381" s="5"/>
      <c r="EB381" s="5"/>
      <c r="EC381" s="5"/>
      <c r="ED381" s="5"/>
      <c r="EE381" s="5"/>
      <c r="EF381" s="5"/>
      <c r="EG381" s="5"/>
      <c r="EH381" s="5"/>
      <c r="EI381" s="5"/>
      <c r="EJ381" s="5"/>
      <c r="EK381" s="5"/>
      <c r="EL381" s="5"/>
      <c r="EM381" s="5"/>
      <c r="EN381" s="5"/>
      <c r="EO381" s="5"/>
      <c r="EP381" s="5"/>
      <c r="EQ381" s="5"/>
      <c r="ER381" s="5"/>
      <c r="ES381" s="5"/>
      <c r="ET381" s="5"/>
      <c r="EU381" s="5"/>
      <c r="EV381" s="5"/>
      <c r="EW381" s="5"/>
      <c r="EX381" s="5"/>
      <c r="EY381" s="5"/>
      <c r="EZ381" s="5"/>
      <c r="FA381" s="5"/>
      <c r="FB381" s="5"/>
      <c r="FC381" s="5"/>
      <c r="FD381" s="5"/>
      <c r="FE381" s="5"/>
      <c r="FF381" s="5"/>
      <c r="FG381" s="5"/>
      <c r="FH381" s="5"/>
      <c r="FI381" s="5"/>
      <c r="FJ381" s="5"/>
      <c r="FK381" s="5"/>
      <c r="FL381" s="5"/>
      <c r="FM381" s="5"/>
      <c r="FN381" s="5"/>
      <c r="FO381" s="5"/>
      <c r="FP381" s="5"/>
      <c r="FQ381" s="5"/>
      <c r="FR381" s="5"/>
      <c r="FS381" s="5"/>
      <c r="FT381" s="3"/>
      <c r="FU381" s="3"/>
      <c r="FV381" s="3"/>
      <c r="FW381" s="19"/>
    </row>
    <row r="382" spans="1:179" ht="16.5" customHeight="1" x14ac:dyDescent="0.25">
      <c r="A382" s="43" t="s">
        <v>1858</v>
      </c>
      <c r="B382" s="3"/>
      <c r="C382" s="323" t="s">
        <v>1859</v>
      </c>
      <c r="D382" s="5" t="str">
        <f>VLOOKUP(F382,route!A:B,2,FALSE)</f>
        <v>P3 Curd B</v>
      </c>
      <c r="E382" s="233">
        <v>6266</v>
      </c>
      <c r="F382" s="326" t="s">
        <v>489</v>
      </c>
      <c r="G382" s="5" t="s">
        <v>1860</v>
      </c>
      <c r="H382" s="193" t="s">
        <v>3409</v>
      </c>
      <c r="I382" s="193" t="s">
        <v>3410</v>
      </c>
      <c r="K382" s="193" t="s">
        <v>2628</v>
      </c>
      <c r="L382" s="193"/>
      <c r="M382" s="5" t="s">
        <v>676</v>
      </c>
      <c r="N382" s="21" t="s">
        <v>663</v>
      </c>
      <c r="O382" s="25"/>
      <c r="P382" s="21" t="s">
        <v>16</v>
      </c>
      <c r="Q382" s="21" t="s">
        <v>663</v>
      </c>
      <c r="R382" s="21" t="s">
        <v>663</v>
      </c>
      <c r="S382" s="21" t="s">
        <v>663</v>
      </c>
      <c r="T382" s="21" t="s">
        <v>663</v>
      </c>
      <c r="U382" s="21" t="s">
        <v>663</v>
      </c>
      <c r="V382" s="25"/>
      <c r="W382" s="21" t="s">
        <v>16</v>
      </c>
      <c r="X382" s="21" t="s">
        <v>16</v>
      </c>
      <c r="Y382" s="21" t="s">
        <v>16</v>
      </c>
      <c r="Z382" s="21">
        <v>3</v>
      </c>
      <c r="AA382" s="21">
        <v>3</v>
      </c>
      <c r="AB382" s="21"/>
      <c r="AC382" s="214"/>
      <c r="AD382" s="214"/>
      <c r="AE382" s="21">
        <v>2</v>
      </c>
      <c r="AF382" s="21">
        <v>2</v>
      </c>
      <c r="AG382" s="21" t="s">
        <v>4</v>
      </c>
      <c r="AH382" s="21" t="s">
        <v>664</v>
      </c>
      <c r="AI382" s="21" t="s">
        <v>664</v>
      </c>
      <c r="AJ382" s="21" t="s">
        <v>664</v>
      </c>
      <c r="AK382" s="21" t="s">
        <v>819</v>
      </c>
      <c r="AL382" s="21" t="s">
        <v>16</v>
      </c>
      <c r="AM382" s="202" t="s">
        <v>3411</v>
      </c>
      <c r="AN382" s="387"/>
      <c r="AO382" s="314" t="e">
        <f>VLOOKUP(AN382,#REF!,1,FALSE)</f>
        <v>#REF!</v>
      </c>
      <c r="AP382" s="315">
        <f>VLOOKUP(F382,'Monthly AMS report'!GN:GO,2,FALSE)</f>
        <v>44481</v>
      </c>
      <c r="AQ382" s="316" t="e">
        <v>#N/A</v>
      </c>
      <c r="AR382" s="3"/>
      <c r="AS382" s="3"/>
      <c r="AT382" s="5">
        <v>8</v>
      </c>
      <c r="AU382" s="5">
        <v>16</v>
      </c>
      <c r="AV382" s="5">
        <v>43</v>
      </c>
      <c r="AW382" s="5"/>
      <c r="AX382" s="5"/>
      <c r="AY382" s="5"/>
      <c r="AZ382" s="3"/>
      <c r="BA382" s="3"/>
      <c r="BB382" s="3"/>
      <c r="BC382" s="3" t="s">
        <v>716</v>
      </c>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c r="DA382" s="3"/>
      <c r="DB382" s="3"/>
      <c r="DC382" s="3"/>
      <c r="DD382" s="3"/>
      <c r="DE382" s="3"/>
      <c r="DF382" s="3"/>
      <c r="DG382" s="3"/>
      <c r="DH382" s="3"/>
      <c r="DI382" s="3"/>
      <c r="DJ382" s="3"/>
      <c r="DK382" s="3"/>
      <c r="DL382" s="3"/>
      <c r="DM382" s="3"/>
      <c r="DN382" s="3"/>
      <c r="DO382" s="3"/>
      <c r="DP382" s="3"/>
      <c r="DQ382" s="3"/>
      <c r="DR382" s="3"/>
      <c r="DS382" s="3"/>
      <c r="DT382" s="3"/>
      <c r="DU382" s="3"/>
      <c r="DV382" s="3"/>
      <c r="DW382" s="3"/>
      <c r="DX382" s="3"/>
      <c r="DY382" s="3"/>
      <c r="DZ382" s="3"/>
      <c r="EA382" s="3"/>
      <c r="EB382" s="3"/>
      <c r="EC382" s="3"/>
      <c r="ED382" s="3"/>
      <c r="EE382" s="3"/>
      <c r="EF382" s="3"/>
      <c r="EG382" s="3"/>
      <c r="EH382" s="3"/>
      <c r="EI382" s="3"/>
      <c r="EJ382" s="3"/>
      <c r="EK382" s="3"/>
      <c r="EL382" s="3"/>
      <c r="EM382" s="3"/>
      <c r="EN382" s="3"/>
      <c r="EO382" s="3"/>
      <c r="EP382" s="3"/>
      <c r="EQ382" s="3"/>
      <c r="ER382" s="3"/>
      <c r="ES382" s="3"/>
      <c r="ET382" s="3"/>
      <c r="EU382" s="3"/>
      <c r="EV382" s="3"/>
      <c r="EW382" s="3"/>
      <c r="EX382" s="3"/>
      <c r="EY382" s="3"/>
      <c r="EZ382" s="3"/>
      <c r="FA382" s="3"/>
      <c r="FB382" s="3"/>
      <c r="FC382" s="3"/>
      <c r="FD382" s="3"/>
      <c r="FE382" s="3"/>
      <c r="FF382" s="3"/>
      <c r="FG382" s="3"/>
      <c r="FH382" s="3"/>
      <c r="FI382" s="3"/>
      <c r="FJ382" s="3"/>
      <c r="FK382" s="3"/>
      <c r="FL382" s="3"/>
      <c r="FM382" s="3"/>
      <c r="FN382" s="3"/>
      <c r="FO382" s="3"/>
      <c r="FP382" s="3"/>
      <c r="FQ382" s="3"/>
      <c r="FR382" s="3"/>
      <c r="FS382" s="3"/>
      <c r="FT382" s="3"/>
      <c r="FU382" s="3"/>
      <c r="FV382" s="3"/>
      <c r="FW382" s="19"/>
    </row>
    <row r="383" spans="1:179" ht="16.5" customHeight="1" x14ac:dyDescent="0.25">
      <c r="A383" s="43" t="s">
        <v>1847</v>
      </c>
      <c r="B383" s="3"/>
      <c r="C383" s="323" t="s">
        <v>1848</v>
      </c>
      <c r="D383" s="5" t="str">
        <f>VLOOKUP(F383,route!A:B,2,FALSE)</f>
        <v>P3 Curd B</v>
      </c>
      <c r="E383" s="233">
        <v>6293</v>
      </c>
      <c r="F383" s="265" t="s">
        <v>491</v>
      </c>
      <c r="G383" s="231" t="s">
        <v>1849</v>
      </c>
      <c r="H383" s="193" t="s">
        <v>3412</v>
      </c>
      <c r="I383" s="193" t="s">
        <v>1849</v>
      </c>
      <c r="K383" s="193" t="s">
        <v>2628</v>
      </c>
      <c r="L383" s="193"/>
      <c r="M383" s="5" t="s">
        <v>676</v>
      </c>
      <c r="N383" s="21" t="s">
        <v>663</v>
      </c>
      <c r="O383" s="25"/>
      <c r="P383" s="21" t="s">
        <v>16</v>
      </c>
      <c r="Q383" s="21">
        <v>4</v>
      </c>
      <c r="R383" s="21" t="s">
        <v>663</v>
      </c>
      <c r="S383" s="21">
        <v>4</v>
      </c>
      <c r="T383" s="21">
        <v>4</v>
      </c>
      <c r="U383" s="21" t="s">
        <v>663</v>
      </c>
      <c r="V383" s="25"/>
      <c r="W383" s="21" t="s">
        <v>16</v>
      </c>
      <c r="X383" s="21">
        <v>4</v>
      </c>
      <c r="Y383" s="21" t="s">
        <v>16</v>
      </c>
      <c r="Z383" s="21" t="s">
        <v>4</v>
      </c>
      <c r="AA383" s="21" t="s">
        <v>663</v>
      </c>
      <c r="AB383" s="21"/>
      <c r="AC383" s="214"/>
      <c r="AD383" s="214"/>
      <c r="AE383" s="21">
        <v>2</v>
      </c>
      <c r="AF383" s="21">
        <v>2</v>
      </c>
      <c r="AG383" s="21">
        <v>2</v>
      </c>
      <c r="AH383" s="21">
        <v>2</v>
      </c>
      <c r="AI383" s="21">
        <v>2</v>
      </c>
      <c r="AJ383" s="21">
        <v>2</v>
      </c>
      <c r="AK383" s="21">
        <v>2</v>
      </c>
      <c r="AL383" s="21" t="s">
        <v>16</v>
      </c>
      <c r="AM383" s="352" t="s">
        <v>3413</v>
      </c>
      <c r="AN383" s="383">
        <v>7240381</v>
      </c>
      <c r="AO383" s="314" t="e">
        <f>VLOOKUP(AN383,#REF!,1,FALSE)</f>
        <v>#REF!</v>
      </c>
      <c r="AP383" s="315">
        <f>VLOOKUP(F383,'Monthly AMS report'!GN:GO,2,FALSE)</f>
        <v>44481</v>
      </c>
      <c r="AQ383" s="316" t="e">
        <v>#N/A</v>
      </c>
      <c r="AR383" s="3"/>
      <c r="AS383" s="3"/>
      <c r="AT383" s="5">
        <v>12</v>
      </c>
      <c r="AU383" s="5">
        <v>16</v>
      </c>
      <c r="AV383" s="5">
        <v>43</v>
      </c>
      <c r="AW383" s="5"/>
      <c r="AX383" s="5"/>
      <c r="AY383" s="5"/>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c r="DA383" s="3"/>
      <c r="DB383" s="3"/>
      <c r="DC383" s="3"/>
      <c r="DD383" s="3"/>
      <c r="DE383" s="3"/>
      <c r="DF383" s="3"/>
      <c r="DG383" s="3"/>
      <c r="DH383" s="3"/>
      <c r="DI383" s="3"/>
      <c r="DJ383" s="3"/>
      <c r="DK383" s="3"/>
      <c r="DL383" s="3"/>
      <c r="DM383" s="3"/>
      <c r="DN383" s="3"/>
      <c r="DO383" s="3"/>
      <c r="DP383" s="3"/>
      <c r="DQ383" s="3"/>
      <c r="DR383" s="3"/>
      <c r="DS383" s="3"/>
      <c r="DT383" s="3"/>
      <c r="DU383" s="3"/>
      <c r="DV383" s="3"/>
      <c r="DW383" s="3"/>
      <c r="DX383" s="3"/>
      <c r="DY383" s="3"/>
      <c r="DZ383" s="3"/>
      <c r="EA383" s="3"/>
      <c r="EB383" s="3"/>
      <c r="EC383" s="3"/>
      <c r="ED383" s="3"/>
      <c r="EE383" s="3"/>
      <c r="EF383" s="3"/>
      <c r="EG383" s="3"/>
      <c r="EH383" s="3"/>
      <c r="EI383" s="3"/>
      <c r="EJ383" s="3"/>
      <c r="EK383" s="3"/>
      <c r="EL383" s="3"/>
      <c r="EM383" s="3"/>
      <c r="EN383" s="3"/>
      <c r="EO383" s="3"/>
      <c r="EP383" s="3"/>
      <c r="EQ383" s="3"/>
      <c r="ER383" s="3"/>
      <c r="ES383" s="3"/>
      <c r="ET383" s="3"/>
      <c r="EU383" s="3"/>
      <c r="EV383" s="3"/>
      <c r="EW383" s="3"/>
      <c r="EX383" s="3"/>
      <c r="EY383" s="3"/>
      <c r="EZ383" s="3"/>
      <c r="FA383" s="3"/>
      <c r="FB383" s="3"/>
      <c r="FC383" s="3"/>
      <c r="FD383" s="3"/>
      <c r="FE383" s="3"/>
      <c r="FF383" s="3"/>
      <c r="FG383" s="3"/>
      <c r="FH383" s="3"/>
      <c r="FI383" s="3"/>
      <c r="FJ383" s="3"/>
      <c r="FK383" s="3"/>
      <c r="FL383" s="3"/>
      <c r="FM383" s="3"/>
      <c r="FN383" s="3"/>
      <c r="FO383" s="3"/>
      <c r="FP383" s="3"/>
      <c r="FQ383" s="3"/>
      <c r="FR383" s="3"/>
      <c r="FS383" s="3"/>
      <c r="FT383" s="3"/>
      <c r="FU383" s="3"/>
      <c r="FV383" s="3"/>
      <c r="FW383" s="19"/>
    </row>
    <row r="384" spans="1:179" ht="16.5" customHeight="1" x14ac:dyDescent="0.2">
      <c r="A384" s="43" t="s">
        <v>1715</v>
      </c>
      <c r="B384" s="3"/>
      <c r="C384" s="323" t="s">
        <v>1716</v>
      </c>
      <c r="D384" s="5" t="str">
        <f>VLOOKUP(F384,route!A:B,2,FALSE)</f>
        <v>P3 Curd B</v>
      </c>
      <c r="E384" s="233">
        <v>6115</v>
      </c>
      <c r="F384" s="265" t="s">
        <v>484</v>
      </c>
      <c r="G384" s="231" t="s">
        <v>1717</v>
      </c>
      <c r="H384" s="193" t="s">
        <v>3414</v>
      </c>
      <c r="I384" s="193" t="s">
        <v>1717</v>
      </c>
      <c r="K384" s="193" t="s">
        <v>2628</v>
      </c>
      <c r="L384" s="193"/>
      <c r="M384" s="5" t="s">
        <v>676</v>
      </c>
      <c r="N384" s="21" t="s">
        <v>663</v>
      </c>
      <c r="O384" s="25"/>
      <c r="P384" s="21" t="s">
        <v>16</v>
      </c>
      <c r="Q384" s="21" t="s">
        <v>663</v>
      </c>
      <c r="R384" s="21" t="s">
        <v>663</v>
      </c>
      <c r="S384" s="21" t="s">
        <v>663</v>
      </c>
      <c r="T384" s="21" t="s">
        <v>663</v>
      </c>
      <c r="U384" s="21" t="s">
        <v>663</v>
      </c>
      <c r="V384" s="25"/>
      <c r="W384" s="21" t="s">
        <v>16</v>
      </c>
      <c r="X384" s="21" t="s">
        <v>663</v>
      </c>
      <c r="Y384" s="21" t="s">
        <v>663</v>
      </c>
      <c r="Z384" s="21">
        <v>2</v>
      </c>
      <c r="AA384" s="21" t="s">
        <v>663</v>
      </c>
      <c r="AB384" s="21"/>
      <c r="AC384" s="214"/>
      <c r="AD384" s="214"/>
      <c r="AE384" s="21" t="s">
        <v>4</v>
      </c>
      <c r="AF384" s="21" t="s">
        <v>16</v>
      </c>
      <c r="AG384" s="21" t="s">
        <v>4</v>
      </c>
      <c r="AH384" s="21" t="s">
        <v>4</v>
      </c>
      <c r="AI384" s="21" t="s">
        <v>4</v>
      </c>
      <c r="AJ384" s="21" t="s">
        <v>4</v>
      </c>
      <c r="AK384" s="21" t="s">
        <v>819</v>
      </c>
      <c r="AL384" s="21" t="s">
        <v>16</v>
      </c>
      <c r="AM384" s="25" t="s">
        <v>3415</v>
      </c>
      <c r="AN384" s="387" t="s">
        <v>598</v>
      </c>
      <c r="AO384" s="314" t="e">
        <f>VLOOKUP(AN384,#REF!,1,FALSE)</f>
        <v>#REF!</v>
      </c>
      <c r="AP384" s="315">
        <f>VLOOKUP(F384,'Monthly AMS report'!GN:GO,2,FALSE)</f>
        <v>44481</v>
      </c>
      <c r="AQ384" s="316">
        <v>2.5999999999999999E-2</v>
      </c>
      <c r="AR384" s="3"/>
      <c r="AS384" s="3"/>
      <c r="AT384" s="5">
        <v>8</v>
      </c>
      <c r="AU384" s="5">
        <v>16</v>
      </c>
      <c r="AV384" s="5">
        <v>5</v>
      </c>
      <c r="AW384" s="5"/>
      <c r="AX384" s="5"/>
      <c r="AY384" s="5"/>
      <c r="AZ384" s="3"/>
      <c r="BA384" s="3"/>
      <c r="BB384" s="3"/>
      <c r="BC384" s="3" t="s">
        <v>716</v>
      </c>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c r="DA384" s="3"/>
      <c r="DB384" s="3"/>
      <c r="DC384" s="3"/>
      <c r="DD384" s="3"/>
      <c r="DE384" s="3"/>
      <c r="DF384" s="3"/>
      <c r="DG384" s="3"/>
      <c r="DH384" s="3"/>
      <c r="DI384" s="3"/>
      <c r="DJ384" s="3"/>
      <c r="DK384" s="3"/>
      <c r="DL384" s="3"/>
      <c r="DM384" s="3"/>
      <c r="DN384" s="3"/>
      <c r="DO384" s="3"/>
      <c r="DP384" s="3"/>
      <c r="DQ384" s="3"/>
      <c r="DR384" s="3"/>
      <c r="DS384" s="3"/>
      <c r="DT384" s="3"/>
      <c r="DU384" s="3"/>
      <c r="DV384" s="3"/>
      <c r="DW384" s="3"/>
      <c r="DX384" s="3"/>
      <c r="DY384" s="3"/>
      <c r="DZ384" s="3"/>
      <c r="EA384" s="3"/>
      <c r="EB384" s="3"/>
      <c r="EC384" s="3"/>
      <c r="ED384" s="3"/>
      <c r="EE384" s="3"/>
      <c r="EF384" s="3"/>
      <c r="EG384" s="3"/>
      <c r="EH384" s="3"/>
      <c r="EI384" s="3"/>
      <c r="EJ384" s="3"/>
      <c r="EK384" s="3"/>
      <c r="EL384" s="3"/>
      <c r="EM384" s="3"/>
      <c r="EN384" s="3"/>
      <c r="EO384" s="3"/>
      <c r="EP384" s="3"/>
      <c r="EQ384" s="3"/>
      <c r="ER384" s="3"/>
      <c r="ES384" s="3"/>
      <c r="ET384" s="3"/>
      <c r="EU384" s="3"/>
      <c r="EV384" s="3"/>
      <c r="EW384" s="3"/>
      <c r="EX384" s="3"/>
      <c r="EY384" s="3"/>
      <c r="EZ384" s="3"/>
      <c r="FA384" s="3"/>
      <c r="FB384" s="3"/>
      <c r="FC384" s="3"/>
      <c r="FD384" s="3"/>
      <c r="FE384" s="3"/>
      <c r="FF384" s="3"/>
      <c r="FG384" s="3"/>
      <c r="FH384" s="3"/>
      <c r="FI384" s="3"/>
      <c r="FJ384" s="3"/>
      <c r="FK384" s="3"/>
      <c r="FL384" s="3"/>
      <c r="FM384" s="3"/>
      <c r="FN384" s="3"/>
      <c r="FO384" s="3"/>
      <c r="FP384" s="3"/>
      <c r="FQ384" s="3"/>
      <c r="FR384" s="3"/>
      <c r="FS384" s="3"/>
      <c r="FT384" s="3"/>
      <c r="FU384" s="3"/>
      <c r="FV384" s="3"/>
      <c r="FW384" s="19"/>
    </row>
    <row r="385" spans="1:181" ht="16.5" customHeight="1" x14ac:dyDescent="0.2">
      <c r="A385" s="43" t="s">
        <v>1853</v>
      </c>
      <c r="B385" s="3"/>
      <c r="C385" s="323" t="s">
        <v>1854</v>
      </c>
      <c r="D385" s="5" t="str">
        <f>VLOOKUP(F385,route!A:B,2,FALSE)</f>
        <v>P3 Curd B</v>
      </c>
      <c r="E385" s="233">
        <v>6327</v>
      </c>
      <c r="F385" s="265" t="s">
        <v>494</v>
      </c>
      <c r="G385" s="231" t="s">
        <v>1855</v>
      </c>
      <c r="H385" s="193" t="s">
        <v>3416</v>
      </c>
      <c r="I385" s="193" t="s">
        <v>1855</v>
      </c>
      <c r="K385" s="193" t="s">
        <v>2628</v>
      </c>
      <c r="L385" s="193"/>
      <c r="M385" s="5" t="s">
        <v>676</v>
      </c>
      <c r="N385" s="21" t="s">
        <v>663</v>
      </c>
      <c r="O385" s="25"/>
      <c r="P385" s="21" t="s">
        <v>16</v>
      </c>
      <c r="Q385" s="21">
        <v>4</v>
      </c>
      <c r="R385" s="21">
        <v>4</v>
      </c>
      <c r="S385" s="21">
        <v>4</v>
      </c>
      <c r="T385" s="21">
        <v>1</v>
      </c>
      <c r="U385" s="21" t="s">
        <v>663</v>
      </c>
      <c r="V385" s="25"/>
      <c r="W385" s="21" t="s">
        <v>16</v>
      </c>
      <c r="X385" s="21">
        <v>3</v>
      </c>
      <c r="Y385" s="21" t="s">
        <v>663</v>
      </c>
      <c r="Z385" s="21" t="s">
        <v>4</v>
      </c>
      <c r="AA385" s="21" t="s">
        <v>663</v>
      </c>
      <c r="AB385" s="21"/>
      <c r="AC385" s="214"/>
      <c r="AD385" s="214"/>
      <c r="AE385" s="21" t="s">
        <v>4</v>
      </c>
      <c r="AF385" s="21" t="s">
        <v>16</v>
      </c>
      <c r="AG385" s="21" t="s">
        <v>16</v>
      </c>
      <c r="AH385" s="21" t="s">
        <v>4</v>
      </c>
      <c r="AI385" s="21" t="s">
        <v>4</v>
      </c>
      <c r="AJ385" s="21" t="s">
        <v>4</v>
      </c>
      <c r="AK385" s="21" t="s">
        <v>819</v>
      </c>
      <c r="AL385" s="21" t="s">
        <v>16</v>
      </c>
      <c r="AM385" s="25">
        <v>7223890</v>
      </c>
      <c r="AN385" s="387" t="s">
        <v>598</v>
      </c>
      <c r="AO385" s="314" t="e">
        <f>VLOOKUP(AN385,#REF!,1,FALSE)</f>
        <v>#REF!</v>
      </c>
      <c r="AP385" s="315">
        <f>VLOOKUP(F385,'Monthly AMS report'!GN:GO,2,FALSE)</f>
        <v>44481</v>
      </c>
      <c r="AQ385" s="316" t="e">
        <v>#N/A</v>
      </c>
      <c r="AR385" s="3"/>
      <c r="AS385" s="3"/>
      <c r="AT385" s="5">
        <v>6</v>
      </c>
      <c r="AU385" s="5">
        <v>14</v>
      </c>
      <c r="AV385" s="5">
        <v>5</v>
      </c>
      <c r="AW385" s="5"/>
      <c r="AX385" s="5"/>
      <c r="AY385" s="5"/>
      <c r="AZ385" s="3"/>
      <c r="BA385" s="3"/>
      <c r="BB385" s="3"/>
      <c r="BC385" s="3" t="s">
        <v>716</v>
      </c>
      <c r="BD385" s="3"/>
      <c r="BE385" s="3"/>
      <c r="BF385" s="3"/>
      <c r="BG385" s="3"/>
      <c r="BH385" s="3"/>
      <c r="BI385" s="3"/>
      <c r="BJ385" s="3"/>
      <c r="BK385" s="3"/>
      <c r="BL385" s="3"/>
      <c r="BM385" s="3"/>
      <c r="BN385" s="3"/>
      <c r="BO385" s="3"/>
      <c r="BP385" s="3"/>
      <c r="BQ385" s="3"/>
      <c r="BR385" s="3"/>
      <c r="BS385" s="3"/>
      <c r="BT385" s="3"/>
      <c r="BU385" s="5"/>
      <c r="BV385" s="5"/>
      <c r="BW385" s="5"/>
      <c r="BX385" s="5"/>
      <c r="BY385" s="5"/>
      <c r="BZ385" s="5"/>
      <c r="CA385" s="5"/>
      <c r="CB385" s="5"/>
      <c r="CC385" s="5"/>
      <c r="CD385" s="5"/>
      <c r="CE385" s="5"/>
      <c r="CF385" s="5"/>
      <c r="CG385" s="5"/>
      <c r="CH385" s="5"/>
      <c r="CI385" s="5"/>
      <c r="CJ385" s="5"/>
      <c r="CK385" s="5"/>
      <c r="CL385" s="5"/>
      <c r="CM385" s="5"/>
      <c r="CN385" s="5"/>
      <c r="CO385" s="5"/>
      <c r="CP385" s="5"/>
      <c r="CQ385" s="5"/>
      <c r="CR385" s="5"/>
      <c r="CS385" s="5"/>
      <c r="CT385" s="5"/>
      <c r="CU385" s="5"/>
      <c r="CV385" s="5"/>
      <c r="CW385" s="5"/>
      <c r="CX385" s="5"/>
      <c r="CY385" s="5"/>
      <c r="CZ385" s="5"/>
      <c r="DA385" s="5"/>
      <c r="DB385" s="5"/>
      <c r="DC385" s="5"/>
      <c r="DD385" s="5"/>
      <c r="DE385" s="5"/>
      <c r="DF385" s="5"/>
      <c r="DG385" s="5"/>
      <c r="DH385" s="5"/>
      <c r="DI385" s="5"/>
      <c r="DJ385" s="5"/>
      <c r="DK385" s="5"/>
      <c r="DL385" s="5"/>
      <c r="DM385" s="5"/>
      <c r="DN385" s="5"/>
      <c r="DO385" s="5"/>
      <c r="DP385" s="5"/>
      <c r="DQ385" s="5"/>
      <c r="DR385" s="5"/>
      <c r="DS385" s="5"/>
      <c r="DT385" s="5"/>
      <c r="DU385" s="5"/>
      <c r="DV385" s="5"/>
      <c r="DW385" s="5"/>
      <c r="DX385" s="5"/>
      <c r="DY385" s="5"/>
      <c r="DZ385" s="5"/>
      <c r="EA385" s="5"/>
      <c r="EB385" s="5"/>
      <c r="EC385" s="5"/>
      <c r="ED385" s="5"/>
      <c r="EE385" s="5"/>
      <c r="EF385" s="5"/>
      <c r="EG385" s="5"/>
      <c r="EH385" s="5"/>
      <c r="EI385" s="5"/>
      <c r="EJ385" s="5"/>
      <c r="EK385" s="5"/>
      <c r="EL385" s="5"/>
      <c r="EM385" s="5"/>
      <c r="EN385" s="5"/>
      <c r="EO385" s="5"/>
      <c r="EP385" s="5"/>
      <c r="EQ385" s="5"/>
      <c r="ER385" s="5"/>
      <c r="ES385" s="5"/>
      <c r="ET385" s="5"/>
      <c r="EU385" s="5"/>
      <c r="EV385" s="5"/>
      <c r="EW385" s="5"/>
      <c r="EX385" s="5"/>
      <c r="EY385" s="5"/>
      <c r="EZ385" s="5"/>
      <c r="FA385" s="5"/>
      <c r="FB385" s="5"/>
      <c r="FC385" s="5"/>
      <c r="FD385" s="5"/>
      <c r="FE385" s="5"/>
      <c r="FF385" s="5"/>
      <c r="FG385" s="5"/>
      <c r="FH385" s="5"/>
      <c r="FI385" s="5"/>
      <c r="FJ385" s="5"/>
      <c r="FK385" s="5"/>
      <c r="FL385" s="5"/>
      <c r="FM385" s="5"/>
      <c r="FN385" s="5"/>
      <c r="FO385" s="5"/>
      <c r="FP385" s="5"/>
      <c r="FQ385" s="5"/>
      <c r="FR385" s="5"/>
      <c r="FS385" s="5"/>
      <c r="FT385" s="3"/>
      <c r="FU385" s="3"/>
      <c r="FV385" s="3"/>
      <c r="FW385" s="19"/>
    </row>
    <row r="386" spans="1:181" ht="16.5" customHeight="1" x14ac:dyDescent="0.2">
      <c r="A386" s="43" t="s">
        <v>1718</v>
      </c>
      <c r="B386" s="3"/>
      <c r="C386" s="323" t="s">
        <v>1719</v>
      </c>
      <c r="D386" s="5" t="str">
        <f>VLOOKUP(F386,route!A:B,2,FALSE)</f>
        <v>P3 Curd B</v>
      </c>
      <c r="E386" s="233">
        <v>6124</v>
      </c>
      <c r="F386" s="265" t="s">
        <v>485</v>
      </c>
      <c r="G386" s="231" t="s">
        <v>1720</v>
      </c>
      <c r="H386" s="193" t="s">
        <v>3417</v>
      </c>
      <c r="I386" s="193" t="s">
        <v>1720</v>
      </c>
      <c r="K386" s="193" t="s">
        <v>2628</v>
      </c>
      <c r="L386" s="193"/>
      <c r="M386" s="5" t="s">
        <v>676</v>
      </c>
      <c r="N386" s="21" t="s">
        <v>663</v>
      </c>
      <c r="O386" s="25"/>
      <c r="P386" s="21" t="s">
        <v>16</v>
      </c>
      <c r="Q386" s="21">
        <v>4</v>
      </c>
      <c r="R386" s="21" t="s">
        <v>663</v>
      </c>
      <c r="S386" s="21" t="s">
        <v>663</v>
      </c>
      <c r="T386" s="21" t="s">
        <v>663</v>
      </c>
      <c r="U386" s="21" t="s">
        <v>663</v>
      </c>
      <c r="V386" s="25"/>
      <c r="W386" s="21" t="s">
        <v>16</v>
      </c>
      <c r="X386" s="21" t="s">
        <v>663</v>
      </c>
      <c r="Y386" s="21">
        <v>3</v>
      </c>
      <c r="Z386" s="21">
        <v>3</v>
      </c>
      <c r="AA386" s="21">
        <v>3</v>
      </c>
      <c r="AB386" s="21"/>
      <c r="AC386" s="214"/>
      <c r="AD386" s="214"/>
      <c r="AE386" s="21">
        <v>3</v>
      </c>
      <c r="AF386" s="21" t="s">
        <v>16</v>
      </c>
      <c r="AG386" s="21" t="s">
        <v>4</v>
      </c>
      <c r="AH386" s="21" t="s">
        <v>4</v>
      </c>
      <c r="AI386" s="21" t="s">
        <v>4</v>
      </c>
      <c r="AJ386" s="21" t="s">
        <v>4</v>
      </c>
      <c r="AK386" s="21" t="s">
        <v>819</v>
      </c>
      <c r="AL386" s="21" t="s">
        <v>16</v>
      </c>
      <c r="AM386" s="195" t="s">
        <v>3418</v>
      </c>
      <c r="AN386" s="387" t="s">
        <v>598</v>
      </c>
      <c r="AO386" s="314" t="e">
        <f>VLOOKUP(AN386,#REF!,1,FALSE)</f>
        <v>#REF!</v>
      </c>
      <c r="AP386" s="315">
        <f>VLOOKUP(F386,'Monthly AMS report'!GN:GO,2,FALSE)</f>
        <v>44481</v>
      </c>
      <c r="AQ386" s="316">
        <v>0.255</v>
      </c>
      <c r="AR386" s="3"/>
      <c r="AS386" s="3"/>
      <c r="AT386" s="5">
        <v>6</v>
      </c>
      <c r="AU386" s="5">
        <v>32</v>
      </c>
      <c r="AV386" s="5">
        <v>5</v>
      </c>
      <c r="AW386" s="5"/>
      <c r="AX386" s="5"/>
      <c r="AY386" s="5"/>
      <c r="AZ386" s="3"/>
      <c r="BA386" s="3"/>
      <c r="BB386" s="3"/>
      <c r="BC386" s="3" t="s">
        <v>716</v>
      </c>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c r="DA386" s="3"/>
      <c r="DB386" s="3"/>
      <c r="DC386" s="3"/>
      <c r="DD386" s="3"/>
      <c r="DE386" s="3"/>
      <c r="DF386" s="3"/>
      <c r="DG386" s="3"/>
      <c r="DH386" s="3"/>
      <c r="DI386" s="3"/>
      <c r="DJ386" s="3"/>
      <c r="DK386" s="3"/>
      <c r="DL386" s="3"/>
      <c r="DM386" s="3"/>
      <c r="DN386" s="3"/>
      <c r="DO386" s="3"/>
      <c r="DP386" s="3"/>
      <c r="DQ386" s="3"/>
      <c r="DR386" s="3"/>
      <c r="DS386" s="3"/>
      <c r="DT386" s="3"/>
      <c r="DU386" s="3"/>
      <c r="DV386" s="3"/>
      <c r="DW386" s="3"/>
      <c r="DX386" s="3"/>
      <c r="DY386" s="3"/>
      <c r="DZ386" s="3"/>
      <c r="EA386" s="3"/>
      <c r="EB386" s="3"/>
      <c r="EC386" s="3"/>
      <c r="ED386" s="3"/>
      <c r="EE386" s="3"/>
      <c r="EF386" s="3"/>
      <c r="EG386" s="3"/>
      <c r="EH386" s="3"/>
      <c r="EI386" s="3"/>
      <c r="EJ386" s="3"/>
      <c r="EK386" s="3"/>
      <c r="EL386" s="3"/>
      <c r="EM386" s="3"/>
      <c r="EN386" s="3"/>
      <c r="EO386" s="3"/>
      <c r="EP386" s="3"/>
      <c r="EQ386" s="3"/>
      <c r="ER386" s="3"/>
      <c r="ES386" s="3"/>
      <c r="ET386" s="3"/>
      <c r="EU386" s="3"/>
      <c r="EV386" s="3"/>
      <c r="EW386" s="3"/>
      <c r="EX386" s="3"/>
      <c r="EY386" s="3"/>
      <c r="EZ386" s="3"/>
      <c r="FA386" s="3"/>
      <c r="FB386" s="3"/>
      <c r="FC386" s="3"/>
      <c r="FD386" s="3"/>
      <c r="FE386" s="3"/>
      <c r="FF386" s="3"/>
      <c r="FG386" s="3"/>
      <c r="FH386" s="3"/>
      <c r="FI386" s="3"/>
      <c r="FJ386" s="3"/>
      <c r="FK386" s="3"/>
      <c r="FL386" s="3"/>
      <c r="FM386" s="3"/>
      <c r="FN386" s="3"/>
      <c r="FO386" s="3"/>
      <c r="FP386" s="3"/>
      <c r="FQ386" s="3"/>
      <c r="FR386" s="3"/>
      <c r="FS386" s="3"/>
      <c r="FT386" s="3"/>
      <c r="FU386" s="3"/>
      <c r="FV386" s="3"/>
      <c r="FW386" s="19"/>
    </row>
    <row r="387" spans="1:181" ht="16.5" customHeight="1" x14ac:dyDescent="0.2">
      <c r="A387" s="43" t="s">
        <v>1721</v>
      </c>
      <c r="B387" s="3"/>
      <c r="C387" s="323" t="s">
        <v>1722</v>
      </c>
      <c r="D387" s="5" t="str">
        <f>VLOOKUP(F387,route!A:B,2,FALSE)</f>
        <v>P3 Curd B</v>
      </c>
      <c r="E387" s="233">
        <v>6286</v>
      </c>
      <c r="F387" s="265" t="s">
        <v>490</v>
      </c>
      <c r="G387" s="231" t="s">
        <v>1723</v>
      </c>
      <c r="H387" s="193" t="s">
        <v>3419</v>
      </c>
      <c r="I387" s="193" t="s">
        <v>1723</v>
      </c>
      <c r="K387" s="193" t="s">
        <v>2628</v>
      </c>
      <c r="L387" s="193"/>
      <c r="M387" s="5" t="s">
        <v>676</v>
      </c>
      <c r="N387" s="21" t="s">
        <v>663</v>
      </c>
      <c r="O387" s="25"/>
      <c r="P387" s="21" t="s">
        <v>16</v>
      </c>
      <c r="Q387" s="21" t="s">
        <v>663</v>
      </c>
      <c r="R387" s="21" t="s">
        <v>663</v>
      </c>
      <c r="S387" s="21" t="s">
        <v>663</v>
      </c>
      <c r="T387" s="21" t="s">
        <v>663</v>
      </c>
      <c r="U387" s="21" t="s">
        <v>663</v>
      </c>
      <c r="V387" s="25"/>
      <c r="W387" s="21" t="s">
        <v>16</v>
      </c>
      <c r="X387" s="21" t="s">
        <v>663</v>
      </c>
      <c r="Y387" s="21" t="s">
        <v>663</v>
      </c>
      <c r="Z387" s="21" t="s">
        <v>4</v>
      </c>
      <c r="AA387" s="21" t="s">
        <v>663</v>
      </c>
      <c r="AB387" s="21"/>
      <c r="AC387" s="214"/>
      <c r="AD387" s="214"/>
      <c r="AE387" s="21" t="s">
        <v>4</v>
      </c>
      <c r="AF387" s="21" t="s">
        <v>16</v>
      </c>
      <c r="AG387" s="21" t="s">
        <v>4</v>
      </c>
      <c r="AH387" s="21" t="s">
        <v>664</v>
      </c>
      <c r="AI387" s="21" t="s">
        <v>664</v>
      </c>
      <c r="AJ387" s="21" t="s">
        <v>664</v>
      </c>
      <c r="AK387" s="21" t="s">
        <v>819</v>
      </c>
      <c r="AL387" s="21" t="s">
        <v>16</v>
      </c>
      <c r="AM387" s="88"/>
      <c r="AN387" s="387"/>
      <c r="AO387" s="314" t="e">
        <f>VLOOKUP(AN387,#REF!,1,FALSE)</f>
        <v>#REF!</v>
      </c>
      <c r="AP387" s="315">
        <f>VLOOKUP(F387,'Monthly AMS report'!GN:GO,2,FALSE)</f>
        <v>44481</v>
      </c>
      <c r="AQ387" s="316">
        <v>6.0999999999999999E-2</v>
      </c>
      <c r="AR387" s="3"/>
      <c r="AS387" s="3"/>
      <c r="AT387" s="5">
        <v>4</v>
      </c>
      <c r="AU387" s="5">
        <v>28</v>
      </c>
      <c r="AV387" s="5">
        <v>5</v>
      </c>
      <c r="AW387" s="5"/>
      <c r="AX387" s="5"/>
      <c r="AY387" s="5"/>
      <c r="AZ387" s="3"/>
      <c r="BA387" s="3"/>
      <c r="BB387" s="3"/>
      <c r="BC387" s="3" t="s">
        <v>716</v>
      </c>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c r="DA387" s="3"/>
      <c r="DB387" s="3"/>
      <c r="DC387" s="3"/>
      <c r="DD387" s="3"/>
      <c r="DE387" s="3"/>
      <c r="DF387" s="3"/>
      <c r="DG387" s="3"/>
      <c r="DH387" s="3"/>
      <c r="DI387" s="3"/>
      <c r="DJ387" s="3"/>
      <c r="DK387" s="3"/>
      <c r="DL387" s="3"/>
      <c r="DM387" s="3"/>
      <c r="DN387" s="3"/>
      <c r="DO387" s="3"/>
      <c r="DP387" s="3"/>
      <c r="DQ387" s="3"/>
      <c r="DR387" s="3"/>
      <c r="DS387" s="3"/>
      <c r="DT387" s="3"/>
      <c r="DU387" s="3"/>
      <c r="DV387" s="3"/>
      <c r="DW387" s="3"/>
      <c r="DX387" s="3"/>
      <c r="DY387" s="3"/>
      <c r="DZ387" s="3"/>
      <c r="EA387" s="3"/>
      <c r="EB387" s="3"/>
      <c r="EC387" s="3"/>
      <c r="ED387" s="3"/>
      <c r="EE387" s="3"/>
      <c r="EF387" s="3"/>
      <c r="EG387" s="3"/>
      <c r="EH387" s="3"/>
      <c r="EI387" s="3"/>
      <c r="EJ387" s="3"/>
      <c r="EK387" s="3"/>
      <c r="EL387" s="3"/>
      <c r="EM387" s="3"/>
      <c r="EN387" s="3"/>
      <c r="EO387" s="3"/>
      <c r="EP387" s="3"/>
      <c r="EQ387" s="3"/>
      <c r="ER387" s="3"/>
      <c r="ES387" s="3"/>
      <c r="ET387" s="3"/>
      <c r="EU387" s="3"/>
      <c r="EV387" s="3"/>
      <c r="EW387" s="3"/>
      <c r="EX387" s="3"/>
      <c r="EY387" s="3"/>
      <c r="EZ387" s="3"/>
      <c r="FA387" s="3"/>
      <c r="FB387" s="3"/>
      <c r="FC387" s="3"/>
      <c r="FD387" s="3"/>
      <c r="FE387" s="3"/>
      <c r="FF387" s="3"/>
      <c r="FG387" s="3"/>
      <c r="FH387" s="3"/>
      <c r="FI387" s="3"/>
      <c r="FJ387" s="3"/>
      <c r="FK387" s="3"/>
      <c r="FL387" s="3"/>
      <c r="FM387" s="3"/>
      <c r="FN387" s="3"/>
      <c r="FO387" s="3"/>
      <c r="FP387" s="3"/>
      <c r="FQ387" s="3"/>
      <c r="FR387" s="3"/>
      <c r="FS387" s="3"/>
      <c r="FT387" s="3"/>
      <c r="FU387" s="3"/>
      <c r="FV387" s="3"/>
      <c r="FW387" s="19"/>
    </row>
    <row r="388" spans="1:181" ht="16.5" customHeight="1" x14ac:dyDescent="0.25">
      <c r="A388" s="43" t="s">
        <v>1711</v>
      </c>
      <c r="B388" s="3"/>
      <c r="C388" s="43" t="s">
        <v>1712</v>
      </c>
      <c r="D388" s="5" t="str">
        <f>VLOOKUP(F388,route!A:B,2,FALSE)</f>
        <v>P3 Curd B</v>
      </c>
      <c r="E388" s="232"/>
      <c r="F388" s="263" t="s">
        <v>482</v>
      </c>
      <c r="G388" s="231" t="s">
        <v>1712</v>
      </c>
      <c r="H388" s="235"/>
      <c r="J388" s="6"/>
      <c r="L388" s="193"/>
      <c r="M388" s="5" t="s">
        <v>1479</v>
      </c>
      <c r="N388" s="25" t="s">
        <v>16</v>
      </c>
      <c r="O388" s="25" t="s">
        <v>16</v>
      </c>
      <c r="P388" s="25" t="s">
        <v>16</v>
      </c>
      <c r="Q388" s="25" t="s">
        <v>16</v>
      </c>
      <c r="R388" s="25" t="s">
        <v>16</v>
      </c>
      <c r="S388" s="25" t="s">
        <v>16</v>
      </c>
      <c r="T388" s="25" t="s">
        <v>16</v>
      </c>
      <c r="U388" s="25" t="s">
        <v>16</v>
      </c>
      <c r="V388" s="25"/>
      <c r="W388" s="25" t="s">
        <v>16</v>
      </c>
      <c r="X388" s="25" t="s">
        <v>16</v>
      </c>
      <c r="Y388" s="25" t="s">
        <v>16</v>
      </c>
      <c r="Z388" s="25" t="s">
        <v>16</v>
      </c>
      <c r="AA388" s="25" t="s">
        <v>16</v>
      </c>
      <c r="AB388" s="25"/>
      <c r="AC388" s="214"/>
      <c r="AD388" s="214"/>
      <c r="AE388" s="25" t="s">
        <v>16</v>
      </c>
      <c r="AF388" s="25" t="s">
        <v>16</v>
      </c>
      <c r="AG388" s="21" t="s">
        <v>16</v>
      </c>
      <c r="AH388" s="21" t="s">
        <v>664</v>
      </c>
      <c r="AI388" s="21" t="s">
        <v>664</v>
      </c>
      <c r="AJ388" s="21" t="s">
        <v>664</v>
      </c>
      <c r="AK388" s="21" t="s">
        <v>819</v>
      </c>
      <c r="AL388" s="21" t="s">
        <v>16</v>
      </c>
      <c r="AN388" s="387"/>
      <c r="AO388" s="95"/>
      <c r="AP388" s="315">
        <f>VLOOKUP(F388,'Monthly AMS report'!GN:GO,2,FALSE)</f>
        <v>44481</v>
      </c>
      <c r="AQ388" s="316"/>
      <c r="AR388" s="22"/>
      <c r="AS388" s="22"/>
      <c r="AT388" s="5">
        <v>3</v>
      </c>
      <c r="AV388" s="5"/>
      <c r="AW388" s="5"/>
      <c r="AX388" s="5"/>
      <c r="AY388" s="5"/>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c r="DA388" s="3"/>
      <c r="DB388" s="3"/>
      <c r="DC388" s="3"/>
      <c r="DD388" s="3"/>
      <c r="DE388" s="3"/>
      <c r="DF388" s="3"/>
      <c r="DG388" s="3"/>
      <c r="DH388" s="3"/>
      <c r="DI388" s="3"/>
      <c r="DJ388" s="3"/>
      <c r="DK388" s="3"/>
      <c r="DL388" s="3"/>
      <c r="DM388" s="3"/>
      <c r="DN388" s="3"/>
      <c r="DO388" s="3"/>
      <c r="DP388" s="3"/>
      <c r="DQ388" s="3"/>
      <c r="DR388" s="3"/>
      <c r="DS388" s="3"/>
      <c r="DT388" s="3"/>
      <c r="DU388" s="3"/>
      <c r="DV388" s="3"/>
      <c r="DW388" s="3"/>
      <c r="DX388" s="3"/>
      <c r="DY388" s="3"/>
      <c r="DZ388" s="3"/>
      <c r="EA388" s="3"/>
      <c r="EB388" s="3"/>
      <c r="EC388" s="3"/>
      <c r="ED388" s="3"/>
      <c r="EE388" s="3"/>
      <c r="EF388" s="3"/>
      <c r="EG388" s="3"/>
      <c r="EH388" s="3"/>
      <c r="EI388" s="3"/>
      <c r="EJ388" s="3"/>
      <c r="EK388" s="3"/>
      <c r="EL388" s="3"/>
      <c r="EM388" s="3"/>
      <c r="EN388" s="3"/>
      <c r="EO388" s="3"/>
      <c r="EP388" s="3"/>
      <c r="EQ388" s="3"/>
      <c r="ER388" s="3"/>
      <c r="ES388" s="3"/>
      <c r="ET388" s="3"/>
      <c r="EU388" s="3"/>
      <c r="EV388" s="3"/>
      <c r="EW388" s="3"/>
      <c r="EX388" s="3"/>
      <c r="EY388" s="3"/>
      <c r="EZ388" s="3"/>
      <c r="FA388" s="3"/>
      <c r="FB388" s="3"/>
      <c r="FC388" s="3"/>
      <c r="FD388" s="3"/>
      <c r="FE388" s="3"/>
      <c r="FF388" s="3"/>
      <c r="FG388" s="3"/>
      <c r="FH388" s="3"/>
      <c r="FI388" s="3"/>
      <c r="FJ388" s="3"/>
      <c r="FK388" s="3"/>
      <c r="FL388" s="3"/>
      <c r="FM388" s="3"/>
      <c r="FN388" s="3"/>
      <c r="FO388" s="3"/>
      <c r="FP388" s="3"/>
      <c r="FQ388" s="3"/>
      <c r="FR388" s="3"/>
      <c r="FS388" s="3"/>
      <c r="FT388" s="3"/>
      <c r="FU388" s="3"/>
      <c r="FV388" s="3"/>
      <c r="FW388" s="19"/>
    </row>
    <row r="389" spans="1:181" ht="16.5" customHeight="1" x14ac:dyDescent="0.2">
      <c r="A389" s="43" t="s">
        <v>1713</v>
      </c>
      <c r="B389" s="3"/>
      <c r="C389" s="323" t="s">
        <v>1714</v>
      </c>
      <c r="D389" s="5" t="str">
        <f>VLOOKUP(F389,route!A:B,2,FALSE)</f>
        <v>P3 Curd B</v>
      </c>
      <c r="E389" s="233">
        <v>4714</v>
      </c>
      <c r="F389" s="265" t="s">
        <v>483</v>
      </c>
      <c r="G389" s="231" t="s">
        <v>1714</v>
      </c>
      <c r="H389" s="193" t="s">
        <v>1714</v>
      </c>
      <c r="I389" s="193" t="s">
        <v>1714</v>
      </c>
      <c r="K389" s="193" t="s">
        <v>2628</v>
      </c>
      <c r="L389" s="193"/>
      <c r="M389" s="5" t="s">
        <v>676</v>
      </c>
      <c r="N389" s="21" t="s">
        <v>16</v>
      </c>
      <c r="O389" s="25"/>
      <c r="P389" s="21" t="s">
        <v>16</v>
      </c>
      <c r="Q389" s="21" t="s">
        <v>663</v>
      </c>
      <c r="R389" s="21" t="s">
        <v>663</v>
      </c>
      <c r="S389" s="21" t="s">
        <v>16</v>
      </c>
      <c r="T389" s="21" t="s">
        <v>663</v>
      </c>
      <c r="U389" s="21" t="s">
        <v>16</v>
      </c>
      <c r="V389" s="25"/>
      <c r="W389" s="21" t="s">
        <v>16</v>
      </c>
      <c r="X389" s="21" t="s">
        <v>663</v>
      </c>
      <c r="Y389" s="21" t="s">
        <v>663</v>
      </c>
      <c r="Z389" s="21" t="s">
        <v>4</v>
      </c>
      <c r="AA389" s="21" t="s">
        <v>663</v>
      </c>
      <c r="AB389" s="21"/>
      <c r="AC389" s="214"/>
      <c r="AD389" s="214"/>
      <c r="AE389" s="21">
        <v>2</v>
      </c>
      <c r="AF389" s="21">
        <v>3</v>
      </c>
      <c r="AG389" s="21">
        <v>2</v>
      </c>
      <c r="AH389" s="21" t="s">
        <v>664</v>
      </c>
      <c r="AI389" s="21">
        <v>2</v>
      </c>
      <c r="AJ389" s="21">
        <v>2</v>
      </c>
      <c r="AK389" s="21">
        <v>2</v>
      </c>
      <c r="AL389" s="21" t="s">
        <v>16</v>
      </c>
      <c r="AM389" s="195" t="s">
        <v>3420</v>
      </c>
      <c r="AN389" s="387"/>
      <c r="AO389" s="314" t="e">
        <f>VLOOKUP(AN389,#REF!,1,FALSE)</f>
        <v>#REF!</v>
      </c>
      <c r="AP389" s="315">
        <f>VLOOKUP(F389,'Monthly AMS report'!GN:GO,2,FALSE)</f>
        <v>44481</v>
      </c>
      <c r="AQ389" s="316">
        <v>6.7000000000000004E-2</v>
      </c>
      <c r="AR389" s="3"/>
      <c r="AS389" s="3"/>
      <c r="AT389" s="5"/>
      <c r="AU389" s="5">
        <v>16</v>
      </c>
      <c r="AV389" s="5" t="e">
        <v>#N/A</v>
      </c>
      <c r="AW389" s="5"/>
      <c r="AX389" s="5"/>
      <c r="AY389" s="5"/>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c r="DA389" s="3"/>
      <c r="DB389" s="3"/>
      <c r="DC389" s="3"/>
      <c r="DD389" s="3"/>
      <c r="DE389" s="3"/>
      <c r="DF389" s="3"/>
      <c r="DG389" s="3"/>
      <c r="DH389" s="3"/>
      <c r="DI389" s="3"/>
      <c r="DJ389" s="3"/>
      <c r="DK389" s="3"/>
      <c r="DL389" s="3"/>
      <c r="DM389" s="3"/>
      <c r="DN389" s="3"/>
      <c r="DO389" s="3"/>
      <c r="DP389" s="3"/>
      <c r="DQ389" s="3"/>
      <c r="DR389" s="3"/>
      <c r="DS389" s="3"/>
      <c r="DT389" s="3"/>
      <c r="DU389" s="3"/>
      <c r="DV389" s="3"/>
      <c r="DW389" s="3"/>
      <c r="DX389" s="3"/>
      <c r="DY389" s="3"/>
      <c r="DZ389" s="3"/>
      <c r="EA389" s="3"/>
      <c r="EB389" s="3"/>
      <c r="EC389" s="3"/>
      <c r="ED389" s="3"/>
      <c r="EE389" s="3"/>
      <c r="EF389" s="3"/>
      <c r="EG389" s="3"/>
      <c r="EH389" s="3"/>
      <c r="EI389" s="3"/>
      <c r="EJ389" s="3"/>
      <c r="EK389" s="3"/>
      <c r="EL389" s="3"/>
      <c r="EM389" s="3"/>
      <c r="EN389" s="3"/>
      <c r="EO389" s="3"/>
      <c r="EP389" s="3"/>
      <c r="EQ389" s="3"/>
      <c r="ER389" s="3"/>
      <c r="ES389" s="3"/>
      <c r="ET389" s="3"/>
      <c r="EU389" s="3"/>
      <c r="EV389" s="3"/>
      <c r="EW389" s="3"/>
      <c r="EX389" s="3"/>
      <c r="EY389" s="3"/>
      <c r="EZ389" s="3"/>
      <c r="FA389" s="3"/>
      <c r="FB389" s="3"/>
      <c r="FC389" s="3"/>
      <c r="FD389" s="3"/>
      <c r="FE389" s="3"/>
      <c r="FF389" s="3"/>
      <c r="FG389" s="3"/>
      <c r="FH389" s="3"/>
      <c r="FI389" s="3"/>
      <c r="FJ389" s="3"/>
      <c r="FK389" s="3"/>
      <c r="FL389" s="3"/>
      <c r="FM389" s="3"/>
      <c r="FN389" s="3"/>
      <c r="FO389" s="3"/>
      <c r="FP389" s="3"/>
      <c r="FQ389" s="3"/>
      <c r="FR389" s="3"/>
      <c r="FS389" s="3"/>
      <c r="FT389" s="3"/>
      <c r="FU389" s="3"/>
      <c r="FV389" s="3"/>
      <c r="FW389" s="19"/>
    </row>
    <row r="390" spans="1:181" ht="16.5" customHeight="1" x14ac:dyDescent="0.25">
      <c r="A390" s="44" t="s">
        <v>1733</v>
      </c>
      <c r="B390" s="3"/>
      <c r="C390" s="180" t="s">
        <v>1734</v>
      </c>
      <c r="D390" s="5" t="str">
        <f>VLOOKUP(F390,route!A:B,2,FALSE)</f>
        <v>P3 Curd B</v>
      </c>
      <c r="E390" s="233" t="s">
        <v>2584</v>
      </c>
      <c r="F390" s="265" t="s">
        <v>495</v>
      </c>
      <c r="G390" s="231" t="s">
        <v>1734</v>
      </c>
      <c r="H390" s="193" t="s">
        <v>3421</v>
      </c>
      <c r="I390" s="193" t="s">
        <v>1734</v>
      </c>
      <c r="K390" s="193" t="s">
        <v>2628</v>
      </c>
      <c r="L390" s="193"/>
      <c r="M390" s="5" t="s">
        <v>676</v>
      </c>
      <c r="N390" s="21" t="s">
        <v>16</v>
      </c>
      <c r="O390" s="25"/>
      <c r="P390" s="21" t="s">
        <v>16</v>
      </c>
      <c r="Q390" s="21" t="s">
        <v>663</v>
      </c>
      <c r="R390" s="21" t="s">
        <v>663</v>
      </c>
      <c r="S390" s="21" t="s">
        <v>16</v>
      </c>
      <c r="T390" s="21" t="s">
        <v>663</v>
      </c>
      <c r="U390" s="21" t="s">
        <v>16</v>
      </c>
      <c r="V390" s="25"/>
      <c r="W390" s="21" t="s">
        <v>16</v>
      </c>
      <c r="X390" s="21" t="s">
        <v>663</v>
      </c>
      <c r="Y390" s="21" t="s">
        <v>663</v>
      </c>
      <c r="Z390" s="21" t="s">
        <v>4</v>
      </c>
      <c r="AA390" s="21" t="s">
        <v>663</v>
      </c>
      <c r="AB390" s="21"/>
      <c r="AC390" s="214"/>
      <c r="AD390" s="214"/>
      <c r="AE390" s="21" t="s">
        <v>4</v>
      </c>
      <c r="AF390" s="21" t="s">
        <v>4</v>
      </c>
      <c r="AG390" s="21" t="s">
        <v>4</v>
      </c>
      <c r="AH390" s="21" t="s">
        <v>664</v>
      </c>
      <c r="AI390" s="21" t="s">
        <v>664</v>
      </c>
      <c r="AJ390" s="21" t="s">
        <v>664</v>
      </c>
      <c r="AK390" s="21" t="s">
        <v>819</v>
      </c>
      <c r="AL390" s="21" t="s">
        <v>16</v>
      </c>
      <c r="AM390" s="23" t="s">
        <v>3422</v>
      </c>
      <c r="AN390" s="387"/>
      <c r="AO390" s="314" t="e">
        <f>VLOOKUP(AN390,#REF!,1,FALSE)</f>
        <v>#REF!</v>
      </c>
      <c r="AP390" s="315">
        <f>VLOOKUP(F390,'Monthly AMS report'!GN:GO,2,FALSE)</f>
        <v>44481</v>
      </c>
      <c r="AQ390" s="316">
        <v>0.19</v>
      </c>
      <c r="AR390" s="3"/>
      <c r="AS390" s="3"/>
      <c r="AT390" s="5"/>
      <c r="AU390" s="5">
        <v>16</v>
      </c>
      <c r="AV390" s="5" t="e">
        <v>#N/A</v>
      </c>
      <c r="AW390" s="5"/>
      <c r="AX390" s="5"/>
      <c r="AY390" s="5"/>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c r="DA390" s="3"/>
      <c r="DB390" s="3"/>
      <c r="DC390" s="3"/>
      <c r="DD390" s="3"/>
      <c r="DE390" s="3"/>
      <c r="DF390" s="3"/>
      <c r="DG390" s="3"/>
      <c r="DH390" s="3"/>
      <c r="DI390" s="3"/>
      <c r="DJ390" s="3"/>
      <c r="DK390" s="3"/>
      <c r="DL390" s="3"/>
      <c r="DM390" s="3"/>
      <c r="DN390" s="3"/>
      <c r="DO390" s="3"/>
      <c r="DP390" s="3"/>
      <c r="DQ390" s="3"/>
      <c r="DR390" s="3"/>
      <c r="DS390" s="3"/>
      <c r="DT390" s="3"/>
      <c r="DU390" s="3"/>
      <c r="DV390" s="3"/>
      <c r="DW390" s="3"/>
      <c r="DX390" s="3"/>
      <c r="DY390" s="3"/>
      <c r="DZ390" s="3"/>
      <c r="EA390" s="3"/>
      <c r="EB390" s="3"/>
      <c r="EC390" s="3"/>
      <c r="ED390" s="3"/>
      <c r="EE390" s="3"/>
      <c r="EF390" s="3"/>
      <c r="EG390" s="3"/>
      <c r="EH390" s="3"/>
      <c r="EI390" s="3"/>
      <c r="EJ390" s="3"/>
      <c r="EK390" s="3"/>
      <c r="EL390" s="3"/>
      <c r="EM390" s="3"/>
      <c r="EN390" s="3"/>
      <c r="EO390" s="3"/>
      <c r="EP390" s="3"/>
      <c r="EQ390" s="3"/>
      <c r="ER390" s="3"/>
      <c r="ES390" s="3"/>
      <c r="ET390" s="3"/>
      <c r="EU390" s="3"/>
      <c r="EV390" s="3"/>
      <c r="EW390" s="3"/>
      <c r="EX390" s="3"/>
      <c r="EY390" s="3"/>
      <c r="EZ390" s="3"/>
      <c r="FA390" s="3"/>
      <c r="FB390" s="3"/>
      <c r="FC390" s="3"/>
      <c r="FD390" s="3"/>
      <c r="FE390" s="3"/>
      <c r="FF390" s="3"/>
      <c r="FG390" s="3"/>
      <c r="FH390" s="3"/>
      <c r="FI390" s="3"/>
      <c r="FJ390" s="3"/>
      <c r="FK390" s="3"/>
      <c r="FL390" s="3"/>
      <c r="FM390" s="3"/>
      <c r="FN390" s="3"/>
      <c r="FO390" s="3"/>
      <c r="FP390" s="3"/>
      <c r="FQ390" s="3"/>
      <c r="FR390" s="3"/>
      <c r="FS390" s="3"/>
      <c r="FT390" s="3"/>
      <c r="FU390" s="3"/>
      <c r="FV390" s="3"/>
      <c r="FW390" s="19"/>
    </row>
    <row r="391" spans="1:181" ht="16.5" customHeight="1" x14ac:dyDescent="0.2">
      <c r="A391" s="43" t="s">
        <v>1735</v>
      </c>
      <c r="B391" s="3"/>
      <c r="C391" s="323" t="s">
        <v>1736</v>
      </c>
      <c r="D391" s="5" t="str">
        <f>VLOOKUP(F391,route!A:B,2,FALSE)</f>
        <v>P3 Curd B</v>
      </c>
      <c r="E391" s="193">
        <v>9300</v>
      </c>
      <c r="F391" s="265" t="s">
        <v>496</v>
      </c>
      <c r="G391" s="231" t="s">
        <v>1737</v>
      </c>
      <c r="H391" s="193" t="s">
        <v>3423</v>
      </c>
      <c r="I391" s="193" t="s">
        <v>1737</v>
      </c>
      <c r="K391" s="193" t="s">
        <v>2628</v>
      </c>
      <c r="L391" s="193"/>
      <c r="M391" s="5" t="s">
        <v>676</v>
      </c>
      <c r="N391" s="21" t="s">
        <v>663</v>
      </c>
      <c r="O391" s="141" t="s">
        <v>2942</v>
      </c>
      <c r="P391" s="21" t="s">
        <v>663</v>
      </c>
      <c r="Q391" s="21" t="s">
        <v>663</v>
      </c>
      <c r="R391" s="21" t="s">
        <v>663</v>
      </c>
      <c r="S391" s="21" t="s">
        <v>663</v>
      </c>
      <c r="T391" s="21" t="s">
        <v>663</v>
      </c>
      <c r="U391" s="21" t="s">
        <v>16</v>
      </c>
      <c r="V391" s="135" t="s">
        <v>3097</v>
      </c>
      <c r="W391" s="21" t="s">
        <v>16</v>
      </c>
      <c r="X391" s="21" t="s">
        <v>663</v>
      </c>
      <c r="Y391" s="21" t="s">
        <v>663</v>
      </c>
      <c r="Z391" s="21" t="s">
        <v>4</v>
      </c>
      <c r="AA391" s="21" t="s">
        <v>663</v>
      </c>
      <c r="AB391" s="21"/>
      <c r="AC391" s="214"/>
      <c r="AD391" s="214"/>
      <c r="AE391" s="21">
        <v>2</v>
      </c>
      <c r="AF391" s="21">
        <v>2</v>
      </c>
      <c r="AG391" s="21">
        <v>2</v>
      </c>
      <c r="AH391" s="21" t="s">
        <v>664</v>
      </c>
      <c r="AI391" s="21" t="s">
        <v>664</v>
      </c>
      <c r="AJ391" s="21" t="s">
        <v>664</v>
      </c>
      <c r="AK391" s="21" t="s">
        <v>819</v>
      </c>
      <c r="AL391" s="21" t="s">
        <v>16</v>
      </c>
      <c r="AM391" s="195" t="s">
        <v>3424</v>
      </c>
      <c r="AN391" s="387" t="s">
        <v>1203</v>
      </c>
      <c r="AO391" s="314" t="e">
        <f>VLOOKUP(AN391,#REF!,1,FALSE)</f>
        <v>#REF!</v>
      </c>
      <c r="AP391" s="315">
        <f>VLOOKUP(F391,'Monthly AMS report'!GN:GO,2,FALSE)</f>
        <v>44481</v>
      </c>
      <c r="AQ391" s="316">
        <v>0.20100000000000001</v>
      </c>
      <c r="AR391" s="3"/>
      <c r="AS391" s="3"/>
      <c r="AT391" s="5"/>
      <c r="AU391" s="5">
        <v>25</v>
      </c>
      <c r="AV391" s="5" t="e">
        <v>#N/A</v>
      </c>
      <c r="AW391" s="5"/>
      <c r="AX391" s="5" t="s">
        <v>1780</v>
      </c>
      <c r="AY391" s="5"/>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c r="DA391" s="3"/>
      <c r="DB391" s="3"/>
      <c r="DC391" s="3"/>
      <c r="DD391" s="3"/>
      <c r="DE391" s="3"/>
      <c r="DF391" s="3"/>
      <c r="DG391" s="3"/>
      <c r="DH391" s="3"/>
      <c r="DI391" s="3"/>
      <c r="DJ391" s="3"/>
      <c r="DK391" s="3"/>
      <c r="DL391" s="3"/>
      <c r="DM391" s="3"/>
      <c r="DN391" s="3"/>
      <c r="DO391" s="3"/>
      <c r="DP391" s="3"/>
      <c r="DQ391" s="3"/>
      <c r="DR391" s="3"/>
      <c r="DS391" s="3"/>
      <c r="DT391" s="3"/>
      <c r="DU391" s="3"/>
      <c r="DV391" s="3"/>
      <c r="DW391" s="3"/>
      <c r="DX391" s="3"/>
      <c r="DY391" s="3"/>
      <c r="DZ391" s="3"/>
      <c r="EA391" s="3"/>
      <c r="EB391" s="3"/>
      <c r="EC391" s="3"/>
      <c r="ED391" s="3"/>
      <c r="EE391" s="3"/>
      <c r="EF391" s="3"/>
      <c r="EG391" s="3"/>
      <c r="EH391" s="3"/>
      <c r="EI391" s="3"/>
      <c r="EJ391" s="3"/>
      <c r="EK391" s="3"/>
      <c r="EL391" s="3"/>
      <c r="EM391" s="3"/>
      <c r="EN391" s="3"/>
      <c r="EO391" s="3"/>
      <c r="EP391" s="3"/>
      <c r="EQ391" s="3"/>
      <c r="ER391" s="3"/>
      <c r="ES391" s="3"/>
      <c r="ET391" s="3"/>
      <c r="EU391" s="3"/>
      <c r="EV391" s="3"/>
      <c r="EW391" s="3"/>
      <c r="EX391" s="3"/>
      <c r="EY391" s="3"/>
      <c r="EZ391" s="3"/>
      <c r="FA391" s="3"/>
      <c r="FB391" s="3"/>
      <c r="FC391" s="3"/>
      <c r="FD391" s="3"/>
      <c r="FE391" s="3"/>
      <c r="FF391" s="3"/>
      <c r="FG391" s="3"/>
      <c r="FH391" s="3"/>
      <c r="FI391" s="3"/>
      <c r="FJ391" s="3"/>
      <c r="FK391" s="3"/>
      <c r="FL391" s="3"/>
      <c r="FM391" s="3"/>
      <c r="FN391" s="3"/>
      <c r="FO391" s="3"/>
      <c r="FP391" s="3"/>
      <c r="FQ391" s="3"/>
      <c r="FR391" s="3"/>
      <c r="FS391" s="3"/>
      <c r="FT391" s="3"/>
      <c r="FU391" s="3"/>
      <c r="FV391" s="3"/>
      <c r="FW391" s="19"/>
    </row>
    <row r="392" spans="1:181" ht="16.5" customHeight="1" x14ac:dyDescent="0.2">
      <c r="A392" s="43" t="s">
        <v>1738</v>
      </c>
      <c r="B392" s="3"/>
      <c r="C392" s="323" t="s">
        <v>1739</v>
      </c>
      <c r="D392" s="5" t="str">
        <f>VLOOKUP(F392,route!A:B,2,FALSE)</f>
        <v>P3 Curd B</v>
      </c>
      <c r="E392" s="193">
        <v>9301</v>
      </c>
      <c r="F392" s="265" t="s">
        <v>497</v>
      </c>
      <c r="G392" s="231" t="s">
        <v>1740</v>
      </c>
      <c r="H392" s="193" t="s">
        <v>3425</v>
      </c>
      <c r="I392" s="193" t="s">
        <v>1740</v>
      </c>
      <c r="K392" s="193" t="s">
        <v>2628</v>
      </c>
      <c r="L392" s="193"/>
      <c r="M392" s="5" t="s">
        <v>676</v>
      </c>
      <c r="N392" s="21" t="s">
        <v>663</v>
      </c>
      <c r="O392" s="141" t="s">
        <v>2942</v>
      </c>
      <c r="P392" s="21" t="s">
        <v>663</v>
      </c>
      <c r="Q392" s="21" t="s">
        <v>663</v>
      </c>
      <c r="R392" s="21">
        <v>2</v>
      </c>
      <c r="S392" s="21" t="s">
        <v>663</v>
      </c>
      <c r="T392" s="21" t="s">
        <v>663</v>
      </c>
      <c r="U392" s="21" t="s">
        <v>16</v>
      </c>
      <c r="V392" s="140" t="s">
        <v>3090</v>
      </c>
      <c r="W392" s="21" t="s">
        <v>16</v>
      </c>
      <c r="X392" s="21" t="s">
        <v>663</v>
      </c>
      <c r="Y392" s="21">
        <v>3</v>
      </c>
      <c r="Z392" s="21">
        <v>3</v>
      </c>
      <c r="AA392" s="21">
        <v>3</v>
      </c>
      <c r="AB392" s="21"/>
      <c r="AC392" s="214"/>
      <c r="AD392" s="214"/>
      <c r="AE392" s="21">
        <v>2</v>
      </c>
      <c r="AF392" s="21">
        <v>2</v>
      </c>
      <c r="AG392" s="21">
        <v>2</v>
      </c>
      <c r="AH392" s="21">
        <v>2</v>
      </c>
      <c r="AI392" s="21">
        <v>2</v>
      </c>
      <c r="AJ392" s="21">
        <v>2</v>
      </c>
      <c r="AK392" s="21">
        <v>2</v>
      </c>
      <c r="AL392" s="21" t="s">
        <v>16</v>
      </c>
      <c r="AM392" s="195" t="s">
        <v>3426</v>
      </c>
      <c r="AN392" s="387" t="s">
        <v>1203</v>
      </c>
      <c r="AO392" s="314" t="e">
        <f>VLOOKUP(AN392,#REF!,1,FALSE)</f>
        <v>#REF!</v>
      </c>
      <c r="AP392" s="315">
        <f>VLOOKUP(F392,'Monthly AMS report'!GN:GO,2,FALSE)</f>
        <v>44481</v>
      </c>
      <c r="AQ392" s="316">
        <v>0.36</v>
      </c>
      <c r="AR392" s="3"/>
      <c r="AS392" s="3"/>
      <c r="AT392" s="5"/>
      <c r="AU392" s="5">
        <v>25</v>
      </c>
      <c r="AV392" s="5" t="e">
        <v>#N/A</v>
      </c>
      <c r="AW392" s="5"/>
      <c r="AX392" s="5" t="s">
        <v>1780</v>
      </c>
      <c r="AY392" s="5"/>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c r="DA392" s="3"/>
      <c r="DB392" s="3"/>
      <c r="DC392" s="3"/>
      <c r="DD392" s="3"/>
      <c r="DE392" s="3"/>
      <c r="DF392" s="3"/>
      <c r="DG392" s="3"/>
      <c r="DH392" s="3"/>
      <c r="DI392" s="3"/>
      <c r="DJ392" s="3"/>
      <c r="DK392" s="3"/>
      <c r="DL392" s="3"/>
      <c r="DM392" s="3"/>
      <c r="DN392" s="3"/>
      <c r="DO392" s="3"/>
      <c r="DP392" s="3"/>
      <c r="DQ392" s="3"/>
      <c r="DR392" s="3"/>
      <c r="DS392" s="3"/>
      <c r="DT392" s="3"/>
      <c r="DU392" s="3"/>
      <c r="DV392" s="3"/>
      <c r="DW392" s="3"/>
      <c r="DX392" s="3"/>
      <c r="DY392" s="3"/>
      <c r="DZ392" s="3"/>
      <c r="EA392" s="3"/>
      <c r="EB392" s="3"/>
      <c r="EC392" s="3"/>
      <c r="ED392" s="3"/>
      <c r="EE392" s="3"/>
      <c r="EF392" s="3"/>
      <c r="EG392" s="3"/>
      <c r="EH392" s="3"/>
      <c r="EI392" s="3"/>
      <c r="EJ392" s="3"/>
      <c r="EK392" s="3"/>
      <c r="EL392" s="3"/>
      <c r="EM392" s="3"/>
      <c r="EN392" s="3"/>
      <c r="EO392" s="3"/>
      <c r="EP392" s="3"/>
      <c r="EQ392" s="3"/>
      <c r="ER392" s="3"/>
      <c r="ES392" s="3"/>
      <c r="ET392" s="3"/>
      <c r="EU392" s="3"/>
      <c r="EV392" s="3"/>
      <c r="EW392" s="3"/>
      <c r="EX392" s="3"/>
      <c r="EY392" s="3"/>
      <c r="EZ392" s="3"/>
      <c r="FA392" s="3"/>
      <c r="FB392" s="3"/>
      <c r="FC392" s="3"/>
      <c r="FD392" s="3"/>
      <c r="FE392" s="3"/>
      <c r="FF392" s="3"/>
      <c r="FG392" s="3"/>
      <c r="FH392" s="3"/>
      <c r="FI392" s="3"/>
      <c r="FJ392" s="3"/>
      <c r="FK392" s="3"/>
      <c r="FL392" s="3"/>
      <c r="FM392" s="3"/>
      <c r="FN392" s="3"/>
      <c r="FO392" s="3"/>
      <c r="FP392" s="3"/>
      <c r="FQ392" s="3"/>
      <c r="FR392" s="3"/>
      <c r="FS392" s="3"/>
      <c r="FT392" s="3"/>
      <c r="FU392" s="3"/>
      <c r="FV392" s="3"/>
      <c r="FW392" s="19"/>
    </row>
    <row r="393" spans="1:181" ht="16.5" customHeight="1" x14ac:dyDescent="0.25">
      <c r="A393" s="43" t="s">
        <v>1963</v>
      </c>
      <c r="B393" s="3"/>
      <c r="C393" s="323" t="s">
        <v>1964</v>
      </c>
      <c r="D393" s="5" t="str">
        <f>VLOOKUP(F393,route!A:B,2,FALSE)</f>
        <v>P3 Curd B</v>
      </c>
      <c r="E393" s="193">
        <v>9302</v>
      </c>
      <c r="F393" s="265" t="s">
        <v>498</v>
      </c>
      <c r="G393" s="371" t="s">
        <v>1965</v>
      </c>
      <c r="H393" s="193" t="s">
        <v>3427</v>
      </c>
      <c r="I393" s="193" t="s">
        <v>1965</v>
      </c>
      <c r="K393" s="193" t="s">
        <v>2628</v>
      </c>
      <c r="L393" s="193"/>
      <c r="M393" s="5" t="s">
        <v>676</v>
      </c>
      <c r="N393" s="21" t="s">
        <v>663</v>
      </c>
      <c r="O393" s="141" t="s">
        <v>2942</v>
      </c>
      <c r="P393" s="21" t="s">
        <v>663</v>
      </c>
      <c r="Q393" s="21" t="s">
        <v>663</v>
      </c>
      <c r="R393" s="21" t="s">
        <v>663</v>
      </c>
      <c r="S393" s="21" t="s">
        <v>663</v>
      </c>
      <c r="T393" s="21" t="s">
        <v>663</v>
      </c>
      <c r="U393" s="21" t="s">
        <v>16</v>
      </c>
      <c r="V393" s="135" t="s">
        <v>3097</v>
      </c>
      <c r="W393" s="21" t="s">
        <v>16</v>
      </c>
      <c r="X393" s="21" t="s">
        <v>663</v>
      </c>
      <c r="Y393" s="21" t="s">
        <v>663</v>
      </c>
      <c r="Z393" s="21" t="s">
        <v>4</v>
      </c>
      <c r="AA393" s="21" t="s">
        <v>663</v>
      </c>
      <c r="AB393" s="21"/>
      <c r="AC393" s="214"/>
      <c r="AD393" s="214"/>
      <c r="AE393" s="21">
        <v>2</v>
      </c>
      <c r="AF393" s="21">
        <v>2</v>
      </c>
      <c r="AG393" s="21">
        <v>2</v>
      </c>
      <c r="AH393" s="21">
        <v>2</v>
      </c>
      <c r="AI393" s="21">
        <v>2</v>
      </c>
      <c r="AJ393" s="21">
        <v>2</v>
      </c>
      <c r="AK393" s="21" t="s">
        <v>819</v>
      </c>
      <c r="AL393" s="21" t="s">
        <v>16</v>
      </c>
      <c r="AM393" s="204" t="s">
        <v>3428</v>
      </c>
      <c r="AN393" s="383">
        <v>7257768</v>
      </c>
      <c r="AO393" s="314" t="e">
        <f>VLOOKUP(AN393,#REF!,1,FALSE)</f>
        <v>#REF!</v>
      </c>
      <c r="AP393" s="315">
        <f>VLOOKUP(F393,'Monthly AMS report'!GN:GO,2,FALSE)</f>
        <v>44481</v>
      </c>
      <c r="AQ393" s="316">
        <v>0.3</v>
      </c>
      <c r="AR393" s="3"/>
      <c r="AS393" s="3"/>
      <c r="AT393" s="5"/>
      <c r="AU393" s="5">
        <v>33</v>
      </c>
      <c r="AV393" s="5" t="e">
        <v>#N/A</v>
      </c>
      <c r="AW393" s="5"/>
      <c r="AX393" s="5" t="s">
        <v>1780</v>
      </c>
      <c r="AY393" s="5"/>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c r="DA393" s="3"/>
      <c r="DB393" s="3"/>
      <c r="DC393" s="3"/>
      <c r="DD393" s="3"/>
      <c r="DE393" s="3"/>
      <c r="DF393" s="3"/>
      <c r="DG393" s="3"/>
      <c r="DH393" s="3"/>
      <c r="DI393" s="3"/>
      <c r="DJ393" s="3"/>
      <c r="DK393" s="3"/>
      <c r="DL393" s="3"/>
      <c r="DM393" s="3"/>
      <c r="DN393" s="3"/>
      <c r="DO393" s="3"/>
      <c r="DP393" s="3"/>
      <c r="DQ393" s="3"/>
      <c r="DR393" s="3"/>
      <c r="DS393" s="3"/>
      <c r="DT393" s="3"/>
      <c r="DU393" s="3"/>
      <c r="DV393" s="3"/>
      <c r="DW393" s="3"/>
      <c r="DX393" s="3"/>
      <c r="DY393" s="3"/>
      <c r="DZ393" s="3"/>
      <c r="EA393" s="3"/>
      <c r="EB393" s="3"/>
      <c r="EC393" s="3"/>
      <c r="ED393" s="3"/>
      <c r="EE393" s="3"/>
      <c r="EF393" s="3"/>
      <c r="EG393" s="3"/>
      <c r="EH393" s="3"/>
      <c r="EI393" s="3"/>
      <c r="EJ393" s="3"/>
      <c r="EK393" s="3"/>
      <c r="EL393" s="3"/>
      <c r="EM393" s="3"/>
      <c r="EN393" s="3"/>
      <c r="EO393" s="3"/>
      <c r="EP393" s="3"/>
      <c r="EQ393" s="3"/>
      <c r="ER393" s="3"/>
      <c r="ES393" s="3"/>
      <c r="ET393" s="3"/>
      <c r="EU393" s="3"/>
      <c r="EV393" s="3"/>
      <c r="EW393" s="3"/>
      <c r="EX393" s="3"/>
      <c r="EY393" s="3"/>
      <c r="EZ393" s="3"/>
      <c r="FA393" s="3"/>
      <c r="FB393" s="3"/>
      <c r="FC393" s="3"/>
      <c r="FD393" s="3"/>
      <c r="FE393" s="3"/>
      <c r="FF393" s="3"/>
      <c r="FG393" s="3"/>
      <c r="FH393" s="3"/>
      <c r="FI393" s="3"/>
      <c r="FJ393" s="3"/>
      <c r="FK393" s="3"/>
      <c r="FL393" s="3"/>
      <c r="FM393" s="3"/>
      <c r="FN393" s="3"/>
      <c r="FO393" s="3"/>
      <c r="FP393" s="3"/>
      <c r="FQ393" s="3"/>
      <c r="FR393" s="3"/>
      <c r="FS393" s="3"/>
      <c r="FT393" s="3"/>
      <c r="FU393" s="3"/>
      <c r="FV393" s="3"/>
      <c r="FW393" s="19"/>
    </row>
    <row r="394" spans="1:181" ht="16.5" customHeight="1" x14ac:dyDescent="0.2">
      <c r="A394" s="43" t="s">
        <v>1741</v>
      </c>
      <c r="B394" s="3"/>
      <c r="C394" s="323" t="s">
        <v>1742</v>
      </c>
      <c r="D394" s="5" t="str">
        <f>VLOOKUP(F394,route!A:B,2,FALSE)</f>
        <v>P3 Curd B</v>
      </c>
      <c r="E394" s="233">
        <v>9315</v>
      </c>
      <c r="F394" s="265" t="s">
        <v>500</v>
      </c>
      <c r="G394" s="231" t="s">
        <v>1743</v>
      </c>
      <c r="H394" s="193" t="s">
        <v>1574</v>
      </c>
      <c r="I394" s="193" t="s">
        <v>1743</v>
      </c>
      <c r="K394" s="193" t="s">
        <v>2628</v>
      </c>
      <c r="L394" s="193"/>
      <c r="M394" s="5" t="s">
        <v>676</v>
      </c>
      <c r="N394" s="21" t="s">
        <v>16</v>
      </c>
      <c r="O394" s="25"/>
      <c r="P394" s="21" t="s">
        <v>16</v>
      </c>
      <c r="Q394" s="21" t="s">
        <v>663</v>
      </c>
      <c r="R394" s="21" t="s">
        <v>16</v>
      </c>
      <c r="S394" s="21" t="s">
        <v>663</v>
      </c>
      <c r="T394" s="21" t="s">
        <v>16</v>
      </c>
      <c r="U394" s="21" t="s">
        <v>16</v>
      </c>
      <c r="V394" s="25"/>
      <c r="W394" s="21" t="s">
        <v>16</v>
      </c>
      <c r="X394" s="21" t="s">
        <v>663</v>
      </c>
      <c r="Y394" s="21" t="s">
        <v>663</v>
      </c>
      <c r="Z394" s="21" t="s">
        <v>4</v>
      </c>
      <c r="AA394" s="21" t="s">
        <v>663</v>
      </c>
      <c r="AB394" s="21"/>
      <c r="AC394" s="214"/>
      <c r="AD394" s="214"/>
      <c r="AE394" s="21" t="s">
        <v>4</v>
      </c>
      <c r="AF394" s="21" t="s">
        <v>4</v>
      </c>
      <c r="AG394" s="21" t="s">
        <v>4</v>
      </c>
      <c r="AH394" s="21" t="s">
        <v>664</v>
      </c>
      <c r="AI394" s="21" t="s">
        <v>664</v>
      </c>
      <c r="AJ394" s="21" t="s">
        <v>664</v>
      </c>
      <c r="AK394" s="21" t="s">
        <v>819</v>
      </c>
      <c r="AL394" s="21" t="s">
        <v>16</v>
      </c>
      <c r="AM394" s="88"/>
      <c r="AN394" s="387"/>
      <c r="AO394" s="314" t="e">
        <f>VLOOKUP(AN394,#REF!,1,FALSE)</f>
        <v>#REF!</v>
      </c>
      <c r="AP394" s="315">
        <f>VLOOKUP(F394,'Monthly AMS report'!GN:GO,2,FALSE)</f>
        <v>44481</v>
      </c>
      <c r="AQ394" s="316">
        <v>6.8000000000000005E-2</v>
      </c>
      <c r="AR394" s="3"/>
      <c r="AS394" s="3"/>
      <c r="AT394" s="5">
        <v>4</v>
      </c>
      <c r="AU394" s="5">
        <v>16</v>
      </c>
      <c r="AV394" s="5" t="e">
        <v>#N/A</v>
      </c>
      <c r="AW394" s="5"/>
      <c r="AX394" s="5"/>
      <c r="AY394" s="5"/>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c r="DA394" s="3"/>
      <c r="DB394" s="3"/>
      <c r="DC394" s="3"/>
      <c r="DD394" s="3"/>
      <c r="DE394" s="3"/>
      <c r="DF394" s="3"/>
      <c r="DG394" s="3"/>
      <c r="DH394" s="3"/>
      <c r="DI394" s="3"/>
      <c r="DJ394" s="3"/>
      <c r="DK394" s="3"/>
      <c r="DL394" s="3"/>
      <c r="DM394" s="3"/>
      <c r="DN394" s="3"/>
      <c r="DO394" s="3"/>
      <c r="DP394" s="3"/>
      <c r="DQ394" s="3"/>
      <c r="DR394" s="3"/>
      <c r="DS394" s="3"/>
      <c r="DT394" s="3"/>
      <c r="DU394" s="3"/>
      <c r="DV394" s="3"/>
      <c r="DW394" s="3"/>
      <c r="DX394" s="3"/>
      <c r="DY394" s="3"/>
      <c r="DZ394" s="3"/>
      <c r="EA394" s="3"/>
      <c r="EB394" s="3"/>
      <c r="EC394" s="3"/>
      <c r="ED394" s="3"/>
      <c r="EE394" s="3"/>
      <c r="EF394" s="3"/>
      <c r="EG394" s="3"/>
      <c r="EH394" s="3"/>
      <c r="EI394" s="3"/>
      <c r="EJ394" s="3"/>
      <c r="EK394" s="3"/>
      <c r="EL394" s="3"/>
      <c r="EM394" s="3"/>
      <c r="EN394" s="3"/>
      <c r="EO394" s="3"/>
      <c r="EP394" s="3"/>
      <c r="EQ394" s="3"/>
      <c r="ER394" s="3"/>
      <c r="ES394" s="3"/>
      <c r="ET394" s="3"/>
      <c r="EU394" s="3"/>
      <c r="EV394" s="3"/>
      <c r="EW394" s="3"/>
      <c r="EX394" s="3"/>
      <c r="EY394" s="3"/>
      <c r="EZ394" s="3"/>
      <c r="FA394" s="3"/>
      <c r="FB394" s="3"/>
      <c r="FC394" s="3"/>
      <c r="FD394" s="3"/>
      <c r="FE394" s="3"/>
      <c r="FF394" s="3"/>
      <c r="FG394" s="3"/>
      <c r="FH394" s="3"/>
      <c r="FI394" s="3"/>
      <c r="FJ394" s="3"/>
      <c r="FK394" s="3"/>
      <c r="FL394" s="3"/>
      <c r="FM394" s="3"/>
      <c r="FN394" s="3"/>
      <c r="FO394" s="3"/>
      <c r="FP394" s="3"/>
      <c r="FQ394" s="3"/>
      <c r="FR394" s="3"/>
      <c r="FS394" s="3"/>
      <c r="FT394" s="3"/>
      <c r="FU394" s="3"/>
      <c r="FV394" s="3"/>
      <c r="FW394" s="19"/>
    </row>
    <row r="395" spans="1:181" ht="16.5" customHeight="1" x14ac:dyDescent="0.2">
      <c r="A395" s="43" t="s">
        <v>1883</v>
      </c>
      <c r="B395" s="3"/>
      <c r="C395" s="323" t="s">
        <v>1884</v>
      </c>
      <c r="D395" s="5" t="str">
        <f>VLOOKUP(F395,route!A:B,2,FALSE)</f>
        <v>P3 Dryer</v>
      </c>
      <c r="E395" s="233">
        <v>2198</v>
      </c>
      <c r="F395" s="265" t="s">
        <v>501</v>
      </c>
      <c r="G395" s="357" t="s">
        <v>1885</v>
      </c>
      <c r="H395" s="193" t="s">
        <v>3429</v>
      </c>
      <c r="I395" s="193" t="s">
        <v>1885</v>
      </c>
      <c r="K395" s="193" t="s">
        <v>3430</v>
      </c>
      <c r="L395" s="193"/>
      <c r="M395" s="5" t="s">
        <v>676</v>
      </c>
      <c r="N395" s="21" t="s">
        <v>16</v>
      </c>
      <c r="O395" s="25"/>
      <c r="P395" s="21" t="s">
        <v>16</v>
      </c>
      <c r="Q395" s="21" t="s">
        <v>16</v>
      </c>
      <c r="R395" s="21" t="s">
        <v>663</v>
      </c>
      <c r="S395" s="21" t="s">
        <v>663</v>
      </c>
      <c r="T395" s="21" t="s">
        <v>16</v>
      </c>
      <c r="U395" s="21" t="s">
        <v>16</v>
      </c>
      <c r="V395" s="25"/>
      <c r="W395" s="21" t="s">
        <v>16</v>
      </c>
      <c r="X395" s="21" t="s">
        <v>16</v>
      </c>
      <c r="Y395" s="21" t="s">
        <v>16</v>
      </c>
      <c r="Z395" s="21" t="s">
        <v>16</v>
      </c>
      <c r="AA395" s="21" t="s">
        <v>16</v>
      </c>
      <c r="AB395" s="21"/>
      <c r="AC395" s="214"/>
      <c r="AD395" s="214"/>
      <c r="AE395" s="21" t="s">
        <v>16</v>
      </c>
      <c r="AF395" s="21" t="s">
        <v>16</v>
      </c>
      <c r="AG395" s="21" t="s">
        <v>16</v>
      </c>
      <c r="AH395" s="21" t="s">
        <v>16</v>
      </c>
      <c r="AI395" s="21" t="s">
        <v>664</v>
      </c>
      <c r="AJ395" s="21" t="s">
        <v>664</v>
      </c>
      <c r="AK395" s="21" t="s">
        <v>16</v>
      </c>
      <c r="AL395" s="21" t="s">
        <v>16</v>
      </c>
      <c r="AM395" s="23"/>
      <c r="AN395" s="387"/>
      <c r="AO395" s="314" t="e">
        <f>VLOOKUP(AN395,#REF!,1,FALSE)</f>
        <v>#REF!</v>
      </c>
      <c r="AP395" s="315">
        <f>VLOOKUP(F395,'Monthly AMS report'!GN:GO,2,FALSE)</f>
        <v>44469</v>
      </c>
      <c r="AQ395" s="316" t="e">
        <v>#N/A</v>
      </c>
      <c r="AR395" s="3"/>
      <c r="AS395" s="3"/>
      <c r="AT395" s="5">
        <v>1</v>
      </c>
      <c r="AU395" s="5">
        <v>8</v>
      </c>
      <c r="AV395" s="5">
        <v>33</v>
      </c>
      <c r="AW395" s="5"/>
      <c r="AX395" s="5"/>
      <c r="AY395" s="5"/>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c r="DA395" s="3"/>
      <c r="DB395" s="3"/>
      <c r="DC395" s="3"/>
      <c r="DD395" s="3"/>
      <c r="DE395" s="3"/>
      <c r="DF395" s="3"/>
      <c r="DG395" s="3"/>
      <c r="DH395" s="3"/>
      <c r="DI395" s="3"/>
      <c r="DJ395" s="3"/>
      <c r="DK395" s="3"/>
      <c r="DL395" s="3"/>
      <c r="DM395" s="3"/>
      <c r="DN395" s="3"/>
      <c r="DO395" s="3"/>
      <c r="DP395" s="3"/>
      <c r="DQ395" s="3"/>
      <c r="DR395" s="3"/>
      <c r="DS395" s="3"/>
      <c r="DT395" s="3"/>
      <c r="DU395" s="3"/>
      <c r="DV395" s="3"/>
      <c r="DW395" s="3"/>
      <c r="DX395" s="3"/>
      <c r="DY395" s="3"/>
      <c r="DZ395" s="3"/>
      <c r="EA395" s="3"/>
      <c r="EB395" s="3"/>
      <c r="EC395" s="3"/>
      <c r="ED395" s="3"/>
      <c r="EE395" s="3"/>
      <c r="EF395" s="3"/>
      <c r="EG395" s="3"/>
      <c r="EH395" s="3"/>
      <c r="EI395" s="3"/>
      <c r="EJ395" s="3"/>
      <c r="EK395" s="3"/>
      <c r="EL395" s="3"/>
      <c r="EM395" s="3"/>
      <c r="EN395" s="3"/>
      <c r="EO395" s="3"/>
      <c r="EP395" s="3"/>
      <c r="EQ395" s="3"/>
      <c r="ER395" s="3"/>
      <c r="ES395" s="3"/>
      <c r="ET395" s="3"/>
      <c r="EU395" s="3"/>
      <c r="EV395" s="3"/>
      <c r="EW395" s="3"/>
      <c r="EX395" s="3"/>
      <c r="EY395" s="3"/>
      <c r="EZ395" s="3"/>
      <c r="FA395" s="3"/>
      <c r="FB395" s="3"/>
      <c r="FC395" s="3"/>
      <c r="FD395" s="3"/>
      <c r="FE395" s="3"/>
      <c r="FF395" s="3"/>
      <c r="FG395" s="3"/>
      <c r="FH395" s="3"/>
      <c r="FI395" s="3"/>
      <c r="FJ395" s="3"/>
      <c r="FK395" s="3"/>
      <c r="FL395" s="3"/>
      <c r="FM395" s="3"/>
      <c r="FN395" s="3"/>
      <c r="FO395" s="3"/>
      <c r="FP395" s="3"/>
      <c r="FQ395" s="3"/>
      <c r="FR395" s="3"/>
      <c r="FS395" s="3"/>
      <c r="FT395" s="5"/>
      <c r="FU395" s="5"/>
      <c r="FV395" s="5"/>
      <c r="FW395" s="334"/>
      <c r="FX395" s="4"/>
      <c r="FY395" s="4"/>
    </row>
    <row r="396" spans="1:181" ht="16.5" customHeight="1" x14ac:dyDescent="0.2">
      <c r="A396" s="43" t="s">
        <v>1861</v>
      </c>
      <c r="B396" s="3"/>
      <c r="C396" s="323" t="s">
        <v>1862</v>
      </c>
      <c r="D396" s="5" t="str">
        <f>VLOOKUP(F396,route!A:B,2,FALSE)</f>
        <v>P3 Dryer</v>
      </c>
      <c r="E396" s="233">
        <v>2188</v>
      </c>
      <c r="F396" s="265" t="s">
        <v>33</v>
      </c>
      <c r="G396" s="357" t="s">
        <v>1862</v>
      </c>
      <c r="H396" s="193" t="s">
        <v>1970</v>
      </c>
      <c r="I396" s="193" t="s">
        <v>1862</v>
      </c>
      <c r="K396" s="193" t="s">
        <v>3430</v>
      </c>
      <c r="L396" s="193"/>
      <c r="M396" s="5" t="s">
        <v>676</v>
      </c>
      <c r="N396" s="21" t="s">
        <v>16</v>
      </c>
      <c r="O396" s="25"/>
      <c r="P396" s="21" t="s">
        <v>16</v>
      </c>
      <c r="Q396" s="21" t="s">
        <v>16</v>
      </c>
      <c r="R396" s="21" t="s">
        <v>663</v>
      </c>
      <c r="S396" s="21" t="s">
        <v>16</v>
      </c>
      <c r="T396" s="21" t="s">
        <v>16</v>
      </c>
      <c r="U396" s="21" t="s">
        <v>16</v>
      </c>
      <c r="V396" s="25"/>
      <c r="W396" s="21" t="s">
        <v>16</v>
      </c>
      <c r="X396" s="21" t="s">
        <v>16</v>
      </c>
      <c r="Y396" s="21" t="s">
        <v>16</v>
      </c>
      <c r="Z396" s="21" t="s">
        <v>16</v>
      </c>
      <c r="AA396" s="21" t="s">
        <v>16</v>
      </c>
      <c r="AB396" s="21"/>
      <c r="AC396" s="214"/>
      <c r="AD396" s="214"/>
      <c r="AE396" s="21" t="s">
        <v>16</v>
      </c>
      <c r="AF396" s="21" t="s">
        <v>16</v>
      </c>
      <c r="AG396" s="21" t="s">
        <v>16</v>
      </c>
      <c r="AH396" s="21" t="s">
        <v>16</v>
      </c>
      <c r="AI396" s="21" t="s">
        <v>664</v>
      </c>
      <c r="AJ396" s="21" t="s">
        <v>16</v>
      </c>
      <c r="AK396" s="21" t="s">
        <v>16</v>
      </c>
      <c r="AL396" s="21" t="s">
        <v>16</v>
      </c>
      <c r="AM396" s="23" t="s">
        <v>1863</v>
      </c>
      <c r="AN396" s="387"/>
      <c r="AO396" s="314" t="e">
        <f>VLOOKUP(AN396,#REF!,1,FALSE)</f>
        <v>#REF!</v>
      </c>
      <c r="AP396" s="315">
        <f>VLOOKUP(F396,'Monthly AMS report'!GN:GO,2,FALSE)</f>
        <v>44439</v>
      </c>
      <c r="AQ396" s="316" t="e">
        <v>#N/A</v>
      </c>
      <c r="AR396" s="3"/>
      <c r="AS396" s="3"/>
      <c r="AT396" s="5">
        <v>1</v>
      </c>
      <c r="AU396" s="5">
        <v>16</v>
      </c>
      <c r="AV396" s="5">
        <v>28</v>
      </c>
      <c r="AW396" s="5"/>
      <c r="AX396" s="5"/>
      <c r="AY396" s="5"/>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c r="DA396" s="3"/>
      <c r="DB396" s="3"/>
      <c r="DC396" s="3"/>
      <c r="DD396" s="3"/>
      <c r="DE396" s="3"/>
      <c r="DF396" s="3"/>
      <c r="DG396" s="3"/>
      <c r="DH396" s="3"/>
      <c r="DI396" s="3"/>
      <c r="DJ396" s="3"/>
      <c r="DK396" s="3"/>
      <c r="DL396" s="3"/>
      <c r="DM396" s="3"/>
      <c r="DN396" s="3"/>
      <c r="DO396" s="3"/>
      <c r="DP396" s="3"/>
      <c r="DQ396" s="3"/>
      <c r="DR396" s="3"/>
      <c r="DS396" s="3"/>
      <c r="DT396" s="3"/>
      <c r="DU396" s="3"/>
      <c r="DV396" s="3"/>
      <c r="DW396" s="3"/>
      <c r="DX396" s="3"/>
      <c r="DY396" s="3"/>
      <c r="DZ396" s="3"/>
      <c r="EA396" s="3"/>
      <c r="EB396" s="3"/>
      <c r="EC396" s="3"/>
      <c r="ED396" s="3"/>
      <c r="EE396" s="3"/>
      <c r="EF396" s="3"/>
      <c r="EG396" s="3"/>
      <c r="EH396" s="3"/>
      <c r="EI396" s="3"/>
      <c r="EJ396" s="3"/>
      <c r="EK396" s="3"/>
      <c r="EL396" s="3"/>
      <c r="EM396" s="3"/>
      <c r="EN396" s="3"/>
      <c r="EO396" s="3"/>
      <c r="EP396" s="3"/>
      <c r="EQ396" s="3"/>
      <c r="ER396" s="3"/>
      <c r="ES396" s="3"/>
      <c r="ET396" s="3"/>
      <c r="EU396" s="3"/>
      <c r="EV396" s="3"/>
      <c r="EW396" s="3"/>
      <c r="EX396" s="3"/>
      <c r="EY396" s="3"/>
      <c r="EZ396" s="3"/>
      <c r="FA396" s="3"/>
      <c r="FB396" s="3"/>
      <c r="FC396" s="3"/>
      <c r="FD396" s="3"/>
      <c r="FE396" s="3"/>
      <c r="FF396" s="3"/>
      <c r="FG396" s="3"/>
      <c r="FH396" s="3"/>
      <c r="FI396" s="3"/>
      <c r="FJ396" s="3"/>
      <c r="FK396" s="3"/>
      <c r="FL396" s="3"/>
      <c r="FM396" s="3"/>
      <c r="FN396" s="3"/>
      <c r="FO396" s="3"/>
      <c r="FP396" s="3"/>
      <c r="FQ396" s="3"/>
      <c r="FR396" s="3"/>
      <c r="FS396" s="3"/>
      <c r="FT396" s="5"/>
      <c r="FU396" s="5"/>
      <c r="FV396" s="5"/>
      <c r="FW396" s="334"/>
      <c r="FX396" s="4"/>
      <c r="FY396" s="4"/>
    </row>
    <row r="397" spans="1:181" ht="16.5" customHeight="1" x14ac:dyDescent="0.2">
      <c r="A397" s="43" t="s">
        <v>1744</v>
      </c>
      <c r="B397" s="3"/>
      <c r="C397" s="323" t="s">
        <v>1745</v>
      </c>
      <c r="D397" s="5" t="str">
        <f>VLOOKUP(F397,route!A:B,2,FALSE)</f>
        <v>P3 Dryer</v>
      </c>
      <c r="E397" s="193">
        <v>6640</v>
      </c>
      <c r="F397" s="265" t="s">
        <v>26</v>
      </c>
      <c r="G397" s="231" t="s">
        <v>1746</v>
      </c>
      <c r="H397" s="193" t="s">
        <v>3431</v>
      </c>
      <c r="I397" s="193" t="s">
        <v>1746</v>
      </c>
      <c r="K397" s="193" t="s">
        <v>2624</v>
      </c>
      <c r="L397" s="193"/>
      <c r="M397" s="5" t="s">
        <v>676</v>
      </c>
      <c r="N397" s="21" t="s">
        <v>16</v>
      </c>
      <c r="O397" s="25"/>
      <c r="P397" s="21" t="s">
        <v>663</v>
      </c>
      <c r="Q397" s="21" t="s">
        <v>16</v>
      </c>
      <c r="R397" s="21" t="s">
        <v>663</v>
      </c>
      <c r="S397" s="21" t="s">
        <v>16</v>
      </c>
      <c r="T397" s="21" t="s">
        <v>16</v>
      </c>
      <c r="U397" s="21" t="s">
        <v>663</v>
      </c>
      <c r="V397" s="25"/>
      <c r="W397" s="21" t="s">
        <v>16</v>
      </c>
      <c r="X397" s="21" t="s">
        <v>663</v>
      </c>
      <c r="Y397" s="21" t="s">
        <v>16</v>
      </c>
      <c r="Z397" s="21" t="s">
        <v>4</v>
      </c>
      <c r="AA397" s="21" t="s">
        <v>663</v>
      </c>
      <c r="AB397" s="21"/>
      <c r="AC397" s="214"/>
      <c r="AD397" s="214"/>
      <c r="AE397" s="21" t="s">
        <v>4</v>
      </c>
      <c r="AF397" s="21" t="s">
        <v>16</v>
      </c>
      <c r="AG397" s="21" t="s">
        <v>4</v>
      </c>
      <c r="AH397" s="21" t="s">
        <v>4</v>
      </c>
      <c r="AI397" s="21" t="s">
        <v>4</v>
      </c>
      <c r="AJ397" s="21" t="s">
        <v>4</v>
      </c>
      <c r="AK397" s="21" t="s">
        <v>4</v>
      </c>
      <c r="AL397" s="21" t="s">
        <v>16</v>
      </c>
      <c r="AM397" s="24"/>
      <c r="AN397" s="387"/>
      <c r="AO397" s="314" t="e">
        <f>VLOOKUP(AN397,#REF!,1,FALSE)</f>
        <v>#REF!</v>
      </c>
      <c r="AP397" s="315">
        <f>VLOOKUP(F397,'Monthly AMS report'!GN:GO,2,FALSE)</f>
        <v>44482</v>
      </c>
      <c r="AQ397" s="316">
        <v>0.155</v>
      </c>
      <c r="AR397" s="3"/>
      <c r="AS397" s="3"/>
      <c r="AT397" s="5"/>
      <c r="AU397" s="5">
        <v>16</v>
      </c>
      <c r="AV397" s="5">
        <v>51</v>
      </c>
      <c r="AW397" s="5"/>
      <c r="AX397" s="5"/>
      <c r="AY397" s="5"/>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c r="EE397" s="3"/>
      <c r="EF397" s="3"/>
      <c r="EG397" s="3"/>
      <c r="EH397" s="3"/>
      <c r="EI397" s="3"/>
      <c r="EJ397" s="3"/>
      <c r="EK397" s="3"/>
      <c r="EL397" s="3"/>
      <c r="EM397" s="3"/>
      <c r="EN397" s="3"/>
      <c r="EO397" s="3"/>
      <c r="EP397" s="3"/>
      <c r="EQ397" s="3"/>
      <c r="ER397" s="3"/>
      <c r="ES397" s="3"/>
      <c r="ET397" s="3"/>
      <c r="EU397" s="3"/>
      <c r="EV397" s="3"/>
      <c r="EW397" s="3"/>
      <c r="EX397" s="3"/>
      <c r="EY397" s="3"/>
      <c r="EZ397" s="3"/>
      <c r="FA397" s="3"/>
      <c r="FB397" s="3"/>
      <c r="FC397" s="3"/>
      <c r="FD397" s="3"/>
      <c r="FE397" s="3"/>
      <c r="FF397" s="3"/>
      <c r="FG397" s="3"/>
      <c r="FH397" s="3"/>
      <c r="FI397" s="3"/>
      <c r="FJ397" s="3"/>
      <c r="FK397" s="3"/>
      <c r="FL397" s="3"/>
      <c r="FM397" s="3"/>
      <c r="FN397" s="3"/>
      <c r="FO397" s="3"/>
      <c r="FP397" s="3"/>
      <c r="FQ397" s="3"/>
      <c r="FR397" s="3"/>
      <c r="FS397" s="3"/>
      <c r="FT397" s="3"/>
      <c r="FU397" s="3"/>
      <c r="FV397" s="3"/>
      <c r="FW397" s="19"/>
    </row>
    <row r="398" spans="1:181" ht="16.5" customHeight="1" x14ac:dyDescent="0.2">
      <c r="A398" s="43" t="s">
        <v>1747</v>
      </c>
      <c r="B398" s="3"/>
      <c r="C398" s="323" t="s">
        <v>1748</v>
      </c>
      <c r="D398" s="5" t="str">
        <f>VLOOKUP(F398,route!A:B,2,FALSE)</f>
        <v>P3 Dryer</v>
      </c>
      <c r="E398" s="193">
        <v>6650</v>
      </c>
      <c r="F398" s="265" t="s">
        <v>27</v>
      </c>
      <c r="G398" s="231" t="s">
        <v>1748</v>
      </c>
      <c r="H398" s="193" t="s">
        <v>3432</v>
      </c>
      <c r="I398" s="193" t="s">
        <v>1748</v>
      </c>
      <c r="K398" s="193" t="s">
        <v>2624</v>
      </c>
      <c r="L398" s="193"/>
      <c r="M398" s="5" t="s">
        <v>676</v>
      </c>
      <c r="N398" s="21" t="s">
        <v>663</v>
      </c>
      <c r="O398" s="141" t="s">
        <v>2941</v>
      </c>
      <c r="P398" s="21" t="s">
        <v>663</v>
      </c>
      <c r="Q398" s="21" t="s">
        <v>663</v>
      </c>
      <c r="R398" s="21" t="s">
        <v>663</v>
      </c>
      <c r="S398" s="21" t="s">
        <v>16</v>
      </c>
      <c r="T398" s="21" t="s">
        <v>16</v>
      </c>
      <c r="U398" s="21" t="s">
        <v>663</v>
      </c>
      <c r="V398" s="25"/>
      <c r="W398" s="21" t="s">
        <v>16</v>
      </c>
      <c r="X398" s="21">
        <v>3</v>
      </c>
      <c r="Y398" s="21">
        <v>3</v>
      </c>
      <c r="Z398" s="21">
        <v>3</v>
      </c>
      <c r="AA398" s="21">
        <v>2</v>
      </c>
      <c r="AB398" s="21"/>
      <c r="AC398" s="214"/>
      <c r="AD398" s="21" t="s">
        <v>3433</v>
      </c>
      <c r="AE398" s="21">
        <v>2</v>
      </c>
      <c r="AF398" s="21">
        <v>1</v>
      </c>
      <c r="AG398" s="21">
        <v>2</v>
      </c>
      <c r="AH398" s="21">
        <v>2</v>
      </c>
      <c r="AI398" s="21">
        <v>2</v>
      </c>
      <c r="AJ398" s="21" t="s">
        <v>4</v>
      </c>
      <c r="AK398" s="21" t="s">
        <v>4</v>
      </c>
      <c r="AL398" s="21" t="s">
        <v>16</v>
      </c>
      <c r="AM398" s="195" t="s">
        <v>3434</v>
      </c>
      <c r="AN398" s="387" t="s">
        <v>598</v>
      </c>
      <c r="AO398" s="314" t="e">
        <f>VLOOKUP(AN398,#REF!,1,FALSE)</f>
        <v>#REF!</v>
      </c>
      <c r="AP398" s="315">
        <f>VLOOKUP(F398,'Monthly AMS report'!GN:GO,2,FALSE)</f>
        <v>44482</v>
      </c>
      <c r="AQ398" s="316" t="e">
        <v>#N/A</v>
      </c>
      <c r="AR398" s="3"/>
      <c r="AS398" s="3"/>
      <c r="AT398" s="5">
        <v>12</v>
      </c>
      <c r="AU398" s="5">
        <v>32</v>
      </c>
      <c r="AV398" s="5">
        <v>4</v>
      </c>
      <c r="AW398" s="5"/>
      <c r="AX398" s="5"/>
      <c r="AY398" s="5"/>
      <c r="AZ398" s="3"/>
      <c r="BA398" s="3"/>
      <c r="BB398" s="3"/>
      <c r="BC398" s="3" t="s">
        <v>716</v>
      </c>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c r="EE398" s="3"/>
      <c r="EF398" s="3"/>
      <c r="EG398" s="3"/>
      <c r="EH398" s="3"/>
      <c r="EI398" s="3"/>
      <c r="EJ398" s="3"/>
      <c r="EK398" s="3"/>
      <c r="EL398" s="3"/>
      <c r="EM398" s="3"/>
      <c r="EN398" s="3"/>
      <c r="EO398" s="3"/>
      <c r="EP398" s="3"/>
      <c r="EQ398" s="3"/>
      <c r="ER398" s="3"/>
      <c r="ES398" s="3"/>
      <c r="ET398" s="3"/>
      <c r="EU398" s="3"/>
      <c r="EV398" s="3"/>
      <c r="EW398" s="3"/>
      <c r="EX398" s="3"/>
      <c r="EY398" s="3"/>
      <c r="EZ398" s="3"/>
      <c r="FA398" s="3"/>
      <c r="FB398" s="3"/>
      <c r="FC398" s="3"/>
      <c r="FD398" s="3"/>
      <c r="FE398" s="3"/>
      <c r="FF398" s="3"/>
      <c r="FG398" s="3"/>
      <c r="FH398" s="3"/>
      <c r="FI398" s="3"/>
      <c r="FJ398" s="3"/>
      <c r="FK398" s="3"/>
      <c r="FL398" s="3"/>
      <c r="FM398" s="3"/>
      <c r="FN398" s="3"/>
      <c r="FO398" s="3"/>
      <c r="FP398" s="3"/>
      <c r="FQ398" s="3"/>
      <c r="FR398" s="3"/>
      <c r="FS398" s="3"/>
      <c r="FT398" s="3"/>
      <c r="FU398" s="3"/>
      <c r="FV398" s="3"/>
      <c r="FW398" s="19"/>
    </row>
    <row r="399" spans="1:181" ht="16.5" customHeight="1" x14ac:dyDescent="0.25">
      <c r="A399" s="43" t="s">
        <v>1771</v>
      </c>
      <c r="B399" s="3"/>
      <c r="C399" s="323" t="s">
        <v>1772</v>
      </c>
      <c r="D399" s="5" t="str">
        <f>VLOOKUP(F399,route!A:B,2,FALSE)</f>
        <v>P3 Dryer</v>
      </c>
      <c r="E399" s="193">
        <v>2680</v>
      </c>
      <c r="F399" s="265" t="s">
        <v>514</v>
      </c>
      <c r="G399" s="231" t="s">
        <v>1773</v>
      </c>
      <c r="H399" s="193" t="s">
        <v>3435</v>
      </c>
      <c r="I399" s="193" t="s">
        <v>1773</v>
      </c>
      <c r="K399" s="193" t="s">
        <v>2624</v>
      </c>
      <c r="L399" s="193"/>
      <c r="M399" s="5" t="s">
        <v>676</v>
      </c>
      <c r="N399" s="21" t="s">
        <v>663</v>
      </c>
      <c r="O399" s="25"/>
      <c r="P399" s="21" t="s">
        <v>663</v>
      </c>
      <c r="Q399" s="21" t="s">
        <v>16</v>
      </c>
      <c r="R399" s="21" t="s">
        <v>663</v>
      </c>
      <c r="S399" s="21" t="s">
        <v>663</v>
      </c>
      <c r="T399" s="21" t="s">
        <v>663</v>
      </c>
      <c r="U399" s="21" t="s">
        <v>663</v>
      </c>
      <c r="V399" s="25"/>
      <c r="W399" s="21" t="s">
        <v>16</v>
      </c>
      <c r="X399" s="21" t="s">
        <v>663</v>
      </c>
      <c r="Y399" s="21" t="s">
        <v>663</v>
      </c>
      <c r="Z399" s="21" t="s">
        <v>4</v>
      </c>
      <c r="AA399" s="21" t="s">
        <v>663</v>
      </c>
      <c r="AB399" s="21"/>
      <c r="AC399" s="214"/>
      <c r="AD399" s="214"/>
      <c r="AE399" s="21">
        <v>2</v>
      </c>
      <c r="AF399" s="21">
        <v>3</v>
      </c>
      <c r="AG399" s="21">
        <v>3</v>
      </c>
      <c r="AH399" s="21">
        <v>3</v>
      </c>
      <c r="AI399" s="21">
        <v>3</v>
      </c>
      <c r="AJ399" s="21">
        <v>3</v>
      </c>
      <c r="AK399" s="21">
        <v>3</v>
      </c>
      <c r="AL399" s="21" t="s">
        <v>16</v>
      </c>
      <c r="AM399" s="352" t="s">
        <v>3436</v>
      </c>
      <c r="AN399" s="383">
        <v>7240380</v>
      </c>
      <c r="AO399" s="314" t="e">
        <f>VLOOKUP(AN399,#REF!,1,FALSE)</f>
        <v>#REF!</v>
      </c>
      <c r="AP399" s="315">
        <f>VLOOKUP(F399,'Monthly AMS report'!GN:GO,2,FALSE)</f>
        <v>44482</v>
      </c>
      <c r="AQ399" s="316">
        <v>0.158</v>
      </c>
      <c r="AR399" s="3"/>
      <c r="AS399" s="3"/>
      <c r="AT399" s="5"/>
      <c r="AU399" s="5">
        <v>16</v>
      </c>
      <c r="AV399" s="5">
        <v>4</v>
      </c>
      <c r="AW399" s="5"/>
      <c r="AX399" s="5"/>
      <c r="AY399" s="5"/>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c r="DA399" s="3"/>
      <c r="DB399" s="3"/>
      <c r="DC399" s="3"/>
      <c r="DD399" s="3"/>
      <c r="DE399" s="3"/>
      <c r="DF399" s="3"/>
      <c r="DG399" s="3"/>
      <c r="DH399" s="3"/>
      <c r="DI399" s="3"/>
      <c r="DJ399" s="3"/>
      <c r="DK399" s="3"/>
      <c r="DL399" s="3"/>
      <c r="DM399" s="3"/>
      <c r="DN399" s="3"/>
      <c r="DO399" s="3"/>
      <c r="DP399" s="3"/>
      <c r="DQ399" s="3"/>
      <c r="DR399" s="3"/>
      <c r="DS399" s="3"/>
      <c r="DT399" s="3"/>
      <c r="DU399" s="3"/>
      <c r="DV399" s="3"/>
      <c r="DW399" s="3"/>
      <c r="DX399" s="3"/>
      <c r="DY399" s="3"/>
      <c r="DZ399" s="3"/>
      <c r="EA399" s="3"/>
      <c r="EB399" s="3"/>
      <c r="EC399" s="3"/>
      <c r="ED399" s="3"/>
      <c r="EE399" s="3"/>
      <c r="EF399" s="3"/>
      <c r="EG399" s="3"/>
      <c r="EH399" s="3"/>
      <c r="EI399" s="3"/>
      <c r="EJ399" s="3"/>
      <c r="EK399" s="3"/>
      <c r="EL399" s="3"/>
      <c r="EM399" s="3"/>
      <c r="EN399" s="3"/>
      <c r="EO399" s="3"/>
      <c r="EP399" s="3"/>
      <c r="EQ399" s="3"/>
      <c r="ER399" s="3"/>
      <c r="ES399" s="3"/>
      <c r="ET399" s="3"/>
      <c r="EU399" s="3"/>
      <c r="EV399" s="3"/>
      <c r="EW399" s="3"/>
      <c r="EX399" s="3"/>
      <c r="EY399" s="3"/>
      <c r="EZ399" s="3"/>
      <c r="FA399" s="3"/>
      <c r="FB399" s="3"/>
      <c r="FC399" s="3"/>
      <c r="FD399" s="3"/>
      <c r="FE399" s="3"/>
      <c r="FF399" s="3"/>
      <c r="FG399" s="3"/>
      <c r="FH399" s="3"/>
      <c r="FI399" s="3"/>
      <c r="FJ399" s="3"/>
      <c r="FK399" s="3"/>
      <c r="FL399" s="3"/>
      <c r="FM399" s="3"/>
      <c r="FN399" s="3"/>
      <c r="FO399" s="3"/>
      <c r="FP399" s="3"/>
      <c r="FQ399" s="3"/>
      <c r="FR399" s="3"/>
      <c r="FS399" s="3"/>
      <c r="FT399" s="3"/>
      <c r="FU399" s="3"/>
      <c r="FV399" s="3"/>
      <c r="FW399" s="19"/>
    </row>
    <row r="400" spans="1:181" ht="16.5" customHeight="1" x14ac:dyDescent="0.25">
      <c r="A400" s="43" t="s">
        <v>1752</v>
      </c>
      <c r="B400" s="3"/>
      <c r="C400" s="323" t="s">
        <v>1753</v>
      </c>
      <c r="D400" s="5" t="str">
        <f>VLOOKUP(F400,route!A:B,2,FALSE)</f>
        <v>P3 Dryer</v>
      </c>
      <c r="E400" s="233">
        <v>2181</v>
      </c>
      <c r="F400" s="265" t="s">
        <v>30</v>
      </c>
      <c r="G400" s="231" t="s">
        <v>1754</v>
      </c>
      <c r="H400" s="193" t="s">
        <v>3437</v>
      </c>
      <c r="I400" s="193" t="s">
        <v>1753</v>
      </c>
      <c r="K400" s="193" t="s">
        <v>3430</v>
      </c>
      <c r="L400" s="193"/>
      <c r="M400" s="5" t="s">
        <v>676</v>
      </c>
      <c r="N400" s="21" t="s">
        <v>663</v>
      </c>
      <c r="O400" s="141" t="s">
        <v>2937</v>
      </c>
      <c r="P400" s="21" t="s">
        <v>663</v>
      </c>
      <c r="Q400" s="21" t="s">
        <v>16</v>
      </c>
      <c r="R400" s="21">
        <v>4</v>
      </c>
      <c r="S400" s="21">
        <v>4</v>
      </c>
      <c r="T400" s="21" t="s">
        <v>16</v>
      </c>
      <c r="U400" s="21">
        <v>3</v>
      </c>
      <c r="V400" s="141" t="s">
        <v>2942</v>
      </c>
      <c r="W400" s="21" t="s">
        <v>16</v>
      </c>
      <c r="X400" s="21" t="s">
        <v>663</v>
      </c>
      <c r="Y400" s="21" t="s">
        <v>16</v>
      </c>
      <c r="Z400" s="21">
        <v>2</v>
      </c>
      <c r="AA400" s="21">
        <v>3</v>
      </c>
      <c r="AB400" s="21"/>
      <c r="AC400" s="214"/>
      <c r="AD400" s="21" t="s">
        <v>3433</v>
      </c>
      <c r="AE400" s="21">
        <v>3</v>
      </c>
      <c r="AF400" s="21">
        <v>3</v>
      </c>
      <c r="AG400" s="21">
        <v>3</v>
      </c>
      <c r="AH400" s="21">
        <v>3</v>
      </c>
      <c r="AI400" s="21">
        <v>3</v>
      </c>
      <c r="AJ400" s="21">
        <v>4</v>
      </c>
      <c r="AK400" s="21" t="s">
        <v>664</v>
      </c>
      <c r="AL400" s="21" t="s">
        <v>16</v>
      </c>
      <c r="AM400" s="195" t="s">
        <v>3438</v>
      </c>
      <c r="AN400" s="383">
        <v>7248792</v>
      </c>
      <c r="AO400" s="314" t="e">
        <f>VLOOKUP(AN400,#REF!,1,FALSE)</f>
        <v>#REF!</v>
      </c>
      <c r="AP400" s="315">
        <f>VLOOKUP(F400,'Monthly AMS report'!GN:GO,2,FALSE)</f>
        <v>44482</v>
      </c>
      <c r="AQ400" s="316" t="e">
        <v>#N/A</v>
      </c>
      <c r="AR400" s="3"/>
      <c r="AS400" s="3"/>
      <c r="AT400" s="5">
        <v>8</v>
      </c>
      <c r="AU400" s="5">
        <v>16</v>
      </c>
      <c r="AV400" s="5">
        <v>49</v>
      </c>
      <c r="AW400" s="5"/>
      <c r="AX400" s="5"/>
      <c r="AY400" s="5"/>
      <c r="AZ400" s="3"/>
      <c r="BA400" s="3"/>
      <c r="BB400" s="3"/>
      <c r="BC400" s="3" t="s">
        <v>716</v>
      </c>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c r="DA400" s="3"/>
      <c r="DB400" s="3"/>
      <c r="DC400" s="3"/>
      <c r="DD400" s="3"/>
      <c r="DE400" s="3"/>
      <c r="DF400" s="3"/>
      <c r="DG400" s="3"/>
      <c r="DH400" s="3"/>
      <c r="DI400" s="3"/>
      <c r="DJ400" s="3"/>
      <c r="DK400" s="3"/>
      <c r="DL400" s="3"/>
      <c r="DM400" s="3"/>
      <c r="DN400" s="3"/>
      <c r="DO400" s="3"/>
      <c r="DP400" s="3"/>
      <c r="DQ400" s="3"/>
      <c r="DR400" s="3"/>
      <c r="DS400" s="3"/>
      <c r="DT400" s="3"/>
      <c r="DU400" s="3"/>
      <c r="DV400" s="3"/>
      <c r="DW400" s="3"/>
      <c r="DX400" s="3"/>
      <c r="DY400" s="3"/>
      <c r="DZ400" s="3"/>
      <c r="EA400" s="3"/>
      <c r="EB400" s="3"/>
      <c r="EC400" s="3"/>
      <c r="ED400" s="3"/>
      <c r="EE400" s="3"/>
      <c r="EF400" s="3"/>
      <c r="EG400" s="3"/>
      <c r="EH400" s="3"/>
      <c r="EI400" s="3"/>
      <c r="EJ400" s="3"/>
      <c r="EK400" s="3"/>
      <c r="EL400" s="3"/>
      <c r="EM400" s="3"/>
      <c r="EN400" s="3"/>
      <c r="EO400" s="3"/>
      <c r="EP400" s="3"/>
      <c r="EQ400" s="3"/>
      <c r="ER400" s="3"/>
      <c r="ES400" s="3"/>
      <c r="ET400" s="3"/>
      <c r="EU400" s="3"/>
      <c r="EV400" s="3"/>
      <c r="EW400" s="3"/>
      <c r="EX400" s="3"/>
      <c r="EY400" s="3"/>
      <c r="EZ400" s="3"/>
      <c r="FA400" s="3"/>
      <c r="FB400" s="3"/>
      <c r="FC400" s="3"/>
      <c r="FD400" s="3"/>
      <c r="FE400" s="3"/>
      <c r="FF400" s="3"/>
      <c r="FG400" s="3"/>
      <c r="FH400" s="3"/>
      <c r="FI400" s="3"/>
      <c r="FJ400" s="3"/>
      <c r="FK400" s="3"/>
      <c r="FL400" s="3"/>
      <c r="FM400" s="3"/>
      <c r="FN400" s="3"/>
      <c r="FO400" s="3"/>
      <c r="FP400" s="3"/>
      <c r="FQ400" s="3"/>
      <c r="FR400" s="3"/>
      <c r="FS400" s="3"/>
      <c r="FT400" s="3"/>
      <c r="FU400" s="3"/>
      <c r="FV400" s="3"/>
      <c r="FW400" s="19"/>
    </row>
    <row r="401" spans="1:179" ht="16.5" customHeight="1" x14ac:dyDescent="0.2">
      <c r="A401" s="43" t="s">
        <v>1886</v>
      </c>
      <c r="B401" s="3"/>
      <c r="C401" s="323" t="s">
        <v>1887</v>
      </c>
      <c r="D401" s="5" t="str">
        <f>VLOOKUP(F401,route!A:B,2,FALSE)</f>
        <v>P3 Dryer</v>
      </c>
      <c r="E401" s="233">
        <v>2208</v>
      </c>
      <c r="F401" s="265" t="s">
        <v>502</v>
      </c>
      <c r="G401" s="231" t="s">
        <v>1888</v>
      </c>
      <c r="H401" s="193" t="s">
        <v>3439</v>
      </c>
      <c r="I401" s="193" t="s">
        <v>1888</v>
      </c>
      <c r="K401" s="193" t="s">
        <v>3430</v>
      </c>
      <c r="L401" s="193"/>
      <c r="M401" s="5" t="s">
        <v>676</v>
      </c>
      <c r="N401" s="21" t="s">
        <v>16</v>
      </c>
      <c r="O401" s="25"/>
      <c r="P401" s="21" t="s">
        <v>16</v>
      </c>
      <c r="Q401" s="21" t="s">
        <v>16</v>
      </c>
      <c r="R401" s="21" t="s">
        <v>663</v>
      </c>
      <c r="S401" s="21" t="s">
        <v>16</v>
      </c>
      <c r="T401" s="21" t="s">
        <v>16</v>
      </c>
      <c r="U401" s="21" t="s">
        <v>16</v>
      </c>
      <c r="V401" s="25"/>
      <c r="W401" s="21" t="s">
        <v>16</v>
      </c>
      <c r="X401" s="21" t="s">
        <v>16</v>
      </c>
      <c r="Y401" s="21" t="s">
        <v>16</v>
      </c>
      <c r="Z401" s="21" t="s">
        <v>16</v>
      </c>
      <c r="AA401" s="21" t="s">
        <v>16</v>
      </c>
      <c r="AB401" s="21"/>
      <c r="AC401" s="214"/>
      <c r="AD401" s="214"/>
      <c r="AE401" s="21" t="s">
        <v>16</v>
      </c>
      <c r="AF401" s="21" t="s">
        <v>16</v>
      </c>
      <c r="AG401" s="21" t="s">
        <v>16</v>
      </c>
      <c r="AH401" s="21" t="s">
        <v>664</v>
      </c>
      <c r="AI401" s="21" t="s">
        <v>664</v>
      </c>
      <c r="AJ401" s="21" t="s">
        <v>664</v>
      </c>
      <c r="AK401" s="21" t="s">
        <v>16</v>
      </c>
      <c r="AL401" s="21" t="s">
        <v>16</v>
      </c>
      <c r="AM401" s="88" t="s">
        <v>1871</v>
      </c>
      <c r="AN401" s="387"/>
      <c r="AO401" s="314" t="e">
        <f>VLOOKUP(AN401,#REF!,1,FALSE)</f>
        <v>#REF!</v>
      </c>
      <c r="AP401" s="315">
        <f>VLOOKUP(F401,'Monthly AMS report'!GN:GO,2,FALSE)</f>
        <v>44453</v>
      </c>
      <c r="AQ401" s="316" t="e">
        <v>#N/A</v>
      </c>
      <c r="AR401" s="3"/>
      <c r="AS401" s="3"/>
      <c r="AT401" s="5">
        <v>1</v>
      </c>
      <c r="AU401" s="5">
        <v>16</v>
      </c>
      <c r="AV401" s="5">
        <v>28</v>
      </c>
      <c r="AW401" s="5"/>
      <c r="AX401" s="5"/>
      <c r="AY401" s="5"/>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c r="DA401" s="3"/>
      <c r="DB401" s="3"/>
      <c r="DC401" s="3"/>
      <c r="DD401" s="3"/>
      <c r="DE401" s="3"/>
      <c r="DF401" s="3"/>
      <c r="DG401" s="3"/>
      <c r="DH401" s="3"/>
      <c r="DI401" s="3"/>
      <c r="DJ401" s="3"/>
      <c r="DK401" s="3"/>
      <c r="DL401" s="3"/>
      <c r="DM401" s="3"/>
      <c r="DN401" s="3"/>
      <c r="DO401" s="3"/>
      <c r="DP401" s="3"/>
      <c r="DQ401" s="3"/>
      <c r="DR401" s="3"/>
      <c r="DS401" s="3"/>
      <c r="DT401" s="3"/>
      <c r="DU401" s="3"/>
      <c r="DV401" s="3"/>
      <c r="DW401" s="3"/>
      <c r="DX401" s="3"/>
      <c r="DY401" s="3"/>
      <c r="DZ401" s="3"/>
      <c r="EA401" s="3"/>
      <c r="EB401" s="3"/>
      <c r="EC401" s="3"/>
      <c r="ED401" s="3"/>
      <c r="EE401" s="3"/>
      <c r="EF401" s="3"/>
      <c r="EG401" s="3"/>
      <c r="EH401" s="3"/>
      <c r="EI401" s="3"/>
      <c r="EJ401" s="3"/>
      <c r="EK401" s="3"/>
      <c r="EL401" s="3"/>
      <c r="EM401" s="3"/>
      <c r="EN401" s="3"/>
      <c r="EO401" s="3"/>
      <c r="EP401" s="3"/>
      <c r="EQ401" s="3"/>
      <c r="ER401" s="3"/>
      <c r="ES401" s="3"/>
      <c r="ET401" s="3"/>
      <c r="EU401" s="3"/>
      <c r="EV401" s="3"/>
      <c r="EW401" s="3"/>
      <c r="EX401" s="3"/>
      <c r="EY401" s="3"/>
      <c r="EZ401" s="3"/>
      <c r="FA401" s="3"/>
      <c r="FB401" s="3"/>
      <c r="FC401" s="3"/>
      <c r="FD401" s="3"/>
      <c r="FE401" s="3"/>
      <c r="FF401" s="3"/>
      <c r="FG401" s="3"/>
      <c r="FH401" s="3"/>
      <c r="FI401" s="3"/>
      <c r="FJ401" s="3"/>
      <c r="FK401" s="3"/>
      <c r="FL401" s="3"/>
      <c r="FM401" s="3"/>
      <c r="FN401" s="3"/>
      <c r="FO401" s="3"/>
      <c r="FP401" s="3"/>
      <c r="FQ401" s="3"/>
      <c r="FR401" s="3"/>
      <c r="FS401" s="3"/>
      <c r="FT401" s="3"/>
      <c r="FU401" s="3"/>
      <c r="FV401" s="3"/>
      <c r="FW401" s="19"/>
    </row>
    <row r="402" spans="1:179" ht="16.5" customHeight="1" x14ac:dyDescent="0.2">
      <c r="A402" s="43" t="s">
        <v>1759</v>
      </c>
      <c r="B402" s="3"/>
      <c r="C402" s="323" t="s">
        <v>1760</v>
      </c>
      <c r="D402" s="5" t="str">
        <f>VLOOKUP(F402,route!A:B,2,FALSE)</f>
        <v>P3 Dryer</v>
      </c>
      <c r="E402" s="193">
        <v>2524</v>
      </c>
      <c r="F402" s="265" t="s">
        <v>507</v>
      </c>
      <c r="G402" s="231" t="s">
        <v>1761</v>
      </c>
      <c r="H402" s="193" t="s">
        <v>3440</v>
      </c>
      <c r="I402" s="193" t="s">
        <v>1761</v>
      </c>
      <c r="K402" s="193" t="s">
        <v>2624</v>
      </c>
      <c r="L402" s="193"/>
      <c r="M402" s="5" t="s">
        <v>676</v>
      </c>
      <c r="N402" s="21" t="s">
        <v>663</v>
      </c>
      <c r="O402" s="25"/>
      <c r="P402" s="21" t="s">
        <v>663</v>
      </c>
      <c r="Q402" s="21" t="s">
        <v>16</v>
      </c>
      <c r="R402" s="21" t="s">
        <v>663</v>
      </c>
      <c r="S402" s="21" t="s">
        <v>663</v>
      </c>
      <c r="T402" s="21" t="s">
        <v>663</v>
      </c>
      <c r="U402" s="21" t="s">
        <v>663</v>
      </c>
      <c r="V402" s="25"/>
      <c r="W402" s="21" t="s">
        <v>16</v>
      </c>
      <c r="X402" s="21" t="s">
        <v>663</v>
      </c>
      <c r="Y402" s="21" t="s">
        <v>663</v>
      </c>
      <c r="Z402" s="21" t="s">
        <v>4</v>
      </c>
      <c r="AA402" s="21" t="s">
        <v>663</v>
      </c>
      <c r="AB402" s="21"/>
      <c r="AC402" s="214"/>
      <c r="AD402" s="214"/>
      <c r="AE402" s="21" t="s">
        <v>4</v>
      </c>
      <c r="AF402" s="21" t="s">
        <v>4</v>
      </c>
      <c r="AG402" s="21" t="s">
        <v>4</v>
      </c>
      <c r="AH402" s="21" t="s">
        <v>664</v>
      </c>
      <c r="AI402" s="21" t="s">
        <v>664</v>
      </c>
      <c r="AJ402" s="21" t="s">
        <v>664</v>
      </c>
      <c r="AK402" s="21" t="s">
        <v>664</v>
      </c>
      <c r="AL402" s="21" t="s">
        <v>16</v>
      </c>
      <c r="AN402" s="387"/>
      <c r="AO402" s="314" t="e">
        <f>VLOOKUP(AN402,#REF!,1,FALSE)</f>
        <v>#REF!</v>
      </c>
      <c r="AP402" s="315">
        <f>VLOOKUP(F402,'Monthly AMS report'!GN:GO,2,FALSE)</f>
        <v>44482</v>
      </c>
      <c r="AQ402" s="316">
        <v>0.214</v>
      </c>
      <c r="AR402" s="3"/>
      <c r="AS402" s="3"/>
      <c r="AT402" s="5"/>
      <c r="AU402" s="5">
        <v>16</v>
      </c>
      <c r="AV402" s="5">
        <v>4</v>
      </c>
      <c r="AW402" s="5"/>
      <c r="AX402" s="5"/>
      <c r="AY402" s="5"/>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c r="DA402" s="3"/>
      <c r="DB402" s="3"/>
      <c r="DC402" s="3"/>
      <c r="DD402" s="3"/>
      <c r="DE402" s="3"/>
      <c r="DF402" s="3"/>
      <c r="DG402" s="3"/>
      <c r="DH402" s="3"/>
      <c r="DI402" s="3"/>
      <c r="DJ402" s="3"/>
      <c r="DK402" s="3"/>
      <c r="DL402" s="3"/>
      <c r="DM402" s="3"/>
      <c r="DN402" s="3"/>
      <c r="DO402" s="3"/>
      <c r="DP402" s="3"/>
      <c r="DQ402" s="3"/>
      <c r="DR402" s="3"/>
      <c r="DS402" s="3"/>
      <c r="DT402" s="3"/>
      <c r="DU402" s="3"/>
      <c r="DV402" s="3"/>
      <c r="DW402" s="3"/>
      <c r="DX402" s="3"/>
      <c r="DY402" s="3"/>
      <c r="DZ402" s="3"/>
      <c r="EA402" s="3"/>
      <c r="EB402" s="3"/>
      <c r="EC402" s="3"/>
      <c r="ED402" s="3"/>
      <c r="EE402" s="3"/>
      <c r="EF402" s="3"/>
      <c r="EG402" s="3"/>
      <c r="EH402" s="3"/>
      <c r="EI402" s="3"/>
      <c r="EJ402" s="3"/>
      <c r="EK402" s="3"/>
      <c r="EL402" s="3"/>
      <c r="EM402" s="3"/>
      <c r="EN402" s="3"/>
      <c r="EO402" s="3"/>
      <c r="EP402" s="3"/>
      <c r="EQ402" s="3"/>
      <c r="ER402" s="3"/>
      <c r="ES402" s="3"/>
      <c r="ET402" s="3"/>
      <c r="EU402" s="3"/>
      <c r="EV402" s="3"/>
      <c r="EW402" s="3"/>
      <c r="EX402" s="3"/>
      <c r="EY402" s="3"/>
      <c r="EZ402" s="3"/>
      <c r="FA402" s="3"/>
      <c r="FB402" s="3"/>
      <c r="FC402" s="3"/>
      <c r="FD402" s="3"/>
      <c r="FE402" s="3"/>
      <c r="FF402" s="3"/>
      <c r="FG402" s="3"/>
      <c r="FH402" s="3"/>
      <c r="FI402" s="3"/>
      <c r="FJ402" s="3"/>
      <c r="FK402" s="3"/>
      <c r="FL402" s="3"/>
      <c r="FM402" s="3"/>
      <c r="FN402" s="3"/>
      <c r="FO402" s="3"/>
      <c r="FP402" s="3"/>
      <c r="FQ402" s="3"/>
      <c r="FR402" s="3"/>
      <c r="FS402" s="3"/>
      <c r="FT402" s="3"/>
      <c r="FU402" s="3"/>
      <c r="FV402" s="3"/>
      <c r="FW402" s="19"/>
    </row>
    <row r="403" spans="1:179" ht="16.5" customHeight="1" x14ac:dyDescent="0.2">
      <c r="A403" s="43" t="s">
        <v>1755</v>
      </c>
      <c r="B403" s="3"/>
      <c r="C403" s="323" t="s">
        <v>1756</v>
      </c>
      <c r="D403" s="5" t="str">
        <f>VLOOKUP(F403,route!A:B,2,FALSE)</f>
        <v>P3 Dryer</v>
      </c>
      <c r="E403" s="193">
        <v>2431</v>
      </c>
      <c r="F403" s="265" t="s">
        <v>505</v>
      </c>
      <c r="G403" s="231" t="s">
        <v>1756</v>
      </c>
      <c r="H403" s="193" t="s">
        <v>3441</v>
      </c>
      <c r="I403" s="193" t="s">
        <v>1756</v>
      </c>
      <c r="K403" s="193" t="s">
        <v>2624</v>
      </c>
      <c r="L403" s="193"/>
      <c r="M403" s="5" t="s">
        <v>676</v>
      </c>
      <c r="N403" s="21" t="s">
        <v>663</v>
      </c>
      <c r="O403" s="25"/>
      <c r="P403" s="21" t="s">
        <v>663</v>
      </c>
      <c r="Q403" s="21" t="s">
        <v>16</v>
      </c>
      <c r="R403" s="21" t="s">
        <v>663</v>
      </c>
      <c r="S403" s="21" t="s">
        <v>663</v>
      </c>
      <c r="T403" s="21" t="s">
        <v>663</v>
      </c>
      <c r="U403" s="21" t="s">
        <v>663</v>
      </c>
      <c r="V403" s="25"/>
      <c r="W403" s="21" t="s">
        <v>16</v>
      </c>
      <c r="X403" s="21" t="s">
        <v>663</v>
      </c>
      <c r="Y403" s="21" t="s">
        <v>663</v>
      </c>
      <c r="Z403" s="21" t="s">
        <v>4</v>
      </c>
      <c r="AA403" s="21" t="s">
        <v>663</v>
      </c>
      <c r="AB403" s="21"/>
      <c r="AC403" s="214"/>
      <c r="AD403" s="214"/>
      <c r="AE403" s="21" t="s">
        <v>4</v>
      </c>
      <c r="AF403" s="21" t="s">
        <v>4</v>
      </c>
      <c r="AG403" s="21" t="s">
        <v>4</v>
      </c>
      <c r="AH403" s="21" t="s">
        <v>664</v>
      </c>
      <c r="AI403" s="21" t="s">
        <v>664</v>
      </c>
      <c r="AJ403" s="21" t="s">
        <v>664</v>
      </c>
      <c r="AK403" s="21" t="s">
        <v>664</v>
      </c>
      <c r="AL403" s="21" t="s">
        <v>16</v>
      </c>
      <c r="AM403" s="24"/>
      <c r="AN403" s="387"/>
      <c r="AO403" s="314" t="e">
        <f>VLOOKUP(AN403,#REF!,1,FALSE)</f>
        <v>#REF!</v>
      </c>
      <c r="AP403" s="315">
        <f>VLOOKUP(F403,'Monthly AMS report'!GN:GO,2,FALSE)</f>
        <v>44482</v>
      </c>
      <c r="AQ403" s="316">
        <v>0.107</v>
      </c>
      <c r="AR403" s="3"/>
      <c r="AS403" s="3"/>
      <c r="AT403" s="5">
        <v>16</v>
      </c>
      <c r="AU403" s="5">
        <v>16</v>
      </c>
      <c r="AV403" s="5">
        <v>4</v>
      </c>
      <c r="AW403" s="5"/>
      <c r="AX403" s="5"/>
      <c r="AY403" s="5"/>
      <c r="AZ403" s="3"/>
      <c r="BA403" s="3"/>
      <c r="BB403" s="3"/>
      <c r="BC403" s="3" t="s">
        <v>716</v>
      </c>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c r="DA403" s="3"/>
      <c r="DB403" s="3"/>
      <c r="DC403" s="3"/>
      <c r="DD403" s="3"/>
      <c r="DE403" s="3"/>
      <c r="DF403" s="3"/>
      <c r="DG403" s="3"/>
      <c r="DH403" s="3"/>
      <c r="DI403" s="3"/>
      <c r="DJ403" s="3"/>
      <c r="DK403" s="3"/>
      <c r="DL403" s="3"/>
      <c r="DM403" s="3"/>
      <c r="DN403" s="3"/>
      <c r="DO403" s="3"/>
      <c r="DP403" s="3"/>
      <c r="DQ403" s="3"/>
      <c r="DR403" s="3"/>
      <c r="DS403" s="3"/>
      <c r="DT403" s="3"/>
      <c r="DU403" s="3"/>
      <c r="DV403" s="3"/>
      <c r="DW403" s="3"/>
      <c r="DX403" s="3"/>
      <c r="DY403" s="3"/>
      <c r="DZ403" s="3"/>
      <c r="EA403" s="3"/>
      <c r="EB403" s="3"/>
      <c r="EC403" s="3"/>
      <c r="ED403" s="3"/>
      <c r="EE403" s="3"/>
      <c r="EF403" s="3"/>
      <c r="EG403" s="3"/>
      <c r="EH403" s="3"/>
      <c r="EI403" s="3"/>
      <c r="EJ403" s="3"/>
      <c r="EK403" s="3"/>
      <c r="EL403" s="3"/>
      <c r="EM403" s="3"/>
      <c r="EN403" s="3"/>
      <c r="EO403" s="3"/>
      <c r="EP403" s="3"/>
      <c r="EQ403" s="3"/>
      <c r="ER403" s="3"/>
      <c r="ES403" s="3"/>
      <c r="ET403" s="3"/>
      <c r="EU403" s="3"/>
      <c r="EV403" s="3"/>
      <c r="EW403" s="3"/>
      <c r="EX403" s="3"/>
      <c r="EY403" s="3"/>
      <c r="EZ403" s="3"/>
      <c r="FA403" s="3"/>
      <c r="FB403" s="3"/>
      <c r="FC403" s="3"/>
      <c r="FD403" s="3"/>
      <c r="FE403" s="3"/>
      <c r="FF403" s="3"/>
      <c r="FG403" s="3"/>
      <c r="FH403" s="3"/>
      <c r="FI403" s="3"/>
      <c r="FJ403" s="3"/>
      <c r="FK403" s="3"/>
      <c r="FL403" s="3"/>
      <c r="FM403" s="3"/>
      <c r="FN403" s="3"/>
      <c r="FO403" s="3"/>
      <c r="FP403" s="3"/>
      <c r="FQ403" s="3"/>
      <c r="FR403" s="3"/>
      <c r="FS403" s="3"/>
      <c r="FT403" s="3"/>
      <c r="FU403" s="3"/>
      <c r="FV403" s="3"/>
      <c r="FW403" s="19"/>
    </row>
    <row r="404" spans="1:179" ht="16.5" customHeight="1" x14ac:dyDescent="0.2">
      <c r="A404" s="43" t="s">
        <v>1757</v>
      </c>
      <c r="B404" s="3"/>
      <c r="C404" s="323" t="s">
        <v>1758</v>
      </c>
      <c r="D404" s="5" t="str">
        <f>VLOOKUP(F404,route!A:B,2,FALSE)</f>
        <v>P3 Dryer</v>
      </c>
      <c r="E404" s="193">
        <v>2448</v>
      </c>
      <c r="F404" s="265" t="s">
        <v>506</v>
      </c>
      <c r="G404" s="231" t="s">
        <v>1758</v>
      </c>
      <c r="H404" s="193" t="s">
        <v>3009</v>
      </c>
      <c r="I404" s="193" t="s">
        <v>1758</v>
      </c>
      <c r="K404" s="193" t="s">
        <v>2624</v>
      </c>
      <c r="L404" s="193"/>
      <c r="M404" s="5" t="s">
        <v>676</v>
      </c>
      <c r="N404" s="21" t="s">
        <v>663</v>
      </c>
      <c r="O404" s="25"/>
      <c r="P404" s="21" t="s">
        <v>663</v>
      </c>
      <c r="Q404" s="21" t="s">
        <v>663</v>
      </c>
      <c r="R404" s="21" t="s">
        <v>663</v>
      </c>
      <c r="S404" s="21" t="s">
        <v>663</v>
      </c>
      <c r="T404" s="21" t="s">
        <v>663</v>
      </c>
      <c r="U404" s="21" t="s">
        <v>663</v>
      </c>
      <c r="V404" s="25"/>
      <c r="W404" s="21" t="s">
        <v>16</v>
      </c>
      <c r="X404" s="21" t="s">
        <v>663</v>
      </c>
      <c r="Y404" s="21">
        <v>3</v>
      </c>
      <c r="Z404" s="21">
        <v>3</v>
      </c>
      <c r="AA404" s="21">
        <v>3</v>
      </c>
      <c r="AB404" s="21"/>
      <c r="AC404" s="214"/>
      <c r="AD404" s="214"/>
      <c r="AE404" s="21">
        <v>3</v>
      </c>
      <c r="AF404" s="21">
        <v>3</v>
      </c>
      <c r="AG404" s="21" t="s">
        <v>4</v>
      </c>
      <c r="AH404" s="21" t="s">
        <v>4</v>
      </c>
      <c r="AI404" s="21" t="s">
        <v>4</v>
      </c>
      <c r="AJ404" s="21" t="s">
        <v>4</v>
      </c>
      <c r="AK404" s="21" t="s">
        <v>664</v>
      </c>
      <c r="AL404" s="21" t="s">
        <v>16</v>
      </c>
      <c r="AM404" s="201" t="s">
        <v>3442</v>
      </c>
      <c r="AN404" s="387" t="s">
        <v>598</v>
      </c>
      <c r="AO404" s="314" t="e">
        <f>VLOOKUP(AN404,#REF!,1,FALSE)</f>
        <v>#REF!</v>
      </c>
      <c r="AP404" s="315">
        <f>VLOOKUP(F404,'Monthly AMS report'!GN:GO,2,FALSE)</f>
        <v>44482</v>
      </c>
      <c r="AQ404" s="316">
        <v>0.32</v>
      </c>
      <c r="AR404" s="3"/>
      <c r="AS404" s="3"/>
      <c r="AT404" s="5">
        <v>8</v>
      </c>
      <c r="AU404" s="5">
        <v>16</v>
      </c>
      <c r="AV404" s="5">
        <v>4</v>
      </c>
      <c r="AW404" s="5"/>
      <c r="AX404" s="5"/>
      <c r="AY404" s="5" t="s">
        <v>1267</v>
      </c>
      <c r="AZ404" s="3" t="s">
        <v>1268</v>
      </c>
      <c r="BA404" s="3"/>
      <c r="BB404" s="3"/>
      <c r="BC404" s="3" t="s">
        <v>716</v>
      </c>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c r="DA404" s="3"/>
      <c r="DB404" s="3"/>
      <c r="DC404" s="3"/>
      <c r="DD404" s="3"/>
      <c r="DE404" s="3"/>
      <c r="DF404" s="3"/>
      <c r="DG404" s="3"/>
      <c r="DH404" s="3"/>
      <c r="DI404" s="3"/>
      <c r="DJ404" s="3"/>
      <c r="DK404" s="3"/>
      <c r="DL404" s="3"/>
      <c r="DM404" s="3"/>
      <c r="DN404" s="3"/>
      <c r="DO404" s="3"/>
      <c r="DP404" s="3"/>
      <c r="DQ404" s="3"/>
      <c r="DR404" s="3"/>
      <c r="DS404" s="3"/>
      <c r="DT404" s="3"/>
      <c r="DU404" s="3"/>
      <c r="DV404" s="3"/>
      <c r="DW404" s="3"/>
      <c r="DX404" s="3"/>
      <c r="DY404" s="3"/>
      <c r="DZ404" s="3"/>
      <c r="EA404" s="3"/>
      <c r="EB404" s="3"/>
      <c r="EC404" s="3"/>
      <c r="ED404" s="3"/>
      <c r="EE404" s="3"/>
      <c r="EF404" s="3"/>
      <c r="EG404" s="3"/>
      <c r="EH404" s="3"/>
      <c r="EI404" s="3"/>
      <c r="EJ404" s="3"/>
      <c r="EK404" s="3"/>
      <c r="EL404" s="3"/>
      <c r="EM404" s="3"/>
      <c r="EN404" s="3"/>
      <c r="EO404" s="3"/>
      <c r="EP404" s="3"/>
      <c r="EQ404" s="3"/>
      <c r="ER404" s="3"/>
      <c r="ES404" s="3"/>
      <c r="ET404" s="3"/>
      <c r="EU404" s="3"/>
      <c r="EV404" s="3"/>
      <c r="EW404" s="3"/>
      <c r="EX404" s="3"/>
      <c r="EY404" s="3"/>
      <c r="EZ404" s="3"/>
      <c r="FA404" s="3"/>
      <c r="FB404" s="3"/>
      <c r="FC404" s="3"/>
      <c r="FD404" s="3"/>
      <c r="FE404" s="3"/>
      <c r="FF404" s="3"/>
      <c r="FG404" s="3"/>
      <c r="FH404" s="3"/>
      <c r="FI404" s="3"/>
      <c r="FJ404" s="3"/>
      <c r="FK404" s="3"/>
      <c r="FL404" s="3"/>
      <c r="FM404" s="3"/>
      <c r="FN404" s="3"/>
      <c r="FO404" s="3"/>
      <c r="FP404" s="3"/>
      <c r="FQ404" s="3"/>
      <c r="FR404" s="3"/>
      <c r="FS404" s="3"/>
      <c r="FT404" s="3"/>
      <c r="FU404" s="3"/>
      <c r="FV404" s="3"/>
      <c r="FW404" s="19"/>
    </row>
    <row r="405" spans="1:179" ht="16.5" customHeight="1" x14ac:dyDescent="0.2">
      <c r="A405" s="43" t="s">
        <v>1762</v>
      </c>
      <c r="B405" s="3"/>
      <c r="C405" s="323" t="s">
        <v>1763</v>
      </c>
      <c r="D405" s="5" t="str">
        <f>VLOOKUP(F405,route!A:B,2,FALSE)</f>
        <v>P3 Dryer</v>
      </c>
      <c r="E405" s="193">
        <v>2531</v>
      </c>
      <c r="F405" s="265" t="s">
        <v>508</v>
      </c>
      <c r="G405" s="231" t="s">
        <v>1763</v>
      </c>
      <c r="H405" s="193" t="s">
        <v>3443</v>
      </c>
      <c r="I405" s="193" t="s">
        <v>1763</v>
      </c>
      <c r="K405" s="193" t="s">
        <v>2624</v>
      </c>
      <c r="L405" s="193"/>
      <c r="M405" s="5" t="s">
        <v>676</v>
      </c>
      <c r="N405" s="21" t="s">
        <v>663</v>
      </c>
      <c r="O405" s="25"/>
      <c r="P405" s="21" t="s">
        <v>663</v>
      </c>
      <c r="Q405" s="21" t="s">
        <v>16</v>
      </c>
      <c r="R405" s="21" t="s">
        <v>663</v>
      </c>
      <c r="S405" s="21" t="s">
        <v>663</v>
      </c>
      <c r="T405" s="21" t="s">
        <v>663</v>
      </c>
      <c r="U405" s="21" t="s">
        <v>663</v>
      </c>
      <c r="V405" s="25"/>
      <c r="W405" s="21" t="s">
        <v>16</v>
      </c>
      <c r="X405" s="21" t="s">
        <v>663</v>
      </c>
      <c r="Y405" s="21">
        <v>3</v>
      </c>
      <c r="Z405" s="21">
        <v>3</v>
      </c>
      <c r="AA405" s="21">
        <v>3</v>
      </c>
      <c r="AB405" s="21"/>
      <c r="AC405" s="214"/>
      <c r="AD405" s="214"/>
      <c r="AE405" s="21">
        <v>3</v>
      </c>
      <c r="AF405" s="21" t="s">
        <v>4</v>
      </c>
      <c r="AG405" s="21" t="s">
        <v>4</v>
      </c>
      <c r="AH405" s="21" t="s">
        <v>664</v>
      </c>
      <c r="AI405" s="21" t="s">
        <v>664</v>
      </c>
      <c r="AJ405" s="21" t="s">
        <v>664</v>
      </c>
      <c r="AK405" s="21" t="s">
        <v>664</v>
      </c>
      <c r="AL405" s="21" t="s">
        <v>16</v>
      </c>
      <c r="AM405" s="195" t="s">
        <v>3444</v>
      </c>
      <c r="AN405" s="387" t="s">
        <v>598</v>
      </c>
      <c r="AO405" s="314" t="e">
        <f>VLOOKUP(AN405,#REF!,1,FALSE)</f>
        <v>#REF!</v>
      </c>
      <c r="AP405" s="315">
        <f>VLOOKUP(F405,'Monthly AMS report'!GN:GO,2,FALSE)</f>
        <v>44482</v>
      </c>
      <c r="AQ405" s="316">
        <v>0.22900000000000001</v>
      </c>
      <c r="AR405" s="3"/>
      <c r="AS405" s="3"/>
      <c r="AT405" s="5">
        <v>16</v>
      </c>
      <c r="AU405" s="5">
        <v>16</v>
      </c>
      <c r="AV405" s="5">
        <v>7</v>
      </c>
      <c r="AW405" s="5"/>
      <c r="AX405" s="5"/>
      <c r="AY405" s="5" t="s">
        <v>1267</v>
      </c>
      <c r="AZ405" s="3" t="s">
        <v>1268</v>
      </c>
      <c r="BA405" s="3"/>
      <c r="BB405" s="3"/>
      <c r="BC405" s="3" t="s">
        <v>716</v>
      </c>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c r="DA405" s="3"/>
      <c r="DB405" s="3"/>
      <c r="DC405" s="3"/>
      <c r="DD405" s="3"/>
      <c r="DE405" s="3"/>
      <c r="DF405" s="3"/>
      <c r="DG405" s="3"/>
      <c r="DH405" s="3"/>
      <c r="DI405" s="3"/>
      <c r="DJ405" s="3"/>
      <c r="DK405" s="3"/>
      <c r="DL405" s="3"/>
      <c r="DM405" s="3"/>
      <c r="DN405" s="3"/>
      <c r="DO405" s="3"/>
      <c r="DP405" s="3"/>
      <c r="DQ405" s="3"/>
      <c r="DR405" s="3"/>
      <c r="DS405" s="3"/>
      <c r="DT405" s="3"/>
      <c r="DU405" s="3"/>
      <c r="DV405" s="3"/>
      <c r="DW405" s="3"/>
      <c r="DX405" s="3"/>
      <c r="DY405" s="3"/>
      <c r="DZ405" s="3"/>
      <c r="EA405" s="3"/>
      <c r="EB405" s="3"/>
      <c r="EC405" s="3"/>
      <c r="ED405" s="3"/>
      <c r="EE405" s="3"/>
      <c r="EF405" s="3"/>
      <c r="EG405" s="3"/>
      <c r="EH405" s="3"/>
      <c r="EI405" s="3"/>
      <c r="EJ405" s="3"/>
      <c r="EK405" s="3"/>
      <c r="EL405" s="3"/>
      <c r="EM405" s="3"/>
      <c r="EN405" s="3"/>
      <c r="EO405" s="3"/>
      <c r="EP405" s="3"/>
      <c r="EQ405" s="3"/>
      <c r="ER405" s="3"/>
      <c r="ES405" s="3"/>
      <c r="ET405" s="3"/>
      <c r="EU405" s="3"/>
      <c r="EV405" s="3"/>
      <c r="EW405" s="3"/>
      <c r="EX405" s="3"/>
      <c r="EY405" s="3"/>
      <c r="EZ405" s="3"/>
      <c r="FA405" s="3"/>
      <c r="FB405" s="3"/>
      <c r="FC405" s="3"/>
      <c r="FD405" s="3"/>
      <c r="FE405" s="3"/>
      <c r="FF405" s="3"/>
      <c r="FG405" s="3"/>
      <c r="FH405" s="3"/>
      <c r="FI405" s="3"/>
      <c r="FJ405" s="3"/>
      <c r="FK405" s="3"/>
      <c r="FL405" s="3"/>
      <c r="FM405" s="3"/>
      <c r="FN405" s="3"/>
      <c r="FO405" s="3"/>
      <c r="FP405" s="3"/>
      <c r="FQ405" s="3"/>
      <c r="FR405" s="3"/>
      <c r="FS405" s="3"/>
      <c r="FT405" s="3"/>
      <c r="FU405" s="3"/>
      <c r="FV405" s="3"/>
      <c r="FW405" s="19"/>
    </row>
    <row r="406" spans="1:179" ht="16.5" customHeight="1" x14ac:dyDescent="0.2">
      <c r="A406" s="43" t="s">
        <v>1764</v>
      </c>
      <c r="B406" s="3"/>
      <c r="C406" s="323" t="s">
        <v>1765</v>
      </c>
      <c r="D406" s="5" t="str">
        <f>VLOOKUP(F406,route!A:B,2,FALSE)</f>
        <v>P3 Dryer</v>
      </c>
      <c r="E406" s="193">
        <v>2535</v>
      </c>
      <c r="F406" s="265" t="s">
        <v>510</v>
      </c>
      <c r="G406" s="231" t="s">
        <v>1765</v>
      </c>
      <c r="H406" s="193" t="s">
        <v>3445</v>
      </c>
      <c r="I406" s="193" t="s">
        <v>1765</v>
      </c>
      <c r="K406" s="193" t="s">
        <v>2624</v>
      </c>
      <c r="L406" s="193"/>
      <c r="M406" s="5" t="s">
        <v>676</v>
      </c>
      <c r="N406" s="21" t="s">
        <v>663</v>
      </c>
      <c r="O406" s="25"/>
      <c r="P406" s="21" t="s">
        <v>663</v>
      </c>
      <c r="Q406" s="21" t="s">
        <v>16</v>
      </c>
      <c r="R406" s="21" t="s">
        <v>663</v>
      </c>
      <c r="S406" s="21" t="s">
        <v>663</v>
      </c>
      <c r="T406" s="21" t="s">
        <v>663</v>
      </c>
      <c r="U406" s="21" t="s">
        <v>663</v>
      </c>
      <c r="V406" s="25"/>
      <c r="W406" s="21" t="s">
        <v>16</v>
      </c>
      <c r="X406" s="21" t="s">
        <v>663</v>
      </c>
      <c r="Y406" s="21" t="s">
        <v>663</v>
      </c>
      <c r="Z406" s="21" t="s">
        <v>4</v>
      </c>
      <c r="AA406" s="21" t="s">
        <v>663</v>
      </c>
      <c r="AB406" s="21"/>
      <c r="AC406" s="214"/>
      <c r="AD406" s="214"/>
      <c r="AE406" s="21" t="s">
        <v>4</v>
      </c>
      <c r="AF406" s="21" t="s">
        <v>4</v>
      </c>
      <c r="AG406" s="21" t="s">
        <v>4</v>
      </c>
      <c r="AH406" s="21" t="s">
        <v>664</v>
      </c>
      <c r="AI406" s="21" t="s">
        <v>664</v>
      </c>
      <c r="AJ406" s="21" t="s">
        <v>664</v>
      </c>
      <c r="AK406" s="21" t="s">
        <v>664</v>
      </c>
      <c r="AL406" s="21" t="s">
        <v>16</v>
      </c>
      <c r="AN406" s="387"/>
      <c r="AO406" s="314" t="e">
        <f>VLOOKUP(AN406,#REF!,1,FALSE)</f>
        <v>#REF!</v>
      </c>
      <c r="AP406" s="315">
        <f>VLOOKUP(F406,'Monthly AMS report'!GN:GO,2,FALSE)</f>
        <v>44482</v>
      </c>
      <c r="AQ406" s="316">
        <v>0.19900000000000001</v>
      </c>
      <c r="AR406" s="3"/>
      <c r="AS406" s="3"/>
      <c r="AT406" s="5">
        <v>16</v>
      </c>
      <c r="AU406" s="5">
        <v>16</v>
      </c>
      <c r="AV406" s="5">
        <v>4</v>
      </c>
      <c r="AW406" s="5"/>
      <c r="AX406" s="5"/>
      <c r="AY406" s="5" t="s">
        <v>1267</v>
      </c>
      <c r="AZ406" s="3" t="s">
        <v>1268</v>
      </c>
      <c r="BA406" s="3"/>
      <c r="BB406" s="3"/>
      <c r="BC406" s="3" t="s">
        <v>716</v>
      </c>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c r="DA406" s="3"/>
      <c r="DB406" s="3"/>
      <c r="DC406" s="3"/>
      <c r="DD406" s="3"/>
      <c r="DE406" s="3"/>
      <c r="DF406" s="3"/>
      <c r="DG406" s="3"/>
      <c r="DH406" s="3"/>
      <c r="DI406" s="3"/>
      <c r="DJ406" s="3"/>
      <c r="DK406" s="3"/>
      <c r="DL406" s="3"/>
      <c r="DM406" s="3"/>
      <c r="DN406" s="3"/>
      <c r="DO406" s="3"/>
      <c r="DP406" s="3"/>
      <c r="DQ406" s="3"/>
      <c r="DR406" s="3"/>
      <c r="DS406" s="3"/>
      <c r="DT406" s="3"/>
      <c r="DU406" s="3"/>
      <c r="DV406" s="3"/>
      <c r="DW406" s="3"/>
      <c r="DX406" s="3"/>
      <c r="DY406" s="3"/>
      <c r="DZ406" s="3"/>
      <c r="EA406" s="3"/>
      <c r="EB406" s="3"/>
      <c r="EC406" s="3"/>
      <c r="ED406" s="3"/>
      <c r="EE406" s="3"/>
      <c r="EF406" s="3"/>
      <c r="EG406" s="3"/>
      <c r="EH406" s="3"/>
      <c r="EI406" s="3"/>
      <c r="EJ406" s="3"/>
      <c r="EK406" s="3"/>
      <c r="EL406" s="3"/>
      <c r="EM406" s="3"/>
      <c r="EN406" s="3"/>
      <c r="EO406" s="3"/>
      <c r="EP406" s="3"/>
      <c r="EQ406" s="3"/>
      <c r="ER406" s="3"/>
      <c r="ES406" s="3"/>
      <c r="ET406" s="3"/>
      <c r="EU406" s="3"/>
      <c r="EV406" s="3"/>
      <c r="EW406" s="3"/>
      <c r="EX406" s="3"/>
      <c r="EY406" s="3"/>
      <c r="EZ406" s="3"/>
      <c r="FA406" s="3"/>
      <c r="FB406" s="3"/>
      <c r="FC406" s="3"/>
      <c r="FD406" s="3"/>
      <c r="FE406" s="3"/>
      <c r="FF406" s="3"/>
      <c r="FG406" s="3"/>
      <c r="FH406" s="3"/>
      <c r="FI406" s="3"/>
      <c r="FJ406" s="3"/>
      <c r="FK406" s="3"/>
      <c r="FL406" s="3"/>
      <c r="FM406" s="3"/>
      <c r="FN406" s="3"/>
      <c r="FO406" s="3"/>
      <c r="FP406" s="3"/>
      <c r="FQ406" s="3"/>
      <c r="FR406" s="3"/>
      <c r="FS406" s="3"/>
      <c r="FT406" s="3"/>
      <c r="FU406" s="3"/>
      <c r="FV406" s="3"/>
      <c r="FW406" s="19"/>
    </row>
    <row r="407" spans="1:179" ht="16.5" customHeight="1" x14ac:dyDescent="0.25">
      <c r="A407" s="44" t="s">
        <v>1768</v>
      </c>
      <c r="B407" s="3"/>
      <c r="C407" s="180" t="s">
        <v>1769</v>
      </c>
      <c r="D407" s="5" t="str">
        <f>VLOOKUP(F407,route!A:B,2,FALSE)</f>
        <v>P3 Dryer</v>
      </c>
      <c r="E407" s="193">
        <v>2558</v>
      </c>
      <c r="F407" s="265" t="s">
        <v>513</v>
      </c>
      <c r="G407" s="231" t="s">
        <v>1770</v>
      </c>
      <c r="H407" s="193" t="s">
        <v>2861</v>
      </c>
      <c r="I407" s="193" t="s">
        <v>1770</v>
      </c>
      <c r="K407" s="193" t="s">
        <v>2624</v>
      </c>
      <c r="L407" s="193"/>
      <c r="M407" s="5" t="s">
        <v>676</v>
      </c>
      <c r="N407" s="21" t="s">
        <v>663</v>
      </c>
      <c r="O407" s="25"/>
      <c r="P407" s="21" t="s">
        <v>663</v>
      </c>
      <c r="Q407" s="21" t="s">
        <v>16</v>
      </c>
      <c r="R407" s="21" t="s">
        <v>663</v>
      </c>
      <c r="S407" s="21" t="s">
        <v>663</v>
      </c>
      <c r="T407" s="21" t="s">
        <v>16</v>
      </c>
      <c r="U407" s="21" t="s">
        <v>663</v>
      </c>
      <c r="V407" s="25"/>
      <c r="W407" s="21" t="s">
        <v>16</v>
      </c>
      <c r="X407" s="21" t="s">
        <v>663</v>
      </c>
      <c r="Y407" s="21" t="s">
        <v>663</v>
      </c>
      <c r="Z407" s="21">
        <v>2</v>
      </c>
      <c r="AA407" s="21">
        <v>2</v>
      </c>
      <c r="AB407" s="21"/>
      <c r="AC407" s="214"/>
      <c r="AD407" s="214"/>
      <c r="AE407" s="21">
        <v>2</v>
      </c>
      <c r="AF407" s="21">
        <v>2</v>
      </c>
      <c r="AG407" s="21" t="s">
        <v>4</v>
      </c>
      <c r="AH407" s="21" t="s">
        <v>664</v>
      </c>
      <c r="AI407" s="21" t="s">
        <v>664</v>
      </c>
      <c r="AJ407" s="21" t="s">
        <v>664</v>
      </c>
      <c r="AK407" s="21" t="s">
        <v>664</v>
      </c>
      <c r="AL407" s="21" t="s">
        <v>16</v>
      </c>
      <c r="AM407" s="201" t="s">
        <v>3446</v>
      </c>
      <c r="AN407" s="387"/>
      <c r="AO407" s="314" t="e">
        <f>VLOOKUP(AN407,#REF!,1,FALSE)</f>
        <v>#REF!</v>
      </c>
      <c r="AP407" s="315">
        <f>VLOOKUP(F407,'Monthly AMS report'!GN:GO,2,FALSE)</f>
        <v>44482</v>
      </c>
      <c r="AQ407" s="316">
        <v>0.40300000000000002</v>
      </c>
      <c r="AR407" s="3"/>
      <c r="AS407" s="3"/>
      <c r="AT407" s="5">
        <v>8</v>
      </c>
      <c r="AU407" s="5">
        <v>16</v>
      </c>
      <c r="AV407" s="5">
        <v>5</v>
      </c>
      <c r="AW407" s="5"/>
      <c r="AX407" s="5"/>
      <c r="AY407" s="5"/>
      <c r="AZ407" s="3"/>
      <c r="BA407" s="3"/>
      <c r="BB407" s="3"/>
      <c r="BC407" s="3" t="s">
        <v>716</v>
      </c>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c r="DA407" s="3"/>
      <c r="DB407" s="3"/>
      <c r="DC407" s="3"/>
      <c r="DD407" s="3"/>
      <c r="DE407" s="3"/>
      <c r="DF407" s="3"/>
      <c r="DG407" s="3"/>
      <c r="DH407" s="3"/>
      <c r="DI407" s="3"/>
      <c r="DJ407" s="3"/>
      <c r="DK407" s="3"/>
      <c r="DL407" s="3"/>
      <c r="DM407" s="3"/>
      <c r="DN407" s="3"/>
      <c r="DO407" s="3"/>
      <c r="DP407" s="3"/>
      <c r="DQ407" s="3"/>
      <c r="DR407" s="3"/>
      <c r="DS407" s="3"/>
      <c r="DT407" s="3"/>
      <c r="DU407" s="3"/>
      <c r="DV407" s="3"/>
      <c r="DW407" s="3"/>
      <c r="DX407" s="3"/>
      <c r="DY407" s="3"/>
      <c r="DZ407" s="3"/>
      <c r="EA407" s="3"/>
      <c r="EB407" s="3"/>
      <c r="EC407" s="3"/>
      <c r="ED407" s="3"/>
      <c r="EE407" s="3"/>
      <c r="EF407" s="3"/>
      <c r="EG407" s="3"/>
      <c r="EH407" s="3"/>
      <c r="EI407" s="3"/>
      <c r="EJ407" s="3"/>
      <c r="EK407" s="3"/>
      <c r="EL407" s="3"/>
      <c r="EM407" s="3"/>
      <c r="EN407" s="3"/>
      <c r="EO407" s="3"/>
      <c r="EP407" s="3"/>
      <c r="EQ407" s="3"/>
      <c r="ER407" s="3"/>
      <c r="ES407" s="3"/>
      <c r="ET407" s="3"/>
      <c r="EU407" s="3"/>
      <c r="EV407" s="3"/>
      <c r="EW407" s="3"/>
      <c r="EX407" s="3"/>
      <c r="EY407" s="3"/>
      <c r="EZ407" s="3"/>
      <c r="FA407" s="3"/>
      <c r="FB407" s="3"/>
      <c r="FC407" s="3"/>
      <c r="FD407" s="3"/>
      <c r="FE407" s="3"/>
      <c r="FF407" s="3"/>
      <c r="FG407" s="3"/>
      <c r="FH407" s="3"/>
      <c r="FI407" s="3"/>
      <c r="FJ407" s="3"/>
      <c r="FK407" s="3"/>
      <c r="FL407" s="3"/>
      <c r="FM407" s="3"/>
      <c r="FN407" s="3"/>
      <c r="FO407" s="3"/>
      <c r="FP407" s="3"/>
      <c r="FQ407" s="3"/>
      <c r="FR407" s="3"/>
      <c r="FS407" s="3"/>
      <c r="FT407" s="3"/>
      <c r="FU407" s="3"/>
      <c r="FV407" s="3"/>
      <c r="FW407" s="19"/>
    </row>
    <row r="408" spans="1:179" ht="16.5" customHeight="1" x14ac:dyDescent="0.25">
      <c r="A408" s="43" t="s">
        <v>1766</v>
      </c>
      <c r="B408" s="3"/>
      <c r="C408" s="323" t="s">
        <v>1767</v>
      </c>
      <c r="D408" s="5" t="str">
        <f>VLOOKUP(F408,route!A:B,2,FALSE)</f>
        <v>P3 Dryer</v>
      </c>
      <c r="E408" s="193">
        <v>2545</v>
      </c>
      <c r="F408" s="265" t="s">
        <v>511</v>
      </c>
      <c r="G408" s="231" t="s">
        <v>1767</v>
      </c>
      <c r="H408" s="193" t="s">
        <v>2833</v>
      </c>
      <c r="I408" s="193" t="s">
        <v>1767</v>
      </c>
      <c r="K408" s="193" t="s">
        <v>2624</v>
      </c>
      <c r="L408" s="193"/>
      <c r="M408" s="5" t="s">
        <v>676</v>
      </c>
      <c r="N408" s="21" t="s">
        <v>663</v>
      </c>
      <c r="O408" s="25"/>
      <c r="P408" s="21" t="s">
        <v>663</v>
      </c>
      <c r="Q408" s="21" t="s">
        <v>16</v>
      </c>
      <c r="R408" s="21" t="s">
        <v>663</v>
      </c>
      <c r="S408" s="21">
        <v>4</v>
      </c>
      <c r="T408" s="21" t="s">
        <v>663</v>
      </c>
      <c r="U408" s="21" t="s">
        <v>663</v>
      </c>
      <c r="V408" s="25"/>
      <c r="W408" s="21" t="s">
        <v>16</v>
      </c>
      <c r="X408" s="21" t="s">
        <v>663</v>
      </c>
      <c r="Y408" s="21" t="s">
        <v>663</v>
      </c>
      <c r="Z408" s="21" t="s">
        <v>4</v>
      </c>
      <c r="AA408" s="21" t="s">
        <v>663</v>
      </c>
      <c r="AB408" s="21"/>
      <c r="AC408" s="214"/>
      <c r="AD408" s="214"/>
      <c r="AE408" s="21" t="s">
        <v>4</v>
      </c>
      <c r="AF408" s="21" t="s">
        <v>16</v>
      </c>
      <c r="AG408" s="21" t="s">
        <v>4</v>
      </c>
      <c r="AH408" s="21" t="s">
        <v>664</v>
      </c>
      <c r="AI408" s="21">
        <v>3</v>
      </c>
      <c r="AJ408" s="21">
        <v>3</v>
      </c>
      <c r="AK408" s="21">
        <v>3</v>
      </c>
      <c r="AL408" s="21" t="s">
        <v>16</v>
      </c>
      <c r="AM408" s="195" t="s">
        <v>3447</v>
      </c>
      <c r="AN408" s="383">
        <v>7257766</v>
      </c>
      <c r="AO408" s="314" t="e">
        <f>VLOOKUP(AN408,#REF!,1,FALSE)</f>
        <v>#REF!</v>
      </c>
      <c r="AP408" s="315">
        <f>VLOOKUP(F408,'Monthly AMS report'!GN:GO,2,FALSE)</f>
        <v>44482</v>
      </c>
      <c r="AQ408" s="316">
        <v>6.5000000000000002E-2</v>
      </c>
      <c r="AR408" s="3"/>
      <c r="AS408" s="3"/>
      <c r="AT408" s="5">
        <v>8</v>
      </c>
      <c r="AU408" s="5">
        <v>16</v>
      </c>
      <c r="AV408" s="5">
        <v>4</v>
      </c>
      <c r="AW408" s="5"/>
      <c r="AX408" s="5"/>
      <c r="AY408" s="5"/>
      <c r="AZ408" s="3"/>
      <c r="BA408" s="3"/>
      <c r="BB408" s="3"/>
      <c r="BC408" s="3" t="s">
        <v>716</v>
      </c>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c r="DA408" s="3"/>
      <c r="DB408" s="3"/>
      <c r="DC408" s="3"/>
      <c r="DD408" s="3"/>
      <c r="DE408" s="3"/>
      <c r="DF408" s="3"/>
      <c r="DG408" s="3"/>
      <c r="DH408" s="3"/>
      <c r="DI408" s="3"/>
      <c r="DJ408" s="3"/>
      <c r="DK408" s="3"/>
      <c r="DL408" s="3"/>
      <c r="DM408" s="3"/>
      <c r="DN408" s="3"/>
      <c r="DO408" s="3"/>
      <c r="DP408" s="3"/>
      <c r="DQ408" s="3"/>
      <c r="DR408" s="3"/>
      <c r="DS408" s="3"/>
      <c r="DT408" s="3"/>
      <c r="DU408" s="3"/>
      <c r="DV408" s="3"/>
      <c r="DW408" s="3"/>
      <c r="DX408" s="3"/>
      <c r="DY408" s="3"/>
      <c r="DZ408" s="3"/>
      <c r="EA408" s="3"/>
      <c r="EB408" s="3"/>
      <c r="EC408" s="3"/>
      <c r="ED408" s="3"/>
      <c r="EE408" s="3"/>
      <c r="EF408" s="3"/>
      <c r="EG408" s="3"/>
      <c r="EH408" s="3"/>
      <c r="EI408" s="3"/>
      <c r="EJ408" s="3"/>
      <c r="EK408" s="3"/>
      <c r="EL408" s="3"/>
      <c r="EM408" s="3"/>
      <c r="EN408" s="3"/>
      <c r="EO408" s="3"/>
      <c r="EP408" s="3"/>
      <c r="EQ408" s="3"/>
      <c r="ER408" s="3"/>
      <c r="ES408" s="3"/>
      <c r="ET408" s="3"/>
      <c r="EU408" s="3"/>
      <c r="EV408" s="3"/>
      <c r="EW408" s="3"/>
      <c r="EX408" s="3"/>
      <c r="EY408" s="3"/>
      <c r="EZ408" s="3"/>
      <c r="FA408" s="3"/>
      <c r="FB408" s="3"/>
      <c r="FC408" s="3"/>
      <c r="FD408" s="3"/>
      <c r="FE408" s="3"/>
      <c r="FF408" s="3"/>
      <c r="FG408" s="3"/>
      <c r="FH408" s="3"/>
      <c r="FI408" s="3"/>
      <c r="FJ408" s="3"/>
      <c r="FK408" s="3"/>
      <c r="FL408" s="3"/>
      <c r="FM408" s="3"/>
      <c r="FN408" s="3"/>
      <c r="FO408" s="3"/>
      <c r="FP408" s="3"/>
      <c r="FQ408" s="3"/>
      <c r="FR408" s="3"/>
      <c r="FS408" s="3"/>
      <c r="FT408" s="3"/>
      <c r="FU408" s="3"/>
      <c r="FV408" s="3"/>
      <c r="FW408" s="19"/>
    </row>
    <row r="409" spans="1:179" ht="16.5" customHeight="1" x14ac:dyDescent="0.2">
      <c r="A409" s="43" t="s">
        <v>1864</v>
      </c>
      <c r="B409" s="3"/>
      <c r="C409" s="323" t="s">
        <v>1865</v>
      </c>
      <c r="D409" s="5" t="str">
        <f>VLOOKUP(F409,route!A:B,2,FALSE)</f>
        <v>P3 Dryer</v>
      </c>
      <c r="E409" s="233">
        <v>2257</v>
      </c>
      <c r="F409" s="265" t="s">
        <v>503</v>
      </c>
      <c r="G409" s="231" t="s">
        <v>1866</v>
      </c>
      <c r="H409" s="193" t="s">
        <v>3448</v>
      </c>
      <c r="I409" s="193" t="s">
        <v>1866</v>
      </c>
      <c r="K409" s="193" t="s">
        <v>3430</v>
      </c>
      <c r="L409" s="193"/>
      <c r="M409" s="5" t="s">
        <v>676</v>
      </c>
      <c r="N409" s="21" t="s">
        <v>663</v>
      </c>
      <c r="O409" s="25"/>
      <c r="P409" s="21" t="s">
        <v>663</v>
      </c>
      <c r="Q409" s="21" t="s">
        <v>16</v>
      </c>
      <c r="R409" s="21" t="s">
        <v>663</v>
      </c>
      <c r="S409" s="21" t="s">
        <v>16</v>
      </c>
      <c r="T409" s="21" t="s">
        <v>16</v>
      </c>
      <c r="U409" s="21" t="s">
        <v>16</v>
      </c>
      <c r="V409" s="25"/>
      <c r="W409" s="21" t="s">
        <v>16</v>
      </c>
      <c r="X409" s="21" t="s">
        <v>16</v>
      </c>
      <c r="Y409" s="21" t="s">
        <v>16</v>
      </c>
      <c r="Z409" s="21">
        <v>2</v>
      </c>
      <c r="AA409" s="21" t="s">
        <v>16</v>
      </c>
      <c r="AB409" s="21"/>
      <c r="AC409" s="214"/>
      <c r="AD409" s="214"/>
      <c r="AE409" s="21" t="s">
        <v>16</v>
      </c>
      <c r="AF409" s="21" t="s">
        <v>16</v>
      </c>
      <c r="AG409" s="21" t="s">
        <v>16</v>
      </c>
      <c r="AH409" s="21" t="s">
        <v>16</v>
      </c>
      <c r="AI409" s="21" t="s">
        <v>4</v>
      </c>
      <c r="AJ409" s="21" t="s">
        <v>4</v>
      </c>
      <c r="AK409" s="21" t="s">
        <v>16</v>
      </c>
      <c r="AL409" s="21" t="s">
        <v>16</v>
      </c>
      <c r="AM409" s="25" t="s">
        <v>1867</v>
      </c>
      <c r="AN409" s="387" t="s">
        <v>598</v>
      </c>
      <c r="AO409" s="314" t="e">
        <f>VLOOKUP(AN409,#REF!,1,FALSE)</f>
        <v>#REF!</v>
      </c>
      <c r="AP409" s="315">
        <f>VLOOKUP(F409,'Monthly AMS report'!GN:GO,2,FALSE)</f>
        <v>44469</v>
      </c>
      <c r="AQ409" s="316" t="e">
        <v>#N/A</v>
      </c>
      <c r="AR409" s="3"/>
      <c r="AS409" s="3"/>
      <c r="AT409" s="5">
        <v>1</v>
      </c>
      <c r="AU409" s="5">
        <v>8</v>
      </c>
      <c r="AV409" s="5">
        <v>28</v>
      </c>
      <c r="AW409" s="5"/>
      <c r="AX409" s="5"/>
      <c r="AY409" s="5"/>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c r="DA409" s="3"/>
      <c r="DB409" s="3"/>
      <c r="DC409" s="3"/>
      <c r="DD409" s="3"/>
      <c r="DE409" s="3"/>
      <c r="DF409" s="3"/>
      <c r="DG409" s="3"/>
      <c r="DH409" s="3"/>
      <c r="DI409" s="3"/>
      <c r="DJ409" s="3"/>
      <c r="DK409" s="3"/>
      <c r="DL409" s="3"/>
      <c r="DM409" s="3"/>
      <c r="DN409" s="3"/>
      <c r="DO409" s="3"/>
      <c r="DP409" s="3"/>
      <c r="DQ409" s="3"/>
      <c r="DR409" s="3"/>
      <c r="DS409" s="3"/>
      <c r="DT409" s="3"/>
      <c r="DU409" s="3"/>
      <c r="DV409" s="3"/>
      <c r="DW409" s="3"/>
      <c r="DX409" s="3"/>
      <c r="DY409" s="3"/>
      <c r="DZ409" s="3"/>
      <c r="EA409" s="3"/>
      <c r="EB409" s="3"/>
      <c r="EC409" s="3"/>
      <c r="ED409" s="3"/>
      <c r="EE409" s="3"/>
      <c r="EF409" s="3"/>
      <c r="EG409" s="3"/>
      <c r="EH409" s="3"/>
      <c r="EI409" s="3"/>
      <c r="EJ409" s="3"/>
      <c r="EK409" s="3"/>
      <c r="EL409" s="3"/>
      <c r="EM409" s="3"/>
      <c r="EN409" s="3"/>
      <c r="EO409" s="3"/>
      <c r="EP409" s="3"/>
      <c r="EQ409" s="3"/>
      <c r="ER409" s="3"/>
      <c r="ES409" s="3"/>
      <c r="ET409" s="3"/>
      <c r="EU409" s="3"/>
      <c r="EV409" s="3"/>
      <c r="EW409" s="3"/>
      <c r="EX409" s="3"/>
      <c r="EY409" s="3"/>
      <c r="EZ409" s="3"/>
      <c r="FA409" s="3"/>
      <c r="FB409" s="3"/>
      <c r="FC409" s="3"/>
      <c r="FD409" s="3"/>
      <c r="FE409" s="3"/>
      <c r="FF409" s="3"/>
      <c r="FG409" s="3"/>
      <c r="FH409" s="3"/>
      <c r="FI409" s="3"/>
      <c r="FJ409" s="3"/>
      <c r="FK409" s="3"/>
      <c r="FL409" s="3"/>
      <c r="FM409" s="3"/>
      <c r="FN409" s="3"/>
      <c r="FO409" s="3"/>
      <c r="FP409" s="3"/>
      <c r="FQ409" s="3"/>
      <c r="FR409" s="3"/>
      <c r="FS409" s="3"/>
      <c r="FT409" s="3"/>
      <c r="FU409" s="3"/>
      <c r="FV409" s="3"/>
      <c r="FW409" s="19"/>
    </row>
    <row r="410" spans="1:179" ht="16.5" customHeight="1" x14ac:dyDescent="0.25">
      <c r="A410" s="136" t="s">
        <v>1868</v>
      </c>
      <c r="B410" s="197"/>
      <c r="C410" s="325" t="s">
        <v>1869</v>
      </c>
      <c r="D410" s="5" t="str">
        <f>VLOOKUP(F410,route!A:B,2,FALSE)</f>
        <v>P3 Dryer</v>
      </c>
      <c r="E410" s="233">
        <v>2262</v>
      </c>
      <c r="F410" s="265" t="s">
        <v>504</v>
      </c>
      <c r="G410" s="231" t="s">
        <v>1870</v>
      </c>
      <c r="H410" s="193" t="s">
        <v>3449</v>
      </c>
      <c r="I410" s="193" t="s">
        <v>1870</v>
      </c>
      <c r="K410" s="193" t="s">
        <v>3430</v>
      </c>
      <c r="L410" s="193"/>
      <c r="M410" s="5" t="s">
        <v>676</v>
      </c>
      <c r="N410" s="21" t="s">
        <v>663</v>
      </c>
      <c r="O410" s="25"/>
      <c r="P410" s="21" t="s">
        <v>16</v>
      </c>
      <c r="Q410" s="21" t="s">
        <v>16</v>
      </c>
      <c r="R410" s="21" t="s">
        <v>663</v>
      </c>
      <c r="S410" s="21" t="s">
        <v>16</v>
      </c>
      <c r="T410" s="21" t="s">
        <v>16</v>
      </c>
      <c r="U410" s="21" t="s">
        <v>16</v>
      </c>
      <c r="V410" s="25"/>
      <c r="W410" s="21" t="s">
        <v>16</v>
      </c>
      <c r="X410" s="21" t="s">
        <v>16</v>
      </c>
      <c r="Y410" s="21" t="s">
        <v>16</v>
      </c>
      <c r="Z410" s="21">
        <v>3</v>
      </c>
      <c r="AA410" s="21" t="s">
        <v>16</v>
      </c>
      <c r="AB410" s="21"/>
      <c r="AC410" s="214"/>
      <c r="AD410" s="214"/>
      <c r="AE410" s="21" t="s">
        <v>16</v>
      </c>
      <c r="AF410" s="21" t="s">
        <v>16</v>
      </c>
      <c r="AG410" s="21" t="s">
        <v>16</v>
      </c>
      <c r="AH410" s="21" t="s">
        <v>16</v>
      </c>
      <c r="AI410" s="21" t="s">
        <v>4</v>
      </c>
      <c r="AJ410" s="21" t="s">
        <v>16</v>
      </c>
      <c r="AK410" s="21" t="s">
        <v>16</v>
      </c>
      <c r="AL410" s="21" t="s">
        <v>16</v>
      </c>
      <c r="AM410" s="23" t="s">
        <v>1871</v>
      </c>
      <c r="AN410" s="387" t="s">
        <v>598</v>
      </c>
      <c r="AO410" s="314" t="e">
        <f>VLOOKUP(AN410,#REF!,1,FALSE)</f>
        <v>#REF!</v>
      </c>
      <c r="AP410" s="315">
        <f>VLOOKUP(F410,'Monthly AMS report'!GN:GO,2,FALSE)</f>
        <v>44439</v>
      </c>
      <c r="AQ410" s="316" t="e">
        <v>#N/A</v>
      </c>
      <c r="AR410" s="3"/>
      <c r="AS410" s="3"/>
      <c r="AT410" s="5">
        <v>1</v>
      </c>
      <c r="AU410" s="5">
        <v>8</v>
      </c>
      <c r="AV410" s="5">
        <v>28</v>
      </c>
      <c r="AW410" s="5"/>
      <c r="AX410" s="5"/>
      <c r="AY410" s="5"/>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c r="DA410" s="3"/>
      <c r="DB410" s="3"/>
      <c r="DC410" s="3"/>
      <c r="DD410" s="3"/>
      <c r="DE410" s="3"/>
      <c r="DF410" s="3"/>
      <c r="DG410" s="3"/>
      <c r="DH410" s="3"/>
      <c r="DI410" s="3"/>
      <c r="DJ410" s="3"/>
      <c r="DK410" s="3"/>
      <c r="DL410" s="3"/>
      <c r="DM410" s="3"/>
      <c r="DN410" s="3"/>
      <c r="DO410" s="3"/>
      <c r="DP410" s="3"/>
      <c r="DQ410" s="3"/>
      <c r="DR410" s="3"/>
      <c r="DS410" s="3"/>
      <c r="DT410" s="3"/>
      <c r="DU410" s="3"/>
      <c r="DV410" s="3"/>
      <c r="DW410" s="3"/>
      <c r="DX410" s="3"/>
      <c r="DY410" s="3"/>
      <c r="DZ410" s="3"/>
      <c r="EA410" s="3"/>
      <c r="EB410" s="3"/>
      <c r="EC410" s="3"/>
      <c r="ED410" s="3"/>
      <c r="EE410" s="3"/>
      <c r="EF410" s="3"/>
      <c r="EG410" s="3"/>
      <c r="EH410" s="3"/>
      <c r="EI410" s="3"/>
      <c r="EJ410" s="3"/>
      <c r="EK410" s="3"/>
      <c r="EL410" s="3"/>
      <c r="EM410" s="3"/>
      <c r="EN410" s="3"/>
      <c r="EO410" s="3"/>
      <c r="EP410" s="3"/>
      <c r="EQ410" s="3"/>
      <c r="ER410" s="3"/>
      <c r="ES410" s="3"/>
      <c r="ET410" s="3"/>
      <c r="EU410" s="3"/>
      <c r="EV410" s="3"/>
      <c r="EW410" s="3"/>
      <c r="EX410" s="3"/>
      <c r="EY410" s="3"/>
      <c r="EZ410" s="3"/>
      <c r="FA410" s="3"/>
      <c r="FB410" s="3"/>
      <c r="FC410" s="3"/>
      <c r="FD410" s="3"/>
      <c r="FE410" s="3"/>
      <c r="FF410" s="3"/>
      <c r="FG410" s="3"/>
      <c r="FH410" s="3"/>
      <c r="FI410" s="3"/>
      <c r="FJ410" s="3"/>
      <c r="FK410" s="3"/>
      <c r="FL410" s="3"/>
      <c r="FM410" s="3"/>
      <c r="FN410" s="3"/>
      <c r="FO410" s="3"/>
      <c r="FP410" s="3"/>
      <c r="FQ410" s="3"/>
      <c r="FR410" s="3"/>
      <c r="FS410" s="3"/>
      <c r="FT410" s="3"/>
      <c r="FU410" s="3"/>
      <c r="FV410" s="3"/>
      <c r="FW410" s="19"/>
    </row>
    <row r="411" spans="1:179" ht="16.5" customHeight="1" x14ac:dyDescent="0.25">
      <c r="A411" s="44" t="s">
        <v>1749</v>
      </c>
      <c r="B411" s="3"/>
      <c r="C411" s="44" t="s">
        <v>1750</v>
      </c>
      <c r="D411" s="5" t="str">
        <f>VLOOKUP(F411,route!A:B,2,FALSE)</f>
        <v>P3 Dryer</v>
      </c>
      <c r="E411" s="193">
        <v>6660</v>
      </c>
      <c r="F411" s="265" t="s">
        <v>29</v>
      </c>
      <c r="G411" s="231" t="s">
        <v>1751</v>
      </c>
      <c r="H411" s="193" t="s">
        <v>3450</v>
      </c>
      <c r="I411" s="193" t="s">
        <v>1751</v>
      </c>
      <c r="K411" s="193" t="s">
        <v>2624</v>
      </c>
      <c r="L411" s="193"/>
      <c r="M411" s="5" t="s">
        <v>676</v>
      </c>
      <c r="N411" s="21" t="s">
        <v>663</v>
      </c>
      <c r="O411" s="25"/>
      <c r="P411" s="21" t="s">
        <v>663</v>
      </c>
      <c r="Q411" s="21" t="s">
        <v>16</v>
      </c>
      <c r="R411" s="21" t="s">
        <v>663</v>
      </c>
      <c r="S411" s="21" t="s">
        <v>16</v>
      </c>
      <c r="T411" s="21" t="s">
        <v>16</v>
      </c>
      <c r="U411" s="21" t="s">
        <v>663</v>
      </c>
      <c r="V411" s="25"/>
      <c r="W411" s="21" t="s">
        <v>16</v>
      </c>
      <c r="X411" s="21" t="s">
        <v>663</v>
      </c>
      <c r="Y411" s="21" t="s">
        <v>16</v>
      </c>
      <c r="Z411" s="21">
        <v>2</v>
      </c>
      <c r="AA411" s="21">
        <v>2</v>
      </c>
      <c r="AB411" s="21"/>
      <c r="AC411" s="214"/>
      <c r="AD411" s="214"/>
      <c r="AE411" s="21">
        <v>2</v>
      </c>
      <c r="AF411" s="21" t="s">
        <v>16</v>
      </c>
      <c r="AG411" s="21" t="s">
        <v>4</v>
      </c>
      <c r="AH411" s="21" t="s">
        <v>16</v>
      </c>
      <c r="AI411" s="21" t="s">
        <v>16</v>
      </c>
      <c r="AJ411" s="21" t="s">
        <v>4</v>
      </c>
      <c r="AK411" s="21" t="s">
        <v>4</v>
      </c>
      <c r="AL411" s="21" t="s">
        <v>16</v>
      </c>
      <c r="AM411" s="201" t="s">
        <v>3451</v>
      </c>
      <c r="AN411" s="387" t="s">
        <v>598</v>
      </c>
      <c r="AO411" s="314" t="e">
        <f>VLOOKUP(AN411,#REF!,1,FALSE)</f>
        <v>#REF!</v>
      </c>
      <c r="AP411" s="315">
        <f>VLOOKUP(F411,'Monthly AMS report'!GN:GO,2,FALSE)</f>
        <v>44482</v>
      </c>
      <c r="AQ411" s="316" t="e">
        <v>#N/A</v>
      </c>
      <c r="AR411" s="3"/>
      <c r="AS411" s="3"/>
      <c r="AT411" s="5">
        <v>4</v>
      </c>
      <c r="AU411" s="5">
        <v>16</v>
      </c>
      <c r="AV411" s="5">
        <v>51</v>
      </c>
      <c r="AW411" s="5"/>
      <c r="AX411" s="5"/>
      <c r="AY411" s="5"/>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c r="DA411" s="3"/>
      <c r="DB411" s="3"/>
      <c r="DC411" s="3"/>
      <c r="DD411" s="3"/>
      <c r="DE411" s="3"/>
      <c r="DF411" s="3"/>
      <c r="DG411" s="3"/>
      <c r="DH411" s="3"/>
      <c r="DI411" s="3"/>
      <c r="DJ411" s="3"/>
      <c r="DK411" s="3"/>
      <c r="DL411" s="3"/>
      <c r="DM411" s="3"/>
      <c r="DN411" s="3"/>
      <c r="DO411" s="3"/>
      <c r="DP411" s="3"/>
      <c r="DQ411" s="3"/>
      <c r="DR411" s="3"/>
      <c r="DS411" s="3"/>
      <c r="DT411" s="3"/>
      <c r="DU411" s="3"/>
      <c r="DV411" s="3"/>
      <c r="DW411" s="3"/>
      <c r="DX411" s="3"/>
      <c r="DY411" s="3"/>
      <c r="DZ411" s="3"/>
      <c r="EA411" s="3"/>
      <c r="EB411" s="3"/>
      <c r="EC411" s="3"/>
      <c r="ED411" s="3"/>
      <c r="EE411" s="3"/>
      <c r="EF411" s="3"/>
      <c r="EG411" s="3"/>
      <c r="EH411" s="3"/>
      <c r="EI411" s="3"/>
      <c r="EJ411" s="3"/>
      <c r="EK411" s="3"/>
      <c r="EL411" s="3"/>
      <c r="EM411" s="3"/>
      <c r="EN411" s="3"/>
      <c r="EO411" s="3"/>
      <c r="EP411" s="3"/>
      <c r="EQ411" s="3"/>
      <c r="ER411" s="3"/>
      <c r="ES411" s="3"/>
      <c r="ET411" s="3"/>
      <c r="EU411" s="3"/>
      <c r="EV411" s="3"/>
      <c r="EW411" s="3"/>
      <c r="EX411" s="3"/>
      <c r="EY411" s="3"/>
      <c r="EZ411" s="3"/>
      <c r="FA411" s="3"/>
      <c r="FB411" s="3"/>
      <c r="FC411" s="3"/>
      <c r="FD411" s="3"/>
      <c r="FE411" s="3"/>
      <c r="FF411" s="3"/>
      <c r="FG411" s="3"/>
      <c r="FH411" s="3"/>
      <c r="FI411" s="3"/>
      <c r="FJ411" s="3"/>
      <c r="FK411" s="3"/>
      <c r="FL411" s="3"/>
      <c r="FM411" s="3"/>
      <c r="FN411" s="3"/>
      <c r="FO411" s="3"/>
      <c r="FP411" s="3"/>
      <c r="FQ411" s="3"/>
      <c r="FR411" s="3"/>
      <c r="FS411" s="3"/>
      <c r="FT411" s="3"/>
      <c r="FU411" s="3"/>
      <c r="FV411" s="3"/>
      <c r="FW411" s="19"/>
    </row>
    <row r="412" spans="1:179" ht="16.5" customHeight="1" x14ac:dyDescent="0.2">
      <c r="A412" s="43" t="s">
        <v>1877</v>
      </c>
      <c r="B412" s="3"/>
      <c r="C412" s="323" t="s">
        <v>1878</v>
      </c>
      <c r="D412" s="5" t="str">
        <f>VLOOKUP(F412,route!A:B,2,FALSE)</f>
        <v>P3 Dryer</v>
      </c>
      <c r="E412" s="233">
        <v>2184</v>
      </c>
      <c r="F412" s="265" t="s">
        <v>32</v>
      </c>
      <c r="G412" s="231" t="s">
        <v>1879</v>
      </c>
      <c r="H412" s="247" t="s">
        <v>3452</v>
      </c>
      <c r="I412" s="193" t="s">
        <v>1879</v>
      </c>
      <c r="K412" s="193" t="s">
        <v>3430</v>
      </c>
      <c r="L412" s="193"/>
      <c r="M412" s="5" t="s">
        <v>676</v>
      </c>
      <c r="N412" s="21" t="s">
        <v>663</v>
      </c>
      <c r="O412" s="25"/>
      <c r="P412" s="21" t="s">
        <v>16</v>
      </c>
      <c r="Q412" s="21" t="s">
        <v>16</v>
      </c>
      <c r="R412" s="21" t="s">
        <v>16</v>
      </c>
      <c r="S412" s="21" t="s">
        <v>16</v>
      </c>
      <c r="T412" s="21" t="s">
        <v>16</v>
      </c>
      <c r="U412" s="21" t="s">
        <v>16</v>
      </c>
      <c r="V412" s="25"/>
      <c r="W412" s="21" t="s">
        <v>16</v>
      </c>
      <c r="X412" s="21" t="s">
        <v>16</v>
      </c>
      <c r="Y412" s="21" t="s">
        <v>16</v>
      </c>
      <c r="Z412" s="21" t="s">
        <v>16</v>
      </c>
      <c r="AA412" s="21" t="s">
        <v>16</v>
      </c>
      <c r="AB412" s="21"/>
      <c r="AC412" s="214"/>
      <c r="AD412" s="214"/>
      <c r="AE412" s="21" t="s">
        <v>16</v>
      </c>
      <c r="AF412" s="21" t="s">
        <v>16</v>
      </c>
      <c r="AG412" s="21" t="s">
        <v>4</v>
      </c>
      <c r="AH412" s="21" t="s">
        <v>16</v>
      </c>
      <c r="AI412" s="21" t="s">
        <v>16</v>
      </c>
      <c r="AJ412" s="21" t="s">
        <v>16</v>
      </c>
      <c r="AK412" s="21" t="s">
        <v>16</v>
      </c>
      <c r="AL412" s="21" t="s">
        <v>16</v>
      </c>
      <c r="AM412" s="23" t="s">
        <v>1880</v>
      </c>
      <c r="AN412" s="387"/>
      <c r="AO412" s="314" t="e">
        <f>VLOOKUP(AN412,#REF!,1,FALSE)</f>
        <v>#REF!</v>
      </c>
      <c r="AP412" s="315">
        <f>VLOOKUP(F412,'Monthly AMS report'!GN:GO,2,FALSE)</f>
        <v>44368</v>
      </c>
      <c r="AQ412" s="316" t="e">
        <v>#N/A</v>
      </c>
      <c r="AR412" s="3"/>
      <c r="AS412" s="3"/>
      <c r="AT412" s="5">
        <v>1</v>
      </c>
      <c r="AU412" s="5">
        <v>16</v>
      </c>
      <c r="AV412" s="5">
        <v>16</v>
      </c>
      <c r="AW412" s="5"/>
      <c r="AX412" s="5"/>
      <c r="AY412" s="5"/>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c r="DA412" s="3"/>
      <c r="DB412" s="3"/>
      <c r="DC412" s="3"/>
      <c r="DD412" s="3"/>
      <c r="DE412" s="3"/>
      <c r="DF412" s="3"/>
      <c r="DG412" s="3"/>
      <c r="DH412" s="3"/>
      <c r="DI412" s="3"/>
      <c r="DJ412" s="3"/>
      <c r="DK412" s="3"/>
      <c r="DL412" s="3"/>
      <c r="DM412" s="3"/>
      <c r="DN412" s="3"/>
      <c r="DO412" s="3"/>
      <c r="DP412" s="3"/>
      <c r="DQ412" s="3"/>
      <c r="DR412" s="3"/>
      <c r="DS412" s="3"/>
      <c r="DT412" s="3"/>
      <c r="DU412" s="3"/>
      <c r="DV412" s="3"/>
      <c r="DW412" s="3"/>
      <c r="DX412" s="3"/>
      <c r="DY412" s="3"/>
      <c r="DZ412" s="3"/>
      <c r="EA412" s="3"/>
      <c r="EB412" s="3"/>
      <c r="EC412" s="3"/>
      <c r="ED412" s="3"/>
      <c r="EE412" s="3"/>
      <c r="EF412" s="3"/>
      <c r="EG412" s="3"/>
      <c r="EH412" s="3"/>
      <c r="EI412" s="3"/>
      <c r="EJ412" s="3"/>
      <c r="EK412" s="3"/>
      <c r="EL412" s="3"/>
      <c r="EM412" s="3"/>
      <c r="EN412" s="3"/>
      <c r="EO412" s="3"/>
      <c r="EP412" s="3"/>
      <c r="EQ412" s="3"/>
      <c r="ER412" s="3"/>
      <c r="ES412" s="3"/>
      <c r="ET412" s="3"/>
      <c r="EU412" s="3"/>
      <c r="EV412" s="3"/>
      <c r="EW412" s="3"/>
      <c r="EX412" s="3"/>
      <c r="EY412" s="3"/>
      <c r="EZ412" s="3"/>
      <c r="FA412" s="3"/>
      <c r="FB412" s="3"/>
      <c r="FC412" s="3"/>
      <c r="FD412" s="3"/>
      <c r="FE412" s="3"/>
      <c r="FF412" s="3"/>
      <c r="FG412" s="3"/>
      <c r="FH412" s="3"/>
      <c r="FI412" s="3"/>
      <c r="FJ412" s="3"/>
      <c r="FK412" s="3"/>
      <c r="FL412" s="3"/>
      <c r="FM412" s="3"/>
      <c r="FN412" s="3"/>
      <c r="FO412" s="3"/>
      <c r="FP412" s="3"/>
      <c r="FQ412" s="3"/>
      <c r="FR412" s="3"/>
      <c r="FS412" s="3"/>
      <c r="FT412" s="3"/>
      <c r="FU412" s="3"/>
      <c r="FV412" s="3"/>
      <c r="FW412" s="19"/>
    </row>
    <row r="413" spans="1:179" ht="16.5" customHeight="1" x14ac:dyDescent="0.25">
      <c r="A413" s="136" t="s">
        <v>1815</v>
      </c>
      <c r="B413" s="197"/>
      <c r="C413" s="325" t="s">
        <v>1816</v>
      </c>
      <c r="D413" s="5" t="str">
        <f>VLOOKUP(F413,route!A:B,2,FALSE)</f>
        <v>South Util</v>
      </c>
      <c r="E413" s="193" t="s">
        <v>2534</v>
      </c>
      <c r="F413" s="265" t="s">
        <v>531</v>
      </c>
      <c r="G413" s="231" t="s">
        <v>1817</v>
      </c>
      <c r="H413" s="193" t="s">
        <v>3453</v>
      </c>
      <c r="I413" s="193" t="s">
        <v>1817</v>
      </c>
      <c r="K413" s="193" t="s">
        <v>3454</v>
      </c>
      <c r="L413" s="193"/>
      <c r="M413" s="5" t="s">
        <v>662</v>
      </c>
      <c r="N413" s="21" t="s">
        <v>16</v>
      </c>
      <c r="O413" s="25"/>
      <c r="P413" s="21" t="s">
        <v>16</v>
      </c>
      <c r="Q413" s="21" t="s">
        <v>16</v>
      </c>
      <c r="R413" s="21" t="s">
        <v>16</v>
      </c>
      <c r="S413" s="21" t="s">
        <v>16</v>
      </c>
      <c r="T413" s="21" t="s">
        <v>664</v>
      </c>
      <c r="U413" s="21" t="s">
        <v>16</v>
      </c>
      <c r="V413" s="21"/>
      <c r="W413" s="21" t="s">
        <v>16</v>
      </c>
      <c r="X413" s="21" t="s">
        <v>16</v>
      </c>
      <c r="Y413" s="21" t="s">
        <v>2083</v>
      </c>
      <c r="Z413" s="21">
        <v>3</v>
      </c>
      <c r="AA413" s="21">
        <v>2</v>
      </c>
      <c r="AB413" s="21"/>
      <c r="AC413" s="214"/>
      <c r="AD413" s="214"/>
      <c r="AE413" s="21">
        <v>2</v>
      </c>
      <c r="AF413" s="21">
        <v>3</v>
      </c>
      <c r="AG413" s="21">
        <v>3</v>
      </c>
      <c r="AH413" s="21" t="s">
        <v>16</v>
      </c>
      <c r="AI413" s="21" t="s">
        <v>664</v>
      </c>
      <c r="AJ413" s="21" t="s">
        <v>664</v>
      </c>
      <c r="AK413" s="21" t="s">
        <v>819</v>
      </c>
      <c r="AL413" s="21" t="s">
        <v>16</v>
      </c>
      <c r="AM413" s="201" t="s">
        <v>3455</v>
      </c>
      <c r="AN413" s="386">
        <v>7253893</v>
      </c>
      <c r="AO413" s="314" t="e">
        <f>VLOOKUP(AN413,#REF!,1,FALSE)</f>
        <v>#REF!</v>
      </c>
      <c r="AP413" s="315">
        <f>VLOOKUP(F413,'Monthly AMS report'!GN:GO,2,FALSE)</f>
        <v>44476</v>
      </c>
      <c r="AQ413" s="316" t="e">
        <v>#N/A</v>
      </c>
      <c r="AR413" s="3"/>
      <c r="AS413" s="3"/>
      <c r="AT413" s="5"/>
      <c r="AU413" s="5">
        <v>16</v>
      </c>
      <c r="AV413" s="5">
        <v>4</v>
      </c>
      <c r="AW413" s="5"/>
      <c r="AX413" s="5"/>
      <c r="AY413" s="5"/>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c r="DA413" s="3"/>
      <c r="DB413" s="3"/>
      <c r="DC413" s="3"/>
      <c r="DD413" s="3"/>
      <c r="DE413" s="3"/>
      <c r="DF413" s="3"/>
      <c r="DG413" s="3"/>
      <c r="DH413" s="3"/>
      <c r="DI413" s="3"/>
      <c r="DJ413" s="3"/>
      <c r="DK413" s="3"/>
      <c r="DL413" s="3"/>
      <c r="DM413" s="3"/>
      <c r="DN413" s="3"/>
      <c r="DO413" s="3"/>
      <c r="DP413" s="3"/>
      <c r="DQ413" s="3"/>
      <c r="DR413" s="3"/>
      <c r="DS413" s="3"/>
      <c r="DT413" s="3"/>
      <c r="DU413" s="3"/>
      <c r="DV413" s="3"/>
      <c r="DW413" s="3"/>
      <c r="DX413" s="3"/>
      <c r="DY413" s="3"/>
      <c r="DZ413" s="3"/>
      <c r="EA413" s="3"/>
      <c r="EB413" s="3"/>
      <c r="EC413" s="3"/>
      <c r="ED413" s="3"/>
      <c r="EE413" s="3"/>
      <c r="EF413" s="3"/>
      <c r="EG413" s="3"/>
      <c r="EH413" s="3"/>
      <c r="EI413" s="3"/>
      <c r="EJ413" s="3"/>
      <c r="EK413" s="3"/>
      <c r="EL413" s="3"/>
      <c r="EM413" s="3"/>
      <c r="EN413" s="3"/>
      <c r="EO413" s="3"/>
      <c r="EP413" s="3"/>
      <c r="EQ413" s="3"/>
      <c r="ER413" s="3"/>
      <c r="ES413" s="3"/>
      <c r="ET413" s="3"/>
      <c r="EU413" s="3"/>
      <c r="EV413" s="3"/>
      <c r="EW413" s="3"/>
      <c r="EX413" s="3"/>
      <c r="EY413" s="3"/>
      <c r="EZ413" s="3"/>
      <c r="FA413" s="3"/>
      <c r="FB413" s="3"/>
      <c r="FC413" s="3"/>
      <c r="FD413" s="3"/>
      <c r="FE413" s="3"/>
      <c r="FF413" s="3"/>
      <c r="FG413" s="3"/>
      <c r="FH413" s="3"/>
      <c r="FI413" s="3"/>
      <c r="FJ413" s="3"/>
      <c r="FK413" s="3"/>
      <c r="FL413" s="3"/>
      <c r="FM413" s="3"/>
      <c r="FN413" s="3"/>
      <c r="FO413" s="3"/>
      <c r="FP413" s="3"/>
      <c r="FQ413" s="3"/>
      <c r="FR413" s="3"/>
      <c r="FS413" s="3"/>
      <c r="FT413" s="3"/>
      <c r="FU413" s="3"/>
      <c r="FV413" s="3"/>
      <c r="FW413" s="19"/>
    </row>
    <row r="414" spans="1:179" ht="16.5" customHeight="1" x14ac:dyDescent="0.25">
      <c r="A414" s="43" t="s">
        <v>1781</v>
      </c>
      <c r="B414" s="3"/>
      <c r="C414" s="43" t="s">
        <v>1782</v>
      </c>
      <c r="D414" s="5" t="str">
        <f>VLOOKUP(F414,route!A:B,2,FALSE)</f>
        <v>South Util</v>
      </c>
      <c r="E414" s="232"/>
      <c r="F414" s="263" t="s">
        <v>34</v>
      </c>
      <c r="G414" s="231" t="s">
        <v>1782</v>
      </c>
      <c r="H414" s="235"/>
      <c r="J414" s="6"/>
      <c r="L414" s="193"/>
      <c r="M414" s="5" t="s">
        <v>813</v>
      </c>
      <c r="N414" s="25" t="s">
        <v>16</v>
      </c>
      <c r="O414" s="25" t="s">
        <v>16</v>
      </c>
      <c r="P414" s="25" t="s">
        <v>16</v>
      </c>
      <c r="Q414" s="25" t="s">
        <v>16</v>
      </c>
      <c r="R414" s="25" t="s">
        <v>16</v>
      </c>
      <c r="S414" s="25" t="s">
        <v>16</v>
      </c>
      <c r="T414" s="25" t="s">
        <v>16</v>
      </c>
      <c r="U414" s="25" t="s">
        <v>16</v>
      </c>
      <c r="V414" s="25"/>
      <c r="W414" s="25" t="s">
        <v>16</v>
      </c>
      <c r="X414" s="25" t="s">
        <v>16</v>
      </c>
      <c r="Y414" s="25" t="s">
        <v>16</v>
      </c>
      <c r="Z414" s="25" t="s">
        <v>16</v>
      </c>
      <c r="AA414" s="25" t="s">
        <v>16</v>
      </c>
      <c r="AB414" s="25"/>
      <c r="AC414" s="214"/>
      <c r="AD414" s="214"/>
      <c r="AE414" s="25" t="s">
        <v>16</v>
      </c>
      <c r="AF414" s="25" t="s">
        <v>16</v>
      </c>
      <c r="AG414" s="21" t="s">
        <v>16</v>
      </c>
      <c r="AH414" s="21" t="s">
        <v>16</v>
      </c>
      <c r="AI414" s="21" t="s">
        <v>664</v>
      </c>
      <c r="AJ414" s="21" t="s">
        <v>664</v>
      </c>
      <c r="AK414" s="21" t="s">
        <v>819</v>
      </c>
      <c r="AL414" s="21" t="s">
        <v>16</v>
      </c>
      <c r="AM414" s="24"/>
      <c r="AN414" s="387"/>
      <c r="AO414" s="95"/>
      <c r="AP414" s="315">
        <f>VLOOKUP(F414,'Monthly AMS report'!GN:GO,2,FALSE)</f>
        <v>44476</v>
      </c>
      <c r="AQ414" s="316"/>
      <c r="AR414" s="22"/>
      <c r="AS414" s="22"/>
      <c r="AT414" s="5">
        <v>8</v>
      </c>
      <c r="AV414" s="5"/>
      <c r="AW414" s="5"/>
      <c r="AX414" s="5"/>
      <c r="AY414" s="5"/>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c r="DA414" s="3"/>
      <c r="DB414" s="3"/>
      <c r="DC414" s="3"/>
      <c r="DD414" s="3"/>
      <c r="DE414" s="3"/>
      <c r="DF414" s="3"/>
      <c r="DG414" s="3"/>
      <c r="DH414" s="3"/>
      <c r="DI414" s="3"/>
      <c r="DJ414" s="3"/>
      <c r="DK414" s="3"/>
      <c r="DL414" s="3"/>
      <c r="DM414" s="3"/>
      <c r="DN414" s="3"/>
      <c r="DO414" s="3"/>
      <c r="DP414" s="3"/>
      <c r="DQ414" s="3"/>
      <c r="DR414" s="3"/>
      <c r="DS414" s="3"/>
      <c r="DT414" s="3"/>
      <c r="DU414" s="3"/>
      <c r="DV414" s="3"/>
      <c r="DW414" s="3"/>
      <c r="DX414" s="3"/>
      <c r="DY414" s="3"/>
      <c r="DZ414" s="3"/>
      <c r="EA414" s="3"/>
      <c r="EB414" s="3"/>
      <c r="EC414" s="3"/>
      <c r="ED414" s="3"/>
      <c r="EE414" s="3"/>
      <c r="EF414" s="3"/>
      <c r="EG414" s="3"/>
      <c r="EH414" s="3"/>
      <c r="EI414" s="3"/>
      <c r="EJ414" s="3"/>
      <c r="EK414" s="3"/>
      <c r="EL414" s="3"/>
      <c r="EM414" s="3"/>
      <c r="EN414" s="3"/>
      <c r="EO414" s="3"/>
      <c r="EP414" s="3"/>
      <c r="EQ414" s="3"/>
      <c r="ER414" s="3"/>
      <c r="ES414" s="3"/>
      <c r="ET414" s="3"/>
      <c r="EU414" s="3"/>
      <c r="EV414" s="3"/>
      <c r="EW414" s="3"/>
      <c r="EX414" s="3"/>
      <c r="EY414" s="3"/>
      <c r="EZ414" s="3"/>
      <c r="FA414" s="3"/>
      <c r="FB414" s="3"/>
      <c r="FC414" s="3"/>
      <c r="FD414" s="3"/>
      <c r="FE414" s="3"/>
      <c r="FF414" s="3"/>
      <c r="FG414" s="3"/>
      <c r="FH414" s="3"/>
      <c r="FI414" s="3"/>
      <c r="FJ414" s="3"/>
      <c r="FK414" s="3"/>
      <c r="FL414" s="3"/>
      <c r="FM414" s="3"/>
      <c r="FN414" s="3"/>
      <c r="FO414" s="3"/>
      <c r="FP414" s="3"/>
      <c r="FQ414" s="3"/>
      <c r="FR414" s="3"/>
      <c r="FS414" s="3"/>
      <c r="FT414" s="3"/>
      <c r="FU414" s="3"/>
      <c r="FV414" s="3"/>
      <c r="FW414" s="19"/>
    </row>
    <row r="415" spans="1:179" ht="25.5" customHeight="1" x14ac:dyDescent="0.25">
      <c r="A415" s="1" t="s">
        <v>1892</v>
      </c>
      <c r="C415" s="1" t="s">
        <v>1893</v>
      </c>
      <c r="D415" s="5" t="str">
        <f>VLOOKUP(F415,route!A:B,2,FALSE)</f>
        <v>South Util</v>
      </c>
      <c r="E415" s="232"/>
      <c r="F415" s="263" t="s">
        <v>525</v>
      </c>
      <c r="G415" s="231" t="s">
        <v>1894</v>
      </c>
      <c r="H415" s="235"/>
      <c r="J415" s="6"/>
      <c r="L415" s="193"/>
      <c r="M415" s="5" t="s">
        <v>813</v>
      </c>
      <c r="N415" s="21" t="s">
        <v>1425</v>
      </c>
      <c r="O415" s="21" t="s">
        <v>1425</v>
      </c>
      <c r="P415" s="21" t="s">
        <v>1425</v>
      </c>
      <c r="Q415" s="21" t="s">
        <v>1425</v>
      </c>
      <c r="R415" s="21" t="s">
        <v>1425</v>
      </c>
      <c r="S415" s="21" t="s">
        <v>1425</v>
      </c>
      <c r="T415" s="21" t="s">
        <v>1425</v>
      </c>
      <c r="U415" s="21" t="s">
        <v>1425</v>
      </c>
      <c r="V415" s="21" t="s">
        <v>1425</v>
      </c>
      <c r="W415" s="21" t="s">
        <v>1425</v>
      </c>
      <c r="X415" s="21" t="s">
        <v>1425</v>
      </c>
      <c r="Y415" s="21" t="s">
        <v>1425</v>
      </c>
      <c r="Z415" s="21" t="s">
        <v>1425</v>
      </c>
      <c r="AA415" s="21" t="s">
        <v>1425</v>
      </c>
      <c r="AB415" s="21" t="s">
        <v>1425</v>
      </c>
      <c r="AC415" s="21" t="s">
        <v>1425</v>
      </c>
      <c r="AD415" s="21" t="s">
        <v>1425</v>
      </c>
      <c r="AE415" s="21" t="s">
        <v>1425</v>
      </c>
      <c r="AF415" s="21" t="s">
        <v>1425</v>
      </c>
      <c r="AG415" s="21" t="s">
        <v>1425</v>
      </c>
      <c r="AH415" s="21" t="s">
        <v>1425</v>
      </c>
      <c r="AI415" s="21" t="s">
        <v>814</v>
      </c>
      <c r="AJ415" s="21" t="s">
        <v>814</v>
      </c>
      <c r="AK415" s="21" t="s">
        <v>819</v>
      </c>
      <c r="AL415" s="21" t="s">
        <v>16</v>
      </c>
      <c r="AN415" s="390"/>
      <c r="AP415" s="315">
        <f>VLOOKUP(F415,'Monthly AMS report'!GN:GO,2,FALSE)</f>
        <v>44476</v>
      </c>
      <c r="AQ415" s="351"/>
      <c r="AT415" s="5">
        <v>6</v>
      </c>
      <c r="AV415" s="4"/>
      <c r="AW415" s="4"/>
      <c r="AX415" s="4"/>
      <c r="AY415" s="4"/>
    </row>
    <row r="416" spans="1:179" ht="16.5" customHeight="1" x14ac:dyDescent="0.25">
      <c r="A416" s="43" t="s">
        <v>1889</v>
      </c>
      <c r="B416" s="3"/>
      <c r="C416" s="43" t="s">
        <v>1890</v>
      </c>
      <c r="D416" s="5" t="str">
        <f>VLOOKUP(F416,route!A:B,2,FALSE)</f>
        <v>South Util</v>
      </c>
      <c r="E416" s="232"/>
      <c r="F416" s="263" t="s">
        <v>524</v>
      </c>
      <c r="G416" s="231" t="s">
        <v>1891</v>
      </c>
      <c r="H416" s="235"/>
      <c r="J416" s="6"/>
      <c r="L416" s="193"/>
      <c r="M416" s="5" t="s">
        <v>813</v>
      </c>
      <c r="N416" s="25" t="s">
        <v>16</v>
      </c>
      <c r="O416" s="25" t="s">
        <v>16</v>
      </c>
      <c r="P416" s="25" t="s">
        <v>16</v>
      </c>
      <c r="Q416" s="25" t="s">
        <v>16</v>
      </c>
      <c r="R416" s="25" t="s">
        <v>16</v>
      </c>
      <c r="S416" s="25" t="s">
        <v>16</v>
      </c>
      <c r="T416" s="25" t="s">
        <v>16</v>
      </c>
      <c r="U416" s="25" t="s">
        <v>16</v>
      </c>
      <c r="V416" s="25"/>
      <c r="W416" s="25" t="s">
        <v>16</v>
      </c>
      <c r="X416" s="25" t="s">
        <v>16</v>
      </c>
      <c r="Y416" s="25" t="s">
        <v>16</v>
      </c>
      <c r="Z416" s="25" t="s">
        <v>16</v>
      </c>
      <c r="AA416" s="25" t="s">
        <v>16</v>
      </c>
      <c r="AB416" s="25"/>
      <c r="AC416" s="214"/>
      <c r="AD416" s="214"/>
      <c r="AE416" s="25" t="s">
        <v>16</v>
      </c>
      <c r="AF416" s="25" t="s">
        <v>16</v>
      </c>
      <c r="AG416" s="21" t="s">
        <v>16</v>
      </c>
      <c r="AH416" s="21" t="s">
        <v>664</v>
      </c>
      <c r="AI416" s="21" t="s">
        <v>664</v>
      </c>
      <c r="AJ416" s="21" t="s">
        <v>664</v>
      </c>
      <c r="AK416" s="21" t="s">
        <v>819</v>
      </c>
      <c r="AL416" s="21" t="s">
        <v>16</v>
      </c>
      <c r="AM416" s="24"/>
      <c r="AN416" s="387"/>
      <c r="AO416" s="95"/>
      <c r="AP416" s="315">
        <f>VLOOKUP(F416,'Monthly AMS report'!GN:GO,2,FALSE)</f>
        <v>44476</v>
      </c>
      <c r="AQ416" s="316"/>
      <c r="AR416" s="22"/>
      <c r="AS416" s="22"/>
      <c r="AT416" s="5">
        <v>4</v>
      </c>
      <c r="AV416" s="5"/>
      <c r="AW416" s="5"/>
      <c r="AX416" s="5"/>
      <c r="AY416" s="5"/>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c r="DA416" s="3"/>
      <c r="DB416" s="3"/>
      <c r="DC416" s="3"/>
      <c r="DD416" s="3"/>
      <c r="DE416" s="3"/>
      <c r="DF416" s="3"/>
      <c r="DG416" s="3"/>
      <c r="DH416" s="3"/>
      <c r="DI416" s="3"/>
      <c r="DJ416" s="3"/>
      <c r="DK416" s="3"/>
      <c r="DL416" s="3"/>
      <c r="DM416" s="3"/>
      <c r="DN416" s="3"/>
      <c r="DO416" s="3"/>
      <c r="DP416" s="3"/>
      <c r="DQ416" s="3"/>
      <c r="DR416" s="3"/>
      <c r="DS416" s="3"/>
      <c r="DT416" s="3"/>
      <c r="DU416" s="3"/>
      <c r="DV416" s="3"/>
      <c r="DW416" s="3"/>
      <c r="DX416" s="3"/>
      <c r="DY416" s="3"/>
      <c r="DZ416" s="3"/>
      <c r="EA416" s="3"/>
      <c r="EB416" s="3"/>
      <c r="EC416" s="3"/>
      <c r="ED416" s="3"/>
      <c r="EE416" s="3"/>
      <c r="EF416" s="3"/>
      <c r="EG416" s="3"/>
      <c r="EH416" s="3"/>
      <c r="EI416" s="3"/>
      <c r="EJ416" s="3"/>
      <c r="EK416" s="3"/>
      <c r="EL416" s="3"/>
      <c r="EM416" s="3"/>
      <c r="EN416" s="3"/>
      <c r="EO416" s="3"/>
      <c r="EP416" s="3"/>
      <c r="EQ416" s="3"/>
      <c r="ER416" s="3"/>
      <c r="ES416" s="3"/>
      <c r="ET416" s="3"/>
      <c r="EU416" s="3"/>
      <c r="EV416" s="3"/>
      <c r="EW416" s="3"/>
      <c r="EX416" s="3"/>
      <c r="EY416" s="3"/>
      <c r="EZ416" s="3"/>
      <c r="FA416" s="3"/>
      <c r="FB416" s="3"/>
      <c r="FC416" s="3"/>
      <c r="FD416" s="3"/>
      <c r="FE416" s="3"/>
      <c r="FF416" s="3"/>
      <c r="FG416" s="3"/>
      <c r="FH416" s="3"/>
      <c r="FI416" s="3"/>
      <c r="FJ416" s="3"/>
      <c r="FK416" s="3"/>
      <c r="FL416" s="3"/>
      <c r="FM416" s="3"/>
      <c r="FN416" s="3"/>
      <c r="FO416" s="3"/>
      <c r="FP416" s="3"/>
      <c r="FQ416" s="3"/>
      <c r="FR416" s="3"/>
      <c r="FS416" s="3"/>
      <c r="FT416" s="3"/>
      <c r="FU416" s="3"/>
      <c r="FV416" s="3"/>
      <c r="FW416" s="19"/>
    </row>
    <row r="417" spans="1:179" ht="16.5" customHeight="1" x14ac:dyDescent="0.25">
      <c r="A417" s="44" t="s">
        <v>1881</v>
      </c>
      <c r="B417" s="3"/>
      <c r="C417" s="180" t="s">
        <v>1882</v>
      </c>
      <c r="D417" s="5" t="str">
        <f>VLOOKUP(F417,route!A:B,2,FALSE)</f>
        <v>South Util</v>
      </c>
      <c r="E417" s="193">
        <v>4160</v>
      </c>
      <c r="F417" s="265" t="s">
        <v>519</v>
      </c>
      <c r="G417" s="231" t="s">
        <v>1882</v>
      </c>
      <c r="H417" s="193" t="s">
        <v>3456</v>
      </c>
      <c r="I417" s="193" t="s">
        <v>3457</v>
      </c>
      <c r="K417" s="193" t="s">
        <v>2622</v>
      </c>
      <c r="L417" s="193"/>
      <c r="M417" s="5" t="s">
        <v>662</v>
      </c>
      <c r="N417" s="21" t="s">
        <v>663</v>
      </c>
      <c r="O417" s="25"/>
      <c r="P417" s="21" t="s">
        <v>663</v>
      </c>
      <c r="Q417" s="21" t="s">
        <v>16</v>
      </c>
      <c r="R417" s="21">
        <v>3</v>
      </c>
      <c r="S417" s="21">
        <v>3</v>
      </c>
      <c r="T417" s="21" t="s">
        <v>664</v>
      </c>
      <c r="U417" s="21" t="s">
        <v>663</v>
      </c>
      <c r="V417" s="25"/>
      <c r="W417" s="21" t="s">
        <v>16</v>
      </c>
      <c r="X417" s="21" t="s">
        <v>16</v>
      </c>
      <c r="Y417" s="21" t="s">
        <v>663</v>
      </c>
      <c r="Z417" s="21" t="s">
        <v>16</v>
      </c>
      <c r="AA417" s="21" t="s">
        <v>16</v>
      </c>
      <c r="AB417" s="21"/>
      <c r="AC417" s="214"/>
      <c r="AD417" s="214"/>
      <c r="AE417" s="21" t="s">
        <v>664</v>
      </c>
      <c r="AF417" s="21" t="s">
        <v>16</v>
      </c>
      <c r="AG417" s="21">
        <v>2</v>
      </c>
      <c r="AH417" s="21">
        <v>2</v>
      </c>
      <c r="AI417" s="21">
        <v>2</v>
      </c>
      <c r="AJ417" s="21" t="s">
        <v>664</v>
      </c>
      <c r="AK417" s="21" t="s">
        <v>819</v>
      </c>
      <c r="AL417" s="21" t="s">
        <v>16</v>
      </c>
      <c r="AM417" s="195" t="s">
        <v>3458</v>
      </c>
      <c r="AN417" s="386">
        <v>7253910</v>
      </c>
      <c r="AO417" s="314" t="e">
        <f>VLOOKUP(AN417,#REF!,1,FALSE)</f>
        <v>#REF!</v>
      </c>
      <c r="AP417" s="315">
        <f>VLOOKUP(F417,'Monthly AMS report'!GN:GO,2,FALSE)</f>
        <v>44476</v>
      </c>
      <c r="AQ417" s="316" t="e">
        <v>#N/A</v>
      </c>
      <c r="AR417" s="3"/>
      <c r="AS417" s="3"/>
      <c r="AT417" s="5">
        <v>6</v>
      </c>
      <c r="AU417" s="5">
        <v>16</v>
      </c>
      <c r="AV417" s="5">
        <v>4</v>
      </c>
      <c r="AW417" s="5"/>
      <c r="AX417" s="5"/>
      <c r="AY417" s="5"/>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c r="DA417" s="3"/>
      <c r="DB417" s="3"/>
      <c r="DC417" s="3"/>
      <c r="DD417" s="3"/>
      <c r="DE417" s="3"/>
      <c r="DF417" s="3"/>
      <c r="DG417" s="3"/>
      <c r="DH417" s="3"/>
      <c r="DI417" s="3"/>
      <c r="DJ417" s="3"/>
      <c r="DK417" s="3"/>
      <c r="DL417" s="3"/>
      <c r="DM417" s="3"/>
      <c r="DN417" s="3"/>
      <c r="DO417" s="3"/>
      <c r="DP417" s="3"/>
      <c r="DQ417" s="3"/>
      <c r="DR417" s="3"/>
      <c r="DS417" s="3"/>
      <c r="DT417" s="3"/>
      <c r="DU417" s="3"/>
      <c r="DV417" s="3"/>
      <c r="DW417" s="3"/>
      <c r="DX417" s="3"/>
      <c r="DY417" s="3"/>
      <c r="DZ417" s="3"/>
      <c r="EA417" s="3"/>
      <c r="EB417" s="3"/>
      <c r="EC417" s="3"/>
      <c r="ED417" s="3"/>
      <c r="EE417" s="3"/>
      <c r="EF417" s="3"/>
      <c r="EG417" s="3"/>
      <c r="EH417" s="3"/>
      <c r="EI417" s="3"/>
      <c r="EJ417" s="3"/>
      <c r="EK417" s="3"/>
      <c r="EL417" s="3"/>
      <c r="EM417" s="3"/>
      <c r="EN417" s="3"/>
      <c r="EO417" s="3"/>
      <c r="EP417" s="3"/>
      <c r="EQ417" s="3"/>
      <c r="ER417" s="3"/>
      <c r="ES417" s="3"/>
      <c r="ET417" s="3"/>
      <c r="EU417" s="3"/>
      <c r="EV417" s="3"/>
      <c r="EW417" s="3"/>
      <c r="EX417" s="3"/>
      <c r="EY417" s="3"/>
      <c r="EZ417" s="3"/>
      <c r="FA417" s="3"/>
      <c r="FB417" s="3"/>
      <c r="FC417" s="3"/>
      <c r="FD417" s="3"/>
      <c r="FE417" s="3"/>
      <c r="FF417" s="3"/>
      <c r="FG417" s="3"/>
      <c r="FH417" s="3"/>
      <c r="FI417" s="3"/>
      <c r="FJ417" s="3"/>
      <c r="FK417" s="3"/>
      <c r="FL417" s="3"/>
      <c r="FM417" s="3"/>
      <c r="FN417" s="3"/>
      <c r="FO417" s="3"/>
      <c r="FP417" s="3"/>
      <c r="FQ417" s="3"/>
      <c r="FR417" s="3"/>
      <c r="FS417" s="3"/>
      <c r="FT417" s="3"/>
      <c r="FU417" s="3"/>
      <c r="FV417" s="3"/>
      <c r="FW417" s="19"/>
    </row>
    <row r="418" spans="1:179" ht="16.5" customHeight="1" x14ac:dyDescent="0.25">
      <c r="A418" s="44" t="s">
        <v>1777</v>
      </c>
      <c r="B418" s="3"/>
      <c r="C418" s="180" t="s">
        <v>1778</v>
      </c>
      <c r="D418" s="5" t="str">
        <f>VLOOKUP(F418,route!A:B,2,FALSE)</f>
        <v>South Util</v>
      </c>
      <c r="E418" s="193">
        <v>4161</v>
      </c>
      <c r="F418" s="265" t="s">
        <v>520</v>
      </c>
      <c r="G418" s="231" t="s">
        <v>1779</v>
      </c>
      <c r="H418" s="193" t="s">
        <v>3459</v>
      </c>
      <c r="I418" s="193" t="s">
        <v>3460</v>
      </c>
      <c r="K418" s="193" t="s">
        <v>2622</v>
      </c>
      <c r="L418" s="193"/>
      <c r="M418" s="5" t="s">
        <v>662</v>
      </c>
      <c r="N418" s="21" t="s">
        <v>663</v>
      </c>
      <c r="O418" s="25"/>
      <c r="P418" s="21" t="s">
        <v>663</v>
      </c>
      <c r="Q418" s="21" t="s">
        <v>16</v>
      </c>
      <c r="R418" s="21" t="s">
        <v>663</v>
      </c>
      <c r="S418" s="21" t="s">
        <v>663</v>
      </c>
      <c r="T418" s="21" t="s">
        <v>664</v>
      </c>
      <c r="U418" s="21" t="s">
        <v>663</v>
      </c>
      <c r="V418" s="25"/>
      <c r="W418" s="21" t="s">
        <v>16</v>
      </c>
      <c r="X418" s="21" t="s">
        <v>16</v>
      </c>
      <c r="Y418" s="21">
        <v>2</v>
      </c>
      <c r="Z418" s="21">
        <v>3</v>
      </c>
      <c r="AA418" s="21">
        <v>3</v>
      </c>
      <c r="AB418" s="21"/>
      <c r="AC418" s="214"/>
      <c r="AD418" s="214"/>
      <c r="AE418" s="21">
        <v>3</v>
      </c>
      <c r="AF418" s="21">
        <v>1</v>
      </c>
      <c r="AG418" s="21">
        <v>3</v>
      </c>
      <c r="AH418" s="21">
        <v>3</v>
      </c>
      <c r="AI418" s="21">
        <v>3</v>
      </c>
      <c r="AJ418" s="21" t="s">
        <v>664</v>
      </c>
      <c r="AK418" s="21" t="s">
        <v>819</v>
      </c>
      <c r="AL418" s="21" t="s">
        <v>16</v>
      </c>
      <c r="AM418" s="195" t="s">
        <v>3461</v>
      </c>
      <c r="AN418" s="386">
        <v>7253909</v>
      </c>
      <c r="AO418" s="314" t="e">
        <f>VLOOKUP(AN418,#REF!,1,FALSE)</f>
        <v>#REF!</v>
      </c>
      <c r="AP418" s="315">
        <f>VLOOKUP(F418,'Monthly AMS report'!GN:GO,2,FALSE)</f>
        <v>44476</v>
      </c>
      <c r="AQ418" s="316" t="e">
        <v>#N/A</v>
      </c>
      <c r="AR418" s="3"/>
      <c r="AS418" s="3"/>
      <c r="AT418" s="5">
        <v>6</v>
      </c>
      <c r="AU418" s="5">
        <v>16</v>
      </c>
      <c r="AV418" s="5">
        <v>4</v>
      </c>
      <c r="AW418" s="5"/>
      <c r="AX418" s="5"/>
      <c r="AY418" s="5"/>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c r="DA418" s="3"/>
      <c r="DB418" s="3"/>
      <c r="DC418" s="3"/>
      <c r="DD418" s="3"/>
      <c r="DE418" s="3"/>
      <c r="DF418" s="3"/>
      <c r="DG418" s="3"/>
      <c r="DH418" s="3"/>
      <c r="DI418" s="3"/>
      <c r="DJ418" s="3"/>
      <c r="DK418" s="3"/>
      <c r="DL418" s="3"/>
      <c r="DM418" s="3"/>
      <c r="DN418" s="3"/>
      <c r="DO418" s="3"/>
      <c r="DP418" s="3"/>
      <c r="DQ418" s="3"/>
      <c r="DR418" s="3"/>
      <c r="DS418" s="3"/>
      <c r="DT418" s="3"/>
      <c r="DU418" s="3"/>
      <c r="DV418" s="3"/>
      <c r="DW418" s="3"/>
      <c r="DX418" s="3"/>
      <c r="DY418" s="3"/>
      <c r="DZ418" s="3"/>
      <c r="EA418" s="3"/>
      <c r="EB418" s="3"/>
      <c r="EC418" s="3"/>
      <c r="ED418" s="3"/>
      <c r="EE418" s="3"/>
      <c r="EF418" s="3"/>
      <c r="EG418" s="3"/>
      <c r="EH418" s="3"/>
      <c r="EI418" s="3"/>
      <c r="EJ418" s="3"/>
      <c r="EK418" s="3"/>
      <c r="EL418" s="3"/>
      <c r="EM418" s="3"/>
      <c r="EN418" s="3"/>
      <c r="EO418" s="3"/>
      <c r="EP418" s="3"/>
      <c r="EQ418" s="3"/>
      <c r="ER418" s="3"/>
      <c r="ES418" s="3"/>
      <c r="ET418" s="3"/>
      <c r="EU418" s="3"/>
      <c r="EV418" s="3"/>
      <c r="EW418" s="3"/>
      <c r="EX418" s="3"/>
      <c r="EY418" s="3"/>
      <c r="EZ418" s="3"/>
      <c r="FA418" s="3"/>
      <c r="FB418" s="3"/>
      <c r="FC418" s="3"/>
      <c r="FD418" s="3"/>
      <c r="FE418" s="3"/>
      <c r="FF418" s="3"/>
      <c r="FG418" s="3"/>
      <c r="FH418" s="3"/>
      <c r="FI418" s="3"/>
      <c r="FJ418" s="3"/>
      <c r="FK418" s="3"/>
      <c r="FL418" s="3"/>
      <c r="FM418" s="3"/>
      <c r="FN418" s="3"/>
      <c r="FO418" s="3"/>
      <c r="FP418" s="3"/>
      <c r="FQ418" s="3"/>
      <c r="FR418" s="3"/>
      <c r="FS418" s="3"/>
      <c r="FT418" s="3"/>
      <c r="FU418" s="3"/>
      <c r="FV418" s="3"/>
      <c r="FW418" s="19"/>
    </row>
    <row r="419" spans="1:179" ht="16.5" customHeight="1" x14ac:dyDescent="0.2">
      <c r="A419" s="43" t="s">
        <v>1803</v>
      </c>
      <c r="B419" s="3"/>
      <c r="C419" s="323" t="s">
        <v>1804</v>
      </c>
      <c r="D419" s="5" t="str">
        <f>VLOOKUP(F419,route!A:B,2,FALSE)</f>
        <v>South Util</v>
      </c>
      <c r="E419" s="193">
        <v>4162</v>
      </c>
      <c r="F419" s="265" t="s">
        <v>522</v>
      </c>
      <c r="G419" s="231" t="s">
        <v>1805</v>
      </c>
      <c r="H419" s="193" t="s">
        <v>3462</v>
      </c>
      <c r="I419" s="193" t="s">
        <v>1805</v>
      </c>
      <c r="K419" s="193" t="s">
        <v>2622</v>
      </c>
      <c r="L419" s="193"/>
      <c r="M419" s="5" t="s">
        <v>662</v>
      </c>
      <c r="N419" s="21" t="s">
        <v>663</v>
      </c>
      <c r="O419" s="25"/>
      <c r="P419" s="21" t="s">
        <v>663</v>
      </c>
      <c r="Q419" s="21" t="s">
        <v>16</v>
      </c>
      <c r="R419" s="21" t="s">
        <v>663</v>
      </c>
      <c r="S419" s="21" t="s">
        <v>663</v>
      </c>
      <c r="T419" s="21" t="s">
        <v>664</v>
      </c>
      <c r="U419" s="21" t="s">
        <v>663</v>
      </c>
      <c r="V419" s="25"/>
      <c r="W419" s="21" t="s">
        <v>16</v>
      </c>
      <c r="X419" s="21" t="s">
        <v>16</v>
      </c>
      <c r="Y419" s="21" t="s">
        <v>663</v>
      </c>
      <c r="Z419" s="21" t="s">
        <v>4</v>
      </c>
      <c r="AA419" s="21" t="s">
        <v>663</v>
      </c>
      <c r="AB419" s="21"/>
      <c r="AC419" s="214"/>
      <c r="AD419" s="214"/>
      <c r="AE419" s="21" t="s">
        <v>664</v>
      </c>
      <c r="AF419" s="21" t="s">
        <v>4</v>
      </c>
      <c r="AG419" s="21" t="s">
        <v>663</v>
      </c>
      <c r="AH419" s="21">
        <v>4</v>
      </c>
      <c r="AI419" s="21">
        <v>4</v>
      </c>
      <c r="AJ419" s="21" t="s">
        <v>664</v>
      </c>
      <c r="AK419" s="21" t="s">
        <v>819</v>
      </c>
      <c r="AL419" s="21" t="s">
        <v>16</v>
      </c>
      <c r="AM419" s="195" t="s">
        <v>3463</v>
      </c>
      <c r="AN419" s="387"/>
      <c r="AO419" s="314" t="e">
        <f>VLOOKUP(AN419,#REF!,1,FALSE)</f>
        <v>#REF!</v>
      </c>
      <c r="AP419" s="315">
        <f>VLOOKUP(F419,'Monthly AMS report'!GN:GO,2,FALSE)</f>
        <v>44476</v>
      </c>
      <c r="AQ419" s="316" t="e">
        <v>#N/A</v>
      </c>
      <c r="AR419" s="3"/>
      <c r="AS419" s="3"/>
      <c r="AT419" s="5">
        <v>6</v>
      </c>
      <c r="AU419" s="5">
        <v>16</v>
      </c>
      <c r="AV419" s="5">
        <v>4</v>
      </c>
      <c r="AW419" s="5"/>
      <c r="AX419" s="5"/>
      <c r="AY419" s="5"/>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c r="DA419" s="3"/>
      <c r="DB419" s="3"/>
      <c r="DC419" s="3"/>
      <c r="DD419" s="3"/>
      <c r="DE419" s="3"/>
      <c r="DF419" s="3"/>
      <c r="DG419" s="3"/>
      <c r="DH419" s="3"/>
      <c r="DI419" s="3"/>
      <c r="DJ419" s="3"/>
      <c r="DK419" s="3"/>
      <c r="DL419" s="3"/>
      <c r="DM419" s="3"/>
      <c r="DN419" s="3"/>
      <c r="DO419" s="3"/>
      <c r="DP419" s="3"/>
      <c r="DQ419" s="3"/>
      <c r="DR419" s="3"/>
      <c r="DS419" s="3"/>
      <c r="DT419" s="3"/>
      <c r="DU419" s="3"/>
      <c r="DV419" s="3"/>
      <c r="DW419" s="3"/>
      <c r="DX419" s="3"/>
      <c r="DY419" s="3"/>
      <c r="DZ419" s="3"/>
      <c r="EA419" s="3"/>
      <c r="EB419" s="3"/>
      <c r="EC419" s="3"/>
      <c r="ED419" s="3"/>
      <c r="EE419" s="3"/>
      <c r="EF419" s="3"/>
      <c r="EG419" s="3"/>
      <c r="EH419" s="3"/>
      <c r="EI419" s="3"/>
      <c r="EJ419" s="3"/>
      <c r="EK419" s="3"/>
      <c r="EL419" s="3"/>
      <c r="EM419" s="3"/>
      <c r="EN419" s="3"/>
      <c r="EO419" s="3"/>
      <c r="EP419" s="3"/>
      <c r="EQ419" s="3"/>
      <c r="ER419" s="3"/>
      <c r="ES419" s="3"/>
      <c r="ET419" s="3"/>
      <c r="EU419" s="3"/>
      <c r="EV419" s="3"/>
      <c r="EW419" s="3"/>
      <c r="EX419" s="3"/>
      <c r="EY419" s="3"/>
      <c r="EZ419" s="3"/>
      <c r="FA419" s="3"/>
      <c r="FB419" s="3"/>
      <c r="FC419" s="3"/>
      <c r="FD419" s="3"/>
      <c r="FE419" s="3"/>
      <c r="FF419" s="3"/>
      <c r="FG419" s="3"/>
      <c r="FH419" s="3"/>
      <c r="FI419" s="3"/>
      <c r="FJ419" s="3"/>
      <c r="FK419" s="3"/>
      <c r="FL419" s="3"/>
      <c r="FM419" s="3"/>
      <c r="FN419" s="3"/>
      <c r="FO419" s="3"/>
      <c r="FP419" s="3"/>
      <c r="FQ419" s="3"/>
      <c r="FR419" s="3"/>
      <c r="FS419" s="3"/>
      <c r="FT419" s="3"/>
      <c r="FU419" s="3"/>
      <c r="FV419" s="3"/>
      <c r="FW419" s="19"/>
    </row>
    <row r="420" spans="1:179" ht="16.5" customHeight="1" x14ac:dyDescent="0.25">
      <c r="A420" s="44" t="s">
        <v>1872</v>
      </c>
      <c r="B420" s="3"/>
      <c r="C420" s="180" t="s">
        <v>1789</v>
      </c>
      <c r="D420" s="5" t="str">
        <f>VLOOKUP(F420,route!A:B,2,FALSE)</f>
        <v>South Util</v>
      </c>
      <c r="E420" s="193">
        <v>4111</v>
      </c>
      <c r="F420" s="265" t="s">
        <v>38</v>
      </c>
      <c r="G420" s="231" t="s">
        <v>1873</v>
      </c>
      <c r="H420" s="193" t="s">
        <v>3464</v>
      </c>
      <c r="I420" s="193" t="s">
        <v>1873</v>
      </c>
      <c r="K420" s="193" t="s">
        <v>2622</v>
      </c>
      <c r="L420" s="193"/>
      <c r="M420" s="5" t="s">
        <v>662</v>
      </c>
      <c r="N420" s="21" t="s">
        <v>16</v>
      </c>
      <c r="O420" s="25"/>
      <c r="P420" s="21" t="s">
        <v>16</v>
      </c>
      <c r="Q420" s="21" t="s">
        <v>16</v>
      </c>
      <c r="R420" s="21" t="s">
        <v>16</v>
      </c>
      <c r="S420" s="21" t="s">
        <v>16</v>
      </c>
      <c r="T420" s="21" t="s">
        <v>16</v>
      </c>
      <c r="U420" s="21" t="s">
        <v>663</v>
      </c>
      <c r="V420" s="25"/>
      <c r="W420" s="21" t="s">
        <v>16</v>
      </c>
      <c r="X420" s="21" t="s">
        <v>16</v>
      </c>
      <c r="Y420" s="21" t="s">
        <v>663</v>
      </c>
      <c r="Z420" s="21" t="s">
        <v>16</v>
      </c>
      <c r="AA420" s="21" t="s">
        <v>16</v>
      </c>
      <c r="AB420" s="21"/>
      <c r="AC420" s="214"/>
      <c r="AD420" s="214"/>
      <c r="AE420" s="21" t="s">
        <v>16</v>
      </c>
      <c r="AF420" s="21" t="s">
        <v>4</v>
      </c>
      <c r="AG420" s="21" t="s">
        <v>663</v>
      </c>
      <c r="AH420" s="21" t="s">
        <v>664</v>
      </c>
      <c r="AI420" s="21" t="s">
        <v>16</v>
      </c>
      <c r="AJ420" s="21" t="s">
        <v>664</v>
      </c>
      <c r="AK420" s="21" t="s">
        <v>819</v>
      </c>
      <c r="AL420" s="21" t="s">
        <v>16</v>
      </c>
      <c r="AM420" s="23" t="s">
        <v>1871</v>
      </c>
      <c r="AN420" s="387"/>
      <c r="AO420" s="314" t="e">
        <f>VLOOKUP(AN420,#REF!,1,FALSE)</f>
        <v>#REF!</v>
      </c>
      <c r="AP420" s="315">
        <f>VLOOKUP(F420,'Monthly AMS report'!GN:GO,2,FALSE)</f>
        <v>44476</v>
      </c>
      <c r="AQ420" s="316" t="e">
        <v>#N/A</v>
      </c>
      <c r="AR420" s="3"/>
      <c r="AS420" s="3"/>
      <c r="AT420" s="5"/>
      <c r="AU420" s="5">
        <v>16</v>
      </c>
      <c r="AV420" s="5">
        <v>4</v>
      </c>
      <c r="AW420" s="5"/>
      <c r="AX420" s="5"/>
      <c r="AY420" s="5"/>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c r="DA420" s="3"/>
      <c r="DB420" s="3"/>
      <c r="DC420" s="3"/>
      <c r="DD420" s="3"/>
      <c r="DE420" s="3"/>
      <c r="DF420" s="3"/>
      <c r="DG420" s="3"/>
      <c r="DH420" s="3"/>
      <c r="DI420" s="3"/>
      <c r="DJ420" s="3"/>
      <c r="DK420" s="3"/>
      <c r="DL420" s="3"/>
      <c r="DM420" s="3"/>
      <c r="DN420" s="3"/>
      <c r="DO420" s="3"/>
      <c r="DP420" s="3"/>
      <c r="DQ420" s="3"/>
      <c r="DR420" s="3"/>
      <c r="DS420" s="3"/>
      <c r="DT420" s="3"/>
      <c r="DU420" s="3"/>
      <c r="DV420" s="3"/>
      <c r="DW420" s="3"/>
      <c r="DX420" s="3"/>
      <c r="DY420" s="3"/>
      <c r="DZ420" s="3"/>
      <c r="EA420" s="3"/>
      <c r="EB420" s="3"/>
      <c r="EC420" s="3"/>
      <c r="ED420" s="3"/>
      <c r="EE420" s="3"/>
      <c r="EF420" s="3"/>
      <c r="EG420" s="3"/>
      <c r="EH420" s="3"/>
      <c r="EI420" s="3"/>
      <c r="EJ420" s="3"/>
      <c r="EK420" s="3"/>
      <c r="EL420" s="3"/>
      <c r="EM420" s="3"/>
      <c r="EN420" s="3"/>
      <c r="EO420" s="3"/>
      <c r="EP420" s="3"/>
      <c r="EQ420" s="3"/>
      <c r="ER420" s="3"/>
      <c r="ES420" s="3"/>
      <c r="ET420" s="3"/>
      <c r="EU420" s="3"/>
      <c r="EV420" s="3"/>
      <c r="EW420" s="3"/>
      <c r="EX420" s="3"/>
      <c r="EY420" s="3"/>
      <c r="EZ420" s="3"/>
      <c r="FA420" s="3"/>
      <c r="FB420" s="3"/>
      <c r="FC420" s="3"/>
      <c r="FD420" s="3"/>
      <c r="FE420" s="3"/>
      <c r="FF420" s="3"/>
      <c r="FG420" s="3"/>
      <c r="FH420" s="3"/>
      <c r="FI420" s="3"/>
      <c r="FJ420" s="3"/>
      <c r="FK420" s="3"/>
      <c r="FL420" s="3"/>
      <c r="FM420" s="3"/>
      <c r="FN420" s="3"/>
      <c r="FO420" s="3"/>
      <c r="FP420" s="3"/>
      <c r="FQ420" s="3"/>
      <c r="FR420" s="3"/>
      <c r="FS420" s="3"/>
      <c r="FT420" s="3"/>
      <c r="FU420" s="3"/>
      <c r="FV420" s="3"/>
      <c r="FW420" s="19"/>
    </row>
    <row r="421" spans="1:179" ht="16.5" customHeight="1" x14ac:dyDescent="0.25">
      <c r="A421" s="43" t="s">
        <v>1874</v>
      </c>
      <c r="B421" s="3"/>
      <c r="C421" s="43" t="s">
        <v>1875</v>
      </c>
      <c r="D421" s="5" t="str">
        <f>VLOOKUP(F421,route!A:B,2,FALSE)</f>
        <v>South Util</v>
      </c>
      <c r="E421" s="232"/>
      <c r="F421" s="263" t="s">
        <v>515</v>
      </c>
      <c r="G421" s="264" t="s">
        <v>1876</v>
      </c>
      <c r="H421" s="235"/>
      <c r="J421" s="6"/>
      <c r="L421" s="193"/>
      <c r="M421" s="5" t="s">
        <v>813</v>
      </c>
      <c r="N421" s="25" t="s">
        <v>16</v>
      </c>
      <c r="O421" s="25" t="s">
        <v>16</v>
      </c>
      <c r="P421" s="25" t="s">
        <v>16</v>
      </c>
      <c r="Q421" s="25" t="s">
        <v>16</v>
      </c>
      <c r="R421" s="25" t="s">
        <v>16</v>
      </c>
      <c r="S421" s="25" t="s">
        <v>16</v>
      </c>
      <c r="T421" s="25" t="s">
        <v>16</v>
      </c>
      <c r="U421" s="25" t="s">
        <v>16</v>
      </c>
      <c r="V421" s="25"/>
      <c r="W421" s="25" t="s">
        <v>16</v>
      </c>
      <c r="X421" s="25" t="s">
        <v>16</v>
      </c>
      <c r="Y421" s="25" t="s">
        <v>16</v>
      </c>
      <c r="Z421" s="25" t="s">
        <v>16</v>
      </c>
      <c r="AA421" s="25" t="s">
        <v>16</v>
      </c>
      <c r="AB421" s="25"/>
      <c r="AC421" s="214"/>
      <c r="AD421" s="214"/>
      <c r="AE421" s="25" t="s">
        <v>16</v>
      </c>
      <c r="AF421" s="25" t="s">
        <v>16</v>
      </c>
      <c r="AG421" s="21" t="s">
        <v>663</v>
      </c>
      <c r="AH421" s="21" t="s">
        <v>664</v>
      </c>
      <c r="AI421" s="21" t="s">
        <v>16</v>
      </c>
      <c r="AJ421" s="21" t="s">
        <v>664</v>
      </c>
      <c r="AK421" s="21" t="s">
        <v>819</v>
      </c>
      <c r="AL421" s="21" t="s">
        <v>16</v>
      </c>
      <c r="AN421" s="387"/>
      <c r="AO421" s="95"/>
      <c r="AP421" s="315">
        <f>VLOOKUP(F421,'Monthly AMS report'!GN:GO,2,FALSE)</f>
        <v>44476</v>
      </c>
      <c r="AQ421" s="316"/>
      <c r="AR421" s="22"/>
      <c r="AS421" s="22"/>
      <c r="AT421" s="5"/>
      <c r="AV421" s="5"/>
      <c r="AW421" s="5"/>
      <c r="AX421" s="5"/>
      <c r="AY421" s="5"/>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c r="DA421" s="3"/>
      <c r="DB421" s="3"/>
      <c r="DC421" s="3"/>
      <c r="DD421" s="3"/>
      <c r="DE421" s="3"/>
      <c r="DF421" s="3"/>
      <c r="DG421" s="3"/>
      <c r="DH421" s="3"/>
      <c r="DI421" s="3"/>
      <c r="DJ421" s="3"/>
      <c r="DK421" s="3"/>
      <c r="DL421" s="3"/>
      <c r="DM421" s="3"/>
      <c r="DN421" s="3"/>
      <c r="DO421" s="3"/>
      <c r="DP421" s="3"/>
      <c r="DQ421" s="3"/>
      <c r="DR421" s="3"/>
      <c r="DS421" s="3"/>
      <c r="DT421" s="3"/>
      <c r="DU421" s="3"/>
      <c r="DV421" s="3"/>
      <c r="DW421" s="3"/>
      <c r="DX421" s="3"/>
      <c r="DY421" s="3"/>
      <c r="DZ421" s="3"/>
      <c r="EA421" s="3"/>
      <c r="EB421" s="3"/>
      <c r="EC421" s="3"/>
      <c r="ED421" s="3"/>
      <c r="EE421" s="3"/>
      <c r="EF421" s="3"/>
      <c r="EG421" s="3"/>
      <c r="EH421" s="3"/>
      <c r="EI421" s="3"/>
      <c r="EJ421" s="3"/>
      <c r="EK421" s="3"/>
      <c r="EL421" s="3"/>
      <c r="EM421" s="3"/>
      <c r="EN421" s="3"/>
      <c r="EO421" s="3"/>
      <c r="EP421" s="3"/>
      <c r="EQ421" s="3"/>
      <c r="ER421" s="3"/>
      <c r="ES421" s="3"/>
      <c r="ET421" s="3"/>
      <c r="EU421" s="3"/>
      <c r="EV421" s="3"/>
      <c r="EW421" s="3"/>
      <c r="EX421" s="3"/>
      <c r="EY421" s="3"/>
      <c r="EZ421" s="3"/>
      <c r="FA421" s="3"/>
      <c r="FB421" s="3"/>
      <c r="FC421" s="3"/>
      <c r="FD421" s="3"/>
      <c r="FE421" s="3"/>
      <c r="FF421" s="3"/>
      <c r="FG421" s="3"/>
      <c r="FH421" s="3"/>
      <c r="FI421" s="3"/>
      <c r="FJ421" s="3"/>
      <c r="FK421" s="3"/>
      <c r="FL421" s="3"/>
      <c r="FM421" s="3"/>
      <c r="FN421" s="3"/>
      <c r="FO421" s="3"/>
      <c r="FP421" s="3"/>
      <c r="FQ421" s="3"/>
      <c r="FR421" s="3"/>
      <c r="FS421" s="3"/>
      <c r="FT421" s="3"/>
      <c r="FU421" s="3"/>
      <c r="FV421" s="3"/>
      <c r="FW421" s="19"/>
    </row>
    <row r="422" spans="1:179" ht="16.5" customHeight="1" x14ac:dyDescent="0.25">
      <c r="A422" s="44" t="s">
        <v>1788</v>
      </c>
      <c r="B422" s="3"/>
      <c r="C422" s="180" t="s">
        <v>1789</v>
      </c>
      <c r="D422" s="5" t="str">
        <f>VLOOKUP(F422,route!A:B,2,FALSE)</f>
        <v>South Util</v>
      </c>
      <c r="E422" s="193">
        <v>4114</v>
      </c>
      <c r="F422" s="265" t="s">
        <v>516</v>
      </c>
      <c r="G422" s="231" t="s">
        <v>1790</v>
      </c>
      <c r="H422" s="193" t="s">
        <v>3465</v>
      </c>
      <c r="I422" s="193" t="s">
        <v>1790</v>
      </c>
      <c r="K422" s="193" t="s">
        <v>2622</v>
      </c>
      <c r="L422" s="193"/>
      <c r="M422" s="5" t="s">
        <v>662</v>
      </c>
      <c r="N422" s="21" t="s">
        <v>663</v>
      </c>
      <c r="O422" s="25"/>
      <c r="P422" s="21" t="s">
        <v>663</v>
      </c>
      <c r="Q422" s="21" t="s">
        <v>16</v>
      </c>
      <c r="R422" s="21" t="s">
        <v>663</v>
      </c>
      <c r="S422" s="21" t="s">
        <v>663</v>
      </c>
      <c r="T422" s="21" t="s">
        <v>664</v>
      </c>
      <c r="U422" s="21" t="s">
        <v>16</v>
      </c>
      <c r="V422" s="25"/>
      <c r="W422" s="21" t="s">
        <v>16</v>
      </c>
      <c r="X422" s="21" t="s">
        <v>16</v>
      </c>
      <c r="Y422" s="21" t="s">
        <v>16</v>
      </c>
      <c r="Z422" s="21" t="s">
        <v>16</v>
      </c>
      <c r="AA422" s="21" t="s">
        <v>16</v>
      </c>
      <c r="AB422" s="21"/>
      <c r="AC422" s="214"/>
      <c r="AD422" s="214"/>
      <c r="AE422" s="21">
        <v>4</v>
      </c>
      <c r="AF422" s="21">
        <v>4</v>
      </c>
      <c r="AG422" s="21" t="s">
        <v>663</v>
      </c>
      <c r="AH422" s="21" t="s">
        <v>664</v>
      </c>
      <c r="AI422" s="21" t="s">
        <v>664</v>
      </c>
      <c r="AJ422" s="21" t="s">
        <v>664</v>
      </c>
      <c r="AK422" s="21" t="s">
        <v>819</v>
      </c>
      <c r="AL422" s="21" t="s">
        <v>16</v>
      </c>
      <c r="AM422" s="201" t="s">
        <v>1791</v>
      </c>
      <c r="AN422" s="387"/>
      <c r="AO422" s="314" t="e">
        <f>VLOOKUP(AN422,#REF!,1,FALSE)</f>
        <v>#REF!</v>
      </c>
      <c r="AP422" s="315">
        <f>VLOOKUP(F422,'Monthly AMS report'!GN:GO,2,FALSE)</f>
        <v>44476</v>
      </c>
      <c r="AQ422" s="316" t="e">
        <v>#N/A</v>
      </c>
      <c r="AR422" s="3"/>
      <c r="AS422" s="3"/>
      <c r="AT422" s="5"/>
      <c r="AU422" s="5">
        <v>16</v>
      </c>
      <c r="AV422" s="5">
        <v>36</v>
      </c>
      <c r="AW422" s="5"/>
      <c r="AX422" s="5"/>
      <c r="AY422" s="5"/>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c r="DA422" s="3"/>
      <c r="DB422" s="3"/>
      <c r="DC422" s="3"/>
      <c r="DD422" s="3"/>
      <c r="DE422" s="3"/>
      <c r="DF422" s="3"/>
      <c r="DG422" s="3"/>
      <c r="DH422" s="3"/>
      <c r="DI422" s="3"/>
      <c r="DJ422" s="3"/>
      <c r="DK422" s="3"/>
      <c r="DL422" s="3"/>
      <c r="DM422" s="3"/>
      <c r="DN422" s="3"/>
      <c r="DO422" s="3"/>
      <c r="DP422" s="3"/>
      <c r="DQ422" s="3"/>
      <c r="DR422" s="3"/>
      <c r="DS422" s="3"/>
      <c r="DT422" s="3"/>
      <c r="DU422" s="3"/>
      <c r="DV422" s="3"/>
      <c r="DW422" s="3"/>
      <c r="DX422" s="3"/>
      <c r="DY422" s="3"/>
      <c r="DZ422" s="3"/>
      <c r="EA422" s="3"/>
      <c r="EB422" s="3"/>
      <c r="EC422" s="3"/>
      <c r="ED422" s="3"/>
      <c r="EE422" s="3"/>
      <c r="EF422" s="3"/>
      <c r="EG422" s="3"/>
      <c r="EH422" s="3"/>
      <c r="EI422" s="3"/>
      <c r="EJ422" s="3"/>
      <c r="EK422" s="3"/>
      <c r="EL422" s="3"/>
      <c r="EM422" s="3"/>
      <c r="EN422" s="3"/>
      <c r="EO422" s="3"/>
      <c r="EP422" s="3"/>
      <c r="EQ422" s="3"/>
      <c r="ER422" s="3"/>
      <c r="ES422" s="3"/>
      <c r="ET422" s="3"/>
      <c r="EU422" s="3"/>
      <c r="EV422" s="3"/>
      <c r="EW422" s="3"/>
      <c r="EX422" s="3"/>
      <c r="EY422" s="3"/>
      <c r="EZ422" s="3"/>
      <c r="FA422" s="3"/>
      <c r="FB422" s="3"/>
      <c r="FC422" s="3"/>
      <c r="FD422" s="3"/>
      <c r="FE422" s="3"/>
      <c r="FF422" s="3"/>
      <c r="FG422" s="3"/>
      <c r="FH422" s="3"/>
      <c r="FI422" s="3"/>
      <c r="FJ422" s="3"/>
      <c r="FK422" s="3"/>
      <c r="FL422" s="3"/>
      <c r="FM422" s="3"/>
      <c r="FN422" s="3"/>
      <c r="FO422" s="3"/>
      <c r="FP422" s="3"/>
      <c r="FQ422" s="3"/>
      <c r="FR422" s="3"/>
      <c r="FS422" s="3"/>
      <c r="FT422" s="3"/>
      <c r="FU422" s="3"/>
      <c r="FV422" s="3"/>
      <c r="FW422" s="19"/>
    </row>
    <row r="423" spans="1:179" ht="16.5" customHeight="1" x14ac:dyDescent="0.2">
      <c r="A423" s="43" t="s">
        <v>1792</v>
      </c>
      <c r="B423" s="3"/>
      <c r="C423" s="323" t="s">
        <v>1793</v>
      </c>
      <c r="D423" s="5" t="str">
        <f>VLOOKUP(F423,route!A:B,2,FALSE)</f>
        <v>South Util</v>
      </c>
      <c r="E423" s="193">
        <v>4126</v>
      </c>
      <c r="F423" s="265" t="s">
        <v>517</v>
      </c>
      <c r="G423" s="231" t="s">
        <v>1794</v>
      </c>
      <c r="H423" s="193" t="s">
        <v>2730</v>
      </c>
      <c r="I423" s="193" t="s">
        <v>3466</v>
      </c>
      <c r="K423" s="193" t="s">
        <v>2622</v>
      </c>
      <c r="L423" s="193"/>
      <c r="M423" s="5" t="s">
        <v>662</v>
      </c>
      <c r="N423" s="21" t="s">
        <v>663</v>
      </c>
      <c r="O423" s="25"/>
      <c r="P423" s="21" t="s">
        <v>663</v>
      </c>
      <c r="Q423" s="21" t="s">
        <v>16</v>
      </c>
      <c r="R423" s="21" t="s">
        <v>663</v>
      </c>
      <c r="S423" s="21" t="s">
        <v>663</v>
      </c>
      <c r="T423" s="21" t="s">
        <v>664</v>
      </c>
      <c r="U423" s="21" t="s">
        <v>663</v>
      </c>
      <c r="V423" s="25"/>
      <c r="W423" s="21" t="s">
        <v>16</v>
      </c>
      <c r="X423" s="21" t="s">
        <v>16</v>
      </c>
      <c r="Y423" s="21" t="s">
        <v>663</v>
      </c>
      <c r="Z423" s="21" t="s">
        <v>4</v>
      </c>
      <c r="AA423" s="21" t="s">
        <v>663</v>
      </c>
      <c r="AB423" s="21"/>
      <c r="AC423" s="214"/>
      <c r="AD423" s="214"/>
      <c r="AE423" s="21" t="s">
        <v>663</v>
      </c>
      <c r="AF423" s="21" t="s">
        <v>4</v>
      </c>
      <c r="AG423" s="21" t="s">
        <v>663</v>
      </c>
      <c r="AH423" s="21" t="s">
        <v>664</v>
      </c>
      <c r="AI423" s="21" t="s">
        <v>664</v>
      </c>
      <c r="AJ423" s="21" t="s">
        <v>664</v>
      </c>
      <c r="AK423" s="21" t="s">
        <v>819</v>
      </c>
      <c r="AL423" s="21" t="s">
        <v>16</v>
      </c>
      <c r="AN423" s="387"/>
      <c r="AO423" s="314" t="e">
        <f>VLOOKUP(AN423,#REF!,1,FALSE)</f>
        <v>#REF!</v>
      </c>
      <c r="AP423" s="315">
        <f>VLOOKUP(F423,'Monthly AMS report'!GN:GO,2,FALSE)</f>
        <v>44476</v>
      </c>
      <c r="AQ423" s="316" t="e">
        <v>#N/A</v>
      </c>
      <c r="AR423" s="3"/>
      <c r="AS423" s="3"/>
      <c r="AT423" s="5"/>
      <c r="AU423" s="5">
        <v>8</v>
      </c>
      <c r="AV423" s="5">
        <v>4</v>
      </c>
      <c r="AW423" s="5"/>
      <c r="AX423" s="5"/>
      <c r="AY423" s="5"/>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c r="DA423" s="3"/>
      <c r="DB423" s="3"/>
      <c r="DC423" s="3"/>
      <c r="DD423" s="3"/>
      <c r="DE423" s="3"/>
      <c r="DF423" s="3"/>
      <c r="DG423" s="3"/>
      <c r="DH423" s="3"/>
      <c r="DI423" s="3"/>
      <c r="DJ423" s="3"/>
      <c r="DK423" s="3"/>
      <c r="DL423" s="3"/>
      <c r="DM423" s="3"/>
      <c r="DN423" s="3"/>
      <c r="DO423" s="3"/>
      <c r="DP423" s="3"/>
      <c r="DQ423" s="3"/>
      <c r="DR423" s="3"/>
      <c r="DS423" s="3"/>
      <c r="DT423" s="3"/>
      <c r="DU423" s="3"/>
      <c r="DV423" s="3"/>
      <c r="DW423" s="3"/>
      <c r="DX423" s="3"/>
      <c r="DY423" s="3"/>
      <c r="DZ423" s="3"/>
      <c r="EA423" s="3"/>
      <c r="EB423" s="3"/>
      <c r="EC423" s="3"/>
      <c r="ED423" s="3"/>
      <c r="EE423" s="3"/>
      <c r="EF423" s="3"/>
      <c r="EG423" s="3"/>
      <c r="EH423" s="3"/>
      <c r="EI423" s="3"/>
      <c r="EJ423" s="3"/>
      <c r="EK423" s="3"/>
      <c r="EL423" s="3"/>
      <c r="EM423" s="3"/>
      <c r="EN423" s="3"/>
      <c r="EO423" s="3"/>
      <c r="EP423" s="3"/>
      <c r="EQ423" s="3"/>
      <c r="ER423" s="3"/>
      <c r="ES423" s="3"/>
      <c r="ET423" s="3"/>
      <c r="EU423" s="3"/>
      <c r="EV423" s="3"/>
      <c r="EW423" s="3"/>
      <c r="EX423" s="3"/>
      <c r="EY423" s="3"/>
      <c r="EZ423" s="3"/>
      <c r="FA423" s="3"/>
      <c r="FB423" s="3"/>
      <c r="FC423" s="3"/>
      <c r="FD423" s="3"/>
      <c r="FE423" s="3"/>
      <c r="FF423" s="3"/>
      <c r="FG423" s="3"/>
      <c r="FH423" s="3"/>
      <c r="FI423" s="3"/>
      <c r="FJ423" s="3"/>
      <c r="FK423" s="3"/>
      <c r="FL423" s="3"/>
      <c r="FM423" s="3"/>
      <c r="FN423" s="3"/>
      <c r="FO423" s="3"/>
      <c r="FP423" s="3"/>
      <c r="FQ423" s="3"/>
      <c r="FR423" s="3"/>
      <c r="FS423" s="3"/>
      <c r="FT423" s="3"/>
      <c r="FU423" s="3"/>
      <c r="FV423" s="3"/>
      <c r="FW423" s="19"/>
    </row>
    <row r="424" spans="1:179" ht="16.5" customHeight="1" x14ac:dyDescent="0.25">
      <c r="A424" s="44" t="s">
        <v>1798</v>
      </c>
      <c r="B424" s="3"/>
      <c r="C424" s="180" t="s">
        <v>1799</v>
      </c>
      <c r="D424" s="5" t="str">
        <f>VLOOKUP(F424,route!A:B,2,FALSE)</f>
        <v>South Util</v>
      </c>
      <c r="E424" s="193">
        <v>4127</v>
      </c>
      <c r="F424" s="265" t="s">
        <v>518</v>
      </c>
      <c r="G424" s="231" t="s">
        <v>1800</v>
      </c>
      <c r="H424" s="193" t="s">
        <v>3235</v>
      </c>
      <c r="I424" s="193" t="s">
        <v>1800</v>
      </c>
      <c r="K424" s="193" t="s">
        <v>2622</v>
      </c>
      <c r="L424" s="193"/>
      <c r="M424" s="5" t="s">
        <v>662</v>
      </c>
      <c r="N424" s="21" t="s">
        <v>663</v>
      </c>
      <c r="O424" s="25"/>
      <c r="P424" s="21" t="s">
        <v>663</v>
      </c>
      <c r="Q424" s="21" t="s">
        <v>16</v>
      </c>
      <c r="R424" s="21" t="s">
        <v>663</v>
      </c>
      <c r="S424" s="21" t="s">
        <v>663</v>
      </c>
      <c r="T424" s="21" t="s">
        <v>664</v>
      </c>
      <c r="U424" s="21" t="s">
        <v>663</v>
      </c>
      <c r="V424" s="25"/>
      <c r="W424" s="21" t="s">
        <v>16</v>
      </c>
      <c r="X424" s="21" t="s">
        <v>16</v>
      </c>
      <c r="Y424" s="21" t="s">
        <v>663</v>
      </c>
      <c r="Z424" s="21" t="s">
        <v>4</v>
      </c>
      <c r="AA424" s="21" t="s">
        <v>663</v>
      </c>
      <c r="AB424" s="21"/>
      <c r="AC424" s="214"/>
      <c r="AD424" s="214"/>
      <c r="AE424" s="21">
        <v>4</v>
      </c>
      <c r="AF424" s="21" t="s">
        <v>4</v>
      </c>
      <c r="AG424" s="21" t="s">
        <v>663</v>
      </c>
      <c r="AH424" s="21" t="s">
        <v>664</v>
      </c>
      <c r="AI424" s="21" t="s">
        <v>664</v>
      </c>
      <c r="AJ424" s="21" t="s">
        <v>664</v>
      </c>
      <c r="AK424" s="21" t="s">
        <v>819</v>
      </c>
      <c r="AL424" s="21" t="s">
        <v>16</v>
      </c>
      <c r="AM424" s="201" t="s">
        <v>3467</v>
      </c>
      <c r="AN424" s="387"/>
      <c r="AO424" s="314" t="e">
        <f>VLOOKUP(AN424,#REF!,1,FALSE)</f>
        <v>#REF!</v>
      </c>
      <c r="AP424" s="315">
        <f>VLOOKUP(F424,'Monthly AMS report'!GN:GO,2,FALSE)</f>
        <v>44476</v>
      </c>
      <c r="AQ424" s="316" t="e">
        <v>#N/A</v>
      </c>
      <c r="AR424" s="3"/>
      <c r="AS424" s="3"/>
      <c r="AT424" s="5"/>
      <c r="AU424" s="5">
        <v>8</v>
      </c>
      <c r="AV424" s="5">
        <v>4</v>
      </c>
      <c r="AW424" s="5"/>
      <c r="AX424" s="5"/>
      <c r="AY424" s="5"/>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c r="DA424" s="3"/>
      <c r="DB424" s="3"/>
      <c r="DC424" s="3"/>
      <c r="DD424" s="3"/>
      <c r="DE424" s="3"/>
      <c r="DF424" s="3"/>
      <c r="DG424" s="3"/>
      <c r="DH424" s="3"/>
      <c r="DI424" s="3"/>
      <c r="DJ424" s="3"/>
      <c r="DK424" s="3"/>
      <c r="DL424" s="3"/>
      <c r="DM424" s="3"/>
      <c r="DN424" s="3"/>
      <c r="DO424" s="3"/>
      <c r="DP424" s="3"/>
      <c r="DQ424" s="3"/>
      <c r="DR424" s="3"/>
      <c r="DS424" s="3"/>
      <c r="DT424" s="3"/>
      <c r="DU424" s="3"/>
      <c r="DV424" s="3"/>
      <c r="DW424" s="3"/>
      <c r="DX424" s="3"/>
      <c r="DY424" s="3"/>
      <c r="DZ424" s="3"/>
      <c r="EA424" s="3"/>
      <c r="EB424" s="3"/>
      <c r="EC424" s="3"/>
      <c r="ED424" s="3"/>
      <c r="EE424" s="3"/>
      <c r="EF424" s="3"/>
      <c r="EG424" s="3"/>
      <c r="EH424" s="3"/>
      <c r="EI424" s="3"/>
      <c r="EJ424" s="3"/>
      <c r="EK424" s="3"/>
      <c r="EL424" s="3"/>
      <c r="EM424" s="3"/>
      <c r="EN424" s="3"/>
      <c r="EO424" s="3"/>
      <c r="EP424" s="3"/>
      <c r="EQ424" s="3"/>
      <c r="ER424" s="3"/>
      <c r="ES424" s="3"/>
      <c r="ET424" s="3"/>
      <c r="EU424" s="3"/>
      <c r="EV424" s="3"/>
      <c r="EW424" s="3"/>
      <c r="EX424" s="3"/>
      <c r="EY424" s="3"/>
      <c r="EZ424" s="3"/>
      <c r="FA424" s="3"/>
      <c r="FB424" s="3"/>
      <c r="FC424" s="3"/>
      <c r="FD424" s="3"/>
      <c r="FE424" s="3"/>
      <c r="FF424" s="3"/>
      <c r="FG424" s="3"/>
      <c r="FH424" s="3"/>
      <c r="FI424" s="3"/>
      <c r="FJ424" s="3"/>
      <c r="FK424" s="3"/>
      <c r="FL424" s="3"/>
      <c r="FM424" s="3"/>
      <c r="FN424" s="3"/>
      <c r="FO424" s="3"/>
      <c r="FP424" s="3"/>
      <c r="FQ424" s="3"/>
      <c r="FR424" s="3"/>
      <c r="FS424" s="3"/>
      <c r="FT424" s="3"/>
      <c r="FU424" s="3"/>
      <c r="FV424" s="3"/>
      <c r="FW424" s="19"/>
    </row>
    <row r="425" spans="1:179" ht="16.5" customHeight="1" x14ac:dyDescent="0.25">
      <c r="A425" s="44" t="s">
        <v>1830</v>
      </c>
      <c r="B425" s="3"/>
      <c r="C425" s="180" t="s">
        <v>1831</v>
      </c>
      <c r="D425" s="5" t="str">
        <f>VLOOKUP(F425,route!A:B,2,FALSE)</f>
        <v>South Util</v>
      </c>
      <c r="E425" s="193" t="s">
        <v>2536</v>
      </c>
      <c r="F425" s="265" t="s">
        <v>539</v>
      </c>
      <c r="G425" s="231" t="s">
        <v>1832</v>
      </c>
      <c r="H425" s="193" t="s">
        <v>3468</v>
      </c>
      <c r="I425" s="193" t="s">
        <v>1832</v>
      </c>
      <c r="K425" s="193" t="s">
        <v>2622</v>
      </c>
      <c r="L425" s="193"/>
      <c r="M425" s="5" t="s">
        <v>662</v>
      </c>
      <c r="N425" s="21" t="s">
        <v>16</v>
      </c>
      <c r="O425" s="25"/>
      <c r="P425" s="21" t="s">
        <v>663</v>
      </c>
      <c r="Q425" s="21" t="s">
        <v>16</v>
      </c>
      <c r="R425" s="21" t="s">
        <v>663</v>
      </c>
      <c r="S425" s="21">
        <v>3</v>
      </c>
      <c r="T425" s="21" t="s">
        <v>664</v>
      </c>
      <c r="U425" s="21" t="s">
        <v>663</v>
      </c>
      <c r="V425" s="25"/>
      <c r="W425" s="21" t="s">
        <v>16</v>
      </c>
      <c r="X425" s="21" t="s">
        <v>16</v>
      </c>
      <c r="Y425" s="21" t="s">
        <v>663</v>
      </c>
      <c r="Z425" s="21" t="s">
        <v>16</v>
      </c>
      <c r="AA425" s="21" t="s">
        <v>663</v>
      </c>
      <c r="AB425" s="21"/>
      <c r="AC425" s="214"/>
      <c r="AD425" s="214"/>
      <c r="AE425" s="21" t="s">
        <v>664</v>
      </c>
      <c r="AF425" s="21" t="s">
        <v>16</v>
      </c>
      <c r="AG425" s="21" t="s">
        <v>663</v>
      </c>
      <c r="AH425" s="21" t="s">
        <v>664</v>
      </c>
      <c r="AI425" s="21" t="s">
        <v>664</v>
      </c>
      <c r="AJ425" s="21" t="s">
        <v>664</v>
      </c>
      <c r="AK425" s="21" t="s">
        <v>819</v>
      </c>
      <c r="AL425" s="21" t="s">
        <v>16</v>
      </c>
      <c r="AM425" s="25" t="s">
        <v>3469</v>
      </c>
      <c r="AN425" s="387"/>
      <c r="AO425" s="314" t="e">
        <f>VLOOKUP(AN425,#REF!,1,FALSE)</f>
        <v>#REF!</v>
      </c>
      <c r="AP425" s="315">
        <f>VLOOKUP(F425,'Monthly AMS report'!GN:GO,2,FALSE)</f>
        <v>44476</v>
      </c>
      <c r="AQ425" s="316" t="e">
        <v>#N/A</v>
      </c>
      <c r="AR425" s="3"/>
      <c r="AS425" s="3"/>
      <c r="AT425" s="5"/>
      <c r="AU425" s="5">
        <v>16</v>
      </c>
      <c r="AV425" s="5">
        <v>4</v>
      </c>
      <c r="AW425" s="5"/>
      <c r="AX425" s="5"/>
      <c r="AY425" s="5"/>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c r="DA425" s="3"/>
      <c r="DB425" s="3"/>
      <c r="DC425" s="3"/>
      <c r="DD425" s="3"/>
      <c r="DE425" s="3"/>
      <c r="DF425" s="3"/>
      <c r="DG425" s="3"/>
      <c r="DH425" s="3"/>
      <c r="DI425" s="3"/>
      <c r="DJ425" s="3"/>
      <c r="DK425" s="3"/>
      <c r="DL425" s="3"/>
      <c r="DM425" s="3"/>
      <c r="DN425" s="3"/>
      <c r="DO425" s="3"/>
      <c r="DP425" s="3"/>
      <c r="DQ425" s="3"/>
      <c r="DR425" s="3"/>
      <c r="DS425" s="3"/>
      <c r="DT425" s="3"/>
      <c r="DU425" s="3"/>
      <c r="DV425" s="3"/>
      <c r="DW425" s="3"/>
      <c r="DX425" s="3"/>
      <c r="DY425" s="3"/>
      <c r="DZ425" s="3"/>
      <c r="EA425" s="3"/>
      <c r="EB425" s="3"/>
      <c r="EC425" s="3"/>
      <c r="ED425" s="3"/>
      <c r="EE425" s="3"/>
      <c r="EF425" s="3"/>
      <c r="EG425" s="3"/>
      <c r="EH425" s="3"/>
      <c r="EI425" s="3"/>
      <c r="EJ425" s="3"/>
      <c r="EK425" s="3"/>
      <c r="EL425" s="3"/>
      <c r="EM425" s="3"/>
      <c r="EN425" s="3"/>
      <c r="EO425" s="3"/>
      <c r="EP425" s="3"/>
      <c r="EQ425" s="3"/>
      <c r="ER425" s="3"/>
      <c r="ES425" s="3"/>
      <c r="ET425" s="3"/>
      <c r="EU425" s="3"/>
      <c r="EV425" s="3"/>
      <c r="EW425" s="3"/>
      <c r="EX425" s="3"/>
      <c r="EY425" s="3"/>
      <c r="EZ425" s="3"/>
      <c r="FA425" s="3"/>
      <c r="FB425" s="3"/>
      <c r="FC425" s="3"/>
      <c r="FD425" s="3"/>
      <c r="FE425" s="3"/>
      <c r="FF425" s="3"/>
      <c r="FG425" s="3"/>
      <c r="FH425" s="3"/>
      <c r="FI425" s="3"/>
      <c r="FJ425" s="3"/>
      <c r="FK425" s="3"/>
      <c r="FL425" s="3"/>
      <c r="FM425" s="3"/>
      <c r="FN425" s="3"/>
      <c r="FO425" s="3"/>
      <c r="FP425" s="3"/>
      <c r="FQ425" s="3"/>
      <c r="FR425" s="3"/>
      <c r="FS425" s="3"/>
      <c r="FT425" s="3"/>
      <c r="FU425" s="3"/>
      <c r="FV425" s="3"/>
      <c r="FW425" s="19"/>
    </row>
    <row r="426" spans="1:179" ht="16.5" customHeight="1" x14ac:dyDescent="0.25">
      <c r="A426" s="44" t="s">
        <v>1922</v>
      </c>
      <c r="B426" s="3"/>
      <c r="C426" s="180" t="s">
        <v>1923</v>
      </c>
      <c r="D426" s="5" t="str">
        <f>VLOOKUP(F426,route!A:B,2,FALSE)</f>
        <v>South Util</v>
      </c>
      <c r="E426" s="193" t="s">
        <v>2566</v>
      </c>
      <c r="F426" s="265" t="s">
        <v>540</v>
      </c>
      <c r="G426" s="231" t="s">
        <v>1924</v>
      </c>
      <c r="H426" s="193" t="s">
        <v>3470</v>
      </c>
      <c r="I426" s="193" t="s">
        <v>1924</v>
      </c>
      <c r="K426" s="193" t="s">
        <v>2622</v>
      </c>
      <c r="L426" s="193"/>
      <c r="M426" s="5" t="s">
        <v>662</v>
      </c>
      <c r="N426" s="21" t="s">
        <v>663</v>
      </c>
      <c r="O426" s="25"/>
      <c r="P426" s="21" t="s">
        <v>663</v>
      </c>
      <c r="Q426" s="21" t="s">
        <v>16</v>
      </c>
      <c r="R426" s="21" t="s">
        <v>16</v>
      </c>
      <c r="S426" s="21">
        <v>3</v>
      </c>
      <c r="T426" s="21" t="s">
        <v>664</v>
      </c>
      <c r="U426" s="21" t="s">
        <v>16</v>
      </c>
      <c r="V426" s="25"/>
      <c r="W426" s="21" t="s">
        <v>16</v>
      </c>
      <c r="X426" s="21" t="s">
        <v>16</v>
      </c>
      <c r="Y426" s="21" t="s">
        <v>663</v>
      </c>
      <c r="Z426" s="21">
        <v>2</v>
      </c>
      <c r="AA426" s="21">
        <v>2</v>
      </c>
      <c r="AB426" s="21"/>
      <c r="AC426" s="214"/>
      <c r="AD426" s="214"/>
      <c r="AE426" s="21" t="s">
        <v>16</v>
      </c>
      <c r="AF426" s="21">
        <v>1</v>
      </c>
      <c r="AG426" s="21">
        <v>2</v>
      </c>
      <c r="AH426" s="21">
        <v>3</v>
      </c>
      <c r="AI426" s="21">
        <v>4</v>
      </c>
      <c r="AJ426" s="21" t="s">
        <v>664</v>
      </c>
      <c r="AK426" s="21" t="s">
        <v>819</v>
      </c>
      <c r="AL426" s="21" t="s">
        <v>16</v>
      </c>
      <c r="AM426" s="195" t="s">
        <v>1925</v>
      </c>
      <c r="AN426" s="387"/>
      <c r="AO426" s="314" t="e">
        <f>VLOOKUP(AN426,#REF!,1,FALSE)</f>
        <v>#REF!</v>
      </c>
      <c r="AP426" s="315">
        <f>VLOOKUP(F426,'Monthly AMS report'!GN:GO,2,FALSE)</f>
        <v>44476</v>
      </c>
      <c r="AQ426" s="316" t="e">
        <v>#N/A</v>
      </c>
      <c r="AR426" s="3"/>
      <c r="AS426" s="3"/>
      <c r="AT426" s="5"/>
      <c r="AU426" s="5">
        <v>16</v>
      </c>
      <c r="AV426" s="5">
        <v>4</v>
      </c>
      <c r="AW426" s="5"/>
      <c r="AX426" s="5"/>
      <c r="AY426" s="5"/>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c r="DA426" s="3"/>
      <c r="DB426" s="3"/>
      <c r="DC426" s="3"/>
      <c r="DD426" s="3"/>
      <c r="DE426" s="3"/>
      <c r="DF426" s="3"/>
      <c r="DG426" s="3"/>
      <c r="DH426" s="3"/>
      <c r="DI426" s="3"/>
      <c r="DJ426" s="3"/>
      <c r="DK426" s="3"/>
      <c r="DL426" s="3"/>
      <c r="DM426" s="3"/>
      <c r="DN426" s="3"/>
      <c r="DO426" s="3"/>
      <c r="DP426" s="3"/>
      <c r="DQ426" s="3"/>
      <c r="DR426" s="3"/>
      <c r="DS426" s="3"/>
      <c r="DT426" s="3"/>
      <c r="DU426" s="3"/>
      <c r="DV426" s="3"/>
      <c r="DW426" s="3"/>
      <c r="DX426" s="3"/>
      <c r="DY426" s="3"/>
      <c r="DZ426" s="3"/>
      <c r="EA426" s="3"/>
      <c r="EB426" s="3"/>
      <c r="EC426" s="3"/>
      <c r="ED426" s="3"/>
      <c r="EE426" s="3"/>
      <c r="EF426" s="3"/>
      <c r="EG426" s="3"/>
      <c r="EH426" s="3"/>
      <c r="EI426" s="3"/>
      <c r="EJ426" s="3"/>
      <c r="EK426" s="3"/>
      <c r="EL426" s="3"/>
      <c r="EM426" s="3"/>
      <c r="EN426" s="3"/>
      <c r="EO426" s="3"/>
      <c r="EP426" s="3"/>
      <c r="EQ426" s="3"/>
      <c r="ER426" s="3"/>
      <c r="ES426" s="3"/>
      <c r="ET426" s="3"/>
      <c r="EU426" s="3"/>
      <c r="EV426" s="3"/>
      <c r="EW426" s="3"/>
      <c r="EX426" s="3"/>
      <c r="EY426" s="3"/>
      <c r="EZ426" s="3"/>
      <c r="FA426" s="3"/>
      <c r="FB426" s="3"/>
      <c r="FC426" s="3"/>
      <c r="FD426" s="3"/>
      <c r="FE426" s="3"/>
      <c r="FF426" s="3"/>
      <c r="FG426" s="3"/>
      <c r="FH426" s="3"/>
      <c r="FI426" s="3"/>
      <c r="FJ426" s="3"/>
      <c r="FK426" s="3"/>
      <c r="FL426" s="3"/>
      <c r="FM426" s="3"/>
      <c r="FN426" s="3"/>
      <c r="FO426" s="3"/>
      <c r="FP426" s="3"/>
      <c r="FQ426" s="3"/>
      <c r="FR426" s="3"/>
      <c r="FS426" s="3"/>
      <c r="FT426" s="3"/>
      <c r="FU426" s="3"/>
      <c r="FV426" s="3"/>
      <c r="FW426" s="19"/>
    </row>
    <row r="427" spans="1:179" ht="16.5" customHeight="1" x14ac:dyDescent="0.25">
      <c r="A427" s="44" t="s">
        <v>1902</v>
      </c>
      <c r="B427" s="3"/>
      <c r="C427" s="180" t="s">
        <v>1903</v>
      </c>
      <c r="D427" s="5" t="str">
        <f>VLOOKUP(F427,route!A:B,2,FALSE)</f>
        <v>South Util</v>
      </c>
      <c r="E427" s="193" t="s">
        <v>2535</v>
      </c>
      <c r="F427" s="265" t="s">
        <v>541</v>
      </c>
      <c r="G427" s="231" t="s">
        <v>1904</v>
      </c>
      <c r="H427" s="193" t="s">
        <v>3471</v>
      </c>
      <c r="I427" s="193" t="s">
        <v>1904</v>
      </c>
      <c r="K427" s="193" t="s">
        <v>2622</v>
      </c>
      <c r="L427" s="193"/>
      <c r="M427" s="5" t="s">
        <v>662</v>
      </c>
      <c r="N427" s="21" t="s">
        <v>16</v>
      </c>
      <c r="O427" s="25"/>
      <c r="P427" s="21" t="s">
        <v>16</v>
      </c>
      <c r="Q427" s="21" t="s">
        <v>16</v>
      </c>
      <c r="R427" s="21" t="s">
        <v>663</v>
      </c>
      <c r="S427" s="21">
        <v>3</v>
      </c>
      <c r="T427" s="21" t="s">
        <v>664</v>
      </c>
      <c r="U427" s="21" t="s">
        <v>663</v>
      </c>
      <c r="V427" s="25"/>
      <c r="W427" s="21" t="s">
        <v>16</v>
      </c>
      <c r="X427" s="21" t="s">
        <v>16</v>
      </c>
      <c r="Y427" s="21" t="s">
        <v>663</v>
      </c>
      <c r="Z427" s="21" t="s">
        <v>16</v>
      </c>
      <c r="AA427" s="21" t="s">
        <v>16</v>
      </c>
      <c r="AB427" s="21"/>
      <c r="AC427" s="214"/>
      <c r="AD427" s="214"/>
      <c r="AE427" s="21" t="s">
        <v>664</v>
      </c>
      <c r="AF427" s="21">
        <v>3</v>
      </c>
      <c r="AG427" s="21">
        <v>3</v>
      </c>
      <c r="AH427" s="21">
        <v>3</v>
      </c>
      <c r="AI427" s="21">
        <v>3</v>
      </c>
      <c r="AJ427" s="21" t="s">
        <v>664</v>
      </c>
      <c r="AK427" s="21" t="s">
        <v>819</v>
      </c>
      <c r="AL427" s="21" t="s">
        <v>16</v>
      </c>
      <c r="AM427" s="195" t="s">
        <v>3472</v>
      </c>
      <c r="AN427" s="386">
        <v>7248790</v>
      </c>
      <c r="AO427" s="314" t="e">
        <f>VLOOKUP(AN427,#REF!,1,FALSE)</f>
        <v>#REF!</v>
      </c>
      <c r="AP427" s="315">
        <f>VLOOKUP(F427,'Monthly AMS report'!GN:GO,2,FALSE)</f>
        <v>44476</v>
      </c>
      <c r="AQ427" s="316" t="e">
        <v>#N/A</v>
      </c>
      <c r="AR427" s="3"/>
      <c r="AS427" s="3"/>
      <c r="AT427" s="5"/>
      <c r="AU427" s="5">
        <v>16</v>
      </c>
      <c r="AV427" s="5">
        <v>4</v>
      </c>
      <c r="AW427" s="5"/>
      <c r="AX427" s="5"/>
      <c r="AY427" s="5"/>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c r="DA427" s="3"/>
      <c r="DB427" s="3"/>
      <c r="DC427" s="3"/>
      <c r="DD427" s="3"/>
      <c r="DE427" s="3"/>
      <c r="DF427" s="3"/>
      <c r="DG427" s="3"/>
      <c r="DH427" s="3"/>
      <c r="DI427" s="3"/>
      <c r="DJ427" s="3"/>
      <c r="DK427" s="3"/>
      <c r="DL427" s="3"/>
      <c r="DM427" s="3"/>
      <c r="DN427" s="3"/>
      <c r="DO427" s="3"/>
      <c r="DP427" s="3"/>
      <c r="DQ427" s="3"/>
      <c r="DR427" s="3"/>
      <c r="DS427" s="3"/>
      <c r="DT427" s="3"/>
      <c r="DU427" s="3"/>
      <c r="DV427" s="3"/>
      <c r="DW427" s="3"/>
      <c r="DX427" s="3"/>
      <c r="DY427" s="3"/>
      <c r="DZ427" s="3"/>
      <c r="EA427" s="3"/>
      <c r="EB427" s="3"/>
      <c r="EC427" s="3"/>
      <c r="ED427" s="3"/>
      <c r="EE427" s="3"/>
      <c r="EF427" s="3"/>
      <c r="EG427" s="3"/>
      <c r="EH427" s="3"/>
      <c r="EI427" s="3"/>
      <c r="EJ427" s="3"/>
      <c r="EK427" s="3"/>
      <c r="EL427" s="3"/>
      <c r="EM427" s="3"/>
      <c r="EN427" s="3"/>
      <c r="EO427" s="3"/>
      <c r="EP427" s="3"/>
      <c r="EQ427" s="3"/>
      <c r="ER427" s="3"/>
      <c r="ES427" s="3"/>
      <c r="ET427" s="3"/>
      <c r="EU427" s="3"/>
      <c r="EV427" s="3"/>
      <c r="EW427" s="3"/>
      <c r="EX427" s="3"/>
      <c r="EY427" s="3"/>
      <c r="EZ427" s="3"/>
      <c r="FA427" s="3"/>
      <c r="FB427" s="3"/>
      <c r="FC427" s="3"/>
      <c r="FD427" s="3"/>
      <c r="FE427" s="3"/>
      <c r="FF427" s="3"/>
      <c r="FG427" s="3"/>
      <c r="FH427" s="3"/>
      <c r="FI427" s="3"/>
      <c r="FJ427" s="3"/>
      <c r="FK427" s="3"/>
      <c r="FL427" s="3"/>
      <c r="FM427" s="3"/>
      <c r="FN427" s="3"/>
      <c r="FO427" s="3"/>
      <c r="FP427" s="3"/>
      <c r="FQ427" s="3"/>
      <c r="FR427" s="3"/>
      <c r="FS427" s="3"/>
      <c r="FT427" s="3"/>
      <c r="FU427" s="3"/>
      <c r="FV427" s="3"/>
      <c r="FW427" s="19"/>
    </row>
    <row r="428" spans="1:179" ht="16.5" customHeight="1" x14ac:dyDescent="0.25">
      <c r="A428" s="44" t="s">
        <v>1905</v>
      </c>
      <c r="B428" s="3"/>
      <c r="C428" s="180" t="s">
        <v>1906</v>
      </c>
      <c r="D428" s="5" t="str">
        <f>VLOOKUP(F428,route!A:B,2,FALSE)</f>
        <v>South Util</v>
      </c>
      <c r="E428" s="193" t="s">
        <v>2539</v>
      </c>
      <c r="F428" s="265" t="s">
        <v>530</v>
      </c>
      <c r="G428" s="231" t="s">
        <v>1907</v>
      </c>
      <c r="H428" s="193" t="s">
        <v>3473</v>
      </c>
      <c r="I428" s="193" t="s">
        <v>1907</v>
      </c>
      <c r="K428" s="193" t="s">
        <v>2622</v>
      </c>
      <c r="L428" s="193"/>
      <c r="M428" s="5" t="s">
        <v>662</v>
      </c>
      <c r="N428" s="21" t="s">
        <v>16</v>
      </c>
      <c r="O428" s="25"/>
      <c r="P428" s="21" t="s">
        <v>663</v>
      </c>
      <c r="Q428" s="21" t="s">
        <v>16</v>
      </c>
      <c r="R428" s="21">
        <v>3</v>
      </c>
      <c r="S428" s="21">
        <v>3</v>
      </c>
      <c r="T428" s="21" t="s">
        <v>16</v>
      </c>
      <c r="U428" s="21" t="s">
        <v>663</v>
      </c>
      <c r="V428" s="25"/>
      <c r="W428" s="21" t="s">
        <v>16</v>
      </c>
      <c r="X428" s="21" t="s">
        <v>16</v>
      </c>
      <c r="Y428" s="21" t="s">
        <v>663</v>
      </c>
      <c r="Z428" s="21">
        <v>4</v>
      </c>
      <c r="AA428" s="21">
        <v>4</v>
      </c>
      <c r="AB428" s="21"/>
      <c r="AC428" s="214"/>
      <c r="AD428" s="214"/>
      <c r="AE428" s="21" t="s">
        <v>16</v>
      </c>
      <c r="AF428" s="21" t="s">
        <v>16</v>
      </c>
      <c r="AG428" s="21" t="s">
        <v>663</v>
      </c>
      <c r="AH428" s="21">
        <v>4</v>
      </c>
      <c r="AI428" s="21">
        <v>3</v>
      </c>
      <c r="AJ428" s="21" t="s">
        <v>664</v>
      </c>
      <c r="AK428" s="21" t="s">
        <v>819</v>
      </c>
      <c r="AL428" s="21" t="s">
        <v>16</v>
      </c>
      <c r="AM428" s="195" t="s">
        <v>3474</v>
      </c>
      <c r="AN428" s="386">
        <v>7259268</v>
      </c>
      <c r="AO428" s="314" t="e">
        <f>VLOOKUP(AN428,#REF!,1,FALSE)</f>
        <v>#REF!</v>
      </c>
      <c r="AP428" s="315">
        <f>VLOOKUP(F428,'Monthly AMS report'!GN:GO,2,FALSE)</f>
        <v>44476</v>
      </c>
      <c r="AQ428" s="316" t="e">
        <v>#N/A</v>
      </c>
      <c r="AR428" s="3"/>
      <c r="AS428" s="3"/>
      <c r="AT428" s="5"/>
      <c r="AU428" s="5">
        <v>16</v>
      </c>
      <c r="AV428" s="5">
        <v>4</v>
      </c>
      <c r="AW428" s="5"/>
      <c r="AX428" s="5"/>
      <c r="AY428" s="5"/>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c r="DA428" s="3"/>
      <c r="DB428" s="3"/>
      <c r="DC428" s="3"/>
      <c r="DD428" s="3"/>
      <c r="DE428" s="3"/>
      <c r="DF428" s="3"/>
      <c r="DG428" s="3"/>
      <c r="DH428" s="3"/>
      <c r="DI428" s="3"/>
      <c r="DJ428" s="3"/>
      <c r="DK428" s="3"/>
      <c r="DL428" s="3"/>
      <c r="DM428" s="3"/>
      <c r="DN428" s="3"/>
      <c r="DO428" s="3"/>
      <c r="DP428" s="3"/>
      <c r="DQ428" s="3"/>
      <c r="DR428" s="3"/>
      <c r="DS428" s="3"/>
      <c r="DT428" s="3"/>
      <c r="DU428" s="3"/>
      <c r="DV428" s="3"/>
      <c r="DW428" s="3"/>
      <c r="DX428" s="3"/>
      <c r="DY428" s="3"/>
      <c r="DZ428" s="3"/>
      <c r="EA428" s="3"/>
      <c r="EB428" s="3"/>
      <c r="EC428" s="3"/>
      <c r="ED428" s="3"/>
      <c r="EE428" s="3"/>
      <c r="EF428" s="3"/>
      <c r="EG428" s="3"/>
      <c r="EH428" s="3"/>
      <c r="EI428" s="3"/>
      <c r="EJ428" s="3"/>
      <c r="EK428" s="3"/>
      <c r="EL428" s="3"/>
      <c r="EM428" s="3"/>
      <c r="EN428" s="3"/>
      <c r="EO428" s="3"/>
      <c r="EP428" s="3"/>
      <c r="EQ428" s="3"/>
      <c r="ER428" s="3"/>
      <c r="ES428" s="3"/>
      <c r="ET428" s="3"/>
      <c r="EU428" s="3"/>
      <c r="EV428" s="3"/>
      <c r="EW428" s="3"/>
      <c r="EX428" s="3"/>
      <c r="EY428" s="3"/>
      <c r="EZ428" s="3"/>
      <c r="FA428" s="3"/>
      <c r="FB428" s="3"/>
      <c r="FC428" s="3"/>
      <c r="FD428" s="3"/>
      <c r="FE428" s="3"/>
      <c r="FF428" s="3"/>
      <c r="FG428" s="3"/>
      <c r="FH428" s="3"/>
      <c r="FI428" s="3"/>
      <c r="FJ428" s="3"/>
      <c r="FK428" s="3"/>
      <c r="FL428" s="3"/>
      <c r="FM428" s="3"/>
      <c r="FN428" s="3"/>
      <c r="FO428" s="3"/>
      <c r="FP428" s="3"/>
      <c r="FQ428" s="3"/>
      <c r="FR428" s="3"/>
      <c r="FS428" s="3"/>
      <c r="FT428" s="3"/>
      <c r="FU428" s="3"/>
      <c r="FV428" s="3"/>
      <c r="FW428" s="19"/>
    </row>
    <row r="429" spans="1:179" ht="16.5" customHeight="1" x14ac:dyDescent="0.25">
      <c r="A429" s="44" t="s">
        <v>1818</v>
      </c>
      <c r="B429" s="3"/>
      <c r="C429" s="180" t="s">
        <v>1819</v>
      </c>
      <c r="D429" s="5" t="str">
        <f>VLOOKUP(F429,route!A:B,2,FALSE)</f>
        <v>South Util</v>
      </c>
      <c r="E429" s="193" t="s">
        <v>2540</v>
      </c>
      <c r="F429" s="265" t="s">
        <v>533</v>
      </c>
      <c r="G429" s="231" t="s">
        <v>1820</v>
      </c>
      <c r="H429" s="193" t="s">
        <v>3475</v>
      </c>
      <c r="I429" s="193" t="s">
        <v>1820</v>
      </c>
      <c r="K429" s="193" t="s">
        <v>2622</v>
      </c>
      <c r="L429" s="193"/>
      <c r="M429" s="5" t="s">
        <v>662</v>
      </c>
      <c r="N429" s="21" t="s">
        <v>663</v>
      </c>
      <c r="O429" s="25"/>
      <c r="P429" s="21" t="s">
        <v>16</v>
      </c>
      <c r="Q429" s="21" t="s">
        <v>16</v>
      </c>
      <c r="R429" s="21" t="s">
        <v>16</v>
      </c>
      <c r="S429" s="21" t="s">
        <v>16</v>
      </c>
      <c r="T429" s="21" t="s">
        <v>664</v>
      </c>
      <c r="U429" s="21" t="s">
        <v>663</v>
      </c>
      <c r="V429" s="25"/>
      <c r="W429" s="21" t="s">
        <v>16</v>
      </c>
      <c r="X429" s="21" t="s">
        <v>16</v>
      </c>
      <c r="Y429" s="21" t="s">
        <v>663</v>
      </c>
      <c r="Z429" s="21" t="s">
        <v>4</v>
      </c>
      <c r="AA429" s="21" t="s">
        <v>16</v>
      </c>
      <c r="AB429" s="21"/>
      <c r="AC429" s="214"/>
      <c r="AD429" s="214"/>
      <c r="AE429" s="21" t="s">
        <v>664</v>
      </c>
      <c r="AF429" s="21" t="s">
        <v>4</v>
      </c>
      <c r="AG429" s="21" t="s">
        <v>663</v>
      </c>
      <c r="AH429" s="21" t="s">
        <v>664</v>
      </c>
      <c r="AI429" s="21" t="s">
        <v>664</v>
      </c>
      <c r="AJ429" s="21" t="s">
        <v>664</v>
      </c>
      <c r="AK429" s="21" t="s">
        <v>819</v>
      </c>
      <c r="AL429" s="21" t="s">
        <v>16</v>
      </c>
      <c r="AM429" s="23" t="s">
        <v>1871</v>
      </c>
      <c r="AN429" s="387"/>
      <c r="AO429" s="314" t="e">
        <f>VLOOKUP(AN429,#REF!,1,FALSE)</f>
        <v>#REF!</v>
      </c>
      <c r="AP429" s="315">
        <f>VLOOKUP(F429,'Monthly AMS report'!GN:GO,2,FALSE)</f>
        <v>44476</v>
      </c>
      <c r="AQ429" s="316" t="e">
        <v>#N/A</v>
      </c>
      <c r="AR429" s="3"/>
      <c r="AS429" s="3"/>
      <c r="AT429" s="5"/>
      <c r="AU429" s="5">
        <v>16</v>
      </c>
      <c r="AV429" s="5">
        <v>4</v>
      </c>
      <c r="AW429" s="5"/>
      <c r="AX429" s="5"/>
      <c r="AY429" s="5"/>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c r="DA429" s="3"/>
      <c r="DB429" s="3"/>
      <c r="DC429" s="3"/>
      <c r="DD429" s="3"/>
      <c r="DE429" s="3"/>
      <c r="DF429" s="3"/>
      <c r="DG429" s="3"/>
      <c r="DH429" s="3"/>
      <c r="DI429" s="3"/>
      <c r="DJ429" s="3"/>
      <c r="DK429" s="3"/>
      <c r="DL429" s="3"/>
      <c r="DM429" s="3"/>
      <c r="DN429" s="3"/>
      <c r="DO429" s="3"/>
      <c r="DP429" s="3"/>
      <c r="DQ429" s="3"/>
      <c r="DR429" s="3"/>
      <c r="DS429" s="3"/>
      <c r="DT429" s="3"/>
      <c r="DU429" s="3"/>
      <c r="DV429" s="3"/>
      <c r="DW429" s="3"/>
      <c r="DX429" s="3"/>
      <c r="DY429" s="3"/>
      <c r="DZ429" s="3"/>
      <c r="EA429" s="3"/>
      <c r="EB429" s="3"/>
      <c r="EC429" s="3"/>
      <c r="ED429" s="3"/>
      <c r="EE429" s="3"/>
      <c r="EF429" s="3"/>
      <c r="EG429" s="3"/>
      <c r="EH429" s="3"/>
      <c r="EI429" s="3"/>
      <c r="EJ429" s="3"/>
      <c r="EK429" s="3"/>
      <c r="EL429" s="3"/>
      <c r="EM429" s="3"/>
      <c r="EN429" s="3"/>
      <c r="EO429" s="3"/>
      <c r="EP429" s="3"/>
      <c r="EQ429" s="3"/>
      <c r="ER429" s="3"/>
      <c r="ES429" s="3"/>
      <c r="ET429" s="3"/>
      <c r="EU429" s="3"/>
      <c r="EV429" s="3"/>
      <c r="EW429" s="3"/>
      <c r="EX429" s="3"/>
      <c r="EY429" s="3"/>
      <c r="EZ429" s="3"/>
      <c r="FA429" s="3"/>
      <c r="FB429" s="3"/>
      <c r="FC429" s="3"/>
      <c r="FD429" s="3"/>
      <c r="FE429" s="3"/>
      <c r="FF429" s="3"/>
      <c r="FG429" s="3"/>
      <c r="FH429" s="3"/>
      <c r="FI429" s="3"/>
      <c r="FJ429" s="3"/>
      <c r="FK429" s="3"/>
      <c r="FL429" s="3"/>
      <c r="FM429" s="3"/>
      <c r="FN429" s="3"/>
      <c r="FO429" s="3"/>
      <c r="FP429" s="3"/>
      <c r="FQ429" s="3"/>
      <c r="FR429" s="3"/>
      <c r="FS429" s="3"/>
      <c r="FT429" s="3"/>
      <c r="FU429" s="3"/>
      <c r="FV429" s="3"/>
      <c r="FW429" s="19"/>
    </row>
    <row r="430" spans="1:179" ht="16.5" customHeight="1" x14ac:dyDescent="0.25">
      <c r="A430" s="43" t="s">
        <v>1908</v>
      </c>
      <c r="B430" s="3"/>
      <c r="C430" s="43" t="s">
        <v>1908</v>
      </c>
      <c r="D430" s="5" t="str">
        <f>VLOOKUP(F430,route!A:B,2,FALSE)</f>
        <v>South Util</v>
      </c>
      <c r="E430" s="232"/>
      <c r="F430" s="263" t="s">
        <v>534</v>
      </c>
      <c r="G430" s="264" t="s">
        <v>1909</v>
      </c>
      <c r="H430" s="235"/>
      <c r="J430" s="6"/>
      <c r="L430" s="193"/>
      <c r="M430" s="5" t="s">
        <v>813</v>
      </c>
      <c r="N430" s="21" t="s">
        <v>16</v>
      </c>
      <c r="O430" s="25" t="s">
        <v>16</v>
      </c>
      <c r="P430" s="25" t="s">
        <v>16</v>
      </c>
      <c r="Q430" s="25" t="s">
        <v>16</v>
      </c>
      <c r="R430" s="25" t="s">
        <v>16</v>
      </c>
      <c r="S430" s="25" t="s">
        <v>16</v>
      </c>
      <c r="T430" s="25" t="s">
        <v>16</v>
      </c>
      <c r="U430" s="25" t="s">
        <v>16</v>
      </c>
      <c r="V430" s="25"/>
      <c r="W430" s="25" t="s">
        <v>16</v>
      </c>
      <c r="X430" s="25" t="s">
        <v>16</v>
      </c>
      <c r="Y430" s="25" t="s">
        <v>16</v>
      </c>
      <c r="Z430" s="25" t="s">
        <v>16</v>
      </c>
      <c r="AA430" s="25" t="s">
        <v>16</v>
      </c>
      <c r="AB430" s="25"/>
      <c r="AC430" s="214"/>
      <c r="AD430" s="214"/>
      <c r="AE430" s="25" t="s">
        <v>16</v>
      </c>
      <c r="AF430" s="25" t="s">
        <v>16</v>
      </c>
      <c r="AG430" s="21" t="s">
        <v>16</v>
      </c>
      <c r="AH430" s="21" t="s">
        <v>664</v>
      </c>
      <c r="AI430" s="21" t="s">
        <v>814</v>
      </c>
      <c r="AJ430" s="21" t="s">
        <v>814</v>
      </c>
      <c r="AK430" s="21" t="s">
        <v>814</v>
      </c>
      <c r="AL430" s="21" t="s">
        <v>16</v>
      </c>
      <c r="AN430" s="387"/>
      <c r="AO430" s="95"/>
      <c r="AP430" s="315">
        <f>VLOOKUP(F430,'Monthly AMS report'!GN:GO,2,FALSE)</f>
        <v>44392</v>
      </c>
      <c r="AQ430" s="316"/>
      <c r="AR430" s="22"/>
      <c r="AS430" s="22"/>
      <c r="AT430" s="5"/>
      <c r="AV430" s="5"/>
      <c r="AW430" s="5"/>
      <c r="AX430" s="5"/>
      <c r="AY430" s="5"/>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c r="DA430" s="3"/>
      <c r="DB430" s="3"/>
      <c r="DC430" s="3"/>
      <c r="DD430" s="3"/>
      <c r="DE430" s="3"/>
      <c r="DF430" s="3"/>
      <c r="DG430" s="3"/>
      <c r="DH430" s="3"/>
      <c r="DI430" s="3"/>
      <c r="DJ430" s="3"/>
      <c r="DK430" s="3"/>
      <c r="DL430" s="3"/>
      <c r="DM430" s="3"/>
      <c r="DN430" s="3"/>
      <c r="DO430" s="3"/>
      <c r="DP430" s="3"/>
      <c r="DQ430" s="3"/>
      <c r="DR430" s="3"/>
      <c r="DS430" s="3"/>
      <c r="DT430" s="3"/>
      <c r="DU430" s="3"/>
      <c r="DV430" s="3"/>
      <c r="DW430" s="3"/>
      <c r="DX430" s="3"/>
      <c r="DY430" s="3"/>
      <c r="DZ430" s="3"/>
      <c r="EA430" s="3"/>
      <c r="EB430" s="3"/>
      <c r="EC430" s="3"/>
      <c r="ED430" s="3"/>
      <c r="EE430" s="3"/>
      <c r="EF430" s="3"/>
      <c r="EG430" s="3"/>
      <c r="EH430" s="3"/>
      <c r="EI430" s="3"/>
      <c r="EJ430" s="3"/>
      <c r="EK430" s="3"/>
      <c r="EL430" s="3"/>
      <c r="EM430" s="3"/>
      <c r="EN430" s="3"/>
      <c r="EO430" s="3"/>
      <c r="EP430" s="3"/>
      <c r="EQ430" s="3"/>
      <c r="ER430" s="3"/>
      <c r="ES430" s="3"/>
      <c r="ET430" s="3"/>
      <c r="EU430" s="3"/>
      <c r="EV430" s="3"/>
      <c r="EW430" s="3"/>
      <c r="EX430" s="3"/>
      <c r="EY430" s="3"/>
      <c r="EZ430" s="3"/>
      <c r="FA430" s="3"/>
      <c r="FB430" s="3"/>
      <c r="FC430" s="3"/>
      <c r="FD430" s="3"/>
      <c r="FE430" s="3"/>
      <c r="FF430" s="3"/>
      <c r="FG430" s="3"/>
      <c r="FH430" s="3"/>
      <c r="FI430" s="3"/>
      <c r="FJ430" s="3"/>
      <c r="FK430" s="3"/>
      <c r="FL430" s="3"/>
      <c r="FM430" s="3"/>
      <c r="FN430" s="3"/>
      <c r="FO430" s="3"/>
      <c r="FP430" s="3"/>
      <c r="FQ430" s="3"/>
      <c r="FR430" s="3"/>
      <c r="FS430" s="3"/>
      <c r="FT430" s="3"/>
      <c r="FU430" s="3"/>
      <c r="FV430" s="3"/>
      <c r="FW430" s="19"/>
    </row>
    <row r="431" spans="1:179" ht="16.5" customHeight="1" x14ac:dyDescent="0.25">
      <c r="A431" s="6" t="s">
        <v>1824</v>
      </c>
      <c r="B431" s="3"/>
      <c r="C431" s="34" t="s">
        <v>1825</v>
      </c>
      <c r="D431" s="5" t="str">
        <f>VLOOKUP(F431,route!A:B,2,FALSE)</f>
        <v>South Util</v>
      </c>
      <c r="E431" s="193" t="s">
        <v>2572</v>
      </c>
      <c r="F431" s="265" t="s">
        <v>535</v>
      </c>
      <c r="G431" s="231" t="s">
        <v>1826</v>
      </c>
      <c r="H431" s="193" t="s">
        <v>3476</v>
      </c>
      <c r="I431" s="193" t="s">
        <v>1826</v>
      </c>
      <c r="K431" s="193" t="s">
        <v>2622</v>
      </c>
      <c r="L431" s="193"/>
      <c r="M431" s="5" t="s">
        <v>662</v>
      </c>
      <c r="N431" s="21" t="s">
        <v>663</v>
      </c>
      <c r="O431" s="25"/>
      <c r="P431" s="21" t="s">
        <v>663</v>
      </c>
      <c r="Q431" s="21" t="s">
        <v>16</v>
      </c>
      <c r="R431" s="21" t="s">
        <v>663</v>
      </c>
      <c r="S431" s="21" t="s">
        <v>4</v>
      </c>
      <c r="T431" s="21" t="s">
        <v>664</v>
      </c>
      <c r="U431" s="21" t="s">
        <v>663</v>
      </c>
      <c r="V431" s="25"/>
      <c r="W431" s="21" t="s">
        <v>16</v>
      </c>
      <c r="X431" s="21" t="s">
        <v>16</v>
      </c>
      <c r="Y431" s="21" t="s">
        <v>663</v>
      </c>
      <c r="Z431" s="21" t="s">
        <v>4</v>
      </c>
      <c r="AA431" s="21" t="s">
        <v>663</v>
      </c>
      <c r="AB431" s="21"/>
      <c r="AC431" s="214"/>
      <c r="AD431" s="214"/>
      <c r="AE431" s="21" t="s">
        <v>664</v>
      </c>
      <c r="AF431" s="21" t="s">
        <v>4</v>
      </c>
      <c r="AG431" s="21" t="s">
        <v>663</v>
      </c>
      <c r="AH431" s="21" t="s">
        <v>664</v>
      </c>
      <c r="AI431" s="21" t="s">
        <v>664</v>
      </c>
      <c r="AJ431" s="21" t="s">
        <v>664</v>
      </c>
      <c r="AK431" s="21" t="s">
        <v>819</v>
      </c>
      <c r="AL431" s="21" t="s">
        <v>16</v>
      </c>
      <c r="AN431" s="387"/>
      <c r="AO431" s="314" t="e">
        <f>VLOOKUP(AN431,#REF!,1,FALSE)</f>
        <v>#REF!</v>
      </c>
      <c r="AP431" s="315">
        <f>VLOOKUP(F431,'Monthly AMS report'!GN:GO,2,FALSE)</f>
        <v>44476</v>
      </c>
      <c r="AQ431" s="316" t="e">
        <v>#N/A</v>
      </c>
      <c r="AR431" s="3"/>
      <c r="AS431" s="3"/>
      <c r="AT431" s="5"/>
      <c r="AU431" s="5">
        <v>8</v>
      </c>
      <c r="AV431" s="5">
        <v>4</v>
      </c>
      <c r="AW431" s="5"/>
      <c r="AX431" s="5"/>
      <c r="AY431" s="5"/>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c r="DA431" s="3"/>
      <c r="DB431" s="3"/>
      <c r="DC431" s="3"/>
      <c r="DD431" s="3"/>
      <c r="DE431" s="3"/>
      <c r="DF431" s="3"/>
      <c r="DG431" s="3"/>
      <c r="DH431" s="3"/>
      <c r="DI431" s="3"/>
      <c r="DJ431" s="3"/>
      <c r="DK431" s="3"/>
      <c r="DL431" s="3"/>
      <c r="DM431" s="3"/>
      <c r="DN431" s="3"/>
      <c r="DO431" s="3"/>
      <c r="DP431" s="3"/>
      <c r="DQ431" s="3"/>
      <c r="DR431" s="3"/>
      <c r="DS431" s="3"/>
      <c r="DT431" s="3"/>
      <c r="DU431" s="3"/>
      <c r="DV431" s="3"/>
      <c r="DW431" s="3"/>
      <c r="DX431" s="3"/>
      <c r="DY431" s="3"/>
      <c r="DZ431" s="3"/>
      <c r="EA431" s="3"/>
      <c r="EB431" s="3"/>
      <c r="EC431" s="3"/>
      <c r="ED431" s="3"/>
      <c r="EE431" s="3"/>
      <c r="EF431" s="3"/>
      <c r="EG431" s="3"/>
      <c r="EH431" s="3"/>
      <c r="EI431" s="3"/>
      <c r="EJ431" s="3"/>
      <c r="EK431" s="3"/>
      <c r="EL431" s="3"/>
      <c r="EM431" s="3"/>
      <c r="EN431" s="3"/>
      <c r="EO431" s="3"/>
      <c r="EP431" s="3"/>
      <c r="EQ431" s="3"/>
      <c r="ER431" s="3"/>
      <c r="ES431" s="3"/>
      <c r="ET431" s="3"/>
      <c r="EU431" s="3"/>
      <c r="EV431" s="3"/>
      <c r="EW431" s="3"/>
      <c r="EX431" s="3"/>
      <c r="EY431" s="3"/>
      <c r="EZ431" s="3"/>
      <c r="FA431" s="3"/>
      <c r="FB431" s="3"/>
      <c r="FC431" s="3"/>
      <c r="FD431" s="3"/>
      <c r="FE431" s="3"/>
      <c r="FF431" s="3"/>
      <c r="FG431" s="3"/>
      <c r="FH431" s="3"/>
      <c r="FI431" s="3"/>
      <c r="FJ431" s="3"/>
      <c r="FK431" s="3"/>
      <c r="FL431" s="3"/>
      <c r="FM431" s="3"/>
      <c r="FN431" s="3"/>
      <c r="FO431" s="3"/>
      <c r="FP431" s="3"/>
      <c r="FQ431" s="3"/>
      <c r="FR431" s="3"/>
      <c r="FS431" s="3"/>
      <c r="FT431" s="3"/>
      <c r="FU431" s="3"/>
      <c r="FV431" s="3"/>
      <c r="FW431" s="19"/>
    </row>
    <row r="432" spans="1:179" ht="16.5" customHeight="1" thickBot="1" x14ac:dyDescent="0.3">
      <c r="A432" s="44" t="s">
        <v>1827</v>
      </c>
      <c r="B432" s="48"/>
      <c r="C432" s="180" t="s">
        <v>1828</v>
      </c>
      <c r="D432" s="5" t="str">
        <f>VLOOKUP(F432,route!A:B,2,FALSE)</f>
        <v>South Util</v>
      </c>
      <c r="E432" s="321" t="s">
        <v>2537</v>
      </c>
      <c r="F432" s="579" t="s">
        <v>537</v>
      </c>
      <c r="G432" s="324" t="s">
        <v>1829</v>
      </c>
      <c r="H432" s="321" t="s">
        <v>3477</v>
      </c>
      <c r="I432" s="321" t="s">
        <v>1829</v>
      </c>
      <c r="J432" s="199"/>
      <c r="K432" s="321" t="s">
        <v>2622</v>
      </c>
      <c r="L432" s="375"/>
      <c r="M432" s="5" t="s">
        <v>662</v>
      </c>
      <c r="N432" s="21" t="s">
        <v>663</v>
      </c>
      <c r="O432" s="25"/>
      <c r="P432" s="21" t="s">
        <v>16</v>
      </c>
      <c r="Q432" s="21" t="s">
        <v>16</v>
      </c>
      <c r="R432" s="21" t="s">
        <v>663</v>
      </c>
      <c r="S432" s="21" t="s">
        <v>663</v>
      </c>
      <c r="T432" s="21" t="s">
        <v>664</v>
      </c>
      <c r="U432" s="21">
        <v>1</v>
      </c>
      <c r="V432" s="126"/>
      <c r="W432" s="21" t="s">
        <v>16</v>
      </c>
      <c r="X432" s="21" t="s">
        <v>16</v>
      </c>
      <c r="Y432" s="21" t="s">
        <v>663</v>
      </c>
      <c r="Z432" s="21" t="s">
        <v>4</v>
      </c>
      <c r="AA432" s="21" t="s">
        <v>663</v>
      </c>
      <c r="AB432" s="364"/>
      <c r="AC432" s="365"/>
      <c r="AD432" s="365"/>
      <c r="AE432" s="21" t="s">
        <v>664</v>
      </c>
      <c r="AF432" s="21" t="s">
        <v>16</v>
      </c>
      <c r="AG432" s="21" t="s">
        <v>16</v>
      </c>
      <c r="AH432" s="21" t="s">
        <v>664</v>
      </c>
      <c r="AI432" s="21" t="s">
        <v>664</v>
      </c>
      <c r="AJ432" s="21" t="s">
        <v>664</v>
      </c>
      <c r="AK432" s="21" t="s">
        <v>819</v>
      </c>
      <c r="AL432" s="21" t="s">
        <v>16</v>
      </c>
      <c r="AM432" s="126"/>
      <c r="AN432" s="393"/>
      <c r="AO432" s="366" t="e">
        <f>VLOOKUP(AN432,#REF!,1,FALSE)</f>
        <v>#REF!</v>
      </c>
      <c r="AP432" s="315">
        <f>VLOOKUP(F432,'Monthly AMS report'!GN:GO,2,FALSE)</f>
        <v>44476</v>
      </c>
      <c r="AQ432" s="322" t="e">
        <v>#N/A</v>
      </c>
      <c r="AR432" s="48"/>
      <c r="AS432" s="48"/>
      <c r="AT432" s="5"/>
      <c r="AU432" s="199">
        <v>8</v>
      </c>
      <c r="AV432" s="199">
        <v>4</v>
      </c>
      <c r="AW432" s="199"/>
      <c r="AX432" s="199"/>
      <c r="AY432" s="199"/>
      <c r="AZ432" s="48"/>
      <c r="BA432" s="48"/>
      <c r="BB432" s="48"/>
      <c r="BC432" s="48"/>
      <c r="BD432" s="48"/>
      <c r="BE432" s="48"/>
      <c r="BF432" s="48"/>
      <c r="BG432" s="48"/>
      <c r="BH432" s="48"/>
      <c r="BI432" s="48"/>
      <c r="BJ432" s="48"/>
      <c r="BK432" s="48"/>
      <c r="BL432" s="48"/>
      <c r="BM432" s="48"/>
      <c r="BN432" s="48"/>
      <c r="BO432" s="48"/>
      <c r="BP432" s="48"/>
      <c r="BQ432" s="48"/>
      <c r="BR432" s="48"/>
      <c r="BS432" s="48"/>
      <c r="BT432" s="48"/>
      <c r="BU432" s="48"/>
      <c r="BV432" s="48"/>
      <c r="BW432" s="48"/>
      <c r="BX432" s="48"/>
      <c r="BY432" s="48"/>
      <c r="BZ432" s="48"/>
      <c r="CA432" s="48"/>
      <c r="CB432" s="48"/>
      <c r="CC432" s="48"/>
      <c r="CD432" s="48"/>
      <c r="CE432" s="48"/>
      <c r="CF432" s="48"/>
      <c r="CG432" s="48"/>
      <c r="CH432" s="48"/>
      <c r="CI432" s="48"/>
      <c r="CJ432" s="48"/>
      <c r="CK432" s="48"/>
      <c r="CL432" s="48"/>
      <c r="CM432" s="48"/>
      <c r="CN432" s="48"/>
      <c r="CO432" s="48"/>
      <c r="CP432" s="48"/>
      <c r="CQ432" s="48"/>
      <c r="CR432" s="48"/>
      <c r="CS432" s="48"/>
      <c r="CT432" s="48"/>
      <c r="CU432" s="48"/>
      <c r="CV432" s="48"/>
      <c r="CW432" s="48"/>
      <c r="CX432" s="48"/>
      <c r="CY432" s="48"/>
      <c r="CZ432" s="48"/>
      <c r="DA432" s="48"/>
      <c r="DB432" s="48"/>
      <c r="DC432" s="48"/>
      <c r="DD432" s="48"/>
      <c r="DE432" s="48"/>
      <c r="DF432" s="48"/>
      <c r="DG432" s="48"/>
      <c r="DH432" s="48"/>
      <c r="DI432" s="48"/>
      <c r="DJ432" s="48"/>
      <c r="DK432" s="48"/>
      <c r="DL432" s="48"/>
      <c r="DM432" s="48"/>
      <c r="DN432" s="48"/>
      <c r="DO432" s="48"/>
      <c r="DP432" s="48"/>
      <c r="DQ432" s="48"/>
      <c r="DR432" s="48"/>
      <c r="DS432" s="48"/>
      <c r="DT432" s="48"/>
      <c r="DU432" s="48"/>
      <c r="DV432" s="48"/>
      <c r="DW432" s="48"/>
      <c r="DX432" s="48"/>
      <c r="DY432" s="48"/>
      <c r="DZ432" s="48"/>
      <c r="EA432" s="48"/>
      <c r="EB432" s="48"/>
      <c r="EC432" s="48"/>
      <c r="ED432" s="48"/>
      <c r="EE432" s="48"/>
      <c r="EF432" s="48"/>
      <c r="EG432" s="48"/>
      <c r="EH432" s="48"/>
      <c r="EI432" s="48"/>
      <c r="EJ432" s="48"/>
      <c r="EK432" s="48"/>
      <c r="EL432" s="48"/>
      <c r="EM432" s="48"/>
      <c r="EN432" s="48"/>
      <c r="EO432" s="48"/>
      <c r="EP432" s="48"/>
      <c r="EQ432" s="48"/>
      <c r="ER432" s="48"/>
      <c r="ES432" s="48"/>
      <c r="ET432" s="48"/>
      <c r="EU432" s="48"/>
      <c r="EV432" s="48"/>
      <c r="EW432" s="48"/>
      <c r="EX432" s="48"/>
      <c r="EY432" s="48"/>
      <c r="EZ432" s="48"/>
      <c r="FA432" s="48"/>
      <c r="FB432" s="48"/>
      <c r="FC432" s="48"/>
      <c r="FD432" s="48"/>
      <c r="FE432" s="48"/>
      <c r="FF432" s="48"/>
      <c r="FG432" s="48"/>
      <c r="FH432" s="48"/>
      <c r="FI432" s="48"/>
      <c r="FJ432" s="48"/>
      <c r="FK432" s="48"/>
      <c r="FL432" s="48"/>
      <c r="FM432" s="48"/>
      <c r="FN432" s="48"/>
      <c r="FO432" s="48"/>
      <c r="FP432" s="48"/>
      <c r="FQ432" s="48"/>
      <c r="FR432" s="48"/>
      <c r="FS432" s="48"/>
      <c r="FT432" s="48"/>
      <c r="FU432" s="48"/>
      <c r="FV432" s="48"/>
      <c r="FW432" s="354"/>
    </row>
    <row r="433" spans="1:179" s="270" customFormat="1" ht="15" x14ac:dyDescent="0.25">
      <c r="A433" s="270" t="s">
        <v>1928</v>
      </c>
      <c r="C433" s="291"/>
      <c r="D433" s="4" t="s">
        <v>1929</v>
      </c>
      <c r="E433" s="267"/>
      <c r="F433" s="267" t="s">
        <v>542</v>
      </c>
      <c r="G433" s="268" t="s">
        <v>1930</v>
      </c>
      <c r="I433" s="227"/>
      <c r="J433" s="298"/>
      <c r="K433" s="227"/>
      <c r="L433" s="4"/>
      <c r="M433" s="227" t="s">
        <v>3478</v>
      </c>
      <c r="N433" s="174"/>
      <c r="O433" s="174"/>
      <c r="P433" s="174"/>
      <c r="Q433" s="174"/>
      <c r="R433" s="174"/>
      <c r="S433" s="174"/>
      <c r="T433" s="174"/>
      <c r="U433" s="174"/>
      <c r="V433" s="174"/>
      <c r="W433" s="174"/>
      <c r="X433" s="174"/>
      <c r="Y433" s="174"/>
      <c r="Z433" s="174"/>
      <c r="AA433" s="174"/>
      <c r="AB433" s="174"/>
      <c r="AC433" s="174"/>
      <c r="AD433" s="174"/>
      <c r="AE433" s="174"/>
      <c r="AF433" s="174"/>
      <c r="AG433" s="174"/>
      <c r="AH433" s="174"/>
      <c r="AI433" s="174"/>
      <c r="AJ433" s="174">
        <v>3</v>
      </c>
      <c r="AK433" s="174"/>
      <c r="AL433" s="174"/>
      <c r="AM433" s="174" t="s">
        <v>1931</v>
      </c>
      <c r="AN433" s="385">
        <v>7264076</v>
      </c>
      <c r="AO433" s="59"/>
      <c r="AP433" s="292"/>
      <c r="AQ433" s="299"/>
      <c r="AR433" s="291"/>
      <c r="AS433" s="291"/>
      <c r="AU433" s="227"/>
      <c r="AV433" s="227"/>
      <c r="AW433" s="227"/>
      <c r="AX433" s="227"/>
      <c r="AY433" s="227"/>
    </row>
    <row r="434" spans="1:179" s="270" customFormat="1" ht="15" x14ac:dyDescent="0.25">
      <c r="C434" s="291"/>
      <c r="D434" s="4"/>
      <c r="E434" s="267"/>
      <c r="F434" s="267"/>
      <c r="G434" s="268" t="s">
        <v>1940</v>
      </c>
      <c r="I434" s="227"/>
      <c r="J434" s="298"/>
      <c r="K434" s="227"/>
      <c r="L434" s="4"/>
      <c r="M434" s="227"/>
      <c r="N434" s="174"/>
      <c r="O434" s="174"/>
      <c r="P434" s="174"/>
      <c r="Q434" s="174"/>
      <c r="R434" s="174"/>
      <c r="S434" s="174"/>
      <c r="T434" s="174"/>
      <c r="U434" s="174"/>
      <c r="V434" s="174"/>
      <c r="W434" s="174"/>
      <c r="X434" s="174"/>
      <c r="Y434" s="174"/>
      <c r="Z434" s="174"/>
      <c r="AA434" s="174"/>
      <c r="AB434" s="174"/>
      <c r="AC434" s="174"/>
      <c r="AD434" s="174"/>
      <c r="AE434" s="174"/>
      <c r="AF434" s="174"/>
      <c r="AG434" s="174"/>
      <c r="AH434" s="174"/>
      <c r="AI434" s="174"/>
      <c r="AJ434" s="174"/>
      <c r="AK434" s="174"/>
      <c r="AL434" s="174"/>
      <c r="AM434" s="174"/>
      <c r="AN434" s="59"/>
      <c r="AO434" s="59"/>
      <c r="AP434" s="292"/>
      <c r="AQ434" s="299"/>
      <c r="AR434" s="291"/>
      <c r="AS434" s="291"/>
      <c r="AU434" s="227"/>
      <c r="AV434" s="227"/>
      <c r="AW434" s="227"/>
      <c r="AX434" s="227"/>
      <c r="AY434" s="227"/>
    </row>
    <row r="435" spans="1:179" s="270" customFormat="1" ht="15" x14ac:dyDescent="0.25">
      <c r="C435" s="291"/>
      <c r="D435" s="4"/>
      <c r="E435" s="267"/>
      <c r="F435" s="267"/>
      <c r="G435" s="268" t="s">
        <v>1962</v>
      </c>
      <c r="I435" s="227"/>
      <c r="J435" s="298"/>
      <c r="K435" s="227"/>
      <c r="L435" s="4"/>
      <c r="M435" s="227"/>
      <c r="N435" s="174"/>
      <c r="O435" s="174"/>
      <c r="P435" s="174"/>
      <c r="Q435" s="174"/>
      <c r="R435" s="174"/>
      <c r="S435" s="174"/>
      <c r="T435" s="174"/>
      <c r="U435" s="174"/>
      <c r="V435" s="174"/>
      <c r="W435" s="174"/>
      <c r="X435" s="174"/>
      <c r="Y435" s="174"/>
      <c r="Z435" s="174"/>
      <c r="AA435" s="174"/>
      <c r="AB435" s="174"/>
      <c r="AC435" s="174"/>
      <c r="AD435" s="174"/>
      <c r="AE435" s="174"/>
      <c r="AF435" s="174"/>
      <c r="AG435" s="174"/>
      <c r="AH435" s="174"/>
      <c r="AI435" s="174"/>
      <c r="AJ435" s="174"/>
      <c r="AK435" s="174"/>
      <c r="AL435" s="174"/>
      <c r="AM435" s="174"/>
      <c r="AN435" s="59"/>
      <c r="AO435" s="59"/>
      <c r="AP435" s="292"/>
      <c r="AQ435" s="299"/>
      <c r="AR435" s="291"/>
      <c r="AS435" s="291"/>
      <c r="AU435" s="227"/>
      <c r="AV435" s="227"/>
      <c r="AW435" s="227"/>
      <c r="AX435" s="227"/>
      <c r="AY435" s="227"/>
    </row>
    <row r="436" spans="1:179" s="270" customFormat="1" ht="15" x14ac:dyDescent="0.25">
      <c r="C436" s="291"/>
      <c r="D436" s="4"/>
      <c r="E436" s="267"/>
      <c r="F436" s="267"/>
      <c r="G436" s="268"/>
      <c r="I436" s="227"/>
      <c r="J436" s="298"/>
      <c r="K436" s="227"/>
      <c r="L436" s="4"/>
      <c r="M436" s="227"/>
      <c r="N436" s="174"/>
      <c r="O436" s="174"/>
      <c r="P436" s="174"/>
      <c r="Q436" s="174"/>
      <c r="R436" s="174"/>
      <c r="S436" s="174"/>
      <c r="T436" s="174"/>
      <c r="U436" s="174"/>
      <c r="V436" s="174"/>
      <c r="W436" s="174"/>
      <c r="X436" s="174"/>
      <c r="Y436" s="174"/>
      <c r="Z436" s="174"/>
      <c r="AA436" s="174"/>
      <c r="AB436" s="174"/>
      <c r="AC436" s="174"/>
      <c r="AD436" s="174"/>
      <c r="AF436" s="174"/>
      <c r="AG436" s="174"/>
      <c r="AH436" s="174"/>
      <c r="AI436" s="174"/>
      <c r="AJ436" s="174"/>
      <c r="AK436" s="174"/>
      <c r="AL436" s="174"/>
      <c r="AM436" s="580"/>
      <c r="AN436" s="59"/>
      <c r="AO436" s="59"/>
      <c r="AP436" s="292"/>
      <c r="AQ436" s="299"/>
      <c r="AR436" s="291"/>
      <c r="AS436" s="291"/>
      <c r="AU436" s="227"/>
      <c r="AV436" s="227"/>
      <c r="AW436" s="227"/>
      <c r="AX436" s="227"/>
      <c r="AY436" s="227"/>
    </row>
    <row r="437" spans="1:179" s="270" customFormat="1" ht="15" x14ac:dyDescent="0.25">
      <c r="C437" s="291"/>
      <c r="D437" s="4"/>
      <c r="E437" s="267"/>
      <c r="F437" s="267"/>
      <c r="G437" s="268"/>
      <c r="I437" s="227"/>
      <c r="J437" s="298"/>
      <c r="K437" s="227"/>
      <c r="L437" s="4"/>
      <c r="M437" s="227"/>
      <c r="N437" s="174"/>
      <c r="O437" s="174"/>
      <c r="P437" s="174"/>
      <c r="Q437" s="174"/>
      <c r="R437" s="174"/>
      <c r="S437" s="174"/>
      <c r="T437" s="174"/>
      <c r="U437" s="174"/>
      <c r="V437" s="174"/>
      <c r="W437" s="174"/>
      <c r="X437" s="174"/>
      <c r="Y437" s="174"/>
      <c r="Z437" s="174"/>
      <c r="AA437" s="174"/>
      <c r="AB437" s="174"/>
      <c r="AC437" s="174"/>
      <c r="AD437" s="174"/>
      <c r="AE437" s="174"/>
      <c r="AF437" s="174"/>
      <c r="AG437" s="174"/>
      <c r="AH437" s="174"/>
      <c r="AI437" s="174"/>
      <c r="AJ437" s="174"/>
      <c r="AK437" s="174"/>
      <c r="AL437" s="174"/>
      <c r="AM437" s="174"/>
      <c r="AN437" s="59"/>
      <c r="AO437" s="59"/>
      <c r="AP437" s="292"/>
      <c r="AQ437" s="299"/>
      <c r="AR437" s="291"/>
      <c r="AS437" s="291"/>
      <c r="AU437" s="227"/>
      <c r="AV437" s="227"/>
      <c r="AW437" s="227"/>
      <c r="AX437" s="227"/>
      <c r="AY437" s="227"/>
    </row>
    <row r="438" spans="1:179" s="270" customFormat="1" ht="15" x14ac:dyDescent="0.25">
      <c r="C438" s="291"/>
      <c r="D438" s="4"/>
      <c r="E438" s="267"/>
      <c r="F438" s="267"/>
      <c r="G438" s="268"/>
      <c r="I438" s="227"/>
      <c r="J438" s="298"/>
      <c r="K438" s="227"/>
      <c r="L438" s="4"/>
      <c r="M438" s="227"/>
      <c r="N438" s="174"/>
      <c r="O438" s="174"/>
      <c r="P438" s="174"/>
      <c r="Q438" s="174"/>
      <c r="R438" s="174"/>
      <c r="S438" s="174"/>
      <c r="T438" s="174"/>
      <c r="U438" s="174"/>
      <c r="V438" s="174"/>
      <c r="W438" s="174"/>
      <c r="X438" s="174"/>
      <c r="Y438" s="174"/>
      <c r="Z438" s="174"/>
      <c r="AA438" s="174"/>
      <c r="AB438" s="174"/>
      <c r="AC438" s="174"/>
      <c r="AD438" s="174"/>
      <c r="AE438" s="174"/>
      <c r="AF438" s="174"/>
      <c r="AG438" s="174"/>
      <c r="AH438" s="174"/>
      <c r="AI438" s="174"/>
      <c r="AJ438" s="174"/>
      <c r="AK438" s="174"/>
      <c r="AL438" s="174"/>
      <c r="AM438" s="174"/>
      <c r="AN438" s="59"/>
      <c r="AO438" s="59"/>
      <c r="AP438" s="292"/>
      <c r="AQ438" s="299"/>
      <c r="AR438" s="291"/>
      <c r="AS438" s="291"/>
      <c r="AU438" s="227"/>
      <c r="AV438" s="227"/>
      <c r="AW438" s="227"/>
      <c r="AX438" s="227"/>
      <c r="AY438" s="227"/>
    </row>
    <row r="439" spans="1:179" s="270" customFormat="1" ht="15" x14ac:dyDescent="0.25">
      <c r="C439" s="291"/>
      <c r="D439" s="4"/>
      <c r="E439" s="267"/>
      <c r="F439" s="267"/>
      <c r="G439" s="268"/>
      <c r="I439" s="227"/>
      <c r="J439" s="298"/>
      <c r="K439" s="227"/>
      <c r="L439" s="4"/>
      <c r="M439" s="227"/>
      <c r="N439" s="174"/>
      <c r="O439" s="174"/>
      <c r="P439" s="174"/>
      <c r="Q439" s="174"/>
      <c r="R439" s="174"/>
      <c r="S439" s="174"/>
      <c r="T439" s="174"/>
      <c r="U439" s="174"/>
      <c r="V439" s="174"/>
      <c r="W439" s="174"/>
      <c r="X439" s="174"/>
      <c r="Y439" s="174"/>
      <c r="Z439" s="174"/>
      <c r="AA439" s="174"/>
      <c r="AB439" s="174"/>
      <c r="AC439" s="174"/>
      <c r="AD439" s="174"/>
      <c r="AE439" s="174"/>
      <c r="AF439" s="174"/>
      <c r="AG439" s="174"/>
      <c r="AH439" s="174"/>
      <c r="AI439" s="174"/>
      <c r="AJ439" s="174"/>
      <c r="AK439" s="174"/>
      <c r="AL439" s="174"/>
      <c r="AM439" s="174"/>
      <c r="AN439" s="59"/>
      <c r="AO439" s="59"/>
      <c r="AP439" s="292"/>
      <c r="AQ439" s="299"/>
      <c r="AR439" s="291"/>
      <c r="AS439" s="291"/>
      <c r="AU439" s="227"/>
      <c r="AV439" s="227"/>
      <c r="AW439" s="227"/>
      <c r="AX439" s="227"/>
      <c r="AY439" s="227"/>
    </row>
    <row r="440" spans="1:179" s="270" customFormat="1" ht="15" x14ac:dyDescent="0.25">
      <c r="A440" s="270" t="s">
        <v>1977</v>
      </c>
      <c r="C440" s="291"/>
      <c r="D440" s="98"/>
      <c r="E440" s="267"/>
      <c r="F440" s="267"/>
      <c r="G440" s="268"/>
      <c r="I440" s="227"/>
      <c r="J440" s="298"/>
      <c r="K440" s="227"/>
      <c r="L440" s="4"/>
      <c r="M440" s="227"/>
      <c r="N440" s="174"/>
      <c r="O440" s="174"/>
      <c r="P440" s="174"/>
      <c r="Q440" s="174"/>
      <c r="R440" s="174"/>
      <c r="S440" s="174"/>
      <c r="T440" s="174"/>
      <c r="U440" s="174"/>
      <c r="V440" s="174"/>
      <c r="W440" s="174"/>
      <c r="X440" s="174"/>
      <c r="Y440" s="174"/>
      <c r="Z440" s="174"/>
      <c r="AA440" s="174"/>
      <c r="AB440" s="174"/>
      <c r="AC440" s="174"/>
      <c r="AD440" s="174"/>
      <c r="AE440" s="174"/>
      <c r="AF440" s="174"/>
      <c r="AG440" s="174"/>
      <c r="AH440" s="174"/>
      <c r="AI440" s="174"/>
      <c r="AJ440" s="174"/>
      <c r="AK440" s="174"/>
      <c r="AL440" s="174"/>
      <c r="AM440" s="174"/>
      <c r="AN440" s="59"/>
      <c r="AO440" s="59"/>
      <c r="AP440" s="292"/>
      <c r="AQ440" s="299"/>
      <c r="AR440" s="291"/>
      <c r="AS440" s="291"/>
      <c r="AU440" s="227"/>
      <c r="AV440" s="227"/>
      <c r="AW440" s="227"/>
      <c r="AX440" s="227"/>
      <c r="AY440" s="227"/>
    </row>
    <row r="441" spans="1:179" ht="16.5" customHeight="1" x14ac:dyDescent="0.25">
      <c r="A441" s="65" t="s">
        <v>1978</v>
      </c>
      <c r="B441" s="3"/>
      <c r="C441" s="34" t="s">
        <v>1979</v>
      </c>
      <c r="E441" s="233">
        <v>6102</v>
      </c>
      <c r="F441" s="278" t="s">
        <v>545</v>
      </c>
      <c r="G441" s="279" t="s">
        <v>1980</v>
      </c>
      <c r="H441" s="193" t="s">
        <v>3479</v>
      </c>
      <c r="I441" s="193" t="s">
        <v>1980</v>
      </c>
      <c r="K441" s="193" t="s">
        <v>2628</v>
      </c>
      <c r="M441" s="67" t="s">
        <v>676</v>
      </c>
      <c r="N441" s="340" t="s">
        <v>663</v>
      </c>
      <c r="O441" s="25"/>
      <c r="P441" s="340" t="s">
        <v>16</v>
      </c>
      <c r="Q441" s="340" t="s">
        <v>663</v>
      </c>
      <c r="R441" s="340">
        <v>2</v>
      </c>
      <c r="S441" s="340">
        <v>4</v>
      </c>
      <c r="T441" s="340">
        <v>4</v>
      </c>
      <c r="U441" s="340" t="s">
        <v>663</v>
      </c>
      <c r="V441" s="25"/>
      <c r="W441" s="340" t="s">
        <v>16</v>
      </c>
      <c r="X441" s="340">
        <v>4</v>
      </c>
      <c r="Y441" s="340" t="s">
        <v>16</v>
      </c>
      <c r="Z441" s="340" t="s">
        <v>4</v>
      </c>
      <c r="AA441" s="340" t="s">
        <v>663</v>
      </c>
      <c r="AB441" s="21"/>
      <c r="AC441" s="214"/>
      <c r="AD441" s="214"/>
      <c r="AE441" s="340" t="s">
        <v>4</v>
      </c>
      <c r="AF441" s="340" t="s">
        <v>16</v>
      </c>
      <c r="AG441" s="340" t="s">
        <v>16</v>
      </c>
      <c r="AH441" s="340" t="s">
        <v>16</v>
      </c>
      <c r="AI441" s="21" t="s">
        <v>16</v>
      </c>
      <c r="AJ441" s="21" t="s">
        <v>16</v>
      </c>
      <c r="AK441" s="21" t="s">
        <v>16</v>
      </c>
      <c r="AL441" s="340" t="s">
        <v>16</v>
      </c>
      <c r="AM441" s="341" t="s">
        <v>1981</v>
      </c>
      <c r="AN441" s="342"/>
      <c r="AO441" s="314" t="e">
        <f>VLOOKUP(AN441,#REF!,1,FALSE)</f>
        <v>#REF!</v>
      </c>
      <c r="AP441" s="343">
        <f>VLOOKUP(F441,'Monthly AMS report'!EB:EC,2,FALSE)</f>
        <v>44263</v>
      </c>
      <c r="AQ441" s="316">
        <v>0.17599999999999999</v>
      </c>
      <c r="AR441" s="3"/>
      <c r="AS441" s="3"/>
      <c r="AT441" s="5">
        <v>0</v>
      </c>
      <c r="AU441" s="5">
        <v>8</v>
      </c>
      <c r="AV441" s="5">
        <v>49</v>
      </c>
      <c r="AW441" s="5"/>
      <c r="AX441" s="5"/>
      <c r="AY441" s="5"/>
      <c r="AZ441" s="3"/>
      <c r="BA441" s="3"/>
      <c r="BB441" s="3"/>
      <c r="BC441" s="3"/>
      <c r="BD441" s="3"/>
      <c r="BE441" s="3"/>
      <c r="BF441" s="3"/>
      <c r="BG441" s="3"/>
      <c r="BH441" s="3"/>
      <c r="BI441" s="3"/>
      <c r="BJ441" s="3"/>
      <c r="BK441" s="3"/>
      <c r="BL441" s="3"/>
      <c r="BM441" s="3"/>
      <c r="BN441" s="3"/>
      <c r="BO441" s="3"/>
      <c r="BP441" s="3"/>
      <c r="BQ441" s="3"/>
      <c r="BR441" s="3"/>
      <c r="BS441" s="3"/>
      <c r="BT441" s="3"/>
      <c r="BU441" s="5"/>
      <c r="BV441" s="5"/>
      <c r="BW441" s="5"/>
      <c r="BX441" s="5"/>
      <c r="BY441" s="5"/>
      <c r="BZ441" s="5"/>
      <c r="CA441" s="5"/>
      <c r="CB441" s="5"/>
      <c r="CC441" s="5"/>
      <c r="CD441" s="5"/>
      <c r="CE441" s="5"/>
      <c r="CF441" s="5"/>
      <c r="CG441" s="5"/>
      <c r="CH441" s="5"/>
      <c r="CI441" s="5"/>
      <c r="CJ441" s="5"/>
      <c r="CK441" s="5"/>
      <c r="CL441" s="5"/>
      <c r="CM441" s="5"/>
      <c r="CN441" s="5"/>
      <c r="CO441" s="5"/>
      <c r="CP441" s="5"/>
      <c r="CQ441" s="5"/>
      <c r="CR441" s="5"/>
      <c r="CS441" s="5"/>
      <c r="CT441" s="5"/>
      <c r="CU441" s="5"/>
      <c r="CV441" s="5"/>
      <c r="CW441" s="5"/>
      <c r="CX441" s="5"/>
      <c r="CY441" s="5"/>
      <c r="CZ441" s="5"/>
      <c r="DA441" s="5"/>
      <c r="DB441" s="5"/>
      <c r="DC441" s="5"/>
      <c r="DD441" s="5"/>
      <c r="DE441" s="5"/>
      <c r="DF441" s="5"/>
      <c r="DG441" s="5"/>
      <c r="DH441" s="5"/>
      <c r="DI441" s="5"/>
      <c r="DJ441" s="5"/>
      <c r="DK441" s="5"/>
      <c r="DL441" s="5"/>
      <c r="DM441" s="5"/>
      <c r="DN441" s="5"/>
      <c r="DO441" s="5"/>
      <c r="DP441" s="5"/>
      <c r="DQ441" s="5"/>
      <c r="DR441" s="5"/>
      <c r="DS441" s="5"/>
      <c r="DT441" s="5"/>
      <c r="DU441" s="5"/>
      <c r="DV441" s="5"/>
      <c r="DW441" s="5"/>
      <c r="DX441" s="5"/>
      <c r="DY441" s="5"/>
      <c r="DZ441" s="5"/>
      <c r="EA441" s="5"/>
      <c r="EB441" s="5"/>
      <c r="EC441" s="5"/>
      <c r="ED441" s="5"/>
      <c r="EE441" s="5"/>
      <c r="EF441" s="5"/>
      <c r="EG441" s="5"/>
      <c r="EH441" s="5"/>
      <c r="EI441" s="5"/>
      <c r="EJ441" s="5"/>
      <c r="EK441" s="5"/>
      <c r="EL441" s="5"/>
      <c r="EM441" s="5"/>
      <c r="EN441" s="5"/>
      <c r="EO441" s="5"/>
      <c r="EP441" s="5"/>
      <c r="EQ441" s="5"/>
      <c r="ER441" s="5"/>
      <c r="ES441" s="5"/>
      <c r="ET441" s="5"/>
      <c r="EU441" s="5"/>
      <c r="EV441" s="5"/>
      <c r="EW441" s="5"/>
      <c r="EX441" s="5"/>
      <c r="EY441" s="5"/>
      <c r="EZ441" s="5"/>
      <c r="FA441" s="5"/>
      <c r="FB441" s="5"/>
      <c r="FC441" s="5"/>
      <c r="FD441" s="5"/>
      <c r="FE441" s="5"/>
      <c r="FF441" s="5"/>
      <c r="FG441" s="5"/>
      <c r="FH441" s="5"/>
      <c r="FI441" s="5"/>
      <c r="FJ441" s="5"/>
      <c r="FK441" s="5"/>
      <c r="FL441" s="5"/>
      <c r="FM441" s="5"/>
      <c r="FN441" s="5"/>
      <c r="FO441" s="5"/>
      <c r="FP441" s="5"/>
      <c r="FQ441" s="5"/>
      <c r="FR441" s="5"/>
      <c r="FS441" s="5"/>
      <c r="FT441" s="3"/>
      <c r="FU441" s="3"/>
      <c r="FV441" s="3"/>
      <c r="FW441" s="19"/>
    </row>
    <row r="442" spans="1:179" s="270" customFormat="1" ht="15" x14ac:dyDescent="0.25">
      <c r="A442" s="270" t="s">
        <v>1982</v>
      </c>
      <c r="C442" s="291"/>
      <c r="D442" s="5"/>
      <c r="E442" s="267"/>
      <c r="F442" s="267"/>
      <c r="G442" s="268"/>
      <c r="I442" s="227"/>
      <c r="J442" s="298"/>
      <c r="K442" s="227"/>
      <c r="L442" s="4"/>
      <c r="M442" s="227"/>
      <c r="N442" s="174"/>
      <c r="O442" s="174"/>
      <c r="P442" s="174"/>
      <c r="Q442" s="174"/>
      <c r="R442" s="174"/>
      <c r="S442" s="174"/>
      <c r="T442" s="174"/>
      <c r="U442" s="174"/>
      <c r="V442" s="174"/>
      <c r="W442" s="174"/>
      <c r="X442" s="174"/>
      <c r="Y442" s="174"/>
      <c r="Z442" s="174"/>
      <c r="AA442" s="174"/>
      <c r="AB442" s="174"/>
      <c r="AC442" s="174"/>
      <c r="AD442" s="174"/>
      <c r="AE442" s="174"/>
      <c r="AF442" s="174"/>
      <c r="AG442" s="174"/>
      <c r="AH442" s="174"/>
      <c r="AI442" s="174"/>
      <c r="AJ442" s="174"/>
      <c r="AK442" s="174"/>
      <c r="AL442" s="174"/>
      <c r="AM442" s="174"/>
      <c r="AN442" s="59"/>
      <c r="AO442" s="59"/>
      <c r="AP442" s="292"/>
      <c r="AQ442" s="299"/>
      <c r="AR442" s="291"/>
      <c r="AS442" s="291"/>
      <c r="AU442" s="227"/>
      <c r="AV442" s="227"/>
      <c r="AW442" s="227"/>
      <c r="AX442" s="227"/>
      <c r="AY442" s="227"/>
    </row>
    <row r="443" spans="1:179" ht="16.5" customHeight="1" x14ac:dyDescent="0.25">
      <c r="A443" s="344" t="s">
        <v>782</v>
      </c>
      <c r="B443" s="3"/>
      <c r="C443" s="43" t="s">
        <v>782</v>
      </c>
      <c r="E443" s="232"/>
      <c r="F443" s="345" t="s">
        <v>546</v>
      </c>
      <c r="G443" s="346" t="s">
        <v>1983</v>
      </c>
      <c r="H443" s="235"/>
      <c r="J443" s="6"/>
      <c r="M443" s="67" t="s">
        <v>1479</v>
      </c>
      <c r="N443" s="340" t="s">
        <v>16</v>
      </c>
      <c r="O443" s="25" t="s">
        <v>16</v>
      </c>
      <c r="P443" s="89" t="s">
        <v>16</v>
      </c>
      <c r="Q443" s="89" t="s">
        <v>16</v>
      </c>
      <c r="R443" s="89" t="s">
        <v>16</v>
      </c>
      <c r="S443" s="89" t="s">
        <v>16</v>
      </c>
      <c r="T443" s="89" t="s">
        <v>16</v>
      </c>
      <c r="U443" s="89" t="s">
        <v>16</v>
      </c>
      <c r="V443" s="25"/>
      <c r="W443" s="89" t="s">
        <v>16</v>
      </c>
      <c r="X443" s="89" t="s">
        <v>16</v>
      </c>
      <c r="Y443" s="89" t="s">
        <v>16</v>
      </c>
      <c r="Z443" s="89" t="s">
        <v>16</v>
      </c>
      <c r="AA443" s="89" t="s">
        <v>16</v>
      </c>
      <c r="AB443" s="25"/>
      <c r="AC443" s="214"/>
      <c r="AD443" s="214"/>
      <c r="AE443" s="89" t="s">
        <v>16</v>
      </c>
      <c r="AF443" s="89" t="s">
        <v>16</v>
      </c>
      <c r="AG443" s="340" t="s">
        <v>16</v>
      </c>
      <c r="AH443" s="340" t="s">
        <v>16</v>
      </c>
      <c r="AI443" s="21" t="s">
        <v>16</v>
      </c>
      <c r="AJ443" s="21" t="s">
        <v>16</v>
      </c>
      <c r="AK443" s="21" t="s">
        <v>16</v>
      </c>
      <c r="AL443" s="340" t="s">
        <v>16</v>
      </c>
      <c r="AM443" s="89"/>
      <c r="AN443" s="347"/>
      <c r="AO443" s="95"/>
      <c r="AP443" s="343" t="e">
        <f>VLOOKUP(F443,'Monthly AMS report'!EB:EC,2,FALSE)</f>
        <v>#N/A</v>
      </c>
      <c r="AQ443" s="316"/>
      <c r="AR443" s="22"/>
      <c r="AS443" s="22"/>
      <c r="AT443" s="3"/>
      <c r="AV443" s="5"/>
      <c r="AW443" s="5"/>
      <c r="AX443" s="5"/>
      <c r="AY443" s="5"/>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c r="DA443" s="3"/>
      <c r="DB443" s="3"/>
      <c r="DC443" s="3"/>
      <c r="DD443" s="3"/>
      <c r="DE443" s="3"/>
      <c r="DF443" s="3"/>
      <c r="DG443" s="3"/>
      <c r="DH443" s="3"/>
      <c r="DI443" s="3"/>
      <c r="DJ443" s="3"/>
      <c r="DK443" s="3"/>
      <c r="DL443" s="3"/>
      <c r="DM443" s="3"/>
      <c r="DN443" s="3"/>
      <c r="DO443" s="3"/>
      <c r="DP443" s="3"/>
      <c r="DQ443" s="3"/>
      <c r="DR443" s="3"/>
      <c r="DS443" s="3"/>
      <c r="DT443" s="3"/>
      <c r="DU443" s="3"/>
      <c r="DV443" s="3"/>
      <c r="DW443" s="3"/>
      <c r="DX443" s="3"/>
      <c r="DY443" s="3"/>
      <c r="DZ443" s="3"/>
      <c r="EA443" s="3"/>
      <c r="EB443" s="3"/>
      <c r="EC443" s="3"/>
      <c r="ED443" s="3"/>
      <c r="EE443" s="3"/>
      <c r="EF443" s="3"/>
      <c r="EG443" s="3"/>
      <c r="EH443" s="3"/>
      <c r="EI443" s="3"/>
      <c r="EJ443" s="3"/>
      <c r="EK443" s="3"/>
      <c r="EL443" s="3"/>
      <c r="EM443" s="3"/>
      <c r="EN443" s="3"/>
      <c r="EO443" s="3"/>
      <c r="EP443" s="3"/>
      <c r="EQ443" s="3"/>
      <c r="ER443" s="3"/>
      <c r="ES443" s="3"/>
      <c r="ET443" s="3"/>
      <c r="EU443" s="3"/>
      <c r="EV443" s="3"/>
      <c r="EW443" s="3"/>
      <c r="EX443" s="3"/>
      <c r="EY443" s="3"/>
      <c r="EZ443" s="3"/>
      <c r="FA443" s="3"/>
      <c r="FB443" s="3"/>
      <c r="FC443" s="3"/>
      <c r="FD443" s="3"/>
      <c r="FE443" s="3"/>
      <c r="FF443" s="3"/>
      <c r="FG443" s="3"/>
      <c r="FH443" s="3"/>
      <c r="FI443" s="3"/>
      <c r="FJ443" s="3"/>
      <c r="FK443" s="3"/>
      <c r="FL443" s="3"/>
      <c r="FM443" s="3"/>
      <c r="FN443" s="3"/>
      <c r="FO443" s="3"/>
      <c r="FP443" s="3"/>
      <c r="FQ443" s="3"/>
      <c r="FR443" s="3"/>
      <c r="FS443" s="3"/>
      <c r="FT443" s="3"/>
      <c r="FU443" s="3"/>
      <c r="FV443" s="3"/>
      <c r="FW443" s="19"/>
    </row>
    <row r="444" spans="1:179" ht="16.5" customHeight="1" x14ac:dyDescent="0.25">
      <c r="A444" s="43" t="s">
        <v>1984</v>
      </c>
      <c r="B444" s="3"/>
      <c r="C444" s="43" t="e">
        <v>#N/A</v>
      </c>
      <c r="E444" s="232"/>
      <c r="F444" s="263" t="s">
        <v>547</v>
      </c>
      <c r="G444" s="231" t="s">
        <v>1985</v>
      </c>
      <c r="H444" s="235"/>
      <c r="J444" s="6"/>
      <c r="M444" s="5" t="s">
        <v>813</v>
      </c>
      <c r="N444" s="21" t="s">
        <v>16</v>
      </c>
      <c r="O444" s="25" t="s">
        <v>16</v>
      </c>
      <c r="P444" s="25" t="s">
        <v>16</v>
      </c>
      <c r="Q444" s="25" t="s">
        <v>16</v>
      </c>
      <c r="R444" s="25" t="s">
        <v>16</v>
      </c>
      <c r="S444" s="25" t="s">
        <v>16</v>
      </c>
      <c r="T444" s="25" t="s">
        <v>16</v>
      </c>
      <c r="U444" s="25" t="s">
        <v>16</v>
      </c>
      <c r="V444" s="25"/>
      <c r="W444" s="25" t="s">
        <v>16</v>
      </c>
      <c r="X444" s="25" t="s">
        <v>16</v>
      </c>
      <c r="Y444" s="25" t="s">
        <v>16</v>
      </c>
      <c r="Z444" s="25" t="s">
        <v>16</v>
      </c>
      <c r="AA444" s="25" t="s">
        <v>16</v>
      </c>
      <c r="AB444" s="25"/>
      <c r="AC444" s="214"/>
      <c r="AD444" s="214"/>
      <c r="AE444" s="25" t="s">
        <v>16</v>
      </c>
      <c r="AF444" s="25" t="s">
        <v>16</v>
      </c>
      <c r="AG444" s="21" t="s">
        <v>16</v>
      </c>
      <c r="AH444" s="21" t="s">
        <v>16</v>
      </c>
      <c r="AI444" s="21" t="s">
        <v>16</v>
      </c>
      <c r="AJ444" s="21" t="s">
        <v>16</v>
      </c>
      <c r="AK444" s="21" t="s">
        <v>16</v>
      </c>
      <c r="AL444" s="21" t="s">
        <v>16</v>
      </c>
      <c r="AN444" s="52"/>
      <c r="AO444" s="95"/>
      <c r="AP444" s="315" t="e">
        <f>VLOOKUP(F444,'Monthly AMS report'!EF:EG,2,FALSE)</f>
        <v>#N/A</v>
      </c>
      <c r="AQ444" s="316"/>
      <c r="AR444" s="22"/>
      <c r="AS444" s="22"/>
      <c r="AT444" s="3"/>
      <c r="AV444" s="5"/>
      <c r="AW444" s="5"/>
      <c r="AX444" s="5"/>
      <c r="AY444" s="5"/>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c r="DA444" s="3"/>
      <c r="DB444" s="3"/>
      <c r="DC444" s="3"/>
      <c r="DD444" s="3"/>
      <c r="DE444" s="3"/>
      <c r="DF444" s="3"/>
      <c r="DG444" s="3"/>
      <c r="DH444" s="3"/>
      <c r="DI444" s="3"/>
      <c r="DJ444" s="3"/>
      <c r="DK444" s="3"/>
      <c r="DL444" s="3"/>
      <c r="DM444" s="3"/>
      <c r="DN444" s="3"/>
      <c r="DO444" s="3"/>
      <c r="DP444" s="3"/>
      <c r="DQ444" s="3"/>
      <c r="DR444" s="3"/>
      <c r="DS444" s="3"/>
      <c r="DT444" s="3"/>
      <c r="DU444" s="3"/>
      <c r="DV444" s="3"/>
      <c r="DW444" s="3"/>
      <c r="DX444" s="3"/>
      <c r="DY444" s="3"/>
      <c r="DZ444" s="3"/>
      <c r="EA444" s="3"/>
      <c r="EB444" s="3"/>
      <c r="EC444" s="3"/>
      <c r="ED444" s="3"/>
      <c r="EE444" s="3"/>
      <c r="EF444" s="3"/>
      <c r="EG444" s="3"/>
      <c r="EH444" s="3"/>
      <c r="EI444" s="3"/>
      <c r="EJ444" s="3"/>
      <c r="EK444" s="3"/>
      <c r="EL444" s="3"/>
      <c r="EM444" s="3"/>
      <c r="EN444" s="3"/>
      <c r="EO444" s="3"/>
      <c r="EP444" s="3"/>
      <c r="EQ444" s="3"/>
      <c r="ER444" s="3"/>
      <c r="ES444" s="3"/>
      <c r="ET444" s="3"/>
      <c r="EU444" s="3"/>
      <c r="EV444" s="3"/>
      <c r="EW444" s="3"/>
      <c r="EX444" s="3"/>
      <c r="EY444" s="3"/>
      <c r="EZ444" s="3"/>
      <c r="FA444" s="3"/>
      <c r="FB444" s="3"/>
      <c r="FC444" s="3"/>
      <c r="FD444" s="3"/>
      <c r="FE444" s="3"/>
      <c r="FF444" s="3"/>
      <c r="FG444" s="3"/>
      <c r="FH444" s="3"/>
      <c r="FI444" s="3"/>
      <c r="FJ444" s="3"/>
      <c r="FK444" s="3"/>
      <c r="FL444" s="3"/>
      <c r="FM444" s="3"/>
      <c r="FN444" s="3"/>
      <c r="FO444" s="3"/>
      <c r="FP444" s="3"/>
      <c r="FQ444" s="3"/>
      <c r="FR444" s="3"/>
      <c r="FS444" s="3"/>
      <c r="FT444" s="3"/>
      <c r="FU444" s="3"/>
      <c r="FV444" s="3"/>
      <c r="FW444" s="19"/>
    </row>
    <row r="445" spans="1:179" ht="16.5" customHeight="1" x14ac:dyDescent="0.25">
      <c r="A445" s="43" t="s">
        <v>670</v>
      </c>
      <c r="B445" s="3"/>
      <c r="C445" s="3" t="s">
        <v>671</v>
      </c>
      <c r="E445" s="232"/>
      <c r="F445" s="263" t="s">
        <v>548</v>
      </c>
      <c r="G445" s="231" t="s">
        <v>1986</v>
      </c>
      <c r="H445" s="235"/>
      <c r="J445" s="6"/>
      <c r="M445" s="5" t="s">
        <v>813</v>
      </c>
      <c r="N445" s="25" t="s">
        <v>16</v>
      </c>
      <c r="O445" s="25" t="s">
        <v>16</v>
      </c>
      <c r="P445" s="25" t="s">
        <v>16</v>
      </c>
      <c r="Q445" s="25" t="s">
        <v>16</v>
      </c>
      <c r="R445" s="25" t="s">
        <v>16</v>
      </c>
      <c r="S445" s="25" t="s">
        <v>16</v>
      </c>
      <c r="T445" s="25" t="s">
        <v>16</v>
      </c>
      <c r="U445" s="25" t="s">
        <v>16</v>
      </c>
      <c r="V445" s="25"/>
      <c r="W445" s="25" t="s">
        <v>16</v>
      </c>
      <c r="X445" s="25" t="s">
        <v>16</v>
      </c>
      <c r="Y445" s="25" t="s">
        <v>16</v>
      </c>
      <c r="Z445" s="25" t="s">
        <v>16</v>
      </c>
      <c r="AA445" s="25" t="s">
        <v>16</v>
      </c>
      <c r="AB445" s="25"/>
      <c r="AC445" s="214"/>
      <c r="AD445" s="214"/>
      <c r="AE445" s="25" t="s">
        <v>16</v>
      </c>
      <c r="AF445" s="25" t="s">
        <v>16</v>
      </c>
      <c r="AG445" s="21" t="s">
        <v>16</v>
      </c>
      <c r="AH445" s="21" t="s">
        <v>16</v>
      </c>
      <c r="AI445" s="21" t="s">
        <v>16</v>
      </c>
      <c r="AJ445" s="21" t="s">
        <v>16</v>
      </c>
      <c r="AK445" s="21" t="s">
        <v>16</v>
      </c>
      <c r="AL445" s="21" t="s">
        <v>16</v>
      </c>
      <c r="AM445" s="141"/>
      <c r="AN445" s="52"/>
      <c r="AO445" s="95"/>
      <c r="AP445" s="315" t="e">
        <f>VLOOKUP(F445,'Monthly AMS report'!EF:EG,2,FALSE)</f>
        <v>#N/A</v>
      </c>
      <c r="AQ445" s="316"/>
      <c r="AR445" s="22"/>
      <c r="AS445" s="22"/>
      <c r="AT445" s="3"/>
      <c r="AV445" s="5"/>
      <c r="AW445" s="5"/>
      <c r="AX445" s="5"/>
      <c r="AY445" s="5"/>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c r="DA445" s="3"/>
      <c r="DB445" s="3"/>
      <c r="DC445" s="3"/>
      <c r="DD445" s="3"/>
      <c r="DE445" s="3"/>
      <c r="DF445" s="3"/>
      <c r="DG445" s="3"/>
      <c r="DH445" s="3"/>
      <c r="DI445" s="3"/>
      <c r="DJ445" s="3"/>
      <c r="DK445" s="3"/>
      <c r="DL445" s="3"/>
      <c r="DM445" s="3"/>
      <c r="DN445" s="3"/>
      <c r="DO445" s="3"/>
      <c r="DP445" s="3"/>
      <c r="DQ445" s="3"/>
      <c r="DR445" s="3"/>
      <c r="DS445" s="3"/>
      <c r="DT445" s="3"/>
      <c r="DU445" s="3"/>
      <c r="DV445" s="3"/>
      <c r="DW445" s="3"/>
      <c r="DX445" s="3"/>
      <c r="DY445" s="3"/>
      <c r="DZ445" s="3"/>
      <c r="EA445" s="3"/>
      <c r="EB445" s="3"/>
      <c r="EC445" s="3"/>
      <c r="ED445" s="3"/>
      <c r="EE445" s="3"/>
      <c r="EF445" s="3"/>
      <c r="EG445" s="3"/>
      <c r="EH445" s="3"/>
      <c r="EI445" s="3"/>
      <c r="EJ445" s="3"/>
      <c r="EK445" s="3"/>
      <c r="EL445" s="3"/>
      <c r="EM445" s="3"/>
      <c r="EN445" s="3"/>
      <c r="EO445" s="3"/>
      <c r="EP445" s="3"/>
      <c r="EQ445" s="3"/>
      <c r="ER445" s="3"/>
      <c r="ES445" s="3"/>
      <c r="ET445" s="3"/>
      <c r="EU445" s="3"/>
      <c r="EV445" s="3"/>
      <c r="EW445" s="3"/>
      <c r="EX445" s="3"/>
      <c r="EY445" s="3"/>
      <c r="EZ445" s="3"/>
      <c r="FA445" s="3"/>
      <c r="FB445" s="3"/>
      <c r="FC445" s="3"/>
      <c r="FD445" s="3"/>
      <c r="FE445" s="3"/>
      <c r="FF445" s="3"/>
      <c r="FG445" s="3"/>
      <c r="FH445" s="3"/>
      <c r="FI445" s="3"/>
      <c r="FJ445" s="3"/>
      <c r="FK445" s="3"/>
      <c r="FL445" s="3"/>
      <c r="FM445" s="3"/>
      <c r="FN445" s="3"/>
      <c r="FO445" s="3"/>
      <c r="FP445" s="3"/>
      <c r="FQ445" s="3"/>
      <c r="FR445" s="3"/>
      <c r="FS445" s="3"/>
      <c r="FT445" s="3"/>
      <c r="FU445" s="3"/>
      <c r="FV445" s="3"/>
      <c r="FW445" s="19"/>
    </row>
    <row r="446" spans="1:179" ht="16.5" customHeight="1" x14ac:dyDescent="0.25">
      <c r="A446" s="43" t="s">
        <v>677</v>
      </c>
      <c r="B446" s="3"/>
      <c r="C446" s="3" t="s">
        <v>678</v>
      </c>
      <c r="E446" s="232"/>
      <c r="F446" s="263" t="s">
        <v>549</v>
      </c>
      <c r="G446" s="231" t="s">
        <v>1987</v>
      </c>
      <c r="H446" s="235"/>
      <c r="J446" s="6"/>
      <c r="M446" s="5" t="s">
        <v>813</v>
      </c>
      <c r="N446" s="25" t="s">
        <v>16</v>
      </c>
      <c r="O446" s="25" t="s">
        <v>16</v>
      </c>
      <c r="P446" s="25" t="s">
        <v>16</v>
      </c>
      <c r="Q446" s="25" t="s">
        <v>16</v>
      </c>
      <c r="R446" s="25" t="s">
        <v>16</v>
      </c>
      <c r="S446" s="25" t="s">
        <v>16</v>
      </c>
      <c r="T446" s="25" t="s">
        <v>16</v>
      </c>
      <c r="U446" s="25" t="s">
        <v>16</v>
      </c>
      <c r="V446" s="25"/>
      <c r="W446" s="25" t="s">
        <v>16</v>
      </c>
      <c r="X446" s="25" t="s">
        <v>16</v>
      </c>
      <c r="Y446" s="25" t="s">
        <v>16</v>
      </c>
      <c r="Z446" s="25" t="s">
        <v>16</v>
      </c>
      <c r="AA446" s="25" t="s">
        <v>16</v>
      </c>
      <c r="AB446" s="25"/>
      <c r="AC446" s="214"/>
      <c r="AD446" s="214"/>
      <c r="AE446" s="25" t="s">
        <v>16</v>
      </c>
      <c r="AF446" s="25" t="s">
        <v>16</v>
      </c>
      <c r="AG446" s="21" t="s">
        <v>16</v>
      </c>
      <c r="AH446" s="21" t="s">
        <v>16</v>
      </c>
      <c r="AI446" s="21" t="s">
        <v>16</v>
      </c>
      <c r="AJ446" s="21" t="s">
        <v>16</v>
      </c>
      <c r="AK446" s="21" t="s">
        <v>16</v>
      </c>
      <c r="AL446" s="21" t="s">
        <v>16</v>
      </c>
      <c r="AM446" s="141"/>
      <c r="AN446" s="52"/>
      <c r="AO446" s="95"/>
      <c r="AP446" s="315" t="e">
        <f>VLOOKUP(F446,'Monthly AMS report'!EF:EG,2,FALSE)</f>
        <v>#N/A</v>
      </c>
      <c r="AQ446" s="316"/>
      <c r="AR446" s="22"/>
      <c r="AS446" s="22"/>
      <c r="AT446" s="3"/>
      <c r="AV446" s="5"/>
      <c r="AW446" s="5"/>
      <c r="AX446" s="5"/>
      <c r="AY446" s="5"/>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c r="DG446" s="3"/>
      <c r="DH446" s="3"/>
      <c r="DI446" s="3"/>
      <c r="DJ446" s="3"/>
      <c r="DK446" s="3"/>
      <c r="DL446" s="3"/>
      <c r="DM446" s="3"/>
      <c r="DN446" s="3"/>
      <c r="DO446" s="3"/>
      <c r="DP446" s="3"/>
      <c r="DQ446" s="3"/>
      <c r="DR446" s="3"/>
      <c r="DS446" s="3"/>
      <c r="DT446" s="3"/>
      <c r="DU446" s="3"/>
      <c r="DV446" s="3"/>
      <c r="DW446" s="3"/>
      <c r="DX446" s="3"/>
      <c r="DY446" s="3"/>
      <c r="DZ446" s="3"/>
      <c r="EA446" s="3"/>
      <c r="EB446" s="3"/>
      <c r="EC446" s="3"/>
      <c r="ED446" s="3"/>
      <c r="EE446" s="3"/>
      <c r="EF446" s="3"/>
      <c r="EG446" s="3"/>
      <c r="EH446" s="3"/>
      <c r="EI446" s="3"/>
      <c r="EJ446" s="3"/>
      <c r="EK446" s="3"/>
      <c r="EL446" s="3"/>
      <c r="EM446" s="3"/>
      <c r="EN446" s="3"/>
      <c r="EO446" s="3"/>
      <c r="EP446" s="3"/>
      <c r="EQ446" s="3"/>
      <c r="ER446" s="3"/>
      <c r="ES446" s="3"/>
      <c r="ET446" s="3"/>
      <c r="EU446" s="3"/>
      <c r="EV446" s="3"/>
      <c r="EW446" s="3"/>
      <c r="EX446" s="3"/>
      <c r="EY446" s="3"/>
      <c r="EZ446" s="3"/>
      <c r="FA446" s="3"/>
      <c r="FB446" s="3"/>
      <c r="FC446" s="3"/>
      <c r="FD446" s="3"/>
      <c r="FE446" s="3"/>
      <c r="FF446" s="3"/>
      <c r="FG446" s="3"/>
      <c r="FH446" s="3"/>
      <c r="FI446" s="3"/>
      <c r="FJ446" s="3"/>
      <c r="FK446" s="3"/>
      <c r="FL446" s="3"/>
      <c r="FM446" s="3"/>
      <c r="FN446" s="3"/>
      <c r="FO446" s="3"/>
      <c r="FP446" s="3"/>
      <c r="FQ446" s="3"/>
      <c r="FR446" s="3"/>
      <c r="FS446" s="3"/>
      <c r="FT446" s="3"/>
      <c r="FU446" s="3"/>
      <c r="FV446" s="3"/>
      <c r="FW446" s="19"/>
    </row>
    <row r="447" spans="1:179" ht="16.5" customHeight="1" x14ac:dyDescent="0.25">
      <c r="A447" s="43" t="s">
        <v>684</v>
      </c>
      <c r="B447" s="3"/>
      <c r="C447" s="3" t="s">
        <v>685</v>
      </c>
      <c r="E447" s="232"/>
      <c r="F447" s="263" t="s">
        <v>550</v>
      </c>
      <c r="G447" s="231" t="s">
        <v>1988</v>
      </c>
      <c r="H447" s="235"/>
      <c r="J447" s="6"/>
      <c r="M447" s="5" t="s">
        <v>813</v>
      </c>
      <c r="N447" s="25" t="s">
        <v>16</v>
      </c>
      <c r="O447" s="25" t="s">
        <v>16</v>
      </c>
      <c r="P447" s="25" t="s">
        <v>16</v>
      </c>
      <c r="Q447" s="25" t="s">
        <v>16</v>
      </c>
      <c r="R447" s="25" t="s">
        <v>16</v>
      </c>
      <c r="S447" s="25" t="s">
        <v>16</v>
      </c>
      <c r="T447" s="25" t="s">
        <v>16</v>
      </c>
      <c r="U447" s="25" t="s">
        <v>16</v>
      </c>
      <c r="V447" s="25"/>
      <c r="W447" s="25" t="s">
        <v>16</v>
      </c>
      <c r="X447" s="25" t="s">
        <v>16</v>
      </c>
      <c r="Y447" s="25" t="s">
        <v>16</v>
      </c>
      <c r="Z447" s="25" t="s">
        <v>16</v>
      </c>
      <c r="AA447" s="25" t="s">
        <v>16</v>
      </c>
      <c r="AB447" s="25"/>
      <c r="AC447" s="214"/>
      <c r="AD447" s="214"/>
      <c r="AE447" s="25" t="s">
        <v>16</v>
      </c>
      <c r="AF447" s="25" t="s">
        <v>16</v>
      </c>
      <c r="AG447" s="21" t="s">
        <v>16</v>
      </c>
      <c r="AH447" s="21" t="s">
        <v>16</v>
      </c>
      <c r="AI447" s="21" t="s">
        <v>16</v>
      </c>
      <c r="AJ447" s="21" t="s">
        <v>16</v>
      </c>
      <c r="AK447" s="21" t="s">
        <v>16</v>
      </c>
      <c r="AL447" s="21" t="s">
        <v>16</v>
      </c>
      <c r="AM447" s="348"/>
      <c r="AN447" s="52"/>
      <c r="AO447" s="95"/>
      <c r="AP447" s="315" t="e">
        <f>VLOOKUP(F447,'Monthly AMS report'!EF:EG,2,FALSE)</f>
        <v>#N/A</v>
      </c>
      <c r="AQ447" s="316"/>
      <c r="AR447" s="22"/>
      <c r="AS447" s="22"/>
      <c r="AT447" s="3"/>
      <c r="AV447" s="5"/>
      <c r="AW447" s="5"/>
      <c r="AX447" s="5"/>
      <c r="AY447" s="5"/>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c r="DG447" s="3"/>
      <c r="DH447" s="3"/>
      <c r="DI447" s="3"/>
      <c r="DJ447" s="3"/>
      <c r="DK447" s="3"/>
      <c r="DL447" s="3"/>
      <c r="DM447" s="3"/>
      <c r="DN447" s="3"/>
      <c r="DO447" s="3"/>
      <c r="DP447" s="3"/>
      <c r="DQ447" s="3"/>
      <c r="DR447" s="3"/>
      <c r="DS447" s="3"/>
      <c r="DT447" s="3"/>
      <c r="DU447" s="3"/>
      <c r="DV447" s="3"/>
      <c r="DW447" s="3"/>
      <c r="DX447" s="3"/>
      <c r="DY447" s="3"/>
      <c r="DZ447" s="3"/>
      <c r="EA447" s="3"/>
      <c r="EB447" s="3"/>
      <c r="EC447" s="3"/>
      <c r="ED447" s="3"/>
      <c r="EE447" s="3"/>
      <c r="EF447" s="3"/>
      <c r="EG447" s="3"/>
      <c r="EH447" s="3"/>
      <c r="EI447" s="3"/>
      <c r="EJ447" s="3"/>
      <c r="EK447" s="3"/>
      <c r="EL447" s="3"/>
      <c r="EM447" s="3"/>
      <c r="EN447" s="3"/>
      <c r="EO447" s="3"/>
      <c r="EP447" s="3"/>
      <c r="EQ447" s="3"/>
      <c r="ER447" s="3"/>
      <c r="ES447" s="3"/>
      <c r="ET447" s="3"/>
      <c r="EU447" s="3"/>
      <c r="EV447" s="3"/>
      <c r="EW447" s="3"/>
      <c r="EX447" s="3"/>
      <c r="EY447" s="3"/>
      <c r="EZ447" s="3"/>
      <c r="FA447" s="3"/>
      <c r="FB447" s="3"/>
      <c r="FC447" s="3"/>
      <c r="FD447" s="3"/>
      <c r="FE447" s="3"/>
      <c r="FF447" s="3"/>
      <c r="FG447" s="3"/>
      <c r="FH447" s="3"/>
      <c r="FI447" s="3"/>
      <c r="FJ447" s="3"/>
      <c r="FK447" s="3"/>
      <c r="FL447" s="3"/>
      <c r="FM447" s="3"/>
      <c r="FN447" s="3"/>
      <c r="FO447" s="3"/>
      <c r="FP447" s="3"/>
      <c r="FQ447" s="3"/>
      <c r="FR447" s="3"/>
      <c r="FS447" s="3"/>
      <c r="FT447" s="3"/>
      <c r="FU447" s="3"/>
      <c r="FV447" s="3"/>
      <c r="FW447" s="19"/>
    </row>
    <row r="448" spans="1:179" ht="16.5" customHeight="1" x14ac:dyDescent="0.25">
      <c r="A448" s="43" t="s">
        <v>690</v>
      </c>
      <c r="B448" s="3"/>
      <c r="C448" s="3" t="s">
        <v>691</v>
      </c>
      <c r="E448" s="232"/>
      <c r="F448" s="263" t="s">
        <v>551</v>
      </c>
      <c r="G448" s="231" t="s">
        <v>1989</v>
      </c>
      <c r="H448" s="235"/>
      <c r="J448" s="6"/>
      <c r="M448" s="5" t="s">
        <v>813</v>
      </c>
      <c r="N448" s="25" t="s">
        <v>16</v>
      </c>
      <c r="O448" s="25" t="s">
        <v>16</v>
      </c>
      <c r="P448" s="25" t="s">
        <v>16</v>
      </c>
      <c r="Q448" s="25" t="s">
        <v>16</v>
      </c>
      <c r="R448" s="25" t="s">
        <v>16</v>
      </c>
      <c r="S448" s="25" t="s">
        <v>16</v>
      </c>
      <c r="T448" s="25" t="s">
        <v>16</v>
      </c>
      <c r="U448" s="25" t="s">
        <v>16</v>
      </c>
      <c r="V448" s="25"/>
      <c r="W448" s="25" t="s">
        <v>16</v>
      </c>
      <c r="X448" s="25" t="s">
        <v>16</v>
      </c>
      <c r="Y448" s="25" t="s">
        <v>16</v>
      </c>
      <c r="Z448" s="25" t="s">
        <v>16</v>
      </c>
      <c r="AA448" s="25" t="s">
        <v>16</v>
      </c>
      <c r="AB448" s="25"/>
      <c r="AC448" s="214"/>
      <c r="AD448" s="214"/>
      <c r="AE448" s="25" t="s">
        <v>16</v>
      </c>
      <c r="AF448" s="25" t="s">
        <v>16</v>
      </c>
      <c r="AG448" s="21" t="s">
        <v>16</v>
      </c>
      <c r="AH448" s="21" t="s">
        <v>16</v>
      </c>
      <c r="AI448" s="21" t="s">
        <v>16</v>
      </c>
      <c r="AJ448" s="21" t="s">
        <v>16</v>
      </c>
      <c r="AK448" s="21" t="s">
        <v>16</v>
      </c>
      <c r="AL448" s="21" t="s">
        <v>16</v>
      </c>
      <c r="AM448" s="141" t="s">
        <v>1984</v>
      </c>
      <c r="AN448" s="52"/>
      <c r="AO448" s="95"/>
      <c r="AP448" s="315" t="e">
        <f>VLOOKUP(F448,'Monthly AMS report'!EF:EG,2,FALSE)</f>
        <v>#N/A</v>
      </c>
      <c r="AQ448" s="316"/>
      <c r="AR448" s="22"/>
      <c r="AS448" s="22"/>
      <c r="AT448" s="3"/>
      <c r="AV448" s="5"/>
      <c r="AW448" s="5"/>
      <c r="AX448" s="5"/>
      <c r="AY448" s="5"/>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c r="DG448" s="3"/>
      <c r="DH448" s="3"/>
      <c r="DI448" s="3"/>
      <c r="DJ448" s="3"/>
      <c r="DK448" s="3"/>
      <c r="DL448" s="3"/>
      <c r="DM448" s="3"/>
      <c r="DN448" s="3"/>
      <c r="DO448" s="3"/>
      <c r="DP448" s="3"/>
      <c r="DQ448" s="3"/>
      <c r="DR448" s="3"/>
      <c r="DS448" s="3"/>
      <c r="DT448" s="3"/>
      <c r="DU448" s="3"/>
      <c r="DV448" s="3"/>
      <c r="DW448" s="3"/>
      <c r="DX448" s="3"/>
      <c r="DY448" s="3"/>
      <c r="DZ448" s="3"/>
      <c r="EA448" s="3"/>
      <c r="EB448" s="3"/>
      <c r="EC448" s="3"/>
      <c r="ED448" s="3"/>
      <c r="EE448" s="3"/>
      <c r="EF448" s="3"/>
      <c r="EG448" s="3"/>
      <c r="EH448" s="3"/>
      <c r="EI448" s="3"/>
      <c r="EJ448" s="3"/>
      <c r="EK448" s="3"/>
      <c r="EL448" s="3"/>
      <c r="EM448" s="3"/>
      <c r="EN448" s="3"/>
      <c r="EO448" s="3"/>
      <c r="EP448" s="3"/>
      <c r="EQ448" s="3"/>
      <c r="ER448" s="3"/>
      <c r="ES448" s="3"/>
      <c r="ET448" s="3"/>
      <c r="EU448" s="3"/>
      <c r="EV448" s="3"/>
      <c r="EW448" s="3"/>
      <c r="EX448" s="3"/>
      <c r="EY448" s="3"/>
      <c r="EZ448" s="3"/>
      <c r="FA448" s="3"/>
      <c r="FB448" s="3"/>
      <c r="FC448" s="3"/>
      <c r="FD448" s="3"/>
      <c r="FE448" s="3"/>
      <c r="FF448" s="3"/>
      <c r="FG448" s="3"/>
      <c r="FH448" s="3"/>
      <c r="FI448" s="3"/>
      <c r="FJ448" s="3"/>
      <c r="FK448" s="3"/>
      <c r="FL448" s="3"/>
      <c r="FM448" s="3"/>
      <c r="FN448" s="3"/>
      <c r="FO448" s="3"/>
      <c r="FP448" s="3"/>
      <c r="FQ448" s="3"/>
      <c r="FR448" s="3"/>
      <c r="FS448" s="3"/>
      <c r="FT448" s="3"/>
      <c r="FU448" s="3"/>
      <c r="FV448" s="3"/>
      <c r="FW448" s="19"/>
    </row>
    <row r="449" spans="1:179" ht="16.5" customHeight="1" x14ac:dyDescent="0.25">
      <c r="A449" s="43" t="s">
        <v>665</v>
      </c>
      <c r="B449" s="3"/>
      <c r="C449" s="3" t="s">
        <v>666</v>
      </c>
      <c r="D449" s="5" t="e">
        <f>VLOOKUP(F449,route!A:B,2,FALSE)</f>
        <v>#N/A</v>
      </c>
      <c r="E449" s="232"/>
      <c r="F449" s="349" t="s">
        <v>552</v>
      </c>
      <c r="G449" s="231" t="s">
        <v>666</v>
      </c>
      <c r="H449" s="235"/>
      <c r="J449" s="6"/>
      <c r="M449" s="5" t="s">
        <v>813</v>
      </c>
      <c r="N449" s="25" t="s">
        <v>16</v>
      </c>
      <c r="O449" s="25" t="s">
        <v>16</v>
      </c>
      <c r="P449" s="25" t="s">
        <v>16</v>
      </c>
      <c r="Q449" s="25" t="s">
        <v>16</v>
      </c>
      <c r="R449" s="25" t="s">
        <v>16</v>
      </c>
      <c r="S449" s="25" t="s">
        <v>16</v>
      </c>
      <c r="T449" s="25" t="s">
        <v>16</v>
      </c>
      <c r="U449" s="25" t="s">
        <v>16</v>
      </c>
      <c r="V449" s="25"/>
      <c r="W449" s="25" t="s">
        <v>16</v>
      </c>
      <c r="X449" s="25" t="s">
        <v>16</v>
      </c>
      <c r="Y449" s="25" t="s">
        <v>16</v>
      </c>
      <c r="Z449" s="25" t="s">
        <v>16</v>
      </c>
      <c r="AA449" s="25" t="s">
        <v>16</v>
      </c>
      <c r="AB449" s="25"/>
      <c r="AC449" s="214"/>
      <c r="AD449" s="214"/>
      <c r="AE449" s="25" t="s">
        <v>16</v>
      </c>
      <c r="AF449" s="25" t="s">
        <v>16</v>
      </c>
      <c r="AG449" s="21" t="s">
        <v>16</v>
      </c>
      <c r="AH449" s="21" t="s">
        <v>16</v>
      </c>
      <c r="AI449" s="21" t="s">
        <v>16</v>
      </c>
      <c r="AJ449" s="21" t="s">
        <v>16</v>
      </c>
      <c r="AK449" s="21" t="s">
        <v>16</v>
      </c>
      <c r="AL449" s="21" t="s">
        <v>16</v>
      </c>
      <c r="AN449" s="52"/>
      <c r="AO449" s="95"/>
      <c r="AP449" s="315" t="e">
        <f>VLOOKUP(F449,'Monthly AMS report'!EF:EG,2,FALSE)</f>
        <v>#N/A</v>
      </c>
      <c r="AQ449" s="316"/>
      <c r="AR449" s="22"/>
      <c r="AS449" s="22"/>
      <c r="AT449" s="3"/>
      <c r="AV449" s="5"/>
      <c r="AW449" s="5"/>
      <c r="AX449" s="5"/>
      <c r="AY449" s="5"/>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c r="DG449" s="3"/>
      <c r="DH449" s="3"/>
      <c r="DI449" s="3"/>
      <c r="DJ449" s="3"/>
      <c r="DK449" s="3"/>
      <c r="DL449" s="3"/>
      <c r="DM449" s="3"/>
      <c r="DN449" s="3"/>
      <c r="DO449" s="3"/>
      <c r="DP449" s="3"/>
      <c r="DQ449" s="3"/>
      <c r="DR449" s="3"/>
      <c r="DS449" s="3"/>
      <c r="DT449" s="3"/>
      <c r="DU449" s="3"/>
      <c r="DV449" s="3"/>
      <c r="DW449" s="3"/>
      <c r="DX449" s="3"/>
      <c r="DY449" s="3"/>
      <c r="DZ449" s="3"/>
      <c r="EA449" s="3"/>
      <c r="EB449" s="3"/>
      <c r="EC449" s="3"/>
      <c r="ED449" s="3"/>
      <c r="EE449" s="3"/>
      <c r="EF449" s="3"/>
      <c r="EG449" s="3"/>
      <c r="EH449" s="3"/>
      <c r="EI449" s="3"/>
      <c r="EJ449" s="3"/>
      <c r="EK449" s="3"/>
      <c r="EL449" s="3"/>
      <c r="EM449" s="3"/>
      <c r="EN449" s="3"/>
      <c r="EO449" s="3"/>
      <c r="EP449" s="3"/>
      <c r="EQ449" s="3"/>
      <c r="ER449" s="3"/>
      <c r="ES449" s="3"/>
      <c r="ET449" s="3"/>
      <c r="EU449" s="3"/>
      <c r="EV449" s="3"/>
      <c r="EW449" s="3"/>
      <c r="EX449" s="3"/>
      <c r="EY449" s="3"/>
      <c r="EZ449" s="3"/>
      <c r="FA449" s="3"/>
      <c r="FB449" s="3"/>
      <c r="FC449" s="3"/>
      <c r="FD449" s="3"/>
      <c r="FE449" s="3"/>
      <c r="FF449" s="3"/>
      <c r="FG449" s="3"/>
      <c r="FH449" s="3"/>
      <c r="FI449" s="3"/>
      <c r="FJ449" s="3"/>
      <c r="FK449" s="3"/>
      <c r="FL449" s="3"/>
      <c r="FM449" s="3"/>
      <c r="FN449" s="3"/>
      <c r="FO449" s="3"/>
      <c r="FP449" s="3"/>
      <c r="FQ449" s="3"/>
      <c r="FR449" s="3"/>
      <c r="FS449" s="3"/>
      <c r="FT449" s="3"/>
      <c r="FU449" s="3"/>
      <c r="FV449" s="3"/>
      <c r="FW449" s="19"/>
    </row>
    <row r="450" spans="1:179" ht="16.5" customHeight="1" x14ac:dyDescent="0.2">
      <c r="A450" s="43"/>
      <c r="B450" s="3"/>
      <c r="C450" s="22"/>
      <c r="D450" s="5" t="e">
        <f>VLOOKUP(F450,route!A:B,2,FALSE)</f>
        <v>#N/A</v>
      </c>
      <c r="F450" s="350"/>
      <c r="AN450" s="95"/>
      <c r="AO450" s="95"/>
      <c r="AP450" s="109"/>
      <c r="AQ450" s="190"/>
      <c r="AR450" s="22"/>
      <c r="AS450" s="22"/>
      <c r="AT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c r="DG450" s="3"/>
      <c r="DH450" s="3"/>
      <c r="DI450" s="3"/>
      <c r="DJ450" s="3"/>
      <c r="DK450" s="3"/>
      <c r="DL450" s="3"/>
      <c r="DM450" s="3"/>
      <c r="DN450" s="3"/>
      <c r="DO450" s="3"/>
      <c r="DP450" s="3"/>
      <c r="DQ450" s="3"/>
      <c r="DR450" s="3"/>
      <c r="DS450" s="3"/>
      <c r="DT450" s="3"/>
      <c r="DU450" s="3"/>
      <c r="DV450" s="3"/>
      <c r="DW450" s="3"/>
      <c r="DX450" s="3"/>
      <c r="DY450" s="3"/>
      <c r="DZ450" s="3"/>
      <c r="EA450" s="3"/>
      <c r="EB450" s="3"/>
      <c r="EC450" s="3"/>
      <c r="ED450" s="3"/>
      <c r="EE450" s="3"/>
      <c r="EF450" s="3"/>
      <c r="EG450" s="3"/>
      <c r="EH450" s="3"/>
      <c r="EI450" s="3"/>
      <c r="EJ450" s="3"/>
      <c r="EK450" s="3"/>
      <c r="EL450" s="3"/>
      <c r="EM450" s="3"/>
      <c r="EN450" s="3"/>
      <c r="EO450" s="3"/>
      <c r="EP450" s="3"/>
      <c r="EQ450" s="3"/>
      <c r="ER450" s="3"/>
      <c r="ES450" s="3"/>
      <c r="ET450" s="3"/>
      <c r="EU450" s="3"/>
      <c r="EV450" s="3"/>
      <c r="EW450" s="3"/>
      <c r="EX450" s="3"/>
      <c r="EY450" s="3"/>
      <c r="EZ450" s="3"/>
      <c r="FA450" s="3"/>
      <c r="FB450" s="3"/>
      <c r="FC450" s="3"/>
      <c r="FD450" s="3"/>
      <c r="FE450" s="3"/>
      <c r="FF450" s="3"/>
      <c r="FG450" s="3"/>
      <c r="FH450" s="3"/>
      <c r="FI450" s="3"/>
      <c r="FJ450" s="3"/>
      <c r="FK450" s="3"/>
      <c r="FL450" s="3"/>
      <c r="FM450" s="3"/>
      <c r="FN450" s="3"/>
      <c r="FO450" s="3"/>
      <c r="FP450" s="3"/>
      <c r="FQ450" s="3"/>
      <c r="FR450" s="3"/>
      <c r="FS450" s="3"/>
      <c r="FT450" s="3"/>
      <c r="FU450" s="3"/>
      <c r="FV450" s="3"/>
      <c r="FW450" s="19"/>
    </row>
    <row r="451" spans="1:179" ht="16.5" customHeight="1" x14ac:dyDescent="0.25">
      <c r="A451" s="43" t="s">
        <v>1990</v>
      </c>
      <c r="B451" s="3"/>
      <c r="C451" s="3" t="s">
        <v>1991</v>
      </c>
      <c r="D451" s="5" t="e">
        <f>VLOOKUP(F451,route!A:B,2,FALSE)</f>
        <v>#N/A</v>
      </c>
      <c r="E451" s="232"/>
      <c r="F451" s="349" t="s">
        <v>553</v>
      </c>
      <c r="G451" s="231" t="s">
        <v>1992</v>
      </c>
      <c r="H451" s="235"/>
      <c r="J451" s="6"/>
      <c r="M451" s="5" t="s">
        <v>813</v>
      </c>
      <c r="N451" s="25" t="s">
        <v>16</v>
      </c>
      <c r="O451" s="25" t="s">
        <v>16</v>
      </c>
      <c r="P451" s="25" t="s">
        <v>16</v>
      </c>
      <c r="Q451" s="25" t="s">
        <v>16</v>
      </c>
      <c r="R451" s="25" t="s">
        <v>16</v>
      </c>
      <c r="S451" s="25" t="s">
        <v>16</v>
      </c>
      <c r="T451" s="25" t="s">
        <v>16</v>
      </c>
      <c r="U451" s="25" t="s">
        <v>16</v>
      </c>
      <c r="V451" s="25"/>
      <c r="W451" s="25" t="s">
        <v>16</v>
      </c>
      <c r="X451" s="25" t="s">
        <v>16</v>
      </c>
      <c r="Y451" s="25" t="s">
        <v>16</v>
      </c>
      <c r="Z451" s="25" t="s">
        <v>16</v>
      </c>
      <c r="AA451" s="25" t="s">
        <v>16</v>
      </c>
      <c r="AB451" s="25"/>
      <c r="AC451" s="214"/>
      <c r="AD451" s="214"/>
      <c r="AE451" s="25" t="s">
        <v>16</v>
      </c>
      <c r="AF451" s="25" t="s">
        <v>16</v>
      </c>
      <c r="AG451" s="21" t="s">
        <v>663</v>
      </c>
      <c r="AH451" s="21" t="s">
        <v>16</v>
      </c>
      <c r="AI451" s="21" t="s">
        <v>16</v>
      </c>
      <c r="AJ451" s="21" t="s">
        <v>16</v>
      </c>
      <c r="AK451" s="21" t="s">
        <v>16</v>
      </c>
      <c r="AL451" s="21" t="s">
        <v>16</v>
      </c>
      <c r="AN451" s="52"/>
      <c r="AO451" s="95"/>
      <c r="AP451" s="315">
        <f>VLOOKUP(F451,'Monthly AMS report'!EF:EG,2,FALSE)</f>
        <v>44377</v>
      </c>
      <c r="AQ451" s="316"/>
      <c r="AR451" s="22"/>
      <c r="AS451" s="22"/>
      <c r="AT451" s="3"/>
      <c r="AV451" s="5"/>
      <c r="AW451" s="5"/>
      <c r="AX451" s="5"/>
      <c r="AY451" s="5"/>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c r="DG451" s="3"/>
      <c r="DH451" s="3"/>
      <c r="DI451" s="3"/>
      <c r="DJ451" s="3"/>
      <c r="DK451" s="3"/>
      <c r="DL451" s="3"/>
      <c r="DM451" s="3"/>
      <c r="DN451" s="3"/>
      <c r="DO451" s="3"/>
      <c r="DP451" s="3"/>
      <c r="DQ451" s="3"/>
      <c r="DR451" s="3"/>
      <c r="DS451" s="3"/>
      <c r="DT451" s="3"/>
      <c r="DU451" s="3"/>
      <c r="DV451" s="3"/>
      <c r="DW451" s="3"/>
      <c r="DX451" s="3"/>
      <c r="DY451" s="3"/>
      <c r="DZ451" s="3"/>
      <c r="EA451" s="3"/>
      <c r="EB451" s="3"/>
      <c r="EC451" s="3"/>
      <c r="ED451" s="3"/>
      <c r="EE451" s="3"/>
      <c r="EF451" s="3"/>
      <c r="EG451" s="3"/>
      <c r="EH451" s="3"/>
      <c r="EI451" s="3"/>
      <c r="EJ451" s="3"/>
      <c r="EK451" s="3"/>
      <c r="EL451" s="3"/>
      <c r="EM451" s="3"/>
      <c r="EN451" s="3"/>
      <c r="EO451" s="3"/>
      <c r="EP451" s="3"/>
      <c r="EQ451" s="3"/>
      <c r="ER451" s="3"/>
      <c r="ES451" s="3"/>
      <c r="ET451" s="3"/>
      <c r="EU451" s="3"/>
      <c r="EV451" s="3"/>
      <c r="EW451" s="3"/>
      <c r="EX451" s="3"/>
      <c r="EY451" s="3"/>
      <c r="EZ451" s="3"/>
      <c r="FA451" s="3"/>
      <c r="FB451" s="3"/>
      <c r="FC451" s="3"/>
      <c r="FD451" s="3"/>
      <c r="FE451" s="3"/>
      <c r="FF451" s="3"/>
      <c r="FG451" s="3"/>
      <c r="FH451" s="3"/>
      <c r="FI451" s="3"/>
      <c r="FJ451" s="3"/>
      <c r="FK451" s="3"/>
      <c r="FL451" s="3"/>
      <c r="FM451" s="3"/>
      <c r="FN451" s="3"/>
      <c r="FO451" s="3"/>
      <c r="FP451" s="3"/>
      <c r="FQ451" s="3"/>
      <c r="FR451" s="3"/>
      <c r="FS451" s="3"/>
      <c r="FT451" s="3"/>
      <c r="FU451" s="3"/>
      <c r="FV451" s="3"/>
      <c r="FW451" s="19"/>
    </row>
    <row r="452" spans="1:179" ht="16.5" customHeight="1" x14ac:dyDescent="0.25">
      <c r="A452" s="43" t="s">
        <v>695</v>
      </c>
      <c r="B452" s="3"/>
      <c r="C452" s="3" t="s">
        <v>696</v>
      </c>
      <c r="D452" s="5" t="e">
        <f>VLOOKUP(F452,route!A:B,2,FALSE)</f>
        <v>#N/A</v>
      </c>
      <c r="E452" s="232"/>
      <c r="F452" s="349" t="s">
        <v>554</v>
      </c>
      <c r="G452" s="231" t="s">
        <v>696</v>
      </c>
      <c r="H452" s="235"/>
      <c r="J452" s="6"/>
      <c r="M452" s="5" t="s">
        <v>813</v>
      </c>
      <c r="N452" s="25" t="s">
        <v>16</v>
      </c>
      <c r="O452" s="25" t="s">
        <v>16</v>
      </c>
      <c r="P452" s="25" t="s">
        <v>16</v>
      </c>
      <c r="Q452" s="25" t="s">
        <v>16</v>
      </c>
      <c r="R452" s="25" t="s">
        <v>16</v>
      </c>
      <c r="S452" s="25" t="s">
        <v>16</v>
      </c>
      <c r="T452" s="25" t="s">
        <v>16</v>
      </c>
      <c r="U452" s="25" t="s">
        <v>16</v>
      </c>
      <c r="V452" s="25"/>
      <c r="W452" s="25" t="s">
        <v>16</v>
      </c>
      <c r="X452" s="25" t="s">
        <v>16</v>
      </c>
      <c r="Y452" s="25" t="s">
        <v>16</v>
      </c>
      <c r="Z452" s="25" t="s">
        <v>16</v>
      </c>
      <c r="AA452" s="25" t="s">
        <v>16</v>
      </c>
      <c r="AB452" s="25"/>
      <c r="AC452" s="214"/>
      <c r="AD452" s="214"/>
      <c r="AE452" s="25" t="s">
        <v>16</v>
      </c>
      <c r="AF452" s="25" t="s">
        <v>16</v>
      </c>
      <c r="AG452" s="21" t="s">
        <v>16</v>
      </c>
      <c r="AH452" s="21" t="s">
        <v>16</v>
      </c>
      <c r="AI452" s="21" t="s">
        <v>16</v>
      </c>
      <c r="AJ452" s="21" t="s">
        <v>16</v>
      </c>
      <c r="AK452" s="21" t="s">
        <v>16</v>
      </c>
      <c r="AL452" s="21" t="s">
        <v>16</v>
      </c>
      <c r="AN452" s="52"/>
      <c r="AO452" s="95"/>
      <c r="AP452" s="315" t="e">
        <f>VLOOKUP(F452,'Monthly AMS report'!EF:EG,2,FALSE)</f>
        <v>#N/A</v>
      </c>
      <c r="AQ452" s="316"/>
      <c r="AR452" s="22"/>
      <c r="AS452" s="22"/>
      <c r="AT452" s="3"/>
      <c r="AV452" s="5"/>
      <c r="AW452" s="5"/>
      <c r="AX452" s="5"/>
      <c r="AY452" s="5"/>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c r="DG452" s="3"/>
      <c r="DH452" s="3"/>
      <c r="DI452" s="3"/>
      <c r="DJ452" s="3"/>
      <c r="DK452" s="3"/>
      <c r="DL452" s="3"/>
      <c r="DM452" s="3"/>
      <c r="DN452" s="3"/>
      <c r="DO452" s="3"/>
      <c r="DP452" s="3"/>
      <c r="DQ452" s="3"/>
      <c r="DR452" s="3"/>
      <c r="DS452" s="3"/>
      <c r="DT452" s="3"/>
      <c r="DU452" s="3"/>
      <c r="DV452" s="3"/>
      <c r="DW452" s="3"/>
      <c r="DX452" s="3"/>
      <c r="DY452" s="3"/>
      <c r="DZ452" s="3"/>
      <c r="EA452" s="3"/>
      <c r="EB452" s="3"/>
      <c r="EC452" s="3"/>
      <c r="ED452" s="3"/>
      <c r="EE452" s="3"/>
      <c r="EF452" s="3"/>
      <c r="EG452" s="3"/>
      <c r="EH452" s="3"/>
      <c r="EI452" s="3"/>
      <c r="EJ452" s="3"/>
      <c r="EK452" s="3"/>
      <c r="EL452" s="3"/>
      <c r="EM452" s="3"/>
      <c r="EN452" s="3"/>
      <c r="EO452" s="3"/>
      <c r="EP452" s="3"/>
      <c r="EQ452" s="3"/>
      <c r="ER452" s="3"/>
      <c r="ES452" s="3"/>
      <c r="ET452" s="3"/>
      <c r="EU452" s="3"/>
      <c r="EV452" s="3"/>
      <c r="EW452" s="3"/>
      <c r="EX452" s="3"/>
      <c r="EY452" s="3"/>
      <c r="EZ452" s="3"/>
      <c r="FA452" s="3"/>
      <c r="FB452" s="3"/>
      <c r="FC452" s="3"/>
      <c r="FD452" s="3"/>
      <c r="FE452" s="3"/>
      <c r="FF452" s="3"/>
      <c r="FG452" s="3"/>
      <c r="FH452" s="3"/>
      <c r="FI452" s="3"/>
      <c r="FJ452" s="3"/>
      <c r="FK452" s="3"/>
      <c r="FL452" s="3"/>
      <c r="FM452" s="3"/>
      <c r="FN452" s="3"/>
      <c r="FO452" s="3"/>
      <c r="FP452" s="3"/>
      <c r="FQ452" s="3"/>
      <c r="FR452" s="3"/>
      <c r="FS452" s="3"/>
      <c r="FT452" s="3"/>
      <c r="FU452" s="3"/>
      <c r="FV452" s="3"/>
      <c r="FW452" s="19"/>
    </row>
    <row r="453" spans="1:179" ht="16.5" customHeight="1" x14ac:dyDescent="0.25">
      <c r="A453" s="43" t="s">
        <v>1781</v>
      </c>
      <c r="B453" s="3"/>
      <c r="C453" s="3" t="s">
        <v>1782</v>
      </c>
      <c r="D453" s="5" t="e">
        <f>VLOOKUP(F453,route!A:B,2,FALSE)</f>
        <v>#N/A</v>
      </c>
      <c r="E453" s="232"/>
      <c r="F453" s="349" t="s">
        <v>555</v>
      </c>
      <c r="G453" s="231" t="s">
        <v>1782</v>
      </c>
      <c r="H453" s="235"/>
      <c r="J453" s="6"/>
      <c r="M453" s="5" t="s">
        <v>813</v>
      </c>
      <c r="N453" s="25" t="s">
        <v>16</v>
      </c>
      <c r="O453" s="25" t="s">
        <v>16</v>
      </c>
      <c r="P453" s="25" t="s">
        <v>16</v>
      </c>
      <c r="Q453" s="25" t="s">
        <v>16</v>
      </c>
      <c r="R453" s="25" t="s">
        <v>16</v>
      </c>
      <c r="S453" s="25" t="s">
        <v>16</v>
      </c>
      <c r="T453" s="25" t="s">
        <v>16</v>
      </c>
      <c r="U453" s="25" t="s">
        <v>16</v>
      </c>
      <c r="V453" s="25"/>
      <c r="W453" s="25" t="s">
        <v>16</v>
      </c>
      <c r="X453" s="25" t="s">
        <v>16</v>
      </c>
      <c r="Y453" s="25" t="s">
        <v>16</v>
      </c>
      <c r="Z453" s="25" t="s">
        <v>16</v>
      </c>
      <c r="AA453" s="25" t="s">
        <v>16</v>
      </c>
      <c r="AB453" s="25"/>
      <c r="AC453" s="214"/>
      <c r="AD453" s="214"/>
      <c r="AE453" s="25" t="s">
        <v>16</v>
      </c>
      <c r="AF453" s="25" t="s">
        <v>16</v>
      </c>
      <c r="AG453" s="21" t="s">
        <v>16</v>
      </c>
      <c r="AH453" s="21" t="s">
        <v>16</v>
      </c>
      <c r="AI453" s="21" t="s">
        <v>16</v>
      </c>
      <c r="AJ453" s="21" t="s">
        <v>16</v>
      </c>
      <c r="AK453" s="21" t="s">
        <v>16</v>
      </c>
      <c r="AL453" s="21" t="s">
        <v>16</v>
      </c>
      <c r="AN453" s="52"/>
      <c r="AO453" s="95"/>
      <c r="AP453" s="315" t="e">
        <f>VLOOKUP(F453,'Monthly AMS report'!EF:EG,2,FALSE)</f>
        <v>#N/A</v>
      </c>
      <c r="AQ453" s="316"/>
      <c r="AR453" s="22"/>
      <c r="AS453" s="22"/>
      <c r="AT453" s="3"/>
      <c r="AV453" s="5"/>
      <c r="AW453" s="5"/>
      <c r="AX453" s="5"/>
      <c r="AY453" s="5"/>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c r="DG453" s="3"/>
      <c r="DH453" s="3"/>
      <c r="DI453" s="3"/>
      <c r="DJ453" s="3"/>
      <c r="DK453" s="3"/>
      <c r="DL453" s="3"/>
      <c r="DM453" s="3"/>
      <c r="DN453" s="3"/>
      <c r="DO453" s="3"/>
      <c r="DP453" s="3"/>
      <c r="DQ453" s="3"/>
      <c r="DR453" s="3"/>
      <c r="DS453" s="3"/>
      <c r="DT453" s="3"/>
      <c r="DU453" s="3"/>
      <c r="DV453" s="3"/>
      <c r="DW453" s="3"/>
      <c r="DX453" s="3"/>
      <c r="DY453" s="3"/>
      <c r="DZ453" s="3"/>
      <c r="EA453" s="3"/>
      <c r="EB453" s="3"/>
      <c r="EC453" s="3"/>
      <c r="ED453" s="3"/>
      <c r="EE453" s="3"/>
      <c r="EF453" s="3"/>
      <c r="EG453" s="3"/>
      <c r="EH453" s="3"/>
      <c r="EI453" s="3"/>
      <c r="EJ453" s="3"/>
      <c r="EK453" s="3"/>
      <c r="EL453" s="3"/>
      <c r="EM453" s="3"/>
      <c r="EN453" s="3"/>
      <c r="EO453" s="3"/>
      <c r="EP453" s="3"/>
      <c r="EQ453" s="3"/>
      <c r="ER453" s="3"/>
      <c r="ES453" s="3"/>
      <c r="ET453" s="3"/>
      <c r="EU453" s="3"/>
      <c r="EV453" s="3"/>
      <c r="EW453" s="3"/>
      <c r="EX453" s="3"/>
      <c r="EY453" s="3"/>
      <c r="EZ453" s="3"/>
      <c r="FA453" s="3"/>
      <c r="FB453" s="3"/>
      <c r="FC453" s="3"/>
      <c r="FD453" s="3"/>
      <c r="FE453" s="3"/>
      <c r="FF453" s="3"/>
      <c r="FG453" s="3"/>
      <c r="FH453" s="3"/>
      <c r="FI453" s="3"/>
      <c r="FJ453" s="3"/>
      <c r="FK453" s="3"/>
      <c r="FL453" s="3"/>
      <c r="FM453" s="3"/>
      <c r="FN453" s="3"/>
      <c r="FO453" s="3"/>
      <c r="FP453" s="3"/>
      <c r="FQ453" s="3"/>
      <c r="FR453" s="3"/>
      <c r="FS453" s="3"/>
      <c r="FT453" s="3"/>
      <c r="FU453" s="3"/>
      <c r="FV453" s="3"/>
      <c r="FW453" s="19"/>
    </row>
    <row r="454" spans="1:179" ht="16.5" customHeight="1" x14ac:dyDescent="0.25">
      <c r="A454" s="43" t="s">
        <v>1993</v>
      </c>
      <c r="B454" s="3"/>
      <c r="C454" s="3" t="s">
        <v>1994</v>
      </c>
      <c r="D454" s="5" t="e">
        <f>VLOOKUP(F454,route!A:B,2,FALSE)</f>
        <v>#N/A</v>
      </c>
      <c r="E454" s="232"/>
      <c r="F454" s="349" t="s">
        <v>556</v>
      </c>
      <c r="G454" s="231" t="s">
        <v>1994</v>
      </c>
      <c r="H454" s="235"/>
      <c r="J454" s="6"/>
      <c r="M454" s="5" t="s">
        <v>813</v>
      </c>
      <c r="N454" s="25" t="s">
        <v>16</v>
      </c>
      <c r="O454" s="25" t="s">
        <v>16</v>
      </c>
      <c r="P454" s="25" t="s">
        <v>16</v>
      </c>
      <c r="Q454" s="25" t="s">
        <v>16</v>
      </c>
      <c r="R454" s="25" t="s">
        <v>16</v>
      </c>
      <c r="S454" s="25" t="s">
        <v>16</v>
      </c>
      <c r="T454" s="25" t="s">
        <v>16</v>
      </c>
      <c r="U454" s="25" t="s">
        <v>16</v>
      </c>
      <c r="V454" s="25"/>
      <c r="W454" s="25" t="s">
        <v>16</v>
      </c>
      <c r="X454" s="25" t="s">
        <v>16</v>
      </c>
      <c r="Y454" s="25" t="s">
        <v>16</v>
      </c>
      <c r="Z454" s="25" t="s">
        <v>16</v>
      </c>
      <c r="AA454" s="25" t="s">
        <v>16</v>
      </c>
      <c r="AB454" s="25"/>
      <c r="AC454" s="214"/>
      <c r="AD454" s="214"/>
      <c r="AE454" s="25" t="s">
        <v>16</v>
      </c>
      <c r="AF454" s="25" t="s">
        <v>16</v>
      </c>
      <c r="AG454" s="21" t="s">
        <v>663</v>
      </c>
      <c r="AH454" s="21" t="s">
        <v>16</v>
      </c>
      <c r="AI454" s="21" t="s">
        <v>16</v>
      </c>
      <c r="AJ454" s="21" t="s">
        <v>16</v>
      </c>
      <c r="AK454" s="21" t="s">
        <v>16</v>
      </c>
      <c r="AL454" s="21" t="s">
        <v>16</v>
      </c>
      <c r="AN454" s="52"/>
      <c r="AO454" s="95"/>
      <c r="AP454" s="315">
        <f>VLOOKUP(F454,'Monthly AMS report'!EF:EG,2,FALSE)</f>
        <v>44372</v>
      </c>
      <c r="AQ454" s="316"/>
      <c r="AR454" s="22"/>
      <c r="AS454" s="22"/>
      <c r="AT454" s="3"/>
      <c r="AV454" s="5"/>
      <c r="AW454" s="5"/>
      <c r="AX454" s="5"/>
      <c r="AY454" s="5"/>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c r="DG454" s="3"/>
      <c r="DH454" s="3"/>
      <c r="DI454" s="3"/>
      <c r="DJ454" s="3"/>
      <c r="DK454" s="3"/>
      <c r="DL454" s="3"/>
      <c r="DM454" s="3"/>
      <c r="DN454" s="3"/>
      <c r="DO454" s="3"/>
      <c r="DP454" s="3"/>
      <c r="DQ454" s="3"/>
      <c r="DR454" s="3"/>
      <c r="DS454" s="3"/>
      <c r="DT454" s="3"/>
      <c r="DU454" s="3"/>
      <c r="DV454" s="3"/>
      <c r="DW454" s="3"/>
      <c r="DX454" s="3"/>
      <c r="DY454" s="3"/>
      <c r="DZ454" s="3"/>
      <c r="EA454" s="3"/>
      <c r="EB454" s="3"/>
      <c r="EC454" s="3"/>
      <c r="ED454" s="3"/>
      <c r="EE454" s="3"/>
      <c r="EF454" s="3"/>
      <c r="EG454" s="3"/>
      <c r="EH454" s="3"/>
      <c r="EI454" s="3"/>
      <c r="EJ454" s="3"/>
      <c r="EK454" s="3"/>
      <c r="EL454" s="3"/>
      <c r="EM454" s="3"/>
      <c r="EN454" s="3"/>
      <c r="EO454" s="3"/>
      <c r="EP454" s="3"/>
      <c r="EQ454" s="3"/>
      <c r="ER454" s="3"/>
      <c r="ES454" s="3"/>
      <c r="ET454" s="3"/>
      <c r="EU454" s="3"/>
      <c r="EV454" s="3"/>
      <c r="EW454" s="3"/>
      <c r="EX454" s="3"/>
      <c r="EY454" s="3"/>
      <c r="EZ454" s="3"/>
      <c r="FA454" s="3"/>
      <c r="FB454" s="3"/>
      <c r="FC454" s="3"/>
      <c r="FD454" s="3"/>
      <c r="FE454" s="3"/>
      <c r="FF454" s="3"/>
      <c r="FG454" s="3"/>
      <c r="FH454" s="3"/>
      <c r="FI454" s="3"/>
      <c r="FJ454" s="3"/>
      <c r="FK454" s="3"/>
      <c r="FL454" s="3"/>
      <c r="FM454" s="3"/>
      <c r="FN454" s="3"/>
      <c r="FO454" s="3"/>
      <c r="FP454" s="3"/>
      <c r="FQ454" s="3"/>
      <c r="FR454" s="3"/>
      <c r="FS454" s="3"/>
      <c r="FT454" s="3"/>
      <c r="FU454" s="3"/>
      <c r="FV454" s="3"/>
      <c r="FW454" s="19"/>
    </row>
    <row r="455" spans="1:179" ht="16.5" customHeight="1" x14ac:dyDescent="0.25">
      <c r="A455" s="43" t="s">
        <v>699</v>
      </c>
      <c r="B455" s="3"/>
      <c r="C455" s="3" t="s">
        <v>700</v>
      </c>
      <c r="D455" s="5" t="e">
        <f>VLOOKUP(F455,route!A:B,2,FALSE)</f>
        <v>#N/A</v>
      </c>
      <c r="E455" s="232"/>
      <c r="F455" s="349" t="s">
        <v>557</v>
      </c>
      <c r="G455" s="231" t="s">
        <v>1995</v>
      </c>
      <c r="H455" s="235"/>
      <c r="J455" s="6"/>
      <c r="M455" s="5" t="s">
        <v>813</v>
      </c>
      <c r="N455" s="25" t="s">
        <v>16</v>
      </c>
      <c r="O455" s="25" t="s">
        <v>16</v>
      </c>
      <c r="P455" s="25" t="s">
        <v>16</v>
      </c>
      <c r="Q455" s="25" t="s">
        <v>16</v>
      </c>
      <c r="R455" s="25" t="s">
        <v>16</v>
      </c>
      <c r="S455" s="25" t="s">
        <v>16</v>
      </c>
      <c r="T455" s="25" t="s">
        <v>16</v>
      </c>
      <c r="U455" s="25" t="s">
        <v>16</v>
      </c>
      <c r="V455" s="25"/>
      <c r="W455" s="25" t="s">
        <v>16</v>
      </c>
      <c r="X455" s="25" t="s">
        <v>16</v>
      </c>
      <c r="Y455" s="25" t="s">
        <v>16</v>
      </c>
      <c r="Z455" s="25" t="s">
        <v>16</v>
      </c>
      <c r="AA455" s="25" t="s">
        <v>16</v>
      </c>
      <c r="AB455" s="25"/>
      <c r="AC455" s="214"/>
      <c r="AD455" s="214"/>
      <c r="AE455" s="25" t="s">
        <v>16</v>
      </c>
      <c r="AF455" s="25" t="s">
        <v>16</v>
      </c>
      <c r="AG455" s="21" t="s">
        <v>16</v>
      </c>
      <c r="AH455" s="21" t="s">
        <v>16</v>
      </c>
      <c r="AI455" s="21" t="s">
        <v>16</v>
      </c>
      <c r="AJ455" s="21" t="s">
        <v>16</v>
      </c>
      <c r="AK455" s="21" t="s">
        <v>16</v>
      </c>
      <c r="AL455" s="21" t="s">
        <v>16</v>
      </c>
      <c r="AN455" s="52"/>
      <c r="AO455" s="95"/>
      <c r="AP455" s="315" t="e">
        <f>VLOOKUP(F455,'Monthly AMS report'!EF:EG,2,FALSE)</f>
        <v>#N/A</v>
      </c>
      <c r="AQ455" s="316"/>
      <c r="AR455" s="22"/>
      <c r="AS455" s="22"/>
      <c r="AT455" s="3"/>
      <c r="AV455" s="5"/>
      <c r="AW455" s="5"/>
      <c r="AX455" s="5"/>
      <c r="AY455" s="5"/>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c r="DG455" s="3"/>
      <c r="DH455" s="3"/>
      <c r="DI455" s="3"/>
      <c r="DJ455" s="3"/>
      <c r="DK455" s="3"/>
      <c r="DL455" s="3"/>
      <c r="DM455" s="3"/>
      <c r="DN455" s="3"/>
      <c r="DO455" s="3"/>
      <c r="DP455" s="3"/>
      <c r="DQ455" s="3"/>
      <c r="DR455" s="3"/>
      <c r="DS455" s="3"/>
      <c r="DT455" s="3"/>
      <c r="DU455" s="3"/>
      <c r="DV455" s="3"/>
      <c r="DW455" s="3"/>
      <c r="DX455" s="3"/>
      <c r="DY455" s="3"/>
      <c r="DZ455" s="3"/>
      <c r="EA455" s="3"/>
      <c r="EB455" s="3"/>
      <c r="EC455" s="3"/>
      <c r="ED455" s="3"/>
      <c r="EE455" s="3"/>
      <c r="EF455" s="3"/>
      <c r="EG455" s="3"/>
      <c r="EH455" s="3"/>
      <c r="EI455" s="3"/>
      <c r="EJ455" s="3"/>
      <c r="EK455" s="3"/>
      <c r="EL455" s="3"/>
      <c r="EM455" s="3"/>
      <c r="EN455" s="3"/>
      <c r="EO455" s="3"/>
      <c r="EP455" s="3"/>
      <c r="EQ455" s="3"/>
      <c r="ER455" s="3"/>
      <c r="ES455" s="3"/>
      <c r="ET455" s="3"/>
      <c r="EU455" s="3"/>
      <c r="EV455" s="3"/>
      <c r="EW455" s="3"/>
      <c r="EX455" s="3"/>
      <c r="EY455" s="3"/>
      <c r="EZ455" s="3"/>
      <c r="FA455" s="3"/>
      <c r="FB455" s="3"/>
      <c r="FC455" s="3"/>
      <c r="FD455" s="3"/>
      <c r="FE455" s="3"/>
      <c r="FF455" s="3"/>
      <c r="FG455" s="3"/>
      <c r="FH455" s="3"/>
      <c r="FI455" s="3"/>
      <c r="FJ455" s="3"/>
      <c r="FK455" s="3"/>
      <c r="FL455" s="3"/>
      <c r="FM455" s="3"/>
      <c r="FN455" s="3"/>
      <c r="FO455" s="3"/>
      <c r="FP455" s="3"/>
      <c r="FQ455" s="3"/>
      <c r="FR455" s="3"/>
      <c r="FS455" s="3"/>
      <c r="FT455" s="3"/>
      <c r="FU455" s="3"/>
      <c r="FV455" s="3"/>
      <c r="FW455" s="19"/>
    </row>
    <row r="456" spans="1:179" ht="16.5" customHeight="1" x14ac:dyDescent="0.25">
      <c r="A456" s="43" t="s">
        <v>704</v>
      </c>
      <c r="B456" s="3"/>
      <c r="C456" s="3" t="s">
        <v>705</v>
      </c>
      <c r="D456" s="5" t="e">
        <f>VLOOKUP(F456,route!A:B,2,FALSE)</f>
        <v>#N/A</v>
      </c>
      <c r="E456" s="232"/>
      <c r="F456" s="349" t="s">
        <v>558</v>
      </c>
      <c r="G456" s="231" t="s">
        <v>705</v>
      </c>
      <c r="H456" s="235"/>
      <c r="J456" s="6"/>
      <c r="M456" s="5" t="s">
        <v>813</v>
      </c>
      <c r="N456" s="25" t="s">
        <v>16</v>
      </c>
      <c r="O456" s="25" t="s">
        <v>16</v>
      </c>
      <c r="P456" s="25" t="s">
        <v>16</v>
      </c>
      <c r="Q456" s="25" t="s">
        <v>16</v>
      </c>
      <c r="R456" s="25" t="s">
        <v>16</v>
      </c>
      <c r="S456" s="25" t="s">
        <v>16</v>
      </c>
      <c r="T456" s="25" t="s">
        <v>16</v>
      </c>
      <c r="U456" s="25" t="s">
        <v>16</v>
      </c>
      <c r="V456" s="25"/>
      <c r="W456" s="25" t="s">
        <v>16</v>
      </c>
      <c r="X456" s="25" t="s">
        <v>16</v>
      </c>
      <c r="Y456" s="25" t="s">
        <v>16</v>
      </c>
      <c r="Z456" s="25" t="s">
        <v>16</v>
      </c>
      <c r="AA456" s="25" t="s">
        <v>16</v>
      </c>
      <c r="AB456" s="25"/>
      <c r="AC456" s="214"/>
      <c r="AD456" s="214"/>
      <c r="AE456" s="25" t="s">
        <v>16</v>
      </c>
      <c r="AF456" s="25" t="s">
        <v>16</v>
      </c>
      <c r="AG456" s="21" t="s">
        <v>16</v>
      </c>
      <c r="AH456" s="21" t="s">
        <v>16</v>
      </c>
      <c r="AI456" s="21" t="s">
        <v>16</v>
      </c>
      <c r="AJ456" s="21" t="s">
        <v>16</v>
      </c>
      <c r="AK456" s="21" t="s">
        <v>16</v>
      </c>
      <c r="AL456" s="21" t="s">
        <v>16</v>
      </c>
      <c r="AN456" s="52"/>
      <c r="AO456" s="95"/>
      <c r="AP456" s="315" t="e">
        <f>VLOOKUP(F456,'Monthly AMS report'!EF:EG,2,FALSE)</f>
        <v>#N/A</v>
      </c>
      <c r="AQ456" s="316"/>
      <c r="AR456" s="22"/>
      <c r="AS456" s="22"/>
      <c r="AT456" s="3"/>
      <c r="AV456" s="5"/>
      <c r="AW456" s="5"/>
      <c r="AX456" s="5"/>
      <c r="AY456" s="5"/>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c r="DG456" s="3"/>
      <c r="DH456" s="3"/>
      <c r="DI456" s="3"/>
      <c r="DJ456" s="3"/>
      <c r="DK456" s="3"/>
      <c r="DL456" s="3"/>
      <c r="DM456" s="3"/>
      <c r="DN456" s="3"/>
      <c r="DO456" s="3"/>
      <c r="DP456" s="3"/>
      <c r="DQ456" s="3"/>
      <c r="DR456" s="3"/>
      <c r="DS456" s="3"/>
      <c r="DT456" s="3"/>
      <c r="DU456" s="3"/>
      <c r="DV456" s="3"/>
      <c r="DW456" s="3"/>
      <c r="DX456" s="3"/>
      <c r="DY456" s="3"/>
      <c r="DZ456" s="3"/>
      <c r="EA456" s="3"/>
      <c r="EB456" s="3"/>
      <c r="EC456" s="3"/>
      <c r="ED456" s="3"/>
      <c r="EE456" s="3"/>
      <c r="EF456" s="3"/>
      <c r="EG456" s="3"/>
      <c r="EH456" s="3"/>
      <c r="EI456" s="3"/>
      <c r="EJ456" s="3"/>
      <c r="EK456" s="3"/>
      <c r="EL456" s="3"/>
      <c r="EM456" s="3"/>
      <c r="EN456" s="3"/>
      <c r="EO456" s="3"/>
      <c r="EP456" s="3"/>
      <c r="EQ456" s="3"/>
      <c r="ER456" s="3"/>
      <c r="ES456" s="3"/>
      <c r="ET456" s="3"/>
      <c r="EU456" s="3"/>
      <c r="EV456" s="3"/>
      <c r="EW456" s="3"/>
      <c r="EX456" s="3"/>
      <c r="EY456" s="3"/>
      <c r="EZ456" s="3"/>
      <c r="FA456" s="3"/>
      <c r="FB456" s="3"/>
      <c r="FC456" s="3"/>
      <c r="FD456" s="3"/>
      <c r="FE456" s="3"/>
      <c r="FF456" s="3"/>
      <c r="FG456" s="3"/>
      <c r="FH456" s="3"/>
      <c r="FI456" s="3"/>
      <c r="FJ456" s="3"/>
      <c r="FK456" s="3"/>
      <c r="FL456" s="3"/>
      <c r="FM456" s="3"/>
      <c r="FN456" s="3"/>
      <c r="FO456" s="3"/>
      <c r="FP456" s="3"/>
      <c r="FQ456" s="3"/>
      <c r="FR456" s="3"/>
      <c r="FS456" s="3"/>
      <c r="FT456" s="3"/>
      <c r="FU456" s="3"/>
      <c r="FV456" s="3"/>
      <c r="FW456" s="19"/>
    </row>
    <row r="457" spans="1:179" ht="16.5" customHeight="1" x14ac:dyDescent="0.25">
      <c r="A457" s="43" t="s">
        <v>738</v>
      </c>
      <c r="B457" s="3"/>
      <c r="C457" s="3" t="s">
        <v>739</v>
      </c>
      <c r="D457" s="5" t="e">
        <f>VLOOKUP(F457,route!A:B,2,FALSE)</f>
        <v>#N/A</v>
      </c>
      <c r="E457" s="232"/>
      <c r="F457" s="349" t="s">
        <v>559</v>
      </c>
      <c r="G457" s="231" t="s">
        <v>739</v>
      </c>
      <c r="H457" s="235"/>
      <c r="J457" s="6"/>
      <c r="M457" s="5" t="s">
        <v>813</v>
      </c>
      <c r="N457" s="25" t="s">
        <v>16</v>
      </c>
      <c r="O457" s="25" t="s">
        <v>16</v>
      </c>
      <c r="P457" s="25" t="s">
        <v>16</v>
      </c>
      <c r="Q457" s="25" t="s">
        <v>16</v>
      </c>
      <c r="R457" s="25" t="s">
        <v>16</v>
      </c>
      <c r="S457" s="25" t="s">
        <v>16</v>
      </c>
      <c r="T457" s="25" t="s">
        <v>16</v>
      </c>
      <c r="U457" s="25" t="s">
        <v>16</v>
      </c>
      <c r="V457" s="25"/>
      <c r="W457" s="25" t="s">
        <v>16</v>
      </c>
      <c r="X457" s="25" t="s">
        <v>16</v>
      </c>
      <c r="Y457" s="25" t="s">
        <v>16</v>
      </c>
      <c r="Z457" s="25" t="s">
        <v>16</v>
      </c>
      <c r="AA457" s="25" t="s">
        <v>16</v>
      </c>
      <c r="AB457" s="25"/>
      <c r="AC457" s="214"/>
      <c r="AD457" s="214"/>
      <c r="AE457" s="25" t="s">
        <v>16</v>
      </c>
      <c r="AF457" s="25" t="s">
        <v>16</v>
      </c>
      <c r="AG457" s="21" t="s">
        <v>663</v>
      </c>
      <c r="AH457" s="21" t="s">
        <v>16</v>
      </c>
      <c r="AI457" s="21" t="s">
        <v>16</v>
      </c>
      <c r="AJ457" s="21" t="s">
        <v>16</v>
      </c>
      <c r="AK457" s="21" t="s">
        <v>16</v>
      </c>
      <c r="AL457" s="21" t="s">
        <v>16</v>
      </c>
      <c r="AN457" s="52"/>
      <c r="AO457" s="95"/>
      <c r="AP457" s="315">
        <f>VLOOKUP(F457,'Monthly AMS report'!EF:EG,2,FALSE)</f>
        <v>44377</v>
      </c>
      <c r="AQ457" s="316"/>
      <c r="AR457" s="22"/>
      <c r="AS457" s="22"/>
      <c r="AT457" s="3"/>
      <c r="AV457" s="5"/>
      <c r="AW457" s="5"/>
      <c r="AX457" s="5"/>
      <c r="AY457" s="5"/>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c r="DG457" s="3"/>
      <c r="DH457" s="3"/>
      <c r="DI457" s="3"/>
      <c r="DJ457" s="3"/>
      <c r="DK457" s="3"/>
      <c r="DL457" s="3"/>
      <c r="DM457" s="3"/>
      <c r="DN457" s="3"/>
      <c r="DO457" s="3"/>
      <c r="DP457" s="3"/>
      <c r="DQ457" s="3"/>
      <c r="DR457" s="3"/>
      <c r="DS457" s="3"/>
      <c r="DT457" s="3"/>
      <c r="DU457" s="3"/>
      <c r="DV457" s="3"/>
      <c r="DW457" s="3"/>
      <c r="DX457" s="3"/>
      <c r="DY457" s="3"/>
      <c r="DZ457" s="3"/>
      <c r="EA457" s="3"/>
      <c r="EB457" s="3"/>
      <c r="EC457" s="3"/>
      <c r="ED457" s="3"/>
      <c r="EE457" s="3"/>
      <c r="EF457" s="3"/>
      <c r="EG457" s="3"/>
      <c r="EH457" s="3"/>
      <c r="EI457" s="3"/>
      <c r="EJ457" s="3"/>
      <c r="EK457" s="3"/>
      <c r="EL457" s="3"/>
      <c r="EM457" s="3"/>
      <c r="EN457" s="3"/>
      <c r="EO457" s="3"/>
      <c r="EP457" s="3"/>
      <c r="EQ457" s="3"/>
      <c r="ER457" s="3"/>
      <c r="ES457" s="3"/>
      <c r="ET457" s="3"/>
      <c r="EU457" s="3"/>
      <c r="EV457" s="3"/>
      <c r="EW457" s="3"/>
      <c r="EX457" s="3"/>
      <c r="EY457" s="3"/>
      <c r="EZ457" s="3"/>
      <c r="FA457" s="3"/>
      <c r="FB457" s="3"/>
      <c r="FC457" s="3"/>
      <c r="FD457" s="3"/>
      <c r="FE457" s="3"/>
      <c r="FF457" s="3"/>
      <c r="FG457" s="3"/>
      <c r="FH457" s="3"/>
      <c r="FI457" s="3"/>
      <c r="FJ457" s="3"/>
      <c r="FK457" s="3"/>
      <c r="FL457" s="3"/>
      <c r="FM457" s="3"/>
      <c r="FN457" s="3"/>
      <c r="FO457" s="3"/>
      <c r="FP457" s="3"/>
      <c r="FQ457" s="3"/>
      <c r="FR457" s="3"/>
      <c r="FS457" s="3"/>
      <c r="FT457" s="3"/>
      <c r="FU457" s="3"/>
      <c r="FV457" s="3"/>
      <c r="FW457" s="19"/>
    </row>
    <row r="458" spans="1:179" ht="16.5" customHeight="1" x14ac:dyDescent="0.25">
      <c r="A458" s="43" t="s">
        <v>738</v>
      </c>
      <c r="B458" s="3"/>
      <c r="C458" s="3" t="s">
        <v>739</v>
      </c>
      <c r="D458" s="5" t="e">
        <f>VLOOKUP(F458,route!A:B,2,FALSE)</f>
        <v>#N/A</v>
      </c>
      <c r="E458" s="232"/>
      <c r="F458" s="349" t="s">
        <v>560</v>
      </c>
      <c r="G458" s="231" t="s">
        <v>739</v>
      </c>
      <c r="H458" s="235"/>
      <c r="J458" s="6"/>
      <c r="M458" s="5" t="s">
        <v>813</v>
      </c>
      <c r="N458" s="25" t="s">
        <v>16</v>
      </c>
      <c r="O458" s="25" t="s">
        <v>16</v>
      </c>
      <c r="P458" s="25" t="s">
        <v>16</v>
      </c>
      <c r="Q458" s="25" t="s">
        <v>16</v>
      </c>
      <c r="R458" s="25" t="s">
        <v>16</v>
      </c>
      <c r="S458" s="25" t="s">
        <v>16</v>
      </c>
      <c r="T458" s="25" t="s">
        <v>16</v>
      </c>
      <c r="U458" s="25" t="s">
        <v>16</v>
      </c>
      <c r="V458" s="25"/>
      <c r="W458" s="25" t="s">
        <v>16</v>
      </c>
      <c r="X458" s="25" t="s">
        <v>16</v>
      </c>
      <c r="Y458" s="25" t="s">
        <v>16</v>
      </c>
      <c r="Z458" s="25" t="s">
        <v>16</v>
      </c>
      <c r="AA458" s="25" t="s">
        <v>16</v>
      </c>
      <c r="AB458" s="25"/>
      <c r="AC458" s="214"/>
      <c r="AD458" s="214"/>
      <c r="AE458" s="25" t="s">
        <v>16</v>
      </c>
      <c r="AF458" s="25" t="s">
        <v>16</v>
      </c>
      <c r="AG458" s="21" t="s">
        <v>16</v>
      </c>
      <c r="AH458" s="21" t="s">
        <v>16</v>
      </c>
      <c r="AI458" s="21" t="s">
        <v>16</v>
      </c>
      <c r="AJ458" s="21" t="s">
        <v>16</v>
      </c>
      <c r="AK458" s="21" t="s">
        <v>16</v>
      </c>
      <c r="AL458" s="21" t="s">
        <v>16</v>
      </c>
      <c r="AN458" s="52"/>
      <c r="AO458" s="95"/>
      <c r="AP458" s="315" t="e">
        <f>VLOOKUP(F458,'Monthly AMS report'!EF:EG,2,FALSE)</f>
        <v>#N/A</v>
      </c>
      <c r="AQ458" s="316"/>
      <c r="AR458" s="22"/>
      <c r="AS458" s="22"/>
      <c r="AT458" s="3"/>
      <c r="AV458" s="5"/>
      <c r="AW458" s="5"/>
      <c r="AX458" s="5"/>
      <c r="AY458" s="5"/>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c r="DG458" s="3"/>
      <c r="DH458" s="3"/>
      <c r="DI458" s="3"/>
      <c r="DJ458" s="3"/>
      <c r="DK458" s="3"/>
      <c r="DL458" s="3"/>
      <c r="DM458" s="3"/>
      <c r="DN458" s="3"/>
      <c r="DO458" s="3"/>
      <c r="DP458" s="3"/>
      <c r="DQ458" s="3"/>
      <c r="DR458" s="3"/>
      <c r="DS458" s="3"/>
      <c r="DT458" s="3"/>
      <c r="DU458" s="3"/>
      <c r="DV458" s="3"/>
      <c r="DW458" s="3"/>
      <c r="DX458" s="3"/>
      <c r="DY458" s="3"/>
      <c r="DZ458" s="3"/>
      <c r="EA458" s="3"/>
      <c r="EB458" s="3"/>
      <c r="EC458" s="3"/>
      <c r="ED458" s="3"/>
      <c r="EE458" s="3"/>
      <c r="EF458" s="3"/>
      <c r="EG458" s="3"/>
      <c r="EH458" s="3"/>
      <c r="EI458" s="3"/>
      <c r="EJ458" s="3"/>
      <c r="EK458" s="3"/>
      <c r="EL458" s="3"/>
      <c r="EM458" s="3"/>
      <c r="EN458" s="3"/>
      <c r="EO458" s="3"/>
      <c r="EP458" s="3"/>
      <c r="EQ458" s="3"/>
      <c r="ER458" s="3"/>
      <c r="ES458" s="3"/>
      <c r="ET458" s="3"/>
      <c r="EU458" s="3"/>
      <c r="EV458" s="3"/>
      <c r="EW458" s="3"/>
      <c r="EX458" s="3"/>
      <c r="EY458" s="3"/>
      <c r="EZ458" s="3"/>
      <c r="FA458" s="3"/>
      <c r="FB458" s="3"/>
      <c r="FC458" s="3"/>
      <c r="FD458" s="3"/>
      <c r="FE458" s="3"/>
      <c r="FF458" s="3"/>
      <c r="FG458" s="3"/>
      <c r="FH458" s="3"/>
      <c r="FI458" s="3"/>
      <c r="FJ458" s="3"/>
      <c r="FK458" s="3"/>
      <c r="FL458" s="3"/>
      <c r="FM458" s="3"/>
      <c r="FN458" s="3"/>
      <c r="FO458" s="3"/>
      <c r="FP458" s="3"/>
      <c r="FQ458" s="3"/>
      <c r="FR458" s="3"/>
      <c r="FS458" s="3"/>
      <c r="FT458" s="3"/>
      <c r="FU458" s="3"/>
      <c r="FV458" s="3"/>
      <c r="FW458" s="19"/>
    </row>
    <row r="459" spans="1:179" ht="16.5" customHeight="1" x14ac:dyDescent="0.25">
      <c r="A459" s="43" t="s">
        <v>709</v>
      </c>
      <c r="B459" s="3"/>
      <c r="C459" s="3" t="s">
        <v>710</v>
      </c>
      <c r="D459" s="5" t="e">
        <f>VLOOKUP(F459,route!A:B,2,FALSE)</f>
        <v>#N/A</v>
      </c>
      <c r="E459" s="232"/>
      <c r="F459" s="349" t="s">
        <v>561</v>
      </c>
      <c r="G459" s="231" t="s">
        <v>710</v>
      </c>
      <c r="H459" s="235"/>
      <c r="J459" s="6"/>
      <c r="M459" s="5" t="s">
        <v>813</v>
      </c>
      <c r="N459" s="25" t="s">
        <v>16</v>
      </c>
      <c r="O459" s="25" t="s">
        <v>16</v>
      </c>
      <c r="P459" s="25" t="s">
        <v>16</v>
      </c>
      <c r="Q459" s="25" t="s">
        <v>16</v>
      </c>
      <c r="R459" s="25" t="s">
        <v>16</v>
      </c>
      <c r="S459" s="25" t="s">
        <v>16</v>
      </c>
      <c r="T459" s="25" t="s">
        <v>16</v>
      </c>
      <c r="U459" s="25" t="s">
        <v>16</v>
      </c>
      <c r="V459" s="25"/>
      <c r="W459" s="25" t="s">
        <v>16</v>
      </c>
      <c r="X459" s="25" t="s">
        <v>16</v>
      </c>
      <c r="Y459" s="25" t="s">
        <v>16</v>
      </c>
      <c r="Z459" s="25" t="s">
        <v>16</v>
      </c>
      <c r="AA459" s="25" t="s">
        <v>16</v>
      </c>
      <c r="AB459" s="25"/>
      <c r="AC459" s="214"/>
      <c r="AD459" s="214"/>
      <c r="AE459" s="25" t="s">
        <v>16</v>
      </c>
      <c r="AF459" s="25" t="s">
        <v>16</v>
      </c>
      <c r="AG459" s="21" t="s">
        <v>16</v>
      </c>
      <c r="AH459" s="21" t="s">
        <v>16</v>
      </c>
      <c r="AI459" s="21" t="s">
        <v>16</v>
      </c>
      <c r="AJ459" s="21" t="s">
        <v>16</v>
      </c>
      <c r="AK459" s="21" t="s">
        <v>16</v>
      </c>
      <c r="AL459" s="21" t="s">
        <v>16</v>
      </c>
      <c r="AN459" s="52"/>
      <c r="AO459" s="95"/>
      <c r="AP459" s="315" t="e">
        <f>VLOOKUP(F459,'Monthly AMS report'!EF:EG,2,FALSE)</f>
        <v>#N/A</v>
      </c>
      <c r="AQ459" s="316"/>
      <c r="AR459" s="22"/>
      <c r="AS459" s="22"/>
      <c r="AT459" s="3"/>
      <c r="AV459" s="5"/>
      <c r="AW459" s="5"/>
      <c r="AX459" s="5"/>
      <c r="AY459" s="5"/>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c r="DG459" s="3"/>
      <c r="DH459" s="3"/>
      <c r="DI459" s="3"/>
      <c r="DJ459" s="3"/>
      <c r="DK459" s="3"/>
      <c r="DL459" s="3"/>
      <c r="DM459" s="3"/>
      <c r="DN459" s="3"/>
      <c r="DO459" s="3"/>
      <c r="DP459" s="3"/>
      <c r="DQ459" s="3"/>
      <c r="DR459" s="3"/>
      <c r="DS459" s="3"/>
      <c r="DT459" s="3"/>
      <c r="DU459" s="3"/>
      <c r="DV459" s="3"/>
      <c r="DW459" s="3"/>
      <c r="DX459" s="3"/>
      <c r="DY459" s="3"/>
      <c r="DZ459" s="3"/>
      <c r="EA459" s="3"/>
      <c r="EB459" s="3"/>
      <c r="EC459" s="3"/>
      <c r="ED459" s="3"/>
      <c r="EE459" s="3"/>
      <c r="EF459" s="3"/>
      <c r="EG459" s="3"/>
      <c r="EH459" s="3"/>
      <c r="EI459" s="3"/>
      <c r="EJ459" s="3"/>
      <c r="EK459" s="3"/>
      <c r="EL459" s="3"/>
      <c r="EM459" s="3"/>
      <c r="EN459" s="3"/>
      <c r="EO459" s="3"/>
      <c r="EP459" s="3"/>
      <c r="EQ459" s="3"/>
      <c r="ER459" s="3"/>
      <c r="ES459" s="3"/>
      <c r="ET459" s="3"/>
      <c r="EU459" s="3"/>
      <c r="EV459" s="3"/>
      <c r="EW459" s="3"/>
      <c r="EX459" s="3"/>
      <c r="EY459" s="3"/>
      <c r="EZ459" s="3"/>
      <c r="FA459" s="3"/>
      <c r="FB459" s="3"/>
      <c r="FC459" s="3"/>
      <c r="FD459" s="3"/>
      <c r="FE459" s="3"/>
      <c r="FF459" s="3"/>
      <c r="FG459" s="3"/>
      <c r="FH459" s="3"/>
      <c r="FI459" s="3"/>
      <c r="FJ459" s="3"/>
      <c r="FK459" s="3"/>
      <c r="FL459" s="3"/>
      <c r="FM459" s="3"/>
      <c r="FN459" s="3"/>
      <c r="FO459" s="3"/>
      <c r="FP459" s="3"/>
      <c r="FQ459" s="3"/>
      <c r="FR459" s="3"/>
      <c r="FS459" s="3"/>
      <c r="FT459" s="3"/>
      <c r="FU459" s="3"/>
      <c r="FV459" s="3"/>
      <c r="FW459" s="19"/>
    </row>
    <row r="460" spans="1:179" ht="16.5" customHeight="1" x14ac:dyDescent="0.25">
      <c r="A460" s="43" t="s">
        <v>1996</v>
      </c>
      <c r="B460" s="3"/>
      <c r="C460" s="3" t="s">
        <v>1997</v>
      </c>
      <c r="D460" s="5" t="e">
        <f>VLOOKUP(F460,route!A:B,2,FALSE)</f>
        <v>#N/A</v>
      </c>
      <c r="E460" s="232"/>
      <c r="F460" s="349" t="s">
        <v>562</v>
      </c>
      <c r="G460" s="231" t="s">
        <v>1998</v>
      </c>
      <c r="H460" s="235"/>
      <c r="J460" s="6"/>
      <c r="M460" s="5" t="s">
        <v>813</v>
      </c>
      <c r="N460" s="25" t="s">
        <v>16</v>
      </c>
      <c r="O460" s="25" t="s">
        <v>16</v>
      </c>
      <c r="P460" s="25" t="s">
        <v>16</v>
      </c>
      <c r="Q460" s="25" t="s">
        <v>16</v>
      </c>
      <c r="R460" s="25" t="s">
        <v>16</v>
      </c>
      <c r="S460" s="25" t="s">
        <v>16</v>
      </c>
      <c r="T460" s="25" t="s">
        <v>16</v>
      </c>
      <c r="U460" s="25" t="s">
        <v>16</v>
      </c>
      <c r="V460" s="25"/>
      <c r="W460" s="25" t="s">
        <v>16</v>
      </c>
      <c r="X460" s="25" t="s">
        <v>16</v>
      </c>
      <c r="Y460" s="25" t="s">
        <v>16</v>
      </c>
      <c r="Z460" s="25" t="s">
        <v>16</v>
      </c>
      <c r="AA460" s="25" t="s">
        <v>16</v>
      </c>
      <c r="AB460" s="25"/>
      <c r="AC460" s="214"/>
      <c r="AD460" s="214"/>
      <c r="AE460" s="25" t="s">
        <v>16</v>
      </c>
      <c r="AF460" s="25" t="s">
        <v>16</v>
      </c>
      <c r="AG460" s="21" t="s">
        <v>663</v>
      </c>
      <c r="AH460" s="21" t="s">
        <v>16</v>
      </c>
      <c r="AI460" s="21" t="s">
        <v>16</v>
      </c>
      <c r="AJ460" s="21" t="s">
        <v>16</v>
      </c>
      <c r="AK460" s="21" t="s">
        <v>16</v>
      </c>
      <c r="AL460" s="21" t="s">
        <v>16</v>
      </c>
      <c r="AM460" s="24"/>
      <c r="AN460" s="52"/>
      <c r="AO460" s="95"/>
      <c r="AP460" s="315">
        <f>VLOOKUP(F460,'Monthly AMS report'!EF:EG,2,FALSE)</f>
        <v>44377</v>
      </c>
      <c r="AQ460" s="316"/>
      <c r="AR460" s="22"/>
      <c r="AS460" s="22"/>
      <c r="AT460" s="3"/>
      <c r="AV460" s="5"/>
      <c r="AW460" s="5"/>
      <c r="AX460" s="5"/>
      <c r="AY460" s="5"/>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c r="DG460" s="3"/>
      <c r="DH460" s="3"/>
      <c r="DI460" s="3"/>
      <c r="DJ460" s="3"/>
      <c r="DK460" s="3"/>
      <c r="DL460" s="3"/>
      <c r="DM460" s="3"/>
      <c r="DN460" s="3"/>
      <c r="DO460" s="3"/>
      <c r="DP460" s="3"/>
      <c r="DQ460" s="3"/>
      <c r="DR460" s="3"/>
      <c r="DS460" s="3"/>
      <c r="DT460" s="3"/>
      <c r="DU460" s="3"/>
      <c r="DV460" s="3"/>
      <c r="DW460" s="3"/>
      <c r="DX460" s="3"/>
      <c r="DY460" s="3"/>
      <c r="DZ460" s="3"/>
      <c r="EA460" s="3"/>
      <c r="EB460" s="3"/>
      <c r="EC460" s="3"/>
      <c r="ED460" s="3"/>
      <c r="EE460" s="3"/>
      <c r="EF460" s="3"/>
      <c r="EG460" s="3"/>
      <c r="EH460" s="3"/>
      <c r="EI460" s="3"/>
      <c r="EJ460" s="3"/>
      <c r="EK460" s="3"/>
      <c r="EL460" s="3"/>
      <c r="EM460" s="3"/>
      <c r="EN460" s="3"/>
      <c r="EO460" s="3"/>
      <c r="EP460" s="3"/>
      <c r="EQ460" s="3"/>
      <c r="ER460" s="3"/>
      <c r="ES460" s="3"/>
      <c r="ET460" s="3"/>
      <c r="EU460" s="3"/>
      <c r="EV460" s="3"/>
      <c r="EW460" s="3"/>
      <c r="EX460" s="3"/>
      <c r="EY460" s="3"/>
      <c r="EZ460" s="3"/>
      <c r="FA460" s="3"/>
      <c r="FB460" s="3"/>
      <c r="FC460" s="3"/>
      <c r="FD460" s="3"/>
      <c r="FE460" s="3"/>
      <c r="FF460" s="3"/>
      <c r="FG460" s="3"/>
      <c r="FH460" s="3"/>
      <c r="FI460" s="3"/>
      <c r="FJ460" s="3"/>
      <c r="FK460" s="3"/>
      <c r="FL460" s="3"/>
      <c r="FM460" s="3"/>
      <c r="FN460" s="3"/>
      <c r="FO460" s="3"/>
      <c r="FP460" s="3"/>
      <c r="FQ460" s="3"/>
      <c r="FR460" s="3"/>
      <c r="FS460" s="3"/>
      <c r="FT460" s="3"/>
      <c r="FU460" s="3"/>
      <c r="FV460" s="3"/>
      <c r="FW460" s="19"/>
    </row>
    <row r="461" spans="1:179" ht="16.5" customHeight="1" x14ac:dyDescent="0.25">
      <c r="A461" s="43" t="s">
        <v>1999</v>
      </c>
      <c r="B461" s="3"/>
      <c r="C461" s="3" t="s">
        <v>2000</v>
      </c>
      <c r="D461" s="5" t="e">
        <f>VLOOKUP(F461,route!A:B,2,FALSE)</f>
        <v>#N/A</v>
      </c>
      <c r="E461" s="232"/>
      <c r="F461" s="349" t="s">
        <v>563</v>
      </c>
      <c r="G461" s="231" t="s">
        <v>2000</v>
      </c>
      <c r="H461" s="235"/>
      <c r="J461" s="6"/>
      <c r="M461" s="5" t="s">
        <v>813</v>
      </c>
      <c r="N461" s="25" t="s">
        <v>16</v>
      </c>
      <c r="O461" s="25" t="s">
        <v>16</v>
      </c>
      <c r="P461" s="25" t="s">
        <v>16</v>
      </c>
      <c r="Q461" s="25" t="s">
        <v>16</v>
      </c>
      <c r="R461" s="25" t="s">
        <v>16</v>
      </c>
      <c r="S461" s="25" t="s">
        <v>16</v>
      </c>
      <c r="T461" s="25" t="s">
        <v>16</v>
      </c>
      <c r="U461" s="25" t="s">
        <v>16</v>
      </c>
      <c r="V461" s="25"/>
      <c r="W461" s="25" t="s">
        <v>16</v>
      </c>
      <c r="X461" s="25" t="s">
        <v>16</v>
      </c>
      <c r="Y461" s="25" t="s">
        <v>16</v>
      </c>
      <c r="Z461" s="25" t="s">
        <v>16</v>
      </c>
      <c r="AA461" s="25" t="s">
        <v>16</v>
      </c>
      <c r="AB461" s="25"/>
      <c r="AC461" s="214"/>
      <c r="AD461" s="214"/>
      <c r="AE461" s="25" t="s">
        <v>16</v>
      </c>
      <c r="AF461" s="25" t="s">
        <v>16</v>
      </c>
      <c r="AG461" s="21" t="s">
        <v>663</v>
      </c>
      <c r="AH461" s="21" t="s">
        <v>16</v>
      </c>
      <c r="AI461" s="21" t="s">
        <v>16</v>
      </c>
      <c r="AJ461" s="21" t="s">
        <v>16</v>
      </c>
      <c r="AK461" s="21" t="s">
        <v>16</v>
      </c>
      <c r="AL461" s="21" t="s">
        <v>16</v>
      </c>
      <c r="AM461" s="25" t="s">
        <v>2001</v>
      </c>
      <c r="AN461" s="52"/>
      <c r="AO461" s="95"/>
      <c r="AP461" s="315">
        <f>VLOOKUP(F461,'Monthly AMS report'!EF:EG,2,FALSE)</f>
        <v>44377</v>
      </c>
      <c r="AQ461" s="316"/>
      <c r="AR461" s="22"/>
      <c r="AS461" s="22"/>
      <c r="AT461" s="3"/>
      <c r="AV461" s="5"/>
      <c r="AW461" s="5"/>
      <c r="AX461" s="5"/>
      <c r="AY461" s="5"/>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c r="DG461" s="3"/>
      <c r="DH461" s="3"/>
      <c r="DI461" s="3"/>
      <c r="DJ461" s="3"/>
      <c r="DK461" s="3"/>
      <c r="DL461" s="3"/>
      <c r="DM461" s="3"/>
      <c r="DN461" s="3"/>
      <c r="DO461" s="3"/>
      <c r="DP461" s="3"/>
      <c r="DQ461" s="3"/>
      <c r="DR461" s="3"/>
      <c r="DS461" s="3"/>
      <c r="DT461" s="3"/>
      <c r="DU461" s="3"/>
      <c r="DV461" s="3"/>
      <c r="DW461" s="3"/>
      <c r="DX461" s="3"/>
      <c r="DY461" s="3"/>
      <c r="DZ461" s="3"/>
      <c r="EA461" s="3"/>
      <c r="EB461" s="3"/>
      <c r="EC461" s="3"/>
      <c r="ED461" s="3"/>
      <c r="EE461" s="3"/>
      <c r="EF461" s="3"/>
      <c r="EG461" s="3"/>
      <c r="EH461" s="3"/>
      <c r="EI461" s="3"/>
      <c r="EJ461" s="3"/>
      <c r="EK461" s="3"/>
      <c r="EL461" s="3"/>
      <c r="EM461" s="3"/>
      <c r="EN461" s="3"/>
      <c r="EO461" s="3"/>
      <c r="EP461" s="3"/>
      <c r="EQ461" s="3"/>
      <c r="ER461" s="3"/>
      <c r="ES461" s="3"/>
      <c r="ET461" s="3"/>
      <c r="EU461" s="3"/>
      <c r="EV461" s="3"/>
      <c r="EW461" s="3"/>
      <c r="EX461" s="3"/>
      <c r="EY461" s="3"/>
      <c r="EZ461" s="3"/>
      <c r="FA461" s="3"/>
      <c r="FB461" s="3"/>
      <c r="FC461" s="3"/>
      <c r="FD461" s="3"/>
      <c r="FE461" s="3"/>
      <c r="FF461" s="3"/>
      <c r="FG461" s="3"/>
      <c r="FH461" s="3"/>
      <c r="FI461" s="3"/>
      <c r="FJ461" s="3"/>
      <c r="FK461" s="3"/>
      <c r="FL461" s="3"/>
      <c r="FM461" s="3"/>
      <c r="FN461" s="3"/>
      <c r="FO461" s="3"/>
      <c r="FP461" s="3"/>
      <c r="FQ461" s="3"/>
      <c r="FR461" s="3"/>
      <c r="FS461" s="3"/>
      <c r="FT461" s="3"/>
      <c r="FU461" s="3"/>
      <c r="FV461" s="3"/>
      <c r="FW461" s="19"/>
    </row>
    <row r="462" spans="1:179" ht="16.5" customHeight="1" x14ac:dyDescent="0.25">
      <c r="A462" s="43" t="s">
        <v>717</v>
      </c>
      <c r="B462" s="3"/>
      <c r="C462" s="3" t="s">
        <v>718</v>
      </c>
      <c r="D462" s="5" t="e">
        <f>VLOOKUP(F462,route!A:B,2,FALSE)</f>
        <v>#N/A</v>
      </c>
      <c r="E462" s="232"/>
      <c r="F462" s="349" t="s">
        <v>564</v>
      </c>
      <c r="G462" s="231" t="s">
        <v>2002</v>
      </c>
      <c r="H462" s="235"/>
      <c r="J462" s="6"/>
      <c r="M462" s="5" t="s">
        <v>813</v>
      </c>
      <c r="N462" s="25" t="s">
        <v>16</v>
      </c>
      <c r="O462" s="25" t="s">
        <v>16</v>
      </c>
      <c r="P462" s="25" t="s">
        <v>16</v>
      </c>
      <c r="Q462" s="25" t="s">
        <v>16</v>
      </c>
      <c r="R462" s="25" t="s">
        <v>16</v>
      </c>
      <c r="S462" s="25" t="s">
        <v>16</v>
      </c>
      <c r="T462" s="25" t="s">
        <v>16</v>
      </c>
      <c r="U462" s="25" t="s">
        <v>16</v>
      </c>
      <c r="V462" s="25"/>
      <c r="W462" s="25" t="s">
        <v>16</v>
      </c>
      <c r="X462" s="25" t="s">
        <v>16</v>
      </c>
      <c r="Y462" s="25" t="s">
        <v>16</v>
      </c>
      <c r="Z462" s="25" t="s">
        <v>16</v>
      </c>
      <c r="AA462" s="25" t="s">
        <v>16</v>
      </c>
      <c r="AB462" s="25"/>
      <c r="AC462" s="214"/>
      <c r="AD462" s="214"/>
      <c r="AE462" s="25" t="s">
        <v>16</v>
      </c>
      <c r="AF462" s="25" t="s">
        <v>16</v>
      </c>
      <c r="AG462" s="21" t="s">
        <v>16</v>
      </c>
      <c r="AH462" s="21" t="s">
        <v>16</v>
      </c>
      <c r="AI462" s="21" t="s">
        <v>16</v>
      </c>
      <c r="AJ462" s="21" t="s">
        <v>16</v>
      </c>
      <c r="AK462" s="21" t="s">
        <v>16</v>
      </c>
      <c r="AL462" s="21" t="s">
        <v>16</v>
      </c>
      <c r="AN462" s="52"/>
      <c r="AO462" s="95"/>
      <c r="AP462" s="315" t="e">
        <f>VLOOKUP(F462,'Monthly AMS report'!EF:EG,2,FALSE)</f>
        <v>#N/A</v>
      </c>
      <c r="AQ462" s="316"/>
      <c r="AR462" s="22"/>
      <c r="AS462" s="22"/>
      <c r="AT462" s="3"/>
      <c r="AV462" s="5"/>
      <c r="AW462" s="5"/>
      <c r="AX462" s="5"/>
      <c r="AY462" s="5"/>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c r="DG462" s="3"/>
      <c r="DH462" s="3"/>
      <c r="DI462" s="3"/>
      <c r="DJ462" s="3"/>
      <c r="DK462" s="3"/>
      <c r="DL462" s="3"/>
      <c r="DM462" s="3"/>
      <c r="DN462" s="3"/>
      <c r="DO462" s="3"/>
      <c r="DP462" s="3"/>
      <c r="DQ462" s="3"/>
      <c r="DR462" s="3"/>
      <c r="DS462" s="3"/>
      <c r="DT462" s="3"/>
      <c r="DU462" s="3"/>
      <c r="DV462" s="3"/>
      <c r="DW462" s="3"/>
      <c r="DX462" s="3"/>
      <c r="DY462" s="3"/>
      <c r="DZ462" s="3"/>
      <c r="EA462" s="3"/>
      <c r="EB462" s="3"/>
      <c r="EC462" s="3"/>
      <c r="ED462" s="3"/>
      <c r="EE462" s="3"/>
      <c r="EF462" s="3"/>
      <c r="EG462" s="3"/>
      <c r="EH462" s="3"/>
      <c r="EI462" s="3"/>
      <c r="EJ462" s="3"/>
      <c r="EK462" s="3"/>
      <c r="EL462" s="3"/>
      <c r="EM462" s="3"/>
      <c r="EN462" s="3"/>
      <c r="EO462" s="3"/>
      <c r="EP462" s="3"/>
      <c r="EQ462" s="3"/>
      <c r="ER462" s="3"/>
      <c r="ES462" s="3"/>
      <c r="ET462" s="3"/>
      <c r="EU462" s="3"/>
      <c r="EV462" s="3"/>
      <c r="EW462" s="3"/>
      <c r="EX462" s="3"/>
      <c r="EY462" s="3"/>
      <c r="EZ462" s="3"/>
      <c r="FA462" s="3"/>
      <c r="FB462" s="3"/>
      <c r="FC462" s="3"/>
      <c r="FD462" s="3"/>
      <c r="FE462" s="3"/>
      <c r="FF462" s="3"/>
      <c r="FG462" s="3"/>
      <c r="FH462" s="3"/>
      <c r="FI462" s="3"/>
      <c r="FJ462" s="3"/>
      <c r="FK462" s="3"/>
      <c r="FL462" s="3"/>
      <c r="FM462" s="3"/>
      <c r="FN462" s="3"/>
      <c r="FO462" s="3"/>
      <c r="FP462" s="3"/>
      <c r="FQ462" s="3"/>
      <c r="FR462" s="3"/>
      <c r="FS462" s="3"/>
      <c r="FT462" s="3"/>
      <c r="FU462" s="3"/>
      <c r="FV462" s="3"/>
      <c r="FW462" s="19"/>
    </row>
    <row r="463" spans="1:179" ht="16.5" customHeight="1" x14ac:dyDescent="0.25">
      <c r="A463" s="43" t="s">
        <v>722</v>
      </c>
      <c r="B463" s="3"/>
      <c r="C463" s="3" t="s">
        <v>723</v>
      </c>
      <c r="D463" s="5" t="e">
        <f>VLOOKUP(F463,route!A:B,2,FALSE)</f>
        <v>#N/A</v>
      </c>
      <c r="E463" s="232"/>
      <c r="F463" s="349" t="s">
        <v>565</v>
      </c>
      <c r="G463" s="231" t="s">
        <v>2003</v>
      </c>
      <c r="H463" s="235"/>
      <c r="J463" s="6"/>
      <c r="M463" s="5" t="s">
        <v>813</v>
      </c>
      <c r="N463" s="25" t="s">
        <v>16</v>
      </c>
      <c r="O463" s="25" t="s">
        <v>16</v>
      </c>
      <c r="P463" s="25" t="s">
        <v>16</v>
      </c>
      <c r="Q463" s="25" t="s">
        <v>16</v>
      </c>
      <c r="R463" s="25" t="s">
        <v>16</v>
      </c>
      <c r="S463" s="25" t="s">
        <v>16</v>
      </c>
      <c r="T463" s="25" t="s">
        <v>16</v>
      </c>
      <c r="U463" s="25" t="s">
        <v>16</v>
      </c>
      <c r="V463" s="25"/>
      <c r="W463" s="25" t="s">
        <v>16</v>
      </c>
      <c r="X463" s="25" t="s">
        <v>16</v>
      </c>
      <c r="Y463" s="25" t="s">
        <v>16</v>
      </c>
      <c r="Z463" s="25" t="s">
        <v>16</v>
      </c>
      <c r="AA463" s="25" t="s">
        <v>16</v>
      </c>
      <c r="AB463" s="25"/>
      <c r="AC463" s="214"/>
      <c r="AD463" s="214"/>
      <c r="AE463" s="25" t="s">
        <v>16</v>
      </c>
      <c r="AF463" s="25" t="s">
        <v>16</v>
      </c>
      <c r="AG463" s="21" t="s">
        <v>16</v>
      </c>
      <c r="AH463" s="21" t="s">
        <v>16</v>
      </c>
      <c r="AI463" s="21" t="s">
        <v>16</v>
      </c>
      <c r="AJ463" s="21" t="s">
        <v>16</v>
      </c>
      <c r="AK463" s="21" t="s">
        <v>16</v>
      </c>
      <c r="AL463" s="21" t="s">
        <v>16</v>
      </c>
      <c r="AN463" s="52"/>
      <c r="AO463" s="95"/>
      <c r="AP463" s="315" t="e">
        <f>VLOOKUP(F463,'Monthly AMS report'!EF:EG,2,FALSE)</f>
        <v>#N/A</v>
      </c>
      <c r="AQ463" s="316"/>
      <c r="AR463" s="22"/>
      <c r="AS463" s="22"/>
      <c r="AT463" s="3"/>
      <c r="AV463" s="5"/>
      <c r="AW463" s="5"/>
      <c r="AX463" s="5"/>
      <c r="AY463" s="5"/>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c r="DG463" s="3"/>
      <c r="DH463" s="3"/>
      <c r="DI463" s="3"/>
      <c r="DJ463" s="3"/>
      <c r="DK463" s="3"/>
      <c r="DL463" s="3"/>
      <c r="DM463" s="3"/>
      <c r="DN463" s="3"/>
      <c r="DO463" s="3"/>
      <c r="DP463" s="3"/>
      <c r="DQ463" s="3"/>
      <c r="DR463" s="3"/>
      <c r="DS463" s="3"/>
      <c r="DT463" s="3"/>
      <c r="DU463" s="3"/>
      <c r="DV463" s="3"/>
      <c r="DW463" s="3"/>
      <c r="DX463" s="3"/>
      <c r="DY463" s="3"/>
      <c r="DZ463" s="3"/>
      <c r="EA463" s="3"/>
      <c r="EB463" s="3"/>
      <c r="EC463" s="3"/>
      <c r="ED463" s="3"/>
      <c r="EE463" s="3"/>
      <c r="EF463" s="3"/>
      <c r="EG463" s="3"/>
      <c r="EH463" s="3"/>
      <c r="EI463" s="3"/>
      <c r="EJ463" s="3"/>
      <c r="EK463" s="3"/>
      <c r="EL463" s="3"/>
      <c r="EM463" s="3"/>
      <c r="EN463" s="3"/>
      <c r="EO463" s="3"/>
      <c r="EP463" s="3"/>
      <c r="EQ463" s="3"/>
      <c r="ER463" s="3"/>
      <c r="ES463" s="3"/>
      <c r="ET463" s="3"/>
      <c r="EU463" s="3"/>
      <c r="EV463" s="3"/>
      <c r="EW463" s="3"/>
      <c r="EX463" s="3"/>
      <c r="EY463" s="3"/>
      <c r="EZ463" s="3"/>
      <c r="FA463" s="3"/>
      <c r="FB463" s="3"/>
      <c r="FC463" s="3"/>
      <c r="FD463" s="3"/>
      <c r="FE463" s="3"/>
      <c r="FF463" s="3"/>
      <c r="FG463" s="3"/>
      <c r="FH463" s="3"/>
      <c r="FI463" s="3"/>
      <c r="FJ463" s="3"/>
      <c r="FK463" s="3"/>
      <c r="FL463" s="3"/>
      <c r="FM463" s="3"/>
      <c r="FN463" s="3"/>
      <c r="FO463" s="3"/>
      <c r="FP463" s="3"/>
      <c r="FQ463" s="3"/>
      <c r="FR463" s="3"/>
      <c r="FS463" s="3"/>
      <c r="FT463" s="3"/>
      <c r="FU463" s="3"/>
      <c r="FV463" s="3"/>
      <c r="FW463" s="19"/>
    </row>
    <row r="464" spans="1:179" ht="16.5" customHeight="1" x14ac:dyDescent="0.25">
      <c r="A464" s="43" t="s">
        <v>728</v>
      </c>
      <c r="B464" s="3"/>
      <c r="C464" s="3" t="s">
        <v>729</v>
      </c>
      <c r="D464" s="5" t="e">
        <f>VLOOKUP(F464,route!A:B,2,FALSE)</f>
        <v>#N/A</v>
      </c>
      <c r="E464" s="232"/>
      <c r="F464" s="349" t="s">
        <v>566</v>
      </c>
      <c r="G464" s="231" t="s">
        <v>729</v>
      </c>
      <c r="H464" s="235"/>
      <c r="J464" s="6"/>
      <c r="M464" s="5" t="s">
        <v>813</v>
      </c>
      <c r="N464" s="25" t="s">
        <v>16</v>
      </c>
      <c r="O464" s="25" t="s">
        <v>16</v>
      </c>
      <c r="P464" s="25" t="s">
        <v>16</v>
      </c>
      <c r="Q464" s="25" t="s">
        <v>16</v>
      </c>
      <c r="R464" s="25" t="s">
        <v>16</v>
      </c>
      <c r="S464" s="25" t="s">
        <v>16</v>
      </c>
      <c r="T464" s="25" t="s">
        <v>16</v>
      </c>
      <c r="U464" s="25" t="s">
        <v>16</v>
      </c>
      <c r="V464" s="25"/>
      <c r="W464" s="25" t="s">
        <v>16</v>
      </c>
      <c r="X464" s="25" t="s">
        <v>16</v>
      </c>
      <c r="Y464" s="25" t="s">
        <v>16</v>
      </c>
      <c r="Z464" s="25" t="s">
        <v>16</v>
      </c>
      <c r="AA464" s="25" t="s">
        <v>16</v>
      </c>
      <c r="AB464" s="25"/>
      <c r="AC464" s="214"/>
      <c r="AD464" s="214"/>
      <c r="AE464" s="25" t="s">
        <v>16</v>
      </c>
      <c r="AF464" s="25" t="s">
        <v>16</v>
      </c>
      <c r="AG464" s="21" t="s">
        <v>16</v>
      </c>
      <c r="AH464" s="21" t="s">
        <v>16</v>
      </c>
      <c r="AI464" s="21" t="s">
        <v>16</v>
      </c>
      <c r="AJ464" s="21" t="s">
        <v>16</v>
      </c>
      <c r="AK464" s="21" t="s">
        <v>16</v>
      </c>
      <c r="AL464" s="21" t="s">
        <v>16</v>
      </c>
      <c r="AM464" s="25" t="s">
        <v>2004</v>
      </c>
      <c r="AN464" s="52"/>
      <c r="AO464" s="95"/>
      <c r="AP464" s="315" t="e">
        <f>VLOOKUP(F464,'Monthly AMS report'!EF:EG,2,FALSE)</f>
        <v>#N/A</v>
      </c>
      <c r="AQ464" s="316"/>
      <c r="AR464" s="22"/>
      <c r="AS464" s="22"/>
      <c r="AT464" s="3"/>
      <c r="AV464" s="5"/>
      <c r="AW464" s="5"/>
      <c r="AX464" s="5"/>
      <c r="AY464" s="5"/>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c r="DG464" s="3"/>
      <c r="DH464" s="3"/>
      <c r="DI464" s="3"/>
      <c r="DJ464" s="3"/>
      <c r="DK464" s="3"/>
      <c r="DL464" s="3"/>
      <c r="DM464" s="3"/>
      <c r="DN464" s="3"/>
      <c r="DO464" s="3"/>
      <c r="DP464" s="3"/>
      <c r="DQ464" s="3"/>
      <c r="DR464" s="3"/>
      <c r="DS464" s="3"/>
      <c r="DT464" s="3"/>
      <c r="DU464" s="3"/>
      <c r="DV464" s="3"/>
      <c r="DW464" s="3"/>
      <c r="DX464" s="3"/>
      <c r="DY464" s="3"/>
      <c r="DZ464" s="3"/>
      <c r="EA464" s="3"/>
      <c r="EB464" s="3"/>
      <c r="EC464" s="3"/>
      <c r="ED464" s="3"/>
      <c r="EE464" s="3"/>
      <c r="EF464" s="3"/>
      <c r="EG464" s="3"/>
      <c r="EH464" s="3"/>
      <c r="EI464" s="3"/>
      <c r="EJ464" s="3"/>
      <c r="EK464" s="3"/>
      <c r="EL464" s="3"/>
      <c r="EM464" s="3"/>
      <c r="EN464" s="3"/>
      <c r="EO464" s="3"/>
      <c r="EP464" s="3"/>
      <c r="EQ464" s="3"/>
      <c r="ER464" s="3"/>
      <c r="ES464" s="3"/>
      <c r="ET464" s="3"/>
      <c r="EU464" s="3"/>
      <c r="EV464" s="3"/>
      <c r="EW464" s="3"/>
      <c r="EX464" s="3"/>
      <c r="EY464" s="3"/>
      <c r="EZ464" s="3"/>
      <c r="FA464" s="3"/>
      <c r="FB464" s="3"/>
      <c r="FC464" s="3"/>
      <c r="FD464" s="3"/>
      <c r="FE464" s="3"/>
      <c r="FF464" s="3"/>
      <c r="FG464" s="3"/>
      <c r="FH464" s="3"/>
      <c r="FI464" s="3"/>
      <c r="FJ464" s="3"/>
      <c r="FK464" s="3"/>
      <c r="FL464" s="3"/>
      <c r="FM464" s="3"/>
      <c r="FN464" s="3"/>
      <c r="FO464" s="3"/>
      <c r="FP464" s="3"/>
      <c r="FQ464" s="3"/>
      <c r="FR464" s="3"/>
      <c r="FS464" s="3"/>
      <c r="FT464" s="3"/>
      <c r="FU464" s="3"/>
      <c r="FV464" s="3"/>
      <c r="FW464" s="19"/>
    </row>
    <row r="465" spans="1:179" ht="16.5" customHeight="1" x14ac:dyDescent="0.25">
      <c r="A465" s="43" t="s">
        <v>2005</v>
      </c>
      <c r="B465" s="3"/>
      <c r="C465" s="3" t="s">
        <v>1890</v>
      </c>
      <c r="D465" s="5" t="e">
        <f>VLOOKUP(F465,route!A:B,2,FALSE)</f>
        <v>#N/A</v>
      </c>
      <c r="E465" s="232"/>
      <c r="F465" s="349" t="s">
        <v>567</v>
      </c>
      <c r="G465" s="231" t="s">
        <v>1891</v>
      </c>
      <c r="H465" s="235"/>
      <c r="J465" s="6"/>
      <c r="M465" s="5" t="s">
        <v>813</v>
      </c>
      <c r="N465" s="21" t="s">
        <v>16</v>
      </c>
      <c r="O465" s="25" t="s">
        <v>16</v>
      </c>
      <c r="P465" s="25" t="s">
        <v>16</v>
      </c>
      <c r="Q465" s="25" t="s">
        <v>16</v>
      </c>
      <c r="R465" s="25" t="s">
        <v>16</v>
      </c>
      <c r="S465" s="25" t="s">
        <v>16</v>
      </c>
      <c r="T465" s="25" t="s">
        <v>16</v>
      </c>
      <c r="U465" s="25" t="s">
        <v>16</v>
      </c>
      <c r="V465" s="25"/>
      <c r="W465" s="25" t="s">
        <v>16</v>
      </c>
      <c r="X465" s="25" t="s">
        <v>16</v>
      </c>
      <c r="Y465" s="25" t="s">
        <v>16</v>
      </c>
      <c r="Z465" s="25" t="s">
        <v>16</v>
      </c>
      <c r="AA465" s="25" t="s">
        <v>16</v>
      </c>
      <c r="AB465" s="25"/>
      <c r="AC465" s="214"/>
      <c r="AD465" s="214"/>
      <c r="AE465" s="25" t="s">
        <v>16</v>
      </c>
      <c r="AF465" s="25" t="s">
        <v>16</v>
      </c>
      <c r="AG465" s="21" t="s">
        <v>16</v>
      </c>
      <c r="AH465" s="21" t="s">
        <v>16</v>
      </c>
      <c r="AI465" s="21" t="s">
        <v>16</v>
      </c>
      <c r="AJ465" s="21" t="s">
        <v>16</v>
      </c>
      <c r="AK465" s="21" t="s">
        <v>16</v>
      </c>
      <c r="AL465" s="21" t="s">
        <v>16</v>
      </c>
      <c r="AN465" s="52"/>
      <c r="AO465" s="95"/>
      <c r="AP465" s="315" t="e">
        <f>VLOOKUP(F465,'Monthly AMS report'!EF:EG,2,FALSE)</f>
        <v>#N/A</v>
      </c>
      <c r="AQ465" s="316"/>
      <c r="AR465" s="22"/>
      <c r="AS465" s="22"/>
      <c r="AT465" s="3"/>
      <c r="AV465" s="5"/>
      <c r="AW465" s="5"/>
      <c r="AX465" s="5"/>
      <c r="AY465" s="5"/>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c r="DG465" s="3"/>
      <c r="DH465" s="3"/>
      <c r="DI465" s="3"/>
      <c r="DJ465" s="3"/>
      <c r="DK465" s="3"/>
      <c r="DL465" s="3"/>
      <c r="DM465" s="3"/>
      <c r="DN465" s="3"/>
      <c r="DO465" s="3"/>
      <c r="DP465" s="3"/>
      <c r="DQ465" s="3"/>
      <c r="DR465" s="3"/>
      <c r="DS465" s="3"/>
      <c r="DT465" s="3"/>
      <c r="DU465" s="3"/>
      <c r="DV465" s="3"/>
      <c r="DW465" s="3"/>
      <c r="DX465" s="3"/>
      <c r="DY465" s="3"/>
      <c r="DZ465" s="3"/>
      <c r="EA465" s="3"/>
      <c r="EB465" s="3"/>
      <c r="EC465" s="3"/>
      <c r="ED465" s="3"/>
      <c r="EE465" s="3"/>
      <c r="EF465" s="3"/>
      <c r="EG465" s="3"/>
      <c r="EH465" s="3"/>
      <c r="EI465" s="3"/>
      <c r="EJ465" s="3"/>
      <c r="EK465" s="3"/>
      <c r="EL465" s="3"/>
      <c r="EM465" s="3"/>
      <c r="EN465" s="3"/>
      <c r="EO465" s="3"/>
      <c r="EP465" s="3"/>
      <c r="EQ465" s="3"/>
      <c r="ER465" s="3"/>
      <c r="ES465" s="3"/>
      <c r="ET465" s="3"/>
      <c r="EU465" s="3"/>
      <c r="EV465" s="3"/>
      <c r="EW465" s="3"/>
      <c r="EX465" s="3"/>
      <c r="EY465" s="3"/>
      <c r="EZ465" s="3"/>
      <c r="FA465" s="3"/>
      <c r="FB465" s="3"/>
      <c r="FC465" s="3"/>
      <c r="FD465" s="3"/>
      <c r="FE465" s="3"/>
      <c r="FF465" s="3"/>
      <c r="FG465" s="3"/>
      <c r="FH465" s="3"/>
      <c r="FI465" s="3"/>
      <c r="FJ465" s="3"/>
      <c r="FK465" s="3"/>
      <c r="FL465" s="3"/>
      <c r="FM465" s="3"/>
      <c r="FN465" s="3"/>
      <c r="FO465" s="3"/>
      <c r="FP465" s="3"/>
      <c r="FQ465" s="3"/>
      <c r="FR465" s="3"/>
      <c r="FS465" s="3"/>
      <c r="FT465" s="3"/>
      <c r="FU465" s="3"/>
      <c r="FV465" s="3"/>
      <c r="FW465" s="19"/>
    </row>
    <row r="466" spans="1:179" ht="16.5" customHeight="1" x14ac:dyDescent="0.25">
      <c r="A466" s="43" t="s">
        <v>733</v>
      </c>
      <c r="B466" s="3"/>
      <c r="C466" s="3" t="s">
        <v>734</v>
      </c>
      <c r="D466" s="5" t="e">
        <f>VLOOKUP(F466,route!A:B,2,FALSE)</f>
        <v>#N/A</v>
      </c>
      <c r="E466" s="232"/>
      <c r="F466" s="349" t="s">
        <v>568</v>
      </c>
      <c r="G466" s="231" t="s">
        <v>734</v>
      </c>
      <c r="H466" s="235"/>
      <c r="J466" s="6"/>
      <c r="M466" s="5" t="s">
        <v>813</v>
      </c>
      <c r="N466" s="25" t="s">
        <v>16</v>
      </c>
      <c r="O466" s="25" t="s">
        <v>16</v>
      </c>
      <c r="P466" s="25" t="s">
        <v>16</v>
      </c>
      <c r="Q466" s="25" t="s">
        <v>16</v>
      </c>
      <c r="R466" s="25" t="s">
        <v>16</v>
      </c>
      <c r="S466" s="25" t="s">
        <v>16</v>
      </c>
      <c r="T466" s="25" t="s">
        <v>16</v>
      </c>
      <c r="U466" s="25" t="s">
        <v>16</v>
      </c>
      <c r="V466" s="25"/>
      <c r="W466" s="25" t="s">
        <v>16</v>
      </c>
      <c r="X466" s="25" t="s">
        <v>16</v>
      </c>
      <c r="Y466" s="25" t="s">
        <v>16</v>
      </c>
      <c r="Z466" s="25" t="s">
        <v>16</v>
      </c>
      <c r="AA466" s="25" t="s">
        <v>16</v>
      </c>
      <c r="AB466" s="25"/>
      <c r="AC466" s="214"/>
      <c r="AD466" s="214"/>
      <c r="AE466" s="25" t="s">
        <v>16</v>
      </c>
      <c r="AF466" s="25" t="s">
        <v>16</v>
      </c>
      <c r="AG466" s="21" t="s">
        <v>16</v>
      </c>
      <c r="AH466" s="21" t="s">
        <v>16</v>
      </c>
      <c r="AI466" s="21" t="s">
        <v>16</v>
      </c>
      <c r="AJ466" s="21" t="s">
        <v>16</v>
      </c>
      <c r="AK466" s="21" t="s">
        <v>16</v>
      </c>
      <c r="AL466" s="21" t="s">
        <v>16</v>
      </c>
      <c r="AN466" s="52"/>
      <c r="AO466" s="95"/>
      <c r="AP466" s="315" t="e">
        <f>VLOOKUP(F466,'Monthly AMS report'!EF:EG,2,FALSE)</f>
        <v>#N/A</v>
      </c>
      <c r="AQ466" s="316"/>
      <c r="AR466" s="22"/>
      <c r="AS466" s="22"/>
      <c r="AT466" s="3"/>
      <c r="AV466" s="5"/>
      <c r="AW466" s="5"/>
      <c r="AX466" s="5"/>
      <c r="AY466" s="5"/>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c r="DG466" s="3"/>
      <c r="DH466" s="3"/>
      <c r="DI466" s="3"/>
      <c r="DJ466" s="3"/>
      <c r="DK466" s="3"/>
      <c r="DL466" s="3"/>
      <c r="DM466" s="3"/>
      <c r="DN466" s="3"/>
      <c r="DO466" s="3"/>
      <c r="DP466" s="3"/>
      <c r="DQ466" s="3"/>
      <c r="DR466" s="3"/>
      <c r="DS466" s="3"/>
      <c r="DT466" s="3"/>
      <c r="DU466" s="3"/>
      <c r="DV466" s="3"/>
      <c r="DW466" s="3"/>
      <c r="DX466" s="3"/>
      <c r="DY466" s="3"/>
      <c r="DZ466" s="3"/>
      <c r="EA466" s="3"/>
      <c r="EB466" s="3"/>
      <c r="EC466" s="3"/>
      <c r="ED466" s="3"/>
      <c r="EE466" s="3"/>
      <c r="EF466" s="3"/>
      <c r="EG466" s="3"/>
      <c r="EH466" s="3"/>
      <c r="EI466" s="3"/>
      <c r="EJ466" s="3"/>
      <c r="EK466" s="3"/>
      <c r="EL466" s="3"/>
      <c r="EM466" s="3"/>
      <c r="EN466" s="3"/>
      <c r="EO466" s="3"/>
      <c r="EP466" s="3"/>
      <c r="EQ466" s="3"/>
      <c r="ER466" s="3"/>
      <c r="ES466" s="3"/>
      <c r="ET466" s="3"/>
      <c r="EU466" s="3"/>
      <c r="EV466" s="3"/>
      <c r="EW466" s="3"/>
      <c r="EX466" s="3"/>
      <c r="EY466" s="3"/>
      <c r="EZ466" s="3"/>
      <c r="FA466" s="3"/>
      <c r="FB466" s="3"/>
      <c r="FC466" s="3"/>
      <c r="FD466" s="3"/>
      <c r="FE466" s="3"/>
      <c r="FF466" s="3"/>
      <c r="FG466" s="3"/>
      <c r="FH466" s="3"/>
      <c r="FI466" s="3"/>
      <c r="FJ466" s="3"/>
      <c r="FK466" s="3"/>
      <c r="FL466" s="3"/>
      <c r="FM466" s="3"/>
      <c r="FN466" s="3"/>
      <c r="FO466" s="3"/>
      <c r="FP466" s="3"/>
      <c r="FQ466" s="3"/>
      <c r="FR466" s="3"/>
      <c r="FS466" s="3"/>
      <c r="FT466" s="3"/>
      <c r="FU466" s="3"/>
      <c r="FV466" s="3"/>
      <c r="FW466" s="19"/>
    </row>
    <row r="467" spans="1:179" ht="16.5" customHeight="1" x14ac:dyDescent="0.25">
      <c r="A467" s="43" t="s">
        <v>743</v>
      </c>
      <c r="B467" s="3"/>
      <c r="C467" s="3" t="s">
        <v>744</v>
      </c>
      <c r="D467" s="5" t="e">
        <f>VLOOKUP(F467,route!A:B,2,FALSE)</f>
        <v>#N/A</v>
      </c>
      <c r="E467" s="232"/>
      <c r="F467" s="349" t="s">
        <v>569</v>
      </c>
      <c r="G467" s="231" t="s">
        <v>744</v>
      </c>
      <c r="H467" s="235"/>
      <c r="J467" s="6"/>
      <c r="M467" s="5" t="s">
        <v>813</v>
      </c>
      <c r="N467" s="25" t="s">
        <v>16</v>
      </c>
      <c r="O467" s="25" t="s">
        <v>16</v>
      </c>
      <c r="P467" s="25" t="s">
        <v>16</v>
      </c>
      <c r="Q467" s="25" t="s">
        <v>16</v>
      </c>
      <c r="R467" s="25" t="s">
        <v>16</v>
      </c>
      <c r="S467" s="25" t="s">
        <v>16</v>
      </c>
      <c r="T467" s="25" t="s">
        <v>16</v>
      </c>
      <c r="U467" s="25" t="s">
        <v>16</v>
      </c>
      <c r="V467" s="25"/>
      <c r="W467" s="25" t="s">
        <v>16</v>
      </c>
      <c r="X467" s="25" t="s">
        <v>16</v>
      </c>
      <c r="Y467" s="25" t="s">
        <v>16</v>
      </c>
      <c r="Z467" s="25" t="s">
        <v>16</v>
      </c>
      <c r="AA467" s="25" t="s">
        <v>16</v>
      </c>
      <c r="AB467" s="25"/>
      <c r="AC467" s="214"/>
      <c r="AD467" s="214"/>
      <c r="AE467" s="25" t="s">
        <v>16</v>
      </c>
      <c r="AF467" s="25" t="s">
        <v>16</v>
      </c>
      <c r="AG467" s="21" t="s">
        <v>16</v>
      </c>
      <c r="AH467" s="21" t="s">
        <v>16</v>
      </c>
      <c r="AI467" s="21" t="s">
        <v>16</v>
      </c>
      <c r="AJ467" s="21" t="s">
        <v>16</v>
      </c>
      <c r="AK467" s="21" t="s">
        <v>16</v>
      </c>
      <c r="AL467" s="21" t="s">
        <v>16</v>
      </c>
      <c r="AN467" s="52"/>
      <c r="AO467" s="95"/>
      <c r="AP467" s="315" t="e">
        <f>VLOOKUP(F467,'Monthly AMS report'!EF:EG,2,FALSE)</f>
        <v>#N/A</v>
      </c>
      <c r="AQ467" s="316"/>
      <c r="AR467" s="22"/>
      <c r="AS467" s="22"/>
      <c r="AT467" s="3"/>
      <c r="AV467" s="5"/>
      <c r="AW467" s="5"/>
      <c r="AX467" s="5"/>
      <c r="AY467" s="5"/>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c r="DG467" s="3"/>
      <c r="DH467" s="3"/>
      <c r="DI467" s="3"/>
      <c r="DJ467" s="3"/>
      <c r="DK467" s="3"/>
      <c r="DL467" s="3"/>
      <c r="DM467" s="3"/>
      <c r="DN467" s="3"/>
      <c r="DO467" s="3"/>
      <c r="DP467" s="3"/>
      <c r="DQ467" s="3"/>
      <c r="DR467" s="3"/>
      <c r="DS467" s="3"/>
      <c r="DT467" s="3"/>
      <c r="DU467" s="3"/>
      <c r="DV467" s="3"/>
      <c r="DW467" s="3"/>
      <c r="DX467" s="3"/>
      <c r="DY467" s="3"/>
      <c r="DZ467" s="3"/>
      <c r="EA467" s="3"/>
      <c r="EB467" s="3"/>
      <c r="EC467" s="3"/>
      <c r="ED467" s="3"/>
      <c r="EE467" s="3"/>
      <c r="EF467" s="3"/>
      <c r="EG467" s="3"/>
      <c r="EH467" s="3"/>
      <c r="EI467" s="3"/>
      <c r="EJ467" s="3"/>
      <c r="EK467" s="3"/>
      <c r="EL467" s="3"/>
      <c r="EM467" s="3"/>
      <c r="EN467" s="3"/>
      <c r="EO467" s="3"/>
      <c r="EP467" s="3"/>
      <c r="EQ467" s="3"/>
      <c r="ER467" s="3"/>
      <c r="ES467" s="3"/>
      <c r="ET467" s="3"/>
      <c r="EU467" s="3"/>
      <c r="EV467" s="3"/>
      <c r="EW467" s="3"/>
      <c r="EX467" s="3"/>
      <c r="EY467" s="3"/>
      <c r="EZ467" s="3"/>
      <c r="FA467" s="3"/>
      <c r="FB467" s="3"/>
      <c r="FC467" s="3"/>
      <c r="FD467" s="3"/>
      <c r="FE467" s="3"/>
      <c r="FF467" s="3"/>
      <c r="FG467" s="3"/>
      <c r="FH467" s="3"/>
      <c r="FI467" s="3"/>
      <c r="FJ467" s="3"/>
      <c r="FK467" s="3"/>
      <c r="FL467" s="3"/>
      <c r="FM467" s="3"/>
      <c r="FN467" s="3"/>
      <c r="FO467" s="3"/>
      <c r="FP467" s="3"/>
      <c r="FQ467" s="3"/>
      <c r="FR467" s="3"/>
      <c r="FS467" s="3"/>
      <c r="FT467" s="3"/>
      <c r="FU467" s="3"/>
      <c r="FV467" s="3"/>
      <c r="FW467" s="19"/>
    </row>
    <row r="468" spans="1:179" ht="16.5" customHeight="1" x14ac:dyDescent="0.25">
      <c r="A468" s="43" t="s">
        <v>743</v>
      </c>
      <c r="B468" s="3"/>
      <c r="C468" s="3" t="s">
        <v>744</v>
      </c>
      <c r="D468" s="5" t="e">
        <f>VLOOKUP(F468,route!A:B,2,FALSE)</f>
        <v>#N/A</v>
      </c>
      <c r="E468" s="232"/>
      <c r="F468" s="349" t="s">
        <v>570</v>
      </c>
      <c r="G468" s="231" t="s">
        <v>744</v>
      </c>
      <c r="H468" s="235"/>
      <c r="J468" s="6"/>
      <c r="M468" s="5" t="s">
        <v>813</v>
      </c>
      <c r="N468" s="25" t="s">
        <v>16</v>
      </c>
      <c r="O468" s="25" t="s">
        <v>16</v>
      </c>
      <c r="P468" s="25" t="s">
        <v>16</v>
      </c>
      <c r="Q468" s="25" t="s">
        <v>16</v>
      </c>
      <c r="R468" s="25" t="s">
        <v>16</v>
      </c>
      <c r="S468" s="25" t="s">
        <v>16</v>
      </c>
      <c r="T468" s="25" t="s">
        <v>16</v>
      </c>
      <c r="U468" s="25" t="s">
        <v>16</v>
      </c>
      <c r="V468" s="25"/>
      <c r="W468" s="25" t="s">
        <v>16</v>
      </c>
      <c r="X468" s="25" t="s">
        <v>16</v>
      </c>
      <c r="Y468" s="25" t="s">
        <v>16</v>
      </c>
      <c r="Z468" s="25" t="s">
        <v>16</v>
      </c>
      <c r="AA468" s="25" t="s">
        <v>16</v>
      </c>
      <c r="AB468" s="25"/>
      <c r="AC468" s="214"/>
      <c r="AD468" s="214"/>
      <c r="AE468" s="25" t="s">
        <v>16</v>
      </c>
      <c r="AF468" s="25" t="s">
        <v>16</v>
      </c>
      <c r="AG468" s="21" t="s">
        <v>16</v>
      </c>
      <c r="AH468" s="21" t="s">
        <v>16</v>
      </c>
      <c r="AI468" s="21" t="s">
        <v>16</v>
      </c>
      <c r="AJ468" s="21" t="s">
        <v>16</v>
      </c>
      <c r="AK468" s="21" t="s">
        <v>16</v>
      </c>
      <c r="AL468" s="21" t="s">
        <v>16</v>
      </c>
      <c r="AN468" s="52"/>
      <c r="AO468" s="95"/>
      <c r="AP468" s="315" t="e">
        <f>VLOOKUP(F468,'Monthly AMS report'!EF:EG,2,FALSE)</f>
        <v>#N/A</v>
      </c>
      <c r="AQ468" s="316"/>
      <c r="AR468" s="22"/>
      <c r="AS468" s="22"/>
      <c r="AT468" s="3"/>
      <c r="AV468" s="5"/>
      <c r="AW468" s="5"/>
      <c r="AX468" s="5"/>
      <c r="AY468" s="5"/>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c r="DG468" s="3"/>
      <c r="DH468" s="3"/>
      <c r="DI468" s="3"/>
      <c r="DJ468" s="3"/>
      <c r="DK468" s="3"/>
      <c r="DL468" s="3"/>
      <c r="DM468" s="3"/>
      <c r="DN468" s="3"/>
      <c r="DO468" s="3"/>
      <c r="DP468" s="3"/>
      <c r="DQ468" s="3"/>
      <c r="DR468" s="3"/>
      <c r="DS468" s="3"/>
      <c r="DT468" s="3"/>
      <c r="DU468" s="3"/>
      <c r="DV468" s="3"/>
      <c r="DW468" s="3"/>
      <c r="DX468" s="3"/>
      <c r="DY468" s="3"/>
      <c r="DZ468" s="3"/>
      <c r="EA468" s="3"/>
      <c r="EB468" s="3"/>
      <c r="EC468" s="3"/>
      <c r="ED468" s="3"/>
      <c r="EE468" s="3"/>
      <c r="EF468" s="3"/>
      <c r="EG468" s="3"/>
      <c r="EH468" s="3"/>
      <c r="EI468" s="3"/>
      <c r="EJ468" s="3"/>
      <c r="EK468" s="3"/>
      <c r="EL468" s="3"/>
      <c r="EM468" s="3"/>
      <c r="EN468" s="3"/>
      <c r="EO468" s="3"/>
      <c r="EP468" s="3"/>
      <c r="EQ468" s="3"/>
      <c r="ER468" s="3"/>
      <c r="ES468" s="3"/>
      <c r="ET468" s="3"/>
      <c r="EU468" s="3"/>
      <c r="EV468" s="3"/>
      <c r="EW468" s="3"/>
      <c r="EX468" s="3"/>
      <c r="EY468" s="3"/>
      <c r="EZ468" s="3"/>
      <c r="FA468" s="3"/>
      <c r="FB468" s="3"/>
      <c r="FC468" s="3"/>
      <c r="FD468" s="3"/>
      <c r="FE468" s="3"/>
      <c r="FF468" s="3"/>
      <c r="FG468" s="3"/>
      <c r="FH468" s="3"/>
      <c r="FI468" s="3"/>
      <c r="FJ468" s="3"/>
      <c r="FK468" s="3"/>
      <c r="FL468" s="3"/>
      <c r="FM468" s="3"/>
      <c r="FN468" s="3"/>
      <c r="FO468" s="3"/>
      <c r="FP468" s="3"/>
      <c r="FQ468" s="3"/>
      <c r="FR468" s="3"/>
      <c r="FS468" s="3"/>
      <c r="FT468" s="3"/>
      <c r="FU468" s="3"/>
      <c r="FV468" s="3"/>
      <c r="FW468" s="19"/>
    </row>
    <row r="469" spans="1:179" ht="16.5" customHeight="1" x14ac:dyDescent="0.25">
      <c r="A469" s="43" t="s">
        <v>1892</v>
      </c>
      <c r="B469" s="3"/>
      <c r="C469" s="3" t="s">
        <v>1893</v>
      </c>
      <c r="D469" s="5" t="e">
        <f>VLOOKUP(F469,route!A:B,2,FALSE)</f>
        <v>#N/A</v>
      </c>
      <c r="E469" s="232"/>
      <c r="F469" s="349" t="s">
        <v>571</v>
      </c>
      <c r="G469" s="231" t="s">
        <v>1894</v>
      </c>
      <c r="H469" s="235"/>
      <c r="J469" s="6"/>
      <c r="M469" s="5" t="s">
        <v>813</v>
      </c>
      <c r="N469" s="25" t="s">
        <v>16</v>
      </c>
      <c r="O469" s="25" t="s">
        <v>16</v>
      </c>
      <c r="P469" s="25" t="s">
        <v>16</v>
      </c>
      <c r="Q469" s="25" t="s">
        <v>16</v>
      </c>
      <c r="R469" s="25" t="s">
        <v>16</v>
      </c>
      <c r="S469" s="25" t="s">
        <v>16</v>
      </c>
      <c r="T469" s="25" t="s">
        <v>16</v>
      </c>
      <c r="U469" s="25" t="s">
        <v>16</v>
      </c>
      <c r="V469" s="25"/>
      <c r="W469" s="25" t="s">
        <v>16</v>
      </c>
      <c r="X469" s="25" t="s">
        <v>16</v>
      </c>
      <c r="Y469" s="25" t="s">
        <v>16</v>
      </c>
      <c r="Z469" s="25" t="s">
        <v>16</v>
      </c>
      <c r="AA469" s="25" t="s">
        <v>16</v>
      </c>
      <c r="AB469" s="25"/>
      <c r="AC469" s="214"/>
      <c r="AD469" s="214"/>
      <c r="AE469" s="25" t="s">
        <v>16</v>
      </c>
      <c r="AF469" s="25" t="s">
        <v>16</v>
      </c>
      <c r="AG469" s="21" t="s">
        <v>16</v>
      </c>
      <c r="AH469" s="21" t="s">
        <v>16</v>
      </c>
      <c r="AI469" s="21" t="s">
        <v>16</v>
      </c>
      <c r="AJ469" s="21" t="s">
        <v>16</v>
      </c>
      <c r="AK469" s="21" t="s">
        <v>16</v>
      </c>
      <c r="AL469" s="21" t="s">
        <v>16</v>
      </c>
      <c r="AN469" s="52"/>
      <c r="AO469" s="95"/>
      <c r="AP469" s="315" t="e">
        <f>VLOOKUP(F469,'Monthly AMS report'!EF:EG,2,FALSE)</f>
        <v>#N/A</v>
      </c>
      <c r="AQ469" s="316"/>
      <c r="AR469" s="22"/>
      <c r="AS469" s="22"/>
      <c r="AT469" s="3"/>
      <c r="AV469" s="5"/>
      <c r="AW469" s="5"/>
      <c r="AX469" s="5"/>
      <c r="AY469" s="5"/>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c r="DG469" s="3"/>
      <c r="DH469" s="3"/>
      <c r="DI469" s="3"/>
      <c r="DJ469" s="3"/>
      <c r="DK469" s="3"/>
      <c r="DL469" s="3"/>
      <c r="DM469" s="3"/>
      <c r="DN469" s="3"/>
      <c r="DO469" s="3"/>
      <c r="DP469" s="3"/>
      <c r="DQ469" s="3"/>
      <c r="DR469" s="3"/>
      <c r="DS469" s="3"/>
      <c r="DT469" s="3"/>
      <c r="DU469" s="3"/>
      <c r="DV469" s="3"/>
      <c r="DW469" s="3"/>
      <c r="DX469" s="3"/>
      <c r="DY469" s="3"/>
      <c r="DZ469" s="3"/>
      <c r="EA469" s="3"/>
      <c r="EB469" s="3"/>
      <c r="EC469" s="3"/>
      <c r="ED469" s="3"/>
      <c r="EE469" s="3"/>
      <c r="EF469" s="3"/>
      <c r="EG469" s="3"/>
      <c r="EH469" s="3"/>
      <c r="EI469" s="3"/>
      <c r="EJ469" s="3"/>
      <c r="EK469" s="3"/>
      <c r="EL469" s="3"/>
      <c r="EM469" s="3"/>
      <c r="EN469" s="3"/>
      <c r="EO469" s="3"/>
      <c r="EP469" s="3"/>
      <c r="EQ469" s="3"/>
      <c r="ER469" s="3"/>
      <c r="ES469" s="3"/>
      <c r="ET469" s="3"/>
      <c r="EU469" s="3"/>
      <c r="EV469" s="3"/>
      <c r="EW469" s="3"/>
      <c r="EX469" s="3"/>
      <c r="EY469" s="3"/>
      <c r="EZ469" s="3"/>
      <c r="FA469" s="3"/>
      <c r="FB469" s="3"/>
      <c r="FC469" s="3"/>
      <c r="FD469" s="3"/>
      <c r="FE469" s="3"/>
      <c r="FF469" s="3"/>
      <c r="FG469" s="3"/>
      <c r="FH469" s="3"/>
      <c r="FI469" s="3"/>
      <c r="FJ469" s="3"/>
      <c r="FK469" s="3"/>
      <c r="FL469" s="3"/>
      <c r="FM469" s="3"/>
      <c r="FN469" s="3"/>
      <c r="FO469" s="3"/>
      <c r="FP469" s="3"/>
      <c r="FQ469" s="3"/>
      <c r="FR469" s="3"/>
      <c r="FS469" s="3"/>
      <c r="FT469" s="3"/>
      <c r="FU469" s="3"/>
      <c r="FV469" s="3"/>
      <c r="FW469" s="19"/>
    </row>
    <row r="470" spans="1:179" ht="16.5" customHeight="1" x14ac:dyDescent="0.25">
      <c r="A470" s="43" t="s">
        <v>753</v>
      </c>
      <c r="B470" s="3"/>
      <c r="C470" s="3" t="s">
        <v>753</v>
      </c>
      <c r="D470" s="5" t="e">
        <f>VLOOKUP(F470,route!A:B,2,FALSE)</f>
        <v>#N/A</v>
      </c>
      <c r="E470" s="232"/>
      <c r="F470" s="349" t="s">
        <v>572</v>
      </c>
      <c r="G470" s="231" t="s">
        <v>2006</v>
      </c>
      <c r="H470" s="235"/>
      <c r="J470" s="6"/>
      <c r="M470" s="5" t="s">
        <v>813</v>
      </c>
      <c r="N470" s="21" t="s">
        <v>16</v>
      </c>
      <c r="O470" s="25" t="s">
        <v>16</v>
      </c>
      <c r="P470" s="25" t="s">
        <v>16</v>
      </c>
      <c r="Q470" s="25" t="s">
        <v>16</v>
      </c>
      <c r="R470" s="25" t="s">
        <v>16</v>
      </c>
      <c r="S470" s="25" t="s">
        <v>16</v>
      </c>
      <c r="T470" s="25" t="s">
        <v>16</v>
      </c>
      <c r="U470" s="25" t="s">
        <v>16</v>
      </c>
      <c r="V470" s="25"/>
      <c r="W470" s="25" t="s">
        <v>16</v>
      </c>
      <c r="X470" s="25" t="s">
        <v>16</v>
      </c>
      <c r="Y470" s="25" t="s">
        <v>16</v>
      </c>
      <c r="Z470" s="25" t="s">
        <v>16</v>
      </c>
      <c r="AA470" s="25" t="s">
        <v>16</v>
      </c>
      <c r="AB470" s="25"/>
      <c r="AC470" s="214"/>
      <c r="AD470" s="214"/>
      <c r="AE470" s="25" t="s">
        <v>16</v>
      </c>
      <c r="AF470" s="25" t="s">
        <v>16</v>
      </c>
      <c r="AG470" s="21" t="s">
        <v>16</v>
      </c>
      <c r="AH470" s="21" t="s">
        <v>16</v>
      </c>
      <c r="AI470" s="21" t="s">
        <v>16</v>
      </c>
      <c r="AJ470" s="21" t="s">
        <v>16</v>
      </c>
      <c r="AK470" s="21" t="s">
        <v>16</v>
      </c>
      <c r="AL470" s="21" t="s">
        <v>16</v>
      </c>
      <c r="AN470" s="52"/>
      <c r="AO470" s="95"/>
      <c r="AP470" s="315" t="e">
        <f>VLOOKUP(F470,'Monthly AMS report'!EF:EG,2,FALSE)</f>
        <v>#N/A</v>
      </c>
      <c r="AQ470" s="316"/>
      <c r="AR470" s="22"/>
      <c r="AS470" s="22"/>
      <c r="AT470" s="3"/>
      <c r="AV470" s="5"/>
      <c r="AW470" s="5"/>
      <c r="AX470" s="5"/>
      <c r="AY470" s="5"/>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c r="DG470" s="3"/>
      <c r="DH470" s="3"/>
      <c r="DI470" s="3"/>
      <c r="DJ470" s="3"/>
      <c r="DK470" s="3"/>
      <c r="DL470" s="3"/>
      <c r="DM470" s="3"/>
      <c r="DN470" s="3"/>
      <c r="DO470" s="3"/>
      <c r="DP470" s="3"/>
      <c r="DQ470" s="3"/>
      <c r="DR470" s="3"/>
      <c r="DS470" s="3"/>
      <c r="DT470" s="3"/>
      <c r="DU470" s="3"/>
      <c r="DV470" s="3"/>
      <c r="DW470" s="3"/>
      <c r="DX470" s="3"/>
      <c r="DY470" s="3"/>
      <c r="DZ470" s="3"/>
      <c r="EA470" s="3"/>
      <c r="EB470" s="3"/>
      <c r="EC470" s="3"/>
      <c r="ED470" s="3"/>
      <c r="EE470" s="3"/>
      <c r="EF470" s="3"/>
      <c r="EG470" s="3"/>
      <c r="EH470" s="3"/>
      <c r="EI470" s="3"/>
      <c r="EJ470" s="3"/>
      <c r="EK470" s="3"/>
      <c r="EL470" s="3"/>
      <c r="EM470" s="3"/>
      <c r="EN470" s="3"/>
      <c r="EO470" s="3"/>
      <c r="EP470" s="3"/>
      <c r="EQ470" s="3"/>
      <c r="ER470" s="3"/>
      <c r="ES470" s="3"/>
      <c r="ET470" s="3"/>
      <c r="EU470" s="3"/>
      <c r="EV470" s="3"/>
      <c r="EW470" s="3"/>
      <c r="EX470" s="3"/>
      <c r="EY470" s="3"/>
      <c r="EZ470" s="3"/>
      <c r="FA470" s="3"/>
      <c r="FB470" s="3"/>
      <c r="FC470" s="3"/>
      <c r="FD470" s="3"/>
      <c r="FE470" s="3"/>
      <c r="FF470" s="3"/>
      <c r="FG470" s="3"/>
      <c r="FH470" s="3"/>
      <c r="FI470" s="3"/>
      <c r="FJ470" s="3"/>
      <c r="FK470" s="3"/>
      <c r="FL470" s="3"/>
      <c r="FM470" s="3"/>
      <c r="FN470" s="3"/>
      <c r="FO470" s="3"/>
      <c r="FP470" s="3"/>
      <c r="FQ470" s="3"/>
      <c r="FR470" s="3"/>
      <c r="FS470" s="3"/>
      <c r="FT470" s="3"/>
      <c r="FU470" s="3"/>
      <c r="FV470" s="3"/>
      <c r="FW470" s="19"/>
    </row>
    <row r="471" spans="1:179" ht="16.5" customHeight="1" x14ac:dyDescent="0.25">
      <c r="A471" s="43" t="s">
        <v>748</v>
      </c>
      <c r="B471" s="3"/>
      <c r="C471" s="3" t="s">
        <v>749</v>
      </c>
      <c r="D471" s="5" t="e">
        <f>VLOOKUP(F471,route!A:B,2,FALSE)</f>
        <v>#N/A</v>
      </c>
      <c r="E471" s="232"/>
      <c r="F471" s="349" t="s">
        <v>573</v>
      </c>
      <c r="G471" s="264" t="s">
        <v>2007</v>
      </c>
      <c r="H471" s="235"/>
      <c r="J471" s="6"/>
      <c r="M471" s="5" t="s">
        <v>813</v>
      </c>
      <c r="N471" s="21" t="s">
        <v>16</v>
      </c>
      <c r="O471" s="25" t="s">
        <v>16</v>
      </c>
      <c r="P471" s="25" t="s">
        <v>16</v>
      </c>
      <c r="Q471" s="25" t="s">
        <v>16</v>
      </c>
      <c r="R471" s="25" t="s">
        <v>16</v>
      </c>
      <c r="S471" s="25" t="s">
        <v>16</v>
      </c>
      <c r="T471" s="25" t="s">
        <v>16</v>
      </c>
      <c r="U471" s="25" t="s">
        <v>16</v>
      </c>
      <c r="V471" s="25"/>
      <c r="W471" s="25" t="s">
        <v>16</v>
      </c>
      <c r="X471" s="25" t="s">
        <v>16</v>
      </c>
      <c r="Y471" s="25" t="s">
        <v>16</v>
      </c>
      <c r="Z471" s="25" t="s">
        <v>16</v>
      </c>
      <c r="AA471" s="25" t="s">
        <v>16</v>
      </c>
      <c r="AB471" s="25"/>
      <c r="AC471" s="214"/>
      <c r="AD471" s="214"/>
      <c r="AE471" s="25" t="s">
        <v>16</v>
      </c>
      <c r="AF471" s="25" t="s">
        <v>16</v>
      </c>
      <c r="AG471" s="21" t="s">
        <v>16</v>
      </c>
      <c r="AH471" s="21" t="s">
        <v>16</v>
      </c>
      <c r="AI471" s="21" t="s">
        <v>16</v>
      </c>
      <c r="AJ471" s="21" t="s">
        <v>16</v>
      </c>
      <c r="AK471" s="21" t="s">
        <v>16</v>
      </c>
      <c r="AL471" s="21" t="s">
        <v>16</v>
      </c>
      <c r="AM471" s="25" t="s">
        <v>2008</v>
      </c>
      <c r="AN471" s="52"/>
      <c r="AO471" s="95"/>
      <c r="AP471" s="315" t="e">
        <f>VLOOKUP(F471,'Monthly AMS report'!EF:EG,2,FALSE)</f>
        <v>#N/A</v>
      </c>
      <c r="AQ471" s="316"/>
      <c r="AR471" s="22"/>
      <c r="AS471" s="22"/>
      <c r="AT471" s="3"/>
      <c r="AV471" s="5"/>
      <c r="AW471" s="5"/>
      <c r="AX471" s="5"/>
      <c r="AY471" s="5"/>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c r="DG471" s="3"/>
      <c r="DH471" s="3"/>
      <c r="DI471" s="3"/>
      <c r="DJ471" s="3"/>
      <c r="DK471" s="3"/>
      <c r="DL471" s="3"/>
      <c r="DM471" s="3"/>
      <c r="DN471" s="3"/>
      <c r="DO471" s="3"/>
      <c r="DP471" s="3"/>
      <c r="DQ471" s="3"/>
      <c r="DR471" s="3"/>
      <c r="DS471" s="3"/>
      <c r="DT471" s="3"/>
      <c r="DU471" s="3"/>
      <c r="DV471" s="3"/>
      <c r="DW471" s="3"/>
      <c r="DX471" s="3"/>
      <c r="DY471" s="3"/>
      <c r="DZ471" s="3"/>
      <c r="EA471" s="3"/>
      <c r="EB471" s="3"/>
      <c r="EC471" s="3"/>
      <c r="ED471" s="3"/>
      <c r="EE471" s="3"/>
      <c r="EF471" s="3"/>
      <c r="EG471" s="3"/>
      <c r="EH471" s="3"/>
      <c r="EI471" s="3"/>
      <c r="EJ471" s="3"/>
      <c r="EK471" s="3"/>
      <c r="EL471" s="3"/>
      <c r="EM471" s="3"/>
      <c r="EN471" s="3"/>
      <c r="EO471" s="3"/>
      <c r="EP471" s="3"/>
      <c r="EQ471" s="3"/>
      <c r="ER471" s="3"/>
      <c r="ES471" s="3"/>
      <c r="ET471" s="3"/>
      <c r="EU471" s="3"/>
      <c r="EV471" s="3"/>
      <c r="EW471" s="3"/>
      <c r="EX471" s="3"/>
      <c r="EY471" s="3"/>
      <c r="EZ471" s="3"/>
      <c r="FA471" s="3"/>
      <c r="FB471" s="3"/>
      <c r="FC471" s="3"/>
      <c r="FD471" s="3"/>
      <c r="FE471" s="3"/>
      <c r="FF471" s="3"/>
      <c r="FG471" s="3"/>
      <c r="FH471" s="3"/>
      <c r="FI471" s="3"/>
      <c r="FJ471" s="3"/>
      <c r="FK471" s="3"/>
      <c r="FL471" s="3"/>
      <c r="FM471" s="3"/>
      <c r="FN471" s="3"/>
      <c r="FO471" s="3"/>
      <c r="FP471" s="3"/>
      <c r="FQ471" s="3"/>
      <c r="FR471" s="3"/>
      <c r="FS471" s="3"/>
      <c r="FT471" s="3"/>
      <c r="FU471" s="3"/>
      <c r="FV471" s="3"/>
      <c r="FW471" s="19"/>
    </row>
    <row r="472" spans="1:179" ht="16.5" customHeight="1" x14ac:dyDescent="0.25">
      <c r="A472" s="43" t="s">
        <v>758</v>
      </c>
      <c r="B472" s="3"/>
      <c r="C472" s="3" t="s">
        <v>759</v>
      </c>
      <c r="D472" s="5" t="e">
        <f>VLOOKUP(F472,route!A:B,2,FALSE)</f>
        <v>#N/A</v>
      </c>
      <c r="E472" s="232"/>
      <c r="F472" s="349" t="s">
        <v>574</v>
      </c>
      <c r="G472" s="231" t="s">
        <v>2009</v>
      </c>
      <c r="H472" s="235"/>
      <c r="J472" s="6"/>
      <c r="M472" s="5" t="s">
        <v>813</v>
      </c>
      <c r="N472" s="21" t="s">
        <v>16</v>
      </c>
      <c r="O472" s="25" t="s">
        <v>16</v>
      </c>
      <c r="P472" s="25" t="s">
        <v>16</v>
      </c>
      <c r="Q472" s="25" t="s">
        <v>16</v>
      </c>
      <c r="R472" s="25" t="s">
        <v>16</v>
      </c>
      <c r="S472" s="25" t="s">
        <v>16</v>
      </c>
      <c r="T472" s="25" t="s">
        <v>16</v>
      </c>
      <c r="U472" s="25" t="s">
        <v>16</v>
      </c>
      <c r="V472" s="25"/>
      <c r="W472" s="25" t="s">
        <v>16</v>
      </c>
      <c r="X472" s="25" t="s">
        <v>16</v>
      </c>
      <c r="Y472" s="25" t="s">
        <v>16</v>
      </c>
      <c r="Z472" s="25" t="s">
        <v>16</v>
      </c>
      <c r="AA472" s="25" t="s">
        <v>16</v>
      </c>
      <c r="AB472" s="25"/>
      <c r="AC472" s="214"/>
      <c r="AD472" s="214"/>
      <c r="AE472" s="25" t="s">
        <v>16</v>
      </c>
      <c r="AF472" s="25" t="s">
        <v>16</v>
      </c>
      <c r="AG472" s="21" t="s">
        <v>16</v>
      </c>
      <c r="AH472" s="21" t="s">
        <v>16</v>
      </c>
      <c r="AI472" s="21" t="s">
        <v>16</v>
      </c>
      <c r="AJ472" s="21" t="s">
        <v>16</v>
      </c>
      <c r="AK472" s="21" t="s">
        <v>16</v>
      </c>
      <c r="AL472" s="21" t="s">
        <v>16</v>
      </c>
      <c r="AN472" s="52"/>
      <c r="AO472" s="95"/>
      <c r="AP472" s="315" t="e">
        <f>VLOOKUP(F472,'Monthly AMS report'!EF:EG,2,FALSE)</f>
        <v>#N/A</v>
      </c>
      <c r="AQ472" s="316"/>
      <c r="AR472" s="22"/>
      <c r="AS472" s="22"/>
      <c r="AT472" s="3"/>
      <c r="AV472" s="5"/>
      <c r="AW472" s="5"/>
      <c r="AX472" s="5"/>
      <c r="AY472" s="5"/>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c r="DG472" s="3"/>
      <c r="DH472" s="3"/>
      <c r="DI472" s="3"/>
      <c r="DJ472" s="3"/>
      <c r="DK472" s="3"/>
      <c r="DL472" s="3"/>
      <c r="DM472" s="3"/>
      <c r="DN472" s="3"/>
      <c r="DO472" s="3"/>
      <c r="DP472" s="3"/>
      <c r="DQ472" s="3"/>
      <c r="DR472" s="3"/>
      <c r="DS472" s="3"/>
      <c r="DT472" s="3"/>
      <c r="DU472" s="3"/>
      <c r="DV472" s="3"/>
      <c r="DW472" s="3"/>
      <c r="DX472" s="3"/>
      <c r="DY472" s="3"/>
      <c r="DZ472" s="3"/>
      <c r="EA472" s="3"/>
      <c r="EB472" s="3"/>
      <c r="EC472" s="3"/>
      <c r="ED472" s="3"/>
      <c r="EE472" s="3"/>
      <c r="EF472" s="3"/>
      <c r="EG472" s="3"/>
      <c r="EH472" s="3"/>
      <c r="EI472" s="3"/>
      <c r="EJ472" s="3"/>
      <c r="EK472" s="3"/>
      <c r="EL472" s="3"/>
      <c r="EM472" s="3"/>
      <c r="EN472" s="3"/>
      <c r="EO472" s="3"/>
      <c r="EP472" s="3"/>
      <c r="EQ472" s="3"/>
      <c r="ER472" s="3"/>
      <c r="ES472" s="3"/>
      <c r="ET472" s="3"/>
      <c r="EU472" s="3"/>
      <c r="EV472" s="3"/>
      <c r="EW472" s="3"/>
      <c r="EX472" s="3"/>
      <c r="EY472" s="3"/>
      <c r="EZ472" s="3"/>
      <c r="FA472" s="3"/>
      <c r="FB472" s="3"/>
      <c r="FC472" s="3"/>
      <c r="FD472" s="3"/>
      <c r="FE472" s="3"/>
      <c r="FF472" s="3"/>
      <c r="FG472" s="3"/>
      <c r="FH472" s="3"/>
      <c r="FI472" s="3"/>
      <c r="FJ472" s="3"/>
      <c r="FK472" s="3"/>
      <c r="FL472" s="3"/>
      <c r="FM472" s="3"/>
      <c r="FN472" s="3"/>
      <c r="FO472" s="3"/>
      <c r="FP472" s="3"/>
      <c r="FQ472" s="3"/>
      <c r="FR472" s="3"/>
      <c r="FS472" s="3"/>
      <c r="FT472" s="3"/>
      <c r="FU472" s="3"/>
      <c r="FV472" s="3"/>
      <c r="FW472" s="19"/>
    </row>
    <row r="473" spans="1:179" ht="16.5" customHeight="1" x14ac:dyDescent="0.25">
      <c r="A473" s="43" t="s">
        <v>763</v>
      </c>
      <c r="B473" s="3"/>
      <c r="C473" s="3" t="s">
        <v>764</v>
      </c>
      <c r="D473" s="5" t="e">
        <f>VLOOKUP(F473,route!A:B,2,FALSE)</f>
        <v>#N/A</v>
      </c>
      <c r="E473" s="232"/>
      <c r="F473" s="349" t="s">
        <v>575</v>
      </c>
      <c r="G473" s="231" t="s">
        <v>2010</v>
      </c>
      <c r="H473" s="235"/>
      <c r="J473" s="6"/>
      <c r="M473" s="5" t="s">
        <v>813</v>
      </c>
      <c r="N473" s="21" t="s">
        <v>16</v>
      </c>
      <c r="O473" s="25" t="s">
        <v>16</v>
      </c>
      <c r="P473" s="25" t="s">
        <v>16</v>
      </c>
      <c r="Q473" s="25" t="s">
        <v>16</v>
      </c>
      <c r="R473" s="25" t="s">
        <v>16</v>
      </c>
      <c r="S473" s="25" t="s">
        <v>16</v>
      </c>
      <c r="T473" s="25" t="s">
        <v>16</v>
      </c>
      <c r="U473" s="25" t="s">
        <v>16</v>
      </c>
      <c r="V473" s="25"/>
      <c r="W473" s="25" t="s">
        <v>16</v>
      </c>
      <c r="X473" s="25" t="s">
        <v>16</v>
      </c>
      <c r="Y473" s="25" t="s">
        <v>16</v>
      </c>
      <c r="Z473" s="25" t="s">
        <v>16</v>
      </c>
      <c r="AA473" s="25" t="s">
        <v>16</v>
      </c>
      <c r="AB473" s="25"/>
      <c r="AC473" s="214"/>
      <c r="AD473" s="214"/>
      <c r="AE473" s="25" t="s">
        <v>16</v>
      </c>
      <c r="AF473" s="25" t="s">
        <v>16</v>
      </c>
      <c r="AG473" s="21" t="s">
        <v>16</v>
      </c>
      <c r="AH473" s="21" t="s">
        <v>16</v>
      </c>
      <c r="AI473" s="21" t="s">
        <v>16</v>
      </c>
      <c r="AJ473" s="21" t="s">
        <v>16</v>
      </c>
      <c r="AK473" s="21" t="s">
        <v>16</v>
      </c>
      <c r="AL473" s="21" t="s">
        <v>16</v>
      </c>
      <c r="AN473" s="52"/>
      <c r="AO473" s="95"/>
      <c r="AP473" s="315" t="e">
        <f>VLOOKUP(F473,'Monthly AMS report'!EF:EG,2,FALSE)</f>
        <v>#N/A</v>
      </c>
      <c r="AQ473" s="316"/>
      <c r="AR473" s="22"/>
      <c r="AS473" s="22"/>
      <c r="AT473" s="3"/>
      <c r="AV473" s="5"/>
      <c r="AW473" s="5"/>
      <c r="AX473" s="5"/>
      <c r="AY473" s="5"/>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c r="DG473" s="3"/>
      <c r="DH473" s="3"/>
      <c r="DI473" s="3"/>
      <c r="DJ473" s="3"/>
      <c r="DK473" s="3"/>
      <c r="DL473" s="3"/>
      <c r="DM473" s="3"/>
      <c r="DN473" s="3"/>
      <c r="DO473" s="3"/>
      <c r="DP473" s="3"/>
      <c r="DQ473" s="3"/>
      <c r="DR473" s="3"/>
      <c r="DS473" s="3"/>
      <c r="DT473" s="3"/>
      <c r="DU473" s="3"/>
      <c r="DV473" s="3"/>
      <c r="DW473" s="3"/>
      <c r="DX473" s="3"/>
      <c r="DY473" s="3"/>
      <c r="DZ473" s="3"/>
      <c r="EA473" s="3"/>
      <c r="EB473" s="3"/>
      <c r="EC473" s="3"/>
      <c r="ED473" s="3"/>
      <c r="EE473" s="3"/>
      <c r="EF473" s="3"/>
      <c r="EG473" s="3"/>
      <c r="EH473" s="3"/>
      <c r="EI473" s="3"/>
      <c r="EJ473" s="3"/>
      <c r="EK473" s="3"/>
      <c r="EL473" s="3"/>
      <c r="EM473" s="3"/>
      <c r="EN473" s="3"/>
      <c r="EO473" s="3"/>
      <c r="EP473" s="3"/>
      <c r="EQ473" s="3"/>
      <c r="ER473" s="3"/>
      <c r="ES473" s="3"/>
      <c r="ET473" s="3"/>
      <c r="EU473" s="3"/>
      <c r="EV473" s="3"/>
      <c r="EW473" s="3"/>
      <c r="EX473" s="3"/>
      <c r="EY473" s="3"/>
      <c r="EZ473" s="3"/>
      <c r="FA473" s="3"/>
      <c r="FB473" s="3"/>
      <c r="FC473" s="3"/>
      <c r="FD473" s="3"/>
      <c r="FE473" s="3"/>
      <c r="FF473" s="3"/>
      <c r="FG473" s="3"/>
      <c r="FH473" s="3"/>
      <c r="FI473" s="3"/>
      <c r="FJ473" s="3"/>
      <c r="FK473" s="3"/>
      <c r="FL473" s="3"/>
      <c r="FM473" s="3"/>
      <c r="FN473" s="3"/>
      <c r="FO473" s="3"/>
      <c r="FP473" s="3"/>
      <c r="FQ473" s="3"/>
      <c r="FR473" s="3"/>
      <c r="FS473" s="3"/>
      <c r="FT473" s="3"/>
      <c r="FU473" s="3"/>
      <c r="FV473" s="3"/>
      <c r="FW473" s="19"/>
    </row>
    <row r="474" spans="1:179" ht="16.5" customHeight="1" x14ac:dyDescent="0.25">
      <c r="A474" s="43" t="s">
        <v>767</v>
      </c>
      <c r="B474" s="3"/>
      <c r="C474" s="3" t="s">
        <v>768</v>
      </c>
      <c r="D474" s="5" t="e">
        <f>VLOOKUP(F474,route!A:B,2,FALSE)</f>
        <v>#N/A</v>
      </c>
      <c r="E474" s="232"/>
      <c r="F474" s="349" t="s">
        <v>576</v>
      </c>
      <c r="G474" s="231" t="s">
        <v>2011</v>
      </c>
      <c r="H474" s="235"/>
      <c r="J474" s="6"/>
      <c r="M474" s="5" t="s">
        <v>813</v>
      </c>
      <c r="N474" s="21" t="s">
        <v>16</v>
      </c>
      <c r="O474" s="25" t="s">
        <v>16</v>
      </c>
      <c r="P474" s="25" t="s">
        <v>16</v>
      </c>
      <c r="Q474" s="25" t="s">
        <v>16</v>
      </c>
      <c r="R474" s="25" t="s">
        <v>16</v>
      </c>
      <c r="S474" s="25" t="s">
        <v>16</v>
      </c>
      <c r="T474" s="25" t="s">
        <v>16</v>
      </c>
      <c r="U474" s="25" t="s">
        <v>16</v>
      </c>
      <c r="V474" s="25"/>
      <c r="W474" s="25" t="s">
        <v>16</v>
      </c>
      <c r="X474" s="25" t="s">
        <v>16</v>
      </c>
      <c r="Y474" s="25" t="s">
        <v>16</v>
      </c>
      <c r="Z474" s="25" t="s">
        <v>16</v>
      </c>
      <c r="AA474" s="25" t="s">
        <v>16</v>
      </c>
      <c r="AB474" s="25"/>
      <c r="AC474" s="214"/>
      <c r="AD474" s="214"/>
      <c r="AE474" s="25" t="s">
        <v>16</v>
      </c>
      <c r="AF474" s="25" t="s">
        <v>16</v>
      </c>
      <c r="AG474" s="21" t="s">
        <v>16</v>
      </c>
      <c r="AH474" s="21" t="s">
        <v>16</v>
      </c>
      <c r="AI474" s="21" t="s">
        <v>16</v>
      </c>
      <c r="AJ474" s="21" t="s">
        <v>16</v>
      </c>
      <c r="AK474" s="21" t="s">
        <v>16</v>
      </c>
      <c r="AL474" s="21" t="s">
        <v>16</v>
      </c>
      <c r="AN474" s="52"/>
      <c r="AO474" s="95"/>
      <c r="AP474" s="315" t="e">
        <f>VLOOKUP(F474,'Monthly AMS report'!EF:EG,2,FALSE)</f>
        <v>#N/A</v>
      </c>
      <c r="AQ474" s="316"/>
      <c r="AR474" s="22"/>
      <c r="AS474" s="22"/>
      <c r="AT474" s="3"/>
      <c r="AV474" s="5"/>
      <c r="AW474" s="5"/>
      <c r="AX474" s="5"/>
      <c r="AY474" s="5"/>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c r="DG474" s="3"/>
      <c r="DH474" s="3"/>
      <c r="DI474" s="3"/>
      <c r="DJ474" s="3"/>
      <c r="DK474" s="3"/>
      <c r="DL474" s="3"/>
      <c r="DM474" s="3"/>
      <c r="DN474" s="3"/>
      <c r="DO474" s="3"/>
      <c r="DP474" s="3"/>
      <c r="DQ474" s="3"/>
      <c r="DR474" s="3"/>
      <c r="DS474" s="3"/>
      <c r="DT474" s="3"/>
      <c r="DU474" s="3"/>
      <c r="DV474" s="3"/>
      <c r="DW474" s="3"/>
      <c r="DX474" s="3"/>
      <c r="DY474" s="3"/>
      <c r="DZ474" s="3"/>
      <c r="EA474" s="3"/>
      <c r="EB474" s="3"/>
      <c r="EC474" s="3"/>
      <c r="ED474" s="3"/>
      <c r="EE474" s="3"/>
      <c r="EF474" s="3"/>
      <c r="EG474" s="3"/>
      <c r="EH474" s="3"/>
      <c r="EI474" s="3"/>
      <c r="EJ474" s="3"/>
      <c r="EK474" s="3"/>
      <c r="EL474" s="3"/>
      <c r="EM474" s="3"/>
      <c r="EN474" s="3"/>
      <c r="EO474" s="3"/>
      <c r="EP474" s="3"/>
      <c r="EQ474" s="3"/>
      <c r="ER474" s="3"/>
      <c r="ES474" s="3"/>
      <c r="ET474" s="3"/>
      <c r="EU474" s="3"/>
      <c r="EV474" s="3"/>
      <c r="EW474" s="3"/>
      <c r="EX474" s="3"/>
      <c r="EY474" s="3"/>
      <c r="EZ474" s="3"/>
      <c r="FA474" s="3"/>
      <c r="FB474" s="3"/>
      <c r="FC474" s="3"/>
      <c r="FD474" s="3"/>
      <c r="FE474" s="3"/>
      <c r="FF474" s="3"/>
      <c r="FG474" s="3"/>
      <c r="FH474" s="3"/>
      <c r="FI474" s="3"/>
      <c r="FJ474" s="3"/>
      <c r="FK474" s="3"/>
      <c r="FL474" s="3"/>
      <c r="FM474" s="3"/>
      <c r="FN474" s="3"/>
      <c r="FO474" s="3"/>
      <c r="FP474" s="3"/>
      <c r="FQ474" s="3"/>
      <c r="FR474" s="3"/>
      <c r="FS474" s="3"/>
      <c r="FT474" s="3"/>
      <c r="FU474" s="3"/>
      <c r="FV474" s="3"/>
      <c r="FW474" s="19"/>
    </row>
    <row r="475" spans="1:179" ht="16.5" customHeight="1" x14ac:dyDescent="0.25">
      <c r="A475" s="43" t="s">
        <v>771</v>
      </c>
      <c r="B475" s="3"/>
      <c r="C475" s="3" t="s">
        <v>772</v>
      </c>
      <c r="D475" s="5" t="e">
        <f>VLOOKUP(F475,route!A:B,2,FALSE)</f>
        <v>#N/A</v>
      </c>
      <c r="E475" s="232"/>
      <c r="F475" s="349" t="s">
        <v>577</v>
      </c>
      <c r="G475" s="231" t="s">
        <v>2012</v>
      </c>
      <c r="H475" s="235"/>
      <c r="J475" s="6"/>
      <c r="M475" s="5" t="s">
        <v>813</v>
      </c>
      <c r="N475" s="21" t="s">
        <v>16</v>
      </c>
      <c r="O475" s="25" t="s">
        <v>16</v>
      </c>
      <c r="P475" s="25" t="s">
        <v>16</v>
      </c>
      <c r="Q475" s="25" t="s">
        <v>16</v>
      </c>
      <c r="R475" s="25" t="s">
        <v>16</v>
      </c>
      <c r="S475" s="25" t="s">
        <v>16</v>
      </c>
      <c r="T475" s="25" t="s">
        <v>16</v>
      </c>
      <c r="U475" s="25" t="s">
        <v>16</v>
      </c>
      <c r="V475" s="25"/>
      <c r="W475" s="25" t="s">
        <v>16</v>
      </c>
      <c r="X475" s="25" t="s">
        <v>16</v>
      </c>
      <c r="Y475" s="25" t="s">
        <v>16</v>
      </c>
      <c r="Z475" s="25" t="s">
        <v>16</v>
      </c>
      <c r="AA475" s="25" t="s">
        <v>16</v>
      </c>
      <c r="AB475" s="25"/>
      <c r="AC475" s="214"/>
      <c r="AD475" s="214"/>
      <c r="AE475" s="25" t="s">
        <v>16</v>
      </c>
      <c r="AF475" s="25" t="s">
        <v>16</v>
      </c>
      <c r="AG475" s="21" t="s">
        <v>16</v>
      </c>
      <c r="AH475" s="21" t="s">
        <v>16</v>
      </c>
      <c r="AI475" s="21" t="s">
        <v>16</v>
      </c>
      <c r="AJ475" s="21" t="s">
        <v>16</v>
      </c>
      <c r="AK475" s="21" t="s">
        <v>16</v>
      </c>
      <c r="AL475" s="21" t="s">
        <v>16</v>
      </c>
      <c r="AN475" s="52"/>
      <c r="AO475" s="95"/>
      <c r="AP475" s="315" t="e">
        <f>VLOOKUP(F475,'Monthly AMS report'!EF:EG,2,FALSE)</f>
        <v>#N/A</v>
      </c>
      <c r="AQ475" s="316"/>
      <c r="AR475" s="22"/>
      <c r="AS475" s="22"/>
      <c r="AT475" s="3"/>
      <c r="AV475" s="5"/>
      <c r="AW475" s="5"/>
      <c r="AX475" s="5"/>
      <c r="AY475" s="5"/>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c r="DG475" s="3"/>
      <c r="DH475" s="3"/>
      <c r="DI475" s="3"/>
      <c r="DJ475" s="3"/>
      <c r="DK475" s="3"/>
      <c r="DL475" s="3"/>
      <c r="DM475" s="3"/>
      <c r="DN475" s="3"/>
      <c r="DO475" s="3"/>
      <c r="DP475" s="3"/>
      <c r="DQ475" s="3"/>
      <c r="DR475" s="3"/>
      <c r="DS475" s="3"/>
      <c r="DT475" s="3"/>
      <c r="DU475" s="3"/>
      <c r="DV475" s="3"/>
      <c r="DW475" s="3"/>
      <c r="DX475" s="3"/>
      <c r="DY475" s="3"/>
      <c r="DZ475" s="3"/>
      <c r="EA475" s="3"/>
      <c r="EB475" s="3"/>
      <c r="EC475" s="3"/>
      <c r="ED475" s="3"/>
      <c r="EE475" s="3"/>
      <c r="EF475" s="3"/>
      <c r="EG475" s="3"/>
      <c r="EH475" s="3"/>
      <c r="EI475" s="3"/>
      <c r="EJ475" s="3"/>
      <c r="EK475" s="3"/>
      <c r="EL475" s="3"/>
      <c r="EM475" s="3"/>
      <c r="EN475" s="3"/>
      <c r="EO475" s="3"/>
      <c r="EP475" s="3"/>
      <c r="EQ475" s="3"/>
      <c r="ER475" s="3"/>
      <c r="ES475" s="3"/>
      <c r="ET475" s="3"/>
      <c r="EU475" s="3"/>
      <c r="EV475" s="3"/>
      <c r="EW475" s="3"/>
      <c r="EX475" s="3"/>
      <c r="EY475" s="3"/>
      <c r="EZ475" s="3"/>
      <c r="FA475" s="3"/>
      <c r="FB475" s="3"/>
      <c r="FC475" s="3"/>
      <c r="FD475" s="3"/>
      <c r="FE475" s="3"/>
      <c r="FF475" s="3"/>
      <c r="FG475" s="3"/>
      <c r="FH475" s="3"/>
      <c r="FI475" s="3"/>
      <c r="FJ475" s="3"/>
      <c r="FK475" s="3"/>
      <c r="FL475" s="3"/>
      <c r="FM475" s="3"/>
      <c r="FN475" s="3"/>
      <c r="FO475" s="3"/>
      <c r="FP475" s="3"/>
      <c r="FQ475" s="3"/>
      <c r="FR475" s="3"/>
      <c r="FS475" s="3"/>
      <c r="FT475" s="3"/>
      <c r="FU475" s="3"/>
      <c r="FV475" s="3"/>
      <c r="FW475" s="19"/>
    </row>
    <row r="476" spans="1:179" ht="16.5" customHeight="1" x14ac:dyDescent="0.25">
      <c r="A476" s="43" t="s">
        <v>2013</v>
      </c>
      <c r="B476" s="3"/>
      <c r="C476" s="3" t="s">
        <v>2014</v>
      </c>
      <c r="D476" s="5" t="str">
        <f>VLOOKUP(F476,route!A:B,2,FALSE)</f>
        <v>MS2P Feed Dryer</v>
      </c>
      <c r="E476" s="232"/>
      <c r="F476" s="355" t="s">
        <v>578</v>
      </c>
      <c r="G476" s="231" t="s">
        <v>2015</v>
      </c>
      <c r="H476" s="235"/>
      <c r="J476" s="6"/>
      <c r="M476" s="5" t="s">
        <v>813</v>
      </c>
      <c r="N476" s="25" t="s">
        <v>16</v>
      </c>
      <c r="O476" s="25" t="s">
        <v>16</v>
      </c>
      <c r="P476" s="25" t="s">
        <v>16</v>
      </c>
      <c r="Q476" s="25" t="s">
        <v>16</v>
      </c>
      <c r="R476" s="25" t="s">
        <v>16</v>
      </c>
      <c r="S476" s="25" t="s">
        <v>16</v>
      </c>
      <c r="T476" s="25" t="s">
        <v>16</v>
      </c>
      <c r="U476" s="25" t="s">
        <v>16</v>
      </c>
      <c r="V476" s="25"/>
      <c r="W476" s="25" t="s">
        <v>16</v>
      </c>
      <c r="X476" s="25" t="s">
        <v>16</v>
      </c>
      <c r="Y476" s="25" t="s">
        <v>16</v>
      </c>
      <c r="Z476" s="25" t="s">
        <v>16</v>
      </c>
      <c r="AA476" s="25" t="s">
        <v>16</v>
      </c>
      <c r="AB476" s="25"/>
      <c r="AC476" s="214"/>
      <c r="AD476" s="214"/>
      <c r="AE476" s="25" t="s">
        <v>16</v>
      </c>
      <c r="AF476" s="25" t="s">
        <v>16</v>
      </c>
      <c r="AG476" s="21" t="s">
        <v>16</v>
      </c>
      <c r="AH476" s="21" t="s">
        <v>16</v>
      </c>
      <c r="AI476" s="21" t="s">
        <v>16</v>
      </c>
      <c r="AJ476" s="21" t="s">
        <v>16</v>
      </c>
      <c r="AK476" s="21" t="s">
        <v>16</v>
      </c>
      <c r="AL476" s="21" t="s">
        <v>16</v>
      </c>
      <c r="AN476" s="52"/>
      <c r="AO476" s="95"/>
      <c r="AP476" s="315" t="e">
        <f>VLOOKUP(F476,'Monthly AMS report'!EH:EI,2,FALSE)</f>
        <v>#N/A</v>
      </c>
      <c r="AQ476" s="316"/>
      <c r="AR476" s="22"/>
      <c r="AS476" s="22"/>
      <c r="AT476" s="3"/>
      <c r="AV476" s="5"/>
      <c r="AW476" s="5"/>
      <c r="AX476" s="5"/>
      <c r="AY476" s="5"/>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c r="DG476" s="3"/>
      <c r="DH476" s="3"/>
      <c r="DI476" s="3"/>
      <c r="DJ476" s="3"/>
      <c r="DK476" s="3"/>
      <c r="DL476" s="3"/>
      <c r="DM476" s="3"/>
      <c r="DN476" s="3"/>
      <c r="DO476" s="3"/>
      <c r="DP476" s="3"/>
      <c r="DQ476" s="3"/>
      <c r="DR476" s="3"/>
      <c r="DS476" s="3"/>
      <c r="DT476" s="3"/>
      <c r="DU476" s="3"/>
      <c r="DV476" s="3"/>
      <c r="DW476" s="3"/>
      <c r="DX476" s="3"/>
      <c r="DY476" s="3"/>
      <c r="DZ476" s="3"/>
      <c r="EA476" s="3"/>
      <c r="EB476" s="3"/>
      <c r="EC476" s="3"/>
      <c r="ED476" s="3"/>
      <c r="EE476" s="3"/>
      <c r="EF476" s="3"/>
      <c r="EG476" s="3"/>
      <c r="EH476" s="3"/>
      <c r="EI476" s="3"/>
      <c r="EJ476" s="3"/>
      <c r="EK476" s="3"/>
      <c r="EL476" s="3"/>
      <c r="EM476" s="3"/>
      <c r="EN476" s="3"/>
      <c r="EO476" s="3"/>
      <c r="EP476" s="3"/>
      <c r="EQ476" s="3"/>
      <c r="ER476" s="3"/>
      <c r="ES476" s="3"/>
      <c r="ET476" s="3"/>
      <c r="EU476" s="3"/>
      <c r="EV476" s="3"/>
      <c r="EW476" s="3"/>
      <c r="EX476" s="3"/>
      <c r="EY476" s="3"/>
      <c r="EZ476" s="3"/>
      <c r="FA476" s="3"/>
      <c r="FB476" s="3"/>
      <c r="FC476" s="3"/>
      <c r="FD476" s="3"/>
      <c r="FE476" s="3"/>
      <c r="FF476" s="3"/>
      <c r="FG476" s="3"/>
      <c r="FH476" s="3"/>
      <c r="FI476" s="3"/>
      <c r="FJ476" s="3"/>
      <c r="FK476" s="3"/>
      <c r="FL476" s="3"/>
      <c r="FM476" s="3"/>
      <c r="FN476" s="3"/>
      <c r="FO476" s="3"/>
      <c r="FP476" s="3"/>
      <c r="FQ476" s="3"/>
      <c r="FR476" s="3"/>
      <c r="FS476" s="3"/>
      <c r="FT476" s="3"/>
      <c r="FU476" s="3"/>
      <c r="FV476" s="3"/>
      <c r="FW476" s="19"/>
    </row>
    <row r="477" spans="1:179" ht="16.5" customHeight="1" x14ac:dyDescent="0.25">
      <c r="A477" s="43" t="s">
        <v>2016</v>
      </c>
      <c r="B477" s="3"/>
      <c r="C477" s="3" t="s">
        <v>2017</v>
      </c>
      <c r="D477" s="362" t="str">
        <f>VLOOKUP(F477,route!A:B,2,FALSE)</f>
        <v>P1 Curd</v>
      </c>
      <c r="E477" s="232"/>
      <c r="F477" s="355" t="s">
        <v>579</v>
      </c>
      <c r="G477" s="357" t="s">
        <v>2018</v>
      </c>
      <c r="H477" s="235"/>
      <c r="J477" s="6"/>
      <c r="M477" s="5" t="s">
        <v>1479</v>
      </c>
      <c r="N477" s="25" t="s">
        <v>16</v>
      </c>
      <c r="O477" s="25" t="s">
        <v>16</v>
      </c>
      <c r="P477" s="25" t="s">
        <v>16</v>
      </c>
      <c r="Q477" s="25" t="s">
        <v>16</v>
      </c>
      <c r="R477" s="25" t="s">
        <v>16</v>
      </c>
      <c r="S477" s="25" t="s">
        <v>16</v>
      </c>
      <c r="T477" s="25" t="s">
        <v>16</v>
      </c>
      <c r="U477" s="25" t="s">
        <v>16</v>
      </c>
      <c r="V477" s="25"/>
      <c r="W477" s="25" t="s">
        <v>16</v>
      </c>
      <c r="X477" s="25" t="s">
        <v>16</v>
      </c>
      <c r="Y477" s="25" t="s">
        <v>16</v>
      </c>
      <c r="Z477" s="25" t="s">
        <v>16</v>
      </c>
      <c r="AA477" s="25" t="s">
        <v>16</v>
      </c>
      <c r="AB477" s="25"/>
      <c r="AC477" s="214"/>
      <c r="AD477" s="214"/>
      <c r="AE477" s="25" t="s">
        <v>16</v>
      </c>
      <c r="AF477" s="25" t="s">
        <v>16</v>
      </c>
      <c r="AG477" s="21" t="s">
        <v>16</v>
      </c>
      <c r="AH477" s="21" t="s">
        <v>16</v>
      </c>
      <c r="AI477" s="21" t="s">
        <v>16</v>
      </c>
      <c r="AJ477" s="21" t="s">
        <v>16</v>
      </c>
      <c r="AK477" s="21" t="s">
        <v>16</v>
      </c>
      <c r="AL477" s="21" t="s">
        <v>16</v>
      </c>
      <c r="AN477" s="52"/>
      <c r="AO477" s="95"/>
      <c r="AP477" s="315" t="e">
        <f>VLOOKUP(F477,'Monthly AMS report'!ER:ES,2,FALSE)</f>
        <v>#N/A</v>
      </c>
      <c r="AQ477" s="316"/>
      <c r="AR477" s="22"/>
      <c r="AS477" s="22"/>
      <c r="AT477" s="3"/>
      <c r="AV477" s="5"/>
      <c r="AW477" s="5"/>
      <c r="AX477" s="5"/>
      <c r="AY477" s="5"/>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c r="EE477" s="3"/>
      <c r="EF477" s="3"/>
      <c r="EG477" s="3"/>
      <c r="EH477" s="3"/>
      <c r="EI477" s="3"/>
      <c r="EJ477" s="3"/>
      <c r="EK477" s="3"/>
      <c r="EL477" s="3"/>
      <c r="EM477" s="3"/>
      <c r="EN477" s="3"/>
      <c r="EO477" s="3"/>
      <c r="EP477" s="3"/>
      <c r="EQ477" s="3"/>
      <c r="ER477" s="3"/>
      <c r="ES477" s="3"/>
      <c r="ET477" s="3"/>
      <c r="EU477" s="3"/>
      <c r="EV477" s="3"/>
      <c r="EW477" s="3"/>
      <c r="EX477" s="3"/>
      <c r="EY477" s="3"/>
      <c r="EZ477" s="3"/>
      <c r="FA477" s="3"/>
      <c r="FB477" s="3"/>
      <c r="FC477" s="3"/>
      <c r="FD477" s="3"/>
      <c r="FE477" s="3"/>
      <c r="FF477" s="3"/>
      <c r="FG477" s="3"/>
      <c r="FH477" s="3"/>
      <c r="FI477" s="3"/>
      <c r="FJ477" s="3"/>
      <c r="FK477" s="3"/>
      <c r="FL477" s="3"/>
      <c r="FM477" s="3"/>
      <c r="FN477" s="3"/>
      <c r="FO477" s="3"/>
      <c r="FP477" s="3"/>
      <c r="FQ477" s="3"/>
      <c r="FR477" s="3"/>
      <c r="FS477" s="3"/>
      <c r="FT477" s="3"/>
      <c r="FU477" s="3"/>
      <c r="FV477" s="3"/>
      <c r="FW477" s="19"/>
    </row>
    <row r="478" spans="1:179" ht="16.5" customHeight="1" x14ac:dyDescent="0.25">
      <c r="A478" s="43" t="s">
        <v>2019</v>
      </c>
      <c r="B478" s="3"/>
      <c r="C478" s="3" t="s">
        <v>2020</v>
      </c>
      <c r="D478" s="362" t="str">
        <f>VLOOKUP(F478,route!A:B,2,FALSE)</f>
        <v>P1 Curd</v>
      </c>
      <c r="E478" s="232"/>
      <c r="F478" s="355" t="s">
        <v>580</v>
      </c>
      <c r="G478" s="357" t="s">
        <v>2021</v>
      </c>
      <c r="H478" s="235"/>
      <c r="J478" s="6"/>
      <c r="M478" s="5" t="s">
        <v>1479</v>
      </c>
      <c r="N478" s="25" t="s">
        <v>16</v>
      </c>
      <c r="O478" s="25" t="s">
        <v>16</v>
      </c>
      <c r="P478" s="25" t="s">
        <v>16</v>
      </c>
      <c r="Q478" s="25" t="s">
        <v>16</v>
      </c>
      <c r="R478" s="25" t="s">
        <v>16</v>
      </c>
      <c r="S478" s="25" t="s">
        <v>16</v>
      </c>
      <c r="T478" s="25" t="s">
        <v>16</v>
      </c>
      <c r="U478" s="25" t="s">
        <v>16</v>
      </c>
      <c r="V478" s="25"/>
      <c r="W478" s="25" t="s">
        <v>16</v>
      </c>
      <c r="X478" s="25" t="s">
        <v>16</v>
      </c>
      <c r="Y478" s="25" t="s">
        <v>16</v>
      </c>
      <c r="Z478" s="25" t="s">
        <v>16</v>
      </c>
      <c r="AA478" s="25" t="s">
        <v>16</v>
      </c>
      <c r="AB478" s="25"/>
      <c r="AC478" s="214"/>
      <c r="AD478" s="214"/>
      <c r="AE478" s="25" t="s">
        <v>16</v>
      </c>
      <c r="AF478" s="25" t="s">
        <v>16</v>
      </c>
      <c r="AG478" s="21" t="s">
        <v>16</v>
      </c>
      <c r="AH478" s="21" t="s">
        <v>16</v>
      </c>
      <c r="AI478" s="21" t="s">
        <v>16</v>
      </c>
      <c r="AJ478" s="21" t="s">
        <v>16</v>
      </c>
      <c r="AK478" s="21" t="s">
        <v>16</v>
      </c>
      <c r="AL478" s="21" t="s">
        <v>16</v>
      </c>
      <c r="AM478" s="24"/>
      <c r="AN478" s="52"/>
      <c r="AO478" s="95"/>
      <c r="AP478" s="315" t="e">
        <f>VLOOKUP(F478,'Monthly AMS report'!ER:ES,2,FALSE)</f>
        <v>#N/A</v>
      </c>
      <c r="AQ478" s="316"/>
      <c r="AR478" s="22"/>
      <c r="AS478" s="22"/>
      <c r="AT478" s="3"/>
      <c r="AV478" s="5"/>
      <c r="AW478" s="5"/>
      <c r="AX478" s="5"/>
      <c r="AY478" s="5"/>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c r="EE478" s="3"/>
      <c r="EF478" s="3"/>
      <c r="EG478" s="3"/>
      <c r="EH478" s="3"/>
      <c r="EI478" s="3"/>
      <c r="EJ478" s="3"/>
      <c r="EK478" s="3"/>
      <c r="EL478" s="3"/>
      <c r="EM478" s="3"/>
      <c r="EN478" s="3"/>
      <c r="EO478" s="3"/>
      <c r="EP478" s="3"/>
      <c r="EQ478" s="3"/>
      <c r="ER478" s="3"/>
      <c r="ES478" s="3"/>
      <c r="ET478" s="3"/>
      <c r="EU478" s="3"/>
      <c r="EV478" s="3"/>
      <c r="EW478" s="3"/>
      <c r="EX478" s="3"/>
      <c r="EY478" s="3"/>
      <c r="EZ478" s="3"/>
      <c r="FA478" s="3"/>
      <c r="FB478" s="3"/>
      <c r="FC478" s="3"/>
      <c r="FD478" s="3"/>
      <c r="FE478" s="3"/>
      <c r="FF478" s="3"/>
      <c r="FG478" s="3"/>
      <c r="FH478" s="3"/>
      <c r="FI478" s="3"/>
      <c r="FJ478" s="3"/>
      <c r="FK478" s="3"/>
      <c r="FL478" s="3"/>
      <c r="FM478" s="3"/>
      <c r="FN478" s="3"/>
      <c r="FO478" s="3"/>
      <c r="FP478" s="3"/>
      <c r="FQ478" s="3"/>
      <c r="FR478" s="3"/>
      <c r="FS478" s="3"/>
      <c r="FT478" s="3"/>
      <c r="FU478" s="3"/>
      <c r="FV478" s="3"/>
      <c r="FW478" s="19"/>
    </row>
    <row r="479" spans="1:179" ht="16.5" customHeight="1" x14ac:dyDescent="0.25">
      <c r="A479" s="43" t="s">
        <v>2022</v>
      </c>
      <c r="B479" s="3"/>
      <c r="C479" s="43" t="s">
        <v>2023</v>
      </c>
      <c r="D479" s="362" t="str">
        <f>VLOOKUP(F479,route!A:B,2,FALSE)</f>
        <v>P3 Dryer</v>
      </c>
      <c r="E479" s="232"/>
      <c r="F479" s="355" t="s">
        <v>581</v>
      </c>
      <c r="G479" s="357" t="s">
        <v>2023</v>
      </c>
      <c r="H479" s="235"/>
      <c r="J479" s="6"/>
      <c r="M479" s="5" t="s">
        <v>1479</v>
      </c>
      <c r="N479" s="25" t="s">
        <v>16</v>
      </c>
      <c r="O479" s="25" t="s">
        <v>16</v>
      </c>
      <c r="P479" s="25" t="s">
        <v>16</v>
      </c>
      <c r="Q479" s="25" t="s">
        <v>16</v>
      </c>
      <c r="R479" s="25" t="s">
        <v>16</v>
      </c>
      <c r="S479" s="25" t="s">
        <v>16</v>
      </c>
      <c r="T479" s="25" t="s">
        <v>16</v>
      </c>
      <c r="U479" s="25" t="s">
        <v>16</v>
      </c>
      <c r="V479" s="25"/>
      <c r="W479" s="25" t="s">
        <v>16</v>
      </c>
      <c r="X479" s="25" t="s">
        <v>16</v>
      </c>
      <c r="Y479" s="25" t="s">
        <v>16</v>
      </c>
      <c r="Z479" s="25" t="s">
        <v>16</v>
      </c>
      <c r="AA479" s="25" t="s">
        <v>16</v>
      </c>
      <c r="AB479" s="25"/>
      <c r="AC479" s="214"/>
      <c r="AD479" s="214"/>
      <c r="AE479" s="25" t="s">
        <v>16</v>
      </c>
      <c r="AF479" s="25" t="s">
        <v>16</v>
      </c>
      <c r="AG479" s="21" t="s">
        <v>16</v>
      </c>
      <c r="AH479" s="21" t="s">
        <v>16</v>
      </c>
      <c r="AI479" s="21" t="s">
        <v>16</v>
      </c>
      <c r="AJ479" s="21" t="s">
        <v>16</v>
      </c>
      <c r="AK479" s="21" t="s">
        <v>16</v>
      </c>
      <c r="AL479" s="21" t="s">
        <v>16</v>
      </c>
      <c r="AN479" s="52"/>
      <c r="AO479" s="95"/>
      <c r="AP479" s="315" t="e">
        <f>VLOOKUP(F479,'Monthly AMS report'!ER:ES,2,FALSE)</f>
        <v>#N/A</v>
      </c>
      <c r="AQ479" s="316"/>
      <c r="AR479" s="22"/>
      <c r="AS479" s="22"/>
      <c r="AT479" s="3"/>
      <c r="AV479" s="5"/>
      <c r="AW479" s="5"/>
      <c r="AX479" s="5"/>
      <c r="AY479" s="5"/>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c r="DG479" s="3"/>
      <c r="DH479" s="3"/>
      <c r="DI479" s="3"/>
      <c r="DJ479" s="3"/>
      <c r="DK479" s="3"/>
      <c r="DL479" s="3"/>
      <c r="DM479" s="3"/>
      <c r="DN479" s="3"/>
      <c r="DO479" s="3"/>
      <c r="DP479" s="3"/>
      <c r="DQ479" s="3"/>
      <c r="DR479" s="3"/>
      <c r="DS479" s="3"/>
      <c r="DT479" s="3"/>
      <c r="DU479" s="3"/>
      <c r="DV479" s="3"/>
      <c r="DW479" s="3"/>
      <c r="DX479" s="3"/>
      <c r="DY479" s="3"/>
      <c r="DZ479" s="3"/>
      <c r="EA479" s="3"/>
      <c r="EB479" s="3"/>
      <c r="EC479" s="3"/>
      <c r="ED479" s="3"/>
      <c r="EE479" s="3"/>
      <c r="EF479" s="3"/>
      <c r="EG479" s="3"/>
      <c r="EH479" s="3"/>
      <c r="EI479" s="3"/>
      <c r="EJ479" s="3"/>
      <c r="EK479" s="3"/>
      <c r="EL479" s="3"/>
      <c r="EM479" s="3"/>
      <c r="EN479" s="3"/>
      <c r="EO479" s="3"/>
      <c r="EP479" s="3"/>
      <c r="EQ479" s="3"/>
      <c r="ER479" s="3"/>
      <c r="ES479" s="3"/>
      <c r="ET479" s="3"/>
      <c r="EU479" s="3"/>
      <c r="EV479" s="3"/>
      <c r="EW479" s="3"/>
      <c r="EX479" s="3"/>
      <c r="EY479" s="3"/>
      <c r="EZ479" s="3"/>
      <c r="FA479" s="3"/>
      <c r="FB479" s="3"/>
      <c r="FC479" s="3"/>
      <c r="FD479" s="3"/>
      <c r="FE479" s="3"/>
      <c r="FF479" s="3"/>
      <c r="FG479" s="3"/>
      <c r="FH479" s="3"/>
      <c r="FI479" s="3"/>
      <c r="FJ479" s="3"/>
      <c r="FK479" s="3"/>
      <c r="FL479" s="3"/>
      <c r="FM479" s="3"/>
      <c r="FN479" s="3"/>
      <c r="FO479" s="3"/>
      <c r="FP479" s="3"/>
      <c r="FQ479" s="3"/>
      <c r="FR479" s="3"/>
      <c r="FS479" s="3"/>
      <c r="FT479" s="3"/>
      <c r="FU479" s="3"/>
      <c r="FV479" s="3"/>
      <c r="FW479" s="19"/>
    </row>
    <row r="480" spans="1:179" ht="16.5" customHeight="1" x14ac:dyDescent="0.25">
      <c r="A480" s="43" t="s">
        <v>2024</v>
      </c>
      <c r="B480" s="3"/>
      <c r="C480" s="43" t="s">
        <v>2025</v>
      </c>
      <c r="D480" s="362" t="str">
        <f>VLOOKUP(F480,route!A:B,2,FALSE)</f>
        <v>P3 Dryer</v>
      </c>
      <c r="E480" s="232"/>
      <c r="F480" s="355" t="s">
        <v>582</v>
      </c>
      <c r="G480" s="357" t="s">
        <v>2025</v>
      </c>
      <c r="H480" s="235"/>
      <c r="J480" s="6"/>
      <c r="M480" s="5" t="s">
        <v>1479</v>
      </c>
      <c r="N480" s="25" t="s">
        <v>16</v>
      </c>
      <c r="O480" s="25" t="s">
        <v>16</v>
      </c>
      <c r="P480" s="25" t="s">
        <v>16</v>
      </c>
      <c r="Q480" s="25" t="s">
        <v>16</v>
      </c>
      <c r="R480" s="25" t="s">
        <v>16</v>
      </c>
      <c r="S480" s="25" t="s">
        <v>16</v>
      </c>
      <c r="T480" s="25" t="s">
        <v>16</v>
      </c>
      <c r="U480" s="25" t="s">
        <v>16</v>
      </c>
      <c r="V480" s="25"/>
      <c r="W480" s="25" t="s">
        <v>16</v>
      </c>
      <c r="X480" s="25" t="s">
        <v>16</v>
      </c>
      <c r="Y480" s="25" t="s">
        <v>16</v>
      </c>
      <c r="Z480" s="25" t="s">
        <v>16</v>
      </c>
      <c r="AA480" s="25" t="s">
        <v>16</v>
      </c>
      <c r="AB480" s="25"/>
      <c r="AC480" s="214"/>
      <c r="AD480" s="214"/>
      <c r="AE480" s="25" t="s">
        <v>16</v>
      </c>
      <c r="AF480" s="25" t="s">
        <v>16</v>
      </c>
      <c r="AG480" s="21" t="s">
        <v>16</v>
      </c>
      <c r="AH480" s="21" t="s">
        <v>16</v>
      </c>
      <c r="AI480" s="21" t="s">
        <v>16</v>
      </c>
      <c r="AJ480" s="21" t="s">
        <v>16</v>
      </c>
      <c r="AK480" s="21" t="s">
        <v>16</v>
      </c>
      <c r="AL480" s="21" t="s">
        <v>16</v>
      </c>
      <c r="AM480" s="24"/>
      <c r="AN480" s="52"/>
      <c r="AO480" s="95"/>
      <c r="AP480" s="315" t="e">
        <f>VLOOKUP(F480,'Monthly AMS report'!ER:ES,2,FALSE)</f>
        <v>#N/A</v>
      </c>
      <c r="AQ480" s="316"/>
      <c r="AR480" s="22"/>
      <c r="AS480" s="22"/>
      <c r="AT480" s="3"/>
      <c r="AV480" s="5"/>
      <c r="AW480" s="5"/>
      <c r="AX480" s="5"/>
      <c r="AY480" s="5"/>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c r="DG480" s="3"/>
      <c r="DH480" s="3"/>
      <c r="DI480" s="3"/>
      <c r="DJ480" s="3"/>
      <c r="DK480" s="3"/>
      <c r="DL480" s="3"/>
      <c r="DM480" s="3"/>
      <c r="DN480" s="3"/>
      <c r="DO480" s="3"/>
      <c r="DP480" s="3"/>
      <c r="DQ480" s="3"/>
      <c r="DR480" s="3"/>
      <c r="DS480" s="3"/>
      <c r="DT480" s="3"/>
      <c r="DU480" s="3"/>
      <c r="DV480" s="3"/>
      <c r="DW480" s="3"/>
      <c r="DX480" s="3"/>
      <c r="DY480" s="3"/>
      <c r="DZ480" s="3"/>
      <c r="EA480" s="3"/>
      <c r="EB480" s="3"/>
      <c r="EC480" s="3"/>
      <c r="ED480" s="3"/>
      <c r="EE480" s="3"/>
      <c r="EF480" s="3"/>
      <c r="EG480" s="3"/>
      <c r="EH480" s="3"/>
      <c r="EI480" s="3"/>
      <c r="EJ480" s="3"/>
      <c r="EK480" s="3"/>
      <c r="EL480" s="3"/>
      <c r="EM480" s="3"/>
      <c r="EN480" s="3"/>
      <c r="EO480" s="3"/>
      <c r="EP480" s="3"/>
      <c r="EQ480" s="3"/>
      <c r="ER480" s="3"/>
      <c r="ES480" s="3"/>
      <c r="ET480" s="3"/>
      <c r="EU480" s="3"/>
      <c r="EV480" s="3"/>
      <c r="EW480" s="3"/>
      <c r="EX480" s="3"/>
      <c r="EY480" s="3"/>
      <c r="EZ480" s="3"/>
      <c r="FA480" s="3"/>
      <c r="FB480" s="3"/>
      <c r="FC480" s="3"/>
      <c r="FD480" s="3"/>
      <c r="FE480" s="3"/>
      <c r="FF480" s="3"/>
      <c r="FG480" s="3"/>
      <c r="FH480" s="3"/>
      <c r="FI480" s="3"/>
      <c r="FJ480" s="3"/>
      <c r="FK480" s="3"/>
      <c r="FL480" s="3"/>
      <c r="FM480" s="3"/>
      <c r="FN480" s="3"/>
      <c r="FO480" s="3"/>
      <c r="FP480" s="3"/>
      <c r="FQ480" s="3"/>
      <c r="FR480" s="3"/>
      <c r="FS480" s="3"/>
      <c r="FT480" s="3"/>
      <c r="FU480" s="3"/>
      <c r="FV480" s="3"/>
      <c r="FW480" s="19"/>
    </row>
    <row r="481" spans="1:179" ht="16.5" customHeight="1" x14ac:dyDescent="0.25">
      <c r="A481" s="43" t="s">
        <v>2026</v>
      </c>
      <c r="B481" s="3"/>
      <c r="C481" s="43" t="s">
        <v>2027</v>
      </c>
      <c r="D481" s="362" t="str">
        <f>VLOOKUP(F481,route!A:B,2,FALSE)</f>
        <v>P3 Dryer</v>
      </c>
      <c r="E481" s="232"/>
      <c r="F481" s="355" t="s">
        <v>583</v>
      </c>
      <c r="G481" s="357" t="s">
        <v>2027</v>
      </c>
      <c r="H481" s="235"/>
      <c r="J481" s="6"/>
      <c r="M481" s="5" t="s">
        <v>1479</v>
      </c>
      <c r="N481" s="25" t="s">
        <v>16</v>
      </c>
      <c r="O481" s="25" t="s">
        <v>16</v>
      </c>
      <c r="P481" s="25" t="s">
        <v>16</v>
      </c>
      <c r="Q481" s="25" t="s">
        <v>16</v>
      </c>
      <c r="R481" s="25" t="s">
        <v>16</v>
      </c>
      <c r="S481" s="25" t="s">
        <v>16</v>
      </c>
      <c r="T481" s="25" t="s">
        <v>16</v>
      </c>
      <c r="U481" s="25" t="s">
        <v>16</v>
      </c>
      <c r="V481" s="25"/>
      <c r="W481" s="25" t="s">
        <v>16</v>
      </c>
      <c r="X481" s="25" t="s">
        <v>16</v>
      </c>
      <c r="Y481" s="25" t="s">
        <v>16</v>
      </c>
      <c r="Z481" s="25" t="s">
        <v>16</v>
      </c>
      <c r="AA481" s="25" t="s">
        <v>16</v>
      </c>
      <c r="AB481" s="25"/>
      <c r="AC481" s="214"/>
      <c r="AD481" s="214"/>
      <c r="AE481" s="25" t="s">
        <v>16</v>
      </c>
      <c r="AF481" s="25" t="s">
        <v>16</v>
      </c>
      <c r="AG481" s="21" t="s">
        <v>16</v>
      </c>
      <c r="AH481" s="21" t="s">
        <v>16</v>
      </c>
      <c r="AI481" s="21" t="s">
        <v>16</v>
      </c>
      <c r="AJ481" s="21" t="s">
        <v>16</v>
      </c>
      <c r="AK481" s="21" t="s">
        <v>16</v>
      </c>
      <c r="AL481" s="21" t="s">
        <v>16</v>
      </c>
      <c r="AN481" s="52"/>
      <c r="AO481" s="95"/>
      <c r="AP481" s="315" t="e">
        <f>VLOOKUP(F481,'Monthly AMS report'!ER:ES,2,FALSE)</f>
        <v>#N/A</v>
      </c>
      <c r="AQ481" s="316"/>
      <c r="AR481" s="22"/>
      <c r="AS481" s="22"/>
      <c r="AT481" s="3"/>
      <c r="AV481" s="5"/>
      <c r="AW481" s="5"/>
      <c r="AX481" s="5"/>
      <c r="AY481" s="5"/>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c r="DG481" s="3"/>
      <c r="DH481" s="3"/>
      <c r="DI481" s="3"/>
      <c r="DJ481" s="3"/>
      <c r="DK481" s="3"/>
      <c r="DL481" s="3"/>
      <c r="DM481" s="3"/>
      <c r="DN481" s="3"/>
      <c r="DO481" s="3"/>
      <c r="DP481" s="3"/>
      <c r="DQ481" s="3"/>
      <c r="DR481" s="3"/>
      <c r="DS481" s="3"/>
      <c r="DT481" s="3"/>
      <c r="DU481" s="3"/>
      <c r="DV481" s="3"/>
      <c r="DW481" s="3"/>
      <c r="DX481" s="3"/>
      <c r="DY481" s="3"/>
      <c r="DZ481" s="3"/>
      <c r="EA481" s="3"/>
      <c r="EB481" s="3"/>
      <c r="EC481" s="3"/>
      <c r="ED481" s="3"/>
      <c r="EE481" s="3"/>
      <c r="EF481" s="3"/>
      <c r="EG481" s="3"/>
      <c r="EH481" s="3"/>
      <c r="EI481" s="3"/>
      <c r="EJ481" s="3"/>
      <c r="EK481" s="3"/>
      <c r="EL481" s="3"/>
      <c r="EM481" s="3"/>
      <c r="EN481" s="3"/>
      <c r="EO481" s="3"/>
      <c r="EP481" s="3"/>
      <c r="EQ481" s="3"/>
      <c r="ER481" s="3"/>
      <c r="ES481" s="3"/>
      <c r="ET481" s="3"/>
      <c r="EU481" s="3"/>
      <c r="EV481" s="3"/>
      <c r="EW481" s="3"/>
      <c r="EX481" s="3"/>
      <c r="EY481" s="3"/>
      <c r="EZ481" s="3"/>
      <c r="FA481" s="3"/>
      <c r="FB481" s="3"/>
      <c r="FC481" s="3"/>
      <c r="FD481" s="3"/>
      <c r="FE481" s="3"/>
      <c r="FF481" s="3"/>
      <c r="FG481" s="3"/>
      <c r="FH481" s="3"/>
      <c r="FI481" s="3"/>
      <c r="FJ481" s="3"/>
      <c r="FK481" s="3"/>
      <c r="FL481" s="3"/>
      <c r="FM481" s="3"/>
      <c r="FN481" s="3"/>
      <c r="FO481" s="3"/>
      <c r="FP481" s="3"/>
      <c r="FQ481" s="3"/>
      <c r="FR481" s="3"/>
      <c r="FS481" s="3"/>
      <c r="FT481" s="3"/>
      <c r="FU481" s="3"/>
      <c r="FV481" s="3"/>
      <c r="FW481" s="19"/>
    </row>
    <row r="482" spans="1:179" ht="16.5" customHeight="1" x14ac:dyDescent="0.25">
      <c r="A482" s="43" t="s">
        <v>2028</v>
      </c>
      <c r="B482" s="3"/>
      <c r="C482" s="43" t="s">
        <v>2029</v>
      </c>
      <c r="D482" s="362" t="str">
        <f>VLOOKUP(F482,route!A:B,2,FALSE)</f>
        <v>P3 Dryer</v>
      </c>
      <c r="E482" s="232"/>
      <c r="F482" s="355" t="s">
        <v>584</v>
      </c>
      <c r="G482" s="357" t="s">
        <v>2030</v>
      </c>
      <c r="H482" s="235"/>
      <c r="J482" s="6"/>
      <c r="M482" s="5" t="s">
        <v>1479</v>
      </c>
      <c r="N482" s="25" t="s">
        <v>16</v>
      </c>
      <c r="O482" s="25" t="s">
        <v>16</v>
      </c>
      <c r="P482" s="25" t="s">
        <v>16</v>
      </c>
      <c r="Q482" s="25" t="s">
        <v>16</v>
      </c>
      <c r="R482" s="25" t="s">
        <v>16</v>
      </c>
      <c r="S482" s="25" t="s">
        <v>16</v>
      </c>
      <c r="T482" s="25" t="s">
        <v>16</v>
      </c>
      <c r="U482" s="25" t="s">
        <v>16</v>
      </c>
      <c r="V482" s="25"/>
      <c r="W482" s="25" t="s">
        <v>16</v>
      </c>
      <c r="X482" s="25" t="s">
        <v>16</v>
      </c>
      <c r="Y482" s="25" t="s">
        <v>16</v>
      </c>
      <c r="Z482" s="25" t="s">
        <v>16</v>
      </c>
      <c r="AA482" s="25" t="s">
        <v>16</v>
      </c>
      <c r="AB482" s="25"/>
      <c r="AC482" s="214"/>
      <c r="AD482" s="214"/>
      <c r="AE482" s="25" t="s">
        <v>16</v>
      </c>
      <c r="AF482" s="25" t="s">
        <v>16</v>
      </c>
      <c r="AG482" s="21" t="s">
        <v>16</v>
      </c>
      <c r="AH482" s="21" t="s">
        <v>16</v>
      </c>
      <c r="AI482" s="21" t="s">
        <v>16</v>
      </c>
      <c r="AJ482" s="21" t="s">
        <v>16</v>
      </c>
      <c r="AK482" s="21" t="s">
        <v>16</v>
      </c>
      <c r="AL482" s="21" t="s">
        <v>16</v>
      </c>
      <c r="AN482" s="52"/>
      <c r="AO482" s="95"/>
      <c r="AP482" s="315" t="e">
        <f>VLOOKUP(F482,'Monthly AMS report'!ER:ES,2,FALSE)</f>
        <v>#N/A</v>
      </c>
      <c r="AQ482" s="316"/>
      <c r="AR482" s="22"/>
      <c r="AS482" s="22"/>
      <c r="AT482" s="3"/>
      <c r="AV482" s="5"/>
      <c r="AW482" s="5"/>
      <c r="AX482" s="5"/>
      <c r="AY482" s="5"/>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c r="DG482" s="3"/>
      <c r="DH482" s="3"/>
      <c r="DI482" s="22" t="s">
        <v>2031</v>
      </c>
      <c r="DJ482" s="3"/>
      <c r="DK482" s="3"/>
      <c r="DL482" s="3"/>
      <c r="DM482" s="3"/>
      <c r="DN482" s="3"/>
      <c r="DO482" s="3"/>
      <c r="DP482" s="3"/>
      <c r="DQ482" s="3"/>
      <c r="DR482" s="3"/>
      <c r="DS482" s="3"/>
      <c r="DT482" s="3"/>
      <c r="DU482" s="3"/>
      <c r="DV482" s="3"/>
      <c r="DW482" s="3"/>
      <c r="DX482" s="3"/>
      <c r="DY482" s="3"/>
      <c r="DZ482" s="3"/>
      <c r="EA482" s="3"/>
      <c r="EB482" s="3"/>
      <c r="EC482" s="3"/>
      <c r="ED482" s="3"/>
      <c r="EE482" s="3"/>
      <c r="EF482" s="3"/>
      <c r="EG482" s="3"/>
      <c r="EH482" s="3"/>
      <c r="EI482" s="3"/>
      <c r="EJ482" s="3"/>
      <c r="EK482" s="3"/>
      <c r="EL482" s="3"/>
      <c r="EM482" s="3"/>
      <c r="EN482" s="3"/>
      <c r="EO482" s="3"/>
      <c r="EP482" s="3"/>
      <c r="EQ482" s="3"/>
      <c r="ER482" s="3"/>
      <c r="ES482" s="3"/>
      <c r="ET482" s="3"/>
      <c r="EU482" s="3"/>
      <c r="EV482" s="3"/>
      <c r="EW482" s="3"/>
      <c r="EX482" s="3"/>
      <c r="EY482" s="3"/>
      <c r="EZ482" s="3"/>
      <c r="FA482" s="3"/>
      <c r="FB482" s="3"/>
      <c r="FC482" s="3"/>
      <c r="FD482" s="3"/>
      <c r="FE482" s="3"/>
      <c r="FF482" s="3"/>
      <c r="FG482" s="3"/>
      <c r="FH482" s="3"/>
      <c r="FI482" s="3"/>
      <c r="FJ482" s="3"/>
      <c r="FK482" s="3"/>
      <c r="FL482" s="3"/>
      <c r="FM482" s="3"/>
      <c r="FN482" s="3"/>
      <c r="FO482" s="3"/>
      <c r="FP482" s="3"/>
      <c r="FQ482" s="3"/>
      <c r="FR482" s="3"/>
      <c r="FS482" s="3"/>
      <c r="FT482" s="3"/>
      <c r="FU482" s="3"/>
      <c r="FV482" s="3"/>
      <c r="FW482" s="19"/>
    </row>
    <row r="483" spans="1:179" ht="16.5" customHeight="1" x14ac:dyDescent="0.25">
      <c r="A483" s="43" t="s">
        <v>2032</v>
      </c>
      <c r="B483" s="3"/>
      <c r="C483" s="3" t="s">
        <v>2033</v>
      </c>
      <c r="D483" s="362" t="str">
        <f>VLOOKUP(F483,route!A:B,2,FALSE)</f>
        <v>P3 Alget Dryer</v>
      </c>
      <c r="E483" s="232"/>
      <c r="F483" s="355" t="s">
        <v>585</v>
      </c>
      <c r="G483" s="357" t="s">
        <v>2034</v>
      </c>
      <c r="H483" s="235"/>
      <c r="J483" s="6"/>
      <c r="M483" s="5" t="s">
        <v>1479</v>
      </c>
      <c r="N483" s="25" t="s">
        <v>16</v>
      </c>
      <c r="O483" s="25" t="s">
        <v>16</v>
      </c>
      <c r="P483" s="25" t="s">
        <v>16</v>
      </c>
      <c r="Q483" s="25" t="s">
        <v>16</v>
      </c>
      <c r="R483" s="25" t="s">
        <v>16</v>
      </c>
      <c r="S483" s="25" t="s">
        <v>16</v>
      </c>
      <c r="T483" s="25" t="s">
        <v>16</v>
      </c>
      <c r="U483" s="25" t="s">
        <v>16</v>
      </c>
      <c r="V483" s="25"/>
      <c r="W483" s="25" t="s">
        <v>16</v>
      </c>
      <c r="X483" s="25" t="s">
        <v>16</v>
      </c>
      <c r="Y483" s="25" t="s">
        <v>16</v>
      </c>
      <c r="Z483" s="25" t="s">
        <v>16</v>
      </c>
      <c r="AA483" s="25" t="s">
        <v>16</v>
      </c>
      <c r="AB483" s="25"/>
      <c r="AC483" s="214"/>
      <c r="AD483" s="214"/>
      <c r="AE483" s="25" t="s">
        <v>16</v>
      </c>
      <c r="AF483" s="25" t="s">
        <v>16</v>
      </c>
      <c r="AG483" s="21" t="s">
        <v>16</v>
      </c>
      <c r="AH483" s="21" t="s">
        <v>16</v>
      </c>
      <c r="AI483" s="21" t="s">
        <v>16</v>
      </c>
      <c r="AJ483" s="21" t="s">
        <v>16</v>
      </c>
      <c r="AK483" s="21" t="s">
        <v>16</v>
      </c>
      <c r="AL483" s="21" t="s">
        <v>16</v>
      </c>
      <c r="AN483" s="52"/>
      <c r="AO483" s="95"/>
      <c r="AP483" s="315" t="e">
        <f>VLOOKUP(F483,'Monthly AMS report'!ER:ES,2,FALSE)</f>
        <v>#N/A</v>
      </c>
      <c r="AQ483" s="316"/>
      <c r="AR483" s="22"/>
      <c r="AS483" s="22"/>
      <c r="AT483" s="3"/>
      <c r="AV483" s="5"/>
      <c r="AW483" s="5"/>
      <c r="AX483" s="5"/>
      <c r="AY483" s="5"/>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c r="DG483" s="3"/>
      <c r="DH483" s="3"/>
      <c r="DI483" s="3"/>
      <c r="DJ483" s="3"/>
      <c r="DK483" s="3"/>
      <c r="DL483" s="3"/>
      <c r="DM483" s="3"/>
      <c r="DN483" s="3"/>
      <c r="DO483" s="3"/>
      <c r="DP483" s="3"/>
      <c r="DQ483" s="3"/>
      <c r="DR483" s="3"/>
      <c r="DS483" s="3"/>
      <c r="DT483" s="3"/>
      <c r="DU483" s="3"/>
      <c r="DV483" s="3"/>
      <c r="DW483" s="3"/>
      <c r="DX483" s="3"/>
      <c r="DY483" s="3"/>
      <c r="DZ483" s="3"/>
      <c r="EA483" s="3"/>
      <c r="EB483" s="3"/>
      <c r="EC483" s="3"/>
      <c r="ED483" s="3"/>
      <c r="EE483" s="3"/>
      <c r="EF483" s="3"/>
      <c r="EG483" s="3"/>
      <c r="EH483" s="3"/>
      <c r="EI483" s="3"/>
      <c r="EJ483" s="3"/>
      <c r="EK483" s="3"/>
      <c r="EL483" s="3"/>
      <c r="EM483" s="3"/>
      <c r="EN483" s="3"/>
      <c r="EO483" s="3"/>
      <c r="EP483" s="3"/>
      <c r="EQ483" s="3"/>
      <c r="ER483" s="3"/>
      <c r="ES483" s="3"/>
      <c r="ET483" s="3"/>
      <c r="EU483" s="3"/>
      <c r="EV483" s="3"/>
      <c r="EW483" s="3"/>
      <c r="EX483" s="3"/>
      <c r="EY483" s="3"/>
      <c r="EZ483" s="3"/>
      <c r="FA483" s="3"/>
      <c r="FB483" s="3"/>
      <c r="FC483" s="3"/>
      <c r="FD483" s="3"/>
      <c r="FE483" s="3"/>
      <c r="FF483" s="3"/>
      <c r="FG483" s="3"/>
      <c r="FH483" s="3"/>
      <c r="FI483" s="3"/>
      <c r="FJ483" s="3"/>
      <c r="FK483" s="3"/>
      <c r="FL483" s="3"/>
      <c r="FM483" s="3"/>
      <c r="FN483" s="3"/>
      <c r="FO483" s="3"/>
      <c r="FP483" s="3"/>
      <c r="FQ483" s="3"/>
      <c r="FR483" s="3"/>
      <c r="FS483" s="3"/>
      <c r="FT483" s="3"/>
      <c r="FU483" s="3"/>
      <c r="FV483" s="3"/>
      <c r="FW483" s="19"/>
    </row>
    <row r="484" spans="1:179" ht="16.5" customHeight="1" x14ac:dyDescent="0.25">
      <c r="A484" s="43" t="s">
        <v>2035</v>
      </c>
      <c r="B484" s="3"/>
      <c r="C484" s="3" t="s">
        <v>1728</v>
      </c>
      <c r="D484" s="362" t="str">
        <f>VLOOKUP(F484,route!A:B,2,FALSE)</f>
        <v>P3 Alget Dryer</v>
      </c>
      <c r="E484" s="232"/>
      <c r="F484" s="355" t="s">
        <v>586</v>
      </c>
      <c r="G484" s="357" t="s">
        <v>2036</v>
      </c>
      <c r="H484" s="235"/>
      <c r="J484" s="6"/>
      <c r="M484" s="5" t="s">
        <v>1479</v>
      </c>
      <c r="N484" s="25" t="s">
        <v>16</v>
      </c>
      <c r="O484" s="25" t="s">
        <v>16</v>
      </c>
      <c r="P484" s="25" t="s">
        <v>16</v>
      </c>
      <c r="Q484" s="25" t="s">
        <v>16</v>
      </c>
      <c r="R484" s="25" t="s">
        <v>16</v>
      </c>
      <c r="S484" s="25" t="s">
        <v>16</v>
      </c>
      <c r="T484" s="25" t="s">
        <v>16</v>
      </c>
      <c r="U484" s="25" t="s">
        <v>16</v>
      </c>
      <c r="V484" s="25"/>
      <c r="W484" s="25" t="s">
        <v>16</v>
      </c>
      <c r="X484" s="25" t="s">
        <v>16</v>
      </c>
      <c r="Y484" s="25" t="s">
        <v>16</v>
      </c>
      <c r="Z484" s="25" t="s">
        <v>16</v>
      </c>
      <c r="AA484" s="25" t="s">
        <v>16</v>
      </c>
      <c r="AB484" s="25"/>
      <c r="AC484" s="214"/>
      <c r="AD484" s="214"/>
      <c r="AE484" s="25" t="s">
        <v>16</v>
      </c>
      <c r="AF484" s="25" t="s">
        <v>16</v>
      </c>
      <c r="AG484" s="21" t="s">
        <v>663</v>
      </c>
      <c r="AH484" s="21" t="s">
        <v>16</v>
      </c>
      <c r="AI484" s="21" t="s">
        <v>16</v>
      </c>
      <c r="AJ484" s="21" t="s">
        <v>16</v>
      </c>
      <c r="AK484" s="21" t="s">
        <v>16</v>
      </c>
      <c r="AL484" s="21" t="s">
        <v>16</v>
      </c>
      <c r="AN484" s="52"/>
      <c r="AO484" s="95"/>
      <c r="AP484" s="315">
        <f>VLOOKUP(F484,'Monthly AMS report'!ER:ES,2,FALSE)</f>
        <v>44363</v>
      </c>
      <c r="AQ484" s="316"/>
      <c r="AR484" s="22"/>
      <c r="AS484" s="22"/>
      <c r="AT484" s="3"/>
      <c r="AV484" s="5"/>
      <c r="AW484" s="5"/>
      <c r="AX484" s="5"/>
      <c r="AY484" s="5"/>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c r="DG484" s="3"/>
      <c r="DH484" s="3"/>
      <c r="DI484" s="3"/>
      <c r="DJ484" s="3"/>
      <c r="DK484" s="3"/>
      <c r="DL484" s="3"/>
      <c r="DM484" s="3"/>
      <c r="DN484" s="3"/>
      <c r="DO484" s="3"/>
      <c r="DP484" s="3"/>
      <c r="DQ484" s="3"/>
      <c r="DR484" s="3"/>
      <c r="DS484" s="3"/>
      <c r="DT484" s="3"/>
      <c r="DU484" s="3"/>
      <c r="DV484" s="3"/>
      <c r="DW484" s="3"/>
      <c r="DX484" s="3"/>
      <c r="DY484" s="3"/>
      <c r="DZ484" s="3"/>
      <c r="EA484" s="3"/>
      <c r="EB484" s="3"/>
      <c r="EC484" s="3"/>
      <c r="ED484" s="3"/>
      <c r="EE484" s="3"/>
      <c r="EF484" s="3"/>
      <c r="EG484" s="3"/>
      <c r="EH484" s="3"/>
      <c r="EI484" s="3"/>
      <c r="EJ484" s="3"/>
      <c r="EK484" s="3"/>
      <c r="EL484" s="3"/>
      <c r="EM484" s="3"/>
      <c r="EN484" s="3"/>
      <c r="EO484" s="3"/>
      <c r="EP484" s="3"/>
      <c r="EQ484" s="3"/>
      <c r="ER484" s="3"/>
      <c r="ES484" s="3"/>
      <c r="ET484" s="3"/>
      <c r="EU484" s="3"/>
      <c r="EV484" s="3"/>
      <c r="EW484" s="3"/>
      <c r="EX484" s="3"/>
      <c r="EY484" s="3"/>
      <c r="EZ484" s="3"/>
      <c r="FA484" s="3"/>
      <c r="FB484" s="3"/>
      <c r="FC484" s="3"/>
      <c r="FD484" s="3"/>
      <c r="FE484" s="3"/>
      <c r="FF484" s="3"/>
      <c r="FG484" s="3"/>
      <c r="FH484" s="3"/>
      <c r="FI484" s="3"/>
      <c r="FJ484" s="3"/>
      <c r="FK484" s="3"/>
      <c r="FL484" s="3"/>
      <c r="FM484" s="3"/>
      <c r="FN484" s="3"/>
      <c r="FO484" s="3"/>
      <c r="FP484" s="3"/>
      <c r="FQ484" s="3"/>
      <c r="FR484" s="3"/>
      <c r="FS484" s="3"/>
      <c r="FT484" s="3"/>
      <c r="FU484" s="3"/>
      <c r="FV484" s="3"/>
      <c r="FW484" s="19"/>
    </row>
    <row r="485" spans="1:179" ht="16.5" customHeight="1" x14ac:dyDescent="0.25">
      <c r="A485" s="43" t="s">
        <v>2037</v>
      </c>
      <c r="B485" s="3"/>
      <c r="C485" s="43" t="s">
        <v>2038</v>
      </c>
      <c r="D485" s="5" t="str">
        <f>VLOOKUP(F485,route!A:B,2,FALSE)</f>
        <v>P3 Curd B</v>
      </c>
      <c r="E485" s="232"/>
      <c r="F485" s="263" t="s">
        <v>587</v>
      </c>
      <c r="G485" s="231" t="s">
        <v>2038</v>
      </c>
      <c r="H485" s="235"/>
      <c r="J485" s="6"/>
      <c r="M485" s="5" t="s">
        <v>1479</v>
      </c>
      <c r="N485" s="25" t="s">
        <v>16</v>
      </c>
      <c r="O485" s="25" t="s">
        <v>16</v>
      </c>
      <c r="P485" s="25" t="s">
        <v>16</v>
      </c>
      <c r="Q485" s="25" t="s">
        <v>16</v>
      </c>
      <c r="R485" s="25" t="s">
        <v>16</v>
      </c>
      <c r="S485" s="25" t="s">
        <v>16</v>
      </c>
      <c r="T485" s="25" t="s">
        <v>16</v>
      </c>
      <c r="U485" s="25" t="s">
        <v>16</v>
      </c>
      <c r="V485" s="25"/>
      <c r="W485" s="25" t="s">
        <v>16</v>
      </c>
      <c r="X485" s="25" t="s">
        <v>16</v>
      </c>
      <c r="Y485" s="25" t="s">
        <v>16</v>
      </c>
      <c r="Z485" s="25" t="s">
        <v>16</v>
      </c>
      <c r="AA485" s="25" t="s">
        <v>16</v>
      </c>
      <c r="AB485" s="25"/>
      <c r="AC485" s="214"/>
      <c r="AD485" s="214"/>
      <c r="AE485" s="25" t="s">
        <v>16</v>
      </c>
      <c r="AF485" s="25" t="s">
        <v>16</v>
      </c>
      <c r="AG485" s="21" t="s">
        <v>16</v>
      </c>
      <c r="AH485" s="21" t="s">
        <v>16</v>
      </c>
      <c r="AI485" s="21" t="s">
        <v>16</v>
      </c>
      <c r="AJ485" s="21" t="s">
        <v>16</v>
      </c>
      <c r="AK485" s="21" t="s">
        <v>16</v>
      </c>
      <c r="AL485" s="21" t="s">
        <v>16</v>
      </c>
      <c r="AM485" s="24"/>
      <c r="AN485" s="52"/>
      <c r="AO485" s="95"/>
      <c r="AP485" s="315" t="e">
        <f>VLOOKUP(F485,'Monthly AMS report'!ER:ES,2,FALSE)</f>
        <v>#N/A</v>
      </c>
      <c r="AQ485" s="316"/>
      <c r="AR485" s="22"/>
      <c r="AS485" s="22"/>
      <c r="AT485" s="3"/>
      <c r="AV485" s="5"/>
      <c r="AW485" s="5"/>
      <c r="AX485" s="5"/>
      <c r="AY485" s="5"/>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c r="DG485" s="3"/>
      <c r="DH485" s="3"/>
      <c r="DI485" s="3"/>
      <c r="DJ485" s="3"/>
      <c r="DK485" s="3"/>
      <c r="DL485" s="3"/>
      <c r="DM485" s="3"/>
      <c r="DN485" s="3"/>
      <c r="DO485" s="3"/>
      <c r="DP485" s="3"/>
      <c r="DQ485" s="3"/>
      <c r="DR485" s="3"/>
      <c r="DS485" s="3"/>
      <c r="DT485" s="3"/>
      <c r="DU485" s="3"/>
      <c r="DV485" s="3"/>
      <c r="DW485" s="3"/>
      <c r="DX485" s="3"/>
      <c r="DY485" s="3"/>
      <c r="DZ485" s="3"/>
      <c r="EA485" s="3"/>
      <c r="EB485" s="3"/>
      <c r="EC485" s="3"/>
      <c r="ED485" s="3"/>
      <c r="EE485" s="3"/>
      <c r="EF485" s="3"/>
      <c r="EG485" s="3"/>
      <c r="EH485" s="3"/>
      <c r="EI485" s="3"/>
      <c r="EJ485" s="3"/>
      <c r="EK485" s="3"/>
      <c r="EL485" s="3"/>
      <c r="EM485" s="3"/>
      <c r="EN485" s="3"/>
      <c r="EO485" s="3"/>
      <c r="EP485" s="3"/>
      <c r="EQ485" s="3"/>
      <c r="ER485" s="3"/>
      <c r="ES485" s="3"/>
      <c r="ET485" s="3"/>
      <c r="EU485" s="3"/>
      <c r="EV485" s="3"/>
      <c r="EW485" s="3"/>
      <c r="EX485" s="3"/>
      <c r="EY485" s="3"/>
      <c r="EZ485" s="3"/>
      <c r="FA485" s="3"/>
      <c r="FB485" s="3"/>
      <c r="FC485" s="3"/>
      <c r="FD485" s="3"/>
      <c r="FE485" s="3"/>
      <c r="FF485" s="3"/>
      <c r="FG485" s="3"/>
      <c r="FH485" s="3"/>
      <c r="FI485" s="3"/>
      <c r="FJ485" s="3"/>
      <c r="FK485" s="3"/>
      <c r="FL485" s="3"/>
      <c r="FM485" s="3"/>
      <c r="FN485" s="3"/>
      <c r="FO485" s="3"/>
      <c r="FP485" s="3"/>
      <c r="FQ485" s="3"/>
      <c r="FR485" s="3"/>
      <c r="FS485" s="3"/>
      <c r="FT485" s="3"/>
      <c r="FU485" s="3"/>
      <c r="FV485" s="3"/>
      <c r="FW485" s="19"/>
    </row>
    <row r="486" spans="1:179" ht="16.5" customHeight="1" x14ac:dyDescent="0.25">
      <c r="A486" s="43" t="s">
        <v>2039</v>
      </c>
      <c r="B486" s="3"/>
      <c r="C486" s="43" t="s">
        <v>2040</v>
      </c>
      <c r="D486" s="5" t="str">
        <f>VLOOKUP(F486,route!A:B,2,FALSE)</f>
        <v>P3 Curd B</v>
      </c>
      <c r="E486" s="232"/>
      <c r="F486" s="263" t="s">
        <v>588</v>
      </c>
      <c r="G486" s="231" t="s">
        <v>2040</v>
      </c>
      <c r="H486" s="235"/>
      <c r="J486" s="6"/>
      <c r="M486" s="5" t="s">
        <v>1479</v>
      </c>
      <c r="N486" s="25" t="s">
        <v>16</v>
      </c>
      <c r="O486" s="25" t="s">
        <v>16</v>
      </c>
      <c r="P486" s="25" t="s">
        <v>16</v>
      </c>
      <c r="Q486" s="25" t="s">
        <v>16</v>
      </c>
      <c r="R486" s="25" t="s">
        <v>16</v>
      </c>
      <c r="S486" s="25" t="s">
        <v>16</v>
      </c>
      <c r="T486" s="25" t="s">
        <v>16</v>
      </c>
      <c r="U486" s="25" t="s">
        <v>16</v>
      </c>
      <c r="V486" s="25"/>
      <c r="W486" s="25" t="s">
        <v>16</v>
      </c>
      <c r="X486" s="25" t="s">
        <v>16</v>
      </c>
      <c r="Y486" s="25" t="s">
        <v>16</v>
      </c>
      <c r="Z486" s="25" t="s">
        <v>16</v>
      </c>
      <c r="AA486" s="25" t="s">
        <v>16</v>
      </c>
      <c r="AB486" s="25"/>
      <c r="AC486" s="214"/>
      <c r="AD486" s="214"/>
      <c r="AE486" s="25" t="s">
        <v>16</v>
      </c>
      <c r="AF486" s="25" t="s">
        <v>16</v>
      </c>
      <c r="AG486" s="21" t="s">
        <v>16</v>
      </c>
      <c r="AH486" s="21" t="s">
        <v>16</v>
      </c>
      <c r="AI486" s="21" t="s">
        <v>16</v>
      </c>
      <c r="AJ486" s="21" t="s">
        <v>16</v>
      </c>
      <c r="AK486" s="21" t="s">
        <v>16</v>
      </c>
      <c r="AL486" s="21" t="s">
        <v>16</v>
      </c>
      <c r="AN486" s="52"/>
      <c r="AO486" s="95"/>
      <c r="AP486" s="315" t="e">
        <f>VLOOKUP(F486,'Monthly AMS report'!ER:ES,2,FALSE)</f>
        <v>#N/A</v>
      </c>
      <c r="AQ486" s="316"/>
      <c r="AR486" s="22"/>
      <c r="AS486" s="22"/>
      <c r="AT486" s="3"/>
      <c r="AV486" s="5"/>
      <c r="AW486" s="5"/>
      <c r="AX486" s="5"/>
      <c r="AY486" s="5"/>
      <c r="AZ486" s="3"/>
      <c r="BA486" s="3"/>
      <c r="BB486" s="3"/>
      <c r="BC486" s="3"/>
      <c r="BD486" s="3"/>
      <c r="BE486" s="3"/>
      <c r="BF486" s="3"/>
      <c r="BG486" s="3"/>
      <c r="BH486" s="3"/>
      <c r="BI486" s="3"/>
      <c r="BJ486" s="3"/>
      <c r="BK486" s="3"/>
      <c r="BL486" s="3"/>
      <c r="BM486" s="3"/>
      <c r="BN486" s="3"/>
      <c r="BO486" s="3"/>
      <c r="BP486" s="3"/>
      <c r="BQ486" s="3"/>
      <c r="BR486" s="3"/>
      <c r="BS486" s="3"/>
      <c r="BT486" s="3"/>
      <c r="BU486" s="5"/>
      <c r="BV486" s="5"/>
      <c r="BW486" s="5"/>
      <c r="BX486" s="5"/>
      <c r="BY486" s="5"/>
      <c r="BZ486" s="5"/>
      <c r="CA486" s="5"/>
      <c r="CB486" s="5"/>
      <c r="CC486" s="5"/>
      <c r="CD486" s="5"/>
      <c r="CE486" s="5"/>
      <c r="CF486" s="5"/>
      <c r="CG486" s="5"/>
      <c r="CH486" s="5"/>
      <c r="CI486" s="5"/>
      <c r="CJ486" s="5"/>
      <c r="CK486" s="5"/>
      <c r="CL486" s="5"/>
      <c r="CM486" s="5"/>
      <c r="CN486" s="5"/>
      <c r="CO486" s="5"/>
      <c r="CP486" s="5"/>
      <c r="CQ486" s="5"/>
      <c r="CR486" s="5"/>
      <c r="CS486" s="5"/>
      <c r="CT486" s="5"/>
      <c r="CU486" s="5"/>
      <c r="CV486" s="5"/>
      <c r="CW486" s="5"/>
      <c r="CX486" s="5"/>
      <c r="CY486" s="5"/>
      <c r="CZ486" s="5"/>
      <c r="DA486" s="5"/>
      <c r="DB486" s="5"/>
      <c r="DC486" s="5"/>
      <c r="DD486" s="5"/>
      <c r="DE486" s="5"/>
      <c r="DF486" s="5"/>
      <c r="DG486" s="5"/>
      <c r="DH486" s="5"/>
      <c r="DI486" s="5"/>
      <c r="DJ486" s="5"/>
      <c r="DK486" s="5"/>
      <c r="DL486" s="5"/>
      <c r="DM486" s="5"/>
      <c r="DN486" s="5"/>
      <c r="DO486" s="5"/>
      <c r="DP486" s="5"/>
      <c r="DQ486" s="5"/>
      <c r="DR486" s="5"/>
      <c r="DS486" s="5"/>
      <c r="DT486" s="5"/>
      <c r="DU486" s="5"/>
      <c r="DV486" s="5"/>
      <c r="DW486" s="5"/>
      <c r="DX486" s="5"/>
      <c r="DY486" s="5"/>
      <c r="DZ486" s="5"/>
      <c r="EA486" s="5"/>
      <c r="EB486" s="5"/>
      <c r="EC486" s="5"/>
      <c r="ED486" s="5"/>
      <c r="EE486" s="5"/>
      <c r="EF486" s="5"/>
      <c r="EG486" s="5"/>
      <c r="EH486" s="5"/>
      <c r="EI486" s="5"/>
      <c r="EJ486" s="5"/>
      <c r="EK486" s="5"/>
      <c r="EL486" s="5"/>
      <c r="EM486" s="5"/>
      <c r="EN486" s="5"/>
      <c r="EO486" s="5"/>
      <c r="EP486" s="5"/>
      <c r="EQ486" s="5"/>
      <c r="ER486" s="5"/>
      <c r="ES486" s="5"/>
      <c r="ET486" s="5"/>
      <c r="EU486" s="5"/>
      <c r="EV486" s="5"/>
      <c r="EW486" s="5"/>
      <c r="EX486" s="5"/>
      <c r="EY486" s="5"/>
      <c r="EZ486" s="5"/>
      <c r="FA486" s="5"/>
      <c r="FB486" s="5"/>
      <c r="FC486" s="5"/>
      <c r="FD486" s="5"/>
      <c r="FE486" s="5"/>
      <c r="FF486" s="5"/>
      <c r="FG486" s="5"/>
      <c r="FH486" s="5"/>
      <c r="FI486" s="5"/>
      <c r="FJ486" s="5"/>
      <c r="FK486" s="5"/>
      <c r="FL486" s="5"/>
      <c r="FM486" s="5"/>
      <c r="FN486" s="5"/>
      <c r="FO486" s="5"/>
      <c r="FP486" s="5"/>
      <c r="FQ486" s="5"/>
      <c r="FR486" s="5"/>
      <c r="FS486" s="5"/>
      <c r="FT486" s="3"/>
      <c r="FU486" s="3"/>
      <c r="FV486" s="3"/>
      <c r="FW486" s="19"/>
    </row>
    <row r="487" spans="1:179" ht="16.5" customHeight="1" x14ac:dyDescent="0.2">
      <c r="A487" s="43" t="s">
        <v>2041</v>
      </c>
      <c r="B487" s="3"/>
      <c r="C487" s="323" t="s">
        <v>2042</v>
      </c>
      <c r="D487" s="5" t="str">
        <f>VLOOKUP(F487,route!A:B,2,FALSE)</f>
        <v>P3 Curd B</v>
      </c>
      <c r="E487" s="233">
        <v>1451</v>
      </c>
      <c r="F487" s="265" t="s">
        <v>589</v>
      </c>
      <c r="G487" s="362" t="s">
        <v>2042</v>
      </c>
      <c r="H487" s="193" t="s">
        <v>2042</v>
      </c>
      <c r="I487" s="193" t="s">
        <v>2042</v>
      </c>
      <c r="K487" s="193" t="s">
        <v>2628</v>
      </c>
      <c r="M487" s="5" t="s">
        <v>676</v>
      </c>
      <c r="N487" s="21" t="s">
        <v>16</v>
      </c>
      <c r="O487" s="25"/>
      <c r="P487" s="21" t="s">
        <v>16</v>
      </c>
      <c r="Q487" s="21" t="s">
        <v>663</v>
      </c>
      <c r="R487" s="21" t="s">
        <v>16</v>
      </c>
      <c r="S487" s="21" t="s">
        <v>16</v>
      </c>
      <c r="T487" s="21" t="s">
        <v>16</v>
      </c>
      <c r="U487" s="21" t="s">
        <v>16</v>
      </c>
      <c r="V487" s="25"/>
      <c r="W487" s="21" t="s">
        <v>16</v>
      </c>
      <c r="X487" s="21" t="s">
        <v>16</v>
      </c>
      <c r="Y487" s="21" t="s">
        <v>16</v>
      </c>
      <c r="Z487" s="21" t="s">
        <v>16</v>
      </c>
      <c r="AA487" s="21" t="s">
        <v>16</v>
      </c>
      <c r="AB487" s="21"/>
      <c r="AC487" s="214"/>
      <c r="AD487" s="214"/>
      <c r="AE487" s="21" t="s">
        <v>16</v>
      </c>
      <c r="AF487" s="21" t="s">
        <v>16</v>
      </c>
      <c r="AG487" s="21" t="s">
        <v>16</v>
      </c>
      <c r="AH487" s="21" t="s">
        <v>16</v>
      </c>
      <c r="AI487" s="21" t="s">
        <v>16</v>
      </c>
      <c r="AJ487" s="21" t="s">
        <v>16</v>
      </c>
      <c r="AK487" s="21" t="s">
        <v>16</v>
      </c>
      <c r="AL487" s="21" t="s">
        <v>16</v>
      </c>
      <c r="AM487" s="24" t="s">
        <v>1871</v>
      </c>
      <c r="AN487" s="52"/>
      <c r="AO487" s="314" t="e">
        <f>VLOOKUP(AN487,#REF!,1,FALSE)</f>
        <v>#REF!</v>
      </c>
      <c r="AP487" s="315" t="e">
        <f>VLOOKUP(F487,'Monthly AMS report'!ER:ES,2,FALSE)</f>
        <v>#N/A</v>
      </c>
      <c r="AQ487" s="316" t="e">
        <v>#N/A</v>
      </c>
      <c r="AR487" s="3"/>
      <c r="AS487" s="3"/>
      <c r="AT487" s="5">
        <v>0</v>
      </c>
      <c r="AU487" s="5">
        <v>8</v>
      </c>
      <c r="AV487" s="5">
        <v>23</v>
      </c>
      <c r="AW487" s="5"/>
      <c r="AX487" s="5"/>
      <c r="AY487" s="5"/>
      <c r="AZ487" s="3"/>
      <c r="BA487" s="3"/>
      <c r="BB487" s="3"/>
      <c r="BC487" s="3"/>
      <c r="BD487" s="3"/>
      <c r="BE487" s="3"/>
      <c r="BF487" s="3"/>
      <c r="BG487" s="3"/>
      <c r="BH487" s="3"/>
      <c r="BI487" s="3"/>
      <c r="BJ487" s="3"/>
      <c r="BK487" s="3"/>
      <c r="BL487" s="3"/>
      <c r="BM487" s="3"/>
      <c r="BN487" s="3"/>
      <c r="BO487" s="3"/>
      <c r="BP487" s="3"/>
      <c r="BQ487" s="3"/>
      <c r="BR487" s="3"/>
      <c r="BS487" s="3"/>
      <c r="BT487" s="3"/>
      <c r="BU487" s="5"/>
      <c r="BV487" s="5"/>
      <c r="BW487" s="5"/>
      <c r="BX487" s="5"/>
      <c r="BY487" s="5"/>
      <c r="BZ487" s="5"/>
      <c r="CA487" s="5"/>
      <c r="CB487" s="5"/>
      <c r="CC487" s="5"/>
      <c r="CD487" s="5"/>
      <c r="CE487" s="5"/>
      <c r="CF487" s="5"/>
      <c r="CG487" s="5"/>
      <c r="CH487" s="5"/>
      <c r="CI487" s="5"/>
      <c r="CJ487" s="5"/>
      <c r="CK487" s="5"/>
      <c r="CL487" s="5"/>
      <c r="CM487" s="5"/>
      <c r="CN487" s="5"/>
      <c r="CO487" s="5"/>
      <c r="CP487" s="5"/>
      <c r="CQ487" s="5"/>
      <c r="CR487" s="5"/>
      <c r="CS487" s="5"/>
      <c r="CT487" s="5"/>
      <c r="CU487" s="5"/>
      <c r="CV487" s="5"/>
      <c r="CW487" s="5"/>
      <c r="CX487" s="5"/>
      <c r="CY487" s="5"/>
      <c r="CZ487" s="5"/>
      <c r="DA487" s="5"/>
      <c r="DB487" s="5"/>
      <c r="DC487" s="5"/>
      <c r="DD487" s="5"/>
      <c r="DE487" s="5"/>
      <c r="DF487" s="5"/>
      <c r="DG487" s="5"/>
      <c r="DH487" s="5"/>
      <c r="DI487" s="5"/>
      <c r="DJ487" s="5"/>
      <c r="DK487" s="5"/>
      <c r="DL487" s="5"/>
      <c r="DM487" s="5"/>
      <c r="DN487" s="5"/>
      <c r="DO487" s="5"/>
      <c r="DP487" s="5"/>
      <c r="DQ487" s="5"/>
      <c r="DR487" s="5"/>
      <c r="DS487" s="5"/>
      <c r="DT487" s="5"/>
      <c r="DU487" s="5"/>
      <c r="DV487" s="5"/>
      <c r="DW487" s="5"/>
      <c r="DX487" s="5"/>
      <c r="DY487" s="5"/>
      <c r="DZ487" s="5"/>
      <c r="EA487" s="5"/>
      <c r="EB487" s="5"/>
      <c r="EC487" s="5"/>
      <c r="ED487" s="5"/>
      <c r="EE487" s="5"/>
      <c r="EF487" s="5"/>
      <c r="EG487" s="5"/>
      <c r="EH487" s="5"/>
      <c r="EI487" s="5"/>
      <c r="EJ487" s="5"/>
      <c r="EK487" s="5"/>
      <c r="EL487" s="5"/>
      <c r="EM487" s="5"/>
      <c r="EN487" s="5"/>
      <c r="EO487" s="5"/>
      <c r="EP487" s="5"/>
      <c r="EQ487" s="5"/>
      <c r="ER487" s="5"/>
      <c r="ES487" s="5"/>
      <c r="ET487" s="5"/>
      <c r="EU487" s="5"/>
      <c r="EV487" s="5"/>
      <c r="EW487" s="5"/>
      <c r="EX487" s="5"/>
      <c r="EY487" s="5"/>
      <c r="EZ487" s="5"/>
      <c r="FA487" s="5"/>
      <c r="FB487" s="5"/>
      <c r="FC487" s="5"/>
      <c r="FD487" s="5"/>
      <c r="FE487" s="5"/>
      <c r="FF487" s="5"/>
      <c r="FG487" s="5"/>
      <c r="FH487" s="5"/>
      <c r="FI487" s="5"/>
      <c r="FJ487" s="5"/>
      <c r="FK487" s="5"/>
      <c r="FL487" s="5"/>
      <c r="FM487" s="5"/>
      <c r="FN487" s="5"/>
      <c r="FO487" s="5"/>
      <c r="FP487" s="5"/>
      <c r="FQ487" s="5"/>
      <c r="FR487" s="5"/>
      <c r="FS487" s="5"/>
      <c r="FT487" s="3"/>
      <c r="FU487" s="3"/>
      <c r="FV487" s="3"/>
      <c r="FW487" s="19"/>
    </row>
    <row r="488" spans="1:179" s="270" customFormat="1" ht="15" x14ac:dyDescent="0.25">
      <c r="C488" s="291"/>
      <c r="D488" s="227"/>
      <c r="E488" s="267"/>
      <c r="F488" s="267" t="s">
        <v>590</v>
      </c>
      <c r="G488" s="268"/>
      <c r="I488" s="227"/>
      <c r="J488" s="298"/>
      <c r="K488" s="227"/>
      <c r="L488" s="4"/>
      <c r="M488" s="227"/>
      <c r="N488" s="174"/>
      <c r="O488" s="174"/>
      <c r="P488" s="174"/>
      <c r="Q488" s="174"/>
      <c r="R488" s="174"/>
      <c r="S488" s="174"/>
      <c r="T488" s="174"/>
      <c r="U488" s="174"/>
      <c r="V488" s="174"/>
      <c r="W488" s="174"/>
      <c r="X488" s="174"/>
      <c r="Y488" s="174"/>
      <c r="Z488" s="174"/>
      <c r="AA488" s="174"/>
      <c r="AB488" s="174"/>
      <c r="AC488" s="174"/>
      <c r="AD488" s="174"/>
      <c r="AE488" s="174"/>
      <c r="AF488" s="174"/>
      <c r="AG488" s="174"/>
      <c r="AH488" s="174"/>
      <c r="AI488" s="174"/>
      <c r="AJ488" s="174"/>
      <c r="AK488" s="174"/>
      <c r="AL488" s="174"/>
      <c r="AM488" s="174"/>
      <c r="AN488" s="59"/>
      <c r="AO488" s="59"/>
      <c r="AP488" s="292"/>
      <c r="AQ488" s="299"/>
      <c r="AR488" s="291"/>
      <c r="AS488" s="291"/>
      <c r="AU488" s="227"/>
      <c r="AV488" s="227"/>
      <c r="AW488" s="227"/>
      <c r="AX488" s="227"/>
      <c r="AY488" s="227"/>
    </row>
    <row r="489" spans="1:179" s="270" customFormat="1" ht="15" x14ac:dyDescent="0.25">
      <c r="C489" s="291"/>
      <c r="D489" s="227"/>
      <c r="E489" s="267"/>
      <c r="F489" s="267"/>
      <c r="G489" s="268"/>
      <c r="I489" s="227"/>
      <c r="J489" s="298"/>
      <c r="K489" s="227"/>
      <c r="L489" s="4"/>
      <c r="M489" s="227"/>
      <c r="N489" s="174"/>
      <c r="O489" s="174"/>
      <c r="P489" s="174"/>
      <c r="Q489" s="174"/>
      <c r="R489" s="174"/>
      <c r="S489" s="174"/>
      <c r="T489" s="174"/>
      <c r="U489" s="174"/>
      <c r="V489" s="174"/>
      <c r="W489" s="174"/>
      <c r="X489" s="174"/>
      <c r="Y489" s="174"/>
      <c r="Z489" s="174"/>
      <c r="AA489" s="174"/>
      <c r="AB489" s="174"/>
      <c r="AC489" s="174"/>
      <c r="AD489" s="174"/>
      <c r="AE489" s="174"/>
      <c r="AF489" s="174"/>
      <c r="AG489" s="174"/>
      <c r="AH489" s="174"/>
      <c r="AI489" s="174"/>
      <c r="AJ489" s="174"/>
      <c r="AK489" s="174"/>
      <c r="AL489" s="174"/>
      <c r="AM489" s="174"/>
      <c r="AN489" s="59"/>
      <c r="AO489" s="59"/>
      <c r="AP489" s="292"/>
      <c r="AQ489" s="299"/>
      <c r="AR489" s="291"/>
      <c r="AS489" s="291"/>
      <c r="AU489" s="227"/>
      <c r="AV489" s="227"/>
      <c r="AW489" s="227"/>
      <c r="AX489" s="227"/>
      <c r="AY489" s="227"/>
    </row>
    <row r="490" spans="1:179" s="270" customFormat="1" ht="15" x14ac:dyDescent="0.25">
      <c r="C490" s="291"/>
      <c r="D490" s="227"/>
      <c r="E490" s="267"/>
      <c r="F490" s="267"/>
      <c r="G490" s="268"/>
      <c r="I490" s="227"/>
      <c r="J490" s="298"/>
      <c r="K490" s="227"/>
      <c r="L490" s="4"/>
      <c r="M490" s="227"/>
      <c r="N490" s="174"/>
      <c r="O490" s="174"/>
      <c r="P490" s="174"/>
      <c r="Q490" s="174"/>
      <c r="R490" s="174"/>
      <c r="S490" s="174"/>
      <c r="T490" s="174"/>
      <c r="U490" s="174"/>
      <c r="V490" s="174"/>
      <c r="W490" s="174"/>
      <c r="X490" s="174"/>
      <c r="Y490" s="174"/>
      <c r="Z490" s="174"/>
      <c r="AA490" s="174"/>
      <c r="AB490" s="174"/>
      <c r="AC490" s="174"/>
      <c r="AD490" s="174"/>
      <c r="AE490" s="174"/>
      <c r="AF490" s="174"/>
      <c r="AG490" s="174"/>
      <c r="AH490" s="174"/>
      <c r="AI490" s="174"/>
      <c r="AJ490" s="174"/>
      <c r="AK490" s="174"/>
      <c r="AL490" s="174"/>
      <c r="AM490" s="174"/>
      <c r="AN490" s="59"/>
      <c r="AO490" s="59"/>
      <c r="AP490" s="292"/>
      <c r="AQ490" s="299"/>
      <c r="AR490" s="291"/>
      <c r="AS490" s="291"/>
      <c r="AU490" s="227"/>
      <c r="AV490" s="227"/>
      <c r="AW490" s="227"/>
      <c r="AX490" s="227"/>
      <c r="AY490" s="227"/>
    </row>
    <row r="491" spans="1:179" s="270" customFormat="1" ht="15" x14ac:dyDescent="0.25">
      <c r="C491" s="291"/>
      <c r="D491" s="227"/>
      <c r="E491" s="267"/>
      <c r="F491" s="267"/>
      <c r="G491" s="268"/>
      <c r="I491" s="227"/>
      <c r="J491" s="298"/>
      <c r="K491" s="227"/>
      <c r="L491" s="4"/>
      <c r="M491" s="227"/>
      <c r="N491" s="174"/>
      <c r="O491" s="174"/>
      <c r="P491" s="174"/>
      <c r="Q491" s="174"/>
      <c r="R491" s="174"/>
      <c r="S491" s="174"/>
      <c r="T491" s="174"/>
      <c r="U491" s="174"/>
      <c r="V491" s="174"/>
      <c r="W491" s="174"/>
      <c r="X491" s="174"/>
      <c r="Y491" s="174"/>
      <c r="Z491" s="174"/>
      <c r="AA491" s="174"/>
      <c r="AB491" s="174"/>
      <c r="AC491" s="174"/>
      <c r="AD491" s="174"/>
      <c r="AE491" s="174"/>
      <c r="AF491" s="174"/>
      <c r="AG491" s="174"/>
      <c r="AH491" s="174"/>
      <c r="AI491" s="174"/>
      <c r="AJ491" s="174"/>
      <c r="AK491" s="174"/>
      <c r="AL491" s="174"/>
      <c r="AM491" s="174"/>
      <c r="AN491" s="59"/>
      <c r="AO491" s="59"/>
      <c r="AP491" s="292"/>
      <c r="AQ491" s="299"/>
      <c r="AR491" s="291"/>
      <c r="AS491" s="291"/>
      <c r="AU491" s="227"/>
      <c r="AV491" s="227"/>
      <c r="AW491" s="227"/>
      <c r="AX491" s="227"/>
      <c r="AY491" s="227"/>
    </row>
    <row r="492" spans="1:179" s="270" customFormat="1" ht="15" x14ac:dyDescent="0.25">
      <c r="C492" s="291"/>
      <c r="D492" s="227"/>
      <c r="E492" s="267"/>
      <c r="F492" s="267"/>
      <c r="G492" s="268"/>
      <c r="I492" s="227"/>
      <c r="J492" s="298"/>
      <c r="K492" s="227"/>
      <c r="L492" s="4"/>
      <c r="M492" s="227"/>
      <c r="N492" s="174"/>
      <c r="O492" s="174"/>
      <c r="P492" s="174"/>
      <c r="Q492" s="174"/>
      <c r="R492" s="174"/>
      <c r="S492" s="174"/>
      <c r="T492" s="174"/>
      <c r="U492" s="174"/>
      <c r="V492" s="174"/>
      <c r="W492" s="174"/>
      <c r="X492" s="174"/>
      <c r="Y492" s="174"/>
      <c r="Z492" s="174"/>
      <c r="AA492" s="174"/>
      <c r="AB492" s="174"/>
      <c r="AC492" s="174"/>
      <c r="AD492" s="174"/>
      <c r="AE492" s="174"/>
      <c r="AF492" s="174"/>
      <c r="AG492" s="174"/>
      <c r="AH492" s="174"/>
      <c r="AI492" s="174"/>
      <c r="AJ492" s="174"/>
      <c r="AK492" s="174"/>
      <c r="AL492" s="174"/>
      <c r="AM492" s="174"/>
      <c r="AN492" s="59"/>
      <c r="AO492" s="59"/>
      <c r="AP492" s="292"/>
      <c r="AQ492" s="299"/>
      <c r="AR492" s="291"/>
      <c r="AS492" s="291"/>
      <c r="AU492" s="227"/>
      <c r="AV492" s="227"/>
      <c r="AW492" s="227"/>
      <c r="AX492" s="227"/>
      <c r="AY492" s="227"/>
    </row>
    <row r="493" spans="1:179" s="270" customFormat="1" ht="12.75" customHeight="1" x14ac:dyDescent="0.25">
      <c r="A493" s="298" t="s">
        <v>2043</v>
      </c>
      <c r="B493" s="298" t="s">
        <v>811</v>
      </c>
      <c r="C493" s="291"/>
      <c r="D493" s="227"/>
      <c r="E493" s="298" t="s">
        <v>3480</v>
      </c>
      <c r="F493" s="545"/>
      <c r="G493" s="227" t="e">
        <v>#N/A</v>
      </c>
      <c r="H493" s="298" t="s">
        <v>3481</v>
      </c>
      <c r="I493" s="227"/>
      <c r="J493" s="298"/>
      <c r="K493" s="227" t="s">
        <v>2080</v>
      </c>
      <c r="L493" s="4"/>
      <c r="M493" s="227" t="s">
        <v>2044</v>
      </c>
      <c r="N493" s="300" t="s">
        <v>2045</v>
      </c>
      <c r="O493" s="300"/>
      <c r="P493" s="174"/>
      <c r="Q493" s="174"/>
      <c r="R493" s="174"/>
      <c r="S493" s="174"/>
      <c r="T493" s="174"/>
      <c r="U493" s="174"/>
      <c r="V493" s="174"/>
      <c r="W493" s="174"/>
      <c r="X493" s="174"/>
      <c r="Y493" s="174"/>
      <c r="Z493" s="174"/>
      <c r="AA493" s="174"/>
      <c r="AB493" s="174"/>
      <c r="AC493" s="174"/>
      <c r="AD493" s="174"/>
      <c r="AE493" s="174"/>
      <c r="AF493" s="174"/>
      <c r="AG493" s="174"/>
      <c r="AH493" s="174"/>
      <c r="AI493" s="174"/>
      <c r="AJ493" s="174"/>
      <c r="AK493" s="174"/>
      <c r="AL493" s="174"/>
      <c r="AM493" s="174"/>
      <c r="AN493" s="59"/>
      <c r="AO493" s="174" t="e">
        <f>VLOOKUP(AN493,#REF!,1,FALSE)</f>
        <v>#REF!</v>
      </c>
      <c r="AP493" s="292" t="e">
        <f>VLOOKUP(E493,'Monthly AMS report'!DH:DI,2,FALSE)</f>
        <v>#N/A</v>
      </c>
      <c r="AQ493" s="299" t="e">
        <v>#N/A</v>
      </c>
      <c r="AR493" s="291"/>
      <c r="AS493" s="291"/>
      <c r="AU493" s="227"/>
      <c r="AV493" s="227"/>
      <c r="AW493" s="227"/>
      <c r="AX493" s="227"/>
      <c r="AY493" s="227"/>
    </row>
    <row r="494" spans="1:179" s="270" customFormat="1" ht="12.75" customHeight="1" x14ac:dyDescent="0.25">
      <c r="A494" s="298" t="s">
        <v>2046</v>
      </c>
      <c r="B494" s="298" t="s">
        <v>811</v>
      </c>
      <c r="C494" s="291"/>
      <c r="D494" s="227"/>
      <c r="E494" s="298" t="s">
        <v>3482</v>
      </c>
      <c r="F494" s="545"/>
      <c r="G494" s="227" t="e">
        <v>#N/A</v>
      </c>
      <c r="H494" s="298" t="s">
        <v>3483</v>
      </c>
      <c r="I494" s="227"/>
      <c r="J494" s="298"/>
      <c r="K494" s="227" t="s">
        <v>2080</v>
      </c>
      <c r="L494" s="4"/>
      <c r="M494" s="227" t="s">
        <v>2044</v>
      </c>
      <c r="N494" s="300" t="s">
        <v>2047</v>
      </c>
      <c r="O494" s="300"/>
      <c r="P494" s="174"/>
      <c r="Q494" s="174"/>
      <c r="R494" s="174"/>
      <c r="S494" s="174"/>
      <c r="T494" s="174"/>
      <c r="U494" s="174"/>
      <c r="V494" s="174"/>
      <c r="W494" s="174"/>
      <c r="X494" s="174"/>
      <c r="Y494" s="174"/>
      <c r="Z494" s="174"/>
      <c r="AA494" s="174"/>
      <c r="AB494" s="174"/>
      <c r="AC494" s="174"/>
      <c r="AD494" s="174"/>
      <c r="AE494" s="174"/>
      <c r="AF494" s="174"/>
      <c r="AG494" s="174"/>
      <c r="AH494" s="174"/>
      <c r="AI494" s="174"/>
      <c r="AJ494" s="174"/>
      <c r="AK494" s="174"/>
      <c r="AL494" s="174"/>
      <c r="AM494" s="174"/>
      <c r="AN494" s="59"/>
      <c r="AO494" s="174" t="e">
        <f>VLOOKUP(AN494,#REF!,1,FALSE)</f>
        <v>#REF!</v>
      </c>
      <c r="AP494" s="292" t="e">
        <f>VLOOKUP(E494,'Monthly AMS report'!DH:DI,2,FALSE)</f>
        <v>#N/A</v>
      </c>
      <c r="AQ494" s="299" t="e">
        <v>#N/A</v>
      </c>
      <c r="AR494" s="291"/>
      <c r="AS494" s="291"/>
      <c r="AU494" s="227"/>
      <c r="AV494" s="227"/>
      <c r="AW494" s="227"/>
      <c r="AX494" s="227"/>
      <c r="AY494" s="227"/>
    </row>
    <row r="495" spans="1:179" s="270" customFormat="1" ht="153" customHeight="1" x14ac:dyDescent="0.25">
      <c r="A495" s="298" t="s">
        <v>2048</v>
      </c>
      <c r="B495" s="298" t="s">
        <v>811</v>
      </c>
      <c r="C495" s="291"/>
      <c r="D495" s="227"/>
      <c r="E495" s="298" t="s">
        <v>3484</v>
      </c>
      <c r="F495" s="545"/>
      <c r="G495" s="227" t="e">
        <v>#N/A</v>
      </c>
      <c r="H495" s="298" t="s">
        <v>3485</v>
      </c>
      <c r="I495" s="227"/>
      <c r="J495" s="298"/>
      <c r="K495" s="227" t="s">
        <v>2080</v>
      </c>
      <c r="L495" s="4"/>
      <c r="M495" s="227" t="s">
        <v>2044</v>
      </c>
      <c r="N495" s="300" t="s">
        <v>2049</v>
      </c>
      <c r="O495" s="300"/>
      <c r="P495" s="174"/>
      <c r="Q495" s="174"/>
      <c r="R495" s="174"/>
      <c r="S495" s="174"/>
      <c r="T495" s="174"/>
      <c r="U495" s="174"/>
      <c r="V495" s="174"/>
      <c r="W495" s="174"/>
      <c r="X495" s="174"/>
      <c r="Y495" s="174"/>
      <c r="Z495" s="174"/>
      <c r="AA495" s="174"/>
      <c r="AB495" s="174"/>
      <c r="AC495" s="174"/>
      <c r="AD495" s="174"/>
      <c r="AE495" s="174"/>
      <c r="AF495" s="174"/>
      <c r="AG495" s="174"/>
      <c r="AH495" s="174"/>
      <c r="AI495" s="174"/>
      <c r="AJ495" s="174"/>
      <c r="AK495" s="174"/>
      <c r="AL495" s="174"/>
      <c r="AM495" s="174"/>
      <c r="AN495" s="59"/>
      <c r="AO495" s="174" t="e">
        <f>VLOOKUP(AN495,#REF!,1,FALSE)</f>
        <v>#REF!</v>
      </c>
      <c r="AP495" s="292" t="e">
        <f>VLOOKUP(E495,'Monthly AMS report'!DH:DI,2,FALSE)</f>
        <v>#N/A</v>
      </c>
      <c r="AQ495" s="299" t="e">
        <v>#N/A</v>
      </c>
      <c r="AR495" s="291"/>
      <c r="AS495" s="291"/>
      <c r="AU495" s="227"/>
      <c r="AV495" s="227"/>
      <c r="AW495" s="227"/>
      <c r="AX495" s="227"/>
      <c r="AY495" s="227"/>
    </row>
    <row r="496" spans="1:179" s="270" customFormat="1" ht="12.75" customHeight="1" x14ac:dyDescent="0.25">
      <c r="A496" s="298" t="s">
        <v>2050</v>
      </c>
      <c r="B496" s="298" t="s">
        <v>811</v>
      </c>
      <c r="C496" s="291"/>
      <c r="D496" s="227"/>
      <c r="E496" s="298" t="s">
        <v>3486</v>
      </c>
      <c r="F496" s="545"/>
      <c r="G496" s="227" t="e">
        <v>#N/A</v>
      </c>
      <c r="H496" s="298" t="s">
        <v>3487</v>
      </c>
      <c r="I496" s="227"/>
      <c r="J496" s="298"/>
      <c r="K496" s="227" t="s">
        <v>2080</v>
      </c>
      <c r="L496" s="4"/>
      <c r="M496" s="227" t="s">
        <v>2044</v>
      </c>
      <c r="N496" s="300" t="s">
        <v>2051</v>
      </c>
      <c r="O496" s="300"/>
      <c r="P496" s="174"/>
      <c r="Q496" s="174"/>
      <c r="R496" s="174"/>
      <c r="S496" s="174"/>
      <c r="T496" s="174"/>
      <c r="U496" s="174"/>
      <c r="V496" s="174"/>
      <c r="W496" s="174"/>
      <c r="X496" s="174"/>
      <c r="Y496" s="174"/>
      <c r="Z496" s="174"/>
      <c r="AA496" s="174"/>
      <c r="AB496" s="174"/>
      <c r="AC496" s="174"/>
      <c r="AD496" s="174"/>
      <c r="AE496" s="174"/>
      <c r="AF496" s="174"/>
      <c r="AG496" s="174"/>
      <c r="AH496" s="174"/>
      <c r="AI496" s="174"/>
      <c r="AJ496" s="174"/>
      <c r="AK496" s="174"/>
      <c r="AL496" s="174"/>
      <c r="AM496" s="174"/>
      <c r="AN496" s="59"/>
      <c r="AO496" s="174" t="e">
        <f>VLOOKUP(AN496,#REF!,1,FALSE)</f>
        <v>#REF!</v>
      </c>
      <c r="AP496" s="292" t="e">
        <f>VLOOKUP(E496,'Monthly AMS report'!DH:DI,2,FALSE)</f>
        <v>#N/A</v>
      </c>
      <c r="AQ496" s="299" t="e">
        <v>#N/A</v>
      </c>
      <c r="AR496" s="291"/>
      <c r="AS496" s="291"/>
      <c r="AU496" s="227"/>
      <c r="AV496" s="227"/>
      <c r="AW496" s="227"/>
      <c r="AX496" s="227"/>
      <c r="AY496" s="227"/>
    </row>
    <row r="497" spans="1:51" s="270" customFormat="1" ht="15" x14ac:dyDescent="0.25">
      <c r="C497" s="291"/>
      <c r="D497" s="227"/>
      <c r="E497" s="267"/>
      <c r="F497" s="267"/>
      <c r="G497" s="268"/>
      <c r="I497" s="227"/>
      <c r="J497" s="298"/>
      <c r="K497" s="227"/>
      <c r="L497" s="4"/>
      <c r="M497" s="227"/>
      <c r="N497" s="174"/>
      <c r="O497" s="174"/>
      <c r="P497" s="174"/>
      <c r="Q497" s="174"/>
      <c r="R497" s="174"/>
      <c r="S497" s="174"/>
      <c r="T497" s="174"/>
      <c r="U497" s="174"/>
      <c r="V497" s="174"/>
      <c r="W497" s="174"/>
      <c r="X497" s="174"/>
      <c r="Y497" s="174"/>
      <c r="Z497" s="174"/>
      <c r="AA497" s="174"/>
      <c r="AB497" s="174"/>
      <c r="AC497" s="174"/>
      <c r="AD497" s="174"/>
      <c r="AE497" s="174"/>
      <c r="AF497" s="174"/>
      <c r="AG497" s="174"/>
      <c r="AH497" s="174"/>
      <c r="AI497" s="174"/>
      <c r="AJ497" s="174"/>
      <c r="AK497" s="174"/>
      <c r="AL497" s="174"/>
      <c r="AM497" s="174"/>
      <c r="AN497" s="59"/>
      <c r="AO497" s="59"/>
      <c r="AP497" s="292"/>
      <c r="AQ497" s="299"/>
      <c r="AR497" s="291"/>
      <c r="AS497" s="291"/>
      <c r="AU497" s="227"/>
      <c r="AV497" s="227"/>
      <c r="AW497" s="227"/>
      <c r="AX497" s="227"/>
      <c r="AY497" s="227"/>
    </row>
    <row r="498" spans="1:51" s="270" customFormat="1" ht="12.75" customHeight="1" x14ac:dyDescent="0.25">
      <c r="A498" s="270" t="s">
        <v>755</v>
      </c>
      <c r="B498" s="270" t="s">
        <v>1106</v>
      </c>
      <c r="C498" s="291"/>
      <c r="D498" s="227"/>
      <c r="E498" s="267" t="s">
        <v>3488</v>
      </c>
      <c r="F498" s="267"/>
      <c r="G498" s="227" t="e">
        <v>#N/A</v>
      </c>
      <c r="H498" s="270" t="s">
        <v>3489</v>
      </c>
      <c r="I498" s="227"/>
      <c r="J498" s="298"/>
      <c r="K498" s="227" t="s">
        <v>3490</v>
      </c>
      <c r="L498" s="4"/>
      <c r="M498" s="227"/>
      <c r="N498" s="174"/>
      <c r="O498" s="174"/>
      <c r="P498" s="174"/>
      <c r="Q498" s="174"/>
      <c r="R498" s="174"/>
      <c r="S498" s="174"/>
      <c r="T498" s="174"/>
      <c r="U498" s="174"/>
      <c r="V498" s="174"/>
      <c r="W498" s="174"/>
      <c r="X498" s="174"/>
      <c r="Y498" s="174"/>
      <c r="Z498" s="174"/>
      <c r="AA498" s="174"/>
      <c r="AB498" s="174"/>
      <c r="AC498" s="174"/>
      <c r="AD498" s="174"/>
      <c r="AE498" s="174"/>
      <c r="AF498" s="174"/>
      <c r="AG498" s="174"/>
      <c r="AH498" s="174"/>
      <c r="AI498" s="174"/>
      <c r="AJ498" s="174"/>
      <c r="AK498" s="174"/>
      <c r="AL498" s="174"/>
      <c r="AM498" s="174"/>
      <c r="AN498" s="59"/>
      <c r="AO498" s="174" t="e">
        <f>VLOOKUP(AN498,#REF!,1,FALSE)</f>
        <v>#REF!</v>
      </c>
      <c r="AP498" s="292" t="e">
        <f>VLOOKUP(E498,'Monthly AMS report'!DH:DI,2,FALSE)</f>
        <v>#N/A</v>
      </c>
      <c r="AQ498" s="299" t="e">
        <v>#N/A</v>
      </c>
      <c r="AR498" s="291"/>
      <c r="AS498" s="291"/>
      <c r="AU498" s="227"/>
      <c r="AV498" s="227"/>
      <c r="AW498" s="227"/>
      <c r="AX498" s="227"/>
      <c r="AY498" s="227"/>
    </row>
    <row r="499" spans="1:51" s="270" customFormat="1" ht="12.75" customHeight="1" x14ac:dyDescent="0.25">
      <c r="A499" s="298" t="s">
        <v>2052</v>
      </c>
      <c r="B499" s="298" t="s">
        <v>1106</v>
      </c>
      <c r="C499" s="291"/>
      <c r="D499" s="227"/>
      <c r="E499" s="298" t="s">
        <v>3491</v>
      </c>
      <c r="F499" s="545"/>
      <c r="G499" s="227" t="e">
        <v>#N/A</v>
      </c>
      <c r="H499" s="298" t="s">
        <v>2172</v>
      </c>
      <c r="I499" s="227"/>
      <c r="J499" s="298"/>
      <c r="K499" s="227" t="s">
        <v>2080</v>
      </c>
      <c r="L499" s="4"/>
      <c r="M499" s="227" t="s">
        <v>2044</v>
      </c>
      <c r="N499" s="300" t="s">
        <v>2053</v>
      </c>
      <c r="O499" s="300"/>
      <c r="P499" s="174"/>
      <c r="Q499" s="174"/>
      <c r="R499" s="174"/>
      <c r="S499" s="174"/>
      <c r="T499" s="174"/>
      <c r="U499" s="174"/>
      <c r="V499" s="174"/>
      <c r="W499" s="174"/>
      <c r="X499" s="174"/>
      <c r="Y499" s="174"/>
      <c r="Z499" s="174"/>
      <c r="AA499" s="174"/>
      <c r="AB499" s="174"/>
      <c r="AC499" s="174"/>
      <c r="AD499" s="174"/>
      <c r="AE499" s="174"/>
      <c r="AF499" s="174"/>
      <c r="AG499" s="174"/>
      <c r="AH499" s="174"/>
      <c r="AI499" s="174"/>
      <c r="AJ499" s="174"/>
      <c r="AK499" s="174"/>
      <c r="AL499" s="174"/>
      <c r="AM499" s="174"/>
      <c r="AN499" s="59"/>
      <c r="AO499" s="174" t="e">
        <f>VLOOKUP(AN499,#REF!,1,FALSE)</f>
        <v>#REF!</v>
      </c>
      <c r="AP499" s="292" t="e">
        <f>VLOOKUP(E499,'Monthly AMS report'!DH:DI,2,FALSE)</f>
        <v>#N/A</v>
      </c>
      <c r="AQ499" s="299" t="e">
        <v>#N/A</v>
      </c>
      <c r="AR499" s="291"/>
      <c r="AS499" s="291"/>
      <c r="AU499" s="227"/>
      <c r="AV499" s="227"/>
      <c r="AW499" s="227"/>
      <c r="AX499" s="227"/>
      <c r="AY499" s="227"/>
    </row>
    <row r="500" spans="1:51" s="270" customFormat="1" ht="25.5" customHeight="1" x14ac:dyDescent="0.25">
      <c r="A500" s="298" t="s">
        <v>2054</v>
      </c>
      <c r="B500" s="298" t="s">
        <v>1106</v>
      </c>
      <c r="C500" s="291"/>
      <c r="D500" s="227"/>
      <c r="E500" s="298" t="s">
        <v>3492</v>
      </c>
      <c r="F500" s="545"/>
      <c r="G500" s="227" t="e">
        <v>#N/A</v>
      </c>
      <c r="H500" s="298" t="s">
        <v>2171</v>
      </c>
      <c r="I500" s="227"/>
      <c r="J500" s="298"/>
      <c r="K500" s="227" t="s">
        <v>2080</v>
      </c>
      <c r="L500" s="4"/>
      <c r="M500" s="227" t="s">
        <v>2044</v>
      </c>
      <c r="N500" s="300" t="s">
        <v>2055</v>
      </c>
      <c r="O500" s="300"/>
      <c r="P500" s="174"/>
      <c r="Q500" s="174"/>
      <c r="R500" s="174"/>
      <c r="S500" s="174"/>
      <c r="T500" s="174"/>
      <c r="U500" s="174"/>
      <c r="V500" s="174"/>
      <c r="W500" s="174"/>
      <c r="X500" s="174"/>
      <c r="Y500" s="174"/>
      <c r="Z500" s="174"/>
      <c r="AA500" s="174"/>
      <c r="AB500" s="174"/>
      <c r="AC500" s="174"/>
      <c r="AD500" s="174"/>
      <c r="AE500" s="174"/>
      <c r="AF500" s="174"/>
      <c r="AG500" s="174"/>
      <c r="AH500" s="174"/>
      <c r="AI500" s="174"/>
      <c r="AJ500" s="174"/>
      <c r="AK500" s="174"/>
      <c r="AL500" s="174"/>
      <c r="AM500" s="174"/>
      <c r="AN500" s="59"/>
      <c r="AO500" s="174" t="e">
        <f>VLOOKUP(AN500,#REF!,1,FALSE)</f>
        <v>#REF!</v>
      </c>
      <c r="AP500" s="292" t="e">
        <f>VLOOKUP(E500,'Monthly AMS report'!DH:DI,2,FALSE)</f>
        <v>#N/A</v>
      </c>
      <c r="AQ500" s="299" t="e">
        <v>#N/A</v>
      </c>
      <c r="AR500" s="291"/>
      <c r="AS500" s="291"/>
      <c r="AU500" s="227"/>
      <c r="AV500" s="227"/>
      <c r="AW500" s="227"/>
      <c r="AX500" s="227"/>
      <c r="AY500" s="227"/>
    </row>
    <row r="501" spans="1:51" s="270" customFormat="1" ht="25.5" customHeight="1" x14ac:dyDescent="0.25">
      <c r="A501" s="298" t="s">
        <v>2056</v>
      </c>
      <c r="B501" s="298" t="s">
        <v>1106</v>
      </c>
      <c r="C501" s="291"/>
      <c r="D501" s="227"/>
      <c r="E501" s="298" t="s">
        <v>3493</v>
      </c>
      <c r="F501" s="545"/>
      <c r="G501" s="227" t="e">
        <v>#N/A</v>
      </c>
      <c r="H501" s="298" t="s">
        <v>2170</v>
      </c>
      <c r="I501" s="227"/>
      <c r="J501" s="298"/>
      <c r="K501" s="227" t="s">
        <v>2080</v>
      </c>
      <c r="L501" s="4"/>
      <c r="M501" s="227" t="s">
        <v>2044</v>
      </c>
      <c r="N501" s="300" t="s">
        <v>2057</v>
      </c>
      <c r="O501" s="300"/>
      <c r="P501" s="174"/>
      <c r="Q501" s="174"/>
      <c r="R501" s="174"/>
      <c r="S501" s="174"/>
      <c r="T501" s="174"/>
      <c r="U501" s="174"/>
      <c r="V501" s="174"/>
      <c r="W501" s="174"/>
      <c r="X501" s="174"/>
      <c r="Y501" s="174"/>
      <c r="Z501" s="174"/>
      <c r="AA501" s="174"/>
      <c r="AB501" s="174"/>
      <c r="AC501" s="174"/>
      <c r="AD501" s="174"/>
      <c r="AE501" s="174"/>
      <c r="AF501" s="174"/>
      <c r="AG501" s="174"/>
      <c r="AH501" s="174"/>
      <c r="AI501" s="174"/>
      <c r="AJ501" s="174"/>
      <c r="AK501" s="174"/>
      <c r="AL501" s="174"/>
      <c r="AM501" s="174"/>
      <c r="AN501" s="59"/>
      <c r="AO501" s="174" t="e">
        <f>VLOOKUP(AN501,#REF!,1,FALSE)</f>
        <v>#REF!</v>
      </c>
      <c r="AP501" s="292" t="e">
        <f>VLOOKUP(E501,'Monthly AMS report'!DH:DI,2,FALSE)</f>
        <v>#N/A</v>
      </c>
      <c r="AQ501" s="299" t="e">
        <v>#N/A</v>
      </c>
      <c r="AR501" s="291"/>
      <c r="AS501" s="291"/>
      <c r="AU501" s="227"/>
      <c r="AV501" s="227"/>
      <c r="AW501" s="227"/>
      <c r="AX501" s="227"/>
      <c r="AY501" s="227"/>
    </row>
    <row r="502" spans="1:51" s="270" customFormat="1" ht="12.75" customHeight="1" x14ac:dyDescent="0.25">
      <c r="A502" s="298" t="s">
        <v>2058</v>
      </c>
      <c r="B502" s="298" t="s">
        <v>1106</v>
      </c>
      <c r="C502" s="291"/>
      <c r="D502" s="227"/>
      <c r="E502" s="298" t="s">
        <v>3494</v>
      </c>
      <c r="F502" s="545"/>
      <c r="G502" s="227" t="e">
        <v>#N/A</v>
      </c>
      <c r="H502" s="298" t="s">
        <v>2169</v>
      </c>
      <c r="I502" s="227"/>
      <c r="J502" s="298"/>
      <c r="K502" s="227" t="s">
        <v>2080</v>
      </c>
      <c r="L502" s="4"/>
      <c r="M502" s="227" t="s">
        <v>2044</v>
      </c>
      <c r="N502" s="300" t="s">
        <v>2059</v>
      </c>
      <c r="O502" s="300"/>
      <c r="P502" s="174"/>
      <c r="Q502" s="174"/>
      <c r="R502" s="174"/>
      <c r="S502" s="174"/>
      <c r="T502" s="174"/>
      <c r="U502" s="174"/>
      <c r="V502" s="174"/>
      <c r="W502" s="174"/>
      <c r="X502" s="174"/>
      <c r="Y502" s="174"/>
      <c r="Z502" s="174"/>
      <c r="AA502" s="174"/>
      <c r="AB502" s="174"/>
      <c r="AC502" s="174"/>
      <c r="AD502" s="174"/>
      <c r="AE502" s="174"/>
      <c r="AF502" s="174"/>
      <c r="AG502" s="174"/>
      <c r="AH502" s="174"/>
      <c r="AI502" s="174"/>
      <c r="AJ502" s="174"/>
      <c r="AK502" s="174"/>
      <c r="AL502" s="174"/>
      <c r="AM502" s="174"/>
      <c r="AN502" s="59"/>
      <c r="AO502" s="174" t="e">
        <f>VLOOKUP(AN502,#REF!,1,FALSE)</f>
        <v>#REF!</v>
      </c>
      <c r="AP502" s="292" t="e">
        <f>VLOOKUP(E502,'Monthly AMS report'!DH:DI,2,FALSE)</f>
        <v>#N/A</v>
      </c>
      <c r="AQ502" s="299" t="e">
        <v>#N/A</v>
      </c>
      <c r="AR502" s="291"/>
      <c r="AS502" s="291"/>
      <c r="AU502" s="227"/>
      <c r="AV502" s="227"/>
      <c r="AW502" s="227"/>
      <c r="AX502" s="227"/>
      <c r="AY502" s="227"/>
    </row>
    <row r="503" spans="1:51" s="270" customFormat="1" ht="15" x14ac:dyDescent="0.25">
      <c r="C503" s="291"/>
      <c r="D503" s="227"/>
      <c r="E503" s="267"/>
      <c r="F503" s="267"/>
      <c r="G503" s="268"/>
      <c r="I503" s="227"/>
      <c r="J503" s="298"/>
      <c r="K503" s="227"/>
      <c r="L503" s="4"/>
      <c r="M503" s="227"/>
      <c r="N503" s="174"/>
      <c r="O503" s="174"/>
      <c r="P503" s="174"/>
      <c r="Q503" s="174"/>
      <c r="R503" s="174"/>
      <c r="S503" s="174"/>
      <c r="T503" s="174"/>
      <c r="U503" s="174"/>
      <c r="V503" s="174"/>
      <c r="W503" s="174"/>
      <c r="X503" s="174"/>
      <c r="Y503" s="174"/>
      <c r="Z503" s="174"/>
      <c r="AA503" s="174"/>
      <c r="AB503" s="174"/>
      <c r="AC503" s="174"/>
      <c r="AD503" s="174"/>
      <c r="AE503" s="174"/>
      <c r="AF503" s="174"/>
      <c r="AG503" s="174"/>
      <c r="AH503" s="174"/>
      <c r="AI503" s="174"/>
      <c r="AJ503" s="174"/>
      <c r="AK503" s="174"/>
      <c r="AL503" s="174"/>
      <c r="AM503" s="174"/>
      <c r="AN503" s="59"/>
      <c r="AO503" s="59"/>
      <c r="AP503" s="292"/>
      <c r="AQ503" s="299"/>
      <c r="AR503" s="291"/>
      <c r="AS503" s="291"/>
      <c r="AU503" s="227"/>
      <c r="AV503" s="227"/>
      <c r="AW503" s="227"/>
      <c r="AX503" s="227"/>
      <c r="AY503" s="227"/>
    </row>
    <row r="504" spans="1:51" s="270" customFormat="1" ht="12.75" customHeight="1" x14ac:dyDescent="0.25">
      <c r="A504" s="298" t="s">
        <v>2016</v>
      </c>
      <c r="B504" s="298" t="s">
        <v>2627</v>
      </c>
      <c r="C504" s="291"/>
      <c r="D504" s="227"/>
      <c r="E504" s="298" t="s">
        <v>2459</v>
      </c>
      <c r="F504" s="545"/>
      <c r="G504" s="227" t="e">
        <v>#N/A</v>
      </c>
      <c r="H504" s="298" t="s">
        <v>2017</v>
      </c>
      <c r="I504" s="227"/>
      <c r="J504" s="298"/>
      <c r="K504" s="227" t="s">
        <v>2080</v>
      </c>
      <c r="L504" s="4"/>
      <c r="M504" s="227" t="s">
        <v>2044</v>
      </c>
      <c r="N504" s="300" t="s">
        <v>2060</v>
      </c>
      <c r="O504" s="300"/>
      <c r="P504" s="174"/>
      <c r="Q504" s="174"/>
      <c r="R504" s="174"/>
      <c r="S504" s="174"/>
      <c r="T504" s="174"/>
      <c r="U504" s="174"/>
      <c r="V504" s="174"/>
      <c r="W504" s="174"/>
      <c r="X504" s="174"/>
      <c r="Y504" s="174"/>
      <c r="Z504" s="174"/>
      <c r="AA504" s="174"/>
      <c r="AB504" s="174"/>
      <c r="AC504" s="174"/>
      <c r="AD504" s="174"/>
      <c r="AE504" s="174"/>
      <c r="AF504" s="174"/>
      <c r="AG504" s="174"/>
      <c r="AH504" s="174"/>
      <c r="AI504" s="174"/>
      <c r="AJ504" s="174"/>
      <c r="AK504" s="174"/>
      <c r="AL504" s="174"/>
      <c r="AM504" s="174"/>
      <c r="AN504" s="59"/>
      <c r="AO504" s="174" t="e">
        <f>VLOOKUP(AN504,#REF!,1,FALSE)</f>
        <v>#REF!</v>
      </c>
      <c r="AP504" s="292" t="e">
        <f>VLOOKUP(E504,'Monthly AMS report'!DH:DI,2,FALSE)</f>
        <v>#N/A</v>
      </c>
      <c r="AQ504" s="299" t="e">
        <v>#N/A</v>
      </c>
      <c r="AR504" s="291"/>
      <c r="AS504" s="291"/>
      <c r="AU504" s="227"/>
      <c r="AV504" s="227"/>
      <c r="AW504" s="227"/>
      <c r="AX504" s="227"/>
      <c r="AY504" s="227"/>
    </row>
    <row r="505" spans="1:51" s="270" customFormat="1" ht="15" x14ac:dyDescent="0.25">
      <c r="A505" s="298" t="s">
        <v>2019</v>
      </c>
      <c r="B505" s="298" t="s">
        <v>2627</v>
      </c>
      <c r="C505" s="291"/>
      <c r="D505" s="227"/>
      <c r="E505" s="298" t="s">
        <v>2461</v>
      </c>
      <c r="F505" s="545"/>
      <c r="G505" s="227" t="e">
        <v>#N/A</v>
      </c>
      <c r="H505" s="298" t="s">
        <v>2020</v>
      </c>
      <c r="I505" s="227"/>
      <c r="J505" s="298"/>
      <c r="K505" s="227" t="s">
        <v>2080</v>
      </c>
      <c r="L505" s="4"/>
      <c r="M505" s="227" t="s">
        <v>2044</v>
      </c>
      <c r="N505" s="300" t="s">
        <v>2061</v>
      </c>
      <c r="O505" s="300"/>
      <c r="P505" s="174"/>
      <c r="Q505" s="174"/>
      <c r="R505" s="174"/>
      <c r="S505" s="174"/>
      <c r="T505" s="174"/>
      <c r="U505" s="174"/>
      <c r="V505" s="174"/>
      <c r="W505" s="174"/>
      <c r="X505" s="174"/>
      <c r="Y505" s="174"/>
      <c r="Z505" s="174"/>
      <c r="AA505" s="174"/>
      <c r="AB505" s="174"/>
      <c r="AC505" s="174"/>
      <c r="AD505" s="174"/>
      <c r="AE505" s="174"/>
      <c r="AF505" s="174"/>
      <c r="AG505" s="174"/>
      <c r="AH505" s="174"/>
      <c r="AI505" s="174"/>
      <c r="AJ505" s="174"/>
      <c r="AK505" s="174"/>
      <c r="AL505" s="174"/>
      <c r="AM505" s="174"/>
      <c r="AN505" s="59"/>
      <c r="AO505" s="174" t="e">
        <f>VLOOKUP(AN505,#REF!,1,FALSE)</f>
        <v>#REF!</v>
      </c>
      <c r="AP505" s="292" t="e">
        <f>VLOOKUP(E505,'Monthly AMS report'!DH:DI,2,FALSE)</f>
        <v>#N/A</v>
      </c>
      <c r="AQ505" s="299" t="e">
        <v>#N/A</v>
      </c>
      <c r="AR505" s="291"/>
      <c r="AS505" s="291"/>
      <c r="AU505" s="227"/>
      <c r="AV505" s="227"/>
      <c r="AW505" s="227"/>
      <c r="AX505" s="227"/>
      <c r="AY505" s="227"/>
    </row>
    <row r="506" spans="1:51" s="270" customFormat="1" ht="15" x14ac:dyDescent="0.25">
      <c r="C506" s="291"/>
      <c r="D506" s="227"/>
      <c r="E506" s="267"/>
      <c r="F506" s="267"/>
      <c r="G506" s="268"/>
      <c r="I506" s="227"/>
      <c r="J506" s="298"/>
      <c r="K506" s="227"/>
      <c r="L506" s="4"/>
      <c r="M506" s="227"/>
      <c r="N506" s="174"/>
      <c r="O506" s="174"/>
      <c r="P506" s="174"/>
      <c r="Q506" s="174"/>
      <c r="R506" s="174"/>
      <c r="S506" s="174"/>
      <c r="T506" s="174"/>
      <c r="U506" s="174"/>
      <c r="V506" s="174"/>
      <c r="W506" s="174"/>
      <c r="X506" s="174"/>
      <c r="Y506" s="174"/>
      <c r="Z506" s="174"/>
      <c r="AA506" s="174"/>
      <c r="AB506" s="174"/>
      <c r="AC506" s="174"/>
      <c r="AD506" s="174"/>
      <c r="AE506" s="174"/>
      <c r="AF506" s="174"/>
      <c r="AG506" s="174"/>
      <c r="AH506" s="174"/>
      <c r="AI506" s="174"/>
      <c r="AJ506" s="174"/>
      <c r="AK506" s="174"/>
      <c r="AL506" s="174"/>
      <c r="AM506" s="174"/>
      <c r="AN506" s="59"/>
      <c r="AO506" s="59"/>
      <c r="AP506" s="292"/>
      <c r="AQ506" s="299"/>
      <c r="AR506" s="291"/>
      <c r="AS506" s="291"/>
      <c r="AU506" s="227"/>
      <c r="AV506" s="227"/>
      <c r="AW506" s="227"/>
      <c r="AX506" s="227"/>
      <c r="AY506" s="227"/>
    </row>
    <row r="507" spans="1:51" s="270" customFormat="1" ht="15" x14ac:dyDescent="0.25">
      <c r="C507" s="291"/>
      <c r="D507" s="227"/>
      <c r="E507" s="267"/>
      <c r="F507" s="267"/>
      <c r="G507" s="268"/>
      <c r="I507" s="227"/>
      <c r="J507" s="298"/>
      <c r="K507" s="227"/>
      <c r="L507" s="4"/>
      <c r="M507" s="227"/>
      <c r="N507" s="174"/>
      <c r="O507" s="174"/>
      <c r="P507" s="174"/>
      <c r="Q507" s="174"/>
      <c r="R507" s="174"/>
      <c r="S507" s="174"/>
      <c r="T507" s="174"/>
      <c r="U507" s="174"/>
      <c r="V507" s="174"/>
      <c r="W507" s="174"/>
      <c r="X507" s="174"/>
      <c r="Y507" s="174"/>
      <c r="Z507" s="174"/>
      <c r="AA507" s="174"/>
      <c r="AB507" s="174"/>
      <c r="AC507" s="174"/>
      <c r="AD507" s="174"/>
      <c r="AE507" s="174"/>
      <c r="AF507" s="174"/>
      <c r="AG507" s="174"/>
      <c r="AH507" s="174"/>
      <c r="AI507" s="174"/>
      <c r="AJ507" s="174"/>
      <c r="AK507" s="174"/>
      <c r="AL507" s="174"/>
      <c r="AM507" s="174"/>
      <c r="AN507" s="59"/>
      <c r="AO507" s="59"/>
      <c r="AP507" s="292"/>
      <c r="AQ507" s="299"/>
      <c r="AR507" s="291"/>
      <c r="AS507" s="291"/>
      <c r="AU507" s="227"/>
      <c r="AV507" s="227"/>
      <c r="AW507" s="227"/>
      <c r="AX507" s="227"/>
      <c r="AY507" s="227"/>
    </row>
    <row r="508" spans="1:51" s="270" customFormat="1" ht="15" x14ac:dyDescent="0.25">
      <c r="A508" s="270" t="s">
        <v>1438</v>
      </c>
      <c r="B508" s="270" t="s">
        <v>1409</v>
      </c>
      <c r="C508" s="291"/>
      <c r="D508" s="227"/>
      <c r="E508" s="267" t="s">
        <v>3495</v>
      </c>
      <c r="F508" s="267"/>
      <c r="G508" s="227" t="e">
        <v>#N/A</v>
      </c>
      <c r="H508" s="270" t="s">
        <v>3496</v>
      </c>
      <c r="I508" s="227"/>
      <c r="J508" s="298"/>
      <c r="K508" s="227" t="s">
        <v>3490</v>
      </c>
      <c r="L508" s="4"/>
      <c r="M508" s="227"/>
      <c r="N508" s="174"/>
      <c r="O508" s="174"/>
      <c r="P508" s="174"/>
      <c r="Q508" s="174"/>
      <c r="R508" s="174"/>
      <c r="S508" s="174"/>
      <c r="T508" s="174"/>
      <c r="U508" s="174"/>
      <c r="V508" s="174"/>
      <c r="W508" s="174"/>
      <c r="X508" s="174"/>
      <c r="Y508" s="174"/>
      <c r="Z508" s="174"/>
      <c r="AA508" s="174"/>
      <c r="AB508" s="174"/>
      <c r="AC508" s="174"/>
      <c r="AD508" s="174"/>
      <c r="AE508" s="174"/>
      <c r="AF508" s="174"/>
      <c r="AG508" s="174"/>
      <c r="AH508" s="174"/>
      <c r="AI508" s="174"/>
      <c r="AJ508" s="174"/>
      <c r="AK508" s="174"/>
      <c r="AL508" s="174"/>
      <c r="AM508" s="174"/>
      <c r="AN508" s="59"/>
      <c r="AO508" s="59"/>
      <c r="AP508" s="292"/>
      <c r="AQ508" s="299" t="e">
        <v>#N/A</v>
      </c>
      <c r="AR508" s="291"/>
      <c r="AS508" s="291"/>
      <c r="AU508" s="227"/>
      <c r="AV508" s="227"/>
      <c r="AW508" s="227"/>
      <c r="AX508" s="227"/>
      <c r="AY508" s="227"/>
    </row>
    <row r="509" spans="1:51" s="270" customFormat="1" ht="15" x14ac:dyDescent="0.25">
      <c r="A509" s="270" t="s">
        <v>686</v>
      </c>
      <c r="B509" s="270" t="s">
        <v>1409</v>
      </c>
      <c r="C509" s="291"/>
      <c r="D509" s="227"/>
      <c r="E509" s="267" t="s">
        <v>3497</v>
      </c>
      <c r="F509" s="267"/>
      <c r="G509" s="227" t="e">
        <v>#N/A</v>
      </c>
      <c r="H509" s="270" t="s">
        <v>3498</v>
      </c>
      <c r="I509" s="227"/>
      <c r="J509" s="298"/>
      <c r="K509" s="227" t="s">
        <v>3490</v>
      </c>
      <c r="L509" s="4"/>
      <c r="M509" s="227"/>
      <c r="N509" s="174"/>
      <c r="O509" s="174"/>
      <c r="P509" s="174"/>
      <c r="Q509" s="174"/>
      <c r="R509" s="174"/>
      <c r="S509" s="174"/>
      <c r="T509" s="174"/>
      <c r="U509" s="174"/>
      <c r="V509" s="174"/>
      <c r="W509" s="174"/>
      <c r="X509" s="174"/>
      <c r="Y509" s="174"/>
      <c r="Z509" s="174"/>
      <c r="AA509" s="174"/>
      <c r="AB509" s="174"/>
      <c r="AC509" s="174"/>
      <c r="AD509" s="174"/>
      <c r="AE509" s="174"/>
      <c r="AF509" s="174"/>
      <c r="AG509" s="174"/>
      <c r="AH509" s="174"/>
      <c r="AI509" s="174"/>
      <c r="AJ509" s="174"/>
      <c r="AK509" s="174"/>
      <c r="AL509" s="174"/>
      <c r="AM509" s="174"/>
      <c r="AN509" s="59"/>
      <c r="AO509" s="59"/>
      <c r="AP509" s="292"/>
      <c r="AQ509" s="299" t="e">
        <v>#N/A</v>
      </c>
      <c r="AR509" s="291"/>
      <c r="AS509" s="291"/>
      <c r="AU509" s="227"/>
      <c r="AV509" s="227"/>
      <c r="AW509" s="227"/>
      <c r="AX509" s="227"/>
      <c r="AY509" s="227"/>
    </row>
    <row r="510" spans="1:51" s="270" customFormat="1" ht="15" x14ac:dyDescent="0.25">
      <c r="A510" s="270" t="s">
        <v>686</v>
      </c>
      <c r="B510" s="270" t="s">
        <v>1409</v>
      </c>
      <c r="C510" s="291"/>
      <c r="D510" s="227"/>
      <c r="E510" s="267" t="s">
        <v>3499</v>
      </c>
      <c r="F510" s="267"/>
      <c r="G510" s="227" t="e">
        <v>#N/A</v>
      </c>
      <c r="H510" s="270" t="s">
        <v>3500</v>
      </c>
      <c r="I510" s="227"/>
      <c r="J510" s="298"/>
      <c r="K510" s="227" t="s">
        <v>3490</v>
      </c>
      <c r="L510" s="4"/>
      <c r="M510" s="227"/>
      <c r="N510" s="174"/>
      <c r="O510" s="174"/>
      <c r="P510" s="174"/>
      <c r="Q510" s="174"/>
      <c r="R510" s="174"/>
      <c r="S510" s="174"/>
      <c r="T510" s="174"/>
      <c r="U510" s="174"/>
      <c r="V510" s="174"/>
      <c r="W510" s="174"/>
      <c r="X510" s="174"/>
      <c r="Y510" s="174"/>
      <c r="Z510" s="174"/>
      <c r="AA510" s="174"/>
      <c r="AB510" s="174"/>
      <c r="AC510" s="174"/>
      <c r="AD510" s="174"/>
      <c r="AE510" s="174"/>
      <c r="AF510" s="174"/>
      <c r="AG510" s="174"/>
      <c r="AH510" s="174"/>
      <c r="AI510" s="174"/>
      <c r="AJ510" s="174"/>
      <c r="AK510" s="174"/>
      <c r="AL510" s="174"/>
      <c r="AM510" s="174"/>
      <c r="AN510" s="59"/>
      <c r="AO510" s="59"/>
      <c r="AP510" s="292"/>
      <c r="AQ510" s="299" t="e">
        <v>#N/A</v>
      </c>
      <c r="AR510" s="291"/>
      <c r="AS510" s="291"/>
      <c r="AU510" s="227"/>
      <c r="AV510" s="227"/>
      <c r="AW510" s="227"/>
      <c r="AX510" s="227"/>
      <c r="AY510" s="227"/>
    </row>
    <row r="511" spans="1:51" s="270" customFormat="1" ht="15" x14ac:dyDescent="0.25">
      <c r="A511" s="270" t="s">
        <v>1432</v>
      </c>
      <c r="B511" s="270" t="s">
        <v>1409</v>
      </c>
      <c r="C511" s="291"/>
      <c r="D511" s="227"/>
      <c r="E511" s="267" t="s">
        <v>3501</v>
      </c>
      <c r="F511" s="267"/>
      <c r="G511" s="227" t="e">
        <v>#N/A</v>
      </c>
      <c r="H511" s="270" t="s">
        <v>3502</v>
      </c>
      <c r="I511" s="227"/>
      <c r="J511" s="298"/>
      <c r="K511" s="227" t="s">
        <v>3490</v>
      </c>
      <c r="L511" s="4"/>
      <c r="M511" s="227"/>
      <c r="N511" s="174"/>
      <c r="O511" s="174"/>
      <c r="P511" s="174"/>
      <c r="Q511" s="174"/>
      <c r="R511" s="174"/>
      <c r="S511" s="174"/>
      <c r="T511" s="174"/>
      <c r="U511" s="174"/>
      <c r="V511" s="174"/>
      <c r="W511" s="174"/>
      <c r="X511" s="174"/>
      <c r="Y511" s="174"/>
      <c r="Z511" s="174"/>
      <c r="AA511" s="174"/>
      <c r="AB511" s="174"/>
      <c r="AC511" s="174"/>
      <c r="AD511" s="174"/>
      <c r="AE511" s="174"/>
      <c r="AF511" s="174"/>
      <c r="AG511" s="174"/>
      <c r="AH511" s="174"/>
      <c r="AI511" s="174"/>
      <c r="AJ511" s="174"/>
      <c r="AK511" s="174"/>
      <c r="AL511" s="174"/>
      <c r="AM511" s="174"/>
      <c r="AN511" s="59"/>
      <c r="AO511" s="59"/>
      <c r="AP511" s="292"/>
      <c r="AQ511" s="299" t="e">
        <v>#N/A</v>
      </c>
      <c r="AR511" s="291"/>
      <c r="AS511" s="291"/>
      <c r="AU511" s="227"/>
      <c r="AV511" s="227"/>
      <c r="AW511" s="227"/>
      <c r="AX511" s="227"/>
      <c r="AY511" s="227"/>
    </row>
    <row r="512" spans="1:51" s="270" customFormat="1" ht="12.75" customHeight="1" x14ac:dyDescent="0.25">
      <c r="A512" s="298" t="s">
        <v>2062</v>
      </c>
      <c r="B512" s="298" t="s">
        <v>2630</v>
      </c>
      <c r="C512" s="291"/>
      <c r="D512" s="227"/>
      <c r="E512" s="298" t="s">
        <v>3503</v>
      </c>
      <c r="F512" s="545"/>
      <c r="G512" s="227" t="e">
        <v>#N/A</v>
      </c>
      <c r="H512" s="298" t="s">
        <v>2177</v>
      </c>
      <c r="I512" s="227"/>
      <c r="J512" s="298"/>
      <c r="K512" s="227" t="s">
        <v>2080</v>
      </c>
      <c r="L512" s="4"/>
      <c r="M512" s="227" t="s">
        <v>2044</v>
      </c>
      <c r="N512" s="300" t="s">
        <v>2063</v>
      </c>
      <c r="O512" s="300"/>
      <c r="P512" s="174"/>
      <c r="Q512" s="174"/>
      <c r="R512" s="174"/>
      <c r="S512" s="174"/>
      <c r="T512" s="174"/>
      <c r="U512" s="174"/>
      <c r="V512" s="174"/>
      <c r="W512" s="174"/>
      <c r="X512" s="174"/>
      <c r="Y512" s="174"/>
      <c r="Z512" s="174"/>
      <c r="AA512" s="174"/>
      <c r="AB512" s="174"/>
      <c r="AC512" s="174"/>
      <c r="AD512" s="174"/>
      <c r="AE512" s="174"/>
      <c r="AF512" s="174"/>
      <c r="AG512" s="174"/>
      <c r="AH512" s="174"/>
      <c r="AI512" s="174"/>
      <c r="AJ512" s="174"/>
      <c r="AK512" s="174"/>
      <c r="AL512" s="174"/>
      <c r="AM512" s="174"/>
      <c r="AN512" s="59"/>
      <c r="AO512" s="174" t="e">
        <f>VLOOKUP(AN512,#REF!,1,FALSE)</f>
        <v>#REF!</v>
      </c>
      <c r="AP512" s="292" t="e">
        <f>VLOOKUP(E512,'Monthly AMS report'!DH:DI,2,FALSE)</f>
        <v>#N/A</v>
      </c>
      <c r="AQ512" s="299" t="e">
        <v>#N/A</v>
      </c>
      <c r="AR512" s="291"/>
      <c r="AS512" s="291"/>
      <c r="AU512" s="227"/>
      <c r="AV512" s="227"/>
      <c r="AW512" s="227"/>
      <c r="AX512" s="227"/>
      <c r="AY512" s="227"/>
    </row>
    <row r="513" spans="1:51" s="270" customFormat="1" ht="12.75" customHeight="1" x14ac:dyDescent="0.25">
      <c r="A513" s="298" t="s">
        <v>2064</v>
      </c>
      <c r="B513" s="298" t="s">
        <v>2630</v>
      </c>
      <c r="C513" s="291"/>
      <c r="D513" s="227"/>
      <c r="E513" s="298" t="s">
        <v>3504</v>
      </c>
      <c r="F513" s="545"/>
      <c r="G513" s="227" t="e">
        <v>#N/A</v>
      </c>
      <c r="H513" s="298" t="s">
        <v>2176</v>
      </c>
      <c r="I513" s="227"/>
      <c r="J513" s="298"/>
      <c r="K513" s="227" t="s">
        <v>2080</v>
      </c>
      <c r="L513" s="4"/>
      <c r="M513" s="227" t="s">
        <v>2044</v>
      </c>
      <c r="N513" s="300" t="s">
        <v>2065</v>
      </c>
      <c r="O513" s="300"/>
      <c r="P513" s="174"/>
      <c r="Q513" s="174"/>
      <c r="R513" s="174"/>
      <c r="S513" s="174"/>
      <c r="T513" s="174"/>
      <c r="U513" s="174"/>
      <c r="V513" s="174"/>
      <c r="W513" s="174"/>
      <c r="X513" s="174"/>
      <c r="Y513" s="174"/>
      <c r="Z513" s="174"/>
      <c r="AA513" s="174"/>
      <c r="AB513" s="174"/>
      <c r="AC513" s="174"/>
      <c r="AD513" s="174"/>
      <c r="AE513" s="174"/>
      <c r="AF513" s="174"/>
      <c r="AG513" s="174"/>
      <c r="AH513" s="174"/>
      <c r="AI513" s="174"/>
      <c r="AJ513" s="174"/>
      <c r="AK513" s="174"/>
      <c r="AL513" s="174"/>
      <c r="AM513" s="174"/>
      <c r="AN513" s="59"/>
      <c r="AO513" s="174" t="e">
        <f>VLOOKUP(AN513,#REF!,1,FALSE)</f>
        <v>#REF!</v>
      </c>
      <c r="AP513" s="292" t="e">
        <f>VLOOKUP(E513,'Monthly AMS report'!DH:DI,2,FALSE)</f>
        <v>#N/A</v>
      </c>
      <c r="AQ513" s="299" t="e">
        <v>#N/A</v>
      </c>
      <c r="AR513" s="291"/>
      <c r="AS513" s="291"/>
      <c r="AU513" s="227"/>
      <c r="AV513" s="227"/>
      <c r="AW513" s="227"/>
      <c r="AX513" s="227"/>
      <c r="AY513" s="227"/>
    </row>
    <row r="514" spans="1:51" s="270" customFormat="1" ht="51" customHeight="1" x14ac:dyDescent="0.25">
      <c r="A514" s="298" t="s">
        <v>2066</v>
      </c>
      <c r="B514" s="298" t="s">
        <v>2630</v>
      </c>
      <c r="C514" s="291"/>
      <c r="D514" s="227"/>
      <c r="E514" s="298" t="s">
        <v>3505</v>
      </c>
      <c r="F514" s="545"/>
      <c r="G514" s="227" t="e">
        <v>#N/A</v>
      </c>
      <c r="H514" s="298" t="s">
        <v>2175</v>
      </c>
      <c r="I514" s="227"/>
      <c r="J514" s="298"/>
      <c r="K514" s="227" t="s">
        <v>2080</v>
      </c>
      <c r="L514" s="4"/>
      <c r="M514" s="227" t="s">
        <v>2044</v>
      </c>
      <c r="N514" s="300" t="s">
        <v>2067</v>
      </c>
      <c r="O514" s="300"/>
      <c r="P514" s="174"/>
      <c r="Q514" s="174"/>
      <c r="R514" s="174"/>
      <c r="S514" s="174"/>
      <c r="T514" s="174"/>
      <c r="U514" s="174"/>
      <c r="V514" s="174"/>
      <c r="W514" s="174"/>
      <c r="X514" s="174"/>
      <c r="Y514" s="174"/>
      <c r="Z514" s="174"/>
      <c r="AA514" s="174"/>
      <c r="AB514" s="174"/>
      <c r="AC514" s="174"/>
      <c r="AD514" s="174"/>
      <c r="AE514" s="174"/>
      <c r="AF514" s="174"/>
      <c r="AG514" s="174"/>
      <c r="AH514" s="174"/>
      <c r="AI514" s="174"/>
      <c r="AJ514" s="174"/>
      <c r="AK514" s="174"/>
      <c r="AL514" s="174"/>
      <c r="AM514" s="174"/>
      <c r="AN514" s="59"/>
      <c r="AO514" s="174" t="e">
        <f>VLOOKUP(AN514,#REF!,1,FALSE)</f>
        <v>#REF!</v>
      </c>
      <c r="AP514" s="292" t="e">
        <f>VLOOKUP(E514,'Monthly AMS report'!DH:DI,2,FALSE)</f>
        <v>#N/A</v>
      </c>
      <c r="AQ514" s="299" t="e">
        <v>#N/A</v>
      </c>
      <c r="AR514" s="291"/>
      <c r="AS514" s="291"/>
      <c r="AU514" s="227"/>
      <c r="AV514" s="227"/>
      <c r="AW514" s="227"/>
      <c r="AX514" s="227"/>
      <c r="AY514" s="227"/>
    </row>
    <row r="515" spans="1:51" s="270" customFormat="1" ht="12.75" customHeight="1" x14ac:dyDescent="0.25">
      <c r="A515" s="298" t="s">
        <v>2068</v>
      </c>
      <c r="B515" s="298" t="s">
        <v>2630</v>
      </c>
      <c r="C515" s="291"/>
      <c r="D515" s="227"/>
      <c r="E515" s="298" t="s">
        <v>3506</v>
      </c>
      <c r="F515" s="545"/>
      <c r="G515" s="227" t="e">
        <v>#N/A</v>
      </c>
      <c r="H515" s="298" t="s">
        <v>2173</v>
      </c>
      <c r="I515" s="227"/>
      <c r="J515" s="298"/>
      <c r="K515" s="227" t="s">
        <v>2080</v>
      </c>
      <c r="L515" s="4"/>
      <c r="M515" s="227" t="s">
        <v>2044</v>
      </c>
      <c r="N515" s="300" t="s">
        <v>2069</v>
      </c>
      <c r="O515" s="300"/>
      <c r="P515" s="174"/>
      <c r="Q515" s="174"/>
      <c r="R515" s="174"/>
      <c r="S515" s="174"/>
      <c r="T515" s="174"/>
      <c r="U515" s="174"/>
      <c r="V515" s="174"/>
      <c r="W515" s="174"/>
      <c r="X515" s="174"/>
      <c r="Y515" s="174"/>
      <c r="Z515" s="174"/>
      <c r="AA515" s="174"/>
      <c r="AB515" s="174"/>
      <c r="AC515" s="174"/>
      <c r="AD515" s="174"/>
      <c r="AE515" s="174"/>
      <c r="AF515" s="174"/>
      <c r="AG515" s="174"/>
      <c r="AH515" s="174"/>
      <c r="AI515" s="174"/>
      <c r="AJ515" s="174"/>
      <c r="AK515" s="174"/>
      <c r="AL515" s="174"/>
      <c r="AM515" s="174"/>
      <c r="AN515" s="59"/>
      <c r="AO515" s="174" t="e">
        <f>VLOOKUP(AN515,#REF!,1,FALSE)</f>
        <v>#REF!</v>
      </c>
      <c r="AP515" s="292" t="e">
        <f>VLOOKUP(E515,'Monthly AMS report'!DH:DI,2,FALSE)</f>
        <v>#N/A</v>
      </c>
      <c r="AQ515" s="299" t="e">
        <v>#N/A</v>
      </c>
      <c r="AR515" s="291"/>
      <c r="AS515" s="291"/>
      <c r="AU515" s="227"/>
      <c r="AV515" s="227"/>
      <c r="AW515" s="227"/>
      <c r="AX515" s="227"/>
      <c r="AY515" s="227"/>
    </row>
    <row r="516" spans="1:51" s="270" customFormat="1" ht="15" x14ac:dyDescent="0.25">
      <c r="C516" s="291"/>
      <c r="D516" s="227"/>
      <c r="E516" s="267"/>
      <c r="F516" s="267"/>
      <c r="G516" s="268"/>
      <c r="I516" s="227"/>
      <c r="J516" s="298"/>
      <c r="K516" s="227"/>
      <c r="L516" s="4"/>
      <c r="M516" s="227"/>
      <c r="N516" s="174"/>
      <c r="O516" s="174"/>
      <c r="P516" s="174"/>
      <c r="Q516" s="174"/>
      <c r="R516" s="174"/>
      <c r="S516" s="174"/>
      <c r="T516" s="174"/>
      <c r="U516" s="174"/>
      <c r="V516" s="174"/>
      <c r="W516" s="174"/>
      <c r="X516" s="174"/>
      <c r="Y516" s="174"/>
      <c r="Z516" s="174"/>
      <c r="AA516" s="174"/>
      <c r="AB516" s="174"/>
      <c r="AC516" s="174"/>
      <c r="AD516" s="174"/>
      <c r="AE516" s="174"/>
      <c r="AF516" s="174"/>
      <c r="AG516" s="174"/>
      <c r="AH516" s="174"/>
      <c r="AI516" s="174"/>
      <c r="AJ516" s="174"/>
      <c r="AK516" s="174"/>
      <c r="AL516" s="174"/>
      <c r="AM516" s="174"/>
      <c r="AN516" s="59"/>
      <c r="AO516" s="59"/>
      <c r="AP516" s="292"/>
      <c r="AQ516" s="299"/>
      <c r="AR516" s="291"/>
      <c r="AS516" s="291"/>
      <c r="AU516" s="227"/>
      <c r="AV516" s="227"/>
      <c r="AW516" s="227"/>
      <c r="AX516" s="227"/>
      <c r="AY516" s="227"/>
    </row>
    <row r="517" spans="1:51" s="270" customFormat="1" ht="15" x14ac:dyDescent="0.25">
      <c r="C517" s="291"/>
      <c r="D517" s="227"/>
      <c r="E517" s="267"/>
      <c r="F517" s="267"/>
      <c r="G517" s="268"/>
      <c r="I517" s="227"/>
      <c r="J517" s="298"/>
      <c r="K517" s="227"/>
      <c r="L517" s="4"/>
      <c r="M517" s="227"/>
      <c r="N517" s="174"/>
      <c r="O517" s="174"/>
      <c r="P517" s="174"/>
      <c r="Q517" s="174"/>
      <c r="R517" s="174"/>
      <c r="S517" s="174"/>
      <c r="T517" s="174"/>
      <c r="U517" s="174"/>
      <c r="V517" s="174"/>
      <c r="W517" s="174"/>
      <c r="X517" s="174"/>
      <c r="Y517" s="174"/>
      <c r="Z517" s="174"/>
      <c r="AA517" s="174"/>
      <c r="AB517" s="174"/>
      <c r="AC517" s="174"/>
      <c r="AD517" s="174"/>
      <c r="AE517" s="174"/>
      <c r="AF517" s="174"/>
      <c r="AG517" s="174"/>
      <c r="AH517" s="174"/>
      <c r="AI517" s="174"/>
      <c r="AJ517" s="174"/>
      <c r="AK517" s="174"/>
      <c r="AL517" s="174"/>
      <c r="AM517" s="174"/>
      <c r="AN517" s="59"/>
      <c r="AO517" s="59"/>
      <c r="AP517" s="292"/>
      <c r="AQ517" s="299"/>
      <c r="AR517" s="291"/>
      <c r="AS517" s="291"/>
      <c r="AU517" s="227"/>
      <c r="AV517" s="227"/>
      <c r="AW517" s="227"/>
      <c r="AX517" s="227"/>
      <c r="AY517" s="227"/>
    </row>
    <row r="518" spans="1:51" s="270" customFormat="1" ht="15" x14ac:dyDescent="0.25">
      <c r="C518" s="291"/>
      <c r="D518" s="227"/>
      <c r="E518" s="267"/>
      <c r="F518" s="267"/>
      <c r="G518" s="268"/>
      <c r="I518" s="227"/>
      <c r="J518" s="298"/>
      <c r="K518" s="227"/>
      <c r="L518" s="4"/>
      <c r="M518" s="227"/>
      <c r="N518" s="174"/>
      <c r="O518" s="174"/>
      <c r="P518" s="174"/>
      <c r="Q518" s="174"/>
      <c r="R518" s="174"/>
      <c r="S518" s="174"/>
      <c r="T518" s="174"/>
      <c r="U518" s="174"/>
      <c r="V518" s="174"/>
      <c r="W518" s="174"/>
      <c r="X518" s="174"/>
      <c r="Y518" s="174"/>
      <c r="Z518" s="174"/>
      <c r="AA518" s="174"/>
      <c r="AB518" s="174"/>
      <c r="AC518" s="174"/>
      <c r="AD518" s="174"/>
      <c r="AE518" s="174"/>
      <c r="AF518" s="174"/>
      <c r="AG518" s="174"/>
      <c r="AH518" s="174"/>
      <c r="AI518" s="174"/>
      <c r="AJ518" s="174"/>
      <c r="AK518" s="174"/>
      <c r="AL518" s="174"/>
      <c r="AM518" s="174"/>
      <c r="AN518" s="59"/>
      <c r="AO518" s="59"/>
      <c r="AP518" s="292"/>
      <c r="AQ518" s="299"/>
      <c r="AR518" s="291"/>
      <c r="AS518" s="291"/>
      <c r="AU518" s="227"/>
      <c r="AV518" s="227"/>
      <c r="AW518" s="227"/>
      <c r="AX518" s="227"/>
      <c r="AY518" s="227"/>
    </row>
    <row r="519" spans="1:51" s="270" customFormat="1" ht="15" x14ac:dyDescent="0.25">
      <c r="C519" s="291"/>
      <c r="D519" s="227"/>
      <c r="E519" s="267"/>
      <c r="F519" s="267"/>
      <c r="G519" s="268"/>
      <c r="I519" s="227"/>
      <c r="J519" s="298"/>
      <c r="K519" s="227"/>
      <c r="L519" s="4"/>
      <c r="M519" s="227"/>
      <c r="N519" s="174"/>
      <c r="O519" s="174"/>
      <c r="P519" s="174"/>
      <c r="Q519" s="174"/>
      <c r="R519" s="174"/>
      <c r="S519" s="174"/>
      <c r="T519" s="174"/>
      <c r="U519" s="174"/>
      <c r="V519" s="174"/>
      <c r="W519" s="174"/>
      <c r="X519" s="174"/>
      <c r="Y519" s="174"/>
      <c r="Z519" s="174"/>
      <c r="AA519" s="174"/>
      <c r="AB519" s="174"/>
      <c r="AC519" s="174"/>
      <c r="AD519" s="174"/>
      <c r="AE519" s="174"/>
      <c r="AF519" s="174"/>
      <c r="AG519" s="174"/>
      <c r="AH519" s="174"/>
      <c r="AI519" s="174"/>
      <c r="AJ519" s="174"/>
      <c r="AK519" s="174"/>
      <c r="AL519" s="174"/>
      <c r="AM519" s="174"/>
      <c r="AN519" s="59"/>
      <c r="AO519" s="59"/>
      <c r="AP519" s="292"/>
      <c r="AQ519" s="299"/>
      <c r="AR519" s="291"/>
      <c r="AS519" s="291"/>
      <c r="AU519" s="227"/>
      <c r="AV519" s="227"/>
      <c r="AW519" s="227"/>
      <c r="AX519" s="227"/>
      <c r="AY519" s="227"/>
    </row>
    <row r="520" spans="1:51" s="270" customFormat="1" ht="15" x14ac:dyDescent="0.25">
      <c r="C520" s="291"/>
      <c r="D520" s="227"/>
      <c r="E520" s="267"/>
      <c r="F520" s="267"/>
      <c r="G520" s="268"/>
      <c r="I520" s="227"/>
      <c r="J520" s="298"/>
      <c r="K520" s="227"/>
      <c r="L520" s="4"/>
      <c r="M520" s="227"/>
      <c r="N520" s="174"/>
      <c r="O520" s="174"/>
      <c r="P520" s="174"/>
      <c r="Q520" s="174"/>
      <c r="R520" s="174"/>
      <c r="S520" s="174"/>
      <c r="T520" s="174"/>
      <c r="U520" s="174"/>
      <c r="V520" s="174"/>
      <c r="W520" s="174"/>
      <c r="X520" s="174"/>
      <c r="Y520" s="174"/>
      <c r="Z520" s="174"/>
      <c r="AA520" s="174"/>
      <c r="AB520" s="174"/>
      <c r="AC520" s="174"/>
      <c r="AD520" s="174"/>
      <c r="AE520" s="174"/>
      <c r="AF520" s="174"/>
      <c r="AG520" s="174"/>
      <c r="AH520" s="174"/>
      <c r="AI520" s="174"/>
      <c r="AJ520" s="174"/>
      <c r="AK520" s="174"/>
      <c r="AL520" s="174"/>
      <c r="AM520" s="174"/>
      <c r="AN520" s="59"/>
      <c r="AO520" s="59"/>
      <c r="AP520" s="292"/>
      <c r="AQ520" s="299"/>
      <c r="AR520" s="291"/>
      <c r="AS520" s="291"/>
      <c r="AU520" s="227"/>
      <c r="AV520" s="227"/>
      <c r="AW520" s="227"/>
      <c r="AX520" s="227"/>
      <c r="AY520" s="227"/>
    </row>
    <row r="521" spans="1:51" s="270" customFormat="1" ht="15" x14ac:dyDescent="0.25">
      <c r="C521" s="291"/>
      <c r="D521" s="227"/>
      <c r="E521" s="267"/>
      <c r="F521" s="267"/>
      <c r="G521" s="268"/>
      <c r="I521" s="227"/>
      <c r="J521" s="298"/>
      <c r="K521" s="227"/>
      <c r="L521" s="4"/>
      <c r="M521" s="227"/>
      <c r="N521" s="174"/>
      <c r="O521" s="174"/>
      <c r="P521" s="174"/>
      <c r="Q521" s="174"/>
      <c r="R521" s="174"/>
      <c r="S521" s="174"/>
      <c r="T521" s="174"/>
      <c r="U521" s="174"/>
      <c r="V521" s="174"/>
      <c r="W521" s="174"/>
      <c r="X521" s="174"/>
      <c r="Y521" s="174"/>
      <c r="Z521" s="174"/>
      <c r="AA521" s="174"/>
      <c r="AB521" s="174"/>
      <c r="AC521" s="174"/>
      <c r="AD521" s="174"/>
      <c r="AE521" s="174"/>
      <c r="AF521" s="174"/>
      <c r="AG521" s="174"/>
      <c r="AH521" s="174"/>
      <c r="AI521" s="174"/>
      <c r="AJ521" s="174"/>
      <c r="AK521" s="174"/>
      <c r="AL521" s="174"/>
      <c r="AM521" s="174"/>
      <c r="AN521" s="59"/>
      <c r="AO521" s="59"/>
      <c r="AP521" s="292"/>
      <c r="AQ521" s="299"/>
      <c r="AR521" s="291"/>
      <c r="AS521" s="291"/>
      <c r="AU521" s="227"/>
      <c r="AV521" s="227"/>
      <c r="AW521" s="227"/>
      <c r="AX521" s="227"/>
      <c r="AY521" s="227"/>
    </row>
    <row r="522" spans="1:51" s="270" customFormat="1" ht="15" x14ac:dyDescent="0.25">
      <c r="C522" s="291"/>
      <c r="D522" s="227"/>
      <c r="E522" s="267"/>
      <c r="F522" s="267"/>
      <c r="G522" s="268"/>
      <c r="I522" s="227"/>
      <c r="J522" s="298"/>
      <c r="K522" s="227"/>
      <c r="L522" s="4"/>
      <c r="M522" s="227"/>
      <c r="N522" s="174"/>
      <c r="O522" s="174"/>
      <c r="P522" s="174"/>
      <c r="Q522" s="174"/>
      <c r="R522" s="174"/>
      <c r="S522" s="174"/>
      <c r="T522" s="174"/>
      <c r="U522" s="174"/>
      <c r="V522" s="174"/>
      <c r="W522" s="174"/>
      <c r="X522" s="174"/>
      <c r="Y522" s="174"/>
      <c r="Z522" s="174"/>
      <c r="AA522" s="174"/>
      <c r="AB522" s="174"/>
      <c r="AC522" s="174"/>
      <c r="AD522" s="174"/>
      <c r="AE522" s="174"/>
      <c r="AF522" s="174"/>
      <c r="AG522" s="174"/>
      <c r="AH522" s="174"/>
      <c r="AI522" s="174"/>
      <c r="AJ522" s="174"/>
      <c r="AK522" s="174"/>
      <c r="AL522" s="174"/>
      <c r="AM522" s="174"/>
      <c r="AN522" s="59"/>
      <c r="AO522" s="59"/>
      <c r="AP522" s="292"/>
      <c r="AQ522" s="299"/>
      <c r="AR522" s="291"/>
      <c r="AS522" s="291"/>
      <c r="AU522" s="227"/>
      <c r="AV522" s="227"/>
      <c r="AW522" s="227"/>
      <c r="AX522" s="227"/>
      <c r="AY522" s="227"/>
    </row>
    <row r="523" spans="1:51" s="270" customFormat="1" ht="15" x14ac:dyDescent="0.25">
      <c r="C523" s="291"/>
      <c r="D523" s="227"/>
      <c r="E523" s="267"/>
      <c r="F523" s="267"/>
      <c r="G523" s="268"/>
      <c r="I523" s="227"/>
      <c r="J523" s="298"/>
      <c r="K523" s="227"/>
      <c r="L523" s="4"/>
      <c r="M523" s="227"/>
      <c r="N523" s="174"/>
      <c r="O523" s="174"/>
      <c r="P523" s="174"/>
      <c r="Q523" s="174"/>
      <c r="R523" s="174"/>
      <c r="S523" s="174"/>
      <c r="T523" s="174"/>
      <c r="U523" s="174"/>
      <c r="V523" s="174"/>
      <c r="W523" s="174"/>
      <c r="X523" s="174"/>
      <c r="Y523" s="174"/>
      <c r="Z523" s="174"/>
      <c r="AA523" s="174"/>
      <c r="AB523" s="174"/>
      <c r="AC523" s="174"/>
      <c r="AD523" s="174"/>
      <c r="AE523" s="174"/>
      <c r="AF523" s="174"/>
      <c r="AG523" s="174"/>
      <c r="AH523" s="174"/>
      <c r="AI523" s="174"/>
      <c r="AJ523" s="174"/>
      <c r="AK523" s="174"/>
      <c r="AL523" s="174"/>
      <c r="AM523" s="174"/>
      <c r="AN523" s="59"/>
      <c r="AO523" s="59"/>
      <c r="AP523" s="292"/>
      <c r="AQ523" s="299"/>
      <c r="AR523" s="291"/>
      <c r="AS523" s="291"/>
      <c r="AU523" s="227"/>
      <c r="AV523" s="227"/>
      <c r="AW523" s="227"/>
      <c r="AX523" s="227"/>
      <c r="AY523" s="227"/>
    </row>
    <row r="524" spans="1:51" s="270" customFormat="1" ht="15" x14ac:dyDescent="0.25">
      <c r="C524" s="291"/>
      <c r="D524" s="227"/>
      <c r="E524" s="267"/>
      <c r="F524" s="267"/>
      <c r="G524" s="268"/>
      <c r="I524" s="227"/>
      <c r="J524" s="298"/>
      <c r="K524" s="227"/>
      <c r="L524" s="4"/>
      <c r="M524" s="227"/>
      <c r="N524" s="174"/>
      <c r="O524" s="174"/>
      <c r="P524" s="174"/>
      <c r="Q524" s="174"/>
      <c r="R524" s="174"/>
      <c r="S524" s="174"/>
      <c r="T524" s="174"/>
      <c r="U524" s="174"/>
      <c r="V524" s="174"/>
      <c r="W524" s="174"/>
      <c r="X524" s="174"/>
      <c r="Y524" s="174"/>
      <c r="Z524" s="174"/>
      <c r="AA524" s="174"/>
      <c r="AB524" s="174"/>
      <c r="AC524" s="174"/>
      <c r="AD524" s="174"/>
      <c r="AE524" s="174"/>
      <c r="AF524" s="174"/>
      <c r="AG524" s="174"/>
      <c r="AH524" s="174"/>
      <c r="AI524" s="174"/>
      <c r="AJ524" s="174"/>
      <c r="AK524" s="174"/>
      <c r="AL524" s="174"/>
      <c r="AM524" s="174"/>
      <c r="AN524" s="59"/>
      <c r="AO524" s="59"/>
      <c r="AP524" s="292"/>
      <c r="AQ524" s="299"/>
      <c r="AR524" s="291"/>
      <c r="AS524" s="291"/>
      <c r="AU524" s="227"/>
      <c r="AV524" s="227"/>
      <c r="AW524" s="227"/>
      <c r="AX524" s="227"/>
      <c r="AY524" s="227"/>
    </row>
    <row r="525" spans="1:51" s="270" customFormat="1" ht="15" x14ac:dyDescent="0.25">
      <c r="C525" s="291"/>
      <c r="D525" s="227"/>
      <c r="E525" s="267"/>
      <c r="F525" s="267"/>
      <c r="G525" s="268"/>
      <c r="I525" s="227"/>
      <c r="J525" s="298"/>
      <c r="K525" s="227"/>
      <c r="L525" s="4"/>
      <c r="M525" s="227"/>
      <c r="N525" s="174"/>
      <c r="O525" s="174"/>
      <c r="P525" s="174"/>
      <c r="Q525" s="174"/>
      <c r="R525" s="174"/>
      <c r="S525" s="174"/>
      <c r="T525" s="174"/>
      <c r="U525" s="174"/>
      <c r="V525" s="174"/>
      <c r="W525" s="174"/>
      <c r="X525" s="174"/>
      <c r="Y525" s="174"/>
      <c r="Z525" s="174"/>
      <c r="AA525" s="174"/>
      <c r="AB525" s="174"/>
      <c r="AC525" s="174"/>
      <c r="AD525" s="174"/>
      <c r="AE525" s="174"/>
      <c r="AF525" s="174"/>
      <c r="AG525" s="174"/>
      <c r="AH525" s="174"/>
      <c r="AI525" s="174"/>
      <c r="AJ525" s="174"/>
      <c r="AK525" s="174"/>
      <c r="AL525" s="174"/>
      <c r="AM525" s="174"/>
      <c r="AN525" s="59"/>
      <c r="AO525" s="59"/>
      <c r="AP525" s="292"/>
      <c r="AQ525" s="299"/>
      <c r="AR525" s="291"/>
      <c r="AS525" s="291"/>
      <c r="AU525" s="227"/>
      <c r="AV525" s="227"/>
      <c r="AW525" s="227"/>
      <c r="AX525" s="227"/>
      <c r="AY525" s="227"/>
    </row>
    <row r="526" spans="1:51" s="270" customFormat="1" ht="15" x14ac:dyDescent="0.25">
      <c r="A526" s="298"/>
      <c r="C526" s="198"/>
      <c r="D526" s="227"/>
      <c r="E526" s="227"/>
      <c r="F526" s="545"/>
      <c r="G526" s="227"/>
      <c r="H526" s="227"/>
      <c r="I526" s="227"/>
      <c r="J526" s="227"/>
      <c r="K526" s="227"/>
      <c r="L526" s="4"/>
      <c r="M526" s="227"/>
      <c r="N526" s="174"/>
      <c r="O526" s="174"/>
      <c r="P526" s="174"/>
      <c r="Q526" s="174"/>
      <c r="R526" s="174"/>
      <c r="S526" s="174"/>
      <c r="T526" s="174"/>
      <c r="U526" s="174"/>
      <c r="V526" s="174"/>
      <c r="W526" s="174"/>
      <c r="X526" s="174"/>
      <c r="Y526" s="174"/>
      <c r="Z526" s="174"/>
      <c r="AA526" s="174"/>
      <c r="AB526" s="174"/>
      <c r="AC526" s="174"/>
      <c r="AD526" s="174"/>
      <c r="AE526" s="174"/>
      <c r="AF526" s="174"/>
      <c r="AG526" s="174"/>
      <c r="AH526" s="174"/>
      <c r="AI526" s="174"/>
      <c r="AJ526" s="174"/>
      <c r="AK526" s="174"/>
      <c r="AL526" s="174"/>
      <c r="AM526" s="229"/>
      <c r="AN526" s="203"/>
      <c r="AO526" s="174"/>
      <c r="AP526" s="292"/>
      <c r="AQ526" s="299" t="e">
        <v>#N/A</v>
      </c>
      <c r="AT526" s="227"/>
      <c r="AU526" s="227"/>
      <c r="AV526" s="227"/>
      <c r="AW526" s="227"/>
      <c r="AX526" s="227"/>
      <c r="AY526" s="227"/>
    </row>
    <row r="527" spans="1:51" ht="23.25" x14ac:dyDescent="0.35">
      <c r="A527" s="293" t="s">
        <v>2070</v>
      </c>
      <c r="B527" s="294"/>
      <c r="D527" s="1"/>
      <c r="E527" s="295"/>
      <c r="F527" s="269"/>
      <c r="G527" s="270"/>
      <c r="H527" s="296"/>
      <c r="I527" s="12"/>
      <c r="J527" s="294"/>
      <c r="K527" s="12"/>
      <c r="L527"/>
      <c r="M527" s="4"/>
      <c r="N527" s="572"/>
      <c r="O527" s="24"/>
      <c r="P527" s="24"/>
      <c r="Q527" s="24"/>
      <c r="R527" s="24"/>
      <c r="S527" s="24"/>
      <c r="T527" s="24"/>
      <c r="U527" s="24"/>
      <c r="V527" s="24"/>
      <c r="W527" s="24"/>
      <c r="X527" s="24"/>
      <c r="Y527" s="24"/>
      <c r="Z527" s="24"/>
      <c r="AA527" s="24"/>
      <c r="AB527" s="24"/>
      <c r="AC527" s="581"/>
      <c r="AD527" s="581"/>
      <c r="AE527" s="24"/>
      <c r="AF527" s="24"/>
      <c r="AG527" s="24"/>
      <c r="AH527" s="24"/>
      <c r="AI527" s="24"/>
      <c r="AJ527" s="24"/>
      <c r="AK527" s="24"/>
      <c r="AL527" s="24"/>
      <c r="AM527" s="82"/>
      <c r="AP527" s="11"/>
      <c r="AQ527" s="187" t="e">
        <v>#N/A</v>
      </c>
      <c r="AR527" s="297"/>
      <c r="AS527" s="297"/>
      <c r="AT527" s="294"/>
      <c r="AU527" s="98"/>
      <c r="AV527" s="4">
        <v>0</v>
      </c>
      <c r="AW527" s="4"/>
      <c r="AX527" s="4"/>
      <c r="AY527" s="4"/>
    </row>
    <row r="528" spans="1:51" ht="27" thickBot="1" x14ac:dyDescent="0.45">
      <c r="A528" s="196" t="s">
        <v>2071</v>
      </c>
      <c r="B528" s="48"/>
      <c r="C528" s="86"/>
      <c r="D528" s="87"/>
      <c r="E528" s="236"/>
      <c r="F528" s="271"/>
      <c r="G528" s="272"/>
      <c r="H528" s="252"/>
      <c r="I528" s="261"/>
      <c r="J528" s="199"/>
      <c r="K528" s="261"/>
      <c r="L528" s="87"/>
      <c r="M528" s="87"/>
      <c r="N528" s="164"/>
      <c r="O528" s="24"/>
      <c r="P528" s="24"/>
      <c r="Q528" s="24"/>
      <c r="R528" s="24"/>
      <c r="S528" s="24"/>
      <c r="T528" s="24"/>
      <c r="U528" s="24"/>
      <c r="V528" s="24"/>
      <c r="W528" s="24"/>
      <c r="X528" s="24"/>
      <c r="Y528" s="24"/>
      <c r="Z528" s="24"/>
      <c r="AA528" s="24"/>
      <c r="AB528" s="24"/>
      <c r="AC528" s="581"/>
      <c r="AD528" s="581"/>
      <c r="AE528" s="24"/>
      <c r="AF528" s="24"/>
      <c r="AG528" s="24"/>
      <c r="AH528" s="24"/>
      <c r="AI528" s="24"/>
      <c r="AJ528" s="24"/>
      <c r="AK528" s="24"/>
      <c r="AL528" s="24"/>
      <c r="AM528" s="24"/>
      <c r="AP528" s="11"/>
      <c r="AQ528" s="185" t="e">
        <v>#N/A</v>
      </c>
      <c r="AR528" s="22"/>
      <c r="AS528" s="22"/>
      <c r="AT528" s="3"/>
      <c r="AV528" s="4"/>
      <c r="AW528" s="4"/>
      <c r="AX528" s="4"/>
      <c r="AY528" s="4"/>
    </row>
    <row r="529" spans="1:51" ht="15" x14ac:dyDescent="0.2">
      <c r="D529" s="4"/>
      <c r="E529" s="237"/>
      <c r="F529" s="267"/>
      <c r="G529" s="268"/>
      <c r="H529" s="242"/>
      <c r="I529" s="242"/>
      <c r="J529" s="4"/>
      <c r="K529" s="242"/>
      <c r="L529" s="4"/>
      <c r="M529" s="4"/>
      <c r="N529" s="24"/>
      <c r="O529" s="24"/>
      <c r="P529" s="24"/>
      <c r="Q529" s="24"/>
      <c r="R529" s="24"/>
      <c r="S529" s="24"/>
      <c r="T529" s="24"/>
      <c r="U529" s="24"/>
      <c r="V529" s="24"/>
      <c r="W529" s="24"/>
      <c r="X529" s="24"/>
      <c r="Y529" s="24"/>
      <c r="Z529" s="24"/>
      <c r="AA529" s="24"/>
      <c r="AB529" s="24"/>
      <c r="AC529" s="174"/>
      <c r="AD529" s="174"/>
      <c r="AE529" s="24"/>
      <c r="AF529" s="24"/>
      <c r="AG529" s="24"/>
      <c r="AH529" s="24"/>
      <c r="AI529" s="24"/>
      <c r="AJ529" s="24"/>
      <c r="AK529" s="24"/>
      <c r="AL529" s="24"/>
      <c r="AM529" s="24"/>
      <c r="AP529" s="11"/>
      <c r="AQ529" s="186"/>
      <c r="AR529" s="22"/>
      <c r="AS529" s="22"/>
      <c r="AT529" s="3"/>
      <c r="AV529" s="4"/>
      <c r="AW529" s="4"/>
      <c r="AX529" s="4"/>
      <c r="AY529" s="4"/>
    </row>
    <row r="530" spans="1:51" ht="15" x14ac:dyDescent="0.25">
      <c r="A530" t="s">
        <v>2072</v>
      </c>
      <c r="D530" s="4"/>
      <c r="E530" s="237"/>
      <c r="F530" s="267"/>
      <c r="G530" s="268"/>
      <c r="H530" s="242"/>
      <c r="I530" s="242"/>
      <c r="J530" s="4"/>
      <c r="K530" s="242"/>
      <c r="L530" s="4"/>
      <c r="M530" s="4"/>
      <c r="N530" s="24"/>
      <c r="O530" s="24"/>
      <c r="P530" s="24"/>
      <c r="Q530" s="24"/>
      <c r="R530" s="24"/>
      <c r="S530" s="24"/>
      <c r="T530" s="24"/>
      <c r="U530" s="24"/>
      <c r="V530" s="24"/>
      <c r="W530" s="24"/>
      <c r="X530" s="24"/>
      <c r="Y530" s="24"/>
      <c r="Z530" s="24"/>
      <c r="AA530" s="24"/>
      <c r="AB530" s="24"/>
      <c r="AC530" s="174"/>
      <c r="AD530" s="174"/>
      <c r="AE530" s="24"/>
      <c r="AF530" s="24"/>
      <c r="AG530" s="24"/>
      <c r="AH530" s="24"/>
      <c r="AI530" s="24"/>
      <c r="AJ530" s="24"/>
      <c r="AK530" s="24"/>
      <c r="AL530" s="24"/>
      <c r="AM530" s="24"/>
      <c r="AP530" s="11"/>
      <c r="AQ530" s="186"/>
      <c r="AR530" s="22"/>
      <c r="AS530" s="22"/>
      <c r="AT530" s="3"/>
      <c r="AV530" s="4"/>
      <c r="AW530" s="4"/>
      <c r="AX530" s="4"/>
      <c r="AY530" s="4"/>
    </row>
    <row r="531" spans="1:51" ht="20.25" x14ac:dyDescent="0.3">
      <c r="A531" s="1" t="s">
        <v>2073</v>
      </c>
      <c r="D531" s="4"/>
      <c r="E531" s="237"/>
      <c r="F531" s="267"/>
      <c r="G531" s="268"/>
      <c r="H531" s="242"/>
      <c r="I531" s="242"/>
      <c r="J531" s="4"/>
      <c r="K531" s="242"/>
      <c r="L531" s="4"/>
      <c r="M531" s="4"/>
      <c r="N531" s="24"/>
      <c r="O531" s="24"/>
      <c r="P531" s="24"/>
      <c r="Q531" s="24"/>
      <c r="R531" s="24"/>
      <c r="S531" s="24"/>
      <c r="T531" s="24"/>
      <c r="U531" s="24"/>
      <c r="V531" s="24"/>
      <c r="W531" s="24"/>
      <c r="X531" s="24"/>
      <c r="Y531" s="24"/>
      <c r="Z531" s="24"/>
      <c r="AA531" s="24"/>
      <c r="AB531" s="24"/>
      <c r="AC531" s="174"/>
      <c r="AD531" s="174"/>
      <c r="AE531" s="24"/>
      <c r="AF531" s="24"/>
      <c r="AG531" s="24"/>
      <c r="AH531" s="24"/>
      <c r="AI531" s="24"/>
      <c r="AJ531" s="24"/>
      <c r="AK531" s="24"/>
      <c r="AL531" s="24"/>
      <c r="AM531" s="24"/>
      <c r="AP531" s="11"/>
      <c r="AQ531" s="186"/>
      <c r="AR531" s="22"/>
      <c r="AS531" s="22"/>
      <c r="AT531" s="3"/>
      <c r="AV531" s="4"/>
      <c r="AW531" s="4"/>
      <c r="AX531" s="4"/>
      <c r="AY531" s="4"/>
    </row>
    <row r="532" spans="1:51" ht="15.75" thickBot="1" x14ac:dyDescent="0.25">
      <c r="D532" s="4"/>
      <c r="E532" s="237"/>
      <c r="F532" s="267"/>
      <c r="G532" s="268"/>
      <c r="H532" s="242"/>
      <c r="I532" s="242"/>
      <c r="J532" s="4"/>
      <c r="K532" s="242"/>
      <c r="L532" s="4"/>
      <c r="M532" s="4"/>
      <c r="N532" s="24"/>
      <c r="O532" s="24"/>
      <c r="P532" s="24"/>
      <c r="Q532" s="24"/>
      <c r="R532" s="24"/>
      <c r="S532" s="24"/>
      <c r="T532" s="24"/>
      <c r="U532" s="24"/>
      <c r="V532" s="24"/>
      <c r="W532" s="24"/>
      <c r="X532" s="24"/>
      <c r="Y532" s="24"/>
      <c r="Z532" s="24"/>
      <c r="AA532" s="24"/>
      <c r="AB532" s="24"/>
      <c r="AC532" s="174"/>
      <c r="AD532" s="174"/>
      <c r="AE532" s="24"/>
      <c r="AF532" s="24"/>
      <c r="AG532" s="24"/>
      <c r="AH532" s="24"/>
      <c r="AI532" s="24"/>
      <c r="AJ532" s="24"/>
      <c r="AK532" s="24"/>
      <c r="AL532" s="24"/>
      <c r="AM532" s="24"/>
      <c r="AP532" s="11"/>
      <c r="AQ532" s="186"/>
      <c r="AR532" s="22"/>
      <c r="AS532" s="22"/>
      <c r="AT532" s="3"/>
      <c r="AV532" s="4"/>
      <c r="AW532" s="4"/>
      <c r="AX532" s="4"/>
      <c r="AY532" s="4"/>
    </row>
    <row r="533" spans="1:51" ht="24" thickBot="1" x14ac:dyDescent="0.4">
      <c r="A533" s="146" t="s">
        <v>2074</v>
      </c>
      <c r="B533" s="147"/>
      <c r="C533" s="148"/>
      <c r="D533" s="149"/>
      <c r="E533" s="238"/>
      <c r="F533" s="267"/>
      <c r="G533" s="268"/>
      <c r="H533" s="242"/>
      <c r="I533" s="242"/>
      <c r="J533" s="4"/>
      <c r="K533" s="242"/>
      <c r="L533" s="4"/>
      <c r="M533" s="4"/>
      <c r="N533" s="24"/>
      <c r="O533" s="24"/>
      <c r="P533" s="24"/>
      <c r="Q533" s="24"/>
      <c r="R533" s="24"/>
      <c r="S533" s="24"/>
      <c r="T533" s="24"/>
      <c r="U533" s="24"/>
      <c r="V533" s="24"/>
      <c r="W533" s="24"/>
      <c r="X533" s="24"/>
      <c r="Y533" s="24"/>
      <c r="Z533" s="24"/>
      <c r="AA533" s="24"/>
      <c r="AB533" s="24"/>
      <c r="AC533" s="174"/>
      <c r="AD533" s="174"/>
      <c r="AE533" s="24"/>
      <c r="AF533" s="24"/>
      <c r="AG533" s="24"/>
      <c r="AH533" s="24"/>
      <c r="AI533" s="24"/>
      <c r="AJ533" s="24"/>
      <c r="AK533" s="24"/>
      <c r="AL533" s="24"/>
      <c r="AM533" s="24"/>
      <c r="AP533" s="11"/>
      <c r="AQ533" s="186"/>
      <c r="AR533" s="22"/>
      <c r="AS533" s="22"/>
      <c r="AT533" s="3"/>
      <c r="AV533" s="4">
        <v>0</v>
      </c>
      <c r="AW533" s="4"/>
      <c r="AX533" s="4"/>
      <c r="AY533" s="4"/>
    </row>
    <row r="534" spans="1:51" ht="25.5" x14ac:dyDescent="0.25">
      <c r="A534" s="150" t="s">
        <v>748</v>
      </c>
      <c r="B534" s="151" t="s">
        <v>811</v>
      </c>
      <c r="C534" s="152" t="s">
        <v>749</v>
      </c>
      <c r="D534" s="573" t="e">
        <v>#N/A</v>
      </c>
      <c r="E534" s="239">
        <v>3435</v>
      </c>
      <c r="F534" s="266" t="s">
        <v>573</v>
      </c>
      <c r="G534" s="574"/>
      <c r="H534" s="253" t="s">
        <v>2007</v>
      </c>
      <c r="I534" s="260" t="s">
        <v>3507</v>
      </c>
      <c r="J534" s="582"/>
      <c r="K534" s="260" t="s">
        <v>3454</v>
      </c>
      <c r="L534" s="379"/>
      <c r="M534" s="158" t="s">
        <v>2075</v>
      </c>
      <c r="N534" s="159" t="s">
        <v>16</v>
      </c>
      <c r="O534" s="113"/>
      <c r="P534" s="159" t="s">
        <v>16</v>
      </c>
      <c r="Q534" s="159" t="s">
        <v>16</v>
      </c>
      <c r="R534" s="159" t="s">
        <v>16</v>
      </c>
      <c r="S534" s="159" t="s">
        <v>16</v>
      </c>
      <c r="T534" s="159" t="s">
        <v>16</v>
      </c>
      <c r="U534" s="159" t="s">
        <v>16</v>
      </c>
      <c r="V534" s="159"/>
      <c r="W534" s="159" t="s">
        <v>16</v>
      </c>
      <c r="X534" s="159" t="s">
        <v>16</v>
      </c>
      <c r="Y534" s="159" t="s">
        <v>16</v>
      </c>
      <c r="Z534" s="160" t="s">
        <v>16</v>
      </c>
      <c r="AA534" s="143" t="s">
        <v>16</v>
      </c>
      <c r="AB534" s="143"/>
      <c r="AC534" s="213"/>
      <c r="AD534" s="213"/>
      <c r="AE534" s="21" t="s">
        <v>16</v>
      </c>
      <c r="AF534" s="21" t="s">
        <v>16</v>
      </c>
      <c r="AG534" s="21" t="s">
        <v>16</v>
      </c>
      <c r="AH534" s="21" t="s">
        <v>16</v>
      </c>
      <c r="AI534" s="21" t="s">
        <v>16</v>
      </c>
      <c r="AJ534" s="21" t="s">
        <v>16</v>
      </c>
      <c r="AK534" s="21" t="s">
        <v>16</v>
      </c>
      <c r="AL534" s="21" t="s">
        <v>16</v>
      </c>
      <c r="AM534" s="165" t="s">
        <v>2076</v>
      </c>
      <c r="AN534" s="55"/>
      <c r="AO534" s="166"/>
      <c r="AP534" s="167">
        <f>VLOOKUP(E534,'Monthly AMS report'!$BZ$3:$CA$382,2,FALSE)</f>
        <v>43656</v>
      </c>
      <c r="AQ534" s="187"/>
      <c r="AR534" s="144"/>
      <c r="AS534" s="3"/>
      <c r="AT534" s="5">
        <v>5</v>
      </c>
      <c r="AU534" s="5">
        <v>16</v>
      </c>
      <c r="AV534" s="4">
        <v>28</v>
      </c>
      <c r="AW534" s="4"/>
      <c r="AX534" s="4"/>
      <c r="AY534" s="4"/>
    </row>
    <row r="535" spans="1:51" ht="25.5" x14ac:dyDescent="0.2">
      <c r="A535" s="78" t="s">
        <v>782</v>
      </c>
      <c r="B535" s="76" t="s">
        <v>1409</v>
      </c>
      <c r="C535" s="79" t="s">
        <v>1983</v>
      </c>
      <c r="D535" s="77" t="s">
        <v>2077</v>
      </c>
      <c r="E535" s="155" t="s">
        <v>546</v>
      </c>
      <c r="F535" s="266" t="s">
        <v>546</v>
      </c>
      <c r="G535" s="273"/>
      <c r="H535" s="254" t="s">
        <v>1983</v>
      </c>
      <c r="I535" s="260" t="s">
        <v>3508</v>
      </c>
      <c r="J535" s="583"/>
      <c r="K535" s="260" t="s">
        <v>3454</v>
      </c>
      <c r="L535" s="380"/>
      <c r="M535" s="161" t="s">
        <v>2078</v>
      </c>
      <c r="N535" s="21" t="s">
        <v>16</v>
      </c>
      <c r="O535" s="25"/>
      <c r="P535" s="21" t="s">
        <v>16</v>
      </c>
      <c r="Q535" s="21" t="s">
        <v>16</v>
      </c>
      <c r="R535" s="21" t="s">
        <v>16</v>
      </c>
      <c r="S535" s="21" t="s">
        <v>16</v>
      </c>
      <c r="T535" s="21" t="s">
        <v>16</v>
      </c>
      <c r="U535" s="21" t="s">
        <v>16</v>
      </c>
      <c r="V535" s="21"/>
      <c r="W535" s="21" t="s">
        <v>16</v>
      </c>
      <c r="X535" s="21" t="s">
        <v>16</v>
      </c>
      <c r="Y535" s="21" t="s">
        <v>16</v>
      </c>
      <c r="Z535" s="162" t="s">
        <v>16</v>
      </c>
      <c r="AA535" s="143" t="s">
        <v>16</v>
      </c>
      <c r="AB535" s="143"/>
      <c r="AC535" s="213"/>
      <c r="AD535" s="213"/>
      <c r="AE535" s="21" t="s">
        <v>16</v>
      </c>
      <c r="AF535" s="21" t="s">
        <v>16</v>
      </c>
      <c r="AG535" s="21" t="s">
        <v>16</v>
      </c>
      <c r="AH535" s="21" t="s">
        <v>16</v>
      </c>
      <c r="AI535" s="21" t="s">
        <v>16</v>
      </c>
      <c r="AJ535" s="21" t="s">
        <v>16</v>
      </c>
      <c r="AK535" s="21" t="s">
        <v>16</v>
      </c>
      <c r="AL535" s="21" t="s">
        <v>16</v>
      </c>
      <c r="AM535" s="142"/>
      <c r="AN535" s="50"/>
      <c r="AO535" s="60"/>
      <c r="AP535" s="168" t="e">
        <f>VLOOKUP(E535,'Monthly AMS report'!$BZ$3:$CA$382,2,FALSE)</f>
        <v>#N/A</v>
      </c>
      <c r="AQ535" s="185"/>
      <c r="AR535" s="144"/>
      <c r="AS535" s="3"/>
      <c r="AT535" s="5"/>
      <c r="AU535" s="5">
        <v>8</v>
      </c>
      <c r="AV535" s="4" t="e">
        <v>#N/A</v>
      </c>
      <c r="AW535" s="4"/>
      <c r="AX535" s="4"/>
      <c r="AY535" s="4"/>
    </row>
    <row r="536" spans="1:51" ht="25.5" x14ac:dyDescent="0.2">
      <c r="A536" s="78" t="s">
        <v>1605</v>
      </c>
      <c r="B536" s="76" t="s">
        <v>2630</v>
      </c>
      <c r="C536" s="79" t="s">
        <v>1606</v>
      </c>
      <c r="D536" s="77" t="s">
        <v>2079</v>
      </c>
      <c r="E536" s="153">
        <v>9306</v>
      </c>
      <c r="F536" s="266" t="s">
        <v>591</v>
      </c>
      <c r="G536" s="273"/>
      <c r="H536" s="254" t="s">
        <v>1607</v>
      </c>
      <c r="I536" s="260" t="s">
        <v>3509</v>
      </c>
      <c r="J536" s="583"/>
      <c r="K536" s="260" t="s">
        <v>3454</v>
      </c>
      <c r="L536" s="380"/>
      <c r="M536" s="161" t="s">
        <v>2080</v>
      </c>
      <c r="N536" s="21" t="s">
        <v>16</v>
      </c>
      <c r="O536" s="25"/>
      <c r="P536" s="21" t="s">
        <v>16</v>
      </c>
      <c r="Q536" s="21" t="s">
        <v>16</v>
      </c>
      <c r="R536" s="21" t="s">
        <v>16</v>
      </c>
      <c r="S536" s="21" t="s">
        <v>16</v>
      </c>
      <c r="T536" s="21" t="s">
        <v>16</v>
      </c>
      <c r="U536" s="21" t="s">
        <v>16</v>
      </c>
      <c r="V536" s="21"/>
      <c r="W536" s="21" t="s">
        <v>16</v>
      </c>
      <c r="X536" s="21" t="s">
        <v>16</v>
      </c>
      <c r="Y536" s="21" t="s">
        <v>16</v>
      </c>
      <c r="Z536" s="162" t="s">
        <v>16</v>
      </c>
      <c r="AA536" s="143" t="s">
        <v>16</v>
      </c>
      <c r="AB536" s="143"/>
      <c r="AC536" s="213"/>
      <c r="AD536" s="213"/>
      <c r="AE536" s="21" t="s">
        <v>16</v>
      </c>
      <c r="AF536" s="21" t="s">
        <v>16</v>
      </c>
      <c r="AG536" s="21" t="s">
        <v>16</v>
      </c>
      <c r="AH536" s="21" t="s">
        <v>16</v>
      </c>
      <c r="AI536" s="21" t="s">
        <v>16</v>
      </c>
      <c r="AJ536" s="21" t="s">
        <v>16</v>
      </c>
      <c r="AK536" s="21" t="s">
        <v>16</v>
      </c>
      <c r="AL536" s="21" t="s">
        <v>16</v>
      </c>
      <c r="AM536" s="169" t="s">
        <v>2081</v>
      </c>
      <c r="AN536" s="50"/>
      <c r="AO536" s="60"/>
      <c r="AP536" s="168" t="e">
        <f>VLOOKUP(E536,'Monthly AMS report'!$BZ$3:$CA$382,2,FALSE)</f>
        <v>#N/A</v>
      </c>
      <c r="AQ536" s="185"/>
      <c r="AR536" s="144"/>
      <c r="AS536" s="3"/>
      <c r="AT536" s="5">
        <v>0</v>
      </c>
      <c r="AU536" s="5">
        <v>16</v>
      </c>
      <c r="AV536" s="4" t="e">
        <v>#N/A</v>
      </c>
      <c r="AW536" s="4"/>
      <c r="AX536" s="4"/>
      <c r="AY536" s="4"/>
    </row>
    <row r="537" spans="1:51" ht="89.25" x14ac:dyDescent="0.25">
      <c r="A537" s="81" t="s">
        <v>1724</v>
      </c>
      <c r="B537" s="76" t="s">
        <v>1409</v>
      </c>
      <c r="C537" s="80" t="s">
        <v>1725</v>
      </c>
      <c r="D537" s="77" t="s">
        <v>2082</v>
      </c>
      <c r="E537" s="154">
        <v>4103</v>
      </c>
      <c r="F537" s="266" t="s">
        <v>527</v>
      </c>
      <c r="G537" s="273"/>
      <c r="H537" s="254" t="s">
        <v>2681</v>
      </c>
      <c r="I537" s="260" t="s">
        <v>3510</v>
      </c>
      <c r="J537" s="583"/>
      <c r="K537" s="260" t="s">
        <v>3511</v>
      </c>
      <c r="L537" s="380"/>
      <c r="M537" s="161" t="s">
        <v>662</v>
      </c>
      <c r="N537" s="21" t="s">
        <v>16</v>
      </c>
      <c r="O537" s="25"/>
      <c r="P537" s="21" t="s">
        <v>16</v>
      </c>
      <c r="Q537" s="21" t="s">
        <v>16</v>
      </c>
      <c r="R537" s="21" t="s">
        <v>16</v>
      </c>
      <c r="S537" s="21" t="s">
        <v>16</v>
      </c>
      <c r="T537" s="21" t="s">
        <v>16</v>
      </c>
      <c r="U537" s="21" t="s">
        <v>16</v>
      </c>
      <c r="V537" s="21"/>
      <c r="W537" s="21" t="s">
        <v>16</v>
      </c>
      <c r="X537" s="21" t="s">
        <v>16</v>
      </c>
      <c r="Y537" s="21" t="s">
        <v>2083</v>
      </c>
      <c r="Z537" s="162" t="s">
        <v>16</v>
      </c>
      <c r="AA537" s="143" t="s">
        <v>16</v>
      </c>
      <c r="AB537" s="143"/>
      <c r="AC537" s="213"/>
      <c r="AD537" s="213"/>
      <c r="AE537" s="21" t="s">
        <v>16</v>
      </c>
      <c r="AF537" s="21" t="s">
        <v>16</v>
      </c>
      <c r="AG537" s="21" t="s">
        <v>16</v>
      </c>
      <c r="AH537" s="21" t="s">
        <v>16</v>
      </c>
      <c r="AI537" s="21" t="s">
        <v>16</v>
      </c>
      <c r="AJ537" s="21" t="s">
        <v>16</v>
      </c>
      <c r="AK537" s="21" t="s">
        <v>16</v>
      </c>
      <c r="AL537" s="21" t="s">
        <v>16</v>
      </c>
      <c r="AM537" s="169" t="s">
        <v>2084</v>
      </c>
      <c r="AN537" s="64">
        <v>7208385</v>
      </c>
      <c r="AO537" s="60"/>
      <c r="AP537" s="168">
        <f>VLOOKUP(E537,'Monthly AMS report'!$BZ$3:$CA$382,2,FALSE)</f>
        <v>44215</v>
      </c>
      <c r="AQ537" s="185"/>
      <c r="AR537" s="144"/>
      <c r="AS537" s="3"/>
      <c r="AT537" s="5">
        <v>0</v>
      </c>
      <c r="AU537" s="5">
        <v>24</v>
      </c>
      <c r="AV537" s="4">
        <v>4</v>
      </c>
      <c r="AW537" s="4"/>
      <c r="AX537" s="4"/>
      <c r="AY537" s="4"/>
    </row>
    <row r="538" spans="1:51" ht="25.5" x14ac:dyDescent="0.25">
      <c r="A538" s="81" t="s">
        <v>1774</v>
      </c>
      <c r="B538" s="76" t="s">
        <v>1409</v>
      </c>
      <c r="C538" s="80" t="s">
        <v>1775</v>
      </c>
      <c r="D538" s="77" t="s">
        <v>2082</v>
      </c>
      <c r="E538" s="154">
        <v>4104</v>
      </c>
      <c r="F538" s="266" t="s">
        <v>529</v>
      </c>
      <c r="G538" s="273"/>
      <c r="H538" s="254" t="s">
        <v>1776</v>
      </c>
      <c r="I538" s="260" t="s">
        <v>3512</v>
      </c>
      <c r="J538" s="583"/>
      <c r="K538" s="260" t="s">
        <v>3511</v>
      </c>
      <c r="L538" s="380"/>
      <c r="M538" s="161" t="s">
        <v>662</v>
      </c>
      <c r="N538" s="21" t="s">
        <v>16</v>
      </c>
      <c r="O538" s="25"/>
      <c r="P538" s="21" t="s">
        <v>16</v>
      </c>
      <c r="Q538" s="21" t="s">
        <v>16</v>
      </c>
      <c r="R538" s="21" t="s">
        <v>16</v>
      </c>
      <c r="S538" s="21" t="s">
        <v>16</v>
      </c>
      <c r="T538" s="21" t="s">
        <v>16</v>
      </c>
      <c r="U538" s="21" t="s">
        <v>16</v>
      </c>
      <c r="V538" s="21"/>
      <c r="W538" s="21" t="s">
        <v>16</v>
      </c>
      <c r="X538" s="21" t="s">
        <v>16</v>
      </c>
      <c r="Y538" s="21" t="s">
        <v>16</v>
      </c>
      <c r="Z538" s="162" t="s">
        <v>16</v>
      </c>
      <c r="AA538" s="143" t="s">
        <v>16</v>
      </c>
      <c r="AB538" s="143"/>
      <c r="AC538" s="213"/>
      <c r="AD538" s="213"/>
      <c r="AE538" s="21" t="s">
        <v>16</v>
      </c>
      <c r="AF538" s="21" t="s">
        <v>16</v>
      </c>
      <c r="AG538" s="21" t="s">
        <v>16</v>
      </c>
      <c r="AH538" s="21" t="s">
        <v>16</v>
      </c>
      <c r="AI538" s="21" t="s">
        <v>16</v>
      </c>
      <c r="AJ538" s="21" t="s">
        <v>16</v>
      </c>
      <c r="AK538" s="21" t="s">
        <v>16</v>
      </c>
      <c r="AL538" s="21" t="s">
        <v>16</v>
      </c>
      <c r="AM538" s="169" t="s">
        <v>1411</v>
      </c>
      <c r="AN538" s="64">
        <v>7208385</v>
      </c>
      <c r="AO538" s="60"/>
      <c r="AP538" s="168">
        <f>VLOOKUP(E538,'Monthly AMS report'!$BZ$3:$CA$382,2,FALSE)</f>
        <v>43353</v>
      </c>
      <c r="AQ538" s="185"/>
      <c r="AR538" s="144"/>
      <c r="AS538" s="3"/>
      <c r="AT538" s="5">
        <v>0</v>
      </c>
      <c r="AU538" s="5">
        <v>24</v>
      </c>
      <c r="AV538" s="4">
        <v>37</v>
      </c>
      <c r="AW538" s="4"/>
      <c r="AX538" s="4"/>
      <c r="AY538" s="4"/>
    </row>
    <row r="539" spans="1:51" ht="25.5" x14ac:dyDescent="0.25">
      <c r="A539" s="81" t="s">
        <v>1426</v>
      </c>
      <c r="B539" s="76" t="s">
        <v>1409</v>
      </c>
      <c r="C539" s="75" t="s">
        <v>1427</v>
      </c>
      <c r="D539" s="77" t="s">
        <v>2082</v>
      </c>
      <c r="E539" s="154" t="s">
        <v>3513</v>
      </c>
      <c r="F539" s="266" t="s">
        <v>37</v>
      </c>
      <c r="G539" s="273"/>
      <c r="H539" s="254" t="s">
        <v>1428</v>
      </c>
      <c r="I539" s="260" t="s">
        <v>3514</v>
      </c>
      <c r="J539" s="583"/>
      <c r="K539" s="260" t="s">
        <v>3511</v>
      </c>
      <c r="L539" s="380"/>
      <c r="M539" s="161" t="s">
        <v>662</v>
      </c>
      <c r="N539" s="21" t="s">
        <v>16</v>
      </c>
      <c r="O539" s="25"/>
      <c r="P539" s="21" t="s">
        <v>16</v>
      </c>
      <c r="Q539" s="21" t="s">
        <v>16</v>
      </c>
      <c r="R539" s="21" t="s">
        <v>16</v>
      </c>
      <c r="S539" s="21" t="s">
        <v>16</v>
      </c>
      <c r="T539" s="21" t="s">
        <v>16</v>
      </c>
      <c r="U539" s="21" t="s">
        <v>16</v>
      </c>
      <c r="V539" s="21"/>
      <c r="W539" s="21" t="s">
        <v>16</v>
      </c>
      <c r="X539" s="21" t="s">
        <v>16</v>
      </c>
      <c r="Y539" s="21" t="s">
        <v>16</v>
      </c>
      <c r="Z539" s="162" t="s">
        <v>16</v>
      </c>
      <c r="AA539" s="143" t="s">
        <v>16</v>
      </c>
      <c r="AB539" s="143"/>
      <c r="AC539" s="213"/>
      <c r="AD539" s="213"/>
      <c r="AE539" s="21" t="s">
        <v>16</v>
      </c>
      <c r="AF539" s="21" t="s">
        <v>16</v>
      </c>
      <c r="AG539" s="21" t="s">
        <v>16</v>
      </c>
      <c r="AH539" s="21" t="s">
        <v>16</v>
      </c>
      <c r="AI539" s="21" t="s">
        <v>16</v>
      </c>
      <c r="AJ539" s="21" t="s">
        <v>16</v>
      </c>
      <c r="AK539" s="21" t="s">
        <v>16</v>
      </c>
      <c r="AL539" s="21" t="s">
        <v>16</v>
      </c>
      <c r="AM539" s="169" t="s">
        <v>1411</v>
      </c>
      <c r="AN539" s="64">
        <v>7208385</v>
      </c>
      <c r="AO539" s="60"/>
      <c r="AP539" s="168" t="e">
        <f>VLOOKUP(E539,'Monthly AMS report'!$BZ$3:$CA$382,2,FALSE)</f>
        <v>#N/A</v>
      </c>
      <c r="AQ539" s="185"/>
      <c r="AR539" s="144"/>
      <c r="AS539" s="3"/>
      <c r="AT539" s="5">
        <v>0</v>
      </c>
      <c r="AU539" s="5">
        <v>24</v>
      </c>
      <c r="AV539" s="4" t="e">
        <v>#N/A</v>
      </c>
      <c r="AW539" s="4"/>
      <c r="AX539" s="4"/>
      <c r="AY539" s="4"/>
    </row>
    <row r="540" spans="1:51" ht="25.5" x14ac:dyDescent="0.25">
      <c r="A540" s="81" t="s">
        <v>1874</v>
      </c>
      <c r="B540" s="76" t="s">
        <v>1409</v>
      </c>
      <c r="C540" s="80" t="s">
        <v>1875</v>
      </c>
      <c r="D540" s="77" t="s">
        <v>2082</v>
      </c>
      <c r="E540" s="154">
        <v>4113</v>
      </c>
      <c r="F540" s="266" t="s">
        <v>515</v>
      </c>
      <c r="G540" s="273"/>
      <c r="H540" s="254" t="s">
        <v>3515</v>
      </c>
      <c r="I540" s="260" t="s">
        <v>3516</v>
      </c>
      <c r="J540" s="583"/>
      <c r="K540" s="260" t="s">
        <v>3454</v>
      </c>
      <c r="L540" s="380"/>
      <c r="M540" s="161" t="s">
        <v>2080</v>
      </c>
      <c r="N540" s="21" t="s">
        <v>16</v>
      </c>
      <c r="O540" s="25"/>
      <c r="P540" s="21" t="s">
        <v>16</v>
      </c>
      <c r="Q540" s="21" t="s">
        <v>16</v>
      </c>
      <c r="R540" s="21" t="s">
        <v>16</v>
      </c>
      <c r="S540" s="21" t="s">
        <v>16</v>
      </c>
      <c r="T540" s="21" t="s">
        <v>16</v>
      </c>
      <c r="U540" s="21" t="s">
        <v>16</v>
      </c>
      <c r="V540" s="21"/>
      <c r="W540" s="21" t="s">
        <v>16</v>
      </c>
      <c r="X540" s="21" t="s">
        <v>16</v>
      </c>
      <c r="Y540" s="21" t="s">
        <v>2083</v>
      </c>
      <c r="Z540" s="162" t="s">
        <v>16</v>
      </c>
      <c r="AA540" s="143" t="s">
        <v>16</v>
      </c>
      <c r="AB540" s="143"/>
      <c r="AC540" s="213"/>
      <c r="AD540" s="213"/>
      <c r="AE540" s="21" t="s">
        <v>16</v>
      </c>
      <c r="AF540" s="21" t="s">
        <v>16</v>
      </c>
      <c r="AG540" s="21" t="s">
        <v>16</v>
      </c>
      <c r="AH540" s="21" t="s">
        <v>16</v>
      </c>
      <c r="AI540" s="21" t="s">
        <v>16</v>
      </c>
      <c r="AJ540" s="21" t="s">
        <v>16</v>
      </c>
      <c r="AK540" s="21" t="s">
        <v>16</v>
      </c>
      <c r="AL540" s="21" t="s">
        <v>16</v>
      </c>
      <c r="AM540" s="169" t="s">
        <v>1871</v>
      </c>
      <c r="AN540" s="50"/>
      <c r="AO540" s="60"/>
      <c r="AP540" s="168">
        <f>VLOOKUP(E540,'Monthly AMS report'!$BZ$3:$CA$382,2,FALSE)</f>
        <v>44215</v>
      </c>
      <c r="AQ540" s="185"/>
      <c r="AR540" s="144"/>
      <c r="AS540" s="3"/>
      <c r="AT540" s="5">
        <v>0</v>
      </c>
      <c r="AU540" s="5">
        <v>16</v>
      </c>
      <c r="AV540" s="4">
        <v>4</v>
      </c>
      <c r="AW540" s="4"/>
      <c r="AX540" s="4"/>
      <c r="AY540" s="4"/>
    </row>
    <row r="541" spans="1:51" ht="25.5" x14ac:dyDescent="0.25">
      <c r="A541" s="81" t="s">
        <v>1908</v>
      </c>
      <c r="B541" s="76" t="s">
        <v>1409</v>
      </c>
      <c r="C541" s="80" t="s">
        <v>2085</v>
      </c>
      <c r="D541" s="77" t="s">
        <v>2082</v>
      </c>
      <c r="E541" s="154" t="s">
        <v>2532</v>
      </c>
      <c r="F541" s="266" t="s">
        <v>534</v>
      </c>
      <c r="G541" s="273"/>
      <c r="H541" s="254" t="s">
        <v>1909</v>
      </c>
      <c r="I541" s="260" t="s">
        <v>3517</v>
      </c>
      <c r="J541" s="583"/>
      <c r="K541" s="260" t="s">
        <v>3454</v>
      </c>
      <c r="L541" s="380"/>
      <c r="M541" s="161" t="s">
        <v>662</v>
      </c>
      <c r="N541" s="21" t="s">
        <v>16</v>
      </c>
      <c r="O541" s="25"/>
      <c r="P541" s="21" t="s">
        <v>16</v>
      </c>
      <c r="Q541" s="21" t="s">
        <v>16</v>
      </c>
      <c r="R541" s="21" t="s">
        <v>16</v>
      </c>
      <c r="S541" s="21" t="s">
        <v>16</v>
      </c>
      <c r="T541" s="21" t="s">
        <v>16</v>
      </c>
      <c r="U541" s="21" t="s">
        <v>16</v>
      </c>
      <c r="V541" s="21"/>
      <c r="W541" s="21" t="s">
        <v>16</v>
      </c>
      <c r="X541" s="21" t="s">
        <v>16</v>
      </c>
      <c r="Y541" s="21" t="s">
        <v>16</v>
      </c>
      <c r="Z541" s="162" t="s">
        <v>16</v>
      </c>
      <c r="AA541" s="143" t="s">
        <v>16</v>
      </c>
      <c r="AB541" s="143"/>
      <c r="AC541" s="213"/>
      <c r="AD541" s="213"/>
      <c r="AE541" s="21" t="s">
        <v>16</v>
      </c>
      <c r="AF541" s="21" t="s">
        <v>16</v>
      </c>
      <c r="AG541" s="21" t="s">
        <v>16</v>
      </c>
      <c r="AH541" s="21" t="s">
        <v>16</v>
      </c>
      <c r="AI541" s="21" t="s">
        <v>16</v>
      </c>
      <c r="AJ541" s="21" t="s">
        <v>16</v>
      </c>
      <c r="AK541" s="21" t="s">
        <v>16</v>
      </c>
      <c r="AL541" s="21" t="s">
        <v>16</v>
      </c>
      <c r="AM541" s="169" t="s">
        <v>2086</v>
      </c>
      <c r="AN541" s="50"/>
      <c r="AO541" s="60"/>
      <c r="AP541" s="168">
        <f>VLOOKUP(E541,'Monthly AMS report'!$BZ$3:$CA$382,2,FALSE)</f>
        <v>43606</v>
      </c>
      <c r="AQ541" s="185"/>
      <c r="AR541" s="144"/>
      <c r="AS541" s="3"/>
      <c r="AT541" s="5">
        <v>0</v>
      </c>
      <c r="AU541" s="5">
        <v>16</v>
      </c>
      <c r="AV541" s="4">
        <v>21</v>
      </c>
      <c r="AW541" s="4"/>
      <c r="AX541" s="4"/>
      <c r="AY541" s="4"/>
    </row>
    <row r="542" spans="1:51" ht="89.25" x14ac:dyDescent="0.2">
      <c r="A542" s="78" t="s">
        <v>1395</v>
      </c>
      <c r="B542" s="76" t="s">
        <v>1106</v>
      </c>
      <c r="C542" s="79" t="s">
        <v>1396</v>
      </c>
      <c r="D542" s="77" t="s">
        <v>2087</v>
      </c>
      <c r="E542" s="154">
        <v>4203</v>
      </c>
      <c r="F542" s="266" t="s">
        <v>335</v>
      </c>
      <c r="G542" s="273"/>
      <c r="H542" s="254" t="s">
        <v>3518</v>
      </c>
      <c r="I542" s="260" t="s">
        <v>3519</v>
      </c>
      <c r="J542" s="583"/>
      <c r="K542" s="260" t="s">
        <v>3454</v>
      </c>
      <c r="L542" s="380"/>
      <c r="M542" s="161" t="s">
        <v>2080</v>
      </c>
      <c r="N542" s="21" t="s">
        <v>16</v>
      </c>
      <c r="O542" s="25"/>
      <c r="P542" s="21" t="s">
        <v>16</v>
      </c>
      <c r="Q542" s="21" t="s">
        <v>16</v>
      </c>
      <c r="R542" s="21" t="s">
        <v>16</v>
      </c>
      <c r="S542" s="21" t="s">
        <v>16</v>
      </c>
      <c r="T542" s="21" t="s">
        <v>16</v>
      </c>
      <c r="U542" s="21" t="s">
        <v>16</v>
      </c>
      <c r="V542" s="21"/>
      <c r="W542" s="21" t="s">
        <v>16</v>
      </c>
      <c r="X542" s="21" t="s">
        <v>16</v>
      </c>
      <c r="Y542" s="21" t="s">
        <v>16</v>
      </c>
      <c r="Z542" s="162" t="s">
        <v>16</v>
      </c>
      <c r="AA542" s="143">
        <v>3</v>
      </c>
      <c r="AB542" s="143"/>
      <c r="AC542" s="213"/>
      <c r="AD542" s="213"/>
      <c r="AE542" s="21" t="s">
        <v>16</v>
      </c>
      <c r="AF542" s="21" t="s">
        <v>16</v>
      </c>
      <c r="AG542" s="21" t="s">
        <v>16</v>
      </c>
      <c r="AH542" s="21" t="s">
        <v>16</v>
      </c>
      <c r="AI542" s="21" t="s">
        <v>16</v>
      </c>
      <c r="AJ542" s="21" t="s">
        <v>16</v>
      </c>
      <c r="AK542" s="21" t="s">
        <v>16</v>
      </c>
      <c r="AL542" s="21" t="s">
        <v>16</v>
      </c>
      <c r="AM542" s="169" t="s">
        <v>2088</v>
      </c>
      <c r="AN542" s="50">
        <v>7237532</v>
      </c>
      <c r="AO542" s="60"/>
      <c r="AP542" s="168">
        <f>VLOOKUP(E542,'Monthly AMS report'!$BZ$3:$CA$382,2,FALSE)</f>
        <v>43585</v>
      </c>
      <c r="AQ542" s="185"/>
      <c r="AR542" s="144"/>
      <c r="AS542" s="3"/>
      <c r="AT542" s="5">
        <v>0</v>
      </c>
      <c r="AU542" s="5">
        <v>16</v>
      </c>
      <c r="AV542" s="4">
        <v>18</v>
      </c>
      <c r="AW542" s="4"/>
      <c r="AX542" s="4"/>
      <c r="AY542" s="4"/>
    </row>
    <row r="543" spans="1:51" ht="25.5" x14ac:dyDescent="0.25">
      <c r="A543" s="81" t="s">
        <v>1264</v>
      </c>
      <c r="B543" s="76" t="s">
        <v>1106</v>
      </c>
      <c r="C543" s="80" t="s">
        <v>1265</v>
      </c>
      <c r="D543" s="77" t="e">
        <v>#N/A</v>
      </c>
      <c r="E543" s="153">
        <v>5212</v>
      </c>
      <c r="F543" s="266" t="s">
        <v>303</v>
      </c>
      <c r="G543" s="273"/>
      <c r="H543" s="255" t="s">
        <v>1266</v>
      </c>
      <c r="I543" s="260" t="s">
        <v>3520</v>
      </c>
      <c r="J543" s="583"/>
      <c r="K543" s="260" t="s">
        <v>3454</v>
      </c>
      <c r="L543" s="380"/>
      <c r="M543" s="161" t="s">
        <v>2078</v>
      </c>
      <c r="N543" s="21" t="s">
        <v>16</v>
      </c>
      <c r="O543" s="25"/>
      <c r="P543" s="21" t="s">
        <v>16</v>
      </c>
      <c r="Q543" s="21" t="s">
        <v>16</v>
      </c>
      <c r="R543" s="21" t="s">
        <v>16</v>
      </c>
      <c r="S543" s="21" t="s">
        <v>16</v>
      </c>
      <c r="T543" s="21" t="s">
        <v>16</v>
      </c>
      <c r="U543" s="21" t="s">
        <v>16</v>
      </c>
      <c r="V543" s="21"/>
      <c r="W543" s="21" t="s">
        <v>16</v>
      </c>
      <c r="X543" s="21" t="s">
        <v>16</v>
      </c>
      <c r="Y543" s="21" t="s">
        <v>16</v>
      </c>
      <c r="Z543" s="162" t="s">
        <v>16</v>
      </c>
      <c r="AA543" s="143" t="s">
        <v>16</v>
      </c>
      <c r="AB543" s="143"/>
      <c r="AC543" s="213"/>
      <c r="AD543" s="213"/>
      <c r="AE543" s="21" t="s">
        <v>16</v>
      </c>
      <c r="AF543" s="21" t="s">
        <v>16</v>
      </c>
      <c r="AG543" s="21" t="s">
        <v>16</v>
      </c>
      <c r="AH543" s="21" t="s">
        <v>16</v>
      </c>
      <c r="AI543" s="21" t="s">
        <v>16</v>
      </c>
      <c r="AJ543" s="21" t="s">
        <v>16</v>
      </c>
      <c r="AK543" s="21" t="s">
        <v>16</v>
      </c>
      <c r="AL543" s="21" t="s">
        <v>16</v>
      </c>
      <c r="AM543" s="169" t="s">
        <v>1871</v>
      </c>
      <c r="AN543" s="50"/>
      <c r="AO543" s="60"/>
      <c r="AP543" s="168" t="e">
        <f>VLOOKUP(E543,'Monthly AMS report'!$BZ$3:$CA$382,2,FALSE)</f>
        <v>#N/A</v>
      </c>
      <c r="AQ543" s="185"/>
      <c r="AR543" s="144"/>
      <c r="AS543" s="3"/>
      <c r="AT543" s="5">
        <v>0</v>
      </c>
      <c r="AU543" s="5">
        <v>16</v>
      </c>
      <c r="AV543" s="4" t="e">
        <v>#N/A</v>
      </c>
      <c r="AW543" s="4"/>
      <c r="AX543" s="4"/>
      <c r="AY543" s="4"/>
    </row>
    <row r="544" spans="1:51" ht="25.5" x14ac:dyDescent="0.2">
      <c r="A544" s="78" t="s">
        <v>1230</v>
      </c>
      <c r="B544" s="76" t="s">
        <v>1106</v>
      </c>
      <c r="C544" s="79" t="s">
        <v>1231</v>
      </c>
      <c r="D544" s="77" t="e">
        <v>#N/A</v>
      </c>
      <c r="E544" s="153">
        <v>3697</v>
      </c>
      <c r="F544" s="266" t="s">
        <v>290</v>
      </c>
      <c r="G544" s="273"/>
      <c r="H544" s="255" t="s">
        <v>1232</v>
      </c>
      <c r="I544" s="260" t="s">
        <v>3521</v>
      </c>
      <c r="J544" s="583"/>
      <c r="K544" s="260" t="s">
        <v>3454</v>
      </c>
      <c r="L544" s="380"/>
      <c r="M544" s="161" t="s">
        <v>2078</v>
      </c>
      <c r="N544" s="21" t="s">
        <v>16</v>
      </c>
      <c r="O544" s="25"/>
      <c r="P544" s="21" t="s">
        <v>16</v>
      </c>
      <c r="Q544" s="21" t="s">
        <v>16</v>
      </c>
      <c r="R544" s="21" t="s">
        <v>16</v>
      </c>
      <c r="S544" s="21" t="s">
        <v>16</v>
      </c>
      <c r="T544" s="21" t="s">
        <v>16</v>
      </c>
      <c r="U544" s="21" t="s">
        <v>16</v>
      </c>
      <c r="V544" s="21"/>
      <c r="W544" s="21" t="s">
        <v>16</v>
      </c>
      <c r="X544" s="21" t="s">
        <v>16</v>
      </c>
      <c r="Y544" s="21" t="s">
        <v>16</v>
      </c>
      <c r="Z544" s="162" t="s">
        <v>16</v>
      </c>
      <c r="AA544" s="143" t="s">
        <v>16</v>
      </c>
      <c r="AB544" s="143"/>
      <c r="AC544" s="213"/>
      <c r="AD544" s="213"/>
      <c r="AE544" s="21" t="s">
        <v>16</v>
      </c>
      <c r="AF544" s="21" t="s">
        <v>16</v>
      </c>
      <c r="AG544" s="21" t="s">
        <v>16</v>
      </c>
      <c r="AH544" s="21" t="s">
        <v>16</v>
      </c>
      <c r="AI544" s="21" t="s">
        <v>16</v>
      </c>
      <c r="AJ544" s="21" t="s">
        <v>16</v>
      </c>
      <c r="AK544" s="21" t="s">
        <v>16</v>
      </c>
      <c r="AL544" s="21" t="s">
        <v>16</v>
      </c>
      <c r="AM544" s="169" t="s">
        <v>1871</v>
      </c>
      <c r="AN544" s="50"/>
      <c r="AO544" s="60"/>
      <c r="AP544" s="168" t="e">
        <f>VLOOKUP(E544,'Monthly AMS report'!$BZ$3:$CA$382,2,FALSE)</f>
        <v>#N/A</v>
      </c>
      <c r="AQ544" s="185"/>
      <c r="AR544" s="144"/>
      <c r="AS544" s="3"/>
      <c r="AT544" s="5">
        <v>0</v>
      </c>
      <c r="AU544" s="5">
        <v>16</v>
      </c>
      <c r="AV544" s="4" t="e">
        <v>#N/A</v>
      </c>
      <c r="AW544" s="4"/>
      <c r="AX544" s="4"/>
      <c r="AY544" s="4"/>
    </row>
    <row r="545" spans="1:181" ht="25.5" x14ac:dyDescent="0.2">
      <c r="A545" s="78" t="s">
        <v>1972</v>
      </c>
      <c r="B545" s="76" t="s">
        <v>1106</v>
      </c>
      <c r="C545" s="79" t="s">
        <v>1973</v>
      </c>
      <c r="D545" s="77" t="e">
        <v>#N/A</v>
      </c>
      <c r="E545" s="154">
        <v>5681</v>
      </c>
      <c r="F545" s="266" t="s">
        <v>592</v>
      </c>
      <c r="G545" s="273"/>
      <c r="H545" s="255" t="s">
        <v>3522</v>
      </c>
      <c r="I545" s="260" t="s">
        <v>3523</v>
      </c>
      <c r="J545" s="583"/>
      <c r="K545" s="260" t="s">
        <v>3454</v>
      </c>
      <c r="L545" s="380"/>
      <c r="M545" s="161" t="s">
        <v>2078</v>
      </c>
      <c r="N545" s="21" t="s">
        <v>16</v>
      </c>
      <c r="O545" s="25"/>
      <c r="P545" s="21" t="s">
        <v>16</v>
      </c>
      <c r="Q545" s="21" t="s">
        <v>16</v>
      </c>
      <c r="R545" s="21" t="s">
        <v>16</v>
      </c>
      <c r="S545" s="21" t="s">
        <v>16</v>
      </c>
      <c r="T545" s="21" t="s">
        <v>16</v>
      </c>
      <c r="U545" s="21" t="s">
        <v>16</v>
      </c>
      <c r="V545" s="21"/>
      <c r="W545" s="21" t="s">
        <v>16</v>
      </c>
      <c r="X545" s="21" t="s">
        <v>16</v>
      </c>
      <c r="Y545" s="21" t="s">
        <v>16</v>
      </c>
      <c r="Z545" s="162" t="s">
        <v>16</v>
      </c>
      <c r="AA545" s="143" t="s">
        <v>16</v>
      </c>
      <c r="AB545" s="143"/>
      <c r="AC545" s="213"/>
      <c r="AD545" s="213"/>
      <c r="AE545" s="21">
        <v>4</v>
      </c>
      <c r="AF545" s="21" t="s">
        <v>16</v>
      </c>
      <c r="AG545" s="21" t="s">
        <v>16</v>
      </c>
      <c r="AH545" s="21" t="s">
        <v>16</v>
      </c>
      <c r="AI545" s="21" t="s">
        <v>16</v>
      </c>
      <c r="AJ545" s="21" t="s">
        <v>16</v>
      </c>
      <c r="AK545" s="21" t="s">
        <v>16</v>
      </c>
      <c r="AL545" s="21" t="s">
        <v>16</v>
      </c>
      <c r="AM545" s="195" t="s">
        <v>2089</v>
      </c>
      <c r="AN545" s="50"/>
      <c r="AO545" s="60"/>
      <c r="AP545" s="168" t="e">
        <f>VLOOKUP(E545,'Monthly AMS report'!$BZ$3:$CA$382,2,FALSE)</f>
        <v>#N/A</v>
      </c>
      <c r="AQ545" s="185"/>
      <c r="AR545" s="144"/>
      <c r="AS545" s="3"/>
      <c r="AT545" s="5">
        <v>0</v>
      </c>
      <c r="AU545" s="5">
        <v>15</v>
      </c>
      <c r="AV545" s="4" t="e">
        <v>#N/A</v>
      </c>
      <c r="AW545" s="4"/>
      <c r="AX545" s="4"/>
      <c r="AY545" s="4"/>
    </row>
    <row r="546" spans="1:181" ht="89.25" x14ac:dyDescent="0.25">
      <c r="A546" s="78" t="s">
        <v>1389</v>
      </c>
      <c r="B546" s="76" t="s">
        <v>1106</v>
      </c>
      <c r="C546" s="75" t="s">
        <v>1390</v>
      </c>
      <c r="D546" s="77" t="s">
        <v>2087</v>
      </c>
      <c r="E546" s="154">
        <v>4050</v>
      </c>
      <c r="F546" s="266" t="s">
        <v>333</v>
      </c>
      <c r="G546" s="273"/>
      <c r="H546" s="254" t="s">
        <v>3524</v>
      </c>
      <c r="I546" s="260" t="s">
        <v>3525</v>
      </c>
      <c r="J546" s="583"/>
      <c r="K546" s="260" t="s">
        <v>2080</v>
      </c>
      <c r="L546" s="380"/>
      <c r="M546" s="161" t="s">
        <v>2080</v>
      </c>
      <c r="N546" s="21" t="s">
        <v>16</v>
      </c>
      <c r="O546" s="25"/>
      <c r="P546" s="21" t="s">
        <v>16</v>
      </c>
      <c r="Q546" s="21" t="s">
        <v>16</v>
      </c>
      <c r="R546" s="21" t="s">
        <v>16</v>
      </c>
      <c r="S546" s="21" t="s">
        <v>16</v>
      </c>
      <c r="T546" s="21" t="s">
        <v>16</v>
      </c>
      <c r="U546" s="21" t="s">
        <v>16</v>
      </c>
      <c r="V546" s="21"/>
      <c r="W546" s="21" t="s">
        <v>16</v>
      </c>
      <c r="X546" s="21" t="s">
        <v>16</v>
      </c>
      <c r="Y546" s="21" t="s">
        <v>16</v>
      </c>
      <c r="Z546" s="162" t="s">
        <v>16</v>
      </c>
      <c r="AA546" s="143">
        <v>3</v>
      </c>
      <c r="AB546" s="143"/>
      <c r="AC546" s="213"/>
      <c r="AD546" s="213"/>
      <c r="AE546" s="21" t="s">
        <v>16</v>
      </c>
      <c r="AF546" s="21" t="s">
        <v>16</v>
      </c>
      <c r="AG546" s="21" t="s">
        <v>16</v>
      </c>
      <c r="AH546" s="21" t="s">
        <v>16</v>
      </c>
      <c r="AI546" s="21" t="s">
        <v>16</v>
      </c>
      <c r="AJ546" s="21" t="s">
        <v>16</v>
      </c>
      <c r="AK546" s="21" t="s">
        <v>16</v>
      </c>
      <c r="AL546" s="21" t="s">
        <v>16</v>
      </c>
      <c r="AM546" s="169" t="s">
        <v>2090</v>
      </c>
      <c r="AN546" s="50">
        <v>7237533</v>
      </c>
      <c r="AO546" s="60"/>
      <c r="AP546" s="168" t="e">
        <f>VLOOKUP(E546,'Monthly AMS report'!$BZ$3:$CA$382,2,FALSE)</f>
        <v>#N/A</v>
      </c>
      <c r="AQ546" s="185"/>
      <c r="AR546" s="144"/>
      <c r="AS546" s="3"/>
      <c r="AT546" s="5">
        <v>0</v>
      </c>
      <c r="AU546" s="5">
        <v>14</v>
      </c>
      <c r="AV546" s="4" t="e">
        <v>#N/A</v>
      </c>
      <c r="AW546" s="4"/>
      <c r="AX546" s="4"/>
      <c r="AY546" s="4"/>
    </row>
    <row r="547" spans="1:181" ht="25.5" x14ac:dyDescent="0.25">
      <c r="A547" s="78" t="s">
        <v>1371</v>
      </c>
      <c r="B547" s="76" t="s">
        <v>1106</v>
      </c>
      <c r="C547" s="75" t="s">
        <v>2091</v>
      </c>
      <c r="D547" s="77" t="s">
        <v>2087</v>
      </c>
      <c r="E547" s="154">
        <v>4028</v>
      </c>
      <c r="F547" s="274" t="s">
        <v>332</v>
      </c>
      <c r="G547" s="275"/>
      <c r="H547" s="254" t="s">
        <v>1373</v>
      </c>
      <c r="I547" s="260" t="s">
        <v>3526</v>
      </c>
      <c r="J547" s="583"/>
      <c r="K547" s="260" t="s">
        <v>2080</v>
      </c>
      <c r="L547" s="380"/>
      <c r="M547" s="161" t="s">
        <v>2080</v>
      </c>
      <c r="N547" s="21" t="s">
        <v>16</v>
      </c>
      <c r="O547" s="25"/>
      <c r="P547" s="21" t="s">
        <v>16</v>
      </c>
      <c r="Q547" s="21" t="s">
        <v>16</v>
      </c>
      <c r="R547" s="21" t="s">
        <v>16</v>
      </c>
      <c r="S547" s="21" t="s">
        <v>16</v>
      </c>
      <c r="T547" s="21" t="s">
        <v>16</v>
      </c>
      <c r="U547" s="21" t="s">
        <v>16</v>
      </c>
      <c r="V547" s="21"/>
      <c r="W547" s="21" t="s">
        <v>16</v>
      </c>
      <c r="X547" s="21" t="s">
        <v>16</v>
      </c>
      <c r="Y547" s="21" t="s">
        <v>16</v>
      </c>
      <c r="Z547" s="162" t="s">
        <v>16</v>
      </c>
      <c r="AA547" s="143" t="s">
        <v>16</v>
      </c>
      <c r="AB547" s="143"/>
      <c r="AC547" s="213"/>
      <c r="AD547" s="213"/>
      <c r="AE547" s="21" t="s">
        <v>16</v>
      </c>
      <c r="AF547" s="21" t="s">
        <v>16</v>
      </c>
      <c r="AG547" s="21" t="s">
        <v>16</v>
      </c>
      <c r="AH547" s="21" t="s">
        <v>16</v>
      </c>
      <c r="AI547" s="21" t="s">
        <v>16</v>
      </c>
      <c r="AJ547" s="21" t="s">
        <v>16</v>
      </c>
      <c r="AK547" s="21" t="s">
        <v>16</v>
      </c>
      <c r="AL547" s="21" t="s">
        <v>16</v>
      </c>
      <c r="AM547" s="169" t="s">
        <v>2092</v>
      </c>
      <c r="AN547" s="50"/>
      <c r="AO547" s="60"/>
      <c r="AP547" s="168">
        <f>VLOOKUP(E547,'Monthly AMS report'!$BZ$3:$CA$382,2,FALSE)</f>
        <v>43585</v>
      </c>
      <c r="AQ547" s="185"/>
      <c r="AR547" s="144"/>
      <c r="AS547" s="3"/>
      <c r="AT547" s="5">
        <v>0</v>
      </c>
      <c r="AU547" s="5">
        <v>16</v>
      </c>
      <c r="AV547" s="4">
        <v>18</v>
      </c>
      <c r="AW547" s="4"/>
      <c r="AX547" s="4"/>
      <c r="AY547" s="4"/>
    </row>
    <row r="548" spans="1:181" ht="25.5" x14ac:dyDescent="0.25">
      <c r="A548" s="81" t="s">
        <v>1345</v>
      </c>
      <c r="B548" s="76" t="s">
        <v>1106</v>
      </c>
      <c r="C548" s="75" t="s">
        <v>1346</v>
      </c>
      <c r="D548" s="77" t="s">
        <v>2087</v>
      </c>
      <c r="E548" s="154">
        <v>4027</v>
      </c>
      <c r="F548" s="266" t="s">
        <v>331</v>
      </c>
      <c r="G548" s="273"/>
      <c r="H548" s="254" t="s">
        <v>1347</v>
      </c>
      <c r="I548" s="260" t="s">
        <v>3527</v>
      </c>
      <c r="J548" s="583"/>
      <c r="K548" s="260" t="s">
        <v>2080</v>
      </c>
      <c r="L548" s="380"/>
      <c r="M548" s="161" t="s">
        <v>2080</v>
      </c>
      <c r="N548" s="21" t="s">
        <v>16</v>
      </c>
      <c r="O548" s="25"/>
      <c r="P548" s="21" t="s">
        <v>16</v>
      </c>
      <c r="Q548" s="21" t="s">
        <v>16</v>
      </c>
      <c r="R548" s="21" t="s">
        <v>16</v>
      </c>
      <c r="S548" s="21" t="s">
        <v>16</v>
      </c>
      <c r="T548" s="21" t="s">
        <v>16</v>
      </c>
      <c r="U548" s="21" t="s">
        <v>16</v>
      </c>
      <c r="V548" s="21"/>
      <c r="W548" s="21" t="s">
        <v>16</v>
      </c>
      <c r="X548" s="21" t="s">
        <v>16</v>
      </c>
      <c r="Y548" s="21" t="s">
        <v>16</v>
      </c>
      <c r="Z548" s="162" t="s">
        <v>16</v>
      </c>
      <c r="AA548" s="143" t="s">
        <v>16</v>
      </c>
      <c r="AB548" s="143"/>
      <c r="AC548" s="213"/>
      <c r="AD548" s="213"/>
      <c r="AE548" s="21" t="s">
        <v>16</v>
      </c>
      <c r="AF548" s="21" t="s">
        <v>16</v>
      </c>
      <c r="AG548" s="21" t="s">
        <v>16</v>
      </c>
      <c r="AH548" s="21" t="s">
        <v>16</v>
      </c>
      <c r="AI548" s="21" t="s">
        <v>16</v>
      </c>
      <c r="AJ548" s="21" t="s">
        <v>16</v>
      </c>
      <c r="AK548" s="21" t="s">
        <v>16</v>
      </c>
      <c r="AL548" s="21" t="s">
        <v>16</v>
      </c>
      <c r="AM548" s="169" t="s">
        <v>2092</v>
      </c>
      <c r="AN548" s="50"/>
      <c r="AO548" s="60"/>
      <c r="AP548" s="168">
        <f>VLOOKUP(E548,'Monthly AMS report'!$BZ$3:$CA$382,2,FALSE)</f>
        <v>43585</v>
      </c>
      <c r="AQ548" s="185"/>
      <c r="AR548" s="144"/>
      <c r="AS548" s="3"/>
      <c r="AT548" s="5">
        <v>0</v>
      </c>
      <c r="AU548" s="5">
        <v>16</v>
      </c>
      <c r="AV548" s="4">
        <v>18</v>
      </c>
      <c r="AW548" s="4"/>
      <c r="AX548" s="4"/>
      <c r="AY548" s="4"/>
    </row>
    <row r="549" spans="1:181" ht="89.25" x14ac:dyDescent="0.2">
      <c r="A549" s="78" t="s">
        <v>1403</v>
      </c>
      <c r="B549" s="76" t="s">
        <v>1106</v>
      </c>
      <c r="C549" s="79" t="s">
        <v>1404</v>
      </c>
      <c r="D549" s="77" t="s">
        <v>2087</v>
      </c>
      <c r="E549" s="154">
        <v>4209</v>
      </c>
      <c r="F549" s="266" t="s">
        <v>337</v>
      </c>
      <c r="G549" s="273"/>
      <c r="H549" s="254" t="s">
        <v>3528</v>
      </c>
      <c r="I549" s="260" t="s">
        <v>3529</v>
      </c>
      <c r="J549" s="583"/>
      <c r="K549" s="260" t="s">
        <v>3454</v>
      </c>
      <c r="L549" s="380"/>
      <c r="M549" s="161" t="s">
        <v>2080</v>
      </c>
      <c r="N549" s="21" t="s">
        <v>16</v>
      </c>
      <c r="O549" s="25"/>
      <c r="P549" s="21" t="s">
        <v>16</v>
      </c>
      <c r="Q549" s="21" t="s">
        <v>16</v>
      </c>
      <c r="R549" s="21" t="s">
        <v>16</v>
      </c>
      <c r="S549" s="21" t="s">
        <v>16</v>
      </c>
      <c r="T549" s="21" t="s">
        <v>16</v>
      </c>
      <c r="U549" s="21" t="s">
        <v>16</v>
      </c>
      <c r="V549" s="21"/>
      <c r="W549" s="21" t="s">
        <v>16</v>
      </c>
      <c r="X549" s="21" t="s">
        <v>16</v>
      </c>
      <c r="Y549" s="21" t="s">
        <v>16</v>
      </c>
      <c r="Z549" s="162" t="s">
        <v>16</v>
      </c>
      <c r="AA549" s="143">
        <v>3</v>
      </c>
      <c r="AB549" s="143"/>
      <c r="AC549" s="213"/>
      <c r="AD549" s="213"/>
      <c r="AE549" s="21" t="s">
        <v>16</v>
      </c>
      <c r="AF549" s="21" t="s">
        <v>16</v>
      </c>
      <c r="AG549" s="21" t="s">
        <v>16</v>
      </c>
      <c r="AH549" s="21" t="s">
        <v>16</v>
      </c>
      <c r="AI549" s="21" t="s">
        <v>16</v>
      </c>
      <c r="AJ549" s="21" t="s">
        <v>16</v>
      </c>
      <c r="AK549" s="21" t="s">
        <v>16</v>
      </c>
      <c r="AL549" s="21" t="s">
        <v>16</v>
      </c>
      <c r="AM549" s="169" t="s">
        <v>2088</v>
      </c>
      <c r="AN549" s="50">
        <v>7237531</v>
      </c>
      <c r="AO549" s="60"/>
      <c r="AP549" s="168">
        <f>VLOOKUP(E549,'Monthly AMS report'!$BZ$3:$CA$382,2,FALSE)</f>
        <v>43585</v>
      </c>
      <c r="AQ549" s="185"/>
      <c r="AR549" s="144"/>
      <c r="AS549" s="3"/>
      <c r="AT549" s="5">
        <v>0</v>
      </c>
      <c r="AU549" s="5">
        <v>16</v>
      </c>
      <c r="AV549" s="4">
        <v>18</v>
      </c>
      <c r="AW549" s="4"/>
      <c r="AX549" s="4"/>
      <c r="AY549" s="4"/>
    </row>
    <row r="550" spans="1:181" ht="25.5" x14ac:dyDescent="0.25">
      <c r="A550" s="72"/>
      <c r="B550" s="19" t="s">
        <v>2627</v>
      </c>
      <c r="C550" s="34"/>
      <c r="D550" s="5" t="e">
        <v>#N/A</v>
      </c>
      <c r="E550" s="153">
        <v>4535</v>
      </c>
      <c r="F550" s="266" t="s">
        <v>593</v>
      </c>
      <c r="G550" s="273"/>
      <c r="H550" s="255" t="s">
        <v>2838</v>
      </c>
      <c r="I550" s="260" t="s">
        <v>3530</v>
      </c>
      <c r="J550" s="583"/>
      <c r="K550" s="260" t="s">
        <v>2636</v>
      </c>
      <c r="L550" s="380"/>
      <c r="M550" s="161" t="s">
        <v>676</v>
      </c>
      <c r="N550" s="21" t="s">
        <v>663</v>
      </c>
      <c r="O550" s="25"/>
      <c r="P550" s="21" t="s">
        <v>16</v>
      </c>
      <c r="Q550" s="21" t="s">
        <v>16</v>
      </c>
      <c r="R550" s="21" t="s">
        <v>16</v>
      </c>
      <c r="S550" s="21" t="s">
        <v>16</v>
      </c>
      <c r="T550" s="21" t="s">
        <v>16</v>
      </c>
      <c r="U550" s="21" t="s">
        <v>16</v>
      </c>
      <c r="V550" s="25"/>
      <c r="W550" s="21" t="s">
        <v>16</v>
      </c>
      <c r="X550" s="21" t="s">
        <v>16</v>
      </c>
      <c r="Y550" s="21" t="s">
        <v>16</v>
      </c>
      <c r="Z550" s="162" t="s">
        <v>16</v>
      </c>
      <c r="AA550" s="143" t="s">
        <v>16</v>
      </c>
      <c r="AB550" s="143"/>
      <c r="AC550" s="213"/>
      <c r="AD550" s="213"/>
      <c r="AE550" s="21" t="s">
        <v>16</v>
      </c>
      <c r="AF550" s="21" t="s">
        <v>16</v>
      </c>
      <c r="AG550" s="21" t="s">
        <v>16</v>
      </c>
      <c r="AH550" s="21" t="s">
        <v>16</v>
      </c>
      <c r="AI550" s="21" t="s">
        <v>16</v>
      </c>
      <c r="AJ550" s="21" t="s">
        <v>16</v>
      </c>
      <c r="AK550" s="21" t="s">
        <v>16</v>
      </c>
      <c r="AL550" s="21" t="s">
        <v>16</v>
      </c>
      <c r="AM550" s="169" t="s">
        <v>1871</v>
      </c>
      <c r="AN550" s="50"/>
      <c r="AO550" s="60"/>
      <c r="AP550" s="168">
        <f>VLOOKUP(E550,'Monthly AMS report'!$CJ$3:$CK$317,2,FALSE)</f>
        <v>43927</v>
      </c>
      <c r="AQ550" s="185"/>
      <c r="AR550" s="145"/>
      <c r="AS550" s="22"/>
      <c r="AT550" s="5">
        <v>0</v>
      </c>
      <c r="AU550" s="5">
        <v>16</v>
      </c>
      <c r="AV550" s="4">
        <v>15</v>
      </c>
      <c r="AW550" s="4"/>
      <c r="AX550" s="4"/>
      <c r="AY550" s="4"/>
    </row>
    <row r="551" spans="1:181" ht="25.5" x14ac:dyDescent="0.25">
      <c r="A551" s="72"/>
      <c r="B551" s="19" t="s">
        <v>2630</v>
      </c>
      <c r="C551" s="34"/>
      <c r="D551" s="5" t="e">
        <v>#N/A</v>
      </c>
      <c r="E551" s="154">
        <v>134</v>
      </c>
      <c r="F551" s="266" t="s">
        <v>593</v>
      </c>
      <c r="G551" s="273"/>
      <c r="H551" s="255" t="s">
        <v>2838</v>
      </c>
      <c r="I551" s="260" t="s">
        <v>3530</v>
      </c>
      <c r="J551" s="583"/>
      <c r="K551" s="260" t="s">
        <v>2628</v>
      </c>
      <c r="L551" s="380"/>
      <c r="M551" s="161" t="s">
        <v>676</v>
      </c>
      <c r="N551" s="21" t="s">
        <v>663</v>
      </c>
      <c r="O551" s="25"/>
      <c r="P551" s="21" t="s">
        <v>16</v>
      </c>
      <c r="Q551" s="21" t="s">
        <v>16</v>
      </c>
      <c r="R551" s="21" t="s">
        <v>16</v>
      </c>
      <c r="S551" s="21" t="s">
        <v>16</v>
      </c>
      <c r="T551" s="21" t="s">
        <v>16</v>
      </c>
      <c r="U551" s="21" t="s">
        <v>16</v>
      </c>
      <c r="V551" s="25"/>
      <c r="W551" s="21" t="s">
        <v>16</v>
      </c>
      <c r="X551" s="21" t="s">
        <v>16</v>
      </c>
      <c r="Y551" s="21" t="s">
        <v>16</v>
      </c>
      <c r="Z551" s="162" t="s">
        <v>16</v>
      </c>
      <c r="AA551" s="143" t="s">
        <v>16</v>
      </c>
      <c r="AB551" s="143"/>
      <c r="AC551" s="213"/>
      <c r="AD551" s="213"/>
      <c r="AE551" s="21" t="s">
        <v>16</v>
      </c>
      <c r="AF551" s="21" t="s">
        <v>16</v>
      </c>
      <c r="AG551" s="21" t="s">
        <v>16</v>
      </c>
      <c r="AH551" s="21" t="s">
        <v>16</v>
      </c>
      <c r="AI551" s="21" t="s">
        <v>16</v>
      </c>
      <c r="AJ551" s="21" t="s">
        <v>16</v>
      </c>
      <c r="AK551" s="21" t="s">
        <v>16</v>
      </c>
      <c r="AL551" s="21" t="s">
        <v>16</v>
      </c>
      <c r="AM551" s="169" t="s">
        <v>1871</v>
      </c>
      <c r="AN551" s="50"/>
      <c r="AO551" s="60"/>
      <c r="AP551" s="168" t="e">
        <f>VLOOKUP(E551,'Monthly AMS report'!$CJ$3:$CK$317,2,FALSE)</f>
        <v>#N/A</v>
      </c>
      <c r="AQ551" s="185"/>
      <c r="AR551" s="144"/>
      <c r="AS551" s="3"/>
      <c r="AT551" s="5">
        <v>0</v>
      </c>
      <c r="AU551" s="5">
        <v>16</v>
      </c>
      <c r="AV551" s="4" t="e">
        <v>#N/A</v>
      </c>
      <c r="AW551" s="4"/>
      <c r="AX551" s="4"/>
      <c r="AY551" s="4"/>
    </row>
    <row r="552" spans="1:181" ht="25.5" x14ac:dyDescent="0.2">
      <c r="A552" s="130" t="s">
        <v>1545</v>
      </c>
      <c r="B552" s="19" t="s">
        <v>3531</v>
      </c>
      <c r="C552" s="22" t="s">
        <v>1546</v>
      </c>
      <c r="D552" s="5" t="s">
        <v>2093</v>
      </c>
      <c r="E552" s="155">
        <v>4435</v>
      </c>
      <c r="F552" s="266" t="s">
        <v>594</v>
      </c>
      <c r="G552" s="273"/>
      <c r="H552" s="254" t="s">
        <v>3532</v>
      </c>
      <c r="I552" s="260" t="s">
        <v>3533</v>
      </c>
      <c r="J552" s="583"/>
      <c r="K552" s="260" t="s">
        <v>2636</v>
      </c>
      <c r="L552" s="380"/>
      <c r="M552" s="161" t="s">
        <v>676</v>
      </c>
      <c r="N552" s="21" t="s">
        <v>663</v>
      </c>
      <c r="O552" s="25"/>
      <c r="P552" s="21" t="s">
        <v>663</v>
      </c>
      <c r="Q552" s="21" t="s">
        <v>16</v>
      </c>
      <c r="R552" s="21" t="s">
        <v>663</v>
      </c>
      <c r="S552" s="21" t="s">
        <v>664</v>
      </c>
      <c r="T552" s="21" t="s">
        <v>16</v>
      </c>
      <c r="U552" s="21" t="s">
        <v>16</v>
      </c>
      <c r="V552" s="25"/>
      <c r="W552" s="21" t="s">
        <v>16</v>
      </c>
      <c r="X552" s="21" t="s">
        <v>663</v>
      </c>
      <c r="Y552" s="21" t="s">
        <v>663</v>
      </c>
      <c r="Z552" s="162" t="s">
        <v>16</v>
      </c>
      <c r="AA552" s="143" t="s">
        <v>16</v>
      </c>
      <c r="AB552" s="143"/>
      <c r="AC552" s="213"/>
      <c r="AD552" s="213"/>
      <c r="AE552" s="21" t="s">
        <v>16</v>
      </c>
      <c r="AF552" s="21" t="s">
        <v>16</v>
      </c>
      <c r="AG552" s="21" t="s">
        <v>16</v>
      </c>
      <c r="AH552" s="21" t="s">
        <v>16</v>
      </c>
      <c r="AI552" s="21" t="s">
        <v>16</v>
      </c>
      <c r="AJ552" s="21" t="s">
        <v>16</v>
      </c>
      <c r="AK552" s="21" t="s">
        <v>16</v>
      </c>
      <c r="AL552" s="21" t="s">
        <v>16</v>
      </c>
      <c r="AM552" s="142"/>
      <c r="AN552" s="50"/>
      <c r="AO552" s="60"/>
      <c r="AP552" s="168">
        <f>VLOOKUP(E552,'Monthly AMS report'!$CJ$3:$CK$317,2,FALSE)</f>
        <v>44222</v>
      </c>
      <c r="AQ552" s="185"/>
      <c r="AR552" s="144"/>
      <c r="AS552" s="3"/>
      <c r="AT552" s="5">
        <v>0</v>
      </c>
      <c r="AU552" s="5">
        <v>16</v>
      </c>
      <c r="AV552" s="4">
        <v>5</v>
      </c>
      <c r="AW552" s="4"/>
      <c r="AX552" s="4"/>
      <c r="AY552" s="4"/>
      <c r="BC552" s="1" t="s">
        <v>716</v>
      </c>
      <c r="FT552" s="4"/>
      <c r="FU552" s="4"/>
      <c r="FV552" s="4"/>
      <c r="FW552" s="4"/>
      <c r="FX552" s="4"/>
      <c r="FY552" s="4"/>
    </row>
    <row r="553" spans="1:181" ht="26.25" thickBot="1" x14ac:dyDescent="0.3">
      <c r="A553" s="84" t="s">
        <v>1477</v>
      </c>
      <c r="B553" s="156" t="s">
        <v>1409</v>
      </c>
      <c r="C553" s="85" t="s">
        <v>2094</v>
      </c>
      <c r="D553" s="157" t="s">
        <v>2077</v>
      </c>
      <c r="E553" s="240" t="s">
        <v>361</v>
      </c>
      <c r="F553" s="269"/>
      <c r="G553" s="270"/>
      <c r="H553" s="256" t="s">
        <v>2094</v>
      </c>
      <c r="I553" s="242"/>
      <c r="J553" s="584"/>
      <c r="K553" s="242"/>
      <c r="L553" s="4"/>
      <c r="M553" s="84"/>
      <c r="N553" s="85"/>
      <c r="O553" s="85"/>
      <c r="P553" s="85"/>
      <c r="Q553" s="173"/>
      <c r="R553" s="85"/>
      <c r="S553" s="163"/>
      <c r="T553" s="163"/>
      <c r="U553" s="163"/>
      <c r="V553" s="163"/>
      <c r="W553" s="163"/>
      <c r="X553" s="163"/>
      <c r="Y553" s="163"/>
      <c r="Z553" s="164"/>
      <c r="AA553" s="24"/>
      <c r="AB553" s="24"/>
      <c r="AC553" s="24"/>
      <c r="AD553" s="24"/>
      <c r="AE553" s="24"/>
      <c r="AF553" s="24"/>
      <c r="AG553" s="24"/>
      <c r="AH553" s="24"/>
      <c r="AI553" s="24"/>
      <c r="AJ553" s="24"/>
      <c r="AK553" s="24"/>
      <c r="AL553" s="24"/>
      <c r="AM553" s="170" t="s">
        <v>2095</v>
      </c>
      <c r="AN553" s="171"/>
      <c r="AO553" s="163"/>
      <c r="AP553" s="172"/>
      <c r="AQ553" s="186"/>
      <c r="AR553" s="1"/>
      <c r="AS553" s="1"/>
      <c r="AT553" s="4"/>
      <c r="AU553" s="4"/>
      <c r="AV553" s="4"/>
      <c r="AW553" s="4"/>
      <c r="AX553" s="4"/>
      <c r="AY553" s="4"/>
    </row>
    <row r="554" spans="1:181" ht="15" x14ac:dyDescent="0.25">
      <c r="C554" s="1"/>
      <c r="D554" s="1"/>
      <c r="E554" s="241"/>
      <c r="F554" s="269"/>
      <c r="G554" s="270"/>
      <c r="H554" s="241"/>
      <c r="I554" s="242"/>
      <c r="J554" s="4"/>
      <c r="K554" s="242"/>
      <c r="L554" s="4"/>
      <c r="M554" s="1"/>
      <c r="N554" s="1"/>
      <c r="O554" s="1"/>
      <c r="P554" s="1"/>
      <c r="Q554"/>
      <c r="R554" s="1"/>
      <c r="S554" s="24"/>
      <c r="T554" s="24"/>
      <c r="U554" s="24"/>
      <c r="V554" s="24"/>
      <c r="W554" s="24"/>
      <c r="X554" s="24"/>
      <c r="Y554" s="24"/>
      <c r="Z554" s="24"/>
      <c r="AA554" s="24"/>
      <c r="AB554" s="24"/>
      <c r="AC554" s="24"/>
      <c r="AD554" s="24"/>
      <c r="AE554" s="24"/>
      <c r="AF554" s="24"/>
      <c r="AG554" s="24"/>
      <c r="AH554" s="24"/>
      <c r="AI554" s="24"/>
      <c r="AJ554" s="24"/>
      <c r="AK554" s="24"/>
      <c r="AL554" s="24"/>
      <c r="AM554" s="88"/>
      <c r="AO554" s="24"/>
      <c r="AP554" s="11"/>
      <c r="AQ554" s="186"/>
      <c r="AR554" s="1"/>
      <c r="AS554" s="1"/>
      <c r="AT554" s="4"/>
      <c r="AU554" s="4"/>
      <c r="AV554" s="4"/>
      <c r="AW554" s="4"/>
      <c r="AX554" s="4"/>
      <c r="AY554" s="4"/>
    </row>
    <row r="555" spans="1:181" ht="15" x14ac:dyDescent="0.25">
      <c r="C555" s="1"/>
      <c r="D555" s="1"/>
      <c r="E555" s="241"/>
      <c r="F555" s="269"/>
      <c r="G555" s="270"/>
      <c r="H555" s="241"/>
      <c r="I555" s="242"/>
      <c r="J555" s="4"/>
      <c r="K555" s="242"/>
      <c r="L555" s="4"/>
      <c r="M555" s="1"/>
      <c r="N555" s="1"/>
      <c r="O555" s="1"/>
      <c r="P555" s="1"/>
      <c r="Q555"/>
      <c r="R555" s="1"/>
      <c r="S555" s="24"/>
      <c r="T555" s="24"/>
      <c r="U555" s="24"/>
      <c r="V555" s="24"/>
      <c r="W555" s="24"/>
      <c r="X555" s="24"/>
      <c r="Y555" s="24"/>
      <c r="Z555" s="24"/>
      <c r="AA555" s="24"/>
      <c r="AB555" s="24"/>
      <c r="AC555" s="24"/>
      <c r="AD555" s="24"/>
      <c r="AE555" s="24"/>
      <c r="AF555" s="24"/>
      <c r="AG555" s="24"/>
      <c r="AH555" s="24"/>
      <c r="AI555" s="24"/>
      <c r="AJ555" s="24"/>
      <c r="AK555" s="24"/>
      <c r="AL555" s="24"/>
      <c r="AM555" s="88"/>
      <c r="AO555" s="24"/>
      <c r="AP555" s="11"/>
      <c r="AQ555" s="186"/>
      <c r="AR555" s="1"/>
      <c r="AS555" s="1"/>
      <c r="AT555" s="4"/>
      <c r="AU555" s="4"/>
      <c r="AV555" s="4"/>
      <c r="AW555" s="4"/>
      <c r="AX555" s="4"/>
      <c r="AY555" s="4"/>
    </row>
    <row r="556" spans="1:181" ht="15" x14ac:dyDescent="0.25">
      <c r="C556" s="1"/>
      <c r="D556" s="1"/>
      <c r="E556" s="241"/>
      <c r="F556" s="269"/>
      <c r="G556" s="270"/>
      <c r="H556" s="241"/>
      <c r="I556" s="242"/>
      <c r="J556" s="4"/>
      <c r="K556" s="242"/>
      <c r="L556" s="4"/>
      <c r="M556" s="1"/>
      <c r="N556" s="1"/>
      <c r="O556" s="1"/>
      <c r="P556" s="1"/>
      <c r="Q556"/>
      <c r="R556" s="1"/>
      <c r="S556" s="24"/>
      <c r="T556" s="24"/>
      <c r="U556" s="24"/>
      <c r="V556" s="24"/>
      <c r="W556" s="24"/>
      <c r="X556" s="24"/>
      <c r="Y556" s="24"/>
      <c r="Z556" s="24"/>
      <c r="AA556" s="24"/>
      <c r="AB556" s="24"/>
      <c r="AC556" s="24"/>
      <c r="AD556" s="24"/>
      <c r="AE556" s="24"/>
      <c r="AF556" s="24"/>
      <c r="AG556" s="24"/>
      <c r="AH556" s="24"/>
      <c r="AI556" s="24"/>
      <c r="AJ556" s="24"/>
      <c r="AK556" s="24"/>
      <c r="AL556" s="24"/>
      <c r="AM556" s="88"/>
      <c r="AO556" s="24"/>
      <c r="AP556" s="11"/>
      <c r="AQ556" s="186"/>
      <c r="AR556" s="1"/>
      <c r="AS556" s="1"/>
      <c r="AT556" s="4"/>
      <c r="AU556" s="4"/>
      <c r="AV556" s="4"/>
      <c r="AW556" s="4"/>
      <c r="AX556" s="4"/>
      <c r="AY556" s="4"/>
    </row>
    <row r="557" spans="1:181" ht="15" x14ac:dyDescent="0.25">
      <c r="C557" s="1"/>
      <c r="D557" s="1"/>
      <c r="E557" s="241"/>
      <c r="F557" s="269"/>
      <c r="G557" s="270"/>
      <c r="H557" s="241"/>
      <c r="I557" s="242"/>
      <c r="J557" s="4"/>
      <c r="K557" s="242"/>
      <c r="L557" s="4"/>
      <c r="M557" s="1"/>
      <c r="N557" s="1"/>
      <c r="O557" s="1"/>
      <c r="P557" s="1"/>
      <c r="Q557"/>
      <c r="R557" s="1"/>
      <c r="S557" s="24"/>
      <c r="T557" s="24"/>
      <c r="U557" s="24"/>
      <c r="V557" s="24"/>
      <c r="W557" s="24"/>
      <c r="X557" s="24"/>
      <c r="Y557" s="24"/>
      <c r="Z557" s="24"/>
      <c r="AA557" s="24"/>
      <c r="AB557" s="24"/>
      <c r="AC557" s="24"/>
      <c r="AD557" s="24"/>
      <c r="AE557" s="24"/>
      <c r="AF557" s="24"/>
      <c r="AG557" s="24"/>
      <c r="AH557" s="24"/>
      <c r="AI557" s="24"/>
      <c r="AJ557" s="24"/>
      <c r="AK557" s="24"/>
      <c r="AL557" s="24"/>
      <c r="AM557" s="88"/>
      <c r="AO557" s="24"/>
      <c r="AP557" s="11"/>
      <c r="AQ557" s="186"/>
      <c r="AR557" s="1"/>
      <c r="AS557" s="1"/>
      <c r="AT557" s="4"/>
      <c r="AU557" s="4"/>
      <c r="AV557" s="4"/>
      <c r="AW557" s="4"/>
      <c r="AX557" s="4"/>
      <c r="AY557" s="4"/>
    </row>
    <row r="558" spans="1:181" ht="15" x14ac:dyDescent="0.25">
      <c r="C558" s="1"/>
      <c r="D558" s="1"/>
      <c r="E558" s="241"/>
      <c r="F558" s="269"/>
      <c r="G558" s="270"/>
      <c r="H558" s="241"/>
      <c r="I558" s="242"/>
      <c r="J558" s="4"/>
      <c r="K558" s="242"/>
      <c r="L558" s="4"/>
      <c r="M558" s="1"/>
      <c r="N558" s="1"/>
      <c r="O558" s="1"/>
      <c r="P558" s="1"/>
      <c r="Q558"/>
      <c r="R558" s="1"/>
      <c r="S558" s="24"/>
      <c r="T558" s="24"/>
      <c r="U558" s="24"/>
      <c r="V558" s="24"/>
      <c r="W558" s="24"/>
      <c r="X558" s="24"/>
      <c r="Y558" s="24"/>
      <c r="Z558" s="24"/>
      <c r="AA558" s="24"/>
      <c r="AB558" s="24"/>
      <c r="AC558" s="24"/>
      <c r="AD558" s="24"/>
      <c r="AE558" s="24"/>
      <c r="AF558" s="24"/>
      <c r="AG558" s="24"/>
      <c r="AH558" s="24"/>
      <c r="AI558" s="24"/>
      <c r="AJ558" s="24"/>
      <c r="AK558" s="24"/>
      <c r="AL558" s="24"/>
      <c r="AM558" s="88"/>
      <c r="AO558" s="24"/>
      <c r="AP558" s="11"/>
      <c r="AQ558" s="186"/>
      <c r="AR558" s="1"/>
      <c r="AS558" s="1"/>
      <c r="AT558" s="4"/>
      <c r="AU558" s="4"/>
      <c r="AV558" s="4"/>
      <c r="AW558" s="4"/>
      <c r="AX558" s="4"/>
      <c r="AY558" s="4"/>
    </row>
    <row r="559" spans="1:181" ht="15" x14ac:dyDescent="0.25">
      <c r="C559" s="1"/>
      <c r="D559" s="1"/>
      <c r="E559" s="241"/>
      <c r="F559" s="269"/>
      <c r="G559" s="270"/>
      <c r="H559" s="241"/>
      <c r="I559" s="242"/>
      <c r="J559" s="4"/>
      <c r="K559" s="242"/>
      <c r="L559" s="4"/>
      <c r="M559" s="1"/>
      <c r="N559" s="1"/>
      <c r="O559" s="1"/>
      <c r="P559" s="1"/>
      <c r="Q559"/>
      <c r="R559" s="1"/>
      <c r="S559" s="24"/>
      <c r="T559" s="24"/>
      <c r="U559" s="24"/>
      <c r="V559" s="24"/>
      <c r="W559" s="24"/>
      <c r="X559" s="24"/>
      <c r="Y559" s="24"/>
      <c r="Z559" s="24"/>
      <c r="AA559" s="24"/>
      <c r="AB559" s="24"/>
      <c r="AC559" s="24"/>
      <c r="AD559" s="24"/>
      <c r="AE559" s="24"/>
      <c r="AF559" s="24"/>
      <c r="AG559" s="24"/>
      <c r="AH559" s="24"/>
      <c r="AI559" s="24"/>
      <c r="AJ559" s="24"/>
      <c r="AK559" s="24"/>
      <c r="AL559" s="24"/>
      <c r="AM559" s="88"/>
      <c r="AO559" s="24"/>
      <c r="AP559" s="11"/>
      <c r="AQ559" s="186"/>
      <c r="AR559" s="1"/>
      <c r="AS559" s="1"/>
      <c r="AT559" s="4"/>
      <c r="AU559" s="4"/>
      <c r="AV559" s="4"/>
      <c r="AW559" s="4"/>
      <c r="AX559" s="4"/>
      <c r="AY559" s="4"/>
    </row>
    <row r="560" spans="1:181" ht="15" x14ac:dyDescent="0.25">
      <c r="C560" s="1"/>
      <c r="D560" s="1"/>
      <c r="E560" s="241"/>
      <c r="F560" s="269"/>
      <c r="G560" s="270"/>
      <c r="H560" s="241"/>
      <c r="I560" s="242"/>
      <c r="J560" s="4">
        <f>100/367</f>
        <v>0.27247956403269757</v>
      </c>
      <c r="K560" s="242"/>
      <c r="L560" s="4"/>
      <c r="M560" s="1"/>
      <c r="N560" s="1"/>
      <c r="O560" s="1"/>
      <c r="P560" s="1"/>
      <c r="Q560"/>
      <c r="R560" s="1"/>
      <c r="S560" s="24"/>
      <c r="T560" s="24"/>
      <c r="U560" s="24"/>
      <c r="V560" s="24"/>
      <c r="W560" s="24"/>
      <c r="X560" s="24"/>
      <c r="Y560" s="24"/>
      <c r="Z560" s="24"/>
      <c r="AA560" s="24"/>
      <c r="AB560" s="24"/>
      <c r="AC560" s="24"/>
      <c r="AD560" s="24"/>
      <c r="AE560" s="24"/>
      <c r="AF560" s="24"/>
      <c r="AG560" s="24"/>
      <c r="AH560" s="24"/>
      <c r="AI560" s="24"/>
      <c r="AJ560" s="24"/>
      <c r="AK560" s="24"/>
      <c r="AL560" s="24"/>
      <c r="AM560" s="88"/>
      <c r="AO560" s="24"/>
      <c r="AP560" s="11"/>
      <c r="AQ560" s="186"/>
      <c r="AR560" s="1"/>
      <c r="AS560" s="1"/>
      <c r="AT560" s="4"/>
      <c r="AU560" s="4"/>
      <c r="AV560" s="4"/>
      <c r="AW560" s="4"/>
      <c r="AX560" s="4"/>
      <c r="AY560" s="4"/>
    </row>
    <row r="561" spans="1:51" ht="15" x14ac:dyDescent="0.25">
      <c r="C561" s="1"/>
      <c r="D561" s="1"/>
      <c r="E561" s="241"/>
      <c r="F561" s="269"/>
      <c r="G561" s="270"/>
      <c r="H561" s="241"/>
      <c r="I561" s="242"/>
      <c r="J561" s="4"/>
      <c r="K561" s="242"/>
      <c r="L561" s="4"/>
      <c r="M561" s="1"/>
      <c r="N561" s="1"/>
      <c r="O561" s="1"/>
      <c r="P561" s="1"/>
      <c r="Q561"/>
      <c r="R561" s="1"/>
      <c r="S561" s="24"/>
      <c r="T561" s="24"/>
      <c r="U561" s="24"/>
      <c r="V561" s="24"/>
      <c r="W561" s="24"/>
      <c r="X561" s="24"/>
      <c r="Y561" s="24"/>
      <c r="Z561" s="24"/>
      <c r="AA561" s="24"/>
      <c r="AB561" s="24"/>
      <c r="AC561" s="24"/>
      <c r="AD561" s="24"/>
      <c r="AE561" s="24"/>
      <c r="AF561" s="24"/>
      <c r="AG561" s="24"/>
      <c r="AH561" s="24"/>
      <c r="AI561" s="24"/>
      <c r="AJ561" s="24"/>
      <c r="AK561" s="24"/>
      <c r="AL561" s="24"/>
      <c r="AM561" s="88"/>
      <c r="AO561" s="24"/>
      <c r="AP561" s="11"/>
      <c r="AQ561" s="186"/>
      <c r="AR561" s="1"/>
      <c r="AS561" s="1"/>
      <c r="AT561" s="4"/>
      <c r="AU561" s="4"/>
      <c r="AV561" s="4"/>
      <c r="AW561" s="4"/>
      <c r="AX561" s="4"/>
      <c r="AY561" s="4"/>
    </row>
    <row r="562" spans="1:51" ht="15" x14ac:dyDescent="0.25">
      <c r="C562" s="1"/>
      <c r="D562" s="1"/>
      <c r="E562" s="241"/>
      <c r="F562" s="269"/>
      <c r="G562" s="270"/>
      <c r="H562" s="241"/>
      <c r="I562" s="242"/>
      <c r="J562" s="4"/>
      <c r="K562" s="242"/>
      <c r="L562" s="4"/>
      <c r="M562" s="1"/>
      <c r="N562" s="1"/>
      <c r="O562" s="1"/>
      <c r="P562" s="1"/>
      <c r="Q562"/>
      <c r="R562" s="1"/>
      <c r="S562" s="24"/>
      <c r="T562" s="24"/>
      <c r="U562" s="24"/>
      <c r="V562" s="24"/>
      <c r="W562" s="24"/>
      <c r="X562" s="24"/>
      <c r="Y562" s="24"/>
      <c r="Z562" s="24"/>
      <c r="AA562" s="24"/>
      <c r="AB562" s="24"/>
      <c r="AC562" s="24"/>
      <c r="AD562" s="24"/>
      <c r="AE562" s="24"/>
      <c r="AF562" s="24"/>
      <c r="AG562" s="24"/>
      <c r="AH562" s="24"/>
      <c r="AI562" s="24"/>
      <c r="AJ562" s="24"/>
      <c r="AK562" s="24"/>
      <c r="AL562" s="24"/>
      <c r="AM562" s="88"/>
      <c r="AO562" s="24"/>
      <c r="AP562" s="11"/>
      <c r="AQ562" s="186"/>
      <c r="AR562" s="1"/>
      <c r="AS562" s="1"/>
      <c r="AT562" s="4"/>
      <c r="AU562" s="4"/>
      <c r="AV562" s="4"/>
      <c r="AW562" s="4"/>
      <c r="AX562" s="4"/>
      <c r="AY562" s="4"/>
    </row>
    <row r="563" spans="1:51" ht="15" x14ac:dyDescent="0.25">
      <c r="C563" s="1"/>
      <c r="D563" s="1"/>
      <c r="E563" s="241"/>
      <c r="F563" s="269"/>
      <c r="G563" s="270"/>
      <c r="H563" s="241"/>
      <c r="I563" s="242"/>
      <c r="J563" s="4"/>
      <c r="K563" s="242"/>
      <c r="L563" s="4"/>
      <c r="M563" s="1"/>
      <c r="N563" s="1"/>
      <c r="O563" s="1"/>
      <c r="P563" s="1"/>
      <c r="Q563"/>
      <c r="R563" s="1"/>
      <c r="S563" s="24"/>
      <c r="T563" s="24"/>
      <c r="U563" s="24"/>
      <c r="V563" s="24"/>
      <c r="W563" s="24"/>
      <c r="X563" s="24"/>
      <c r="Y563" s="24"/>
      <c r="Z563" s="24"/>
      <c r="AA563" s="24"/>
      <c r="AB563" s="24"/>
      <c r="AC563" s="24"/>
      <c r="AD563" s="24"/>
      <c r="AE563" s="24"/>
      <c r="AF563" s="24"/>
      <c r="AG563" s="24"/>
      <c r="AH563" s="24"/>
      <c r="AI563" s="24"/>
      <c r="AJ563" s="24"/>
      <c r="AK563" s="24"/>
      <c r="AL563" s="24"/>
      <c r="AM563" s="88"/>
      <c r="AO563" s="24"/>
      <c r="AP563" s="11"/>
      <c r="AQ563" s="186"/>
      <c r="AR563" s="1"/>
      <c r="AS563" s="1"/>
      <c r="AT563" s="4"/>
      <c r="AU563" s="4"/>
      <c r="AV563" s="4"/>
      <c r="AW563" s="4"/>
      <c r="AX563" s="4"/>
      <c r="AY563" s="4"/>
    </row>
    <row r="564" spans="1:51" ht="15" x14ac:dyDescent="0.25">
      <c r="C564" s="1"/>
      <c r="D564" s="1"/>
      <c r="E564" s="241"/>
      <c r="F564" s="269"/>
      <c r="G564" s="270"/>
      <c r="H564" s="241"/>
      <c r="I564" s="242"/>
      <c r="J564" s="4"/>
      <c r="K564" s="242"/>
      <c r="L564" s="4"/>
      <c r="M564" s="1"/>
      <c r="N564" s="1"/>
      <c r="O564" s="1"/>
      <c r="P564" s="1"/>
      <c r="Q564"/>
      <c r="R564" s="1"/>
      <c r="S564" s="24"/>
      <c r="T564" s="24"/>
      <c r="U564" s="24"/>
      <c r="V564" s="24"/>
      <c r="W564" s="24"/>
      <c r="X564" s="24"/>
      <c r="Y564" s="24"/>
      <c r="Z564" s="24"/>
      <c r="AA564" s="24"/>
      <c r="AB564" s="24"/>
      <c r="AC564" s="24"/>
      <c r="AD564" s="24"/>
      <c r="AE564" s="24"/>
      <c r="AF564" s="24"/>
      <c r="AG564" s="24"/>
      <c r="AH564" s="24"/>
      <c r="AI564" s="24"/>
      <c r="AJ564" s="24"/>
      <c r="AK564" s="24"/>
      <c r="AL564" s="24"/>
      <c r="AM564" s="88"/>
      <c r="AO564" s="24"/>
      <c r="AP564" s="11"/>
      <c r="AQ564" s="186"/>
      <c r="AR564" s="1"/>
      <c r="AS564" s="1"/>
      <c r="AT564" s="4"/>
      <c r="AU564" s="4"/>
      <c r="AV564" s="4"/>
      <c r="AW564" s="4"/>
      <c r="AX564" s="4"/>
      <c r="AY564" s="4"/>
    </row>
    <row r="565" spans="1:51" ht="15" x14ac:dyDescent="0.25">
      <c r="D565" s="4"/>
      <c r="E565" s="242"/>
      <c r="F565" s="545"/>
      <c r="G565" s="227"/>
      <c r="H565" s="242"/>
      <c r="I565" s="242"/>
      <c r="J565" s="4"/>
      <c r="K565" s="242"/>
      <c r="L565" s="4"/>
      <c r="M565" s="1"/>
      <c r="N565" s="1"/>
      <c r="O565" s="1"/>
      <c r="P565" s="1"/>
      <c r="Q565"/>
      <c r="R565" s="1"/>
      <c r="S565" s="24"/>
      <c r="T565" s="24"/>
      <c r="U565" s="24"/>
      <c r="V565" s="24"/>
      <c r="W565" s="24"/>
      <c r="X565" s="24"/>
      <c r="Y565" s="24"/>
      <c r="Z565" s="24"/>
      <c r="AA565" s="24"/>
      <c r="AB565" s="24"/>
      <c r="AC565" s="24"/>
      <c r="AD565" s="24"/>
      <c r="AE565" s="24"/>
      <c r="AF565" s="24"/>
      <c r="AG565" s="24"/>
      <c r="AH565" s="24"/>
      <c r="AI565" s="24"/>
      <c r="AJ565" s="24"/>
      <c r="AK565" s="24"/>
      <c r="AL565" s="24"/>
      <c r="AM565" s="88"/>
      <c r="AO565" s="24"/>
      <c r="AP565" s="11"/>
      <c r="AQ565" s="186"/>
      <c r="AR565" s="1"/>
      <c r="AS565" s="1"/>
      <c r="AT565" s="4"/>
      <c r="AU565" s="4"/>
      <c r="AV565" s="4"/>
      <c r="AW565" s="4"/>
      <c r="AX565" s="4"/>
      <c r="AY565" s="4"/>
    </row>
    <row r="566" spans="1:51" x14ac:dyDescent="0.2">
      <c r="D566" s="4"/>
      <c r="E566" s="242"/>
      <c r="F566" s="545"/>
      <c r="G566" s="227"/>
      <c r="H566" s="242"/>
      <c r="I566" s="242"/>
      <c r="J566" s="4"/>
      <c r="K566" s="242"/>
      <c r="L566" s="4"/>
      <c r="M566" s="4"/>
      <c r="N566" s="24"/>
      <c r="O566" s="24"/>
      <c r="P566" s="24"/>
      <c r="Q566" s="24"/>
      <c r="R566" s="24"/>
      <c r="S566" s="24"/>
      <c r="T566" s="24"/>
      <c r="U566" s="24"/>
      <c r="V566" s="24"/>
      <c r="W566" s="24"/>
      <c r="X566" s="24"/>
      <c r="Y566" s="24"/>
      <c r="Z566" s="24"/>
      <c r="AA566" s="24"/>
      <c r="AB566" s="24"/>
      <c r="AC566" s="24"/>
      <c r="AD566" s="24"/>
      <c r="AE566" s="24"/>
      <c r="AF566" s="24"/>
      <c r="AG566" s="24"/>
      <c r="AH566" s="24"/>
      <c r="AI566" s="24"/>
      <c r="AJ566" s="24"/>
      <c r="AK566" s="24"/>
      <c r="AL566" s="24"/>
      <c r="AM566" s="88"/>
      <c r="AO566" s="24"/>
      <c r="AP566" s="11"/>
      <c r="AQ566" s="186"/>
      <c r="AR566" s="1"/>
      <c r="AS566" s="1"/>
      <c r="AT566" s="4"/>
      <c r="AU566" s="4"/>
      <c r="AV566" s="4"/>
      <c r="AW566" s="4"/>
      <c r="AX566" s="4"/>
      <c r="AY566" s="4"/>
    </row>
    <row r="567" spans="1:51" x14ac:dyDescent="0.2">
      <c r="D567" s="4"/>
      <c r="E567" s="242"/>
      <c r="F567" s="545"/>
      <c r="G567" s="227"/>
      <c r="H567" s="242"/>
      <c r="I567" s="242"/>
      <c r="J567" s="4"/>
      <c r="K567" s="242"/>
      <c r="L567" s="4"/>
      <c r="M567" s="4"/>
      <c r="N567" s="24"/>
      <c r="O567" s="24"/>
      <c r="P567" s="24"/>
      <c r="Q567" s="24"/>
      <c r="R567" s="24"/>
      <c r="S567" s="24"/>
      <c r="T567" s="24"/>
      <c r="U567" s="24"/>
      <c r="V567" s="24"/>
      <c r="W567" s="24"/>
      <c r="X567" s="24"/>
      <c r="Y567" s="24"/>
      <c r="Z567" s="24"/>
      <c r="AA567" s="24"/>
      <c r="AB567" s="24"/>
      <c r="AC567" s="24"/>
      <c r="AD567" s="24"/>
      <c r="AE567" s="24"/>
      <c r="AF567" s="24"/>
      <c r="AG567" s="24"/>
      <c r="AH567" s="24"/>
      <c r="AI567" s="24"/>
      <c r="AJ567" s="24"/>
      <c r="AK567" s="24"/>
      <c r="AL567" s="24"/>
      <c r="AM567" s="88"/>
      <c r="AO567" s="24"/>
      <c r="AP567" s="11"/>
      <c r="AQ567" s="186"/>
      <c r="AR567" s="1"/>
      <c r="AS567" s="1"/>
      <c r="AT567" s="4"/>
      <c r="AU567" s="4"/>
      <c r="AV567" s="4"/>
      <c r="AW567" s="4"/>
      <c r="AX567" s="4"/>
      <c r="AY567" s="4"/>
    </row>
    <row r="568" spans="1:51" x14ac:dyDescent="0.2">
      <c r="D568" s="4"/>
      <c r="E568" s="242"/>
      <c r="F568" s="545"/>
      <c r="G568" s="227"/>
      <c r="H568" s="242"/>
      <c r="I568" s="242"/>
      <c r="J568" s="4"/>
      <c r="K568" s="242"/>
      <c r="L568" s="4"/>
      <c r="M568" s="4"/>
      <c r="N568" s="24"/>
      <c r="O568" s="24"/>
      <c r="P568" s="24"/>
      <c r="Q568" s="24"/>
      <c r="R568" s="24"/>
      <c r="S568" s="24"/>
      <c r="T568" s="24"/>
      <c r="U568" s="24"/>
      <c r="V568" s="24"/>
      <c r="W568" s="24"/>
      <c r="X568" s="24"/>
      <c r="Y568" s="24"/>
      <c r="Z568" s="24"/>
      <c r="AA568" s="24"/>
      <c r="AB568" s="24"/>
      <c r="AC568" s="24"/>
      <c r="AD568" s="24"/>
      <c r="AE568" s="24"/>
      <c r="AF568" s="24"/>
      <c r="AG568" s="24"/>
      <c r="AH568" s="24"/>
      <c r="AI568" s="24"/>
      <c r="AJ568" s="24"/>
      <c r="AK568" s="24"/>
      <c r="AL568" s="24"/>
      <c r="AM568" s="88"/>
      <c r="AO568" s="24"/>
      <c r="AP568" s="11"/>
      <c r="AQ568" s="186"/>
      <c r="AR568" s="1"/>
      <c r="AS568" s="1"/>
      <c r="AT568" s="4"/>
      <c r="AU568" s="4"/>
      <c r="AV568" s="4"/>
      <c r="AW568" s="4"/>
      <c r="AX568" s="4"/>
      <c r="AY568" s="4"/>
    </row>
    <row r="569" spans="1:51" x14ac:dyDescent="0.2">
      <c r="D569" s="4"/>
      <c r="E569" s="242"/>
      <c r="F569" s="545"/>
      <c r="G569" s="227"/>
      <c r="H569" s="242"/>
      <c r="I569" s="242"/>
      <c r="J569" s="4"/>
      <c r="K569" s="242"/>
      <c r="L569" s="4"/>
      <c r="M569" s="4"/>
      <c r="N569" s="24"/>
      <c r="O569" s="24"/>
      <c r="P569" s="24"/>
      <c r="Q569" s="24"/>
      <c r="R569" s="24"/>
      <c r="S569" s="24"/>
      <c r="T569" s="24"/>
      <c r="U569" s="24"/>
      <c r="V569" s="24"/>
      <c r="W569" s="24"/>
      <c r="X569" s="24"/>
      <c r="Y569" s="24"/>
      <c r="Z569" s="24"/>
      <c r="AA569" s="24"/>
      <c r="AB569" s="24"/>
      <c r="AC569" s="24"/>
      <c r="AD569" s="24"/>
      <c r="AE569" s="24"/>
      <c r="AF569" s="24"/>
      <c r="AG569" s="24"/>
      <c r="AH569" s="24"/>
      <c r="AI569" s="24"/>
      <c r="AJ569" s="24"/>
      <c r="AK569" s="24"/>
      <c r="AL569" s="24"/>
      <c r="AM569" s="88"/>
      <c r="AO569" s="24"/>
      <c r="AP569" s="11"/>
      <c r="AQ569" s="186"/>
      <c r="AR569" s="1"/>
      <c r="AS569" s="1"/>
      <c r="AT569" s="4"/>
      <c r="AU569" s="4"/>
      <c r="AV569" s="4"/>
      <c r="AW569" s="4"/>
      <c r="AX569" s="4"/>
      <c r="AY569" s="4"/>
    </row>
    <row r="570" spans="1:51" x14ac:dyDescent="0.2">
      <c r="D570" s="4"/>
      <c r="E570" s="242"/>
      <c r="F570" s="545"/>
      <c r="G570" s="227"/>
      <c r="H570" s="242"/>
      <c r="I570" s="242"/>
      <c r="J570" s="4"/>
      <c r="K570" s="242"/>
      <c r="L570" s="4"/>
      <c r="M570" s="4"/>
      <c r="N570" s="24"/>
      <c r="O570" s="24"/>
      <c r="P570" s="24"/>
      <c r="Q570" s="24"/>
      <c r="R570" s="24"/>
      <c r="S570" s="24"/>
      <c r="T570" s="24"/>
      <c r="U570" s="24"/>
      <c r="V570" s="24"/>
      <c r="W570" s="24"/>
      <c r="X570" s="24"/>
      <c r="Y570" s="24"/>
      <c r="Z570" s="24"/>
      <c r="AA570" s="24"/>
      <c r="AB570" s="24"/>
      <c r="AC570" s="24"/>
      <c r="AD570" s="24"/>
      <c r="AE570" s="24"/>
      <c r="AF570" s="24"/>
      <c r="AG570" s="24"/>
      <c r="AH570" s="24"/>
      <c r="AI570" s="24"/>
      <c r="AJ570" s="24"/>
      <c r="AK570" s="24"/>
      <c r="AL570" s="24"/>
      <c r="AM570" s="88"/>
      <c r="AO570" s="24"/>
      <c r="AP570" s="11"/>
      <c r="AQ570" s="186"/>
      <c r="AR570" s="1"/>
      <c r="AS570" s="1"/>
      <c r="AT570" s="4"/>
      <c r="AU570" s="4"/>
      <c r="AV570" s="4"/>
      <c r="AW570" s="4"/>
      <c r="AX570" s="4"/>
      <c r="AY570" s="4"/>
    </row>
    <row r="571" spans="1:51" x14ac:dyDescent="0.2">
      <c r="D571" s="4"/>
      <c r="E571" s="242"/>
      <c r="F571" s="545"/>
      <c r="G571" s="227"/>
      <c r="H571" s="242"/>
      <c r="I571" s="242"/>
      <c r="J571" s="4"/>
      <c r="K571" s="242"/>
      <c r="L571" s="4"/>
      <c r="M571" s="4"/>
      <c r="N571" s="24"/>
      <c r="O571" s="24"/>
      <c r="P571" s="24"/>
      <c r="Q571" s="24"/>
      <c r="R571" s="24"/>
      <c r="S571" s="24"/>
      <c r="T571" s="24"/>
      <c r="U571" s="24"/>
      <c r="V571" s="24"/>
      <c r="W571" s="24"/>
      <c r="X571" s="24"/>
      <c r="Y571" s="24"/>
      <c r="Z571" s="24"/>
      <c r="AA571" s="24"/>
      <c r="AB571" s="24"/>
      <c r="AC571" s="24"/>
      <c r="AD571" s="24"/>
      <c r="AE571" s="24"/>
      <c r="AF571" s="24"/>
      <c r="AG571" s="24"/>
      <c r="AH571" s="24"/>
      <c r="AI571" s="24"/>
      <c r="AJ571" s="24"/>
      <c r="AK571" s="24"/>
      <c r="AL571" s="24"/>
      <c r="AM571" s="88"/>
      <c r="AO571" s="24"/>
      <c r="AP571" s="11"/>
      <c r="AQ571" s="186"/>
      <c r="AR571" s="1"/>
      <c r="AS571" s="1"/>
      <c r="AT571" s="4"/>
      <c r="AU571" s="4"/>
      <c r="AV571" s="4"/>
      <c r="AW571" s="4"/>
      <c r="AX571" s="4"/>
      <c r="AY571" s="4"/>
    </row>
    <row r="572" spans="1:51" x14ac:dyDescent="0.2">
      <c r="D572" s="4"/>
      <c r="E572" s="242"/>
      <c r="F572" s="545"/>
      <c r="G572" s="227"/>
      <c r="H572" s="242"/>
      <c r="I572" s="242"/>
      <c r="J572" s="4"/>
      <c r="K572" s="242"/>
      <c r="L572" s="4"/>
      <c r="M572" s="4"/>
      <c r="N572" s="24"/>
      <c r="O572" s="24"/>
      <c r="P572" s="24"/>
      <c r="Q572" s="24"/>
      <c r="R572" s="24"/>
      <c r="S572" s="24"/>
      <c r="T572" s="24"/>
      <c r="U572" s="24"/>
      <c r="V572" s="24"/>
      <c r="W572" s="24"/>
      <c r="X572" s="24"/>
      <c r="Y572" s="24"/>
      <c r="Z572" s="24"/>
      <c r="AA572" s="24"/>
      <c r="AB572" s="24"/>
      <c r="AC572" s="24"/>
      <c r="AD572" s="24"/>
      <c r="AE572" s="24"/>
      <c r="AF572" s="24"/>
      <c r="AG572" s="24"/>
      <c r="AH572" s="24"/>
      <c r="AI572" s="24"/>
      <c r="AJ572" s="24"/>
      <c r="AK572" s="24"/>
      <c r="AL572" s="24"/>
      <c r="AM572" s="88"/>
      <c r="AO572" s="24"/>
      <c r="AP572" s="11"/>
      <c r="AQ572" s="186"/>
      <c r="AR572" s="1"/>
      <c r="AS572" s="1"/>
      <c r="AT572" s="4"/>
      <c r="AU572" s="4"/>
      <c r="AV572" s="4"/>
      <c r="AW572" s="4"/>
      <c r="AX572" s="4"/>
      <c r="AY572" s="4"/>
    </row>
    <row r="573" spans="1:51" ht="60" x14ac:dyDescent="0.8">
      <c r="A573" s="102" t="s">
        <v>2096</v>
      </c>
      <c r="D573" s="4"/>
      <c r="E573" s="242"/>
      <c r="F573" s="545"/>
      <c r="G573" s="227"/>
      <c r="H573" s="242"/>
      <c r="I573" s="242"/>
      <c r="J573" s="4"/>
      <c r="K573" s="242"/>
      <c r="L573" s="4"/>
      <c r="M573" s="4"/>
      <c r="N573" s="24"/>
      <c r="O573" s="24"/>
      <c r="P573" s="24"/>
      <c r="Q573" s="24"/>
      <c r="R573" s="24"/>
      <c r="S573" s="24"/>
      <c r="T573" s="24"/>
      <c r="U573" s="24"/>
      <c r="V573" s="24"/>
      <c r="W573" s="24"/>
      <c r="X573" s="24"/>
      <c r="Y573" s="24"/>
      <c r="Z573" s="24"/>
      <c r="AA573" s="24"/>
      <c r="AB573" s="24"/>
      <c r="AC573" s="24"/>
      <c r="AD573" s="24"/>
      <c r="AE573" s="24"/>
      <c r="AF573" s="24"/>
      <c r="AG573" s="24"/>
      <c r="AH573" s="24"/>
      <c r="AI573" s="24"/>
      <c r="AJ573" s="24"/>
      <c r="AK573" s="24"/>
      <c r="AL573" s="24"/>
      <c r="AM573" s="88"/>
      <c r="AO573" s="24"/>
      <c r="AP573" s="11"/>
      <c r="AQ573" s="186"/>
      <c r="AR573" s="1"/>
      <c r="AS573" s="1"/>
      <c r="AT573" s="4"/>
      <c r="AU573" s="4"/>
      <c r="AV573" s="4"/>
      <c r="AW573" s="4"/>
      <c r="AX573" s="4"/>
      <c r="AY573" s="4"/>
    </row>
    <row r="574" spans="1:51" ht="26.25" thickBot="1" x14ac:dyDescent="0.25">
      <c r="A574" s="78" t="s">
        <v>1392</v>
      </c>
      <c r="B574" s="76" t="s">
        <v>1106</v>
      </c>
      <c r="C574" s="79" t="s">
        <v>1393</v>
      </c>
      <c r="D574" s="77" t="s">
        <v>2087</v>
      </c>
      <c r="E574" s="193">
        <v>4051</v>
      </c>
      <c r="F574" s="265" t="s">
        <v>334</v>
      </c>
      <c r="H574" s="193" t="s">
        <v>1394</v>
      </c>
      <c r="I574" s="193" t="s">
        <v>3534</v>
      </c>
      <c r="M574" s="5" t="s">
        <v>2080</v>
      </c>
      <c r="N574" s="21" t="s">
        <v>16</v>
      </c>
      <c r="O574" s="25"/>
      <c r="P574" s="21" t="s">
        <v>16</v>
      </c>
      <c r="Q574" s="21" t="s">
        <v>16</v>
      </c>
      <c r="R574" s="21" t="s">
        <v>16</v>
      </c>
      <c r="S574" s="21" t="s">
        <v>16</v>
      </c>
      <c r="T574" s="21" t="s">
        <v>16</v>
      </c>
      <c r="U574" s="21" t="s">
        <v>16</v>
      </c>
      <c r="V574" s="21"/>
      <c r="W574" s="21" t="s">
        <v>16</v>
      </c>
      <c r="X574" s="21" t="s">
        <v>16</v>
      </c>
      <c r="Y574" s="21" t="s">
        <v>16</v>
      </c>
      <c r="Z574" s="21" t="s">
        <v>16</v>
      </c>
      <c r="AA574" s="21" t="s">
        <v>16</v>
      </c>
      <c r="AB574" s="21"/>
      <c r="AC574" s="21"/>
      <c r="AD574" s="21"/>
      <c r="AE574" s="21" t="s">
        <v>16</v>
      </c>
      <c r="AF574" s="21" t="s">
        <v>16</v>
      </c>
      <c r="AG574" s="21" t="s">
        <v>16</v>
      </c>
      <c r="AH574" s="21" t="s">
        <v>16</v>
      </c>
      <c r="AI574" s="21" t="s">
        <v>16</v>
      </c>
      <c r="AJ574" s="21" t="s">
        <v>16</v>
      </c>
      <c r="AK574" s="21" t="s">
        <v>16</v>
      </c>
      <c r="AL574" s="21" t="s">
        <v>16</v>
      </c>
      <c r="AM574" s="23" t="s">
        <v>2092</v>
      </c>
      <c r="AN574" s="50"/>
      <c r="AO574" s="60"/>
      <c r="AP574" s="134" t="e">
        <f>VLOOKUP(E574,'Monthly AMS report'!$BZ$3:$CA$382,2,FALSE)</f>
        <v>#N/A</v>
      </c>
      <c r="AQ574" s="185"/>
      <c r="AR574" s="3"/>
      <c r="AS574" s="3"/>
      <c r="AT574" s="5">
        <v>0</v>
      </c>
      <c r="AU574" s="5">
        <v>16</v>
      </c>
      <c r="AV574" s="4" t="e">
        <v>#N/A</v>
      </c>
      <c r="AW574" s="4"/>
      <c r="AX574" s="4"/>
      <c r="AY574" s="4"/>
    </row>
    <row r="575" spans="1:51" ht="15" x14ac:dyDescent="0.25">
      <c r="A575" s="111" t="s">
        <v>2097</v>
      </c>
      <c r="B575" s="112"/>
      <c r="C575" s="83" t="s">
        <v>2098</v>
      </c>
      <c r="D575" s="54"/>
      <c r="E575" s="243"/>
      <c r="F575" s="276"/>
      <c r="G575" s="277"/>
      <c r="H575" s="257"/>
      <c r="I575" s="257"/>
      <c r="J575" s="54"/>
      <c r="K575" s="257"/>
      <c r="L575" s="54"/>
      <c r="M575" s="54"/>
      <c r="N575" s="113"/>
      <c r="O575" s="113"/>
      <c r="P575" s="113"/>
      <c r="Q575" s="113"/>
      <c r="R575" s="113"/>
      <c r="S575" s="113"/>
      <c r="T575" s="113"/>
      <c r="U575" s="113"/>
      <c r="V575" s="113"/>
      <c r="W575" s="113"/>
      <c r="X575" s="113"/>
      <c r="Y575" s="113"/>
      <c r="Z575" s="113"/>
      <c r="AA575" s="113"/>
      <c r="AB575" s="113"/>
      <c r="AC575" s="113"/>
      <c r="AD575" s="113"/>
      <c r="AE575" s="113"/>
      <c r="AF575" s="113"/>
      <c r="AG575" s="113"/>
      <c r="AH575" s="113"/>
      <c r="AI575" s="113"/>
      <c r="AJ575" s="113"/>
      <c r="AK575" s="113"/>
      <c r="AL575" s="113"/>
      <c r="AM575" s="113"/>
      <c r="AN575" s="114"/>
      <c r="AO575" s="114"/>
      <c r="AP575" s="115"/>
      <c r="AQ575" s="188"/>
      <c r="AR575" s="116"/>
      <c r="AS575" s="116"/>
      <c r="AT575" s="112"/>
      <c r="AU575" s="54"/>
      <c r="AV575" s="117">
        <v>0</v>
      </c>
      <c r="AW575" s="4"/>
      <c r="AX575" s="4"/>
      <c r="AY575" s="4"/>
    </row>
    <row r="576" spans="1:51" ht="15" x14ac:dyDescent="0.25">
      <c r="A576" s="44" t="s">
        <v>1269</v>
      </c>
      <c r="B576" s="3"/>
      <c r="C576" s="6" t="s">
        <v>1270</v>
      </c>
      <c r="E576" s="244"/>
      <c r="F576" s="263"/>
      <c r="G576" s="264"/>
      <c r="N576" s="25"/>
      <c r="O576" s="25"/>
      <c r="P576" s="25"/>
      <c r="Q576" s="25"/>
      <c r="R576" s="25"/>
      <c r="S576" s="25"/>
      <c r="T576" s="25"/>
      <c r="U576" s="25"/>
      <c r="V576" s="25"/>
      <c r="W576" s="25"/>
      <c r="X576" s="25">
        <f>129/166</f>
        <v>0.77710843373493976</v>
      </c>
      <c r="Y576" s="25"/>
      <c r="Z576" s="25"/>
      <c r="AA576" s="25"/>
      <c r="AB576" s="25"/>
      <c r="AC576" s="25"/>
      <c r="AD576" s="25"/>
      <c r="AE576" s="25"/>
      <c r="AF576" s="25"/>
      <c r="AG576" s="25"/>
      <c r="AH576" s="25"/>
      <c r="AI576" s="25"/>
      <c r="AJ576" s="25"/>
      <c r="AK576" s="25"/>
      <c r="AL576" s="25"/>
      <c r="AN576" s="95"/>
      <c r="AO576" s="95"/>
      <c r="AP576" s="96"/>
      <c r="AQ576" s="189"/>
      <c r="AR576" s="22"/>
      <c r="AS576" s="22"/>
      <c r="AT576" s="3"/>
      <c r="AV576" s="118">
        <v>0</v>
      </c>
      <c r="AW576" s="4"/>
      <c r="AX576" s="4"/>
      <c r="AY576" s="4"/>
    </row>
    <row r="577" spans="1:51" ht="15" x14ac:dyDescent="0.2">
      <c r="A577" s="43"/>
      <c r="B577" s="3"/>
      <c r="C577" s="22"/>
      <c r="E577" s="244"/>
      <c r="F577" s="263"/>
      <c r="G577" s="264"/>
      <c r="N577" s="25"/>
      <c r="O577" s="25"/>
      <c r="P577" s="25"/>
      <c r="Q577" s="25"/>
      <c r="R577" s="25"/>
      <c r="S577" s="25"/>
      <c r="T577" s="25"/>
      <c r="U577" s="25"/>
      <c r="V577" s="25"/>
      <c r="W577" s="25"/>
      <c r="X577" s="25"/>
      <c r="Y577" s="25"/>
      <c r="Z577" s="25"/>
      <c r="AA577" s="25"/>
      <c r="AB577" s="25"/>
      <c r="AC577" s="25"/>
      <c r="AD577" s="25"/>
      <c r="AE577" s="25"/>
      <c r="AF577" s="25"/>
      <c r="AG577" s="25"/>
      <c r="AH577" s="25"/>
      <c r="AI577" s="25"/>
      <c r="AJ577" s="25"/>
      <c r="AK577" s="25"/>
      <c r="AL577" s="25"/>
      <c r="AM577" s="25">
        <f>158/222</f>
        <v>0.71171171171171166</v>
      </c>
      <c r="AN577" s="95"/>
      <c r="AO577" s="95"/>
      <c r="AP577" s="96"/>
      <c r="AQ577" s="189"/>
      <c r="AR577" s="22"/>
      <c r="AS577" s="22"/>
      <c r="AT577" s="3"/>
      <c r="AV577" s="118">
        <v>0</v>
      </c>
      <c r="AW577" s="4"/>
      <c r="AX577" s="4"/>
      <c r="AY577" s="4"/>
    </row>
    <row r="578" spans="1:51" ht="15" x14ac:dyDescent="0.2">
      <c r="A578" s="43"/>
      <c r="B578" s="3"/>
      <c r="C578" s="22"/>
      <c r="E578" s="244"/>
      <c r="F578" s="263"/>
      <c r="G578" s="264"/>
      <c r="N578" s="25"/>
      <c r="O578" s="25"/>
      <c r="P578" s="25"/>
      <c r="Q578" s="25"/>
      <c r="R578" s="25"/>
      <c r="S578" s="25"/>
      <c r="T578" s="25"/>
      <c r="U578" s="25"/>
      <c r="V578" s="25"/>
      <c r="W578" s="25"/>
      <c r="X578" s="25"/>
      <c r="Y578" s="25"/>
      <c r="Z578" s="25"/>
      <c r="AA578" s="25"/>
      <c r="AB578" s="25"/>
      <c r="AC578" s="25"/>
      <c r="AD578" s="25"/>
      <c r="AE578" s="25"/>
      <c r="AF578" s="25"/>
      <c r="AG578" s="25"/>
      <c r="AH578" s="25"/>
      <c r="AI578" s="25"/>
      <c r="AJ578" s="25"/>
      <c r="AK578" s="25"/>
      <c r="AL578" s="25"/>
      <c r="AN578" s="95"/>
      <c r="AO578" s="95"/>
      <c r="AP578" s="96"/>
      <c r="AQ578" s="189"/>
      <c r="AR578" s="22"/>
      <c r="AS578" s="22"/>
      <c r="AT578" s="3"/>
      <c r="AV578" s="118">
        <v>0</v>
      </c>
      <c r="AW578" s="4"/>
      <c r="AX578" s="4"/>
      <c r="AY578" s="4"/>
    </row>
    <row r="579" spans="1:51" ht="15" x14ac:dyDescent="0.2">
      <c r="A579" s="43" t="s">
        <v>1444</v>
      </c>
      <c r="B579" s="3"/>
      <c r="C579" s="22" t="s">
        <v>1445</v>
      </c>
      <c r="E579" s="244"/>
      <c r="F579" s="263"/>
      <c r="G579" s="264"/>
      <c r="N579" s="25"/>
      <c r="O579" s="25"/>
      <c r="P579" s="25"/>
      <c r="Q579" s="25"/>
      <c r="R579" s="25"/>
      <c r="S579" s="25"/>
      <c r="T579" s="25"/>
      <c r="U579" s="25"/>
      <c r="V579" s="25"/>
      <c r="W579" s="25"/>
      <c r="X579" s="25"/>
      <c r="Y579" s="25"/>
      <c r="Z579" s="25"/>
      <c r="AA579" s="25"/>
      <c r="AB579" s="25"/>
      <c r="AC579" s="25"/>
      <c r="AD579" s="25"/>
      <c r="AE579" s="25"/>
      <c r="AF579" s="25"/>
      <c r="AG579" s="25"/>
      <c r="AH579" s="25"/>
      <c r="AI579" s="25"/>
      <c r="AJ579" s="25"/>
      <c r="AK579" s="25"/>
      <c r="AL579" s="25"/>
      <c r="AN579" s="95"/>
      <c r="AO579" s="95"/>
      <c r="AP579" s="96"/>
      <c r="AQ579" s="189"/>
      <c r="AR579" s="22"/>
      <c r="AS579" s="22"/>
      <c r="AT579" s="3"/>
      <c r="AV579" s="118">
        <v>0</v>
      </c>
      <c r="AW579" s="4"/>
      <c r="AX579" s="4"/>
      <c r="AY579" s="4"/>
    </row>
    <row r="580" spans="1:51" ht="15" x14ac:dyDescent="0.2">
      <c r="A580" s="43" t="s">
        <v>1447</v>
      </c>
      <c r="B580" s="3"/>
      <c r="C580" s="22" t="s">
        <v>1448</v>
      </c>
      <c r="E580" s="244"/>
      <c r="F580" s="263"/>
      <c r="G580" s="264"/>
      <c r="N580" s="25"/>
      <c r="O580" s="25"/>
      <c r="P580" s="25"/>
      <c r="Q580" s="25"/>
      <c r="R580" s="25"/>
      <c r="S580" s="25"/>
      <c r="T580" s="25"/>
      <c r="U580" s="25"/>
      <c r="V580" s="25"/>
      <c r="W580" s="25"/>
      <c r="X580" s="25"/>
      <c r="Y580" s="25"/>
      <c r="Z580" s="25"/>
      <c r="AA580" s="25"/>
      <c r="AB580" s="25"/>
      <c r="AC580" s="25"/>
      <c r="AD580" s="25"/>
      <c r="AE580" s="25"/>
      <c r="AF580" s="25"/>
      <c r="AG580" s="25"/>
      <c r="AH580" s="25"/>
      <c r="AI580" s="25"/>
      <c r="AJ580" s="25"/>
      <c r="AK580" s="25"/>
      <c r="AL580" s="25"/>
      <c r="AN580" s="95"/>
      <c r="AO580" s="95"/>
      <c r="AP580" s="96"/>
      <c r="AQ580" s="189"/>
      <c r="AR580" s="22"/>
      <c r="AS580" s="22"/>
      <c r="AT580" s="3"/>
      <c r="AV580" s="118">
        <v>0</v>
      </c>
      <c r="AW580" s="4"/>
      <c r="AX580" s="4"/>
      <c r="AY580" s="4"/>
    </row>
    <row r="581" spans="1:51" ht="15" x14ac:dyDescent="0.2">
      <c r="A581" s="43" t="s">
        <v>1450</v>
      </c>
      <c r="B581" s="3"/>
      <c r="C581" s="22" t="s">
        <v>1451</v>
      </c>
      <c r="E581" s="244"/>
      <c r="F581" s="263"/>
      <c r="G581" s="264"/>
      <c r="N581" s="25"/>
      <c r="O581" s="25"/>
      <c r="P581" s="25"/>
      <c r="Q581" s="25"/>
      <c r="R581" s="25"/>
      <c r="S581" s="25"/>
      <c r="T581" s="25"/>
      <c r="U581" s="25"/>
      <c r="V581" s="25"/>
      <c r="W581" s="25"/>
      <c r="X581" s="25"/>
      <c r="Y581" s="25"/>
      <c r="Z581" s="25"/>
      <c r="AA581" s="25"/>
      <c r="AB581" s="25"/>
      <c r="AC581" s="25"/>
      <c r="AD581" s="25"/>
      <c r="AE581" s="25"/>
      <c r="AF581" s="25"/>
      <c r="AG581" s="25"/>
      <c r="AH581" s="25"/>
      <c r="AI581" s="25"/>
      <c r="AJ581" s="25"/>
      <c r="AK581" s="25"/>
      <c r="AL581" s="25"/>
      <c r="AN581" s="95"/>
      <c r="AO581" s="95"/>
      <c r="AP581" s="96"/>
      <c r="AQ581" s="189"/>
      <c r="AR581" s="22"/>
      <c r="AS581" s="22"/>
      <c r="AT581" s="3"/>
      <c r="AV581" s="118">
        <v>0</v>
      </c>
      <c r="AW581" s="4"/>
      <c r="AX581" s="4"/>
      <c r="AY581" s="4"/>
    </row>
    <row r="582" spans="1:51" ht="15" x14ac:dyDescent="0.2">
      <c r="A582" s="43"/>
      <c r="B582" s="3"/>
      <c r="C582" s="22"/>
      <c r="E582" s="244"/>
      <c r="F582" s="263"/>
      <c r="G582" s="264"/>
      <c r="N582" s="25"/>
      <c r="O582" s="25"/>
      <c r="P582" s="25"/>
      <c r="Q582" s="25"/>
      <c r="R582" s="25"/>
      <c r="S582" s="25"/>
      <c r="T582" s="25"/>
      <c r="U582" s="25"/>
      <c r="V582" s="25"/>
      <c r="W582" s="25"/>
      <c r="X582" s="25">
        <f>51/225</f>
        <v>0.22666666666666666</v>
      </c>
      <c r="Y582" s="25"/>
      <c r="Z582" s="25"/>
      <c r="AA582" s="25"/>
      <c r="AB582" s="25"/>
      <c r="AC582" s="25"/>
      <c r="AD582" s="25"/>
      <c r="AE582" s="25"/>
      <c r="AF582" s="25"/>
      <c r="AG582" s="25"/>
      <c r="AH582" s="25"/>
      <c r="AI582" s="25"/>
      <c r="AJ582" s="25"/>
      <c r="AK582" s="25"/>
      <c r="AL582" s="25"/>
      <c r="AN582" s="95"/>
      <c r="AO582" s="95"/>
      <c r="AP582" s="96"/>
      <c r="AQ582" s="189"/>
      <c r="AR582" s="22"/>
      <c r="AS582" s="22"/>
      <c r="AT582" s="3"/>
      <c r="AV582" s="118">
        <v>0</v>
      </c>
      <c r="AW582" s="4"/>
      <c r="AX582" s="4"/>
      <c r="AY582" s="4"/>
    </row>
    <row r="583" spans="1:51" ht="15" x14ac:dyDescent="0.2">
      <c r="A583" s="43"/>
      <c r="B583" s="3"/>
      <c r="C583" s="22"/>
      <c r="E583" s="244"/>
      <c r="F583" s="263"/>
      <c r="G583" s="264"/>
      <c r="N583" s="25"/>
      <c r="O583" s="25"/>
      <c r="P583" s="25"/>
      <c r="Q583" s="25"/>
      <c r="R583" s="25"/>
      <c r="S583" s="25"/>
      <c r="T583" s="25"/>
      <c r="U583" s="25"/>
      <c r="V583" s="25"/>
      <c r="W583" s="25"/>
      <c r="X583" s="25"/>
      <c r="Y583" s="25"/>
      <c r="Z583" s="25"/>
      <c r="AA583" s="25"/>
      <c r="AB583" s="25"/>
      <c r="AC583" s="25"/>
      <c r="AD583" s="25"/>
      <c r="AE583" s="25"/>
      <c r="AF583" s="25"/>
      <c r="AG583" s="25"/>
      <c r="AH583" s="25"/>
      <c r="AI583" s="25"/>
      <c r="AJ583" s="25"/>
      <c r="AK583" s="25"/>
      <c r="AL583" s="25"/>
      <c r="AN583" s="95"/>
      <c r="AO583" s="95"/>
      <c r="AP583" s="96"/>
      <c r="AQ583" s="189"/>
      <c r="AR583" s="22"/>
      <c r="AS583" s="22"/>
      <c r="AT583" s="3"/>
      <c r="AV583" s="118">
        <v>0</v>
      </c>
      <c r="AW583" s="4"/>
      <c r="AX583" s="4"/>
      <c r="AY583" s="4"/>
    </row>
    <row r="584" spans="1:51" ht="15" x14ac:dyDescent="0.25">
      <c r="A584" s="44" t="s">
        <v>1438</v>
      </c>
      <c r="B584" s="3"/>
      <c r="C584" s="6" t="s">
        <v>1439</v>
      </c>
      <c r="E584" s="244"/>
      <c r="F584" s="263"/>
      <c r="G584" s="264"/>
      <c r="N584" s="25"/>
      <c r="O584" s="25"/>
      <c r="P584" s="25"/>
      <c r="Q584" s="25"/>
      <c r="R584" s="25"/>
      <c r="S584" s="25"/>
      <c r="T584" s="25"/>
      <c r="U584" s="25"/>
      <c r="V584" s="25"/>
      <c r="W584" s="25"/>
      <c r="X584" s="25"/>
      <c r="Y584" s="25"/>
      <c r="Z584" s="25"/>
      <c r="AA584" s="25"/>
      <c r="AB584" s="25"/>
      <c r="AC584" s="25"/>
      <c r="AD584" s="25"/>
      <c r="AE584" s="25"/>
      <c r="AF584" s="25"/>
      <c r="AG584" s="25"/>
      <c r="AH584" s="25"/>
      <c r="AI584" s="25"/>
      <c r="AJ584" s="25"/>
      <c r="AK584" s="25"/>
      <c r="AL584" s="25"/>
      <c r="AN584" s="95"/>
      <c r="AO584" s="95"/>
      <c r="AP584" s="96"/>
      <c r="AQ584" s="189"/>
      <c r="AR584" s="22"/>
      <c r="AS584" s="22"/>
      <c r="AT584" s="3"/>
      <c r="AV584" s="118">
        <v>0</v>
      </c>
      <c r="AW584" s="4"/>
      <c r="AX584" s="4"/>
      <c r="AY584" s="4"/>
    </row>
    <row r="585" spans="1:51" ht="15" x14ac:dyDescent="0.25">
      <c r="A585" s="44" t="s">
        <v>2099</v>
      </c>
      <c r="B585" s="3"/>
      <c r="C585" s="6" t="s">
        <v>2100</v>
      </c>
      <c r="E585" s="244"/>
      <c r="F585" s="263"/>
      <c r="G585" s="264"/>
      <c r="N585" s="25"/>
      <c r="O585" s="25"/>
      <c r="P585" s="25"/>
      <c r="Q585" s="25"/>
      <c r="R585" s="25"/>
      <c r="S585" s="25"/>
      <c r="T585" s="25"/>
      <c r="U585" s="25"/>
      <c r="V585" s="25"/>
      <c r="W585" s="25"/>
      <c r="X585" s="25"/>
      <c r="Y585" s="25"/>
      <c r="Z585" s="25"/>
      <c r="AA585" s="25"/>
      <c r="AB585" s="25"/>
      <c r="AC585" s="25"/>
      <c r="AD585" s="25"/>
      <c r="AE585" s="25"/>
      <c r="AF585" s="25"/>
      <c r="AG585" s="25"/>
      <c r="AH585" s="25"/>
      <c r="AI585" s="25"/>
      <c r="AJ585" s="25"/>
      <c r="AK585" s="25"/>
      <c r="AL585" s="25"/>
      <c r="AN585" s="95"/>
      <c r="AO585" s="95"/>
      <c r="AP585" s="96"/>
      <c r="AQ585" s="189"/>
      <c r="AR585" s="22"/>
      <c r="AS585" s="22"/>
      <c r="AT585" s="3"/>
      <c r="AV585" s="118">
        <v>0</v>
      </c>
      <c r="AW585" s="4"/>
      <c r="AX585" s="4"/>
      <c r="AY585" s="4"/>
    </row>
    <row r="586" spans="1:51" ht="15" x14ac:dyDescent="0.25">
      <c r="A586" s="44" t="s">
        <v>1435</v>
      </c>
      <c r="B586" s="3"/>
      <c r="C586" s="6" t="s">
        <v>1436</v>
      </c>
      <c r="E586" s="244"/>
      <c r="F586" s="263"/>
      <c r="G586" s="264"/>
      <c r="N586" s="25"/>
      <c r="O586" s="25"/>
      <c r="P586" s="25"/>
      <c r="Q586" s="25"/>
      <c r="R586" s="25"/>
      <c r="S586" s="25"/>
      <c r="T586" s="25"/>
      <c r="U586" s="25"/>
      <c r="V586" s="25"/>
      <c r="W586" s="25"/>
      <c r="X586" s="25"/>
      <c r="Y586" s="25"/>
      <c r="Z586" s="25"/>
      <c r="AA586" s="25"/>
      <c r="AB586" s="25"/>
      <c r="AC586" s="25"/>
      <c r="AD586" s="25"/>
      <c r="AE586" s="25"/>
      <c r="AF586" s="25"/>
      <c r="AG586" s="25"/>
      <c r="AH586" s="25"/>
      <c r="AI586" s="25"/>
      <c r="AJ586" s="25"/>
      <c r="AK586" s="25"/>
      <c r="AL586" s="25"/>
      <c r="AN586" s="95"/>
      <c r="AO586" s="95"/>
      <c r="AP586" s="96"/>
      <c r="AQ586" s="189"/>
      <c r="AR586" s="22"/>
      <c r="AS586" s="22"/>
      <c r="AT586" s="3"/>
      <c r="AV586" s="118">
        <v>0</v>
      </c>
      <c r="AW586" s="4"/>
      <c r="AX586" s="4"/>
      <c r="AY586" s="4"/>
    </row>
    <row r="587" spans="1:51" ht="15" x14ac:dyDescent="0.25">
      <c r="A587" s="44" t="s">
        <v>2101</v>
      </c>
      <c r="B587" s="3"/>
      <c r="C587" s="6" t="s">
        <v>2102</v>
      </c>
      <c r="E587" s="244"/>
      <c r="F587" s="263"/>
      <c r="G587" s="264"/>
      <c r="N587" s="25"/>
      <c r="O587" s="25"/>
      <c r="P587" s="25"/>
      <c r="Q587" s="25"/>
      <c r="R587" s="25"/>
      <c r="S587" s="25"/>
      <c r="T587" s="25"/>
      <c r="U587" s="25"/>
      <c r="V587" s="25"/>
      <c r="W587" s="25"/>
      <c r="X587" s="25"/>
      <c r="Y587" s="25"/>
      <c r="Z587" s="25"/>
      <c r="AA587" s="25"/>
      <c r="AB587" s="25"/>
      <c r="AC587" s="25"/>
      <c r="AD587" s="25"/>
      <c r="AE587" s="25"/>
      <c r="AF587" s="25"/>
      <c r="AG587" s="25"/>
      <c r="AH587" s="25"/>
      <c r="AI587" s="25"/>
      <c r="AJ587" s="25"/>
      <c r="AK587" s="25"/>
      <c r="AL587" s="25"/>
      <c r="AN587" s="95"/>
      <c r="AO587" s="95"/>
      <c r="AP587" s="96"/>
      <c r="AQ587" s="189"/>
      <c r="AR587" s="22"/>
      <c r="AS587" s="22"/>
      <c r="AT587" s="3"/>
      <c r="AV587" s="118">
        <v>0</v>
      </c>
      <c r="AW587" s="4"/>
      <c r="AX587" s="4"/>
      <c r="AY587" s="4"/>
    </row>
    <row r="588" spans="1:51" ht="15" x14ac:dyDescent="0.25">
      <c r="A588" s="44" t="s">
        <v>686</v>
      </c>
      <c r="B588" s="3"/>
      <c r="C588" s="6" t="s">
        <v>687</v>
      </c>
      <c r="E588" s="244"/>
      <c r="F588" s="263"/>
      <c r="G588" s="264"/>
      <c r="N588" s="25"/>
      <c r="O588" s="25"/>
      <c r="P588" s="25"/>
      <c r="Q588" s="25"/>
      <c r="R588" s="25"/>
      <c r="S588" s="25"/>
      <c r="T588" s="25"/>
      <c r="U588" s="25"/>
      <c r="V588" s="25"/>
      <c r="W588" s="25"/>
      <c r="X588" s="25"/>
      <c r="Y588" s="25"/>
      <c r="Z588" s="25"/>
      <c r="AA588" s="25"/>
      <c r="AB588" s="25"/>
      <c r="AC588" s="25"/>
      <c r="AD588" s="25"/>
      <c r="AE588" s="25"/>
      <c r="AF588" s="25"/>
      <c r="AG588" s="25"/>
      <c r="AH588" s="25"/>
      <c r="AI588" s="25"/>
      <c r="AJ588" s="25"/>
      <c r="AK588" s="25"/>
      <c r="AL588" s="25"/>
      <c r="AN588" s="95"/>
      <c r="AO588" s="95"/>
      <c r="AP588" s="96"/>
      <c r="AQ588" s="189"/>
      <c r="AR588" s="22"/>
      <c r="AS588" s="22"/>
      <c r="AT588" s="3"/>
      <c r="AV588" s="118">
        <v>0</v>
      </c>
      <c r="AW588" s="4"/>
      <c r="AX588" s="4"/>
      <c r="AY588" s="4"/>
    </row>
    <row r="589" spans="1:51" ht="15" x14ac:dyDescent="0.25">
      <c r="A589" s="44" t="s">
        <v>1429</v>
      </c>
      <c r="B589" s="3"/>
      <c r="C589" s="6" t="s">
        <v>1430</v>
      </c>
      <c r="E589" s="244"/>
      <c r="F589" s="263"/>
      <c r="G589" s="264"/>
      <c r="N589" s="25"/>
      <c r="O589" s="25"/>
      <c r="P589" s="25"/>
      <c r="Q589" s="25"/>
      <c r="R589" s="25"/>
      <c r="S589" s="25"/>
      <c r="T589" s="25"/>
      <c r="U589" s="25"/>
      <c r="V589" s="25"/>
      <c r="W589" s="25"/>
      <c r="X589" s="25"/>
      <c r="Y589" s="25"/>
      <c r="Z589" s="25"/>
      <c r="AA589" s="25"/>
      <c r="AB589" s="25"/>
      <c r="AC589" s="25"/>
      <c r="AD589" s="25"/>
      <c r="AE589" s="25"/>
      <c r="AF589" s="25"/>
      <c r="AG589" s="25"/>
      <c r="AH589" s="25"/>
      <c r="AI589" s="25"/>
      <c r="AJ589" s="25"/>
      <c r="AK589" s="25"/>
      <c r="AL589" s="25"/>
      <c r="AN589" s="95"/>
      <c r="AO589" s="95"/>
      <c r="AP589" s="96"/>
      <c r="AQ589" s="189"/>
      <c r="AR589" s="22"/>
      <c r="AS589" s="22"/>
      <c r="AT589" s="3"/>
      <c r="AV589" s="118">
        <v>0</v>
      </c>
      <c r="AW589" s="4"/>
      <c r="AX589" s="4"/>
      <c r="AY589" s="4"/>
    </row>
    <row r="590" spans="1:51" ht="15" x14ac:dyDescent="0.25">
      <c r="A590" s="44" t="s">
        <v>1432</v>
      </c>
      <c r="B590" s="3"/>
      <c r="C590" s="6" t="s">
        <v>1433</v>
      </c>
      <c r="E590" s="244"/>
      <c r="F590" s="263"/>
      <c r="G590" s="264"/>
      <c r="N590" s="25"/>
      <c r="O590" s="25"/>
      <c r="P590" s="25"/>
      <c r="Q590" s="25"/>
      <c r="R590" s="25"/>
      <c r="S590" s="25"/>
      <c r="T590" s="25"/>
      <c r="U590" s="25"/>
      <c r="V590" s="25"/>
      <c r="W590" s="25"/>
      <c r="X590" s="25"/>
      <c r="Y590" s="25"/>
      <c r="Z590" s="25"/>
      <c r="AA590" s="25"/>
      <c r="AB590" s="25"/>
      <c r="AC590" s="25"/>
      <c r="AD590" s="25"/>
      <c r="AE590" s="25"/>
      <c r="AF590" s="25"/>
      <c r="AG590" s="25"/>
      <c r="AH590" s="25"/>
      <c r="AI590" s="25"/>
      <c r="AJ590" s="25"/>
      <c r="AK590" s="25"/>
      <c r="AL590" s="25"/>
      <c r="AN590" s="95"/>
      <c r="AO590" s="95"/>
      <c r="AP590" s="96"/>
      <c r="AQ590" s="189"/>
      <c r="AR590" s="22"/>
      <c r="AS590" s="22"/>
      <c r="AT590" s="3"/>
      <c r="AV590" s="118">
        <v>0</v>
      </c>
      <c r="AW590" s="4"/>
      <c r="AX590" s="4"/>
      <c r="AY590" s="4"/>
    </row>
    <row r="591" spans="1:51" ht="15" x14ac:dyDescent="0.25">
      <c r="A591" s="44" t="s">
        <v>1418</v>
      </c>
      <c r="B591" s="3"/>
      <c r="C591" s="6" t="s">
        <v>1419</v>
      </c>
      <c r="E591" s="244"/>
      <c r="F591" s="263"/>
      <c r="G591" s="264"/>
      <c r="N591" s="25"/>
      <c r="O591" s="25"/>
      <c r="P591" s="25"/>
      <c r="Q591" s="25"/>
      <c r="R591" s="25"/>
      <c r="S591" s="25"/>
      <c r="T591" s="25"/>
      <c r="U591" s="25"/>
      <c r="V591" s="25"/>
      <c r="W591" s="25"/>
      <c r="X591" s="25"/>
      <c r="Y591" s="25"/>
      <c r="Z591" s="25"/>
      <c r="AA591" s="25"/>
      <c r="AB591" s="25"/>
      <c r="AC591" s="25"/>
      <c r="AD591" s="25"/>
      <c r="AE591" s="25"/>
      <c r="AF591" s="25"/>
      <c r="AG591" s="25"/>
      <c r="AH591" s="25"/>
      <c r="AI591" s="25"/>
      <c r="AJ591" s="25"/>
      <c r="AK591" s="25"/>
      <c r="AL591" s="25"/>
      <c r="AN591" s="95"/>
      <c r="AO591" s="95"/>
      <c r="AP591" s="96"/>
      <c r="AQ591" s="189"/>
      <c r="AR591" s="22"/>
      <c r="AS591" s="22"/>
      <c r="AT591" s="3"/>
      <c r="AV591" s="118">
        <v>0</v>
      </c>
      <c r="AW591" s="4"/>
      <c r="AX591" s="4"/>
      <c r="AY591" s="4"/>
    </row>
    <row r="592" spans="1:51" ht="15" x14ac:dyDescent="0.25">
      <c r="A592" s="44" t="s">
        <v>2103</v>
      </c>
      <c r="B592" s="3"/>
      <c r="C592" s="6" t="s">
        <v>2104</v>
      </c>
      <c r="E592" s="244"/>
      <c r="F592" s="263"/>
      <c r="G592" s="264"/>
      <c r="N592" s="25"/>
      <c r="O592" s="25"/>
      <c r="P592" s="25"/>
      <c r="Q592" s="25"/>
      <c r="R592" s="25"/>
      <c r="S592" s="25"/>
      <c r="T592" s="25"/>
      <c r="U592" s="25"/>
      <c r="V592" s="25"/>
      <c r="W592" s="25"/>
      <c r="X592" s="25"/>
      <c r="Y592" s="25"/>
      <c r="Z592" s="25"/>
      <c r="AA592" s="25"/>
      <c r="AB592" s="25"/>
      <c r="AC592" s="25"/>
      <c r="AD592" s="25"/>
      <c r="AE592" s="25"/>
      <c r="AF592" s="25"/>
      <c r="AG592" s="25"/>
      <c r="AH592" s="25"/>
      <c r="AI592" s="25"/>
      <c r="AJ592" s="25"/>
      <c r="AK592" s="25"/>
      <c r="AL592" s="25"/>
      <c r="AN592" s="95"/>
      <c r="AO592" s="95"/>
      <c r="AP592" s="96"/>
      <c r="AQ592" s="189"/>
      <c r="AR592" s="22"/>
      <c r="AS592" s="22"/>
      <c r="AT592" s="3"/>
      <c r="AV592" s="118">
        <v>0</v>
      </c>
      <c r="AW592" s="4"/>
      <c r="AX592" s="4"/>
      <c r="AY592" s="4"/>
    </row>
    <row r="593" spans="1:51" ht="15" x14ac:dyDescent="0.25">
      <c r="A593" s="44" t="s">
        <v>2105</v>
      </c>
      <c r="B593" s="3"/>
      <c r="C593" s="6" t="s">
        <v>2104</v>
      </c>
      <c r="E593" s="244"/>
      <c r="F593" s="263"/>
      <c r="G593" s="264"/>
      <c r="N593" s="25"/>
      <c r="O593" s="25"/>
      <c r="P593" s="25"/>
      <c r="Q593" s="25"/>
      <c r="R593" s="25"/>
      <c r="S593" s="25"/>
      <c r="T593" s="25"/>
      <c r="U593" s="25"/>
      <c r="V593" s="25"/>
      <c r="W593" s="25"/>
      <c r="X593" s="25"/>
      <c r="Y593" s="25"/>
      <c r="Z593" s="25"/>
      <c r="AA593" s="25"/>
      <c r="AB593" s="25"/>
      <c r="AC593" s="25"/>
      <c r="AD593" s="25"/>
      <c r="AE593" s="25"/>
      <c r="AF593" s="25"/>
      <c r="AG593" s="25"/>
      <c r="AH593" s="25"/>
      <c r="AI593" s="25"/>
      <c r="AJ593" s="25"/>
      <c r="AK593" s="25"/>
      <c r="AL593" s="25"/>
      <c r="AN593" s="95"/>
      <c r="AO593" s="95"/>
      <c r="AP593" s="96"/>
      <c r="AQ593" s="189"/>
      <c r="AR593" s="22"/>
      <c r="AS593" s="22"/>
      <c r="AT593" s="3"/>
      <c r="AV593" s="118">
        <v>0</v>
      </c>
      <c r="AW593" s="4"/>
      <c r="AX593" s="4"/>
      <c r="AY593" s="4"/>
    </row>
    <row r="594" spans="1:51" ht="15" x14ac:dyDescent="0.25">
      <c r="A594" s="44" t="s">
        <v>1792</v>
      </c>
      <c r="B594" s="3"/>
      <c r="C594" s="6" t="s">
        <v>1793</v>
      </c>
      <c r="E594" s="244"/>
      <c r="F594" s="263"/>
      <c r="G594" s="264"/>
      <c r="N594" s="25"/>
      <c r="O594" s="25"/>
      <c r="P594" s="25"/>
      <c r="Q594" s="25"/>
      <c r="R594" s="25"/>
      <c r="S594" s="25"/>
      <c r="T594" s="25"/>
      <c r="U594" s="25"/>
      <c r="V594" s="25"/>
      <c r="W594" s="25"/>
      <c r="X594" s="25"/>
      <c r="Y594" s="25"/>
      <c r="Z594" s="25"/>
      <c r="AA594" s="25"/>
      <c r="AB594" s="25"/>
      <c r="AC594" s="25"/>
      <c r="AD594" s="25"/>
      <c r="AE594" s="25"/>
      <c r="AF594" s="25"/>
      <c r="AG594" s="25"/>
      <c r="AH594" s="25"/>
      <c r="AI594" s="25"/>
      <c r="AJ594" s="25"/>
      <c r="AK594" s="25"/>
      <c r="AL594" s="25"/>
      <c r="AN594" s="95"/>
      <c r="AO594" s="95"/>
      <c r="AP594" s="96"/>
      <c r="AQ594" s="189"/>
      <c r="AR594" s="22"/>
      <c r="AS594" s="22"/>
      <c r="AT594" s="3"/>
      <c r="AV594" s="118">
        <v>0</v>
      </c>
      <c r="AW594" s="4"/>
      <c r="AX594" s="4"/>
      <c r="AY594" s="4"/>
    </row>
    <row r="595" spans="1:51" ht="15" x14ac:dyDescent="0.25">
      <c r="A595" s="44" t="s">
        <v>1798</v>
      </c>
      <c r="B595" s="3"/>
      <c r="C595" s="6" t="s">
        <v>1799</v>
      </c>
      <c r="E595" s="244"/>
      <c r="F595" s="263"/>
      <c r="G595" s="264"/>
      <c r="N595" s="25"/>
      <c r="O595" s="25"/>
      <c r="P595" s="25"/>
      <c r="Q595" s="25"/>
      <c r="R595" s="25"/>
      <c r="S595" s="25"/>
      <c r="T595" s="25"/>
      <c r="U595" s="25"/>
      <c r="V595" s="25"/>
      <c r="W595" s="25"/>
      <c r="X595" s="25"/>
      <c r="Y595" s="25"/>
      <c r="Z595" s="25"/>
      <c r="AA595" s="25"/>
      <c r="AB595" s="25"/>
      <c r="AC595" s="25"/>
      <c r="AD595" s="25"/>
      <c r="AE595" s="25"/>
      <c r="AF595" s="25"/>
      <c r="AG595" s="25"/>
      <c r="AH595" s="25"/>
      <c r="AI595" s="25"/>
      <c r="AJ595" s="25"/>
      <c r="AK595" s="25"/>
      <c r="AL595" s="25"/>
      <c r="AN595" s="95"/>
      <c r="AO595" s="95"/>
      <c r="AP595" s="96"/>
      <c r="AQ595" s="189"/>
      <c r="AR595" s="22"/>
      <c r="AS595" s="22"/>
      <c r="AT595" s="3"/>
      <c r="AV595" s="118">
        <v>0</v>
      </c>
      <c r="AW595" s="4"/>
      <c r="AX595" s="4"/>
      <c r="AY595" s="4"/>
    </row>
    <row r="596" spans="1:51" ht="15" x14ac:dyDescent="0.25">
      <c r="A596" s="44" t="s">
        <v>755</v>
      </c>
      <c r="B596" s="3"/>
      <c r="C596" s="6" t="s">
        <v>756</v>
      </c>
      <c r="E596" s="244"/>
      <c r="F596" s="263"/>
      <c r="G596" s="264"/>
      <c r="N596" s="25"/>
      <c r="O596" s="25"/>
      <c r="P596" s="25"/>
      <c r="Q596" s="25"/>
      <c r="R596" s="25"/>
      <c r="S596" s="25"/>
      <c r="T596" s="25"/>
      <c r="U596" s="25"/>
      <c r="V596" s="25"/>
      <c r="W596" s="25"/>
      <c r="X596" s="25"/>
      <c r="Y596" s="25"/>
      <c r="Z596" s="25"/>
      <c r="AA596" s="25"/>
      <c r="AB596" s="25"/>
      <c r="AC596" s="25"/>
      <c r="AD596" s="25"/>
      <c r="AE596" s="25"/>
      <c r="AF596" s="25"/>
      <c r="AG596" s="25"/>
      <c r="AH596" s="25"/>
      <c r="AI596" s="25"/>
      <c r="AJ596" s="25"/>
      <c r="AK596" s="25"/>
      <c r="AL596" s="25"/>
      <c r="AN596" s="95"/>
      <c r="AO596" s="95"/>
      <c r="AP596" s="96"/>
      <c r="AQ596" s="189"/>
      <c r="AR596" s="22"/>
      <c r="AS596" s="22"/>
      <c r="AT596" s="3"/>
      <c r="AV596" s="118">
        <v>0</v>
      </c>
      <c r="AW596" s="4"/>
      <c r="AX596" s="4"/>
      <c r="AY596" s="4"/>
    </row>
    <row r="597" spans="1:51" ht="15" x14ac:dyDescent="0.25">
      <c r="A597" s="44" t="s">
        <v>1827</v>
      </c>
      <c r="B597" s="3"/>
      <c r="C597" s="6" t="s">
        <v>1828</v>
      </c>
      <c r="E597" s="244"/>
      <c r="F597" s="263"/>
      <c r="G597" s="264"/>
      <c r="N597" s="25"/>
      <c r="O597" s="25"/>
      <c r="P597" s="25"/>
      <c r="Q597" s="25"/>
      <c r="R597" s="25"/>
      <c r="S597" s="25"/>
      <c r="T597" s="25"/>
      <c r="U597" s="25"/>
      <c r="V597" s="25"/>
      <c r="W597" s="25"/>
      <c r="X597" s="25"/>
      <c r="Y597" s="25"/>
      <c r="Z597" s="25"/>
      <c r="AA597" s="25"/>
      <c r="AB597" s="25"/>
      <c r="AC597" s="25"/>
      <c r="AD597" s="25"/>
      <c r="AE597" s="25"/>
      <c r="AF597" s="25"/>
      <c r="AG597" s="25"/>
      <c r="AH597" s="25"/>
      <c r="AI597" s="25"/>
      <c r="AJ597" s="25"/>
      <c r="AK597" s="25"/>
      <c r="AL597" s="25"/>
      <c r="AN597" s="95"/>
      <c r="AO597" s="95"/>
      <c r="AP597" s="96"/>
      <c r="AQ597" s="189"/>
      <c r="AR597" s="22"/>
      <c r="AS597" s="22"/>
      <c r="AT597" s="3"/>
      <c r="AV597" s="118">
        <v>0</v>
      </c>
      <c r="AW597" s="4"/>
      <c r="AX597" s="4"/>
      <c r="AY597" s="4"/>
    </row>
    <row r="598" spans="1:51" ht="15" x14ac:dyDescent="0.25">
      <c r="A598" s="44" t="s">
        <v>1824</v>
      </c>
      <c r="B598" s="3"/>
      <c r="C598" s="6" t="s">
        <v>1825</v>
      </c>
      <c r="E598" s="244"/>
      <c r="F598" s="263"/>
      <c r="G598" s="264"/>
      <c r="N598" s="25"/>
      <c r="O598" s="25"/>
      <c r="P598" s="25"/>
      <c r="Q598" s="25"/>
      <c r="R598" s="25"/>
      <c r="S598" s="25"/>
      <c r="T598" s="25"/>
      <c r="U598" s="25"/>
      <c r="V598" s="25"/>
      <c r="W598" s="25"/>
      <c r="X598" s="25"/>
      <c r="Y598" s="25"/>
      <c r="Z598" s="25"/>
      <c r="AA598" s="25"/>
      <c r="AB598" s="25"/>
      <c r="AC598" s="25"/>
      <c r="AD598" s="25"/>
      <c r="AE598" s="25"/>
      <c r="AF598" s="25"/>
      <c r="AG598" s="25"/>
      <c r="AH598" s="25"/>
      <c r="AI598" s="25"/>
      <c r="AJ598" s="25"/>
      <c r="AK598" s="25"/>
      <c r="AL598" s="25"/>
      <c r="AN598" s="95"/>
      <c r="AO598" s="95"/>
      <c r="AP598" s="96"/>
      <c r="AQ598" s="189"/>
      <c r="AR598" s="22"/>
      <c r="AS598" s="22"/>
      <c r="AT598" s="3"/>
      <c r="AV598" s="118">
        <v>0</v>
      </c>
      <c r="AW598" s="4"/>
      <c r="AX598" s="4"/>
      <c r="AY598" s="4"/>
    </row>
    <row r="599" spans="1:51" ht="15" x14ac:dyDescent="0.2">
      <c r="A599" s="43"/>
      <c r="B599" s="3"/>
      <c r="C599" s="22"/>
      <c r="E599" s="244"/>
      <c r="F599" s="263"/>
      <c r="G599" s="264"/>
      <c r="N599" s="25"/>
      <c r="O599" s="25"/>
      <c r="P599" s="25"/>
      <c r="Q599" s="25"/>
      <c r="R599" s="25"/>
      <c r="S599" s="25"/>
      <c r="T599" s="25"/>
      <c r="U599" s="25"/>
      <c r="V599" s="25"/>
      <c r="W599" s="25"/>
      <c r="X599" s="25"/>
      <c r="Y599" s="25"/>
      <c r="Z599" s="25"/>
      <c r="AA599" s="25"/>
      <c r="AB599" s="25"/>
      <c r="AC599" s="25"/>
      <c r="AD599" s="25"/>
      <c r="AE599" s="25"/>
      <c r="AF599" s="25"/>
      <c r="AG599" s="25"/>
      <c r="AH599" s="25"/>
      <c r="AI599" s="25"/>
      <c r="AJ599" s="25"/>
      <c r="AK599" s="25"/>
      <c r="AL599" s="25"/>
      <c r="AN599" s="95"/>
      <c r="AO599" s="95"/>
      <c r="AP599" s="96"/>
      <c r="AQ599" s="189"/>
      <c r="AR599" s="22"/>
      <c r="AS599" s="22"/>
      <c r="AT599" s="3"/>
      <c r="AV599" s="118">
        <v>0</v>
      </c>
      <c r="AW599" s="4"/>
      <c r="AX599" s="4"/>
      <c r="AY599" s="4"/>
    </row>
    <row r="600" spans="1:51" ht="15" x14ac:dyDescent="0.2">
      <c r="A600" s="43"/>
      <c r="B600" s="3"/>
      <c r="C600" s="22"/>
      <c r="E600" s="244"/>
      <c r="F600" s="263"/>
      <c r="G600" s="264"/>
      <c r="N600" s="25"/>
      <c r="O600" s="25"/>
      <c r="P600" s="25"/>
      <c r="Q600" s="25"/>
      <c r="R600" s="25"/>
      <c r="S600" s="25"/>
      <c r="T600" s="25"/>
      <c r="U600" s="25"/>
      <c r="V600" s="25"/>
      <c r="W600" s="25"/>
      <c r="X600" s="25"/>
      <c r="Y600" s="25"/>
      <c r="Z600" s="25"/>
      <c r="AA600" s="25"/>
      <c r="AB600" s="25"/>
      <c r="AC600" s="25"/>
      <c r="AD600" s="25"/>
      <c r="AE600" s="25"/>
      <c r="AF600" s="25"/>
      <c r="AG600" s="25"/>
      <c r="AH600" s="25"/>
      <c r="AI600" s="25"/>
      <c r="AJ600" s="25"/>
      <c r="AK600" s="25"/>
      <c r="AL600" s="25"/>
      <c r="AN600" s="95"/>
      <c r="AO600" s="95"/>
      <c r="AP600" s="96"/>
      <c r="AQ600" s="189"/>
      <c r="AR600" s="22"/>
      <c r="AS600" s="22"/>
      <c r="AT600" s="3"/>
      <c r="AV600" s="118">
        <v>0</v>
      </c>
      <c r="AW600" s="4"/>
      <c r="AX600" s="4"/>
      <c r="AY600" s="4"/>
    </row>
    <row r="601" spans="1:51" ht="15" x14ac:dyDescent="0.2">
      <c r="A601" s="43"/>
      <c r="B601" s="3"/>
      <c r="C601" s="22"/>
      <c r="E601" s="244"/>
      <c r="F601" s="263"/>
      <c r="G601" s="264"/>
      <c r="N601" s="25"/>
      <c r="O601" s="25"/>
      <c r="P601" s="25"/>
      <c r="Q601" s="25"/>
      <c r="R601" s="25"/>
      <c r="S601" s="25"/>
      <c r="T601" s="25"/>
      <c r="U601" s="25"/>
      <c r="V601" s="25"/>
      <c r="W601" s="25"/>
      <c r="X601" s="25"/>
      <c r="Y601" s="25"/>
      <c r="Z601" s="25"/>
      <c r="AA601" s="25"/>
      <c r="AB601" s="25"/>
      <c r="AC601" s="25"/>
      <c r="AD601" s="25"/>
      <c r="AE601" s="25"/>
      <c r="AF601" s="25"/>
      <c r="AG601" s="25"/>
      <c r="AH601" s="25"/>
      <c r="AI601" s="25"/>
      <c r="AJ601" s="25"/>
      <c r="AK601" s="25"/>
      <c r="AL601" s="25"/>
      <c r="AN601" s="95"/>
      <c r="AO601" s="95"/>
      <c r="AP601" s="96"/>
      <c r="AQ601" s="189"/>
      <c r="AR601" s="22"/>
      <c r="AS601" s="22"/>
      <c r="AT601" s="3"/>
      <c r="AV601" s="118">
        <v>0</v>
      </c>
      <c r="AW601" s="4"/>
      <c r="AX601" s="4"/>
      <c r="AY601" s="4"/>
    </row>
    <row r="602" spans="1:51" ht="15" x14ac:dyDescent="0.2">
      <c r="A602" s="43"/>
      <c r="B602" s="3"/>
      <c r="C602" s="22"/>
      <c r="E602" s="244"/>
      <c r="F602" s="263"/>
      <c r="G602" s="264"/>
      <c r="N602" s="25"/>
      <c r="O602" s="25"/>
      <c r="P602" s="25"/>
      <c r="Q602" s="25"/>
      <c r="R602" s="25"/>
      <c r="S602" s="25"/>
      <c r="T602" s="25"/>
      <c r="U602" s="25"/>
      <c r="V602" s="25"/>
      <c r="W602" s="25"/>
      <c r="X602" s="25"/>
      <c r="Y602" s="25"/>
      <c r="Z602" s="25"/>
      <c r="AA602" s="25"/>
      <c r="AB602" s="25"/>
      <c r="AC602" s="25"/>
      <c r="AD602" s="25"/>
      <c r="AE602" s="25"/>
      <c r="AF602" s="25"/>
      <c r="AG602" s="25"/>
      <c r="AH602" s="25"/>
      <c r="AI602" s="25"/>
      <c r="AJ602" s="25"/>
      <c r="AK602" s="25"/>
      <c r="AL602" s="25"/>
      <c r="AN602" s="95"/>
      <c r="AO602" s="95"/>
      <c r="AP602" s="96"/>
      <c r="AQ602" s="189"/>
      <c r="AR602" s="22"/>
      <c r="AS602" s="22"/>
      <c r="AT602" s="3"/>
      <c r="AV602" s="118">
        <v>0</v>
      </c>
      <c r="AW602" s="4"/>
      <c r="AX602" s="4"/>
      <c r="AY602" s="4"/>
    </row>
    <row r="603" spans="1:51" ht="15" x14ac:dyDescent="0.2">
      <c r="A603" s="43"/>
      <c r="B603" s="3"/>
      <c r="C603" s="22"/>
      <c r="E603" s="244"/>
      <c r="F603" s="263"/>
      <c r="G603" s="264"/>
      <c r="N603" s="25"/>
      <c r="O603" s="25"/>
      <c r="P603" s="25"/>
      <c r="Q603" s="25"/>
      <c r="R603" s="25"/>
      <c r="S603" s="25"/>
      <c r="T603" s="25"/>
      <c r="U603" s="25"/>
      <c r="V603" s="25"/>
      <c r="W603" s="25"/>
      <c r="X603" s="25"/>
      <c r="Y603" s="25"/>
      <c r="Z603" s="25"/>
      <c r="AA603" s="25"/>
      <c r="AB603" s="25"/>
      <c r="AC603" s="25"/>
      <c r="AD603" s="25"/>
      <c r="AE603" s="25"/>
      <c r="AF603" s="25"/>
      <c r="AG603" s="25"/>
      <c r="AH603" s="25"/>
      <c r="AI603" s="25"/>
      <c r="AJ603" s="25"/>
      <c r="AK603" s="25"/>
      <c r="AL603" s="25"/>
      <c r="AN603" s="95"/>
      <c r="AO603" s="95"/>
      <c r="AP603" s="96"/>
      <c r="AQ603" s="189"/>
      <c r="AR603" s="22"/>
      <c r="AS603" s="22"/>
      <c r="AT603" s="3"/>
      <c r="AV603" s="118">
        <v>0</v>
      </c>
      <c r="AW603" s="4"/>
      <c r="AX603" s="4"/>
      <c r="AY603" s="4"/>
    </row>
    <row r="604" spans="1:51" ht="15" x14ac:dyDescent="0.2">
      <c r="A604" s="43"/>
      <c r="B604" s="3"/>
      <c r="C604" s="22"/>
      <c r="E604" s="244"/>
      <c r="F604" s="263"/>
      <c r="G604" s="264"/>
      <c r="N604" s="25"/>
      <c r="O604" s="25"/>
      <c r="P604" s="25"/>
      <c r="Q604" s="25"/>
      <c r="R604" s="25"/>
      <c r="S604" s="25"/>
      <c r="T604" s="25"/>
      <c r="U604" s="25"/>
      <c r="V604" s="25"/>
      <c r="W604" s="25"/>
      <c r="X604" s="25"/>
      <c r="Y604" s="25"/>
      <c r="Z604" s="25"/>
      <c r="AA604" s="25"/>
      <c r="AB604" s="25"/>
      <c r="AC604" s="25"/>
      <c r="AD604" s="25"/>
      <c r="AE604" s="25"/>
      <c r="AF604" s="25"/>
      <c r="AG604" s="25"/>
      <c r="AH604" s="25"/>
      <c r="AI604" s="25"/>
      <c r="AJ604" s="25"/>
      <c r="AK604" s="25"/>
      <c r="AL604" s="25"/>
      <c r="AN604" s="95"/>
      <c r="AO604" s="95"/>
      <c r="AP604" s="96"/>
      <c r="AQ604" s="189"/>
      <c r="AR604" s="22"/>
      <c r="AS604" s="22"/>
      <c r="AT604" s="3"/>
      <c r="AV604" s="118">
        <v>0</v>
      </c>
      <c r="AW604" s="4"/>
      <c r="AX604" s="4"/>
      <c r="AY604" s="4"/>
    </row>
    <row r="605" spans="1:51" ht="15" x14ac:dyDescent="0.2">
      <c r="A605" s="43"/>
      <c r="B605" s="3"/>
      <c r="C605" s="22"/>
      <c r="E605" s="244"/>
      <c r="F605" s="263"/>
      <c r="G605" s="264"/>
      <c r="N605" s="25"/>
      <c r="O605" s="25"/>
      <c r="P605" s="25"/>
      <c r="Q605" s="25"/>
      <c r="R605" s="25"/>
      <c r="S605" s="25"/>
      <c r="T605" s="25"/>
      <c r="U605" s="25"/>
      <c r="V605" s="25"/>
      <c r="W605" s="25"/>
      <c r="X605" s="25"/>
      <c r="Y605" s="25"/>
      <c r="Z605" s="25"/>
      <c r="AA605" s="25"/>
      <c r="AB605" s="25"/>
      <c r="AC605" s="25"/>
      <c r="AD605" s="25"/>
      <c r="AE605" s="25"/>
      <c r="AF605" s="25"/>
      <c r="AG605" s="25"/>
      <c r="AH605" s="25"/>
      <c r="AI605" s="25"/>
      <c r="AJ605" s="25"/>
      <c r="AK605" s="25"/>
      <c r="AL605" s="25"/>
      <c r="AN605" s="95"/>
      <c r="AO605" s="95"/>
      <c r="AP605" s="96"/>
      <c r="AQ605" s="189"/>
      <c r="AR605" s="22"/>
      <c r="AS605" s="22"/>
      <c r="AT605" s="3"/>
      <c r="AV605" s="118">
        <v>0</v>
      </c>
      <c r="AW605" s="4"/>
      <c r="AX605" s="4"/>
      <c r="AY605" s="4"/>
    </row>
    <row r="606" spans="1:51" ht="15" x14ac:dyDescent="0.2">
      <c r="A606" s="43"/>
      <c r="B606" s="3"/>
      <c r="C606" s="22"/>
      <c r="E606" s="244"/>
      <c r="F606" s="263"/>
      <c r="G606" s="264"/>
      <c r="N606" s="25"/>
      <c r="O606" s="25"/>
      <c r="P606" s="25"/>
      <c r="Q606" s="25"/>
      <c r="R606" s="25"/>
      <c r="S606" s="25"/>
      <c r="T606" s="25"/>
      <c r="U606" s="25"/>
      <c r="V606" s="25"/>
      <c r="W606" s="25"/>
      <c r="X606" s="25"/>
      <c r="Y606" s="25"/>
      <c r="Z606" s="25"/>
      <c r="AA606" s="25"/>
      <c r="AB606" s="25"/>
      <c r="AC606" s="25"/>
      <c r="AD606" s="25"/>
      <c r="AE606" s="25"/>
      <c r="AF606" s="25"/>
      <c r="AG606" s="25"/>
      <c r="AH606" s="25"/>
      <c r="AI606" s="25"/>
      <c r="AJ606" s="25"/>
      <c r="AK606" s="25"/>
      <c r="AL606" s="25"/>
      <c r="AN606" s="95"/>
      <c r="AO606" s="95"/>
      <c r="AP606" s="96"/>
      <c r="AQ606" s="189"/>
      <c r="AR606" s="22"/>
      <c r="AS606" s="22"/>
      <c r="AT606" s="3"/>
      <c r="AV606" s="118">
        <v>0</v>
      </c>
      <c r="AW606" s="4"/>
      <c r="AX606" s="4"/>
      <c r="AY606" s="4"/>
    </row>
    <row r="607" spans="1:51" ht="15" x14ac:dyDescent="0.2">
      <c r="A607" s="43"/>
      <c r="B607" s="3"/>
      <c r="C607" s="22"/>
      <c r="E607" s="244"/>
      <c r="F607" s="263"/>
      <c r="G607" s="264"/>
      <c r="N607" s="25"/>
      <c r="O607" s="25"/>
      <c r="P607" s="25"/>
      <c r="Q607" s="25"/>
      <c r="R607" s="25"/>
      <c r="S607" s="25"/>
      <c r="T607" s="25"/>
      <c r="U607" s="25"/>
      <c r="V607" s="25"/>
      <c r="W607" s="25"/>
      <c r="X607" s="25"/>
      <c r="Y607" s="25"/>
      <c r="Z607" s="25"/>
      <c r="AA607" s="25"/>
      <c r="AB607" s="25"/>
      <c r="AC607" s="25"/>
      <c r="AD607" s="25"/>
      <c r="AE607" s="25"/>
      <c r="AF607" s="25"/>
      <c r="AG607" s="25"/>
      <c r="AH607" s="25"/>
      <c r="AI607" s="25"/>
      <c r="AJ607" s="25"/>
      <c r="AK607" s="25"/>
      <c r="AL607" s="25"/>
      <c r="AN607" s="95"/>
      <c r="AO607" s="95"/>
      <c r="AP607" s="96"/>
      <c r="AQ607" s="189"/>
      <c r="AR607" s="22"/>
      <c r="AS607" s="22"/>
      <c r="AT607" s="3"/>
      <c r="AV607" s="118">
        <v>0</v>
      </c>
      <c r="AW607" s="4"/>
      <c r="AX607" s="4"/>
      <c r="AY607" s="4"/>
    </row>
    <row r="608" spans="1:51" ht="15" x14ac:dyDescent="0.2">
      <c r="A608" s="43"/>
      <c r="B608" s="3"/>
      <c r="C608" s="22"/>
      <c r="E608" s="244"/>
      <c r="F608" s="263"/>
      <c r="G608" s="264"/>
      <c r="N608" s="25"/>
      <c r="O608" s="25"/>
      <c r="P608" s="25"/>
      <c r="Q608" s="25"/>
      <c r="R608" s="25"/>
      <c r="S608" s="25"/>
      <c r="T608" s="25"/>
      <c r="U608" s="25"/>
      <c r="V608" s="25"/>
      <c r="W608" s="25"/>
      <c r="X608" s="25"/>
      <c r="Y608" s="25"/>
      <c r="Z608" s="25"/>
      <c r="AA608" s="25"/>
      <c r="AB608" s="25"/>
      <c r="AC608" s="25"/>
      <c r="AD608" s="25"/>
      <c r="AE608" s="25"/>
      <c r="AF608" s="25"/>
      <c r="AG608" s="25"/>
      <c r="AH608" s="25"/>
      <c r="AI608" s="25"/>
      <c r="AJ608" s="25"/>
      <c r="AK608" s="25"/>
      <c r="AL608" s="25"/>
      <c r="AN608" s="95"/>
      <c r="AO608" s="95"/>
      <c r="AP608" s="96"/>
      <c r="AQ608" s="189"/>
      <c r="AR608" s="22"/>
      <c r="AS608" s="22"/>
      <c r="AT608" s="3"/>
      <c r="AV608" s="118">
        <v>0</v>
      </c>
      <c r="AW608" s="4"/>
      <c r="AX608" s="4"/>
      <c r="AY608" s="4"/>
    </row>
    <row r="609" spans="1:51" ht="15" x14ac:dyDescent="0.2">
      <c r="A609" s="43"/>
      <c r="B609" s="3"/>
      <c r="C609" s="22"/>
      <c r="E609" s="244"/>
      <c r="F609" s="263"/>
      <c r="G609" s="264"/>
      <c r="N609" s="25"/>
      <c r="O609" s="25"/>
      <c r="P609" s="25"/>
      <c r="Q609" s="25"/>
      <c r="R609" s="25"/>
      <c r="S609" s="25"/>
      <c r="T609" s="25"/>
      <c r="U609" s="25"/>
      <c r="V609" s="25"/>
      <c r="W609" s="25"/>
      <c r="X609" s="25"/>
      <c r="Y609" s="25"/>
      <c r="Z609" s="25"/>
      <c r="AA609" s="25"/>
      <c r="AB609" s="25"/>
      <c r="AC609" s="25"/>
      <c r="AD609" s="25"/>
      <c r="AE609" s="25"/>
      <c r="AF609" s="25"/>
      <c r="AG609" s="25"/>
      <c r="AH609" s="25"/>
      <c r="AI609" s="25"/>
      <c r="AJ609" s="25"/>
      <c r="AK609" s="25"/>
      <c r="AL609" s="25"/>
      <c r="AN609" s="95"/>
      <c r="AO609" s="95"/>
      <c r="AP609" s="96"/>
      <c r="AQ609" s="189"/>
      <c r="AR609" s="22"/>
      <c r="AS609" s="22"/>
      <c r="AT609" s="3"/>
      <c r="AV609" s="118">
        <v>0</v>
      </c>
      <c r="AW609" s="4"/>
      <c r="AX609" s="4"/>
      <c r="AY609" s="4"/>
    </row>
    <row r="610" spans="1:51" ht="15" x14ac:dyDescent="0.2">
      <c r="A610" s="43"/>
      <c r="B610" s="3"/>
      <c r="C610" s="22"/>
      <c r="E610" s="244"/>
      <c r="F610" s="263"/>
      <c r="G610" s="264"/>
      <c r="N610" s="25"/>
      <c r="O610" s="25"/>
      <c r="P610" s="25"/>
      <c r="Q610" s="25"/>
      <c r="R610" s="25"/>
      <c r="S610" s="25"/>
      <c r="T610" s="25"/>
      <c r="U610" s="25"/>
      <c r="V610" s="25"/>
      <c r="W610" s="25"/>
      <c r="X610" s="25"/>
      <c r="Y610" s="25"/>
      <c r="Z610" s="25"/>
      <c r="AA610" s="25"/>
      <c r="AB610" s="25"/>
      <c r="AC610" s="25"/>
      <c r="AD610" s="25"/>
      <c r="AE610" s="25"/>
      <c r="AF610" s="25"/>
      <c r="AG610" s="25"/>
      <c r="AH610" s="25"/>
      <c r="AI610" s="25"/>
      <c r="AJ610" s="25"/>
      <c r="AK610" s="25"/>
      <c r="AL610" s="25"/>
      <c r="AN610" s="95"/>
      <c r="AO610" s="95"/>
      <c r="AP610" s="96"/>
      <c r="AQ610" s="189"/>
      <c r="AR610" s="22"/>
      <c r="AS610" s="22"/>
      <c r="AT610" s="3"/>
      <c r="AV610" s="118">
        <v>0</v>
      </c>
      <c r="AW610" s="4"/>
      <c r="AX610" s="4"/>
      <c r="AY610" s="4"/>
    </row>
    <row r="611" spans="1:51" ht="15" x14ac:dyDescent="0.2">
      <c r="A611" s="43"/>
      <c r="B611" s="3"/>
      <c r="C611" s="22"/>
      <c r="E611" s="244"/>
      <c r="F611" s="263"/>
      <c r="G611" s="264"/>
      <c r="N611" s="25"/>
      <c r="O611" s="25"/>
      <c r="P611" s="25"/>
      <c r="Q611" s="25"/>
      <c r="R611" s="25"/>
      <c r="S611" s="25"/>
      <c r="T611" s="25"/>
      <c r="U611" s="25"/>
      <c r="V611" s="25"/>
      <c r="W611" s="25"/>
      <c r="X611" s="25"/>
      <c r="Y611" s="25"/>
      <c r="Z611" s="25"/>
      <c r="AA611" s="25"/>
      <c r="AB611" s="25"/>
      <c r="AC611" s="25"/>
      <c r="AD611" s="25"/>
      <c r="AE611" s="25"/>
      <c r="AF611" s="25"/>
      <c r="AG611" s="25"/>
      <c r="AH611" s="25"/>
      <c r="AI611" s="25"/>
      <c r="AJ611" s="25"/>
      <c r="AK611" s="25"/>
      <c r="AL611" s="25"/>
      <c r="AN611" s="95"/>
      <c r="AO611" s="95"/>
      <c r="AP611" s="96"/>
      <c r="AQ611" s="189"/>
      <c r="AR611" s="22"/>
      <c r="AS611" s="22"/>
      <c r="AT611" s="3"/>
      <c r="AV611" s="118">
        <v>0</v>
      </c>
      <c r="AW611" s="4"/>
      <c r="AX611" s="4"/>
      <c r="AY611" s="4"/>
    </row>
    <row r="612" spans="1:51" ht="15" x14ac:dyDescent="0.2">
      <c r="A612" s="43"/>
      <c r="B612" s="3"/>
      <c r="C612" s="22"/>
      <c r="E612" s="244"/>
      <c r="F612" s="263"/>
      <c r="G612" s="264"/>
      <c r="N612" s="25"/>
      <c r="O612" s="25"/>
      <c r="P612" s="25"/>
      <c r="Q612" s="25"/>
      <c r="R612" s="25"/>
      <c r="S612" s="25"/>
      <c r="T612" s="25"/>
      <c r="U612" s="25"/>
      <c r="V612" s="25"/>
      <c r="W612" s="25"/>
      <c r="X612" s="25"/>
      <c r="Y612" s="25"/>
      <c r="Z612" s="25"/>
      <c r="AA612" s="25"/>
      <c r="AB612" s="25"/>
      <c r="AC612" s="25"/>
      <c r="AD612" s="25"/>
      <c r="AE612" s="25"/>
      <c r="AF612" s="25"/>
      <c r="AG612" s="25"/>
      <c r="AH612" s="25"/>
      <c r="AI612" s="25"/>
      <c r="AJ612" s="25"/>
      <c r="AK612" s="25"/>
      <c r="AL612" s="25"/>
      <c r="AN612" s="95"/>
      <c r="AO612" s="95"/>
      <c r="AP612" s="96"/>
      <c r="AQ612" s="189"/>
      <c r="AR612" s="22"/>
      <c r="AS612" s="22"/>
      <c r="AT612" s="3"/>
      <c r="AV612" s="118">
        <v>0</v>
      </c>
      <c r="AW612" s="4"/>
      <c r="AX612" s="4"/>
      <c r="AY612" s="4"/>
    </row>
    <row r="613" spans="1:51" ht="15" x14ac:dyDescent="0.2">
      <c r="A613" s="43"/>
      <c r="B613" s="3"/>
      <c r="C613" s="22"/>
      <c r="E613" s="244"/>
      <c r="F613" s="263"/>
      <c r="G613" s="264"/>
      <c r="N613" s="25"/>
      <c r="O613" s="25"/>
      <c r="P613" s="25"/>
      <c r="Q613" s="25"/>
      <c r="R613" s="25"/>
      <c r="S613" s="25"/>
      <c r="T613" s="25"/>
      <c r="U613" s="25"/>
      <c r="V613" s="25"/>
      <c r="W613" s="25"/>
      <c r="X613" s="25"/>
      <c r="Y613" s="25"/>
      <c r="Z613" s="25"/>
      <c r="AA613" s="25"/>
      <c r="AB613" s="25"/>
      <c r="AC613" s="25"/>
      <c r="AD613" s="25"/>
      <c r="AE613" s="25"/>
      <c r="AF613" s="25"/>
      <c r="AG613" s="25"/>
      <c r="AH613" s="25"/>
      <c r="AI613" s="25"/>
      <c r="AJ613" s="25"/>
      <c r="AK613" s="25"/>
      <c r="AL613" s="25"/>
      <c r="AN613" s="95"/>
      <c r="AO613" s="95"/>
      <c r="AP613" s="96"/>
      <c r="AQ613" s="189"/>
      <c r="AR613" s="22"/>
      <c r="AS613" s="22"/>
      <c r="AT613" s="3"/>
      <c r="AV613" s="118">
        <v>0</v>
      </c>
      <c r="AW613" s="4"/>
      <c r="AX613" s="4"/>
      <c r="AY613" s="4"/>
    </row>
    <row r="614" spans="1:51" ht="15" x14ac:dyDescent="0.2">
      <c r="A614" s="43"/>
      <c r="B614" s="3"/>
      <c r="C614" s="22"/>
      <c r="E614" s="244"/>
      <c r="F614" s="263"/>
      <c r="G614" s="264"/>
      <c r="N614" s="25"/>
      <c r="O614" s="25"/>
      <c r="P614" s="25"/>
      <c r="Q614" s="25"/>
      <c r="R614" s="25"/>
      <c r="S614" s="25"/>
      <c r="T614" s="25"/>
      <c r="U614" s="25"/>
      <c r="V614" s="25"/>
      <c r="W614" s="25"/>
      <c r="X614" s="25"/>
      <c r="Y614" s="25"/>
      <c r="Z614" s="25"/>
      <c r="AA614" s="25"/>
      <c r="AB614" s="25"/>
      <c r="AC614" s="25"/>
      <c r="AD614" s="25"/>
      <c r="AE614" s="25"/>
      <c r="AF614" s="25"/>
      <c r="AG614" s="25"/>
      <c r="AH614" s="25"/>
      <c r="AI614" s="25"/>
      <c r="AJ614" s="25"/>
      <c r="AK614" s="25"/>
      <c r="AL614" s="25"/>
      <c r="AN614" s="95"/>
      <c r="AO614" s="95"/>
      <c r="AP614" s="96"/>
      <c r="AQ614" s="189"/>
      <c r="AR614" s="22"/>
      <c r="AS614" s="22"/>
      <c r="AT614" s="3"/>
      <c r="AV614" s="118">
        <v>0</v>
      </c>
      <c r="AW614" s="4"/>
      <c r="AX614" s="4"/>
      <c r="AY614" s="4"/>
    </row>
    <row r="615" spans="1:51" s="91" customFormat="1" ht="25.5" x14ac:dyDescent="0.25">
      <c r="A615" s="65"/>
      <c r="B615" s="105" t="s">
        <v>1409</v>
      </c>
      <c r="C615" s="66"/>
      <c r="D615" s="67" t="s">
        <v>2082</v>
      </c>
      <c r="E615" s="245" t="s">
        <v>2580</v>
      </c>
      <c r="F615" s="278" t="s">
        <v>595</v>
      </c>
      <c r="G615" s="279"/>
      <c r="H615" s="258" t="s">
        <v>1424</v>
      </c>
      <c r="I615" s="258" t="s">
        <v>3535</v>
      </c>
      <c r="J615" s="67"/>
      <c r="K615" s="258"/>
      <c r="L615" s="67"/>
      <c r="M615" s="67" t="s">
        <v>662</v>
      </c>
      <c r="N615" s="89" t="s">
        <v>16</v>
      </c>
      <c r="O615" s="89"/>
      <c r="P615" s="89" t="s">
        <v>16</v>
      </c>
      <c r="Q615" s="89" t="s">
        <v>16</v>
      </c>
      <c r="R615" s="89" t="s">
        <v>16</v>
      </c>
      <c r="S615" s="89" t="s">
        <v>16</v>
      </c>
      <c r="T615" s="89" t="s">
        <v>16</v>
      </c>
      <c r="U615" s="89" t="s">
        <v>16</v>
      </c>
      <c r="V615" s="89"/>
      <c r="W615" s="89" t="s">
        <v>16</v>
      </c>
      <c r="X615" s="89" t="s">
        <v>16</v>
      </c>
      <c r="Y615" s="25" t="s">
        <v>16</v>
      </c>
      <c r="Z615" s="25" t="s">
        <v>16</v>
      </c>
      <c r="AA615" s="25" t="s">
        <v>16</v>
      </c>
      <c r="AB615" s="25"/>
      <c r="AC615" s="25"/>
      <c r="AD615" s="25"/>
      <c r="AE615" s="25" t="s">
        <v>16</v>
      </c>
      <c r="AF615" s="25" t="s">
        <v>16</v>
      </c>
      <c r="AG615" s="25" t="s">
        <v>16</v>
      </c>
      <c r="AH615" s="25" t="s">
        <v>16</v>
      </c>
      <c r="AI615" s="25" t="s">
        <v>16</v>
      </c>
      <c r="AJ615" s="25" t="s">
        <v>16</v>
      </c>
      <c r="AK615" s="25" t="s">
        <v>16</v>
      </c>
      <c r="AL615" s="25" t="s">
        <v>16</v>
      </c>
      <c r="AM615" s="90" t="s">
        <v>1411</v>
      </c>
      <c r="AN615" s="106">
        <v>7208385</v>
      </c>
      <c r="AO615" s="89"/>
      <c r="AP615" s="96">
        <f>VLOOKUP(E615,'Monthly AMS report'!$BV$3:$BW$382,2,FALSE)</f>
        <v>43353</v>
      </c>
      <c r="AQ615" s="189"/>
      <c r="AR615" s="3"/>
      <c r="AS615" s="3"/>
      <c r="AT615" s="5">
        <v>0</v>
      </c>
      <c r="AU615" s="5">
        <v>24</v>
      </c>
      <c r="AV615" s="118">
        <v>37</v>
      </c>
      <c r="AW615" s="4"/>
      <c r="AX615" s="4"/>
      <c r="AY615" s="4"/>
    </row>
    <row r="616" spans="1:51" s="91" customFormat="1" ht="25.5" x14ac:dyDescent="0.25">
      <c r="A616" s="65" t="s">
        <v>1774</v>
      </c>
      <c r="B616" s="105" t="s">
        <v>1409</v>
      </c>
      <c r="C616" s="66" t="s">
        <v>1775</v>
      </c>
      <c r="D616" s="67" t="e">
        <v>#N/A</v>
      </c>
      <c r="E616" s="245" t="s">
        <v>2596</v>
      </c>
      <c r="F616" s="278" t="s">
        <v>595</v>
      </c>
      <c r="G616" s="279"/>
      <c r="H616" s="245" t="s">
        <v>2680</v>
      </c>
      <c r="I616" s="258" t="s">
        <v>3536</v>
      </c>
      <c r="J616" s="67"/>
      <c r="K616" s="258"/>
      <c r="L616" s="67"/>
      <c r="M616" s="67" t="s">
        <v>662</v>
      </c>
      <c r="N616" s="89" t="s">
        <v>16</v>
      </c>
      <c r="O616" s="89"/>
      <c r="P616" s="89" t="s">
        <v>16</v>
      </c>
      <c r="Q616" s="89" t="s">
        <v>16</v>
      </c>
      <c r="R616" s="89" t="s">
        <v>16</v>
      </c>
      <c r="S616" s="89" t="s">
        <v>16</v>
      </c>
      <c r="T616" s="89" t="s">
        <v>16</v>
      </c>
      <c r="U616" s="89" t="s">
        <v>16</v>
      </c>
      <c r="V616" s="89"/>
      <c r="W616" s="89" t="s">
        <v>16</v>
      </c>
      <c r="X616" s="89" t="s">
        <v>16</v>
      </c>
      <c r="Y616" s="25" t="s">
        <v>16</v>
      </c>
      <c r="Z616" s="25" t="s">
        <v>16</v>
      </c>
      <c r="AA616" s="25" t="s">
        <v>16</v>
      </c>
      <c r="AB616" s="25"/>
      <c r="AC616" s="25"/>
      <c r="AD616" s="25"/>
      <c r="AE616" s="25" t="s">
        <v>16</v>
      </c>
      <c r="AF616" s="25" t="s">
        <v>16</v>
      </c>
      <c r="AG616" s="25" t="s">
        <v>16</v>
      </c>
      <c r="AH616" s="25" t="s">
        <v>16</v>
      </c>
      <c r="AI616" s="25" t="s">
        <v>16</v>
      </c>
      <c r="AJ616" s="25" t="s">
        <v>16</v>
      </c>
      <c r="AK616" s="25" t="s">
        <v>16</v>
      </c>
      <c r="AL616" s="25" t="s">
        <v>16</v>
      </c>
      <c r="AM616" s="90" t="s">
        <v>1411</v>
      </c>
      <c r="AN616" s="106">
        <v>7208385</v>
      </c>
      <c r="AO616" s="89"/>
      <c r="AP616" s="96" t="e">
        <f>VLOOKUP(E616,'Monthly AMS report'!$BV$3:$BW$382,2,FALSE)</f>
        <v>#N/A</v>
      </c>
      <c r="AQ616" s="189"/>
      <c r="AR616" s="3"/>
      <c r="AS616" s="3"/>
      <c r="AT616" s="5">
        <v>0</v>
      </c>
      <c r="AU616" s="5">
        <v>8</v>
      </c>
      <c r="AV616" s="118" t="e">
        <v>#N/A</v>
      </c>
      <c r="AW616" s="4"/>
      <c r="AX616" s="4"/>
      <c r="AY616" s="4"/>
    </row>
    <row r="617" spans="1:51" s="94" customFormat="1" ht="25.5" x14ac:dyDescent="0.25">
      <c r="A617" s="68" t="s">
        <v>1724</v>
      </c>
      <c r="B617" s="107" t="s">
        <v>1409</v>
      </c>
      <c r="C617" s="69" t="s">
        <v>1725</v>
      </c>
      <c r="D617" s="70" t="e">
        <v>#N/A</v>
      </c>
      <c r="E617" s="246" t="s">
        <v>2595</v>
      </c>
      <c r="F617" s="280" t="s">
        <v>595</v>
      </c>
      <c r="G617" s="281"/>
      <c r="H617" s="246" t="s">
        <v>2681</v>
      </c>
      <c r="I617" s="262" t="s">
        <v>3510</v>
      </c>
      <c r="J617" s="70"/>
      <c r="K617" s="262"/>
      <c r="L617" s="70"/>
      <c r="M617" s="70" t="s">
        <v>662</v>
      </c>
      <c r="N617" s="92" t="s">
        <v>16</v>
      </c>
      <c r="O617" s="92"/>
      <c r="P617" s="92" t="s">
        <v>16</v>
      </c>
      <c r="Q617" s="92" t="s">
        <v>16</v>
      </c>
      <c r="R617" s="92" t="s">
        <v>16</v>
      </c>
      <c r="S617" s="92" t="s">
        <v>16</v>
      </c>
      <c r="T617" s="92" t="s">
        <v>16</v>
      </c>
      <c r="U617" s="92" t="s">
        <v>16</v>
      </c>
      <c r="V617" s="92"/>
      <c r="W617" s="92" t="s">
        <v>16</v>
      </c>
      <c r="X617" s="92" t="s">
        <v>16</v>
      </c>
      <c r="Y617" s="25" t="s">
        <v>16</v>
      </c>
      <c r="Z617" s="25" t="s">
        <v>16</v>
      </c>
      <c r="AA617" s="25" t="s">
        <v>16</v>
      </c>
      <c r="AB617" s="25"/>
      <c r="AC617" s="25"/>
      <c r="AD617" s="25"/>
      <c r="AE617" s="25" t="s">
        <v>16</v>
      </c>
      <c r="AF617" s="25" t="s">
        <v>16</v>
      </c>
      <c r="AG617" s="25" t="s">
        <v>16</v>
      </c>
      <c r="AH617" s="25" t="s">
        <v>16</v>
      </c>
      <c r="AI617" s="25" t="s">
        <v>16</v>
      </c>
      <c r="AJ617" s="25" t="s">
        <v>16</v>
      </c>
      <c r="AK617" s="25" t="s">
        <v>16</v>
      </c>
      <c r="AL617" s="25" t="s">
        <v>16</v>
      </c>
      <c r="AM617" s="93" t="s">
        <v>1411</v>
      </c>
      <c r="AN617" s="108">
        <v>7208385</v>
      </c>
      <c r="AO617" s="92"/>
      <c r="AP617" s="96" t="e">
        <f>VLOOKUP(E617,'Monthly AMS report'!$BV$3:$BW$382,2,FALSE)</f>
        <v>#N/A</v>
      </c>
      <c r="AQ617" s="189"/>
      <c r="AR617" s="3"/>
      <c r="AS617" s="3"/>
      <c r="AT617" s="5">
        <v>0</v>
      </c>
      <c r="AU617" s="5">
        <v>8</v>
      </c>
      <c r="AV617" s="118" t="e">
        <v>#N/A</v>
      </c>
      <c r="AW617" s="4"/>
      <c r="AX617" s="4"/>
      <c r="AY617" s="4"/>
    </row>
    <row r="618" spans="1:51" ht="15" x14ac:dyDescent="0.2">
      <c r="A618" s="43"/>
      <c r="B618" s="3"/>
      <c r="C618" s="22"/>
      <c r="E618" s="244"/>
      <c r="F618" s="263"/>
      <c r="G618" s="264"/>
      <c r="N618" s="25"/>
      <c r="O618" s="25"/>
      <c r="P618" s="25"/>
      <c r="Q618" s="25"/>
      <c r="R618" s="25"/>
      <c r="S618" s="25"/>
      <c r="T618" s="25"/>
      <c r="U618" s="25"/>
      <c r="V618" s="25"/>
      <c r="W618" s="25"/>
      <c r="X618" s="25"/>
      <c r="Y618" s="25"/>
      <c r="Z618" s="25"/>
      <c r="AA618" s="25"/>
      <c r="AB618" s="25"/>
      <c r="AC618" s="25"/>
      <c r="AD618" s="25"/>
      <c r="AE618" s="25"/>
      <c r="AF618" s="25"/>
      <c r="AG618" s="25"/>
      <c r="AH618" s="25"/>
      <c r="AI618" s="25"/>
      <c r="AJ618" s="25"/>
      <c r="AK618" s="25"/>
      <c r="AL618" s="25"/>
      <c r="AN618" s="95"/>
      <c r="AO618" s="95"/>
      <c r="AP618" s="96"/>
      <c r="AQ618" s="189"/>
      <c r="AR618" s="22"/>
      <c r="AS618" s="22"/>
      <c r="AT618" s="3"/>
      <c r="AV618" s="118">
        <v>0</v>
      </c>
      <c r="AW618" s="4"/>
      <c r="AX618" s="4"/>
      <c r="AY618" s="4"/>
    </row>
    <row r="619" spans="1:51" ht="15" x14ac:dyDescent="0.2">
      <c r="A619" s="43"/>
      <c r="B619" s="3"/>
      <c r="C619" s="22"/>
      <c r="E619" s="244"/>
      <c r="F619" s="263"/>
      <c r="G619" s="264"/>
      <c r="N619" s="25"/>
      <c r="O619" s="25"/>
      <c r="P619" s="25"/>
      <c r="Q619" s="25"/>
      <c r="R619" s="25"/>
      <c r="S619" s="25"/>
      <c r="T619" s="25"/>
      <c r="U619" s="25"/>
      <c r="V619" s="25"/>
      <c r="W619" s="25"/>
      <c r="X619" s="25"/>
      <c r="Y619" s="25"/>
      <c r="Z619" s="25"/>
      <c r="AA619" s="25"/>
      <c r="AB619" s="25"/>
      <c r="AC619" s="25"/>
      <c r="AD619" s="25"/>
      <c r="AE619" s="25"/>
      <c r="AF619" s="25"/>
      <c r="AG619" s="25"/>
      <c r="AH619" s="25"/>
      <c r="AI619" s="25"/>
      <c r="AJ619" s="25"/>
      <c r="AK619" s="25"/>
      <c r="AL619" s="25"/>
      <c r="AN619" s="95"/>
      <c r="AO619" s="95"/>
      <c r="AP619" s="96"/>
      <c r="AQ619" s="189"/>
      <c r="AR619" s="22"/>
      <c r="AS619" s="22"/>
      <c r="AT619" s="3"/>
      <c r="AV619" s="118">
        <v>0</v>
      </c>
      <c r="AW619" s="4"/>
      <c r="AX619" s="4"/>
      <c r="AY619" s="4"/>
    </row>
    <row r="620" spans="1:51" ht="15" x14ac:dyDescent="0.2">
      <c r="A620" s="43"/>
      <c r="B620" s="3"/>
      <c r="C620" s="22"/>
      <c r="E620" s="244"/>
      <c r="F620" s="263"/>
      <c r="G620" s="264"/>
      <c r="N620" s="25"/>
      <c r="O620" s="25"/>
      <c r="P620" s="25"/>
      <c r="Q620" s="25"/>
      <c r="R620" s="25"/>
      <c r="S620" s="25"/>
      <c r="T620" s="25"/>
      <c r="U620" s="25"/>
      <c r="V620" s="25"/>
      <c r="W620" s="25"/>
      <c r="X620" s="25"/>
      <c r="Y620" s="25"/>
      <c r="Z620" s="25"/>
      <c r="AA620" s="25"/>
      <c r="AB620" s="25"/>
      <c r="AC620" s="25"/>
      <c r="AD620" s="25"/>
      <c r="AE620" s="25"/>
      <c r="AF620" s="25"/>
      <c r="AG620" s="25"/>
      <c r="AH620" s="25"/>
      <c r="AI620" s="25"/>
      <c r="AJ620" s="25"/>
      <c r="AK620" s="25"/>
      <c r="AL620" s="25"/>
      <c r="AN620" s="95"/>
      <c r="AO620" s="95"/>
      <c r="AP620" s="96"/>
      <c r="AQ620" s="189"/>
      <c r="AR620" s="22"/>
      <c r="AS620" s="22"/>
      <c r="AT620" s="3"/>
      <c r="AV620" s="118">
        <v>0</v>
      </c>
      <c r="AW620" s="4"/>
      <c r="AX620" s="4"/>
      <c r="AY620" s="4"/>
    </row>
    <row r="621" spans="1:51" ht="15" x14ac:dyDescent="0.2">
      <c r="A621" s="43"/>
      <c r="B621" s="3"/>
      <c r="C621" s="22"/>
      <c r="E621" s="244"/>
      <c r="F621" s="263"/>
      <c r="G621" s="264"/>
      <c r="N621" s="25"/>
      <c r="O621" s="25"/>
      <c r="P621" s="25"/>
      <c r="Q621" s="25"/>
      <c r="R621" s="25"/>
      <c r="S621" s="25"/>
      <c r="T621" s="25"/>
      <c r="U621" s="25"/>
      <c r="V621" s="25"/>
      <c r="W621" s="25"/>
      <c r="X621" s="25"/>
      <c r="Y621" s="25"/>
      <c r="Z621" s="25"/>
      <c r="AA621" s="25"/>
      <c r="AB621" s="25"/>
      <c r="AC621" s="25"/>
      <c r="AD621" s="25"/>
      <c r="AE621" s="25"/>
      <c r="AF621" s="25"/>
      <c r="AG621" s="25"/>
      <c r="AH621" s="25"/>
      <c r="AI621" s="25"/>
      <c r="AJ621" s="25"/>
      <c r="AK621" s="25"/>
      <c r="AL621" s="25"/>
      <c r="AN621" s="95"/>
      <c r="AO621" s="95"/>
      <c r="AP621" s="96"/>
      <c r="AQ621" s="189"/>
      <c r="AR621" s="22"/>
      <c r="AS621" s="22"/>
      <c r="AT621" s="3"/>
      <c r="AV621" s="118">
        <v>0</v>
      </c>
      <c r="AW621" s="4"/>
      <c r="AX621" s="4"/>
      <c r="AY621" s="4"/>
    </row>
    <row r="622" spans="1:51" ht="25.5" x14ac:dyDescent="0.2">
      <c r="A622" s="43" t="s">
        <v>2106</v>
      </c>
      <c r="B622" s="3" t="s">
        <v>1409</v>
      </c>
      <c r="C622" s="22"/>
      <c r="E622" s="193">
        <v>4159</v>
      </c>
      <c r="H622" s="193" t="s">
        <v>2682</v>
      </c>
      <c r="M622" s="5" t="s">
        <v>676</v>
      </c>
      <c r="N622" s="25" t="s">
        <v>16</v>
      </c>
      <c r="O622" s="25"/>
      <c r="P622" s="25" t="s">
        <v>16</v>
      </c>
      <c r="Q622" s="25" t="s">
        <v>16</v>
      </c>
      <c r="R622" s="25" t="s">
        <v>663</v>
      </c>
      <c r="S622" s="25" t="s">
        <v>663</v>
      </c>
      <c r="T622" s="25" t="s">
        <v>663</v>
      </c>
      <c r="U622" s="25" t="s">
        <v>663</v>
      </c>
      <c r="V622" s="25"/>
      <c r="W622" s="25" t="s">
        <v>663</v>
      </c>
      <c r="X622" s="25" t="s">
        <v>663</v>
      </c>
      <c r="Y622" s="25" t="s">
        <v>663</v>
      </c>
      <c r="Z622" s="25" t="s">
        <v>663</v>
      </c>
      <c r="AA622" s="25" t="s">
        <v>663</v>
      </c>
      <c r="AB622" s="25"/>
      <c r="AC622" s="25"/>
      <c r="AD622" s="25"/>
      <c r="AE622" s="25" t="s">
        <v>663</v>
      </c>
      <c r="AF622" s="25" t="s">
        <v>663</v>
      </c>
      <c r="AG622" s="25" t="s">
        <v>663</v>
      </c>
      <c r="AH622" s="25" t="s">
        <v>663</v>
      </c>
      <c r="AI622" s="25" t="s">
        <v>663</v>
      </c>
      <c r="AJ622" s="25" t="s">
        <v>663</v>
      </c>
      <c r="AK622" s="25" t="s">
        <v>663</v>
      </c>
      <c r="AL622" s="25" t="s">
        <v>663</v>
      </c>
      <c r="AM622" s="23" t="s">
        <v>2107</v>
      </c>
      <c r="AN622" s="95"/>
      <c r="AO622" s="95"/>
      <c r="AP622" s="96" t="e">
        <f>VLOOKUP(E622,'Monthly AMS report'!$AK$3:$AL$380,2,FALSE)</f>
        <v>#N/A</v>
      </c>
      <c r="AQ622" s="189"/>
      <c r="AR622" s="22"/>
      <c r="AS622" s="22"/>
      <c r="AT622" s="3"/>
      <c r="AU622" s="5">
        <v>16</v>
      </c>
      <c r="AV622" s="118" t="e">
        <v>#N/A</v>
      </c>
      <c r="AW622" s="4"/>
      <c r="AX622" s="4"/>
      <c r="AY622" s="4"/>
    </row>
    <row r="623" spans="1:51" ht="25.5" x14ac:dyDescent="0.2">
      <c r="A623" s="43" t="s">
        <v>2108</v>
      </c>
      <c r="B623" s="3" t="s">
        <v>3531</v>
      </c>
      <c r="C623" s="22" t="s">
        <v>2109</v>
      </c>
      <c r="E623" s="233">
        <v>3038</v>
      </c>
      <c r="F623" s="282"/>
      <c r="G623" s="230"/>
      <c r="H623" s="193" t="s">
        <v>2683</v>
      </c>
      <c r="M623" s="5" t="s">
        <v>662</v>
      </c>
      <c r="N623" s="25" t="s">
        <v>16</v>
      </c>
      <c r="O623" s="25"/>
      <c r="P623" s="25" t="s">
        <v>16</v>
      </c>
      <c r="Q623" s="25" t="s">
        <v>16</v>
      </c>
      <c r="R623" s="25" t="s">
        <v>663</v>
      </c>
      <c r="S623" s="25" t="s">
        <v>663</v>
      </c>
      <c r="T623" s="25" t="s">
        <v>663</v>
      </c>
      <c r="U623" s="25" t="s">
        <v>663</v>
      </c>
      <c r="V623" s="25"/>
      <c r="W623" s="25" t="s">
        <v>663</v>
      </c>
      <c r="X623" s="25" t="s">
        <v>663</v>
      </c>
      <c r="Y623" s="25" t="s">
        <v>663</v>
      </c>
      <c r="Z623" s="25" t="s">
        <v>663</v>
      </c>
      <c r="AA623" s="25" t="s">
        <v>663</v>
      </c>
      <c r="AB623" s="25"/>
      <c r="AC623" s="25"/>
      <c r="AD623" s="25"/>
      <c r="AE623" s="25" t="s">
        <v>663</v>
      </c>
      <c r="AF623" s="25" t="s">
        <v>663</v>
      </c>
      <c r="AG623" s="25" t="s">
        <v>663</v>
      </c>
      <c r="AH623" s="25" t="s">
        <v>663</v>
      </c>
      <c r="AI623" s="25" t="s">
        <v>663</v>
      </c>
      <c r="AJ623" s="25" t="s">
        <v>663</v>
      </c>
      <c r="AK623" s="25" t="s">
        <v>663</v>
      </c>
      <c r="AL623" s="25" t="s">
        <v>663</v>
      </c>
      <c r="AM623" s="23" t="s">
        <v>2107</v>
      </c>
      <c r="AN623" s="95"/>
      <c r="AO623" s="95"/>
      <c r="AP623" s="96" t="e">
        <f>VLOOKUP(E623,'Monthly AMS report'!$AK$3:$AL$380,2,FALSE)</f>
        <v>#N/A</v>
      </c>
      <c r="AQ623" s="189"/>
      <c r="AR623" s="22"/>
      <c r="AS623" s="22"/>
      <c r="AT623" s="3"/>
      <c r="AU623" s="5">
        <v>16</v>
      </c>
      <c r="AV623" s="118" t="e">
        <v>#N/A</v>
      </c>
      <c r="AW623" s="4"/>
      <c r="AX623" s="4"/>
      <c r="AY623" s="4"/>
    </row>
    <row r="624" spans="1:51" ht="25.5" x14ac:dyDescent="0.2">
      <c r="A624" s="43" t="s">
        <v>2110</v>
      </c>
      <c r="B624" s="3" t="s">
        <v>2627</v>
      </c>
      <c r="C624" s="22" t="s">
        <v>2111</v>
      </c>
      <c r="D624" s="31"/>
      <c r="E624" s="233">
        <v>4565</v>
      </c>
      <c r="F624" s="282"/>
      <c r="G624" s="230"/>
      <c r="H624" s="193" t="s">
        <v>2684</v>
      </c>
      <c r="M624" s="5" t="s">
        <v>662</v>
      </c>
      <c r="N624" s="25" t="s">
        <v>663</v>
      </c>
      <c r="O624" s="25"/>
      <c r="P624" s="25" t="s">
        <v>16</v>
      </c>
      <c r="Q624" s="25" t="s">
        <v>16</v>
      </c>
      <c r="R624" s="25" t="s">
        <v>663</v>
      </c>
      <c r="S624" s="25" t="s">
        <v>663</v>
      </c>
      <c r="T624" s="25" t="s">
        <v>663</v>
      </c>
      <c r="U624" s="25" t="s">
        <v>663</v>
      </c>
      <c r="V624" s="25"/>
      <c r="W624" s="25" t="s">
        <v>663</v>
      </c>
      <c r="X624" s="25" t="s">
        <v>663</v>
      </c>
      <c r="Y624" s="25" t="s">
        <v>663</v>
      </c>
      <c r="Z624" s="25" t="s">
        <v>663</v>
      </c>
      <c r="AA624" s="25" t="s">
        <v>663</v>
      </c>
      <c r="AB624" s="25"/>
      <c r="AC624" s="25"/>
      <c r="AD624" s="25"/>
      <c r="AE624" s="25" t="s">
        <v>663</v>
      </c>
      <c r="AF624" s="25" t="s">
        <v>663</v>
      </c>
      <c r="AG624" s="25" t="s">
        <v>663</v>
      </c>
      <c r="AH624" s="25" t="s">
        <v>663</v>
      </c>
      <c r="AI624" s="25" t="s">
        <v>663</v>
      </c>
      <c r="AJ624" s="25" t="s">
        <v>663</v>
      </c>
      <c r="AK624" s="25" t="s">
        <v>663</v>
      </c>
      <c r="AL624" s="25" t="s">
        <v>663</v>
      </c>
      <c r="AM624" s="23" t="s">
        <v>1871</v>
      </c>
      <c r="AN624" s="95"/>
      <c r="AO624" s="95"/>
      <c r="AP624" s="96" t="e">
        <f>VLOOKUP(E624,'Monthly AMS report'!$AK$3:$AL$380,2,FALSE)</f>
        <v>#N/A</v>
      </c>
      <c r="AQ624" s="189"/>
      <c r="AR624" s="22"/>
      <c r="AS624" s="22"/>
      <c r="AT624" s="3"/>
      <c r="AU624" s="5">
        <v>16</v>
      </c>
      <c r="AV624" s="118" t="e">
        <v>#N/A</v>
      </c>
      <c r="AW624" s="4"/>
      <c r="AX624" s="4"/>
      <c r="AY624" s="4"/>
    </row>
    <row r="625" spans="1:51" ht="25.5" x14ac:dyDescent="0.2">
      <c r="A625" s="46" t="s">
        <v>2112</v>
      </c>
      <c r="B625" s="3" t="s">
        <v>1106</v>
      </c>
      <c r="C625" s="22" t="s">
        <v>2113</v>
      </c>
      <c r="E625" s="193" t="s">
        <v>2569</v>
      </c>
      <c r="H625" s="193" t="s">
        <v>2685</v>
      </c>
      <c r="M625" s="5" t="s">
        <v>662</v>
      </c>
      <c r="N625" s="25" t="s">
        <v>16</v>
      </c>
      <c r="O625" s="25"/>
      <c r="P625" s="25" t="s">
        <v>663</v>
      </c>
      <c r="Q625" s="25" t="s">
        <v>16</v>
      </c>
      <c r="R625" s="25" t="s">
        <v>663</v>
      </c>
      <c r="S625" s="25" t="s">
        <v>663</v>
      </c>
      <c r="T625" s="25" t="s">
        <v>663</v>
      </c>
      <c r="U625" s="25" t="s">
        <v>663</v>
      </c>
      <c r="V625" s="25"/>
      <c r="W625" s="25" t="s">
        <v>663</v>
      </c>
      <c r="X625" s="25" t="s">
        <v>663</v>
      </c>
      <c r="Y625" s="25" t="s">
        <v>663</v>
      </c>
      <c r="Z625" s="25" t="s">
        <v>663</v>
      </c>
      <c r="AA625" s="25" t="s">
        <v>663</v>
      </c>
      <c r="AB625" s="25"/>
      <c r="AC625" s="25"/>
      <c r="AD625" s="25"/>
      <c r="AE625" s="25" t="s">
        <v>663</v>
      </c>
      <c r="AF625" s="25" t="s">
        <v>663</v>
      </c>
      <c r="AG625" s="25" t="s">
        <v>663</v>
      </c>
      <c r="AH625" s="25" t="s">
        <v>663</v>
      </c>
      <c r="AI625" s="25" t="s">
        <v>663</v>
      </c>
      <c r="AJ625" s="25" t="s">
        <v>663</v>
      </c>
      <c r="AK625" s="25" t="s">
        <v>663</v>
      </c>
      <c r="AL625" s="25" t="s">
        <v>663</v>
      </c>
      <c r="AN625" s="95"/>
      <c r="AO625" s="95"/>
      <c r="AP625" s="96" t="e">
        <f>VLOOKUP(E625,'Monthly AMS report'!$AK$3:$AL$380,2,FALSE)</f>
        <v>#N/A</v>
      </c>
      <c r="AQ625" s="189"/>
      <c r="AR625" s="22"/>
      <c r="AS625" s="22"/>
      <c r="AT625" s="3"/>
      <c r="AU625" s="5">
        <v>8</v>
      </c>
      <c r="AV625" s="118" t="e">
        <v>#N/A</v>
      </c>
      <c r="AW625" s="4"/>
      <c r="AX625" s="4"/>
      <c r="AY625" s="4"/>
    </row>
    <row r="626" spans="1:51" ht="25.5" x14ac:dyDescent="0.2">
      <c r="A626" s="43" t="s">
        <v>2114</v>
      </c>
      <c r="B626" s="3" t="s">
        <v>2627</v>
      </c>
      <c r="C626" s="22" t="s">
        <v>2115</v>
      </c>
      <c r="E626" s="193">
        <v>4777</v>
      </c>
      <c r="H626" s="193" t="s">
        <v>2686</v>
      </c>
      <c r="M626" s="5" t="s">
        <v>662</v>
      </c>
      <c r="N626" s="25" t="s">
        <v>663</v>
      </c>
      <c r="O626" s="25"/>
      <c r="P626" s="25" t="s">
        <v>663</v>
      </c>
      <c r="Q626" s="25" t="s">
        <v>16</v>
      </c>
      <c r="R626" s="25" t="s">
        <v>663</v>
      </c>
      <c r="S626" s="25" t="s">
        <v>663</v>
      </c>
      <c r="T626" s="25" t="s">
        <v>663</v>
      </c>
      <c r="U626" s="25" t="s">
        <v>663</v>
      </c>
      <c r="V626" s="25"/>
      <c r="W626" s="25" t="s">
        <v>663</v>
      </c>
      <c r="X626" s="25" t="s">
        <v>663</v>
      </c>
      <c r="Y626" s="25" t="s">
        <v>663</v>
      </c>
      <c r="Z626" s="25" t="s">
        <v>663</v>
      </c>
      <c r="AA626" s="25" t="s">
        <v>663</v>
      </c>
      <c r="AB626" s="25"/>
      <c r="AC626" s="25"/>
      <c r="AD626" s="25"/>
      <c r="AE626" s="25" t="s">
        <v>663</v>
      </c>
      <c r="AF626" s="25" t="s">
        <v>663</v>
      </c>
      <c r="AG626" s="25" t="s">
        <v>663</v>
      </c>
      <c r="AH626" s="25" t="s">
        <v>663</v>
      </c>
      <c r="AI626" s="25" t="s">
        <v>663</v>
      </c>
      <c r="AJ626" s="25" t="s">
        <v>663</v>
      </c>
      <c r="AK626" s="25" t="s">
        <v>663</v>
      </c>
      <c r="AL626" s="25" t="s">
        <v>663</v>
      </c>
      <c r="AN626" s="95"/>
      <c r="AO626" s="95"/>
      <c r="AP626" s="96" t="e">
        <f>VLOOKUP(E626,'Monthly AMS report'!$AK$3:$AL$380,2,FALSE)</f>
        <v>#N/A</v>
      </c>
      <c r="AQ626" s="189"/>
      <c r="AR626" s="22"/>
      <c r="AS626" s="22"/>
      <c r="AT626" s="3"/>
      <c r="AU626" s="5">
        <v>16</v>
      </c>
      <c r="AV626" s="118" t="e">
        <v>#N/A</v>
      </c>
      <c r="AW626" s="4"/>
      <c r="AX626" s="4"/>
      <c r="AY626" s="4"/>
    </row>
    <row r="627" spans="1:51" ht="25.5" x14ac:dyDescent="0.2">
      <c r="A627" s="43" t="s">
        <v>1515</v>
      </c>
      <c r="B627" s="3" t="s">
        <v>811</v>
      </c>
      <c r="C627" s="22" t="s">
        <v>1516</v>
      </c>
      <c r="E627" s="193" t="s">
        <v>2502</v>
      </c>
      <c r="H627" s="193" t="s">
        <v>2687</v>
      </c>
      <c r="M627" s="5" t="s">
        <v>662</v>
      </c>
      <c r="N627" s="25" t="s">
        <v>16</v>
      </c>
      <c r="O627" s="25"/>
      <c r="P627" s="25" t="s">
        <v>16</v>
      </c>
      <c r="Q627" s="25" t="s">
        <v>16</v>
      </c>
      <c r="R627" s="25" t="s">
        <v>663</v>
      </c>
      <c r="S627" s="25" t="s">
        <v>663</v>
      </c>
      <c r="T627" s="25" t="s">
        <v>663</v>
      </c>
      <c r="U627" s="25" t="s">
        <v>663</v>
      </c>
      <c r="V627" s="25"/>
      <c r="W627" s="25" t="s">
        <v>663</v>
      </c>
      <c r="X627" s="25" t="s">
        <v>663</v>
      </c>
      <c r="Y627" s="25" t="s">
        <v>663</v>
      </c>
      <c r="Z627" s="25" t="s">
        <v>663</v>
      </c>
      <c r="AA627" s="25" t="s">
        <v>663</v>
      </c>
      <c r="AB627" s="25"/>
      <c r="AC627" s="25"/>
      <c r="AD627" s="25"/>
      <c r="AE627" s="25" t="s">
        <v>663</v>
      </c>
      <c r="AF627" s="25" t="s">
        <v>663</v>
      </c>
      <c r="AG627" s="25" t="s">
        <v>663</v>
      </c>
      <c r="AH627" s="25" t="s">
        <v>663</v>
      </c>
      <c r="AI627" s="25" t="s">
        <v>663</v>
      </c>
      <c r="AJ627" s="25" t="s">
        <v>663</v>
      </c>
      <c r="AK627" s="25" t="s">
        <v>663</v>
      </c>
      <c r="AL627" s="25" t="s">
        <v>663</v>
      </c>
      <c r="AM627" s="23" t="s">
        <v>2107</v>
      </c>
      <c r="AN627" s="95"/>
      <c r="AO627" s="95"/>
      <c r="AP627" s="96" t="e">
        <f>VLOOKUP(E627,'Monthly AMS report'!$AK$3:$AL$380,2,FALSE)</f>
        <v>#N/A</v>
      </c>
      <c r="AQ627" s="189"/>
      <c r="AR627" s="22"/>
      <c r="AS627" s="22"/>
      <c r="AT627" s="3"/>
      <c r="AU627" s="5">
        <v>16</v>
      </c>
      <c r="AV627" s="118" t="e">
        <v>#N/A</v>
      </c>
      <c r="AW627" s="4"/>
      <c r="AX627" s="4"/>
      <c r="AY627" s="4"/>
    </row>
    <row r="628" spans="1:51" ht="25.5" x14ac:dyDescent="0.25">
      <c r="A628" s="47" t="s">
        <v>2112</v>
      </c>
      <c r="B628" s="3" t="s">
        <v>1106</v>
      </c>
      <c r="C628" s="22" t="s">
        <v>2113</v>
      </c>
      <c r="E628" s="193">
        <v>3204</v>
      </c>
      <c r="H628" s="193" t="s">
        <v>2688</v>
      </c>
      <c r="M628" s="5" t="s">
        <v>662</v>
      </c>
      <c r="N628" s="25" t="s">
        <v>16</v>
      </c>
      <c r="O628" s="25"/>
      <c r="P628" s="25" t="s">
        <v>663</v>
      </c>
      <c r="Q628" s="25" t="s">
        <v>16</v>
      </c>
      <c r="R628" s="25" t="s">
        <v>663</v>
      </c>
      <c r="S628" s="25" t="s">
        <v>663</v>
      </c>
      <c r="T628" s="25" t="s">
        <v>663</v>
      </c>
      <c r="U628" s="25" t="s">
        <v>663</v>
      </c>
      <c r="V628" s="25"/>
      <c r="W628" s="25" t="s">
        <v>663</v>
      </c>
      <c r="X628" s="25" t="s">
        <v>663</v>
      </c>
      <c r="Y628" s="25" t="s">
        <v>663</v>
      </c>
      <c r="Z628" s="25" t="s">
        <v>663</v>
      </c>
      <c r="AA628" s="25" t="s">
        <v>663</v>
      </c>
      <c r="AB628" s="25"/>
      <c r="AC628" s="25"/>
      <c r="AD628" s="25"/>
      <c r="AE628" s="25" t="s">
        <v>663</v>
      </c>
      <c r="AF628" s="25" t="s">
        <v>663</v>
      </c>
      <c r="AG628" s="25" t="s">
        <v>663</v>
      </c>
      <c r="AH628" s="25" t="s">
        <v>663</v>
      </c>
      <c r="AI628" s="25" t="s">
        <v>663</v>
      </c>
      <c r="AJ628" s="25" t="s">
        <v>663</v>
      </c>
      <c r="AK628" s="25" t="s">
        <v>663</v>
      </c>
      <c r="AL628" s="25" t="s">
        <v>663</v>
      </c>
      <c r="AN628" s="95"/>
      <c r="AO628" s="95"/>
      <c r="AP628" s="96" t="e">
        <f>VLOOKUP(E628,'Monthly AMS report'!$AK$3:$AL$380,2,FALSE)</f>
        <v>#N/A</v>
      </c>
      <c r="AQ628" s="189"/>
      <c r="AR628" s="22"/>
      <c r="AS628" s="22"/>
      <c r="AT628" s="3"/>
      <c r="AU628" s="5">
        <v>8</v>
      </c>
      <c r="AV628" s="118" t="e">
        <v>#N/A</v>
      </c>
      <c r="AW628" s="4"/>
      <c r="AX628" s="4"/>
      <c r="AY628" s="4"/>
    </row>
    <row r="629" spans="1:51" ht="25.5" x14ac:dyDescent="0.2">
      <c r="A629" s="43" t="s">
        <v>2108</v>
      </c>
      <c r="B629" s="3" t="s">
        <v>1106</v>
      </c>
      <c r="C629" s="22" t="s">
        <v>2109</v>
      </c>
      <c r="E629" s="193">
        <v>3038</v>
      </c>
      <c r="H629" s="193" t="s">
        <v>2689</v>
      </c>
      <c r="M629" s="5" t="s">
        <v>662</v>
      </c>
      <c r="N629" s="25" t="s">
        <v>16</v>
      </c>
      <c r="O629" s="25"/>
      <c r="P629" s="25" t="s">
        <v>16</v>
      </c>
      <c r="Q629" s="25" t="s">
        <v>16</v>
      </c>
      <c r="R629" s="25" t="s">
        <v>663</v>
      </c>
      <c r="S629" s="25" t="s">
        <v>663</v>
      </c>
      <c r="T629" s="25" t="s">
        <v>663</v>
      </c>
      <c r="U629" s="25" t="s">
        <v>663</v>
      </c>
      <c r="V629" s="25"/>
      <c r="W629" s="25" t="s">
        <v>663</v>
      </c>
      <c r="X629" s="25" t="s">
        <v>663</v>
      </c>
      <c r="Y629" s="25" t="s">
        <v>663</v>
      </c>
      <c r="Z629" s="25" t="s">
        <v>663</v>
      </c>
      <c r="AA629" s="25" t="s">
        <v>663</v>
      </c>
      <c r="AB629" s="25"/>
      <c r="AC629" s="25"/>
      <c r="AD629" s="25"/>
      <c r="AE629" s="25" t="s">
        <v>663</v>
      </c>
      <c r="AF629" s="25" t="s">
        <v>663</v>
      </c>
      <c r="AG629" s="25" t="s">
        <v>663</v>
      </c>
      <c r="AH629" s="25" t="s">
        <v>663</v>
      </c>
      <c r="AI629" s="25" t="s">
        <v>663</v>
      </c>
      <c r="AJ629" s="25" t="s">
        <v>663</v>
      </c>
      <c r="AK629" s="25" t="s">
        <v>663</v>
      </c>
      <c r="AL629" s="25" t="s">
        <v>663</v>
      </c>
      <c r="AM629" s="23" t="s">
        <v>2107</v>
      </c>
      <c r="AN629" s="95"/>
      <c r="AO629" s="95"/>
      <c r="AP629" s="96" t="e">
        <f>VLOOKUP(E629,'Monthly AMS report'!$AK$3:$AL$380,2,FALSE)</f>
        <v>#N/A</v>
      </c>
      <c r="AQ629" s="189"/>
      <c r="AR629" s="22"/>
      <c r="AS629" s="22"/>
      <c r="AT629" s="3"/>
      <c r="AU629" s="5">
        <v>0</v>
      </c>
      <c r="AV629" s="118" t="e">
        <v>#N/A</v>
      </c>
      <c r="AW629" s="4"/>
      <c r="AX629" s="4"/>
      <c r="AY629" s="4"/>
    </row>
    <row r="630" spans="1:51" ht="25.5" x14ac:dyDescent="0.2">
      <c r="A630" s="43" t="s">
        <v>2116</v>
      </c>
      <c r="B630" s="3" t="s">
        <v>2627</v>
      </c>
      <c r="C630" s="22" t="s">
        <v>2117</v>
      </c>
      <c r="D630" s="31"/>
      <c r="E630" s="233">
        <v>4510</v>
      </c>
      <c r="F630" s="282"/>
      <c r="G630" s="230"/>
      <c r="H630" s="193" t="s">
        <v>2690</v>
      </c>
      <c r="M630" s="5" t="s">
        <v>662</v>
      </c>
      <c r="N630" s="25" t="s">
        <v>16</v>
      </c>
      <c r="O630" s="25"/>
      <c r="P630" s="25" t="s">
        <v>16</v>
      </c>
      <c r="Q630" s="25" t="s">
        <v>16</v>
      </c>
      <c r="R630" s="25" t="s">
        <v>663</v>
      </c>
      <c r="S630" s="25" t="s">
        <v>663</v>
      </c>
      <c r="T630" s="25" t="s">
        <v>663</v>
      </c>
      <c r="U630" s="25" t="s">
        <v>663</v>
      </c>
      <c r="V630" s="25"/>
      <c r="W630" s="25" t="s">
        <v>663</v>
      </c>
      <c r="X630" s="25" t="s">
        <v>663</v>
      </c>
      <c r="Y630" s="25" t="s">
        <v>663</v>
      </c>
      <c r="Z630" s="25" t="s">
        <v>663</v>
      </c>
      <c r="AA630" s="25" t="s">
        <v>663</v>
      </c>
      <c r="AB630" s="25"/>
      <c r="AC630" s="25"/>
      <c r="AD630" s="25"/>
      <c r="AE630" s="25" t="s">
        <v>663</v>
      </c>
      <c r="AF630" s="25" t="s">
        <v>663</v>
      </c>
      <c r="AG630" s="25" t="s">
        <v>663</v>
      </c>
      <c r="AH630" s="25" t="s">
        <v>663</v>
      </c>
      <c r="AI630" s="25" t="s">
        <v>663</v>
      </c>
      <c r="AJ630" s="25" t="s">
        <v>663</v>
      </c>
      <c r="AK630" s="25" t="s">
        <v>663</v>
      </c>
      <c r="AL630" s="25" t="s">
        <v>663</v>
      </c>
      <c r="AM630" s="23" t="s">
        <v>1871</v>
      </c>
      <c r="AN630" s="95"/>
      <c r="AO630" s="95"/>
      <c r="AP630" s="96" t="e">
        <f>VLOOKUP(E630,'Monthly AMS report'!$AK$3:$AL$380,2,FALSE)</f>
        <v>#N/A</v>
      </c>
      <c r="AQ630" s="189"/>
      <c r="AR630" s="22"/>
      <c r="AS630" s="22"/>
      <c r="AT630" s="3"/>
      <c r="AU630" s="5">
        <v>16</v>
      </c>
      <c r="AV630" s="118" t="e">
        <v>#N/A</v>
      </c>
      <c r="AW630" s="4"/>
      <c r="AX630" s="4"/>
      <c r="AY630" s="4"/>
    </row>
    <row r="631" spans="1:51" ht="25.5" x14ac:dyDescent="0.2">
      <c r="A631" s="43" t="s">
        <v>2118</v>
      </c>
      <c r="B631" s="3" t="s">
        <v>2627</v>
      </c>
      <c r="C631" s="22" t="s">
        <v>1527</v>
      </c>
      <c r="D631" s="31"/>
      <c r="E631" s="233">
        <v>4511</v>
      </c>
      <c r="F631" s="282"/>
      <c r="G631" s="230"/>
      <c r="H631" s="193" t="s">
        <v>2691</v>
      </c>
      <c r="M631" s="5" t="s">
        <v>662</v>
      </c>
      <c r="N631" s="25" t="s">
        <v>16</v>
      </c>
      <c r="O631" s="25"/>
      <c r="P631" s="25" t="s">
        <v>16</v>
      </c>
      <c r="Q631" s="25" t="s">
        <v>16</v>
      </c>
      <c r="R631" s="25" t="s">
        <v>663</v>
      </c>
      <c r="S631" s="25" t="s">
        <v>663</v>
      </c>
      <c r="T631" s="25" t="s">
        <v>663</v>
      </c>
      <c r="U631" s="25" t="s">
        <v>663</v>
      </c>
      <c r="V631" s="25"/>
      <c r="W631" s="25" t="s">
        <v>663</v>
      </c>
      <c r="X631" s="25" t="s">
        <v>663</v>
      </c>
      <c r="Y631" s="25" t="s">
        <v>663</v>
      </c>
      <c r="Z631" s="25" t="s">
        <v>663</v>
      </c>
      <c r="AA631" s="25" t="s">
        <v>663</v>
      </c>
      <c r="AB631" s="25"/>
      <c r="AC631" s="25"/>
      <c r="AD631" s="25"/>
      <c r="AE631" s="25" t="s">
        <v>663</v>
      </c>
      <c r="AF631" s="25" t="s">
        <v>663</v>
      </c>
      <c r="AG631" s="25" t="s">
        <v>663</v>
      </c>
      <c r="AH631" s="25" t="s">
        <v>663</v>
      </c>
      <c r="AI631" s="25" t="s">
        <v>663</v>
      </c>
      <c r="AJ631" s="25" t="s">
        <v>663</v>
      </c>
      <c r="AK631" s="25" t="s">
        <v>663</v>
      </c>
      <c r="AL631" s="25" t="s">
        <v>663</v>
      </c>
      <c r="AM631" s="23" t="s">
        <v>1871</v>
      </c>
      <c r="AN631" s="95"/>
      <c r="AO631" s="95"/>
      <c r="AP631" s="96" t="e">
        <f>VLOOKUP(E631,'Monthly AMS report'!$AK$3:$AL$380,2,FALSE)</f>
        <v>#N/A</v>
      </c>
      <c r="AQ631" s="189"/>
      <c r="AR631" s="22"/>
      <c r="AS631" s="22"/>
      <c r="AT631" s="3"/>
      <c r="AU631" s="5">
        <v>16</v>
      </c>
      <c r="AV631" s="118" t="e">
        <v>#N/A</v>
      </c>
      <c r="AW631" s="4"/>
      <c r="AX631" s="4"/>
      <c r="AY631" s="4"/>
    </row>
    <row r="632" spans="1:51" ht="25.5" x14ac:dyDescent="0.2">
      <c r="A632" s="43" t="s">
        <v>2119</v>
      </c>
      <c r="B632" s="3" t="s">
        <v>2627</v>
      </c>
      <c r="C632" s="22" t="s">
        <v>2120</v>
      </c>
      <c r="D632" s="31"/>
      <c r="E632" s="233">
        <v>9323</v>
      </c>
      <c r="F632" s="282"/>
      <c r="G632" s="230"/>
      <c r="H632" s="193" t="s">
        <v>2692</v>
      </c>
      <c r="M632" s="5" t="s">
        <v>662</v>
      </c>
      <c r="N632" s="25" t="s">
        <v>16</v>
      </c>
      <c r="O632" s="25"/>
      <c r="P632" s="25" t="s">
        <v>16</v>
      </c>
      <c r="Q632" s="25" t="s">
        <v>16</v>
      </c>
      <c r="R632" s="25" t="s">
        <v>663</v>
      </c>
      <c r="S632" s="25" t="s">
        <v>663</v>
      </c>
      <c r="T632" s="25" t="s">
        <v>663</v>
      </c>
      <c r="U632" s="25" t="s">
        <v>663</v>
      </c>
      <c r="V632" s="25"/>
      <c r="W632" s="25" t="s">
        <v>663</v>
      </c>
      <c r="X632" s="25" t="s">
        <v>663</v>
      </c>
      <c r="Y632" s="25" t="s">
        <v>663</v>
      </c>
      <c r="Z632" s="25" t="s">
        <v>663</v>
      </c>
      <c r="AA632" s="25" t="s">
        <v>663</v>
      </c>
      <c r="AB632" s="25"/>
      <c r="AC632" s="25"/>
      <c r="AD632" s="25"/>
      <c r="AE632" s="25" t="s">
        <v>663</v>
      </c>
      <c r="AF632" s="25" t="s">
        <v>663</v>
      </c>
      <c r="AG632" s="25" t="s">
        <v>663</v>
      </c>
      <c r="AH632" s="25" t="s">
        <v>663</v>
      </c>
      <c r="AI632" s="25" t="s">
        <v>663</v>
      </c>
      <c r="AJ632" s="25" t="s">
        <v>663</v>
      </c>
      <c r="AK632" s="25" t="s">
        <v>663</v>
      </c>
      <c r="AL632" s="25" t="s">
        <v>663</v>
      </c>
      <c r="AM632" s="23" t="s">
        <v>1871</v>
      </c>
      <c r="AN632" s="95"/>
      <c r="AO632" s="95"/>
      <c r="AP632" s="96" t="e">
        <f>VLOOKUP(E632,'Monthly AMS report'!$AK$3:$AL$380,2,FALSE)</f>
        <v>#N/A</v>
      </c>
      <c r="AQ632" s="189"/>
      <c r="AR632" s="22"/>
      <c r="AS632" s="22"/>
      <c r="AT632" s="3"/>
      <c r="AU632" s="5">
        <v>24</v>
      </c>
      <c r="AV632" s="118" t="e">
        <v>#N/A</v>
      </c>
      <c r="AW632" s="4"/>
      <c r="AX632" s="4"/>
      <c r="AY632" s="4"/>
    </row>
    <row r="633" spans="1:51" ht="25.5" x14ac:dyDescent="0.2">
      <c r="A633" s="43" t="s">
        <v>2121</v>
      </c>
      <c r="B633" s="3" t="s">
        <v>2630</v>
      </c>
      <c r="C633" s="22" t="s">
        <v>2122</v>
      </c>
      <c r="D633" s="31"/>
      <c r="E633" s="233">
        <v>6289</v>
      </c>
      <c r="F633" s="282"/>
      <c r="G633" s="230"/>
      <c r="H633" s="193" t="s">
        <v>2693</v>
      </c>
      <c r="M633" s="5" t="s">
        <v>676</v>
      </c>
      <c r="N633" s="25" t="s">
        <v>663</v>
      </c>
      <c r="O633" s="25"/>
      <c r="P633" s="25" t="s">
        <v>16</v>
      </c>
      <c r="Q633" s="25" t="s">
        <v>16</v>
      </c>
      <c r="R633" s="25" t="s">
        <v>663</v>
      </c>
      <c r="S633" s="25" t="s">
        <v>663</v>
      </c>
      <c r="T633" s="25" t="s">
        <v>663</v>
      </c>
      <c r="U633" s="25" t="s">
        <v>663</v>
      </c>
      <c r="V633" s="25"/>
      <c r="W633" s="25" t="s">
        <v>663</v>
      </c>
      <c r="X633" s="25" t="s">
        <v>663</v>
      </c>
      <c r="Y633" s="25" t="s">
        <v>663</v>
      </c>
      <c r="Z633" s="25" t="s">
        <v>663</v>
      </c>
      <c r="AA633" s="25" t="s">
        <v>663</v>
      </c>
      <c r="AB633" s="25"/>
      <c r="AC633" s="25"/>
      <c r="AD633" s="25"/>
      <c r="AE633" s="25" t="s">
        <v>663</v>
      </c>
      <c r="AF633" s="25" t="s">
        <v>663</v>
      </c>
      <c r="AG633" s="25" t="s">
        <v>663</v>
      </c>
      <c r="AH633" s="25" t="s">
        <v>663</v>
      </c>
      <c r="AI633" s="25" t="s">
        <v>663</v>
      </c>
      <c r="AJ633" s="25" t="s">
        <v>663</v>
      </c>
      <c r="AK633" s="25" t="s">
        <v>663</v>
      </c>
      <c r="AL633" s="25" t="s">
        <v>663</v>
      </c>
      <c r="AM633" s="23" t="s">
        <v>2123</v>
      </c>
      <c r="AN633" s="95"/>
      <c r="AO633" s="95"/>
      <c r="AP633" s="96" t="e">
        <f>VLOOKUP(E633,'Monthly AMS report'!$AK$3:$AL$380,2,FALSE)</f>
        <v>#N/A</v>
      </c>
      <c r="AQ633" s="189"/>
      <c r="AR633" s="22"/>
      <c r="AS633" s="22"/>
      <c r="AT633" s="3"/>
      <c r="AU633" s="5">
        <v>8</v>
      </c>
      <c r="AV633" s="118" t="e">
        <v>#N/A</v>
      </c>
      <c r="AW633" s="4"/>
      <c r="AX633" s="4"/>
      <c r="AY633" s="4"/>
    </row>
    <row r="634" spans="1:51" ht="25.5" x14ac:dyDescent="0.2">
      <c r="A634" s="43" t="s">
        <v>2124</v>
      </c>
      <c r="B634" s="3" t="s">
        <v>811</v>
      </c>
      <c r="C634" s="22" t="s">
        <v>2125</v>
      </c>
      <c r="E634" s="193" t="s">
        <v>2489</v>
      </c>
      <c r="H634" s="193" t="s">
        <v>2676</v>
      </c>
      <c r="M634" s="5" t="s">
        <v>662</v>
      </c>
      <c r="N634" s="25" t="s">
        <v>16</v>
      </c>
      <c r="O634" s="25"/>
      <c r="P634" s="25" t="s">
        <v>16</v>
      </c>
      <c r="Q634" s="25" t="s">
        <v>16</v>
      </c>
      <c r="R634" s="25" t="s">
        <v>663</v>
      </c>
      <c r="S634" s="25" t="s">
        <v>663</v>
      </c>
      <c r="T634" s="25" t="s">
        <v>663</v>
      </c>
      <c r="U634" s="25" t="s">
        <v>663</v>
      </c>
      <c r="V634" s="25"/>
      <c r="W634" s="25" t="s">
        <v>663</v>
      </c>
      <c r="X634" s="25" t="s">
        <v>663</v>
      </c>
      <c r="Y634" s="25" t="s">
        <v>663</v>
      </c>
      <c r="Z634" s="25" t="s">
        <v>663</v>
      </c>
      <c r="AA634" s="25" t="s">
        <v>663</v>
      </c>
      <c r="AB634" s="25"/>
      <c r="AC634" s="25"/>
      <c r="AD634" s="25"/>
      <c r="AE634" s="25" t="s">
        <v>663</v>
      </c>
      <c r="AF634" s="25" t="s">
        <v>663</v>
      </c>
      <c r="AG634" s="25" t="s">
        <v>663</v>
      </c>
      <c r="AH634" s="25" t="s">
        <v>663</v>
      </c>
      <c r="AI634" s="25" t="s">
        <v>663</v>
      </c>
      <c r="AJ634" s="25" t="s">
        <v>663</v>
      </c>
      <c r="AK634" s="25" t="s">
        <v>663</v>
      </c>
      <c r="AL634" s="25" t="s">
        <v>663</v>
      </c>
      <c r="AM634" s="23" t="s">
        <v>2126</v>
      </c>
      <c r="AN634" s="95"/>
      <c r="AO634" s="95"/>
      <c r="AP634" s="96" t="e">
        <f>VLOOKUP(E634,'Monthly AMS report'!$AK$3:$AL$380,2,FALSE)</f>
        <v>#N/A</v>
      </c>
      <c r="AQ634" s="189"/>
      <c r="AR634" s="22"/>
      <c r="AS634" s="22"/>
      <c r="AT634" s="3"/>
      <c r="AU634" s="5">
        <v>16</v>
      </c>
      <c r="AV634" s="118" t="e">
        <v>#N/A</v>
      </c>
      <c r="AW634" s="4"/>
      <c r="AX634" s="4"/>
      <c r="AY634" s="4"/>
    </row>
    <row r="635" spans="1:51" ht="15" x14ac:dyDescent="0.2">
      <c r="A635" s="43"/>
      <c r="B635" s="3"/>
      <c r="C635" s="22"/>
      <c r="E635" s="244"/>
      <c r="F635" s="263"/>
      <c r="G635" s="264"/>
      <c r="N635" s="25"/>
      <c r="O635" s="25"/>
      <c r="P635" s="25"/>
      <c r="Q635" s="25"/>
      <c r="R635" s="25"/>
      <c r="S635" s="25"/>
      <c r="T635" s="25"/>
      <c r="U635" s="25"/>
      <c r="V635" s="25"/>
      <c r="W635" s="25"/>
      <c r="X635" s="25"/>
      <c r="Y635" s="25"/>
      <c r="Z635" s="25"/>
      <c r="AA635" s="25"/>
      <c r="AB635" s="25"/>
      <c r="AC635" s="25"/>
      <c r="AD635" s="25"/>
      <c r="AE635" s="25"/>
      <c r="AF635" s="25"/>
      <c r="AG635" s="25"/>
      <c r="AH635" s="25"/>
      <c r="AI635" s="25"/>
      <c r="AJ635" s="25"/>
      <c r="AK635" s="25"/>
      <c r="AL635" s="25"/>
      <c r="AN635" s="95"/>
      <c r="AO635" s="95"/>
      <c r="AP635" s="96"/>
      <c r="AQ635" s="189"/>
      <c r="AR635" s="22"/>
      <c r="AS635" s="22"/>
      <c r="AT635" s="3"/>
      <c r="AV635" s="118">
        <v>0</v>
      </c>
      <c r="AW635" s="4"/>
      <c r="AX635" s="4"/>
      <c r="AY635" s="4"/>
    </row>
    <row r="636" spans="1:51" ht="15" x14ac:dyDescent="0.2">
      <c r="A636" s="43"/>
      <c r="B636" s="3"/>
      <c r="C636" s="22"/>
      <c r="E636" s="244"/>
      <c r="F636" s="263"/>
      <c r="G636" s="264"/>
      <c r="N636" s="25"/>
      <c r="O636" s="25"/>
      <c r="P636" s="25"/>
      <c r="Q636" s="25"/>
      <c r="R636" s="25"/>
      <c r="S636" s="25"/>
      <c r="T636" s="25"/>
      <c r="U636" s="25"/>
      <c r="V636" s="25"/>
      <c r="W636" s="25"/>
      <c r="X636" s="25"/>
      <c r="Y636" s="25"/>
      <c r="Z636" s="25"/>
      <c r="AA636" s="25"/>
      <c r="AB636" s="25"/>
      <c r="AC636" s="25"/>
      <c r="AD636" s="25"/>
      <c r="AE636" s="25"/>
      <c r="AF636" s="25"/>
      <c r="AG636" s="25"/>
      <c r="AH636" s="25"/>
      <c r="AI636" s="25"/>
      <c r="AJ636" s="25"/>
      <c r="AK636" s="25"/>
      <c r="AL636" s="25"/>
      <c r="AN636" s="95"/>
      <c r="AO636" s="95"/>
      <c r="AP636" s="96"/>
      <c r="AQ636" s="189"/>
      <c r="AR636" s="22"/>
      <c r="AS636" s="22"/>
      <c r="AT636" s="3"/>
      <c r="AV636" s="118">
        <v>0</v>
      </c>
      <c r="AW636" s="4"/>
      <c r="AX636" s="4"/>
      <c r="AY636" s="4"/>
    </row>
    <row r="637" spans="1:51" ht="15" x14ac:dyDescent="0.2">
      <c r="A637" s="43"/>
      <c r="B637" s="3"/>
      <c r="C637" s="22"/>
      <c r="E637" s="244"/>
      <c r="F637" s="263"/>
      <c r="G637" s="264"/>
      <c r="N637" s="25"/>
      <c r="O637" s="25"/>
      <c r="P637" s="25"/>
      <c r="Q637" s="25"/>
      <c r="R637" s="25"/>
      <c r="S637" s="25"/>
      <c r="T637" s="25"/>
      <c r="U637" s="25"/>
      <c r="V637" s="25"/>
      <c r="W637" s="25"/>
      <c r="X637" s="25"/>
      <c r="Y637" s="25"/>
      <c r="Z637" s="25"/>
      <c r="AA637" s="25"/>
      <c r="AB637" s="25"/>
      <c r="AC637" s="25"/>
      <c r="AD637" s="25"/>
      <c r="AE637" s="25"/>
      <c r="AF637" s="25"/>
      <c r="AG637" s="25"/>
      <c r="AH637" s="25"/>
      <c r="AI637" s="25"/>
      <c r="AJ637" s="25"/>
      <c r="AK637" s="25"/>
      <c r="AL637" s="25"/>
      <c r="AN637" s="95"/>
      <c r="AO637" s="95"/>
      <c r="AP637" s="96"/>
      <c r="AQ637" s="189"/>
      <c r="AR637" s="22"/>
      <c r="AS637" s="22"/>
      <c r="AT637" s="3"/>
      <c r="AV637" s="118">
        <v>0</v>
      </c>
      <c r="AW637" s="4"/>
      <c r="AX637" s="4"/>
      <c r="AY637" s="4"/>
    </row>
    <row r="638" spans="1:51" ht="15" x14ac:dyDescent="0.2">
      <c r="A638" s="43"/>
      <c r="B638" s="3"/>
      <c r="C638" s="22"/>
      <c r="E638" s="244"/>
      <c r="F638" s="263"/>
      <c r="G638" s="264"/>
      <c r="N638" s="25"/>
      <c r="O638" s="25"/>
      <c r="P638" s="25"/>
      <c r="Q638" s="25"/>
      <c r="R638" s="25"/>
      <c r="S638" s="25"/>
      <c r="T638" s="25"/>
      <c r="U638" s="25"/>
      <c r="V638" s="25"/>
      <c r="W638" s="25"/>
      <c r="X638" s="25"/>
      <c r="Y638" s="25"/>
      <c r="Z638" s="25"/>
      <c r="AA638" s="25"/>
      <c r="AB638" s="25"/>
      <c r="AC638" s="25"/>
      <c r="AD638" s="25"/>
      <c r="AE638" s="25"/>
      <c r="AF638" s="25"/>
      <c r="AG638" s="25"/>
      <c r="AH638" s="25"/>
      <c r="AI638" s="25"/>
      <c r="AJ638" s="25"/>
      <c r="AK638" s="25"/>
      <c r="AL638" s="25"/>
      <c r="AN638" s="95"/>
      <c r="AO638" s="95"/>
      <c r="AP638" s="96"/>
      <c r="AQ638" s="189"/>
      <c r="AR638" s="22"/>
      <c r="AS638" s="22"/>
      <c r="AT638" s="3"/>
      <c r="AV638" s="118">
        <v>0</v>
      </c>
      <c r="AW638" s="4"/>
      <c r="AX638" s="4"/>
      <c r="AY638" s="4"/>
    </row>
    <row r="639" spans="1:51" ht="25.5" x14ac:dyDescent="0.25">
      <c r="A639" s="47" t="s">
        <v>2127</v>
      </c>
      <c r="B639" s="74" t="s">
        <v>811</v>
      </c>
      <c r="C639" s="32" t="s">
        <v>2128</v>
      </c>
      <c r="D639" s="31"/>
      <c r="E639" s="233" t="s">
        <v>2519</v>
      </c>
      <c r="F639" s="282"/>
      <c r="G639" s="230"/>
      <c r="H639" s="233" t="s">
        <v>2694</v>
      </c>
      <c r="I639" s="233"/>
      <c r="K639" s="233"/>
      <c r="L639" s="31"/>
      <c r="N639" s="25" t="s">
        <v>16</v>
      </c>
      <c r="O639" s="25"/>
      <c r="P639" s="25" t="s">
        <v>16</v>
      </c>
      <c r="Q639" s="25" t="s">
        <v>16</v>
      </c>
      <c r="R639" s="25" t="s">
        <v>663</v>
      </c>
      <c r="S639" s="25" t="s">
        <v>663</v>
      </c>
      <c r="T639" s="25" t="s">
        <v>663</v>
      </c>
      <c r="U639" s="25" t="s">
        <v>663</v>
      </c>
      <c r="V639" s="25"/>
      <c r="W639" s="25" t="s">
        <v>663</v>
      </c>
      <c r="X639" s="25" t="s">
        <v>663</v>
      </c>
      <c r="Y639" s="25" t="s">
        <v>663</v>
      </c>
      <c r="Z639" s="25" t="s">
        <v>663</v>
      </c>
      <c r="AA639" s="25" t="s">
        <v>663</v>
      </c>
      <c r="AB639" s="25"/>
      <c r="AC639" s="25"/>
      <c r="AD639" s="25"/>
      <c r="AE639" s="25" t="s">
        <v>663</v>
      </c>
      <c r="AF639" s="25" t="s">
        <v>663</v>
      </c>
      <c r="AG639" s="25" t="s">
        <v>663</v>
      </c>
      <c r="AH639" s="25" t="s">
        <v>663</v>
      </c>
      <c r="AI639" s="25" t="s">
        <v>663</v>
      </c>
      <c r="AJ639" s="25" t="s">
        <v>663</v>
      </c>
      <c r="AK639" s="25" t="s">
        <v>663</v>
      </c>
      <c r="AL639" s="25" t="s">
        <v>663</v>
      </c>
      <c r="AM639" s="23" t="s">
        <v>2107</v>
      </c>
      <c r="AN639" s="95"/>
      <c r="AO639" s="95"/>
      <c r="AP639" s="96" t="s">
        <v>2129</v>
      </c>
      <c r="AQ639" s="189"/>
      <c r="AR639" s="22"/>
      <c r="AS639" s="22"/>
      <c r="AT639" s="3"/>
      <c r="AU639" s="5">
        <v>16</v>
      </c>
      <c r="AV639" s="118" t="e">
        <v>#VALUE!</v>
      </c>
      <c r="AW639" s="4"/>
      <c r="AX639" s="4"/>
      <c r="AY639" s="4"/>
    </row>
    <row r="640" spans="1:51" ht="25.5" x14ac:dyDescent="0.2">
      <c r="A640" s="43" t="s">
        <v>2130</v>
      </c>
      <c r="B640" s="3" t="s">
        <v>2630</v>
      </c>
      <c r="C640" s="22" t="s">
        <v>2131</v>
      </c>
      <c r="D640" s="31"/>
      <c r="E640" s="233">
        <v>6119</v>
      </c>
      <c r="F640" s="282"/>
      <c r="G640" s="230"/>
      <c r="H640" s="193" t="s">
        <v>2695</v>
      </c>
      <c r="N640" s="25" t="s">
        <v>16</v>
      </c>
      <c r="O640" s="25"/>
      <c r="P640" s="25" t="s">
        <v>16</v>
      </c>
      <c r="Q640" s="25" t="s">
        <v>16</v>
      </c>
      <c r="R640" s="25" t="s">
        <v>663</v>
      </c>
      <c r="S640" s="25" t="s">
        <v>663</v>
      </c>
      <c r="T640" s="25" t="s">
        <v>663</v>
      </c>
      <c r="U640" s="25" t="s">
        <v>663</v>
      </c>
      <c r="V640" s="25"/>
      <c r="W640" s="25" t="s">
        <v>663</v>
      </c>
      <c r="X640" s="25" t="s">
        <v>663</v>
      </c>
      <c r="Y640" s="25" t="s">
        <v>663</v>
      </c>
      <c r="Z640" s="25" t="s">
        <v>663</v>
      </c>
      <c r="AA640" s="25" t="s">
        <v>663</v>
      </c>
      <c r="AB640" s="25"/>
      <c r="AC640" s="25"/>
      <c r="AD640" s="25"/>
      <c r="AE640" s="25" t="s">
        <v>663</v>
      </c>
      <c r="AF640" s="25" t="s">
        <v>663</v>
      </c>
      <c r="AG640" s="25" t="s">
        <v>663</v>
      </c>
      <c r="AH640" s="25" t="s">
        <v>663</v>
      </c>
      <c r="AI640" s="25" t="s">
        <v>663</v>
      </c>
      <c r="AJ640" s="25" t="s">
        <v>663</v>
      </c>
      <c r="AK640" s="25" t="s">
        <v>663</v>
      </c>
      <c r="AL640" s="25" t="s">
        <v>663</v>
      </c>
      <c r="AM640" s="23" t="s">
        <v>2107</v>
      </c>
      <c r="AN640" s="95"/>
      <c r="AO640" s="95"/>
      <c r="AP640" s="96" t="s">
        <v>2129</v>
      </c>
      <c r="AQ640" s="189"/>
      <c r="AR640" s="22"/>
      <c r="AS640" s="22"/>
      <c r="AT640" s="3"/>
      <c r="AU640" s="5">
        <v>8</v>
      </c>
      <c r="AV640" s="118" t="e">
        <v>#VALUE!</v>
      </c>
      <c r="AW640" s="4"/>
      <c r="AX640" s="4"/>
      <c r="AY640" s="4"/>
    </row>
    <row r="641" spans="1:51" ht="25.5" x14ac:dyDescent="0.25">
      <c r="A641" s="45" t="s">
        <v>2132</v>
      </c>
      <c r="B641" s="3" t="s">
        <v>2630</v>
      </c>
      <c r="C641" s="22" t="s">
        <v>2133</v>
      </c>
      <c r="E641" s="193">
        <v>6323</v>
      </c>
      <c r="H641" s="193" t="s">
        <v>2696</v>
      </c>
      <c r="N641" s="25">
        <v>3</v>
      </c>
      <c r="O641" s="25"/>
      <c r="P641" s="25" t="s">
        <v>16</v>
      </c>
      <c r="Q641" s="25" t="s">
        <v>16</v>
      </c>
      <c r="R641" s="25">
        <v>3</v>
      </c>
      <c r="S641" s="25" t="s">
        <v>663</v>
      </c>
      <c r="T641" s="25" t="s">
        <v>663</v>
      </c>
      <c r="U641" s="25" t="s">
        <v>663</v>
      </c>
      <c r="V641" s="25"/>
      <c r="W641" s="25" t="s">
        <v>663</v>
      </c>
      <c r="X641" s="25" t="s">
        <v>663</v>
      </c>
      <c r="Y641" s="25" t="s">
        <v>663</v>
      </c>
      <c r="Z641" s="25" t="s">
        <v>663</v>
      </c>
      <c r="AA641" s="25" t="s">
        <v>663</v>
      </c>
      <c r="AB641" s="25"/>
      <c r="AC641" s="25"/>
      <c r="AD641" s="25"/>
      <c r="AE641" s="25" t="s">
        <v>663</v>
      </c>
      <c r="AF641" s="25" t="s">
        <v>663</v>
      </c>
      <c r="AG641" s="25" t="s">
        <v>663</v>
      </c>
      <c r="AH641" s="25" t="s">
        <v>663</v>
      </c>
      <c r="AI641" s="25" t="s">
        <v>663</v>
      </c>
      <c r="AJ641" s="25" t="s">
        <v>663</v>
      </c>
      <c r="AK641" s="25" t="s">
        <v>663</v>
      </c>
      <c r="AL641" s="25" t="s">
        <v>663</v>
      </c>
      <c r="AM641" s="97" t="s">
        <v>2134</v>
      </c>
      <c r="AN641" s="95">
        <v>7177492</v>
      </c>
      <c r="AO641" s="95"/>
      <c r="AP641" s="96" t="s">
        <v>2129</v>
      </c>
      <c r="AQ641" s="189"/>
      <c r="AR641" s="22" t="s">
        <v>2135</v>
      </c>
      <c r="AS641" s="22"/>
      <c r="AT641" s="3"/>
      <c r="AU641" s="5">
        <v>8</v>
      </c>
      <c r="AV641" s="118" t="e">
        <v>#VALUE!</v>
      </c>
      <c r="AW641" s="4"/>
      <c r="AX641" s="4"/>
      <c r="AY641" s="4"/>
    </row>
    <row r="642" spans="1:51" ht="25.5" x14ac:dyDescent="0.2">
      <c r="A642" s="43" t="s">
        <v>2136</v>
      </c>
      <c r="B642" s="3" t="s">
        <v>2630</v>
      </c>
      <c r="C642" s="22" t="s">
        <v>2137</v>
      </c>
      <c r="E642" s="193">
        <v>6322</v>
      </c>
      <c r="H642" s="193" t="s">
        <v>2697</v>
      </c>
      <c r="N642" s="25" t="s">
        <v>16</v>
      </c>
      <c r="O642" s="25"/>
      <c r="P642" s="25" t="s">
        <v>16</v>
      </c>
      <c r="Q642" s="25" t="s">
        <v>16</v>
      </c>
      <c r="R642" s="25" t="s">
        <v>663</v>
      </c>
      <c r="S642" s="25" t="s">
        <v>663</v>
      </c>
      <c r="T642" s="25" t="s">
        <v>663</v>
      </c>
      <c r="U642" s="25" t="s">
        <v>663</v>
      </c>
      <c r="V642" s="25"/>
      <c r="W642" s="25" t="s">
        <v>663</v>
      </c>
      <c r="X642" s="25" t="s">
        <v>663</v>
      </c>
      <c r="Y642" s="25" t="s">
        <v>663</v>
      </c>
      <c r="Z642" s="25" t="s">
        <v>663</v>
      </c>
      <c r="AA642" s="25" t="s">
        <v>663</v>
      </c>
      <c r="AB642" s="25"/>
      <c r="AC642" s="25"/>
      <c r="AD642" s="25"/>
      <c r="AE642" s="25" t="s">
        <v>663</v>
      </c>
      <c r="AF642" s="25" t="s">
        <v>663</v>
      </c>
      <c r="AG642" s="25" t="s">
        <v>663</v>
      </c>
      <c r="AH642" s="25" t="s">
        <v>663</v>
      </c>
      <c r="AI642" s="25" t="s">
        <v>663</v>
      </c>
      <c r="AJ642" s="25" t="s">
        <v>663</v>
      </c>
      <c r="AK642" s="25" t="s">
        <v>663</v>
      </c>
      <c r="AL642" s="25" t="s">
        <v>663</v>
      </c>
      <c r="AM642" s="23" t="s">
        <v>2123</v>
      </c>
      <c r="AN642" s="95"/>
      <c r="AO642" s="95"/>
      <c r="AP642" s="96" t="s">
        <v>2129</v>
      </c>
      <c r="AQ642" s="189"/>
      <c r="AR642" s="22"/>
      <c r="AS642" s="22"/>
      <c r="AT642" s="3"/>
      <c r="AU642" s="5">
        <v>8</v>
      </c>
      <c r="AV642" s="118" t="e">
        <v>#VALUE!</v>
      </c>
      <c r="AW642" s="4"/>
      <c r="AX642" s="4"/>
      <c r="AY642" s="4"/>
    </row>
    <row r="643" spans="1:51" ht="25.5" x14ac:dyDescent="0.2">
      <c r="A643" s="43" t="s">
        <v>2138</v>
      </c>
      <c r="B643" s="3" t="s">
        <v>2630</v>
      </c>
      <c r="C643" s="22" t="s">
        <v>2139</v>
      </c>
      <c r="D643" s="31"/>
      <c r="E643" s="233">
        <v>182</v>
      </c>
      <c r="F643" s="282"/>
      <c r="G643" s="230"/>
      <c r="H643" s="193" t="s">
        <v>2698</v>
      </c>
      <c r="N643" s="25" t="s">
        <v>16</v>
      </c>
      <c r="O643" s="25"/>
      <c r="P643" s="25" t="s">
        <v>16</v>
      </c>
      <c r="Q643" s="25" t="s">
        <v>16</v>
      </c>
      <c r="R643" s="25" t="s">
        <v>663</v>
      </c>
      <c r="S643" s="25" t="s">
        <v>663</v>
      </c>
      <c r="T643" s="25" t="s">
        <v>663</v>
      </c>
      <c r="U643" s="25" t="s">
        <v>663</v>
      </c>
      <c r="V643" s="25"/>
      <c r="W643" s="25" t="s">
        <v>663</v>
      </c>
      <c r="X643" s="25" t="s">
        <v>663</v>
      </c>
      <c r="Y643" s="25" t="s">
        <v>663</v>
      </c>
      <c r="Z643" s="25" t="s">
        <v>663</v>
      </c>
      <c r="AA643" s="25" t="s">
        <v>663</v>
      </c>
      <c r="AB643" s="25"/>
      <c r="AC643" s="25"/>
      <c r="AD643" s="25"/>
      <c r="AE643" s="25" t="s">
        <v>663</v>
      </c>
      <c r="AF643" s="25" t="s">
        <v>663</v>
      </c>
      <c r="AG643" s="25" t="s">
        <v>663</v>
      </c>
      <c r="AH643" s="25" t="s">
        <v>663</v>
      </c>
      <c r="AI643" s="25" t="s">
        <v>663</v>
      </c>
      <c r="AJ643" s="25" t="s">
        <v>663</v>
      </c>
      <c r="AK643" s="25" t="s">
        <v>663</v>
      </c>
      <c r="AL643" s="25" t="s">
        <v>663</v>
      </c>
      <c r="AM643" s="23" t="s">
        <v>2107</v>
      </c>
      <c r="AN643" s="95"/>
      <c r="AO643" s="95"/>
      <c r="AP643" s="96" t="s">
        <v>2129</v>
      </c>
      <c r="AQ643" s="189"/>
      <c r="AR643" s="22"/>
      <c r="AS643" s="22"/>
      <c r="AT643" s="3"/>
      <c r="AU643" s="5">
        <v>8</v>
      </c>
      <c r="AV643" s="118" t="e">
        <v>#VALUE!</v>
      </c>
      <c r="AW643" s="4"/>
      <c r="AX643" s="4"/>
      <c r="AY643" s="4"/>
    </row>
    <row r="644" spans="1:51" ht="25.5" x14ac:dyDescent="0.2">
      <c r="A644" s="43" t="s">
        <v>2140</v>
      </c>
      <c r="B644" s="3" t="s">
        <v>2630</v>
      </c>
      <c r="C644" s="22" t="s">
        <v>2141</v>
      </c>
      <c r="D644" s="31"/>
      <c r="E644" s="233">
        <v>181</v>
      </c>
      <c r="F644" s="282"/>
      <c r="G644" s="230"/>
      <c r="H644" s="193" t="s">
        <v>2699</v>
      </c>
      <c r="N644" s="25" t="s">
        <v>16</v>
      </c>
      <c r="O644" s="25"/>
      <c r="P644" s="25" t="s">
        <v>16</v>
      </c>
      <c r="Q644" s="25" t="s">
        <v>16</v>
      </c>
      <c r="R644" s="25" t="s">
        <v>663</v>
      </c>
      <c r="S644" s="25" t="s">
        <v>663</v>
      </c>
      <c r="T644" s="25" t="s">
        <v>663</v>
      </c>
      <c r="U644" s="25" t="s">
        <v>663</v>
      </c>
      <c r="V644" s="25"/>
      <c r="W644" s="25" t="s">
        <v>663</v>
      </c>
      <c r="X644" s="25" t="s">
        <v>663</v>
      </c>
      <c r="Y644" s="25" t="s">
        <v>663</v>
      </c>
      <c r="Z644" s="25" t="s">
        <v>663</v>
      </c>
      <c r="AA644" s="25" t="s">
        <v>663</v>
      </c>
      <c r="AB644" s="25"/>
      <c r="AC644" s="25"/>
      <c r="AD644" s="25"/>
      <c r="AE644" s="25" t="s">
        <v>663</v>
      </c>
      <c r="AF644" s="25" t="s">
        <v>663</v>
      </c>
      <c r="AG644" s="25" t="s">
        <v>663</v>
      </c>
      <c r="AH644" s="25" t="s">
        <v>663</v>
      </c>
      <c r="AI644" s="25" t="s">
        <v>663</v>
      </c>
      <c r="AJ644" s="25" t="s">
        <v>663</v>
      </c>
      <c r="AK644" s="25" t="s">
        <v>663</v>
      </c>
      <c r="AL644" s="25" t="s">
        <v>663</v>
      </c>
      <c r="AM644" s="23" t="s">
        <v>2107</v>
      </c>
      <c r="AN644" s="95"/>
      <c r="AO644" s="95"/>
      <c r="AP644" s="96" t="s">
        <v>2129</v>
      </c>
      <c r="AQ644" s="189"/>
      <c r="AR644" s="22"/>
      <c r="AS644" s="22"/>
      <c r="AT644" s="3"/>
      <c r="AU644" s="5">
        <v>8</v>
      </c>
      <c r="AV644" s="118" t="e">
        <v>#VALUE!</v>
      </c>
      <c r="AW644" s="4"/>
      <c r="AX644" s="4"/>
      <c r="AY644" s="4"/>
    </row>
    <row r="645" spans="1:51" ht="25.5" x14ac:dyDescent="0.2">
      <c r="A645" s="46" t="s">
        <v>2112</v>
      </c>
      <c r="B645" s="3" t="s">
        <v>1106</v>
      </c>
      <c r="C645" s="22" t="s">
        <v>2113</v>
      </c>
      <c r="E645" s="193" t="s">
        <v>2579</v>
      </c>
      <c r="H645" s="193" t="s">
        <v>2700</v>
      </c>
      <c r="N645" s="25" t="s">
        <v>16</v>
      </c>
      <c r="O645" s="25"/>
      <c r="P645" s="25" t="s">
        <v>16</v>
      </c>
      <c r="Q645" s="25" t="s">
        <v>16</v>
      </c>
      <c r="R645" s="25" t="s">
        <v>663</v>
      </c>
      <c r="S645" s="25" t="s">
        <v>663</v>
      </c>
      <c r="T645" s="25" t="s">
        <v>663</v>
      </c>
      <c r="U645" s="25" t="s">
        <v>663</v>
      </c>
      <c r="V645" s="25"/>
      <c r="W645" s="25" t="s">
        <v>663</v>
      </c>
      <c r="X645" s="25" t="s">
        <v>663</v>
      </c>
      <c r="Y645" s="25" t="s">
        <v>663</v>
      </c>
      <c r="Z645" s="25" t="s">
        <v>663</v>
      </c>
      <c r="AA645" s="25" t="s">
        <v>663</v>
      </c>
      <c r="AB645" s="25"/>
      <c r="AC645" s="25"/>
      <c r="AD645" s="25"/>
      <c r="AE645" s="25" t="s">
        <v>663</v>
      </c>
      <c r="AF645" s="25" t="s">
        <v>663</v>
      </c>
      <c r="AG645" s="25" t="s">
        <v>663</v>
      </c>
      <c r="AH645" s="25" t="s">
        <v>663</v>
      </c>
      <c r="AI645" s="25" t="s">
        <v>663</v>
      </c>
      <c r="AJ645" s="25" t="s">
        <v>663</v>
      </c>
      <c r="AK645" s="25" t="s">
        <v>663</v>
      </c>
      <c r="AL645" s="25" t="s">
        <v>663</v>
      </c>
      <c r="AM645" s="23" t="s">
        <v>2107</v>
      </c>
      <c r="AN645" s="95"/>
      <c r="AO645" s="95"/>
      <c r="AP645" s="96" t="s">
        <v>2129</v>
      </c>
      <c r="AQ645" s="189"/>
      <c r="AR645" s="22"/>
      <c r="AS645" s="22"/>
      <c r="AT645" s="3"/>
      <c r="AU645" s="5">
        <v>8</v>
      </c>
      <c r="AV645" s="118" t="e">
        <v>#VALUE!</v>
      </c>
      <c r="AW645" s="4"/>
      <c r="AX645" s="4"/>
      <c r="AY645" s="4"/>
    </row>
    <row r="646" spans="1:51" ht="25.5" x14ac:dyDescent="0.25">
      <c r="A646" s="47" t="s">
        <v>832</v>
      </c>
      <c r="B646" s="74" t="s">
        <v>811</v>
      </c>
      <c r="C646" s="32" t="s">
        <v>833</v>
      </c>
      <c r="D646" s="31"/>
      <c r="E646" s="233" t="s">
        <v>2517</v>
      </c>
      <c r="F646" s="282"/>
      <c r="G646" s="230"/>
      <c r="H646" s="233" t="s">
        <v>2701</v>
      </c>
      <c r="I646" s="233"/>
      <c r="K646" s="233"/>
      <c r="L646" s="31"/>
      <c r="N646" s="25" t="s">
        <v>16</v>
      </c>
      <c r="O646" s="25"/>
      <c r="P646" s="25" t="s">
        <v>16</v>
      </c>
      <c r="Q646" s="25" t="s">
        <v>16</v>
      </c>
      <c r="R646" s="25" t="s">
        <v>663</v>
      </c>
      <c r="S646" s="25" t="s">
        <v>663</v>
      </c>
      <c r="T646" s="25" t="s">
        <v>663</v>
      </c>
      <c r="U646" s="25" t="s">
        <v>663</v>
      </c>
      <c r="V646" s="25"/>
      <c r="W646" s="25" t="s">
        <v>663</v>
      </c>
      <c r="X646" s="25" t="s">
        <v>663</v>
      </c>
      <c r="Y646" s="25" t="s">
        <v>663</v>
      </c>
      <c r="Z646" s="25" t="s">
        <v>663</v>
      </c>
      <c r="AA646" s="25" t="s">
        <v>663</v>
      </c>
      <c r="AB646" s="25"/>
      <c r="AC646" s="25"/>
      <c r="AD646" s="25"/>
      <c r="AE646" s="25" t="s">
        <v>663</v>
      </c>
      <c r="AF646" s="25" t="s">
        <v>663</v>
      </c>
      <c r="AG646" s="25" t="s">
        <v>663</v>
      </c>
      <c r="AH646" s="25" t="s">
        <v>663</v>
      </c>
      <c r="AI646" s="25" t="s">
        <v>663</v>
      </c>
      <c r="AJ646" s="25" t="s">
        <v>663</v>
      </c>
      <c r="AK646" s="25" t="s">
        <v>663</v>
      </c>
      <c r="AL646" s="25" t="s">
        <v>663</v>
      </c>
      <c r="AM646" s="23" t="s">
        <v>2107</v>
      </c>
      <c r="AN646" s="95"/>
      <c r="AO646" s="95"/>
      <c r="AP646" s="96" t="s">
        <v>2129</v>
      </c>
      <c r="AQ646" s="189"/>
      <c r="AR646" s="22"/>
      <c r="AS646" s="22"/>
      <c r="AT646" s="3"/>
      <c r="AU646" s="5">
        <v>16</v>
      </c>
      <c r="AV646" s="118" t="e">
        <v>#VALUE!</v>
      </c>
      <c r="AW646" s="4"/>
      <c r="AX646" s="4"/>
      <c r="AY646" s="4"/>
    </row>
    <row r="647" spans="1:51" ht="15" x14ac:dyDescent="0.2">
      <c r="A647" s="43"/>
      <c r="B647" s="3"/>
      <c r="C647" s="22"/>
      <c r="E647" s="244"/>
      <c r="F647" s="263"/>
      <c r="G647" s="264"/>
      <c r="N647" s="25"/>
      <c r="O647" s="25"/>
      <c r="P647" s="25"/>
      <c r="Q647" s="25"/>
      <c r="R647" s="25"/>
      <c r="S647" s="25"/>
      <c r="T647" s="25"/>
      <c r="U647" s="25"/>
      <c r="V647" s="25"/>
      <c r="W647" s="25"/>
      <c r="X647" s="25"/>
      <c r="Y647" s="25"/>
      <c r="Z647" s="25"/>
      <c r="AA647" s="25"/>
      <c r="AB647" s="25"/>
      <c r="AC647" s="25"/>
      <c r="AD647" s="25"/>
      <c r="AE647" s="25"/>
      <c r="AF647" s="25"/>
      <c r="AG647" s="25"/>
      <c r="AH647" s="25"/>
      <c r="AI647" s="25"/>
      <c r="AJ647" s="25"/>
      <c r="AK647" s="25"/>
      <c r="AL647" s="25"/>
      <c r="AN647" s="95"/>
      <c r="AO647" s="95"/>
      <c r="AP647" s="96"/>
      <c r="AQ647" s="189"/>
      <c r="AR647" s="22"/>
      <c r="AS647" s="22"/>
      <c r="AT647" s="3"/>
      <c r="AV647" s="118">
        <v>0</v>
      </c>
      <c r="AW647" s="4"/>
      <c r="AX647" s="4"/>
      <c r="AY647" s="4"/>
    </row>
    <row r="648" spans="1:51" ht="15" x14ac:dyDescent="0.2">
      <c r="A648" s="43"/>
      <c r="B648" s="3"/>
      <c r="C648" s="22"/>
      <c r="E648" s="244"/>
      <c r="F648" s="263"/>
      <c r="G648" s="264"/>
      <c r="N648" s="25"/>
      <c r="O648" s="25"/>
      <c r="P648" s="25"/>
      <c r="Q648" s="25"/>
      <c r="R648" s="25"/>
      <c r="S648" s="25"/>
      <c r="T648" s="25"/>
      <c r="U648" s="25"/>
      <c r="V648" s="25"/>
      <c r="W648" s="25"/>
      <c r="X648" s="25"/>
      <c r="Y648" s="25"/>
      <c r="Z648" s="25"/>
      <c r="AA648" s="25"/>
      <c r="AB648" s="25"/>
      <c r="AC648" s="25"/>
      <c r="AD648" s="25"/>
      <c r="AE648" s="25"/>
      <c r="AF648" s="25"/>
      <c r="AG648" s="25"/>
      <c r="AH648" s="25"/>
      <c r="AI648" s="25"/>
      <c r="AJ648" s="25"/>
      <c r="AK648" s="25"/>
      <c r="AL648" s="25"/>
      <c r="AN648" s="95"/>
      <c r="AO648" s="95"/>
      <c r="AP648" s="96"/>
      <c r="AQ648" s="189"/>
      <c r="AR648" s="22"/>
      <c r="AS648" s="22"/>
      <c r="AT648" s="3"/>
      <c r="AV648" s="118">
        <v>0</v>
      </c>
      <c r="AW648" s="4"/>
      <c r="AX648" s="4"/>
      <c r="AY648" s="4"/>
    </row>
    <row r="649" spans="1:51" ht="15" x14ac:dyDescent="0.2">
      <c r="A649" s="43"/>
      <c r="B649" s="3"/>
      <c r="C649" s="22"/>
      <c r="E649" s="244"/>
      <c r="F649" s="263"/>
      <c r="G649" s="264"/>
      <c r="N649" s="25"/>
      <c r="O649" s="25"/>
      <c r="P649" s="25"/>
      <c r="Q649" s="25"/>
      <c r="R649" s="25"/>
      <c r="S649" s="25"/>
      <c r="T649" s="25"/>
      <c r="U649" s="25"/>
      <c r="V649" s="25"/>
      <c r="W649" s="25"/>
      <c r="X649" s="25"/>
      <c r="Y649" s="25"/>
      <c r="Z649" s="25"/>
      <c r="AA649" s="25"/>
      <c r="AB649" s="25"/>
      <c r="AC649" s="25"/>
      <c r="AD649" s="25"/>
      <c r="AE649" s="25"/>
      <c r="AF649" s="25"/>
      <c r="AG649" s="25"/>
      <c r="AH649" s="25"/>
      <c r="AI649" s="25"/>
      <c r="AJ649" s="25"/>
      <c r="AK649" s="25"/>
      <c r="AL649" s="25"/>
      <c r="AN649" s="95"/>
      <c r="AO649" s="95"/>
      <c r="AP649" s="96"/>
      <c r="AQ649" s="189"/>
      <c r="AR649" s="22"/>
      <c r="AS649" s="22"/>
      <c r="AT649" s="3"/>
      <c r="AV649" s="118">
        <v>0</v>
      </c>
      <c r="AW649" s="4"/>
      <c r="AX649" s="4"/>
      <c r="AY649" s="4"/>
    </row>
    <row r="650" spans="1:51" ht="25.5" x14ac:dyDescent="0.2">
      <c r="A650" s="43" t="s">
        <v>2142</v>
      </c>
      <c r="B650" s="3" t="s">
        <v>2630</v>
      </c>
      <c r="C650" s="22" t="s">
        <v>2143</v>
      </c>
      <c r="E650" s="193">
        <v>2277</v>
      </c>
      <c r="H650" s="193" t="s">
        <v>2702</v>
      </c>
      <c r="N650" s="25" t="s">
        <v>16</v>
      </c>
      <c r="O650" s="25"/>
      <c r="P650" s="25" t="s">
        <v>16</v>
      </c>
      <c r="Q650" s="25" t="s">
        <v>16</v>
      </c>
      <c r="R650" s="25" t="s">
        <v>663</v>
      </c>
      <c r="S650" s="25" t="s">
        <v>663</v>
      </c>
      <c r="T650" s="25" t="s">
        <v>663</v>
      </c>
      <c r="U650" s="25" t="s">
        <v>663</v>
      </c>
      <c r="V650" s="25"/>
      <c r="W650" s="25" t="s">
        <v>663</v>
      </c>
      <c r="X650" s="25" t="s">
        <v>663</v>
      </c>
      <c r="Y650" s="25" t="s">
        <v>663</v>
      </c>
      <c r="Z650" s="25" t="s">
        <v>663</v>
      </c>
      <c r="AA650" s="25" t="s">
        <v>663</v>
      </c>
      <c r="AB650" s="25"/>
      <c r="AC650" s="25"/>
      <c r="AD650" s="25"/>
      <c r="AE650" s="25" t="s">
        <v>663</v>
      </c>
      <c r="AF650" s="25" t="s">
        <v>663</v>
      </c>
      <c r="AG650" s="25" t="s">
        <v>663</v>
      </c>
      <c r="AH650" s="25" t="s">
        <v>663</v>
      </c>
      <c r="AI650" s="25" t="s">
        <v>663</v>
      </c>
      <c r="AJ650" s="25" t="s">
        <v>663</v>
      </c>
      <c r="AK650" s="25" t="s">
        <v>663</v>
      </c>
      <c r="AL650" s="25" t="s">
        <v>663</v>
      </c>
      <c r="AM650" s="23" t="s">
        <v>2144</v>
      </c>
      <c r="AN650" s="95"/>
      <c r="AO650" s="95"/>
      <c r="AP650" s="96">
        <f>VLOOKUP(E650,'Monthly AMS report'!$Y$3:$Z$414,2,FALSE)</f>
        <v>43902</v>
      </c>
      <c r="AQ650" s="189"/>
      <c r="AR650" s="22"/>
      <c r="AS650" s="22"/>
      <c r="AT650" s="3"/>
      <c r="AU650" s="5">
        <v>16</v>
      </c>
      <c r="AV650" s="118">
        <v>11</v>
      </c>
      <c r="AW650" s="4"/>
      <c r="AX650" s="4"/>
      <c r="AY650" s="4"/>
    </row>
    <row r="651" spans="1:51" ht="25.5" x14ac:dyDescent="0.2">
      <c r="A651" s="43" t="s">
        <v>2145</v>
      </c>
      <c r="B651" s="3" t="s">
        <v>2630</v>
      </c>
      <c r="C651" s="22" t="s">
        <v>2146</v>
      </c>
      <c r="E651" s="193">
        <v>149</v>
      </c>
      <c r="H651" s="193" t="s">
        <v>2703</v>
      </c>
      <c r="N651" s="25" t="s">
        <v>663</v>
      </c>
      <c r="O651" s="25"/>
      <c r="P651" s="25" t="s">
        <v>16</v>
      </c>
      <c r="Q651" s="25" t="s">
        <v>16</v>
      </c>
      <c r="R651" s="25" t="s">
        <v>663</v>
      </c>
      <c r="S651" s="25" t="s">
        <v>663</v>
      </c>
      <c r="T651" s="25" t="s">
        <v>663</v>
      </c>
      <c r="U651" s="25" t="s">
        <v>663</v>
      </c>
      <c r="V651" s="25"/>
      <c r="W651" s="25" t="s">
        <v>663</v>
      </c>
      <c r="X651" s="25" t="s">
        <v>663</v>
      </c>
      <c r="Y651" s="25" t="s">
        <v>663</v>
      </c>
      <c r="Z651" s="25" t="s">
        <v>663</v>
      </c>
      <c r="AA651" s="25" t="s">
        <v>663</v>
      </c>
      <c r="AB651" s="25"/>
      <c r="AC651" s="25"/>
      <c r="AD651" s="25"/>
      <c r="AE651" s="25" t="s">
        <v>663</v>
      </c>
      <c r="AF651" s="25" t="s">
        <v>663</v>
      </c>
      <c r="AG651" s="25" t="s">
        <v>663</v>
      </c>
      <c r="AH651" s="25" t="s">
        <v>663</v>
      </c>
      <c r="AI651" s="25" t="s">
        <v>663</v>
      </c>
      <c r="AJ651" s="25" t="s">
        <v>663</v>
      </c>
      <c r="AK651" s="25" t="s">
        <v>663</v>
      </c>
      <c r="AL651" s="25" t="s">
        <v>663</v>
      </c>
      <c r="AM651" s="23" t="s">
        <v>2147</v>
      </c>
      <c r="AN651" s="95"/>
      <c r="AO651" s="95"/>
      <c r="AP651" s="96">
        <f>VLOOKUP(E651,'Monthly AMS report'!$Y$3:$Z$414,2,FALSE)</f>
        <v>43929</v>
      </c>
      <c r="AQ651" s="189"/>
      <c r="AR651" s="22"/>
      <c r="AS651" s="22"/>
      <c r="AT651" s="3"/>
      <c r="AU651" s="5">
        <v>16</v>
      </c>
      <c r="AV651" s="118">
        <v>15</v>
      </c>
      <c r="AW651" s="4"/>
      <c r="AX651" s="4"/>
      <c r="AY651" s="4"/>
    </row>
    <row r="652" spans="1:51" ht="25.5" x14ac:dyDescent="0.2">
      <c r="A652" s="43" t="s">
        <v>2148</v>
      </c>
      <c r="B652" s="3" t="s">
        <v>2630</v>
      </c>
      <c r="C652" s="22" t="s">
        <v>2149</v>
      </c>
      <c r="E652" s="193">
        <v>166</v>
      </c>
      <c r="H652" s="193" t="s">
        <v>2704</v>
      </c>
      <c r="N652" s="25" t="s">
        <v>663</v>
      </c>
      <c r="O652" s="25"/>
      <c r="P652" s="25" t="s">
        <v>16</v>
      </c>
      <c r="Q652" s="25" t="s">
        <v>16</v>
      </c>
      <c r="R652" s="25" t="s">
        <v>663</v>
      </c>
      <c r="S652" s="25" t="s">
        <v>663</v>
      </c>
      <c r="T652" s="25" t="s">
        <v>663</v>
      </c>
      <c r="U652" s="25" t="s">
        <v>663</v>
      </c>
      <c r="V652" s="25"/>
      <c r="W652" s="25" t="s">
        <v>663</v>
      </c>
      <c r="X652" s="25" t="s">
        <v>663</v>
      </c>
      <c r="Y652" s="25" t="s">
        <v>663</v>
      </c>
      <c r="Z652" s="25" t="s">
        <v>663</v>
      </c>
      <c r="AA652" s="25" t="s">
        <v>663</v>
      </c>
      <c r="AB652" s="25"/>
      <c r="AC652" s="25"/>
      <c r="AD652" s="25"/>
      <c r="AE652" s="25" t="s">
        <v>663</v>
      </c>
      <c r="AF652" s="25" t="s">
        <v>663</v>
      </c>
      <c r="AG652" s="25" t="s">
        <v>663</v>
      </c>
      <c r="AH652" s="25" t="s">
        <v>663</v>
      </c>
      <c r="AI652" s="25" t="s">
        <v>663</v>
      </c>
      <c r="AJ652" s="25" t="s">
        <v>663</v>
      </c>
      <c r="AK652" s="25" t="s">
        <v>663</v>
      </c>
      <c r="AL652" s="25" t="s">
        <v>663</v>
      </c>
      <c r="AM652" s="23" t="s">
        <v>2147</v>
      </c>
      <c r="AN652" s="95"/>
      <c r="AO652" s="95"/>
      <c r="AP652" s="96">
        <f>VLOOKUP(E652,'Monthly AMS report'!$Y$3:$Z$414,2,FALSE)</f>
        <v>43929</v>
      </c>
      <c r="AQ652" s="189"/>
      <c r="AR652" s="22"/>
      <c r="AS652" s="22"/>
      <c r="AT652" s="3"/>
      <c r="AU652" s="5">
        <v>16</v>
      </c>
      <c r="AV652" s="118">
        <v>15</v>
      </c>
      <c r="AW652" s="4"/>
      <c r="AX652" s="4"/>
      <c r="AY652" s="4"/>
    </row>
    <row r="653" spans="1:51" ht="25.5" x14ac:dyDescent="0.2">
      <c r="A653" s="43" t="s">
        <v>2150</v>
      </c>
      <c r="B653" s="3" t="s">
        <v>2630</v>
      </c>
      <c r="C653" s="22" t="s">
        <v>2151</v>
      </c>
      <c r="E653" s="193">
        <v>7246</v>
      </c>
      <c r="H653" s="193" t="s">
        <v>2705</v>
      </c>
      <c r="N653" s="25" t="s">
        <v>16</v>
      </c>
      <c r="O653" s="25"/>
      <c r="P653" s="25" t="s">
        <v>16</v>
      </c>
      <c r="Q653" s="25" t="s">
        <v>16</v>
      </c>
      <c r="R653" s="25" t="s">
        <v>663</v>
      </c>
      <c r="S653" s="25" t="s">
        <v>663</v>
      </c>
      <c r="T653" s="25" t="s">
        <v>663</v>
      </c>
      <c r="U653" s="25" t="s">
        <v>663</v>
      </c>
      <c r="V653" s="25"/>
      <c r="W653" s="25" t="s">
        <v>663</v>
      </c>
      <c r="X653" s="25" t="s">
        <v>663</v>
      </c>
      <c r="Y653" s="25" t="s">
        <v>663</v>
      </c>
      <c r="Z653" s="25" t="s">
        <v>663</v>
      </c>
      <c r="AA653" s="25" t="s">
        <v>663</v>
      </c>
      <c r="AB653" s="25"/>
      <c r="AC653" s="25"/>
      <c r="AD653" s="25"/>
      <c r="AE653" s="25" t="s">
        <v>663</v>
      </c>
      <c r="AF653" s="25" t="s">
        <v>663</v>
      </c>
      <c r="AG653" s="25" t="s">
        <v>663</v>
      </c>
      <c r="AH653" s="25" t="s">
        <v>663</v>
      </c>
      <c r="AI653" s="25" t="s">
        <v>663</v>
      </c>
      <c r="AJ653" s="25" t="s">
        <v>663</v>
      </c>
      <c r="AK653" s="25" t="s">
        <v>663</v>
      </c>
      <c r="AL653" s="25" t="s">
        <v>663</v>
      </c>
      <c r="AM653" s="23" t="s">
        <v>2152</v>
      </c>
      <c r="AN653" s="95"/>
      <c r="AO653" s="95"/>
      <c r="AP653" s="96">
        <f>VLOOKUP(E653,'Monthly AMS report'!$Y$3:$Z$414,2,FALSE)</f>
        <v>43643</v>
      </c>
      <c r="AQ653" s="189"/>
      <c r="AR653" s="22"/>
      <c r="AS653" s="22"/>
      <c r="AT653" s="3"/>
      <c r="AU653" s="5">
        <v>29</v>
      </c>
      <c r="AV653" s="118">
        <v>26</v>
      </c>
      <c r="AW653" s="4"/>
      <c r="AX653" s="4"/>
      <c r="AY653" s="4"/>
    </row>
    <row r="654" spans="1:51" ht="25.5" x14ac:dyDescent="0.2">
      <c r="A654" s="43" t="s">
        <v>2153</v>
      </c>
      <c r="B654" s="3" t="s">
        <v>2630</v>
      </c>
      <c r="C654" s="22" t="s">
        <v>2154</v>
      </c>
      <c r="E654" s="193">
        <v>2190</v>
      </c>
      <c r="H654" s="193" t="s">
        <v>2706</v>
      </c>
      <c r="N654" s="25" t="s">
        <v>663</v>
      </c>
      <c r="O654" s="25"/>
      <c r="P654" s="25" t="s">
        <v>16</v>
      </c>
      <c r="Q654" s="25" t="s">
        <v>16</v>
      </c>
      <c r="R654" s="25" t="s">
        <v>663</v>
      </c>
      <c r="S654" s="25" t="s">
        <v>663</v>
      </c>
      <c r="T654" s="25" t="s">
        <v>663</v>
      </c>
      <c r="U654" s="25" t="s">
        <v>663</v>
      </c>
      <c r="V654" s="25"/>
      <c r="W654" s="25" t="s">
        <v>663</v>
      </c>
      <c r="X654" s="25" t="s">
        <v>663</v>
      </c>
      <c r="Y654" s="25" t="s">
        <v>663</v>
      </c>
      <c r="Z654" s="25" t="s">
        <v>663</v>
      </c>
      <c r="AA654" s="25" t="s">
        <v>663</v>
      </c>
      <c r="AB654" s="25"/>
      <c r="AC654" s="25"/>
      <c r="AD654" s="25"/>
      <c r="AE654" s="25" t="s">
        <v>663</v>
      </c>
      <c r="AF654" s="25" t="s">
        <v>663</v>
      </c>
      <c r="AG654" s="25" t="s">
        <v>663</v>
      </c>
      <c r="AH654" s="25" t="s">
        <v>663</v>
      </c>
      <c r="AI654" s="25" t="s">
        <v>663</v>
      </c>
      <c r="AJ654" s="25" t="s">
        <v>663</v>
      </c>
      <c r="AK654" s="25" t="s">
        <v>663</v>
      </c>
      <c r="AL654" s="25" t="s">
        <v>663</v>
      </c>
      <c r="AM654" s="23" t="s">
        <v>2147</v>
      </c>
      <c r="AN654" s="95"/>
      <c r="AO654" s="95"/>
      <c r="AP654" s="96">
        <f>VLOOKUP(E654,'Monthly AMS report'!$Y$3:$Z$414,2,FALSE)</f>
        <v>43936</v>
      </c>
      <c r="AQ654" s="189"/>
      <c r="AR654" s="22"/>
      <c r="AS654" s="22"/>
      <c r="AT654" s="3"/>
      <c r="AU654" s="5">
        <v>16</v>
      </c>
      <c r="AV654" s="118">
        <v>16</v>
      </c>
      <c r="AW654" s="4"/>
      <c r="AX654" s="4"/>
      <c r="AY654" s="4"/>
    </row>
    <row r="655" spans="1:51" ht="15" x14ac:dyDescent="0.2">
      <c r="A655" s="43"/>
      <c r="B655" s="3"/>
      <c r="C655" s="22"/>
      <c r="E655" s="244"/>
      <c r="F655" s="263"/>
      <c r="G655" s="264"/>
      <c r="N655" s="25"/>
      <c r="O655" s="25"/>
      <c r="P655" s="25"/>
      <c r="Q655" s="25"/>
      <c r="R655" s="25"/>
      <c r="S655" s="25"/>
      <c r="T655" s="25"/>
      <c r="U655" s="25"/>
      <c r="V655" s="25"/>
      <c r="W655" s="25"/>
      <c r="X655" s="25"/>
      <c r="Y655" s="25"/>
      <c r="Z655" s="25"/>
      <c r="AA655" s="25"/>
      <c r="AB655" s="25"/>
      <c r="AC655" s="25"/>
      <c r="AD655" s="25"/>
      <c r="AE655" s="25"/>
      <c r="AF655" s="25"/>
      <c r="AG655" s="25"/>
      <c r="AH655" s="25"/>
      <c r="AI655" s="25"/>
      <c r="AJ655" s="25"/>
      <c r="AK655" s="25"/>
      <c r="AL655" s="25"/>
      <c r="AN655" s="95"/>
      <c r="AO655" s="95"/>
      <c r="AP655" s="96"/>
      <c r="AQ655" s="189"/>
      <c r="AR655" s="22"/>
      <c r="AS655" s="22"/>
      <c r="AT655" s="3"/>
      <c r="AV655" s="118">
        <v>0</v>
      </c>
      <c r="AW655" s="4"/>
      <c r="AX655" s="4"/>
      <c r="AY655" s="4"/>
    </row>
    <row r="656" spans="1:51" ht="15" x14ac:dyDescent="0.2">
      <c r="A656" s="43"/>
      <c r="B656" s="3"/>
      <c r="C656" s="22"/>
      <c r="E656" s="244"/>
      <c r="F656" s="263"/>
      <c r="G656" s="264"/>
      <c r="N656" s="25"/>
      <c r="O656" s="25"/>
      <c r="P656" s="25"/>
      <c r="Q656" s="25"/>
      <c r="R656" s="25"/>
      <c r="S656" s="25"/>
      <c r="T656" s="25"/>
      <c r="U656" s="25"/>
      <c r="V656" s="25"/>
      <c r="W656" s="25"/>
      <c r="X656" s="25"/>
      <c r="Y656" s="25"/>
      <c r="Z656" s="25"/>
      <c r="AA656" s="25"/>
      <c r="AB656" s="25"/>
      <c r="AC656" s="25"/>
      <c r="AD656" s="25"/>
      <c r="AE656" s="25"/>
      <c r="AF656" s="25"/>
      <c r="AG656" s="25"/>
      <c r="AH656" s="25"/>
      <c r="AI656" s="25"/>
      <c r="AJ656" s="25"/>
      <c r="AK656" s="25"/>
      <c r="AL656" s="25"/>
      <c r="AN656" s="95"/>
      <c r="AO656" s="95"/>
      <c r="AP656" s="96"/>
      <c r="AQ656" s="189"/>
      <c r="AR656" s="22"/>
      <c r="AS656" s="22"/>
      <c r="AT656" s="3"/>
      <c r="AV656" s="118">
        <v>0</v>
      </c>
      <c r="AW656" s="4"/>
      <c r="AX656" s="4"/>
      <c r="AY656" s="4"/>
    </row>
    <row r="657" spans="1:51" ht="25.5" x14ac:dyDescent="0.2">
      <c r="A657" s="43" t="s">
        <v>2155</v>
      </c>
      <c r="B657" s="3" t="s">
        <v>1106</v>
      </c>
      <c r="C657" s="22" t="s">
        <v>2156</v>
      </c>
      <c r="E657" s="193">
        <v>3344</v>
      </c>
      <c r="H657" s="193" t="s">
        <v>2707</v>
      </c>
      <c r="N657" s="25" t="s">
        <v>16</v>
      </c>
      <c r="O657" s="25"/>
      <c r="P657" s="25" t="s">
        <v>16</v>
      </c>
      <c r="Q657" s="25" t="s">
        <v>663</v>
      </c>
      <c r="R657" s="25" t="s">
        <v>663</v>
      </c>
      <c r="S657" s="25" t="s">
        <v>663</v>
      </c>
      <c r="T657" s="25" t="s">
        <v>663</v>
      </c>
      <c r="U657" s="25" t="s">
        <v>663</v>
      </c>
      <c r="V657" s="25"/>
      <c r="W657" s="25" t="s">
        <v>663</v>
      </c>
      <c r="X657" s="25" t="s">
        <v>663</v>
      </c>
      <c r="Y657" s="25" t="s">
        <v>663</v>
      </c>
      <c r="Z657" s="25" t="s">
        <v>663</v>
      </c>
      <c r="AA657" s="25" t="s">
        <v>663</v>
      </c>
      <c r="AB657" s="25"/>
      <c r="AC657" s="25"/>
      <c r="AD657" s="25"/>
      <c r="AE657" s="25" t="s">
        <v>663</v>
      </c>
      <c r="AF657" s="25" t="s">
        <v>663</v>
      </c>
      <c r="AG657" s="25" t="s">
        <v>663</v>
      </c>
      <c r="AH657" s="25" t="s">
        <v>663</v>
      </c>
      <c r="AI657" s="25" t="s">
        <v>663</v>
      </c>
      <c r="AJ657" s="25" t="s">
        <v>663</v>
      </c>
      <c r="AK657" s="25" t="s">
        <v>663</v>
      </c>
      <c r="AL657" s="25" t="s">
        <v>663</v>
      </c>
      <c r="AM657" s="25" t="s">
        <v>2107</v>
      </c>
      <c r="AN657" s="95"/>
      <c r="AO657" s="95"/>
      <c r="AP657" s="96">
        <f>VLOOKUP(E657,'Monthly AMS report'!$D$4:$E$409,2,FALSE)</f>
        <v>43769</v>
      </c>
      <c r="AQ657" s="189"/>
      <c r="AR657" s="22"/>
      <c r="AS657" s="22"/>
      <c r="AT657" s="3"/>
      <c r="AU657" s="5">
        <v>26</v>
      </c>
      <c r="AV657" s="118">
        <v>44</v>
      </c>
      <c r="AW657" s="4"/>
      <c r="AX657" s="4"/>
      <c r="AY657" s="4"/>
    </row>
    <row r="658" spans="1:51" ht="25.5" x14ac:dyDescent="0.2">
      <c r="A658" s="43" t="s">
        <v>2157</v>
      </c>
      <c r="B658" s="3" t="s">
        <v>1106</v>
      </c>
      <c r="C658" s="22" t="s">
        <v>2158</v>
      </c>
      <c r="E658" s="193">
        <v>4060</v>
      </c>
      <c r="H658" s="193" t="s">
        <v>2708</v>
      </c>
      <c r="N658" s="25" t="s">
        <v>16</v>
      </c>
      <c r="O658" s="25"/>
      <c r="P658" s="25" t="s">
        <v>16</v>
      </c>
      <c r="Q658" s="25" t="s">
        <v>663</v>
      </c>
      <c r="R658" s="25" t="s">
        <v>663</v>
      </c>
      <c r="S658" s="25" t="s">
        <v>663</v>
      </c>
      <c r="T658" s="25" t="s">
        <v>663</v>
      </c>
      <c r="U658" s="25" t="s">
        <v>663</v>
      </c>
      <c r="V658" s="25"/>
      <c r="W658" s="25" t="s">
        <v>663</v>
      </c>
      <c r="X658" s="25" t="s">
        <v>663</v>
      </c>
      <c r="Y658" s="25" t="s">
        <v>663</v>
      </c>
      <c r="Z658" s="25" t="s">
        <v>663</v>
      </c>
      <c r="AA658" s="25" t="s">
        <v>663</v>
      </c>
      <c r="AB658" s="25"/>
      <c r="AC658" s="25"/>
      <c r="AD658" s="25"/>
      <c r="AE658" s="25" t="s">
        <v>663</v>
      </c>
      <c r="AF658" s="25" t="s">
        <v>663</v>
      </c>
      <c r="AG658" s="25" t="s">
        <v>663</v>
      </c>
      <c r="AH658" s="25" t="s">
        <v>663</v>
      </c>
      <c r="AI658" s="25" t="s">
        <v>663</v>
      </c>
      <c r="AJ658" s="25" t="s">
        <v>663</v>
      </c>
      <c r="AK658" s="25" t="s">
        <v>663</v>
      </c>
      <c r="AL658" s="25" t="s">
        <v>663</v>
      </c>
      <c r="AM658" s="25" t="s">
        <v>2107</v>
      </c>
      <c r="AN658" s="95"/>
      <c r="AO658" s="95"/>
      <c r="AP658" s="96">
        <f>VLOOKUP(E658,'Monthly AMS report'!$D$4:$E$409,2,FALSE)</f>
        <v>43769</v>
      </c>
      <c r="AQ658" s="189"/>
      <c r="AR658" s="22"/>
      <c r="AS658" s="22"/>
      <c r="AT658" s="3"/>
      <c r="AU658" s="5">
        <v>18</v>
      </c>
      <c r="AV658" s="118">
        <v>44</v>
      </c>
      <c r="AW658" s="4"/>
      <c r="AX658" s="4"/>
      <c r="AY658" s="4"/>
    </row>
    <row r="659" spans="1:51" ht="25.5" x14ac:dyDescent="0.2">
      <c r="A659" s="43" t="s">
        <v>2159</v>
      </c>
      <c r="B659" s="3" t="s">
        <v>1106</v>
      </c>
      <c r="C659" s="22" t="s">
        <v>2160</v>
      </c>
      <c r="E659" s="193">
        <v>3333</v>
      </c>
      <c r="H659" s="193" t="s">
        <v>2709</v>
      </c>
      <c r="N659" s="25" t="s">
        <v>16</v>
      </c>
      <c r="O659" s="25"/>
      <c r="P659" s="25" t="s">
        <v>16</v>
      </c>
      <c r="Q659" s="25" t="s">
        <v>663</v>
      </c>
      <c r="R659" s="25" t="s">
        <v>663</v>
      </c>
      <c r="S659" s="25" t="s">
        <v>663</v>
      </c>
      <c r="T659" s="25" t="s">
        <v>663</v>
      </c>
      <c r="U659" s="25" t="s">
        <v>663</v>
      </c>
      <c r="V659" s="25"/>
      <c r="W659" s="25" t="s">
        <v>663</v>
      </c>
      <c r="X659" s="25" t="s">
        <v>663</v>
      </c>
      <c r="Y659" s="25" t="s">
        <v>663</v>
      </c>
      <c r="Z659" s="25" t="s">
        <v>663</v>
      </c>
      <c r="AA659" s="25" t="s">
        <v>663</v>
      </c>
      <c r="AB659" s="25"/>
      <c r="AC659" s="25"/>
      <c r="AD659" s="25"/>
      <c r="AE659" s="25" t="s">
        <v>663</v>
      </c>
      <c r="AF659" s="25" t="s">
        <v>663</v>
      </c>
      <c r="AG659" s="25" t="s">
        <v>663</v>
      </c>
      <c r="AH659" s="25" t="s">
        <v>663</v>
      </c>
      <c r="AI659" s="25" t="s">
        <v>663</v>
      </c>
      <c r="AJ659" s="25" t="s">
        <v>663</v>
      </c>
      <c r="AK659" s="25" t="s">
        <v>663</v>
      </c>
      <c r="AL659" s="25" t="s">
        <v>663</v>
      </c>
      <c r="AM659" s="25" t="s">
        <v>2107</v>
      </c>
      <c r="AN659" s="95"/>
      <c r="AO659" s="95"/>
      <c r="AP659" s="96">
        <f>VLOOKUP(E659,'Monthly AMS report'!$D$4:$E$409,2,FALSE)</f>
        <v>43769</v>
      </c>
      <c r="AQ659" s="189"/>
      <c r="AR659" s="22"/>
      <c r="AS659" s="22"/>
      <c r="AT659" s="3"/>
      <c r="AU659" s="5">
        <v>18</v>
      </c>
      <c r="AV659" s="118">
        <v>44</v>
      </c>
      <c r="AW659" s="4"/>
      <c r="AX659" s="4"/>
      <c r="AY659" s="4"/>
    </row>
    <row r="660" spans="1:51" ht="25.5" x14ac:dyDescent="0.2">
      <c r="A660" s="43" t="s">
        <v>2161</v>
      </c>
      <c r="B660" s="3" t="s">
        <v>1106</v>
      </c>
      <c r="C660" s="22" t="s">
        <v>2162</v>
      </c>
      <c r="E660" s="193">
        <v>4098</v>
      </c>
      <c r="H660" s="193" t="s">
        <v>2710</v>
      </c>
      <c r="N660" s="25" t="s">
        <v>16</v>
      </c>
      <c r="O660" s="25"/>
      <c r="P660" s="25" t="s">
        <v>16</v>
      </c>
      <c r="Q660" s="25" t="s">
        <v>663</v>
      </c>
      <c r="R660" s="25" t="s">
        <v>663</v>
      </c>
      <c r="S660" s="25" t="s">
        <v>663</v>
      </c>
      <c r="T660" s="25" t="s">
        <v>663</v>
      </c>
      <c r="U660" s="25" t="s">
        <v>663</v>
      </c>
      <c r="V660" s="25"/>
      <c r="W660" s="25" t="s">
        <v>663</v>
      </c>
      <c r="X660" s="25" t="s">
        <v>663</v>
      </c>
      <c r="Y660" s="25" t="s">
        <v>663</v>
      </c>
      <c r="Z660" s="25" t="s">
        <v>663</v>
      </c>
      <c r="AA660" s="25" t="s">
        <v>663</v>
      </c>
      <c r="AB660" s="25"/>
      <c r="AC660" s="25"/>
      <c r="AD660" s="25"/>
      <c r="AE660" s="25" t="s">
        <v>663</v>
      </c>
      <c r="AF660" s="25" t="s">
        <v>663</v>
      </c>
      <c r="AG660" s="25" t="s">
        <v>663</v>
      </c>
      <c r="AH660" s="25" t="s">
        <v>663</v>
      </c>
      <c r="AI660" s="25" t="s">
        <v>663</v>
      </c>
      <c r="AJ660" s="25" t="s">
        <v>663</v>
      </c>
      <c r="AK660" s="25" t="s">
        <v>663</v>
      </c>
      <c r="AL660" s="25" t="s">
        <v>663</v>
      </c>
      <c r="AN660" s="95"/>
      <c r="AO660" s="95"/>
      <c r="AP660" s="96">
        <f>VLOOKUP(E660,'Monthly AMS report'!$D$4:$E$409,2,FALSE)</f>
        <v>43769</v>
      </c>
      <c r="AQ660" s="189"/>
      <c r="AR660" s="22"/>
      <c r="AS660" s="22"/>
      <c r="AT660" s="3"/>
      <c r="AU660" s="5">
        <v>18</v>
      </c>
      <c r="AV660" s="118">
        <v>44</v>
      </c>
      <c r="AW660" s="4"/>
      <c r="AX660" s="4"/>
      <c r="AY660" s="4"/>
    </row>
    <row r="661" spans="1:51" ht="25.5" x14ac:dyDescent="0.2">
      <c r="A661" s="43" t="s">
        <v>611</v>
      </c>
      <c r="B661" s="3" t="s">
        <v>1106</v>
      </c>
      <c r="C661" s="22" t="s">
        <v>612</v>
      </c>
      <c r="E661" s="193">
        <v>3319</v>
      </c>
      <c r="H661" s="193" t="s">
        <v>2711</v>
      </c>
      <c r="N661" s="25" t="s">
        <v>16</v>
      </c>
      <c r="O661" s="25"/>
      <c r="P661" s="25" t="s">
        <v>16</v>
      </c>
      <c r="Q661" s="25" t="s">
        <v>663</v>
      </c>
      <c r="R661" s="25" t="s">
        <v>663</v>
      </c>
      <c r="S661" s="25" t="s">
        <v>663</v>
      </c>
      <c r="T661" s="25" t="s">
        <v>663</v>
      </c>
      <c r="U661" s="25" t="s">
        <v>663</v>
      </c>
      <c r="V661" s="25"/>
      <c r="W661" s="25" t="s">
        <v>663</v>
      </c>
      <c r="X661" s="25" t="s">
        <v>663</v>
      </c>
      <c r="Y661" s="25" t="s">
        <v>663</v>
      </c>
      <c r="Z661" s="25" t="s">
        <v>663</v>
      </c>
      <c r="AA661" s="25" t="s">
        <v>663</v>
      </c>
      <c r="AB661" s="25"/>
      <c r="AC661" s="25"/>
      <c r="AD661" s="25"/>
      <c r="AE661" s="25" t="s">
        <v>663</v>
      </c>
      <c r="AF661" s="25" t="s">
        <v>663</v>
      </c>
      <c r="AG661" s="25" t="s">
        <v>663</v>
      </c>
      <c r="AH661" s="25" t="s">
        <v>663</v>
      </c>
      <c r="AI661" s="25" t="s">
        <v>663</v>
      </c>
      <c r="AJ661" s="25" t="s">
        <v>663</v>
      </c>
      <c r="AK661" s="25" t="s">
        <v>663</v>
      </c>
      <c r="AL661" s="25" t="s">
        <v>663</v>
      </c>
      <c r="AN661" s="95"/>
      <c r="AO661" s="95"/>
      <c r="AP661" s="96">
        <f>VLOOKUP(E661,'Monthly AMS report'!$D$4:$E$409,2,FALSE)</f>
        <v>43769</v>
      </c>
      <c r="AQ661" s="189"/>
      <c r="AR661" s="22"/>
      <c r="AS661" s="22"/>
      <c r="AT661" s="3"/>
      <c r="AU661" s="5">
        <v>16</v>
      </c>
      <c r="AV661" s="118">
        <v>44</v>
      </c>
      <c r="AW661" s="4"/>
      <c r="AX661" s="4"/>
      <c r="AY661" s="4"/>
    </row>
    <row r="662" spans="1:51" ht="25.5" x14ac:dyDescent="0.2">
      <c r="A662" s="43" t="s">
        <v>2163</v>
      </c>
      <c r="B662" s="3" t="s">
        <v>1106</v>
      </c>
      <c r="C662" s="22" t="s">
        <v>2164</v>
      </c>
      <c r="E662" s="193">
        <v>3321</v>
      </c>
      <c r="H662" s="193" t="s">
        <v>2712</v>
      </c>
      <c r="N662" s="25" t="s">
        <v>16</v>
      </c>
      <c r="O662" s="25"/>
      <c r="P662" s="25" t="s">
        <v>16</v>
      </c>
      <c r="Q662" s="25" t="s">
        <v>663</v>
      </c>
      <c r="R662" s="25" t="s">
        <v>663</v>
      </c>
      <c r="S662" s="25" t="s">
        <v>663</v>
      </c>
      <c r="T662" s="25" t="s">
        <v>663</v>
      </c>
      <c r="U662" s="25" t="s">
        <v>663</v>
      </c>
      <c r="V662" s="25"/>
      <c r="W662" s="25" t="s">
        <v>663</v>
      </c>
      <c r="X662" s="25" t="s">
        <v>663</v>
      </c>
      <c r="Y662" s="25" t="s">
        <v>663</v>
      </c>
      <c r="Z662" s="25" t="s">
        <v>663</v>
      </c>
      <c r="AA662" s="25" t="s">
        <v>663</v>
      </c>
      <c r="AB662" s="25"/>
      <c r="AC662" s="25"/>
      <c r="AD662" s="25"/>
      <c r="AE662" s="25" t="s">
        <v>663</v>
      </c>
      <c r="AF662" s="25" t="s">
        <v>663</v>
      </c>
      <c r="AG662" s="25" t="s">
        <v>663</v>
      </c>
      <c r="AH662" s="25" t="s">
        <v>663</v>
      </c>
      <c r="AI662" s="25" t="s">
        <v>663</v>
      </c>
      <c r="AJ662" s="25" t="s">
        <v>663</v>
      </c>
      <c r="AK662" s="25" t="s">
        <v>663</v>
      </c>
      <c r="AL662" s="25" t="s">
        <v>663</v>
      </c>
      <c r="AN662" s="95"/>
      <c r="AO662" s="95"/>
      <c r="AP662" s="96">
        <f>VLOOKUP(E662,'Monthly AMS report'!$D$4:$E$409,2,FALSE)</f>
        <v>43769</v>
      </c>
      <c r="AQ662" s="189"/>
      <c r="AR662" s="22"/>
      <c r="AS662" s="22"/>
      <c r="AT662" s="3"/>
      <c r="AU662" s="5">
        <v>18</v>
      </c>
      <c r="AV662" s="118">
        <v>44</v>
      </c>
      <c r="AW662" s="4"/>
      <c r="AX662" s="4"/>
      <c r="AY662" s="4"/>
    </row>
    <row r="663" spans="1:51" ht="25.5" x14ac:dyDescent="0.2">
      <c r="A663" s="43" t="s">
        <v>2165</v>
      </c>
      <c r="B663" s="3" t="s">
        <v>1106</v>
      </c>
      <c r="C663" s="22" t="s">
        <v>2166</v>
      </c>
      <c r="E663" s="193">
        <v>3297</v>
      </c>
      <c r="H663" s="193" t="s">
        <v>2713</v>
      </c>
      <c r="N663" s="25" t="s">
        <v>16</v>
      </c>
      <c r="O663" s="25"/>
      <c r="P663" s="25" t="s">
        <v>16</v>
      </c>
      <c r="Q663" s="25" t="s">
        <v>663</v>
      </c>
      <c r="R663" s="25" t="s">
        <v>663</v>
      </c>
      <c r="S663" s="25" t="s">
        <v>663</v>
      </c>
      <c r="T663" s="25" t="s">
        <v>663</v>
      </c>
      <c r="U663" s="25" t="s">
        <v>663</v>
      </c>
      <c r="V663" s="25"/>
      <c r="W663" s="25" t="s">
        <v>663</v>
      </c>
      <c r="X663" s="25" t="s">
        <v>663</v>
      </c>
      <c r="Y663" s="25" t="s">
        <v>663</v>
      </c>
      <c r="Z663" s="25" t="s">
        <v>663</v>
      </c>
      <c r="AA663" s="25" t="s">
        <v>663</v>
      </c>
      <c r="AB663" s="25"/>
      <c r="AC663" s="25"/>
      <c r="AD663" s="25"/>
      <c r="AE663" s="25" t="s">
        <v>663</v>
      </c>
      <c r="AF663" s="25" t="s">
        <v>663</v>
      </c>
      <c r="AG663" s="25" t="s">
        <v>663</v>
      </c>
      <c r="AH663" s="25" t="s">
        <v>663</v>
      </c>
      <c r="AI663" s="25" t="s">
        <v>663</v>
      </c>
      <c r="AJ663" s="25" t="s">
        <v>663</v>
      </c>
      <c r="AK663" s="25" t="s">
        <v>663</v>
      </c>
      <c r="AL663" s="25" t="s">
        <v>663</v>
      </c>
      <c r="AM663" s="25" t="s">
        <v>2107</v>
      </c>
      <c r="AN663" s="95"/>
      <c r="AO663" s="95"/>
      <c r="AP663" s="96">
        <f>VLOOKUP(E663,'Monthly AMS report'!$D$4:$E$409,2,FALSE)</f>
        <v>43769</v>
      </c>
      <c r="AQ663" s="189"/>
      <c r="AR663" s="22"/>
      <c r="AS663" s="22"/>
      <c r="AT663" s="3"/>
      <c r="AU663" s="5">
        <v>18</v>
      </c>
      <c r="AV663" s="118">
        <v>44</v>
      </c>
      <c r="AW663" s="4"/>
      <c r="AX663" s="4"/>
      <c r="AY663" s="4"/>
    </row>
    <row r="664" spans="1:51" ht="25.5" x14ac:dyDescent="0.2">
      <c r="A664" s="43" t="s">
        <v>2167</v>
      </c>
      <c r="B664" s="3" t="s">
        <v>1106</v>
      </c>
      <c r="C664" s="22" t="s">
        <v>2168</v>
      </c>
      <c r="E664" s="193">
        <v>4092</v>
      </c>
      <c r="H664" s="193" t="s">
        <v>2714</v>
      </c>
      <c r="N664" s="25" t="s">
        <v>16</v>
      </c>
      <c r="O664" s="25"/>
      <c r="P664" s="25" t="s">
        <v>16</v>
      </c>
      <c r="Q664" s="25" t="s">
        <v>663</v>
      </c>
      <c r="R664" s="25" t="s">
        <v>663</v>
      </c>
      <c r="S664" s="25" t="s">
        <v>663</v>
      </c>
      <c r="T664" s="25" t="s">
        <v>663</v>
      </c>
      <c r="U664" s="25" t="s">
        <v>663</v>
      </c>
      <c r="V664" s="25"/>
      <c r="W664" s="25" t="s">
        <v>663</v>
      </c>
      <c r="X664" s="25" t="s">
        <v>663</v>
      </c>
      <c r="Y664" s="25" t="s">
        <v>663</v>
      </c>
      <c r="Z664" s="25" t="s">
        <v>663</v>
      </c>
      <c r="AA664" s="25" t="s">
        <v>663</v>
      </c>
      <c r="AB664" s="25"/>
      <c r="AC664" s="25"/>
      <c r="AD664" s="25"/>
      <c r="AE664" s="25" t="s">
        <v>663</v>
      </c>
      <c r="AF664" s="25" t="s">
        <v>663</v>
      </c>
      <c r="AG664" s="25" t="s">
        <v>663</v>
      </c>
      <c r="AH664" s="25" t="s">
        <v>663</v>
      </c>
      <c r="AI664" s="25" t="s">
        <v>663</v>
      </c>
      <c r="AJ664" s="25" t="s">
        <v>663</v>
      </c>
      <c r="AK664" s="25" t="s">
        <v>663</v>
      </c>
      <c r="AL664" s="25" t="s">
        <v>663</v>
      </c>
      <c r="AM664" s="25" t="s">
        <v>2107</v>
      </c>
      <c r="AN664" s="95"/>
      <c r="AO664" s="95"/>
      <c r="AP664" s="96">
        <f>VLOOKUP(E664,'Monthly AMS report'!$D$4:$E$409,2,FALSE)</f>
        <v>43769</v>
      </c>
      <c r="AQ664" s="189"/>
      <c r="AR664" s="22"/>
      <c r="AS664" s="22"/>
      <c r="AT664" s="3"/>
      <c r="AU664" s="5">
        <v>18</v>
      </c>
      <c r="AV664" s="118">
        <v>44</v>
      </c>
      <c r="AW664" s="4"/>
      <c r="AX664" s="4"/>
      <c r="AY664" s="4"/>
    </row>
    <row r="665" spans="1:51" ht="25.5" x14ac:dyDescent="0.2">
      <c r="A665" s="43"/>
      <c r="B665" s="3" t="s">
        <v>811</v>
      </c>
      <c r="C665" s="22"/>
      <c r="D665" s="61"/>
      <c r="E665" s="247" t="s">
        <v>2482</v>
      </c>
      <c r="F665" s="283"/>
      <c r="G665" s="284"/>
      <c r="H665" s="193" t="s">
        <v>2715</v>
      </c>
      <c r="N665" s="25" t="s">
        <v>16</v>
      </c>
      <c r="O665" s="25"/>
      <c r="P665" s="25" t="s">
        <v>16</v>
      </c>
      <c r="Q665" s="25" t="s">
        <v>663</v>
      </c>
      <c r="R665" s="25" t="s">
        <v>663</v>
      </c>
      <c r="S665" s="25" t="s">
        <v>663</v>
      </c>
      <c r="T665" s="25" t="s">
        <v>663</v>
      </c>
      <c r="U665" s="25" t="s">
        <v>663</v>
      </c>
      <c r="V665" s="25"/>
      <c r="W665" s="25" t="s">
        <v>663</v>
      </c>
      <c r="X665" s="25" t="s">
        <v>663</v>
      </c>
      <c r="Y665" s="25" t="s">
        <v>663</v>
      </c>
      <c r="Z665" s="25" t="s">
        <v>663</v>
      </c>
      <c r="AA665" s="25" t="s">
        <v>663</v>
      </c>
      <c r="AB665" s="25"/>
      <c r="AC665" s="25"/>
      <c r="AD665" s="25"/>
      <c r="AE665" s="25" t="s">
        <v>663</v>
      </c>
      <c r="AF665" s="25" t="s">
        <v>663</v>
      </c>
      <c r="AG665" s="25" t="s">
        <v>663</v>
      </c>
      <c r="AH665" s="25" t="s">
        <v>663</v>
      </c>
      <c r="AI665" s="25" t="s">
        <v>663</v>
      </c>
      <c r="AJ665" s="25" t="s">
        <v>663</v>
      </c>
      <c r="AK665" s="25" t="s">
        <v>663</v>
      </c>
      <c r="AL665" s="25" t="s">
        <v>663</v>
      </c>
      <c r="AM665" s="25" t="s">
        <v>2107</v>
      </c>
      <c r="AN665" s="95"/>
      <c r="AO665" s="95"/>
      <c r="AP665" s="96" t="s">
        <v>2129</v>
      </c>
      <c r="AQ665" s="189"/>
      <c r="AR665" s="22"/>
      <c r="AS665" s="22"/>
      <c r="AT665" s="3"/>
      <c r="AU665" s="5">
        <v>32</v>
      </c>
      <c r="AV665" s="118" t="e">
        <v>#VALUE!</v>
      </c>
      <c r="AW665" s="4"/>
      <c r="AX665" s="4"/>
      <c r="AY665" s="4"/>
    </row>
    <row r="666" spans="1:51" ht="25.5" x14ac:dyDescent="0.2">
      <c r="A666" s="43" t="s">
        <v>2058</v>
      </c>
      <c r="B666" s="3" t="s">
        <v>1106</v>
      </c>
      <c r="C666" s="22" t="s">
        <v>2169</v>
      </c>
      <c r="E666" s="193">
        <v>3598</v>
      </c>
      <c r="H666" s="193" t="s">
        <v>2716</v>
      </c>
      <c r="N666" s="25" t="s">
        <v>16</v>
      </c>
      <c r="O666" s="25"/>
      <c r="P666" s="25" t="s">
        <v>16</v>
      </c>
      <c r="Q666" s="25" t="s">
        <v>663</v>
      </c>
      <c r="R666" s="25" t="s">
        <v>663</v>
      </c>
      <c r="S666" s="25" t="s">
        <v>663</v>
      </c>
      <c r="T666" s="25" t="s">
        <v>663</v>
      </c>
      <c r="U666" s="25" t="s">
        <v>663</v>
      </c>
      <c r="V666" s="25"/>
      <c r="W666" s="25" t="s">
        <v>663</v>
      </c>
      <c r="X666" s="25" t="s">
        <v>663</v>
      </c>
      <c r="Y666" s="25" t="s">
        <v>663</v>
      </c>
      <c r="Z666" s="25" t="s">
        <v>663</v>
      </c>
      <c r="AA666" s="25" t="s">
        <v>663</v>
      </c>
      <c r="AB666" s="25"/>
      <c r="AC666" s="25"/>
      <c r="AD666" s="25"/>
      <c r="AE666" s="25" t="s">
        <v>663</v>
      </c>
      <c r="AF666" s="25" t="s">
        <v>663</v>
      </c>
      <c r="AG666" s="25" t="s">
        <v>663</v>
      </c>
      <c r="AH666" s="25" t="s">
        <v>663</v>
      </c>
      <c r="AI666" s="25" t="s">
        <v>663</v>
      </c>
      <c r="AJ666" s="25" t="s">
        <v>663</v>
      </c>
      <c r="AK666" s="25" t="s">
        <v>663</v>
      </c>
      <c r="AL666" s="25" t="s">
        <v>663</v>
      </c>
      <c r="AM666" s="25" t="s">
        <v>2107</v>
      </c>
      <c r="AN666" s="95"/>
      <c r="AO666" s="95"/>
      <c r="AP666" s="96" t="s">
        <v>2129</v>
      </c>
      <c r="AQ666" s="189"/>
      <c r="AR666" s="22"/>
      <c r="AS666" s="22"/>
      <c r="AT666" s="3"/>
      <c r="AU666" s="5">
        <v>16</v>
      </c>
      <c r="AV666" s="118" t="e">
        <v>#VALUE!</v>
      </c>
      <c r="AW666" s="4"/>
      <c r="AX666" s="4"/>
      <c r="AY666" s="4"/>
    </row>
    <row r="667" spans="1:51" ht="25.5" x14ac:dyDescent="0.25">
      <c r="A667" s="44" t="s">
        <v>2056</v>
      </c>
      <c r="B667" s="3" t="s">
        <v>1106</v>
      </c>
      <c r="C667" s="22" t="s">
        <v>2170</v>
      </c>
      <c r="E667" s="193">
        <v>3599</v>
      </c>
      <c r="H667" s="193" t="s">
        <v>2717</v>
      </c>
      <c r="N667" s="25" t="s">
        <v>16</v>
      </c>
      <c r="O667" s="25"/>
      <c r="P667" s="25" t="s">
        <v>16</v>
      </c>
      <c r="Q667" s="25" t="s">
        <v>663</v>
      </c>
      <c r="R667" s="25" t="s">
        <v>663</v>
      </c>
      <c r="S667" s="25" t="s">
        <v>663</v>
      </c>
      <c r="T667" s="25" t="s">
        <v>663</v>
      </c>
      <c r="U667" s="25" t="s">
        <v>663</v>
      </c>
      <c r="V667" s="25"/>
      <c r="W667" s="25" t="s">
        <v>663</v>
      </c>
      <c r="X667" s="25" t="s">
        <v>663</v>
      </c>
      <c r="Y667" s="25" t="s">
        <v>663</v>
      </c>
      <c r="Z667" s="25" t="s">
        <v>663</v>
      </c>
      <c r="AA667" s="25" t="s">
        <v>663</v>
      </c>
      <c r="AB667" s="25"/>
      <c r="AC667" s="25"/>
      <c r="AD667" s="25"/>
      <c r="AE667" s="25" t="s">
        <v>663</v>
      </c>
      <c r="AF667" s="25" t="s">
        <v>663</v>
      </c>
      <c r="AG667" s="25" t="s">
        <v>663</v>
      </c>
      <c r="AH667" s="25" t="s">
        <v>663</v>
      </c>
      <c r="AI667" s="25" t="s">
        <v>663</v>
      </c>
      <c r="AJ667" s="25" t="s">
        <v>663</v>
      </c>
      <c r="AK667" s="25" t="s">
        <v>663</v>
      </c>
      <c r="AL667" s="25" t="s">
        <v>663</v>
      </c>
      <c r="AM667" s="25" t="s">
        <v>2107</v>
      </c>
      <c r="AN667" s="95"/>
      <c r="AO667" s="95"/>
      <c r="AP667" s="96" t="s">
        <v>2129</v>
      </c>
      <c r="AQ667" s="189"/>
      <c r="AR667" s="22"/>
      <c r="AS667" s="22"/>
      <c r="AT667" s="3"/>
      <c r="AU667" s="5">
        <v>16</v>
      </c>
      <c r="AV667" s="118" t="e">
        <v>#VALUE!</v>
      </c>
      <c r="AW667" s="4"/>
      <c r="AX667" s="4"/>
      <c r="AY667" s="4"/>
    </row>
    <row r="668" spans="1:51" ht="25.5" x14ac:dyDescent="0.25">
      <c r="A668" s="44" t="s">
        <v>2054</v>
      </c>
      <c r="B668" s="3" t="s">
        <v>1106</v>
      </c>
      <c r="C668" s="22" t="s">
        <v>2171</v>
      </c>
      <c r="E668" s="193">
        <v>3600</v>
      </c>
      <c r="H668" s="193" t="s">
        <v>2718</v>
      </c>
      <c r="N668" s="25" t="s">
        <v>16</v>
      </c>
      <c r="O668" s="25"/>
      <c r="P668" s="25" t="s">
        <v>16</v>
      </c>
      <c r="Q668" s="25" t="s">
        <v>663</v>
      </c>
      <c r="R668" s="25" t="s">
        <v>663</v>
      </c>
      <c r="S668" s="25" t="s">
        <v>663</v>
      </c>
      <c r="T668" s="25" t="s">
        <v>663</v>
      </c>
      <c r="U668" s="25" t="s">
        <v>663</v>
      </c>
      <c r="V668" s="25"/>
      <c r="W668" s="25" t="s">
        <v>663</v>
      </c>
      <c r="X668" s="25" t="s">
        <v>663</v>
      </c>
      <c r="Y668" s="25" t="s">
        <v>663</v>
      </c>
      <c r="Z668" s="25" t="s">
        <v>663</v>
      </c>
      <c r="AA668" s="25" t="s">
        <v>663</v>
      </c>
      <c r="AB668" s="25"/>
      <c r="AC668" s="25"/>
      <c r="AD668" s="25"/>
      <c r="AE668" s="25" t="s">
        <v>663</v>
      </c>
      <c r="AF668" s="25" t="s">
        <v>663</v>
      </c>
      <c r="AG668" s="25" t="s">
        <v>663</v>
      </c>
      <c r="AH668" s="25" t="s">
        <v>663</v>
      </c>
      <c r="AI668" s="25" t="s">
        <v>663</v>
      </c>
      <c r="AJ668" s="25" t="s">
        <v>663</v>
      </c>
      <c r="AK668" s="25" t="s">
        <v>663</v>
      </c>
      <c r="AL668" s="25" t="s">
        <v>663</v>
      </c>
      <c r="AM668" s="25" t="s">
        <v>2107</v>
      </c>
      <c r="AN668" s="95"/>
      <c r="AO668" s="95"/>
      <c r="AP668" s="96" t="s">
        <v>2129</v>
      </c>
      <c r="AQ668" s="189"/>
      <c r="AR668" s="22"/>
      <c r="AS668" s="22"/>
      <c r="AT668" s="3"/>
      <c r="AU668" s="5">
        <v>16</v>
      </c>
      <c r="AV668" s="118" t="e">
        <v>#VALUE!</v>
      </c>
      <c r="AW668" s="4"/>
      <c r="AX668" s="4"/>
      <c r="AY668" s="4"/>
    </row>
    <row r="669" spans="1:51" ht="25.5" x14ac:dyDescent="0.25">
      <c r="A669" s="44" t="s">
        <v>2052</v>
      </c>
      <c r="B669" s="3" t="s">
        <v>1106</v>
      </c>
      <c r="C669" s="22" t="s">
        <v>2172</v>
      </c>
      <c r="E669" s="193">
        <v>3601</v>
      </c>
      <c r="H669" s="193" t="s">
        <v>2719</v>
      </c>
      <c r="N669" s="25" t="s">
        <v>16</v>
      </c>
      <c r="O669" s="25"/>
      <c r="P669" s="25" t="s">
        <v>16</v>
      </c>
      <c r="Q669" s="25" t="s">
        <v>663</v>
      </c>
      <c r="R669" s="25" t="s">
        <v>663</v>
      </c>
      <c r="S669" s="25" t="s">
        <v>663</v>
      </c>
      <c r="T669" s="25" t="s">
        <v>663</v>
      </c>
      <c r="U669" s="25" t="s">
        <v>663</v>
      </c>
      <c r="V669" s="25"/>
      <c r="W669" s="25" t="s">
        <v>663</v>
      </c>
      <c r="X669" s="25" t="s">
        <v>663</v>
      </c>
      <c r="Y669" s="25" t="s">
        <v>663</v>
      </c>
      <c r="Z669" s="25" t="s">
        <v>663</v>
      </c>
      <c r="AA669" s="25" t="s">
        <v>663</v>
      </c>
      <c r="AB669" s="25"/>
      <c r="AC669" s="25"/>
      <c r="AD669" s="25"/>
      <c r="AE669" s="25" t="s">
        <v>663</v>
      </c>
      <c r="AF669" s="25" t="s">
        <v>663</v>
      </c>
      <c r="AG669" s="25" t="s">
        <v>663</v>
      </c>
      <c r="AH669" s="25" t="s">
        <v>663</v>
      </c>
      <c r="AI669" s="25" t="s">
        <v>663</v>
      </c>
      <c r="AJ669" s="25" t="s">
        <v>663</v>
      </c>
      <c r="AK669" s="25" t="s">
        <v>663</v>
      </c>
      <c r="AL669" s="25" t="s">
        <v>663</v>
      </c>
      <c r="AM669" s="25" t="s">
        <v>2107</v>
      </c>
      <c r="AN669" s="95"/>
      <c r="AO669" s="95"/>
      <c r="AP669" s="96" t="s">
        <v>2129</v>
      </c>
      <c r="AQ669" s="189"/>
      <c r="AR669" s="22"/>
      <c r="AS669" s="22"/>
      <c r="AT669" s="3"/>
      <c r="AU669" s="5">
        <v>16</v>
      </c>
      <c r="AV669" s="118" t="e">
        <v>#VALUE!</v>
      </c>
      <c r="AW669" s="4"/>
      <c r="AX669" s="4"/>
      <c r="AY669" s="4"/>
    </row>
    <row r="670" spans="1:51" ht="25.5" x14ac:dyDescent="0.2">
      <c r="A670" s="43" t="s">
        <v>2068</v>
      </c>
      <c r="B670" s="3" t="s">
        <v>2630</v>
      </c>
      <c r="C670" s="22" t="s">
        <v>2173</v>
      </c>
      <c r="E670" s="193">
        <v>6173</v>
      </c>
      <c r="H670" s="193" t="s">
        <v>2716</v>
      </c>
      <c r="N670" s="25" t="s">
        <v>16</v>
      </c>
      <c r="O670" s="25"/>
      <c r="P670" s="25" t="s">
        <v>16</v>
      </c>
      <c r="Q670" s="25" t="s">
        <v>663</v>
      </c>
      <c r="R670" s="25" t="s">
        <v>663</v>
      </c>
      <c r="S670" s="25" t="s">
        <v>663</v>
      </c>
      <c r="T670" s="25" t="s">
        <v>663</v>
      </c>
      <c r="U670" s="25" t="s">
        <v>663</v>
      </c>
      <c r="V670" s="25"/>
      <c r="W670" s="25" t="s">
        <v>663</v>
      </c>
      <c r="X670" s="25" t="s">
        <v>663</v>
      </c>
      <c r="Y670" s="25" t="s">
        <v>663</v>
      </c>
      <c r="Z670" s="25" t="s">
        <v>663</v>
      </c>
      <c r="AA670" s="25" t="s">
        <v>663</v>
      </c>
      <c r="AB670" s="25"/>
      <c r="AC670" s="25"/>
      <c r="AD670" s="25"/>
      <c r="AE670" s="25" t="s">
        <v>663</v>
      </c>
      <c r="AF670" s="25" t="s">
        <v>663</v>
      </c>
      <c r="AG670" s="25" t="s">
        <v>663</v>
      </c>
      <c r="AH670" s="25" t="s">
        <v>663</v>
      </c>
      <c r="AI670" s="25" t="s">
        <v>663</v>
      </c>
      <c r="AJ670" s="25" t="s">
        <v>663</v>
      </c>
      <c r="AK670" s="25" t="s">
        <v>663</v>
      </c>
      <c r="AL670" s="25" t="s">
        <v>663</v>
      </c>
      <c r="AM670" s="25" t="s">
        <v>2174</v>
      </c>
      <c r="AN670" s="95"/>
      <c r="AO670" s="95"/>
      <c r="AP670" s="96">
        <f>VLOOKUP(E670,'Monthly AMS report'!$D$4:$E$409,2,FALSE)</f>
        <v>43132</v>
      </c>
      <c r="AQ670" s="189"/>
      <c r="AR670" s="22"/>
      <c r="AS670" s="22"/>
      <c r="AT670" s="3"/>
      <c r="AU670" s="5">
        <v>16</v>
      </c>
      <c r="AV670" s="118">
        <v>5</v>
      </c>
      <c r="AW670" s="4"/>
      <c r="AX670" s="4"/>
      <c r="AY670" s="4"/>
    </row>
    <row r="671" spans="1:51" ht="25.5" x14ac:dyDescent="0.2">
      <c r="A671" s="43" t="s">
        <v>2066</v>
      </c>
      <c r="B671" s="3" t="s">
        <v>2630</v>
      </c>
      <c r="C671" s="22" t="s">
        <v>2175</v>
      </c>
      <c r="E671" s="193">
        <v>6172</v>
      </c>
      <c r="H671" s="193" t="s">
        <v>2717</v>
      </c>
      <c r="N671" s="25" t="s">
        <v>16</v>
      </c>
      <c r="O671" s="25"/>
      <c r="P671" s="25" t="s">
        <v>16</v>
      </c>
      <c r="Q671" s="25" t="s">
        <v>663</v>
      </c>
      <c r="R671" s="25" t="s">
        <v>663</v>
      </c>
      <c r="S671" s="25" t="s">
        <v>663</v>
      </c>
      <c r="T671" s="25" t="s">
        <v>663</v>
      </c>
      <c r="U671" s="25" t="s">
        <v>663</v>
      </c>
      <c r="V671" s="25"/>
      <c r="W671" s="25" t="s">
        <v>663</v>
      </c>
      <c r="X671" s="25" t="s">
        <v>663</v>
      </c>
      <c r="Y671" s="25" t="s">
        <v>663</v>
      </c>
      <c r="Z671" s="25" t="s">
        <v>663</v>
      </c>
      <c r="AA671" s="25" t="s">
        <v>663</v>
      </c>
      <c r="AB671" s="25"/>
      <c r="AC671" s="25"/>
      <c r="AD671" s="25"/>
      <c r="AE671" s="25" t="s">
        <v>663</v>
      </c>
      <c r="AF671" s="25" t="s">
        <v>663</v>
      </c>
      <c r="AG671" s="25" t="s">
        <v>663</v>
      </c>
      <c r="AH671" s="25" t="s">
        <v>663</v>
      </c>
      <c r="AI671" s="25" t="s">
        <v>663</v>
      </c>
      <c r="AJ671" s="25" t="s">
        <v>663</v>
      </c>
      <c r="AK671" s="25" t="s">
        <v>663</v>
      </c>
      <c r="AL671" s="25" t="s">
        <v>663</v>
      </c>
      <c r="AM671" s="25" t="s">
        <v>2174</v>
      </c>
      <c r="AN671" s="95"/>
      <c r="AO671" s="95"/>
      <c r="AP671" s="96" t="s">
        <v>2129</v>
      </c>
      <c r="AQ671" s="189"/>
      <c r="AR671" s="22"/>
      <c r="AS671" s="22"/>
      <c r="AT671" s="3"/>
      <c r="AU671" s="5">
        <v>16</v>
      </c>
      <c r="AV671" s="118" t="e">
        <v>#VALUE!</v>
      </c>
      <c r="AW671" s="4"/>
      <c r="AX671" s="4"/>
      <c r="AY671" s="4"/>
    </row>
    <row r="672" spans="1:51" ht="25.5" x14ac:dyDescent="0.2">
      <c r="A672" s="43" t="s">
        <v>2064</v>
      </c>
      <c r="B672" s="3" t="s">
        <v>2630</v>
      </c>
      <c r="C672" s="22" t="s">
        <v>2176</v>
      </c>
      <c r="E672" s="193">
        <v>6171</v>
      </c>
      <c r="H672" s="193" t="s">
        <v>2718</v>
      </c>
      <c r="N672" s="25" t="s">
        <v>16</v>
      </c>
      <c r="O672" s="25"/>
      <c r="P672" s="25" t="s">
        <v>16</v>
      </c>
      <c r="Q672" s="25" t="s">
        <v>663</v>
      </c>
      <c r="R672" s="25" t="s">
        <v>663</v>
      </c>
      <c r="S672" s="25" t="s">
        <v>663</v>
      </c>
      <c r="T672" s="25" t="s">
        <v>663</v>
      </c>
      <c r="U672" s="25" t="s">
        <v>663</v>
      </c>
      <c r="V672" s="25"/>
      <c r="W672" s="25" t="s">
        <v>663</v>
      </c>
      <c r="X672" s="25" t="s">
        <v>663</v>
      </c>
      <c r="Y672" s="25" t="s">
        <v>663</v>
      </c>
      <c r="Z672" s="25" t="s">
        <v>663</v>
      </c>
      <c r="AA672" s="25" t="s">
        <v>663</v>
      </c>
      <c r="AB672" s="25"/>
      <c r="AC672" s="25"/>
      <c r="AD672" s="25"/>
      <c r="AE672" s="25" t="s">
        <v>663</v>
      </c>
      <c r="AF672" s="25" t="s">
        <v>663</v>
      </c>
      <c r="AG672" s="25" t="s">
        <v>663</v>
      </c>
      <c r="AH672" s="25" t="s">
        <v>663</v>
      </c>
      <c r="AI672" s="25" t="s">
        <v>663</v>
      </c>
      <c r="AJ672" s="25" t="s">
        <v>663</v>
      </c>
      <c r="AK672" s="25" t="s">
        <v>663</v>
      </c>
      <c r="AL672" s="25" t="s">
        <v>663</v>
      </c>
      <c r="AM672" s="25" t="s">
        <v>2174</v>
      </c>
      <c r="AN672" s="95"/>
      <c r="AO672" s="95"/>
      <c r="AP672" s="96" t="s">
        <v>2129</v>
      </c>
      <c r="AQ672" s="189"/>
      <c r="AR672" s="22"/>
      <c r="AS672" s="22"/>
      <c r="AT672" s="3"/>
      <c r="AU672" s="5">
        <v>16</v>
      </c>
      <c r="AV672" s="118" t="e">
        <v>#VALUE!</v>
      </c>
      <c r="AW672" s="4"/>
      <c r="AX672" s="4"/>
      <c r="AY672" s="4"/>
    </row>
    <row r="673" spans="1:51" ht="25.5" x14ac:dyDescent="0.2">
      <c r="A673" s="43" t="s">
        <v>2062</v>
      </c>
      <c r="B673" s="3" t="s">
        <v>2630</v>
      </c>
      <c r="C673" s="22" t="s">
        <v>2177</v>
      </c>
      <c r="E673" s="193">
        <v>6170</v>
      </c>
      <c r="H673" s="193" t="s">
        <v>2719</v>
      </c>
      <c r="N673" s="25" t="s">
        <v>16</v>
      </c>
      <c r="O673" s="25"/>
      <c r="P673" s="25" t="s">
        <v>16</v>
      </c>
      <c r="Q673" s="25" t="s">
        <v>663</v>
      </c>
      <c r="R673" s="25" t="s">
        <v>663</v>
      </c>
      <c r="S673" s="25" t="s">
        <v>663</v>
      </c>
      <c r="T673" s="25" t="s">
        <v>663</v>
      </c>
      <c r="U673" s="25" t="s">
        <v>663</v>
      </c>
      <c r="V673" s="25"/>
      <c r="W673" s="25" t="s">
        <v>663</v>
      </c>
      <c r="X673" s="25" t="s">
        <v>663</v>
      </c>
      <c r="Y673" s="25" t="s">
        <v>663</v>
      </c>
      <c r="Z673" s="25" t="s">
        <v>663</v>
      </c>
      <c r="AA673" s="25" t="s">
        <v>663</v>
      </c>
      <c r="AB673" s="25"/>
      <c r="AC673" s="25"/>
      <c r="AD673" s="25"/>
      <c r="AE673" s="25" t="s">
        <v>663</v>
      </c>
      <c r="AF673" s="25" t="s">
        <v>663</v>
      </c>
      <c r="AG673" s="25" t="s">
        <v>663</v>
      </c>
      <c r="AH673" s="25" t="s">
        <v>663</v>
      </c>
      <c r="AI673" s="25" t="s">
        <v>663</v>
      </c>
      <c r="AJ673" s="25" t="s">
        <v>663</v>
      </c>
      <c r="AK673" s="25" t="s">
        <v>663</v>
      </c>
      <c r="AL673" s="25" t="s">
        <v>663</v>
      </c>
      <c r="AM673" s="25" t="s">
        <v>2174</v>
      </c>
      <c r="AN673" s="95"/>
      <c r="AO673" s="95"/>
      <c r="AP673" s="96" t="s">
        <v>2129</v>
      </c>
      <c r="AQ673" s="189"/>
      <c r="AR673" s="22"/>
      <c r="AS673" s="22"/>
      <c r="AT673" s="3"/>
      <c r="AU673" s="5">
        <v>16</v>
      </c>
      <c r="AV673" s="118" t="e">
        <v>#VALUE!</v>
      </c>
      <c r="AW673" s="4"/>
      <c r="AX673" s="4"/>
      <c r="AY673" s="4"/>
    </row>
    <row r="674" spans="1:51" ht="25.5" x14ac:dyDescent="0.2">
      <c r="A674" s="43" t="s">
        <v>2161</v>
      </c>
      <c r="B674" s="3" t="s">
        <v>811</v>
      </c>
      <c r="C674" s="22" t="s">
        <v>2162</v>
      </c>
      <c r="E674" s="193" t="s">
        <v>2464</v>
      </c>
      <c r="H674" s="193" t="s">
        <v>2720</v>
      </c>
      <c r="N674" s="25" t="s">
        <v>16</v>
      </c>
      <c r="O674" s="25"/>
      <c r="P674" s="25" t="s">
        <v>16</v>
      </c>
      <c r="Q674" s="25" t="s">
        <v>663</v>
      </c>
      <c r="R674" s="25" t="s">
        <v>663</v>
      </c>
      <c r="S674" s="25" t="s">
        <v>663</v>
      </c>
      <c r="T674" s="25" t="s">
        <v>663</v>
      </c>
      <c r="U674" s="25" t="s">
        <v>663</v>
      </c>
      <c r="V674" s="25"/>
      <c r="W674" s="25" t="s">
        <v>663</v>
      </c>
      <c r="X674" s="25" t="s">
        <v>663</v>
      </c>
      <c r="Y674" s="25" t="s">
        <v>663</v>
      </c>
      <c r="Z674" s="25" t="s">
        <v>663</v>
      </c>
      <c r="AA674" s="25" t="s">
        <v>663</v>
      </c>
      <c r="AB674" s="25"/>
      <c r="AC674" s="25"/>
      <c r="AD674" s="25"/>
      <c r="AE674" s="25" t="s">
        <v>663</v>
      </c>
      <c r="AF674" s="25" t="s">
        <v>663</v>
      </c>
      <c r="AG674" s="25" t="s">
        <v>663</v>
      </c>
      <c r="AH674" s="25" t="s">
        <v>663</v>
      </c>
      <c r="AI674" s="25" t="s">
        <v>663</v>
      </c>
      <c r="AJ674" s="25" t="s">
        <v>663</v>
      </c>
      <c r="AK674" s="25" t="s">
        <v>663</v>
      </c>
      <c r="AL674" s="25" t="s">
        <v>663</v>
      </c>
      <c r="AN674" s="95"/>
      <c r="AO674" s="95"/>
      <c r="AP674" s="96">
        <f>VLOOKUP(E674,'Monthly AMS report'!$D$4:$E$409,2,FALSE)</f>
        <v>43914</v>
      </c>
      <c r="AQ674" s="189"/>
      <c r="AR674" s="22"/>
      <c r="AS674" s="22"/>
      <c r="AT674" s="3"/>
      <c r="AU674" s="5">
        <v>16</v>
      </c>
      <c r="AV674" s="118">
        <v>13</v>
      </c>
      <c r="AW674" s="4"/>
      <c r="AX674" s="4"/>
      <c r="AY674" s="4"/>
    </row>
    <row r="675" spans="1:51" ht="25.5" x14ac:dyDescent="0.2">
      <c r="A675" s="43" t="s">
        <v>2157</v>
      </c>
      <c r="B675" s="3" t="s">
        <v>811</v>
      </c>
      <c r="C675" s="22" t="s">
        <v>2158</v>
      </c>
      <c r="E675" s="193" t="s">
        <v>2467</v>
      </c>
      <c r="H675" s="193" t="s">
        <v>2721</v>
      </c>
      <c r="N675" s="25" t="s">
        <v>16</v>
      </c>
      <c r="O675" s="25"/>
      <c r="P675" s="25" t="s">
        <v>16</v>
      </c>
      <c r="Q675" s="25" t="s">
        <v>663</v>
      </c>
      <c r="R675" s="25" t="s">
        <v>663</v>
      </c>
      <c r="S675" s="25" t="s">
        <v>663</v>
      </c>
      <c r="T675" s="25" t="s">
        <v>663</v>
      </c>
      <c r="U675" s="25" t="s">
        <v>663</v>
      </c>
      <c r="V675" s="25"/>
      <c r="W675" s="25" t="s">
        <v>663</v>
      </c>
      <c r="X675" s="25" t="s">
        <v>663</v>
      </c>
      <c r="Y675" s="25" t="s">
        <v>663</v>
      </c>
      <c r="Z675" s="25" t="s">
        <v>663</v>
      </c>
      <c r="AA675" s="25" t="s">
        <v>663</v>
      </c>
      <c r="AB675" s="25"/>
      <c r="AC675" s="25"/>
      <c r="AD675" s="25"/>
      <c r="AE675" s="25" t="s">
        <v>663</v>
      </c>
      <c r="AF675" s="25" t="s">
        <v>663</v>
      </c>
      <c r="AG675" s="25" t="s">
        <v>663</v>
      </c>
      <c r="AH675" s="25" t="s">
        <v>663</v>
      </c>
      <c r="AI675" s="25" t="s">
        <v>663</v>
      </c>
      <c r="AJ675" s="25" t="s">
        <v>663</v>
      </c>
      <c r="AK675" s="25" t="s">
        <v>663</v>
      </c>
      <c r="AL675" s="25" t="s">
        <v>663</v>
      </c>
      <c r="AM675" s="25" t="s">
        <v>2107</v>
      </c>
      <c r="AN675" s="95"/>
      <c r="AO675" s="95"/>
      <c r="AP675" s="96">
        <f>VLOOKUP(E675,'Monthly AMS report'!$D$4:$E$409,2,FALSE)</f>
        <v>43914</v>
      </c>
      <c r="AQ675" s="189"/>
      <c r="AR675" s="22"/>
      <c r="AS675" s="22"/>
      <c r="AT675" s="3"/>
      <c r="AU675" s="5">
        <v>14</v>
      </c>
      <c r="AV675" s="118">
        <v>13</v>
      </c>
      <c r="AW675" s="4"/>
      <c r="AX675" s="4"/>
      <c r="AY675" s="4"/>
    </row>
    <row r="676" spans="1:51" ht="25.5" x14ac:dyDescent="0.2">
      <c r="A676" s="43" t="s">
        <v>2155</v>
      </c>
      <c r="B676" s="3" t="s">
        <v>811</v>
      </c>
      <c r="C676" s="22" t="s">
        <v>2156</v>
      </c>
      <c r="E676" s="193" t="s">
        <v>2470</v>
      </c>
      <c r="H676" s="193" t="s">
        <v>2722</v>
      </c>
      <c r="N676" s="25" t="s">
        <v>16</v>
      </c>
      <c r="O676" s="25"/>
      <c r="P676" s="25" t="s">
        <v>16</v>
      </c>
      <c r="Q676" s="25" t="s">
        <v>663</v>
      </c>
      <c r="R676" s="25" t="s">
        <v>663</v>
      </c>
      <c r="S676" s="25" t="s">
        <v>663</v>
      </c>
      <c r="T676" s="25" t="s">
        <v>663</v>
      </c>
      <c r="U676" s="25" t="s">
        <v>663</v>
      </c>
      <c r="V676" s="25"/>
      <c r="W676" s="25" t="s">
        <v>663</v>
      </c>
      <c r="X676" s="25" t="s">
        <v>663</v>
      </c>
      <c r="Y676" s="25" t="s">
        <v>663</v>
      </c>
      <c r="Z676" s="25" t="s">
        <v>663</v>
      </c>
      <c r="AA676" s="25" t="s">
        <v>663</v>
      </c>
      <c r="AB676" s="25"/>
      <c r="AC676" s="25"/>
      <c r="AD676" s="25"/>
      <c r="AE676" s="25" t="s">
        <v>663</v>
      </c>
      <c r="AF676" s="25" t="s">
        <v>663</v>
      </c>
      <c r="AG676" s="25" t="s">
        <v>663</v>
      </c>
      <c r="AH676" s="25" t="s">
        <v>663</v>
      </c>
      <c r="AI676" s="25" t="s">
        <v>663</v>
      </c>
      <c r="AJ676" s="25" t="s">
        <v>663</v>
      </c>
      <c r="AK676" s="25" t="s">
        <v>663</v>
      </c>
      <c r="AL676" s="25" t="s">
        <v>663</v>
      </c>
      <c r="AM676" s="25" t="s">
        <v>2107</v>
      </c>
      <c r="AN676" s="95"/>
      <c r="AO676" s="95"/>
      <c r="AP676" s="96">
        <f>VLOOKUP(E676,'Monthly AMS report'!$D$4:$E$409,2,FALSE)</f>
        <v>43762</v>
      </c>
      <c r="AQ676" s="189"/>
      <c r="AR676" s="22"/>
      <c r="AS676" s="22"/>
      <c r="AT676" s="3"/>
      <c r="AU676" s="5">
        <v>16</v>
      </c>
      <c r="AV676" s="118">
        <v>43</v>
      </c>
      <c r="AW676" s="4"/>
      <c r="AX676" s="4"/>
      <c r="AY676" s="4"/>
    </row>
    <row r="677" spans="1:51" ht="25.5" x14ac:dyDescent="0.2">
      <c r="A677" s="43" t="s">
        <v>2159</v>
      </c>
      <c r="B677" s="3" t="s">
        <v>811</v>
      </c>
      <c r="C677" s="22" t="s">
        <v>2160</v>
      </c>
      <c r="E677" s="193" t="s">
        <v>2472</v>
      </c>
      <c r="H677" s="193" t="s">
        <v>2723</v>
      </c>
      <c r="N677" s="25" t="s">
        <v>16</v>
      </c>
      <c r="O677" s="25"/>
      <c r="P677" s="25" t="s">
        <v>16</v>
      </c>
      <c r="Q677" s="25" t="s">
        <v>663</v>
      </c>
      <c r="R677" s="25" t="s">
        <v>663</v>
      </c>
      <c r="S677" s="25" t="s">
        <v>663</v>
      </c>
      <c r="T677" s="25" t="s">
        <v>663</v>
      </c>
      <c r="U677" s="25" t="s">
        <v>663</v>
      </c>
      <c r="V677" s="25"/>
      <c r="W677" s="25" t="s">
        <v>663</v>
      </c>
      <c r="X677" s="25" t="s">
        <v>663</v>
      </c>
      <c r="Y677" s="25" t="s">
        <v>663</v>
      </c>
      <c r="Z677" s="25" t="s">
        <v>663</v>
      </c>
      <c r="AA677" s="25" t="s">
        <v>663</v>
      </c>
      <c r="AB677" s="25"/>
      <c r="AC677" s="25"/>
      <c r="AD677" s="25"/>
      <c r="AE677" s="25" t="s">
        <v>663</v>
      </c>
      <c r="AF677" s="25" t="s">
        <v>663</v>
      </c>
      <c r="AG677" s="25" t="s">
        <v>663</v>
      </c>
      <c r="AH677" s="25" t="s">
        <v>663</v>
      </c>
      <c r="AI677" s="25" t="s">
        <v>663</v>
      </c>
      <c r="AJ677" s="25" t="s">
        <v>663</v>
      </c>
      <c r="AK677" s="25" t="s">
        <v>663</v>
      </c>
      <c r="AL677" s="25" t="s">
        <v>663</v>
      </c>
      <c r="AM677" s="25" t="s">
        <v>2107</v>
      </c>
      <c r="AN677" s="95"/>
      <c r="AO677" s="95"/>
      <c r="AP677" s="96">
        <f>VLOOKUP(E677,'Monthly AMS report'!$D$4:$E$409,2,FALSE)</f>
        <v>43914</v>
      </c>
      <c r="AQ677" s="189"/>
      <c r="AR677" s="22"/>
      <c r="AS677" s="22"/>
      <c r="AT677" s="3"/>
      <c r="AU677" s="5">
        <v>16</v>
      </c>
      <c r="AV677" s="118">
        <v>13</v>
      </c>
      <c r="AW677" s="4"/>
      <c r="AX677" s="4"/>
      <c r="AY677" s="4"/>
    </row>
    <row r="678" spans="1:51" x14ac:dyDescent="0.2">
      <c r="A678" s="43"/>
      <c r="B678" s="3"/>
      <c r="C678" s="22"/>
      <c r="AN678" s="95"/>
      <c r="AO678" s="95"/>
      <c r="AP678" s="109"/>
      <c r="AQ678" s="190"/>
      <c r="AR678" s="22"/>
      <c r="AS678" s="22"/>
      <c r="AT678" s="3"/>
      <c r="AV678" s="118">
        <v>0</v>
      </c>
      <c r="AW678" s="4"/>
      <c r="AX678" s="4"/>
      <c r="AY678" s="4"/>
    </row>
    <row r="679" spans="1:51" x14ac:dyDescent="0.2">
      <c r="A679" s="43"/>
      <c r="B679" s="3"/>
      <c r="C679" s="22"/>
      <c r="AN679" s="95"/>
      <c r="AO679" s="95"/>
      <c r="AP679" s="109"/>
      <c r="AQ679" s="190"/>
      <c r="AR679" s="22"/>
      <c r="AS679" s="22"/>
      <c r="AT679" s="3"/>
      <c r="AV679" s="118">
        <v>0</v>
      </c>
      <c r="AW679" s="4"/>
      <c r="AX679" s="4"/>
      <c r="AY679" s="4"/>
    </row>
    <row r="680" spans="1:51" x14ac:dyDescent="0.2">
      <c r="A680" s="43"/>
      <c r="B680" s="3"/>
      <c r="C680" s="22"/>
      <c r="AN680" s="95"/>
      <c r="AO680" s="95"/>
      <c r="AP680" s="109"/>
      <c r="AQ680" s="190"/>
      <c r="AR680" s="22"/>
      <c r="AS680" s="22"/>
      <c r="AT680" s="3"/>
      <c r="AV680" s="118">
        <v>0</v>
      </c>
      <c r="AW680" s="4"/>
      <c r="AX680" s="4"/>
      <c r="AY680" s="4"/>
    </row>
    <row r="681" spans="1:51" ht="25.5" x14ac:dyDescent="0.2">
      <c r="A681" s="43"/>
      <c r="B681" s="3" t="s">
        <v>1409</v>
      </c>
      <c r="C681" s="22"/>
      <c r="E681" s="247" t="s">
        <v>2724</v>
      </c>
      <c r="F681" s="283"/>
      <c r="G681" s="284"/>
      <c r="H681" s="193" t="s">
        <v>2725</v>
      </c>
      <c r="N681" s="25" t="s">
        <v>16</v>
      </c>
      <c r="O681" s="25"/>
      <c r="P681" s="25" t="s">
        <v>16</v>
      </c>
      <c r="Q681" s="25" t="s">
        <v>663</v>
      </c>
      <c r="R681" s="25" t="s">
        <v>663</v>
      </c>
      <c r="S681" s="25" t="s">
        <v>663</v>
      </c>
      <c r="T681" s="25" t="s">
        <v>663</v>
      </c>
      <c r="U681" s="25" t="s">
        <v>663</v>
      </c>
      <c r="V681" s="25"/>
      <c r="W681" s="25" t="s">
        <v>663</v>
      </c>
      <c r="X681" s="25" t="s">
        <v>663</v>
      </c>
      <c r="Y681" s="25" t="s">
        <v>663</v>
      </c>
      <c r="Z681" s="25" t="s">
        <v>663</v>
      </c>
      <c r="AA681" s="25" t="s">
        <v>663</v>
      </c>
      <c r="AB681" s="25"/>
      <c r="AC681" s="25"/>
      <c r="AD681" s="25"/>
      <c r="AE681" s="25" t="s">
        <v>663</v>
      </c>
      <c r="AF681" s="25" t="s">
        <v>663</v>
      </c>
      <c r="AG681" s="25" t="s">
        <v>663</v>
      </c>
      <c r="AH681" s="25" t="s">
        <v>663</v>
      </c>
      <c r="AI681" s="25" t="s">
        <v>663</v>
      </c>
      <c r="AJ681" s="25" t="s">
        <v>663</v>
      </c>
      <c r="AK681" s="25" t="s">
        <v>663</v>
      </c>
      <c r="AL681" s="25" t="s">
        <v>663</v>
      </c>
      <c r="AM681" s="25" t="s">
        <v>2174</v>
      </c>
      <c r="AN681" s="95"/>
      <c r="AO681" s="95"/>
      <c r="AP681" s="96" t="s">
        <v>2129</v>
      </c>
      <c r="AQ681" s="189"/>
      <c r="AR681" s="22"/>
      <c r="AS681" s="22"/>
      <c r="AT681" s="3"/>
      <c r="AU681" s="5">
        <v>8</v>
      </c>
      <c r="AV681" s="118" t="e">
        <v>#VALUE!</v>
      </c>
      <c r="AW681" s="4"/>
      <c r="AX681" s="4"/>
      <c r="AY681" s="4"/>
    </row>
    <row r="682" spans="1:51" ht="25.5" x14ac:dyDescent="0.2">
      <c r="A682" s="43"/>
      <c r="B682" s="3" t="s">
        <v>1409</v>
      </c>
      <c r="C682" s="22"/>
      <c r="E682" s="247" t="s">
        <v>2726</v>
      </c>
      <c r="F682" s="283"/>
      <c r="G682" s="284"/>
      <c r="H682" s="193" t="s">
        <v>2727</v>
      </c>
      <c r="N682" s="25" t="s">
        <v>16</v>
      </c>
      <c r="O682" s="25"/>
      <c r="P682" s="25" t="s">
        <v>16</v>
      </c>
      <c r="Q682" s="25" t="s">
        <v>663</v>
      </c>
      <c r="R682" s="25" t="s">
        <v>663</v>
      </c>
      <c r="S682" s="25" t="s">
        <v>663</v>
      </c>
      <c r="T682" s="25" t="s">
        <v>663</v>
      </c>
      <c r="U682" s="25" t="s">
        <v>663</v>
      </c>
      <c r="V682" s="25"/>
      <c r="W682" s="25" t="s">
        <v>663</v>
      </c>
      <c r="X682" s="25" t="s">
        <v>663</v>
      </c>
      <c r="Y682" s="25" t="s">
        <v>663</v>
      </c>
      <c r="Z682" s="25" t="s">
        <v>663</v>
      </c>
      <c r="AA682" s="25" t="s">
        <v>663</v>
      </c>
      <c r="AB682" s="25"/>
      <c r="AC682" s="25"/>
      <c r="AD682" s="25"/>
      <c r="AE682" s="25" t="s">
        <v>663</v>
      </c>
      <c r="AF682" s="25" t="s">
        <v>663</v>
      </c>
      <c r="AG682" s="25" t="s">
        <v>663</v>
      </c>
      <c r="AH682" s="25" t="s">
        <v>663</v>
      </c>
      <c r="AI682" s="25" t="s">
        <v>663</v>
      </c>
      <c r="AJ682" s="25" t="s">
        <v>663</v>
      </c>
      <c r="AK682" s="25" t="s">
        <v>663</v>
      </c>
      <c r="AL682" s="25" t="s">
        <v>663</v>
      </c>
      <c r="AM682" s="25" t="s">
        <v>2174</v>
      </c>
      <c r="AN682" s="95"/>
      <c r="AO682" s="95"/>
      <c r="AP682" s="96" t="s">
        <v>2129</v>
      </c>
      <c r="AQ682" s="189"/>
      <c r="AR682" s="22"/>
      <c r="AS682" s="22"/>
      <c r="AT682" s="3"/>
      <c r="AU682" s="5">
        <v>8</v>
      </c>
      <c r="AV682" s="118" t="e">
        <v>#VALUE!</v>
      </c>
      <c r="AW682" s="4"/>
      <c r="AX682" s="4"/>
      <c r="AY682" s="4"/>
    </row>
    <row r="683" spans="1:51" ht="25.5" x14ac:dyDescent="0.2">
      <c r="A683" s="43"/>
      <c r="B683" s="3" t="s">
        <v>1409</v>
      </c>
      <c r="C683" s="22"/>
      <c r="E683" s="247" t="s">
        <v>2728</v>
      </c>
      <c r="F683" s="283"/>
      <c r="G683" s="284"/>
      <c r="H683" s="193" t="s">
        <v>1983</v>
      </c>
      <c r="N683" s="25" t="s">
        <v>16</v>
      </c>
      <c r="O683" s="25"/>
      <c r="P683" s="25" t="s">
        <v>16</v>
      </c>
      <c r="Q683" s="25" t="s">
        <v>663</v>
      </c>
      <c r="R683" s="25" t="s">
        <v>663</v>
      </c>
      <c r="S683" s="25" t="s">
        <v>663</v>
      </c>
      <c r="T683" s="25" t="s">
        <v>663</v>
      </c>
      <c r="U683" s="25" t="s">
        <v>663</v>
      </c>
      <c r="V683" s="25"/>
      <c r="W683" s="25" t="s">
        <v>663</v>
      </c>
      <c r="X683" s="25" t="s">
        <v>663</v>
      </c>
      <c r="Y683" s="25" t="s">
        <v>663</v>
      </c>
      <c r="Z683" s="25" t="s">
        <v>663</v>
      </c>
      <c r="AA683" s="25" t="s">
        <v>663</v>
      </c>
      <c r="AB683" s="25"/>
      <c r="AC683" s="25"/>
      <c r="AD683" s="25"/>
      <c r="AE683" s="25" t="s">
        <v>663</v>
      </c>
      <c r="AF683" s="25" t="s">
        <v>663</v>
      </c>
      <c r="AG683" s="25" t="s">
        <v>663</v>
      </c>
      <c r="AH683" s="25" t="s">
        <v>663</v>
      </c>
      <c r="AI683" s="25" t="s">
        <v>663</v>
      </c>
      <c r="AJ683" s="25" t="s">
        <v>663</v>
      </c>
      <c r="AK683" s="25" t="s">
        <v>663</v>
      </c>
      <c r="AL683" s="25" t="s">
        <v>663</v>
      </c>
      <c r="AM683" s="25" t="s">
        <v>2174</v>
      </c>
      <c r="AN683" s="95"/>
      <c r="AO683" s="95"/>
      <c r="AP683" s="96" t="s">
        <v>2129</v>
      </c>
      <c r="AQ683" s="189"/>
      <c r="AR683" s="22"/>
      <c r="AS683" s="22"/>
      <c r="AT683" s="3"/>
      <c r="AU683" s="5">
        <v>8</v>
      </c>
      <c r="AV683" s="118" t="e">
        <v>#VALUE!</v>
      </c>
      <c r="AW683" s="4"/>
      <c r="AX683" s="4"/>
      <c r="AY683" s="4"/>
    </row>
    <row r="684" spans="1:51" ht="25.5" x14ac:dyDescent="0.2">
      <c r="A684" s="43" t="s">
        <v>2178</v>
      </c>
      <c r="B684" s="3" t="s">
        <v>1409</v>
      </c>
      <c r="C684" s="22" t="s">
        <v>2179</v>
      </c>
      <c r="E684" s="193">
        <v>1234</v>
      </c>
      <c r="H684" s="193" t="s">
        <v>2729</v>
      </c>
      <c r="N684" s="25" t="s">
        <v>16</v>
      </c>
      <c r="O684" s="25"/>
      <c r="P684" s="25" t="s">
        <v>16</v>
      </c>
      <c r="Q684" s="25" t="s">
        <v>663</v>
      </c>
      <c r="R684" s="25" t="s">
        <v>663</v>
      </c>
      <c r="S684" s="25" t="s">
        <v>663</v>
      </c>
      <c r="T684" s="25" t="s">
        <v>663</v>
      </c>
      <c r="U684" s="25" t="s">
        <v>663</v>
      </c>
      <c r="V684" s="25"/>
      <c r="W684" s="25" t="s">
        <v>663</v>
      </c>
      <c r="X684" s="25" t="s">
        <v>663</v>
      </c>
      <c r="Y684" s="25" t="s">
        <v>663</v>
      </c>
      <c r="Z684" s="25" t="s">
        <v>663</v>
      </c>
      <c r="AA684" s="25" t="s">
        <v>663</v>
      </c>
      <c r="AB684" s="25"/>
      <c r="AC684" s="25"/>
      <c r="AD684" s="25"/>
      <c r="AE684" s="25" t="s">
        <v>663</v>
      </c>
      <c r="AF684" s="25" t="s">
        <v>663</v>
      </c>
      <c r="AG684" s="25" t="s">
        <v>663</v>
      </c>
      <c r="AH684" s="25" t="s">
        <v>663</v>
      </c>
      <c r="AI684" s="25" t="s">
        <v>663</v>
      </c>
      <c r="AJ684" s="25" t="s">
        <v>663</v>
      </c>
      <c r="AK684" s="25" t="s">
        <v>663</v>
      </c>
      <c r="AL684" s="25" t="s">
        <v>663</v>
      </c>
      <c r="AM684" s="25" t="s">
        <v>2107</v>
      </c>
      <c r="AN684" s="95"/>
      <c r="AO684" s="95"/>
      <c r="AP684" s="96" t="s">
        <v>2129</v>
      </c>
      <c r="AQ684" s="189"/>
      <c r="AR684" s="22"/>
      <c r="AS684" s="22"/>
      <c r="AT684" s="3"/>
      <c r="AU684" s="5">
        <v>8</v>
      </c>
      <c r="AV684" s="118" t="e">
        <v>#VALUE!</v>
      </c>
      <c r="AW684" s="4"/>
      <c r="AX684" s="4"/>
      <c r="AY684" s="4"/>
    </row>
    <row r="685" spans="1:51" ht="25.5" x14ac:dyDescent="0.2">
      <c r="A685" s="43" t="s">
        <v>2101</v>
      </c>
      <c r="B685" s="3" t="s">
        <v>1409</v>
      </c>
      <c r="C685" s="22" t="s">
        <v>2102</v>
      </c>
      <c r="E685" s="193">
        <v>2105</v>
      </c>
      <c r="H685" s="193" t="s">
        <v>2730</v>
      </c>
      <c r="N685" s="25" t="s">
        <v>16</v>
      </c>
      <c r="O685" s="25"/>
      <c r="P685" s="25" t="s">
        <v>16</v>
      </c>
      <c r="Q685" s="25" t="s">
        <v>663</v>
      </c>
      <c r="R685" s="25" t="s">
        <v>663</v>
      </c>
      <c r="S685" s="25" t="s">
        <v>663</v>
      </c>
      <c r="T685" s="25" t="s">
        <v>663</v>
      </c>
      <c r="U685" s="25" t="s">
        <v>663</v>
      </c>
      <c r="V685" s="25"/>
      <c r="W685" s="25" t="s">
        <v>663</v>
      </c>
      <c r="X685" s="25" t="s">
        <v>663</v>
      </c>
      <c r="Y685" s="25" t="s">
        <v>663</v>
      </c>
      <c r="Z685" s="25" t="s">
        <v>663</v>
      </c>
      <c r="AA685" s="25" t="s">
        <v>663</v>
      </c>
      <c r="AB685" s="25"/>
      <c r="AC685" s="25"/>
      <c r="AD685" s="25"/>
      <c r="AE685" s="25" t="s">
        <v>663</v>
      </c>
      <c r="AF685" s="25" t="s">
        <v>663</v>
      </c>
      <c r="AG685" s="25" t="s">
        <v>663</v>
      </c>
      <c r="AH685" s="25" t="s">
        <v>663</v>
      </c>
      <c r="AI685" s="25" t="s">
        <v>663</v>
      </c>
      <c r="AJ685" s="25" t="s">
        <v>663</v>
      </c>
      <c r="AK685" s="25" t="s">
        <v>663</v>
      </c>
      <c r="AL685" s="25" t="s">
        <v>663</v>
      </c>
      <c r="AM685" s="25" t="s">
        <v>2107</v>
      </c>
      <c r="AN685" s="95"/>
      <c r="AO685" s="95"/>
      <c r="AP685" s="96" t="s">
        <v>2129</v>
      </c>
      <c r="AQ685" s="189"/>
      <c r="AR685" s="22"/>
      <c r="AS685" s="22"/>
      <c r="AT685" s="3"/>
      <c r="AU685" s="5">
        <v>8</v>
      </c>
      <c r="AV685" s="118" t="e">
        <v>#VALUE!</v>
      </c>
      <c r="AW685" s="4"/>
      <c r="AX685" s="4"/>
      <c r="AY685" s="4"/>
    </row>
    <row r="686" spans="1:51" ht="25.5" x14ac:dyDescent="0.2">
      <c r="A686" s="43" t="s">
        <v>1477</v>
      </c>
      <c r="B686" s="3" t="s">
        <v>1409</v>
      </c>
      <c r="C686" s="22" t="s">
        <v>2094</v>
      </c>
      <c r="E686" s="193">
        <v>5659</v>
      </c>
      <c r="H686" s="193" t="s">
        <v>2731</v>
      </c>
      <c r="N686" s="25" t="s">
        <v>16</v>
      </c>
      <c r="O686" s="25"/>
      <c r="P686" s="25" t="s">
        <v>16</v>
      </c>
      <c r="Q686" s="25" t="s">
        <v>663</v>
      </c>
      <c r="R686" s="25" t="s">
        <v>663</v>
      </c>
      <c r="S686" s="25" t="s">
        <v>663</v>
      </c>
      <c r="T686" s="25" t="s">
        <v>663</v>
      </c>
      <c r="U686" s="25" t="s">
        <v>663</v>
      </c>
      <c r="V686" s="25"/>
      <c r="W686" s="25" t="s">
        <v>663</v>
      </c>
      <c r="X686" s="25" t="s">
        <v>663</v>
      </c>
      <c r="Y686" s="25" t="s">
        <v>663</v>
      </c>
      <c r="Z686" s="25" t="s">
        <v>663</v>
      </c>
      <c r="AA686" s="25" t="s">
        <v>663</v>
      </c>
      <c r="AB686" s="25"/>
      <c r="AC686" s="25"/>
      <c r="AD686" s="25"/>
      <c r="AE686" s="25" t="s">
        <v>663</v>
      </c>
      <c r="AF686" s="25" t="s">
        <v>663</v>
      </c>
      <c r="AG686" s="25" t="s">
        <v>663</v>
      </c>
      <c r="AH686" s="25" t="s">
        <v>663</v>
      </c>
      <c r="AI686" s="25" t="s">
        <v>663</v>
      </c>
      <c r="AJ686" s="25" t="s">
        <v>663</v>
      </c>
      <c r="AK686" s="25" t="s">
        <v>663</v>
      </c>
      <c r="AL686" s="25" t="s">
        <v>663</v>
      </c>
      <c r="AM686" s="25" t="s">
        <v>2107</v>
      </c>
      <c r="AN686" s="95"/>
      <c r="AO686" s="95"/>
      <c r="AP686" s="96" t="s">
        <v>2129</v>
      </c>
      <c r="AQ686" s="189"/>
      <c r="AR686" s="22"/>
      <c r="AS686" s="22"/>
      <c r="AT686" s="3"/>
      <c r="AU686" s="5">
        <v>8</v>
      </c>
      <c r="AV686" s="118" t="e">
        <v>#VALUE!</v>
      </c>
      <c r="AW686" s="4"/>
      <c r="AX686" s="4"/>
      <c r="AY686" s="4"/>
    </row>
    <row r="687" spans="1:51" ht="25.5" x14ac:dyDescent="0.2">
      <c r="A687" s="43" t="s">
        <v>2180</v>
      </c>
      <c r="B687" s="3" t="s">
        <v>2630</v>
      </c>
      <c r="C687" s="22" t="s">
        <v>2181</v>
      </c>
      <c r="E687" s="193">
        <v>98</v>
      </c>
      <c r="H687" s="193" t="s">
        <v>2732</v>
      </c>
      <c r="N687" s="25" t="s">
        <v>16</v>
      </c>
      <c r="O687" s="25"/>
      <c r="P687" s="25" t="s">
        <v>16</v>
      </c>
      <c r="Q687" s="25" t="s">
        <v>663</v>
      </c>
      <c r="R687" s="25" t="s">
        <v>663</v>
      </c>
      <c r="S687" s="25" t="s">
        <v>663</v>
      </c>
      <c r="T687" s="25" t="s">
        <v>663</v>
      </c>
      <c r="U687" s="25" t="s">
        <v>663</v>
      </c>
      <c r="V687" s="25"/>
      <c r="W687" s="25" t="s">
        <v>663</v>
      </c>
      <c r="X687" s="25" t="s">
        <v>663</v>
      </c>
      <c r="Y687" s="25" t="s">
        <v>663</v>
      </c>
      <c r="Z687" s="25" t="s">
        <v>663</v>
      </c>
      <c r="AA687" s="25" t="s">
        <v>663</v>
      </c>
      <c r="AB687" s="25"/>
      <c r="AC687" s="25"/>
      <c r="AD687" s="25"/>
      <c r="AE687" s="25" t="s">
        <v>663</v>
      </c>
      <c r="AF687" s="25" t="s">
        <v>663</v>
      </c>
      <c r="AG687" s="25" t="s">
        <v>663</v>
      </c>
      <c r="AH687" s="25" t="s">
        <v>663</v>
      </c>
      <c r="AI687" s="25" t="s">
        <v>663</v>
      </c>
      <c r="AJ687" s="25" t="s">
        <v>663</v>
      </c>
      <c r="AK687" s="25" t="s">
        <v>663</v>
      </c>
      <c r="AL687" s="25" t="s">
        <v>663</v>
      </c>
      <c r="AM687" s="25" t="s">
        <v>2107</v>
      </c>
      <c r="AN687" s="95"/>
      <c r="AO687" s="95"/>
      <c r="AP687" s="96" t="s">
        <v>2129</v>
      </c>
      <c r="AQ687" s="189"/>
      <c r="AR687" s="22"/>
      <c r="AS687" s="22"/>
      <c r="AT687" s="3"/>
      <c r="AU687" s="5">
        <v>16</v>
      </c>
      <c r="AV687" s="118" t="e">
        <v>#VALUE!</v>
      </c>
      <c r="AW687" s="4"/>
      <c r="AX687" s="4"/>
      <c r="AY687" s="4"/>
    </row>
    <row r="688" spans="1:51" ht="25.5" x14ac:dyDescent="0.2">
      <c r="A688" s="43" t="s">
        <v>2182</v>
      </c>
      <c r="B688" s="3" t="s">
        <v>2630</v>
      </c>
      <c r="C688" s="22" t="s">
        <v>2183</v>
      </c>
      <c r="E688" s="193">
        <v>260</v>
      </c>
      <c r="H688" s="193" t="s">
        <v>2733</v>
      </c>
      <c r="N688" s="25" t="s">
        <v>16</v>
      </c>
      <c r="O688" s="25"/>
      <c r="P688" s="25" t="s">
        <v>16</v>
      </c>
      <c r="Q688" s="25" t="s">
        <v>663</v>
      </c>
      <c r="R688" s="25" t="s">
        <v>663</v>
      </c>
      <c r="S688" s="25" t="s">
        <v>663</v>
      </c>
      <c r="T688" s="25" t="s">
        <v>663</v>
      </c>
      <c r="U688" s="25" t="s">
        <v>663</v>
      </c>
      <c r="V688" s="25"/>
      <c r="W688" s="25" t="s">
        <v>663</v>
      </c>
      <c r="X688" s="25" t="s">
        <v>663</v>
      </c>
      <c r="Y688" s="25" t="s">
        <v>663</v>
      </c>
      <c r="Z688" s="25" t="s">
        <v>663</v>
      </c>
      <c r="AA688" s="25" t="s">
        <v>663</v>
      </c>
      <c r="AB688" s="25"/>
      <c r="AC688" s="25"/>
      <c r="AD688" s="25"/>
      <c r="AE688" s="25" t="s">
        <v>663</v>
      </c>
      <c r="AF688" s="25" t="s">
        <v>663</v>
      </c>
      <c r="AG688" s="25" t="s">
        <v>663</v>
      </c>
      <c r="AH688" s="25" t="s">
        <v>663</v>
      </c>
      <c r="AI688" s="25" t="s">
        <v>663</v>
      </c>
      <c r="AJ688" s="25" t="s">
        <v>663</v>
      </c>
      <c r="AK688" s="25" t="s">
        <v>663</v>
      </c>
      <c r="AL688" s="25" t="s">
        <v>663</v>
      </c>
      <c r="AM688" s="25" t="s">
        <v>2107</v>
      </c>
      <c r="AN688" s="95"/>
      <c r="AO688" s="95"/>
      <c r="AP688" s="96" t="s">
        <v>2129</v>
      </c>
      <c r="AQ688" s="189"/>
      <c r="AR688" s="22"/>
      <c r="AS688" s="22"/>
      <c r="AT688" s="3"/>
      <c r="AU688" s="5">
        <v>16</v>
      </c>
      <c r="AV688" s="118" t="e">
        <v>#VALUE!</v>
      </c>
      <c r="AW688" s="4"/>
      <c r="AX688" s="4"/>
      <c r="AY688" s="4"/>
    </row>
    <row r="689" spans="1:51" ht="25.5" x14ac:dyDescent="0.2">
      <c r="A689" s="43" t="s">
        <v>2184</v>
      </c>
      <c r="B689" s="3" t="s">
        <v>2630</v>
      </c>
      <c r="C689" s="22" t="s">
        <v>2185</v>
      </c>
      <c r="E689" s="193" t="s">
        <v>2598</v>
      </c>
      <c r="H689" s="193" t="s">
        <v>2734</v>
      </c>
      <c r="N689" s="25" t="s">
        <v>16</v>
      </c>
      <c r="O689" s="25"/>
      <c r="P689" s="25" t="s">
        <v>16</v>
      </c>
      <c r="Q689" s="25" t="s">
        <v>663</v>
      </c>
      <c r="R689" s="25" t="s">
        <v>663</v>
      </c>
      <c r="S689" s="25" t="s">
        <v>663</v>
      </c>
      <c r="T689" s="25" t="s">
        <v>663</v>
      </c>
      <c r="U689" s="25" t="s">
        <v>663</v>
      </c>
      <c r="V689" s="25"/>
      <c r="W689" s="25" t="s">
        <v>663</v>
      </c>
      <c r="X689" s="25" t="s">
        <v>663</v>
      </c>
      <c r="Y689" s="25" t="s">
        <v>663</v>
      </c>
      <c r="Z689" s="25" t="s">
        <v>663</v>
      </c>
      <c r="AA689" s="25" t="s">
        <v>663</v>
      </c>
      <c r="AB689" s="25"/>
      <c r="AC689" s="25"/>
      <c r="AD689" s="25"/>
      <c r="AE689" s="25" t="s">
        <v>663</v>
      </c>
      <c r="AF689" s="25" t="s">
        <v>663</v>
      </c>
      <c r="AG689" s="25" t="s">
        <v>663</v>
      </c>
      <c r="AH689" s="25" t="s">
        <v>663</v>
      </c>
      <c r="AI689" s="25" t="s">
        <v>663</v>
      </c>
      <c r="AJ689" s="25" t="s">
        <v>663</v>
      </c>
      <c r="AK689" s="25" t="s">
        <v>663</v>
      </c>
      <c r="AL689" s="25" t="s">
        <v>663</v>
      </c>
      <c r="AM689" s="25" t="s">
        <v>2107</v>
      </c>
      <c r="AN689" s="95"/>
      <c r="AO689" s="95"/>
      <c r="AP689" s="96" t="s">
        <v>2129</v>
      </c>
      <c r="AQ689" s="189"/>
      <c r="AR689" s="22"/>
      <c r="AS689" s="22"/>
      <c r="AT689" s="3"/>
      <c r="AU689" s="5">
        <v>16</v>
      </c>
      <c r="AV689" s="118" t="e">
        <v>#VALUE!</v>
      </c>
      <c r="AW689" s="4"/>
      <c r="AX689" s="4"/>
      <c r="AY689" s="4"/>
    </row>
    <row r="690" spans="1:51" ht="25.5" x14ac:dyDescent="0.2">
      <c r="A690" s="43" t="s">
        <v>2186</v>
      </c>
      <c r="B690" s="3" t="s">
        <v>2630</v>
      </c>
      <c r="C690" s="22" t="s">
        <v>2187</v>
      </c>
      <c r="E690" s="193">
        <v>270</v>
      </c>
      <c r="H690" s="193" t="s">
        <v>2735</v>
      </c>
      <c r="N690" s="25" t="s">
        <v>16</v>
      </c>
      <c r="O690" s="25"/>
      <c r="P690" s="25" t="s">
        <v>16</v>
      </c>
      <c r="Q690" s="25" t="s">
        <v>663</v>
      </c>
      <c r="R690" s="25" t="s">
        <v>663</v>
      </c>
      <c r="S690" s="25" t="s">
        <v>663</v>
      </c>
      <c r="T690" s="25" t="s">
        <v>663</v>
      </c>
      <c r="U690" s="25" t="s">
        <v>663</v>
      </c>
      <c r="V690" s="25"/>
      <c r="W690" s="25" t="s">
        <v>663</v>
      </c>
      <c r="X690" s="25" t="s">
        <v>663</v>
      </c>
      <c r="Y690" s="25" t="s">
        <v>663</v>
      </c>
      <c r="Z690" s="25" t="s">
        <v>663</v>
      </c>
      <c r="AA690" s="25" t="s">
        <v>663</v>
      </c>
      <c r="AB690" s="25"/>
      <c r="AC690" s="25"/>
      <c r="AD690" s="25"/>
      <c r="AE690" s="25" t="s">
        <v>663</v>
      </c>
      <c r="AF690" s="25" t="s">
        <v>663</v>
      </c>
      <c r="AG690" s="25" t="s">
        <v>663</v>
      </c>
      <c r="AH690" s="25" t="s">
        <v>663</v>
      </c>
      <c r="AI690" s="25" t="s">
        <v>663</v>
      </c>
      <c r="AJ690" s="25" t="s">
        <v>663</v>
      </c>
      <c r="AK690" s="25" t="s">
        <v>663</v>
      </c>
      <c r="AL690" s="25" t="s">
        <v>663</v>
      </c>
      <c r="AM690" s="25" t="s">
        <v>2107</v>
      </c>
      <c r="AN690" s="95"/>
      <c r="AO690" s="95"/>
      <c r="AP690" s="96" t="s">
        <v>2129</v>
      </c>
      <c r="AQ690" s="189"/>
      <c r="AR690" s="22"/>
      <c r="AS690" s="22"/>
      <c r="AT690" s="3"/>
      <c r="AU690" s="5">
        <v>16</v>
      </c>
      <c r="AV690" s="118" t="e">
        <v>#VALUE!</v>
      </c>
      <c r="AW690" s="4"/>
      <c r="AX690" s="4"/>
      <c r="AY690" s="4"/>
    </row>
    <row r="691" spans="1:51" ht="25.5" x14ac:dyDescent="0.2">
      <c r="A691" s="43" t="s">
        <v>2188</v>
      </c>
      <c r="B691" s="3" t="s">
        <v>2630</v>
      </c>
      <c r="C691" s="22" t="s">
        <v>2189</v>
      </c>
      <c r="E691" s="193">
        <v>2214</v>
      </c>
      <c r="H691" s="193" t="s">
        <v>2736</v>
      </c>
      <c r="N691" s="25" t="s">
        <v>16</v>
      </c>
      <c r="O691" s="25"/>
      <c r="P691" s="25" t="s">
        <v>16</v>
      </c>
      <c r="Q691" s="25" t="s">
        <v>663</v>
      </c>
      <c r="R691" s="25" t="s">
        <v>663</v>
      </c>
      <c r="S691" s="25" t="s">
        <v>663</v>
      </c>
      <c r="T691" s="25" t="s">
        <v>663</v>
      </c>
      <c r="U691" s="25" t="s">
        <v>663</v>
      </c>
      <c r="V691" s="25"/>
      <c r="W691" s="25" t="s">
        <v>663</v>
      </c>
      <c r="X691" s="25" t="s">
        <v>663</v>
      </c>
      <c r="Y691" s="25" t="s">
        <v>663</v>
      </c>
      <c r="Z691" s="25" t="s">
        <v>663</v>
      </c>
      <c r="AA691" s="25" t="s">
        <v>663</v>
      </c>
      <c r="AB691" s="25"/>
      <c r="AC691" s="25"/>
      <c r="AD691" s="25"/>
      <c r="AE691" s="25" t="s">
        <v>663</v>
      </c>
      <c r="AF691" s="25" t="s">
        <v>663</v>
      </c>
      <c r="AG691" s="25" t="s">
        <v>663</v>
      </c>
      <c r="AH691" s="25" t="s">
        <v>663</v>
      </c>
      <c r="AI691" s="25" t="s">
        <v>663</v>
      </c>
      <c r="AJ691" s="25" t="s">
        <v>663</v>
      </c>
      <c r="AK691" s="25" t="s">
        <v>663</v>
      </c>
      <c r="AL691" s="25" t="s">
        <v>663</v>
      </c>
      <c r="AM691" s="25" t="s">
        <v>2174</v>
      </c>
      <c r="AN691" s="95"/>
      <c r="AO691" s="95"/>
      <c r="AP691" s="96" t="s">
        <v>2129</v>
      </c>
      <c r="AQ691" s="189"/>
      <c r="AR691" s="22"/>
      <c r="AS691" s="22"/>
      <c r="AT691" s="3"/>
      <c r="AU691" s="5">
        <v>0</v>
      </c>
      <c r="AV691" s="118" t="e">
        <v>#VALUE!</v>
      </c>
      <c r="AW691" s="4"/>
      <c r="AX691" s="4"/>
      <c r="AY691" s="4"/>
    </row>
    <row r="692" spans="1:51" ht="25.5" x14ac:dyDescent="0.2">
      <c r="A692" s="43" t="s">
        <v>2190</v>
      </c>
      <c r="B692" s="3" t="s">
        <v>2630</v>
      </c>
      <c r="C692" s="22" t="s">
        <v>2191</v>
      </c>
      <c r="E692" s="193">
        <v>6815</v>
      </c>
      <c r="H692" s="193" t="s">
        <v>2737</v>
      </c>
      <c r="N692" s="25" t="s">
        <v>16</v>
      </c>
      <c r="O692" s="25"/>
      <c r="P692" s="25" t="s">
        <v>16</v>
      </c>
      <c r="Q692" s="25" t="s">
        <v>663</v>
      </c>
      <c r="R692" s="25" t="s">
        <v>663</v>
      </c>
      <c r="S692" s="25" t="s">
        <v>663</v>
      </c>
      <c r="T692" s="25" t="s">
        <v>663</v>
      </c>
      <c r="U692" s="25" t="s">
        <v>663</v>
      </c>
      <c r="V692" s="25"/>
      <c r="W692" s="25" t="s">
        <v>663</v>
      </c>
      <c r="X692" s="25" t="s">
        <v>663</v>
      </c>
      <c r="Y692" s="25" t="s">
        <v>663</v>
      </c>
      <c r="Z692" s="25" t="s">
        <v>663</v>
      </c>
      <c r="AA692" s="25" t="s">
        <v>663</v>
      </c>
      <c r="AB692" s="25"/>
      <c r="AC692" s="25"/>
      <c r="AD692" s="25"/>
      <c r="AE692" s="25" t="s">
        <v>663</v>
      </c>
      <c r="AF692" s="25" t="s">
        <v>663</v>
      </c>
      <c r="AG692" s="25" t="s">
        <v>663</v>
      </c>
      <c r="AH692" s="25" t="s">
        <v>663</v>
      </c>
      <c r="AI692" s="25" t="s">
        <v>663</v>
      </c>
      <c r="AJ692" s="25" t="s">
        <v>663</v>
      </c>
      <c r="AK692" s="25" t="s">
        <v>663</v>
      </c>
      <c r="AL692" s="25" t="s">
        <v>663</v>
      </c>
      <c r="AM692" s="25" t="s">
        <v>2075</v>
      </c>
      <c r="AN692" s="95"/>
      <c r="AO692" s="95"/>
      <c r="AP692" s="96" t="s">
        <v>2129</v>
      </c>
      <c r="AQ692" s="189"/>
      <c r="AR692" s="22"/>
      <c r="AS692" s="22"/>
      <c r="AT692" s="3"/>
      <c r="AU692" s="5">
        <v>16</v>
      </c>
      <c r="AV692" s="118" t="e">
        <v>#VALUE!</v>
      </c>
      <c r="AW692" s="4"/>
      <c r="AX692" s="4"/>
      <c r="AY692" s="4"/>
    </row>
    <row r="693" spans="1:51" x14ac:dyDescent="0.2">
      <c r="A693" s="43"/>
      <c r="B693" s="3"/>
      <c r="C693" s="22"/>
      <c r="AN693" s="95"/>
      <c r="AO693" s="95"/>
      <c r="AP693" s="109"/>
      <c r="AQ693" s="190"/>
      <c r="AR693" s="22"/>
      <c r="AS693" s="22"/>
      <c r="AT693" s="3"/>
      <c r="AV693" s="119"/>
    </row>
    <row r="694" spans="1:51" x14ac:dyDescent="0.2">
      <c r="A694" s="43"/>
      <c r="B694" s="3"/>
      <c r="C694" s="22"/>
      <c r="AN694" s="95"/>
      <c r="AO694" s="95"/>
      <c r="AP694" s="109"/>
      <c r="AQ694" s="190"/>
      <c r="AR694" s="22"/>
      <c r="AS694" s="22"/>
      <c r="AT694" s="3"/>
      <c r="AV694" s="119"/>
    </row>
    <row r="695" spans="1:51" x14ac:dyDescent="0.2">
      <c r="A695" s="43"/>
      <c r="B695" s="3"/>
      <c r="C695" s="22"/>
      <c r="AN695" s="95"/>
      <c r="AO695" s="95"/>
      <c r="AP695" s="109"/>
      <c r="AQ695" s="190"/>
      <c r="AR695" s="22"/>
      <c r="AS695" s="22"/>
      <c r="AT695" s="3"/>
      <c r="AV695" s="119"/>
    </row>
    <row r="696" spans="1:51" x14ac:dyDescent="0.2">
      <c r="A696" s="43"/>
      <c r="B696" s="3"/>
      <c r="C696" s="22"/>
      <c r="AN696" s="95"/>
      <c r="AO696" s="95"/>
      <c r="AP696" s="109"/>
      <c r="AQ696" s="190"/>
      <c r="AR696" s="22"/>
      <c r="AS696" s="22"/>
      <c r="AT696" s="3"/>
      <c r="AV696" s="119"/>
    </row>
    <row r="697" spans="1:51" x14ac:dyDescent="0.2">
      <c r="A697" s="43"/>
      <c r="B697" s="3"/>
      <c r="C697" s="22"/>
      <c r="AN697" s="95"/>
      <c r="AO697" s="95"/>
      <c r="AP697" s="109"/>
      <c r="AQ697" s="190"/>
      <c r="AR697" s="22"/>
      <c r="AS697" s="22"/>
      <c r="AT697" s="3"/>
      <c r="AV697" s="119"/>
    </row>
    <row r="698" spans="1:51" x14ac:dyDescent="0.2">
      <c r="A698" s="43"/>
      <c r="B698" s="3" t="s">
        <v>3537</v>
      </c>
      <c r="C698" s="22" t="s">
        <v>2192</v>
      </c>
      <c r="AN698" s="95"/>
      <c r="AO698" s="95"/>
      <c r="AP698" s="109"/>
      <c r="AQ698" s="190"/>
      <c r="AR698" s="22"/>
      <c r="AS698" s="22"/>
      <c r="AT698" s="3"/>
      <c r="AV698" s="119"/>
    </row>
    <row r="699" spans="1:51" x14ac:dyDescent="0.2">
      <c r="A699" s="43"/>
      <c r="B699" s="3" t="s">
        <v>3538</v>
      </c>
      <c r="C699" s="22" t="s">
        <v>2193</v>
      </c>
      <c r="AN699" s="95"/>
      <c r="AO699" s="95"/>
      <c r="AP699" s="109"/>
      <c r="AQ699" s="190"/>
      <c r="AR699" s="22"/>
      <c r="AS699" s="22"/>
      <c r="AT699" s="3"/>
      <c r="AV699" s="119"/>
    </row>
    <row r="700" spans="1:51" x14ac:dyDescent="0.2">
      <c r="A700" s="43"/>
      <c r="B700" s="3" t="s">
        <v>3539</v>
      </c>
      <c r="C700" s="22" t="s">
        <v>2194</v>
      </c>
      <c r="AN700" s="95"/>
      <c r="AO700" s="95"/>
      <c r="AP700" s="109"/>
      <c r="AQ700" s="190"/>
      <c r="AR700" s="22"/>
      <c r="AS700" s="22"/>
      <c r="AT700" s="3"/>
      <c r="AV700" s="119"/>
    </row>
    <row r="701" spans="1:51" x14ac:dyDescent="0.2">
      <c r="A701" s="43"/>
      <c r="B701" s="3" t="s">
        <v>3540</v>
      </c>
      <c r="C701" s="22" t="s">
        <v>2195</v>
      </c>
      <c r="AN701" s="95"/>
      <c r="AO701" s="95"/>
      <c r="AP701" s="109"/>
      <c r="AQ701" s="190"/>
      <c r="AR701" s="22"/>
      <c r="AS701" s="22"/>
      <c r="AT701" s="3"/>
      <c r="AV701" s="119"/>
    </row>
    <row r="702" spans="1:51" x14ac:dyDescent="0.2">
      <c r="A702" s="43"/>
      <c r="B702" s="3" t="s">
        <v>3541</v>
      </c>
      <c r="C702" s="22" t="s">
        <v>2196</v>
      </c>
      <c r="AN702" s="95"/>
      <c r="AO702" s="95"/>
      <c r="AP702" s="109"/>
      <c r="AQ702" s="190"/>
      <c r="AR702" s="22"/>
      <c r="AS702" s="22"/>
      <c r="AT702" s="3"/>
      <c r="AV702" s="119"/>
    </row>
    <row r="703" spans="1:51" x14ac:dyDescent="0.2">
      <c r="A703" s="43"/>
      <c r="B703" s="3"/>
      <c r="C703" s="22"/>
      <c r="AN703" s="95"/>
      <c r="AO703" s="95"/>
      <c r="AP703" s="109"/>
      <c r="AQ703" s="190"/>
      <c r="AR703" s="22"/>
      <c r="AS703" s="22"/>
      <c r="AT703" s="3"/>
      <c r="AV703" s="119"/>
    </row>
    <row r="704" spans="1:51" x14ac:dyDescent="0.2">
      <c r="A704" s="43"/>
      <c r="B704" s="3"/>
      <c r="C704" s="22"/>
      <c r="AN704" s="95"/>
      <c r="AO704" s="95"/>
      <c r="AP704" s="109"/>
      <c r="AQ704" s="190"/>
      <c r="AR704" s="22"/>
      <c r="AS704" s="22"/>
      <c r="AT704" s="3"/>
      <c r="AV704" s="119"/>
    </row>
    <row r="705" spans="1:48" x14ac:dyDescent="0.2">
      <c r="A705" s="43"/>
      <c r="B705" s="3"/>
      <c r="C705" s="22"/>
      <c r="AN705" s="95"/>
      <c r="AO705" s="95"/>
      <c r="AP705" s="109"/>
      <c r="AQ705" s="190"/>
      <c r="AR705" s="22"/>
      <c r="AS705" s="22"/>
      <c r="AT705" s="3"/>
      <c r="AV705" s="119"/>
    </row>
    <row r="706" spans="1:48" x14ac:dyDescent="0.2">
      <c r="A706" s="43"/>
      <c r="B706" s="3"/>
      <c r="C706" s="22"/>
      <c r="AN706" s="95"/>
      <c r="AO706" s="95"/>
      <c r="AP706" s="109"/>
      <c r="AQ706" s="190"/>
      <c r="AR706" s="22"/>
      <c r="AS706" s="22"/>
      <c r="AT706" s="3"/>
      <c r="AV706" s="119"/>
    </row>
    <row r="707" spans="1:48" ht="25.5" x14ac:dyDescent="0.2">
      <c r="A707" s="120" t="s">
        <v>2197</v>
      </c>
      <c r="B707" s="99" t="s">
        <v>3531</v>
      </c>
      <c r="C707" s="100" t="s">
        <v>2198</v>
      </c>
      <c r="D707" s="101"/>
      <c r="E707" s="248">
        <v>6557</v>
      </c>
      <c r="F707" s="285"/>
      <c r="G707" s="286"/>
      <c r="H707" s="248" t="s">
        <v>2738</v>
      </c>
      <c r="I707" s="248"/>
      <c r="J707" s="101"/>
      <c r="K707" s="248"/>
      <c r="L707" s="101"/>
      <c r="M707" s="101"/>
      <c r="N707" s="110" t="s">
        <v>16</v>
      </c>
      <c r="O707" s="110"/>
      <c r="P707" s="25" t="s">
        <v>663</v>
      </c>
      <c r="Q707" s="25" t="s">
        <v>663</v>
      </c>
      <c r="R707" s="25" t="s">
        <v>663</v>
      </c>
      <c r="S707" s="25" t="s">
        <v>663</v>
      </c>
      <c r="T707" s="25" t="s">
        <v>663</v>
      </c>
      <c r="U707" s="25" t="s">
        <v>663</v>
      </c>
      <c r="V707" s="25"/>
      <c r="W707" s="25" t="s">
        <v>663</v>
      </c>
      <c r="X707" s="25" t="s">
        <v>663</v>
      </c>
      <c r="Y707" s="25" t="s">
        <v>663</v>
      </c>
      <c r="Z707" s="25" t="s">
        <v>663</v>
      </c>
      <c r="AA707" s="25" t="s">
        <v>663</v>
      </c>
      <c r="AB707" s="25"/>
      <c r="AC707" s="25"/>
      <c r="AD707" s="25"/>
      <c r="AE707" s="25" t="s">
        <v>663</v>
      </c>
      <c r="AF707" s="25" t="s">
        <v>663</v>
      </c>
      <c r="AG707" s="25" t="s">
        <v>663</v>
      </c>
      <c r="AH707" s="25" t="s">
        <v>663</v>
      </c>
      <c r="AI707" s="25" t="s">
        <v>663</v>
      </c>
      <c r="AJ707" s="25" t="s">
        <v>663</v>
      </c>
      <c r="AK707" s="25" t="s">
        <v>663</v>
      </c>
      <c r="AL707" s="25" t="s">
        <v>663</v>
      </c>
      <c r="AN707" s="95"/>
      <c r="AO707" s="95"/>
      <c r="AP707" s="96" t="e">
        <v>#N/A</v>
      </c>
      <c r="AQ707" s="189"/>
      <c r="AR707" s="22"/>
      <c r="AS707" s="22"/>
      <c r="AT707" s="3"/>
      <c r="AU707" s="101">
        <v>16</v>
      </c>
      <c r="AV707" s="119"/>
    </row>
    <row r="708" spans="1:48" ht="25.5" x14ac:dyDescent="0.2">
      <c r="A708" s="120" t="s">
        <v>2199</v>
      </c>
      <c r="B708" s="99" t="s">
        <v>3531</v>
      </c>
      <c r="C708" s="100" t="s">
        <v>2200</v>
      </c>
      <c r="D708" s="101"/>
      <c r="E708" s="248">
        <v>6295</v>
      </c>
      <c r="F708" s="285"/>
      <c r="G708" s="286"/>
      <c r="H708" s="248" t="s">
        <v>2739</v>
      </c>
      <c r="I708" s="248"/>
      <c r="J708" s="101"/>
      <c r="K708" s="248"/>
      <c r="L708" s="101"/>
      <c r="M708" s="101"/>
      <c r="N708" s="110" t="s">
        <v>16</v>
      </c>
      <c r="O708" s="110"/>
      <c r="P708" s="25" t="s">
        <v>663</v>
      </c>
      <c r="Q708" s="25" t="s">
        <v>663</v>
      </c>
      <c r="R708" s="25" t="s">
        <v>663</v>
      </c>
      <c r="S708" s="25" t="s">
        <v>663</v>
      </c>
      <c r="T708" s="25" t="s">
        <v>663</v>
      </c>
      <c r="U708" s="25" t="s">
        <v>663</v>
      </c>
      <c r="V708" s="25"/>
      <c r="W708" s="25" t="s">
        <v>663</v>
      </c>
      <c r="X708" s="25" t="s">
        <v>663</v>
      </c>
      <c r="Y708" s="25" t="s">
        <v>663</v>
      </c>
      <c r="Z708" s="25" t="s">
        <v>663</v>
      </c>
      <c r="AA708" s="25" t="s">
        <v>663</v>
      </c>
      <c r="AB708" s="25"/>
      <c r="AC708" s="25"/>
      <c r="AD708" s="25"/>
      <c r="AE708" s="25" t="s">
        <v>663</v>
      </c>
      <c r="AF708" s="25" t="s">
        <v>663</v>
      </c>
      <c r="AG708" s="25" t="s">
        <v>663</v>
      </c>
      <c r="AH708" s="25" t="s">
        <v>663</v>
      </c>
      <c r="AI708" s="25" t="s">
        <v>663</v>
      </c>
      <c r="AJ708" s="25" t="s">
        <v>663</v>
      </c>
      <c r="AK708" s="25" t="s">
        <v>663</v>
      </c>
      <c r="AL708" s="25" t="s">
        <v>663</v>
      </c>
      <c r="AN708" s="95"/>
      <c r="AO708" s="95"/>
      <c r="AP708" s="96" t="e">
        <v>#N/A</v>
      </c>
      <c r="AQ708" s="189"/>
      <c r="AR708" s="22"/>
      <c r="AS708" s="22"/>
      <c r="AT708" s="3"/>
      <c r="AU708" s="101">
        <v>8</v>
      </c>
      <c r="AV708" s="119"/>
    </row>
    <row r="709" spans="1:48" ht="25.5" x14ac:dyDescent="0.2">
      <c r="A709" s="120"/>
      <c r="B709" s="99" t="s">
        <v>3531</v>
      </c>
      <c r="C709" s="100"/>
      <c r="D709" s="101"/>
      <c r="E709" s="248">
        <v>6103</v>
      </c>
      <c r="F709" s="285"/>
      <c r="G709" s="286"/>
      <c r="H709" s="248" t="s">
        <v>2740</v>
      </c>
      <c r="I709" s="248"/>
      <c r="J709" s="101"/>
      <c r="K709" s="248"/>
      <c r="L709" s="101"/>
      <c r="M709" s="101"/>
      <c r="N709" s="110" t="s">
        <v>16</v>
      </c>
      <c r="O709" s="110"/>
      <c r="P709" s="25" t="s">
        <v>663</v>
      </c>
      <c r="Q709" s="25" t="s">
        <v>663</v>
      </c>
      <c r="R709" s="25" t="s">
        <v>663</v>
      </c>
      <c r="S709" s="25" t="s">
        <v>663</v>
      </c>
      <c r="T709" s="25" t="s">
        <v>663</v>
      </c>
      <c r="U709" s="25" t="s">
        <v>663</v>
      </c>
      <c r="V709" s="25"/>
      <c r="W709" s="25" t="s">
        <v>663</v>
      </c>
      <c r="X709" s="25" t="s">
        <v>663</v>
      </c>
      <c r="Y709" s="25" t="s">
        <v>663</v>
      </c>
      <c r="Z709" s="25" t="s">
        <v>663</v>
      </c>
      <c r="AA709" s="25" t="s">
        <v>663</v>
      </c>
      <c r="AB709" s="25"/>
      <c r="AC709" s="25"/>
      <c r="AD709" s="25"/>
      <c r="AE709" s="25" t="s">
        <v>663</v>
      </c>
      <c r="AF709" s="25" t="s">
        <v>663</v>
      </c>
      <c r="AG709" s="25" t="s">
        <v>663</v>
      </c>
      <c r="AH709" s="25" t="s">
        <v>663</v>
      </c>
      <c r="AI709" s="25" t="s">
        <v>663</v>
      </c>
      <c r="AJ709" s="25" t="s">
        <v>663</v>
      </c>
      <c r="AK709" s="25" t="s">
        <v>663</v>
      </c>
      <c r="AL709" s="25" t="s">
        <v>663</v>
      </c>
      <c r="AN709" s="95"/>
      <c r="AO709" s="95"/>
      <c r="AP709" s="96" t="e">
        <v>#N/A</v>
      </c>
      <c r="AQ709" s="189"/>
      <c r="AR709" s="22"/>
      <c r="AS709" s="22"/>
      <c r="AT709" s="3"/>
      <c r="AU709" s="101">
        <v>16</v>
      </c>
      <c r="AV709" s="119"/>
    </row>
    <row r="710" spans="1:48" ht="25.5" x14ac:dyDescent="0.2">
      <c r="A710" s="120" t="s">
        <v>2201</v>
      </c>
      <c r="B710" s="99" t="s">
        <v>3531</v>
      </c>
      <c r="C710" s="100" t="s">
        <v>2202</v>
      </c>
      <c r="D710" s="101"/>
      <c r="E710" s="248">
        <v>4106</v>
      </c>
      <c r="F710" s="285"/>
      <c r="G710" s="286"/>
      <c r="H710" s="248" t="s">
        <v>2741</v>
      </c>
      <c r="I710" s="248"/>
      <c r="J710" s="101"/>
      <c r="K710" s="248"/>
      <c r="L710" s="101"/>
      <c r="M710" s="101"/>
      <c r="N710" s="110" t="s">
        <v>16</v>
      </c>
      <c r="O710" s="110"/>
      <c r="P710" s="25" t="s">
        <v>663</v>
      </c>
      <c r="Q710" s="25" t="s">
        <v>663</v>
      </c>
      <c r="R710" s="25" t="s">
        <v>663</v>
      </c>
      <c r="S710" s="25" t="s">
        <v>663</v>
      </c>
      <c r="T710" s="25" t="s">
        <v>663</v>
      </c>
      <c r="U710" s="25" t="s">
        <v>663</v>
      </c>
      <c r="V710" s="25"/>
      <c r="W710" s="25" t="s">
        <v>663</v>
      </c>
      <c r="X710" s="25" t="s">
        <v>663</v>
      </c>
      <c r="Y710" s="25" t="s">
        <v>663</v>
      </c>
      <c r="Z710" s="25" t="s">
        <v>663</v>
      </c>
      <c r="AA710" s="25" t="s">
        <v>663</v>
      </c>
      <c r="AB710" s="25"/>
      <c r="AC710" s="25"/>
      <c r="AD710" s="25"/>
      <c r="AE710" s="25" t="s">
        <v>663</v>
      </c>
      <c r="AF710" s="25" t="s">
        <v>663</v>
      </c>
      <c r="AG710" s="25" t="s">
        <v>663</v>
      </c>
      <c r="AH710" s="25" t="s">
        <v>663</v>
      </c>
      <c r="AI710" s="25" t="s">
        <v>663</v>
      </c>
      <c r="AJ710" s="25" t="s">
        <v>663</v>
      </c>
      <c r="AK710" s="25" t="s">
        <v>663</v>
      </c>
      <c r="AL710" s="25" t="s">
        <v>663</v>
      </c>
      <c r="AN710" s="95"/>
      <c r="AO710" s="95"/>
      <c r="AP710" s="96" t="e">
        <v>#N/A</v>
      </c>
      <c r="AQ710" s="189"/>
      <c r="AR710" s="22"/>
      <c r="AS710" s="22"/>
      <c r="AT710" s="3"/>
      <c r="AU710" s="101">
        <v>24</v>
      </c>
      <c r="AV710" s="119"/>
    </row>
    <row r="711" spans="1:48" ht="25.5" x14ac:dyDescent="0.2">
      <c r="A711" s="120" t="s">
        <v>2203</v>
      </c>
      <c r="B711" s="99" t="s">
        <v>3531</v>
      </c>
      <c r="C711" s="100" t="s">
        <v>2204</v>
      </c>
      <c r="D711" s="101"/>
      <c r="E711" s="248">
        <v>4112</v>
      </c>
      <c r="F711" s="285"/>
      <c r="G711" s="286"/>
      <c r="H711" s="248" t="s">
        <v>2742</v>
      </c>
      <c r="I711" s="248"/>
      <c r="J711" s="101"/>
      <c r="K711" s="248"/>
      <c r="L711" s="101"/>
      <c r="M711" s="101"/>
      <c r="N711" s="110" t="s">
        <v>16</v>
      </c>
      <c r="O711" s="110"/>
      <c r="P711" s="25" t="s">
        <v>663</v>
      </c>
      <c r="Q711" s="25" t="s">
        <v>663</v>
      </c>
      <c r="R711" s="25" t="s">
        <v>663</v>
      </c>
      <c r="S711" s="25" t="s">
        <v>663</v>
      </c>
      <c r="T711" s="25" t="s">
        <v>663</v>
      </c>
      <c r="U711" s="25" t="s">
        <v>663</v>
      </c>
      <c r="V711" s="25"/>
      <c r="W711" s="25" t="s">
        <v>663</v>
      </c>
      <c r="X711" s="25" t="s">
        <v>663</v>
      </c>
      <c r="Y711" s="25" t="s">
        <v>663</v>
      </c>
      <c r="Z711" s="25" t="s">
        <v>663</v>
      </c>
      <c r="AA711" s="25" t="s">
        <v>663</v>
      </c>
      <c r="AB711" s="25"/>
      <c r="AC711" s="25"/>
      <c r="AD711" s="25"/>
      <c r="AE711" s="25" t="s">
        <v>663</v>
      </c>
      <c r="AF711" s="25" t="s">
        <v>663</v>
      </c>
      <c r="AG711" s="25" t="s">
        <v>663</v>
      </c>
      <c r="AH711" s="25" t="s">
        <v>663</v>
      </c>
      <c r="AI711" s="25" t="s">
        <v>663</v>
      </c>
      <c r="AJ711" s="25" t="s">
        <v>663</v>
      </c>
      <c r="AK711" s="25" t="s">
        <v>663</v>
      </c>
      <c r="AL711" s="25" t="s">
        <v>663</v>
      </c>
      <c r="AN711" s="95"/>
      <c r="AO711" s="95"/>
      <c r="AP711" s="96" t="e">
        <v>#N/A</v>
      </c>
      <c r="AQ711" s="189"/>
      <c r="AR711" s="22"/>
      <c r="AS711" s="22"/>
      <c r="AT711" s="3"/>
      <c r="AU711" s="101">
        <v>8</v>
      </c>
      <c r="AV711" s="119"/>
    </row>
    <row r="712" spans="1:48" ht="25.5" x14ac:dyDescent="0.2">
      <c r="A712" s="120" t="s">
        <v>2205</v>
      </c>
      <c r="B712" s="99" t="s">
        <v>3531</v>
      </c>
      <c r="C712" s="100" t="s">
        <v>2206</v>
      </c>
      <c r="D712" s="101"/>
      <c r="E712" s="248">
        <v>4123</v>
      </c>
      <c r="F712" s="285"/>
      <c r="G712" s="286"/>
      <c r="H712" s="248" t="s">
        <v>2743</v>
      </c>
      <c r="I712" s="248"/>
      <c r="J712" s="101"/>
      <c r="K712" s="248"/>
      <c r="L712" s="101"/>
      <c r="M712" s="101"/>
      <c r="N712" s="110" t="s">
        <v>16</v>
      </c>
      <c r="O712" s="110"/>
      <c r="P712" s="25" t="s">
        <v>663</v>
      </c>
      <c r="Q712" s="25" t="s">
        <v>663</v>
      </c>
      <c r="R712" s="25" t="s">
        <v>663</v>
      </c>
      <c r="S712" s="25" t="s">
        <v>663</v>
      </c>
      <c r="T712" s="25" t="s">
        <v>663</v>
      </c>
      <c r="U712" s="25" t="s">
        <v>663</v>
      </c>
      <c r="V712" s="25"/>
      <c r="W712" s="25" t="s">
        <v>663</v>
      </c>
      <c r="X712" s="25" t="s">
        <v>663</v>
      </c>
      <c r="Y712" s="25" t="s">
        <v>663</v>
      </c>
      <c r="Z712" s="25" t="s">
        <v>663</v>
      </c>
      <c r="AA712" s="25" t="s">
        <v>663</v>
      </c>
      <c r="AB712" s="25"/>
      <c r="AC712" s="25"/>
      <c r="AD712" s="25"/>
      <c r="AE712" s="25" t="s">
        <v>663</v>
      </c>
      <c r="AF712" s="25" t="s">
        <v>663</v>
      </c>
      <c r="AG712" s="25" t="s">
        <v>663</v>
      </c>
      <c r="AH712" s="25" t="s">
        <v>663</v>
      </c>
      <c r="AI712" s="25" t="s">
        <v>663</v>
      </c>
      <c r="AJ712" s="25" t="s">
        <v>663</v>
      </c>
      <c r="AK712" s="25" t="s">
        <v>663</v>
      </c>
      <c r="AL712" s="25" t="s">
        <v>663</v>
      </c>
      <c r="AN712" s="95"/>
      <c r="AO712" s="95"/>
      <c r="AP712" s="96" t="e">
        <v>#N/A</v>
      </c>
      <c r="AQ712" s="189"/>
      <c r="AR712" s="22"/>
      <c r="AS712" s="22"/>
      <c r="AT712" s="3"/>
      <c r="AU712" s="101">
        <v>16</v>
      </c>
      <c r="AV712" s="119"/>
    </row>
    <row r="713" spans="1:48" ht="25.5" x14ac:dyDescent="0.2">
      <c r="A713" s="120" t="s">
        <v>2207</v>
      </c>
      <c r="B713" s="99" t="s">
        <v>3531</v>
      </c>
      <c r="C713" s="100" t="s">
        <v>2208</v>
      </c>
      <c r="D713" s="101"/>
      <c r="E713" s="248">
        <v>4118</v>
      </c>
      <c r="F713" s="285"/>
      <c r="G713" s="286"/>
      <c r="H713" s="248" t="s">
        <v>2744</v>
      </c>
      <c r="I713" s="248"/>
      <c r="J713" s="101"/>
      <c r="K713" s="248"/>
      <c r="L713" s="101"/>
      <c r="M713" s="101"/>
      <c r="N713" s="110" t="s">
        <v>16</v>
      </c>
      <c r="O713" s="110"/>
      <c r="P713" s="25" t="s">
        <v>663</v>
      </c>
      <c r="Q713" s="25" t="s">
        <v>663</v>
      </c>
      <c r="R713" s="25" t="s">
        <v>663</v>
      </c>
      <c r="S713" s="25" t="s">
        <v>663</v>
      </c>
      <c r="T713" s="25" t="s">
        <v>663</v>
      </c>
      <c r="U713" s="25" t="s">
        <v>663</v>
      </c>
      <c r="V713" s="25"/>
      <c r="W713" s="25" t="s">
        <v>663</v>
      </c>
      <c r="X713" s="25" t="s">
        <v>663</v>
      </c>
      <c r="Y713" s="25" t="s">
        <v>663</v>
      </c>
      <c r="Z713" s="25" t="s">
        <v>663</v>
      </c>
      <c r="AA713" s="25" t="s">
        <v>663</v>
      </c>
      <c r="AB713" s="25"/>
      <c r="AC713" s="25"/>
      <c r="AD713" s="25"/>
      <c r="AE713" s="25" t="s">
        <v>663</v>
      </c>
      <c r="AF713" s="25" t="s">
        <v>663</v>
      </c>
      <c r="AG713" s="25" t="s">
        <v>663</v>
      </c>
      <c r="AH713" s="25" t="s">
        <v>663</v>
      </c>
      <c r="AI713" s="25" t="s">
        <v>663</v>
      </c>
      <c r="AJ713" s="25" t="s">
        <v>663</v>
      </c>
      <c r="AK713" s="25" t="s">
        <v>663</v>
      </c>
      <c r="AL713" s="25" t="s">
        <v>663</v>
      </c>
      <c r="AN713" s="95"/>
      <c r="AO713" s="95"/>
      <c r="AP713" s="96" t="e">
        <v>#N/A</v>
      </c>
      <c r="AQ713" s="189"/>
      <c r="AR713" s="22"/>
      <c r="AS713" s="22"/>
      <c r="AT713" s="3"/>
      <c r="AU713" s="101">
        <v>16</v>
      </c>
      <c r="AV713" s="119"/>
    </row>
    <row r="714" spans="1:48" ht="25.5" x14ac:dyDescent="0.2">
      <c r="A714" s="120" t="s">
        <v>2209</v>
      </c>
      <c r="B714" s="99" t="s">
        <v>3531</v>
      </c>
      <c r="C714" s="100" t="s">
        <v>2210</v>
      </c>
      <c r="D714" s="101"/>
      <c r="E714" s="248">
        <v>2234</v>
      </c>
      <c r="F714" s="285"/>
      <c r="G714" s="286"/>
      <c r="H714" s="248" t="s">
        <v>2745</v>
      </c>
      <c r="I714" s="248"/>
      <c r="J714" s="101"/>
      <c r="K714" s="248"/>
      <c r="L714" s="101"/>
      <c r="M714" s="101"/>
      <c r="N714" s="110" t="s">
        <v>16</v>
      </c>
      <c r="O714" s="110"/>
      <c r="P714" s="25" t="s">
        <v>663</v>
      </c>
      <c r="Q714" s="25" t="s">
        <v>663</v>
      </c>
      <c r="R714" s="25" t="s">
        <v>663</v>
      </c>
      <c r="S714" s="25" t="s">
        <v>663</v>
      </c>
      <c r="T714" s="25" t="s">
        <v>663</v>
      </c>
      <c r="U714" s="25" t="s">
        <v>663</v>
      </c>
      <c r="V714" s="25"/>
      <c r="W714" s="25" t="s">
        <v>663</v>
      </c>
      <c r="X714" s="25" t="s">
        <v>663</v>
      </c>
      <c r="Y714" s="25" t="s">
        <v>663</v>
      </c>
      <c r="Z714" s="25" t="s">
        <v>663</v>
      </c>
      <c r="AA714" s="25" t="s">
        <v>663</v>
      </c>
      <c r="AB714" s="25"/>
      <c r="AC714" s="25"/>
      <c r="AD714" s="25"/>
      <c r="AE714" s="25" t="s">
        <v>663</v>
      </c>
      <c r="AF714" s="25" t="s">
        <v>663</v>
      </c>
      <c r="AG714" s="25" t="s">
        <v>663</v>
      </c>
      <c r="AH714" s="25" t="s">
        <v>663</v>
      </c>
      <c r="AI714" s="25" t="s">
        <v>663</v>
      </c>
      <c r="AJ714" s="25" t="s">
        <v>663</v>
      </c>
      <c r="AK714" s="25" t="s">
        <v>663</v>
      </c>
      <c r="AL714" s="25" t="s">
        <v>663</v>
      </c>
      <c r="AN714" s="95"/>
      <c r="AO714" s="95"/>
      <c r="AP714" s="96" t="e">
        <v>#N/A</v>
      </c>
      <c r="AQ714" s="189"/>
      <c r="AR714" s="22"/>
      <c r="AS714" s="22"/>
      <c r="AT714" s="3"/>
      <c r="AU714" s="101">
        <v>16</v>
      </c>
      <c r="AV714" s="119"/>
    </row>
    <row r="715" spans="1:48" ht="25.5" x14ac:dyDescent="0.2">
      <c r="A715" s="120" t="s">
        <v>2211</v>
      </c>
      <c r="B715" s="99" t="s">
        <v>3531</v>
      </c>
      <c r="C715" s="100" t="s">
        <v>2212</v>
      </c>
      <c r="D715" s="101"/>
      <c r="E715" s="248">
        <v>2270</v>
      </c>
      <c r="F715" s="285"/>
      <c r="G715" s="286"/>
      <c r="H715" s="248" t="s">
        <v>2746</v>
      </c>
      <c r="I715" s="248"/>
      <c r="J715" s="101"/>
      <c r="K715" s="248"/>
      <c r="L715" s="101"/>
      <c r="M715" s="101"/>
      <c r="N715" s="110" t="s">
        <v>16</v>
      </c>
      <c r="O715" s="110"/>
      <c r="P715" s="25" t="s">
        <v>663</v>
      </c>
      <c r="Q715" s="25" t="s">
        <v>663</v>
      </c>
      <c r="R715" s="25" t="s">
        <v>663</v>
      </c>
      <c r="S715" s="25" t="s">
        <v>663</v>
      </c>
      <c r="T715" s="25" t="s">
        <v>663</v>
      </c>
      <c r="U715" s="25" t="s">
        <v>663</v>
      </c>
      <c r="V715" s="25"/>
      <c r="W715" s="25" t="s">
        <v>663</v>
      </c>
      <c r="X715" s="25" t="s">
        <v>663</v>
      </c>
      <c r="Y715" s="25" t="s">
        <v>663</v>
      </c>
      <c r="Z715" s="25" t="s">
        <v>663</v>
      </c>
      <c r="AA715" s="25" t="s">
        <v>663</v>
      </c>
      <c r="AB715" s="25"/>
      <c r="AC715" s="25"/>
      <c r="AD715" s="25"/>
      <c r="AE715" s="25" t="s">
        <v>663</v>
      </c>
      <c r="AF715" s="25" t="s">
        <v>663</v>
      </c>
      <c r="AG715" s="25" t="s">
        <v>663</v>
      </c>
      <c r="AH715" s="25" t="s">
        <v>663</v>
      </c>
      <c r="AI715" s="25" t="s">
        <v>663</v>
      </c>
      <c r="AJ715" s="25" t="s">
        <v>663</v>
      </c>
      <c r="AK715" s="25" t="s">
        <v>663</v>
      </c>
      <c r="AL715" s="25" t="s">
        <v>663</v>
      </c>
      <c r="AN715" s="95"/>
      <c r="AO715" s="95"/>
      <c r="AP715" s="96" t="e">
        <v>#N/A</v>
      </c>
      <c r="AQ715" s="189"/>
      <c r="AR715" s="22"/>
      <c r="AS715" s="22"/>
      <c r="AT715" s="3"/>
      <c r="AU715" s="101">
        <v>16</v>
      </c>
      <c r="AV715" s="119"/>
    </row>
    <row r="716" spans="1:48" ht="25.5" x14ac:dyDescent="0.2">
      <c r="A716" s="120"/>
      <c r="B716" s="99" t="s">
        <v>3531</v>
      </c>
      <c r="C716" s="100"/>
      <c r="D716" s="101"/>
      <c r="E716" s="248">
        <v>1027</v>
      </c>
      <c r="F716" s="285"/>
      <c r="G716" s="286"/>
      <c r="H716" s="248" t="s">
        <v>2747</v>
      </c>
      <c r="I716" s="248"/>
      <c r="J716" s="101"/>
      <c r="K716" s="248"/>
      <c r="L716" s="101"/>
      <c r="M716" s="101"/>
      <c r="N716" s="110" t="s">
        <v>16</v>
      </c>
      <c r="O716" s="110"/>
      <c r="P716" s="25" t="s">
        <v>663</v>
      </c>
      <c r="Q716" s="25" t="s">
        <v>663</v>
      </c>
      <c r="R716" s="25" t="s">
        <v>663</v>
      </c>
      <c r="S716" s="25" t="s">
        <v>663</v>
      </c>
      <c r="T716" s="25" t="s">
        <v>663</v>
      </c>
      <c r="U716" s="25" t="s">
        <v>663</v>
      </c>
      <c r="V716" s="25"/>
      <c r="W716" s="25" t="s">
        <v>663</v>
      </c>
      <c r="X716" s="25" t="s">
        <v>663</v>
      </c>
      <c r="Y716" s="25" t="s">
        <v>663</v>
      </c>
      <c r="Z716" s="25" t="s">
        <v>663</v>
      </c>
      <c r="AA716" s="25" t="s">
        <v>663</v>
      </c>
      <c r="AB716" s="25"/>
      <c r="AC716" s="25"/>
      <c r="AD716" s="25"/>
      <c r="AE716" s="25" t="s">
        <v>663</v>
      </c>
      <c r="AF716" s="25" t="s">
        <v>663</v>
      </c>
      <c r="AG716" s="25" t="s">
        <v>663</v>
      </c>
      <c r="AH716" s="25" t="s">
        <v>663</v>
      </c>
      <c r="AI716" s="25" t="s">
        <v>663</v>
      </c>
      <c r="AJ716" s="25" t="s">
        <v>663</v>
      </c>
      <c r="AK716" s="25" t="s">
        <v>663</v>
      </c>
      <c r="AL716" s="25" t="s">
        <v>663</v>
      </c>
      <c r="AN716" s="95"/>
      <c r="AO716" s="95"/>
      <c r="AP716" s="96" t="e">
        <v>#N/A</v>
      </c>
      <c r="AQ716" s="189"/>
      <c r="AR716" s="22"/>
      <c r="AS716" s="22"/>
      <c r="AT716" s="3"/>
      <c r="AU716" s="101">
        <v>16</v>
      </c>
      <c r="AV716" s="119"/>
    </row>
    <row r="717" spans="1:48" ht="25.5" x14ac:dyDescent="0.2">
      <c r="A717" s="120" t="s">
        <v>2213</v>
      </c>
      <c r="B717" s="99" t="s">
        <v>3531</v>
      </c>
      <c r="C717" s="100" t="s">
        <v>2214</v>
      </c>
      <c r="D717" s="101"/>
      <c r="E717" s="248">
        <v>5008</v>
      </c>
      <c r="F717" s="285"/>
      <c r="G717" s="286"/>
      <c r="H717" s="248" t="s">
        <v>2748</v>
      </c>
      <c r="I717" s="248"/>
      <c r="J717" s="101"/>
      <c r="K717" s="248"/>
      <c r="L717" s="101"/>
      <c r="M717" s="101"/>
      <c r="N717" s="110" t="s">
        <v>16</v>
      </c>
      <c r="O717" s="110"/>
      <c r="P717" s="25" t="s">
        <v>663</v>
      </c>
      <c r="Q717" s="25" t="s">
        <v>663</v>
      </c>
      <c r="R717" s="25" t="s">
        <v>663</v>
      </c>
      <c r="S717" s="25" t="s">
        <v>663</v>
      </c>
      <c r="T717" s="25" t="s">
        <v>663</v>
      </c>
      <c r="U717" s="25" t="s">
        <v>663</v>
      </c>
      <c r="V717" s="25"/>
      <c r="W717" s="25" t="s">
        <v>663</v>
      </c>
      <c r="X717" s="25" t="s">
        <v>663</v>
      </c>
      <c r="Y717" s="25" t="s">
        <v>663</v>
      </c>
      <c r="Z717" s="25" t="s">
        <v>663</v>
      </c>
      <c r="AA717" s="25" t="s">
        <v>663</v>
      </c>
      <c r="AB717" s="25"/>
      <c r="AC717" s="25"/>
      <c r="AD717" s="25"/>
      <c r="AE717" s="25" t="s">
        <v>663</v>
      </c>
      <c r="AF717" s="25" t="s">
        <v>663</v>
      </c>
      <c r="AG717" s="25" t="s">
        <v>663</v>
      </c>
      <c r="AH717" s="25" t="s">
        <v>663</v>
      </c>
      <c r="AI717" s="25" t="s">
        <v>663</v>
      </c>
      <c r="AJ717" s="25" t="s">
        <v>663</v>
      </c>
      <c r="AK717" s="25" t="s">
        <v>663</v>
      </c>
      <c r="AL717" s="25" t="s">
        <v>663</v>
      </c>
      <c r="AN717" s="95"/>
      <c r="AO717" s="95"/>
      <c r="AP717" s="96" t="e">
        <v>#N/A</v>
      </c>
      <c r="AQ717" s="189"/>
      <c r="AR717" s="22"/>
      <c r="AS717" s="22"/>
      <c r="AT717" s="3"/>
      <c r="AU717" s="101">
        <v>0</v>
      </c>
      <c r="AV717" s="119"/>
    </row>
    <row r="718" spans="1:48" ht="25.5" x14ac:dyDescent="0.2">
      <c r="A718" s="120" t="s">
        <v>2215</v>
      </c>
      <c r="B718" s="99" t="s">
        <v>3531</v>
      </c>
      <c r="C718" s="100" t="s">
        <v>2216</v>
      </c>
      <c r="D718" s="101"/>
      <c r="E718" s="248">
        <v>3033</v>
      </c>
      <c r="F718" s="285"/>
      <c r="G718" s="286"/>
      <c r="H718" s="248" t="s">
        <v>2749</v>
      </c>
      <c r="I718" s="248"/>
      <c r="J718" s="101"/>
      <c r="K718" s="248"/>
      <c r="L718" s="101"/>
      <c r="M718" s="101"/>
      <c r="N718" s="110" t="s">
        <v>16</v>
      </c>
      <c r="O718" s="110"/>
      <c r="P718" s="25" t="s">
        <v>663</v>
      </c>
      <c r="Q718" s="25" t="s">
        <v>663</v>
      </c>
      <c r="R718" s="25" t="s">
        <v>663</v>
      </c>
      <c r="S718" s="25" t="s">
        <v>663</v>
      </c>
      <c r="T718" s="25" t="s">
        <v>663</v>
      </c>
      <c r="U718" s="25" t="s">
        <v>663</v>
      </c>
      <c r="V718" s="25"/>
      <c r="W718" s="25" t="s">
        <v>663</v>
      </c>
      <c r="X718" s="25" t="s">
        <v>663</v>
      </c>
      <c r="Y718" s="25" t="s">
        <v>663</v>
      </c>
      <c r="Z718" s="25" t="s">
        <v>663</v>
      </c>
      <c r="AA718" s="25" t="s">
        <v>663</v>
      </c>
      <c r="AB718" s="25"/>
      <c r="AC718" s="25"/>
      <c r="AD718" s="25"/>
      <c r="AE718" s="25" t="s">
        <v>663</v>
      </c>
      <c r="AF718" s="25" t="s">
        <v>663</v>
      </c>
      <c r="AG718" s="25" t="s">
        <v>663</v>
      </c>
      <c r="AH718" s="25" t="s">
        <v>663</v>
      </c>
      <c r="AI718" s="25" t="s">
        <v>663</v>
      </c>
      <c r="AJ718" s="25" t="s">
        <v>663</v>
      </c>
      <c r="AK718" s="25" t="s">
        <v>663</v>
      </c>
      <c r="AL718" s="25" t="s">
        <v>663</v>
      </c>
      <c r="AN718" s="95"/>
      <c r="AO718" s="95"/>
      <c r="AP718" s="96" t="e">
        <v>#N/A</v>
      </c>
      <c r="AQ718" s="189"/>
      <c r="AR718" s="22"/>
      <c r="AS718" s="22"/>
      <c r="AT718" s="3"/>
      <c r="AU718" s="101">
        <v>0</v>
      </c>
      <c r="AV718" s="119"/>
    </row>
    <row r="719" spans="1:48" ht="25.5" x14ac:dyDescent="0.2">
      <c r="A719" s="120" t="s">
        <v>684</v>
      </c>
      <c r="B719" s="99" t="s">
        <v>3531</v>
      </c>
      <c r="C719" s="100" t="s">
        <v>685</v>
      </c>
      <c r="D719" s="101"/>
      <c r="E719" s="248">
        <v>3025</v>
      </c>
      <c r="F719" s="285"/>
      <c r="G719" s="286"/>
      <c r="H719" s="248" t="s">
        <v>2750</v>
      </c>
      <c r="I719" s="248"/>
      <c r="J719" s="101"/>
      <c r="K719" s="248"/>
      <c r="L719" s="101"/>
      <c r="M719" s="101"/>
      <c r="N719" s="110" t="s">
        <v>16</v>
      </c>
      <c r="O719" s="110"/>
      <c r="P719" s="25" t="s">
        <v>663</v>
      </c>
      <c r="Q719" s="25" t="s">
        <v>663</v>
      </c>
      <c r="R719" s="25" t="s">
        <v>663</v>
      </c>
      <c r="S719" s="25" t="s">
        <v>663</v>
      </c>
      <c r="T719" s="25" t="s">
        <v>663</v>
      </c>
      <c r="U719" s="25" t="s">
        <v>663</v>
      </c>
      <c r="V719" s="25"/>
      <c r="W719" s="25" t="s">
        <v>663</v>
      </c>
      <c r="X719" s="25" t="s">
        <v>663</v>
      </c>
      <c r="Y719" s="25" t="s">
        <v>663</v>
      </c>
      <c r="Z719" s="25" t="s">
        <v>663</v>
      </c>
      <c r="AA719" s="25" t="s">
        <v>663</v>
      </c>
      <c r="AB719" s="25"/>
      <c r="AC719" s="25"/>
      <c r="AD719" s="25"/>
      <c r="AE719" s="25" t="s">
        <v>663</v>
      </c>
      <c r="AF719" s="25" t="s">
        <v>663</v>
      </c>
      <c r="AG719" s="25" t="s">
        <v>663</v>
      </c>
      <c r="AH719" s="25" t="s">
        <v>663</v>
      </c>
      <c r="AI719" s="25" t="s">
        <v>663</v>
      </c>
      <c r="AJ719" s="25" t="s">
        <v>663</v>
      </c>
      <c r="AK719" s="25" t="s">
        <v>663</v>
      </c>
      <c r="AL719" s="25" t="s">
        <v>663</v>
      </c>
      <c r="AN719" s="95"/>
      <c r="AO719" s="95"/>
      <c r="AP719" s="96" t="e">
        <v>#N/A</v>
      </c>
      <c r="AQ719" s="189"/>
      <c r="AR719" s="22"/>
      <c r="AS719" s="22"/>
      <c r="AT719" s="3"/>
      <c r="AU719" s="101">
        <v>0</v>
      </c>
      <c r="AV719" s="119"/>
    </row>
    <row r="720" spans="1:48" ht="25.5" x14ac:dyDescent="0.2">
      <c r="A720" s="120" t="s">
        <v>2217</v>
      </c>
      <c r="B720" s="99" t="s">
        <v>3531</v>
      </c>
      <c r="C720" s="100" t="s">
        <v>2218</v>
      </c>
      <c r="D720" s="101"/>
      <c r="E720" s="248">
        <v>3020</v>
      </c>
      <c r="F720" s="285"/>
      <c r="G720" s="286"/>
      <c r="H720" s="248" t="s">
        <v>2751</v>
      </c>
      <c r="I720" s="248"/>
      <c r="J720" s="101"/>
      <c r="K720" s="248"/>
      <c r="L720" s="101"/>
      <c r="M720" s="101"/>
      <c r="N720" s="110" t="s">
        <v>16</v>
      </c>
      <c r="O720" s="110"/>
      <c r="P720" s="25" t="s">
        <v>663</v>
      </c>
      <c r="Q720" s="25" t="s">
        <v>663</v>
      </c>
      <c r="R720" s="25" t="s">
        <v>663</v>
      </c>
      <c r="S720" s="25" t="s">
        <v>663</v>
      </c>
      <c r="T720" s="25" t="s">
        <v>663</v>
      </c>
      <c r="U720" s="25" t="s">
        <v>663</v>
      </c>
      <c r="V720" s="25"/>
      <c r="W720" s="25" t="s">
        <v>663</v>
      </c>
      <c r="X720" s="25" t="s">
        <v>663</v>
      </c>
      <c r="Y720" s="25" t="s">
        <v>663</v>
      </c>
      <c r="Z720" s="25" t="s">
        <v>663</v>
      </c>
      <c r="AA720" s="25" t="s">
        <v>663</v>
      </c>
      <c r="AB720" s="25"/>
      <c r="AC720" s="25"/>
      <c r="AD720" s="25"/>
      <c r="AE720" s="25" t="s">
        <v>663</v>
      </c>
      <c r="AF720" s="25" t="s">
        <v>663</v>
      </c>
      <c r="AG720" s="25" t="s">
        <v>663</v>
      </c>
      <c r="AH720" s="25" t="s">
        <v>663</v>
      </c>
      <c r="AI720" s="25" t="s">
        <v>663</v>
      </c>
      <c r="AJ720" s="25" t="s">
        <v>663</v>
      </c>
      <c r="AK720" s="25" t="s">
        <v>663</v>
      </c>
      <c r="AL720" s="25" t="s">
        <v>663</v>
      </c>
      <c r="AN720" s="95"/>
      <c r="AO720" s="95"/>
      <c r="AP720" s="96" t="e">
        <v>#N/A</v>
      </c>
      <c r="AQ720" s="189"/>
      <c r="AR720" s="22"/>
      <c r="AS720" s="22"/>
      <c r="AT720" s="3"/>
      <c r="AU720" s="101">
        <v>0</v>
      </c>
      <c r="AV720" s="119"/>
    </row>
    <row r="721" spans="1:48" ht="25.5" x14ac:dyDescent="0.2">
      <c r="A721" s="120" t="s">
        <v>670</v>
      </c>
      <c r="B721" s="99" t="s">
        <v>3531</v>
      </c>
      <c r="C721" s="100" t="s">
        <v>671</v>
      </c>
      <c r="D721" s="101"/>
      <c r="E721" s="248">
        <v>3012</v>
      </c>
      <c r="F721" s="285"/>
      <c r="G721" s="286"/>
      <c r="H721" s="248" t="s">
        <v>2752</v>
      </c>
      <c r="I721" s="248"/>
      <c r="J721" s="101"/>
      <c r="K721" s="248"/>
      <c r="L721" s="101"/>
      <c r="M721" s="101"/>
      <c r="N721" s="110" t="s">
        <v>16</v>
      </c>
      <c r="O721" s="110"/>
      <c r="P721" s="25" t="s">
        <v>663</v>
      </c>
      <c r="Q721" s="25" t="s">
        <v>663</v>
      </c>
      <c r="R721" s="25" t="s">
        <v>663</v>
      </c>
      <c r="S721" s="25" t="s">
        <v>663</v>
      </c>
      <c r="T721" s="25" t="s">
        <v>663</v>
      </c>
      <c r="U721" s="25" t="s">
        <v>663</v>
      </c>
      <c r="V721" s="25"/>
      <c r="W721" s="25" t="s">
        <v>663</v>
      </c>
      <c r="X721" s="25" t="s">
        <v>663</v>
      </c>
      <c r="Y721" s="25" t="s">
        <v>663</v>
      </c>
      <c r="Z721" s="25" t="s">
        <v>663</v>
      </c>
      <c r="AA721" s="25" t="s">
        <v>663</v>
      </c>
      <c r="AB721" s="25"/>
      <c r="AC721" s="25"/>
      <c r="AD721" s="25"/>
      <c r="AE721" s="25" t="s">
        <v>663</v>
      </c>
      <c r="AF721" s="25" t="s">
        <v>663</v>
      </c>
      <c r="AG721" s="25" t="s">
        <v>663</v>
      </c>
      <c r="AH721" s="25" t="s">
        <v>663</v>
      </c>
      <c r="AI721" s="25" t="s">
        <v>663</v>
      </c>
      <c r="AJ721" s="25" t="s">
        <v>663</v>
      </c>
      <c r="AK721" s="25" t="s">
        <v>663</v>
      </c>
      <c r="AL721" s="25" t="s">
        <v>663</v>
      </c>
      <c r="AN721" s="95"/>
      <c r="AO721" s="95"/>
      <c r="AP721" s="96" t="e">
        <v>#N/A</v>
      </c>
      <c r="AQ721" s="189"/>
      <c r="AR721" s="22"/>
      <c r="AS721" s="22"/>
      <c r="AT721" s="3"/>
      <c r="AU721" s="101">
        <v>0</v>
      </c>
      <c r="AV721" s="119"/>
    </row>
    <row r="722" spans="1:48" ht="25.5" x14ac:dyDescent="0.2">
      <c r="A722" s="120" t="s">
        <v>2108</v>
      </c>
      <c r="B722" s="99" t="s">
        <v>3531</v>
      </c>
      <c r="C722" s="100" t="s">
        <v>2109</v>
      </c>
      <c r="D722" s="101"/>
      <c r="E722" s="248" t="s">
        <v>2753</v>
      </c>
      <c r="F722" s="285"/>
      <c r="G722" s="286"/>
      <c r="H722" s="248" t="s">
        <v>2754</v>
      </c>
      <c r="I722" s="248"/>
      <c r="J722" s="101"/>
      <c r="K722" s="248"/>
      <c r="L722" s="101"/>
      <c r="M722" s="101"/>
      <c r="N722" s="110" t="s">
        <v>16</v>
      </c>
      <c r="O722" s="110"/>
      <c r="P722" s="25" t="s">
        <v>663</v>
      </c>
      <c r="Q722" s="25" t="s">
        <v>663</v>
      </c>
      <c r="R722" s="25" t="s">
        <v>663</v>
      </c>
      <c r="S722" s="25" t="s">
        <v>663</v>
      </c>
      <c r="T722" s="25" t="s">
        <v>663</v>
      </c>
      <c r="U722" s="25" t="s">
        <v>663</v>
      </c>
      <c r="V722" s="25"/>
      <c r="W722" s="25" t="s">
        <v>663</v>
      </c>
      <c r="X722" s="25" t="s">
        <v>663</v>
      </c>
      <c r="Y722" s="25" t="s">
        <v>663</v>
      </c>
      <c r="Z722" s="25" t="s">
        <v>663</v>
      </c>
      <c r="AA722" s="25" t="s">
        <v>663</v>
      </c>
      <c r="AB722" s="25"/>
      <c r="AC722" s="25"/>
      <c r="AD722" s="25"/>
      <c r="AE722" s="25" t="s">
        <v>663</v>
      </c>
      <c r="AF722" s="25" t="s">
        <v>663</v>
      </c>
      <c r="AG722" s="25" t="s">
        <v>663</v>
      </c>
      <c r="AH722" s="25" t="s">
        <v>663</v>
      </c>
      <c r="AI722" s="25" t="s">
        <v>663</v>
      </c>
      <c r="AJ722" s="25" t="s">
        <v>663</v>
      </c>
      <c r="AK722" s="25" t="s">
        <v>663</v>
      </c>
      <c r="AL722" s="25" t="s">
        <v>663</v>
      </c>
      <c r="AN722" s="95"/>
      <c r="AO722" s="95"/>
      <c r="AP722" s="96" t="e">
        <v>#N/A</v>
      </c>
      <c r="AQ722" s="189"/>
      <c r="AR722" s="22"/>
      <c r="AS722" s="22"/>
      <c r="AT722" s="3"/>
      <c r="AU722" s="101">
        <v>0</v>
      </c>
      <c r="AV722" s="119"/>
    </row>
    <row r="723" spans="1:48" ht="25.5" x14ac:dyDescent="0.2">
      <c r="A723" s="120" t="s">
        <v>684</v>
      </c>
      <c r="B723" s="99" t="s">
        <v>3531</v>
      </c>
      <c r="C723" s="100" t="s">
        <v>685</v>
      </c>
      <c r="D723" s="101"/>
      <c r="E723" s="248" t="s">
        <v>2755</v>
      </c>
      <c r="F723" s="285"/>
      <c r="G723" s="286"/>
      <c r="H723" s="248" t="s">
        <v>2756</v>
      </c>
      <c r="I723" s="248"/>
      <c r="J723" s="101"/>
      <c r="K723" s="248"/>
      <c r="L723" s="101"/>
      <c r="M723" s="101"/>
      <c r="N723" s="110" t="s">
        <v>16</v>
      </c>
      <c r="O723" s="110"/>
      <c r="P723" s="25" t="s">
        <v>663</v>
      </c>
      <c r="Q723" s="25" t="s">
        <v>663</v>
      </c>
      <c r="R723" s="25" t="s">
        <v>663</v>
      </c>
      <c r="S723" s="25" t="s">
        <v>663</v>
      </c>
      <c r="T723" s="25" t="s">
        <v>663</v>
      </c>
      <c r="U723" s="25" t="s">
        <v>663</v>
      </c>
      <c r="V723" s="25"/>
      <c r="W723" s="25" t="s">
        <v>663</v>
      </c>
      <c r="X723" s="25" t="s">
        <v>663</v>
      </c>
      <c r="Y723" s="25" t="s">
        <v>663</v>
      </c>
      <c r="Z723" s="25" t="s">
        <v>663</v>
      </c>
      <c r="AA723" s="25" t="s">
        <v>663</v>
      </c>
      <c r="AB723" s="25"/>
      <c r="AC723" s="25"/>
      <c r="AD723" s="25"/>
      <c r="AE723" s="25" t="s">
        <v>663</v>
      </c>
      <c r="AF723" s="25" t="s">
        <v>663</v>
      </c>
      <c r="AG723" s="25" t="s">
        <v>663</v>
      </c>
      <c r="AH723" s="25" t="s">
        <v>663</v>
      </c>
      <c r="AI723" s="25" t="s">
        <v>663</v>
      </c>
      <c r="AJ723" s="25" t="s">
        <v>663</v>
      </c>
      <c r="AK723" s="25" t="s">
        <v>663</v>
      </c>
      <c r="AL723" s="25" t="s">
        <v>663</v>
      </c>
      <c r="AN723" s="95"/>
      <c r="AO723" s="95"/>
      <c r="AP723" s="96" t="e">
        <v>#N/A</v>
      </c>
      <c r="AQ723" s="189"/>
      <c r="AR723" s="22"/>
      <c r="AS723" s="22"/>
      <c r="AT723" s="3"/>
      <c r="AU723" s="101">
        <v>0</v>
      </c>
      <c r="AV723" s="119"/>
    </row>
    <row r="724" spans="1:48" ht="25.5" x14ac:dyDescent="0.2">
      <c r="A724" s="120" t="s">
        <v>690</v>
      </c>
      <c r="B724" s="99" t="s">
        <v>3531</v>
      </c>
      <c r="C724" s="100" t="s">
        <v>691</v>
      </c>
      <c r="D724" s="101"/>
      <c r="E724" s="248" t="s">
        <v>2757</v>
      </c>
      <c r="F724" s="285"/>
      <c r="G724" s="286"/>
      <c r="H724" s="248" t="s">
        <v>2758</v>
      </c>
      <c r="I724" s="248"/>
      <c r="J724" s="101"/>
      <c r="K724" s="248"/>
      <c r="L724" s="101"/>
      <c r="M724" s="101"/>
      <c r="N724" s="110" t="s">
        <v>16</v>
      </c>
      <c r="O724" s="110"/>
      <c r="P724" s="25" t="s">
        <v>663</v>
      </c>
      <c r="Q724" s="25" t="s">
        <v>663</v>
      </c>
      <c r="R724" s="25" t="s">
        <v>663</v>
      </c>
      <c r="S724" s="25" t="s">
        <v>663</v>
      </c>
      <c r="T724" s="25" t="s">
        <v>663</v>
      </c>
      <c r="U724" s="25" t="s">
        <v>663</v>
      </c>
      <c r="V724" s="25"/>
      <c r="W724" s="25" t="s">
        <v>663</v>
      </c>
      <c r="X724" s="25" t="s">
        <v>663</v>
      </c>
      <c r="Y724" s="25" t="s">
        <v>663</v>
      </c>
      <c r="Z724" s="25" t="s">
        <v>663</v>
      </c>
      <c r="AA724" s="25" t="s">
        <v>663</v>
      </c>
      <c r="AB724" s="25"/>
      <c r="AC724" s="25"/>
      <c r="AD724" s="25"/>
      <c r="AE724" s="25" t="s">
        <v>663</v>
      </c>
      <c r="AF724" s="25" t="s">
        <v>663</v>
      </c>
      <c r="AG724" s="25" t="s">
        <v>663</v>
      </c>
      <c r="AH724" s="25" t="s">
        <v>663</v>
      </c>
      <c r="AI724" s="25" t="s">
        <v>663</v>
      </c>
      <c r="AJ724" s="25" t="s">
        <v>663</v>
      </c>
      <c r="AK724" s="25" t="s">
        <v>663</v>
      </c>
      <c r="AL724" s="25" t="s">
        <v>663</v>
      </c>
      <c r="AN724" s="95"/>
      <c r="AO724" s="95"/>
      <c r="AP724" s="96" t="e">
        <v>#N/A</v>
      </c>
      <c r="AQ724" s="189"/>
      <c r="AR724" s="22"/>
      <c r="AS724" s="22"/>
      <c r="AT724" s="3"/>
      <c r="AU724" s="101">
        <v>0</v>
      </c>
      <c r="AV724" s="119"/>
    </row>
    <row r="725" spans="1:48" ht="25.5" x14ac:dyDescent="0.2">
      <c r="A725" s="120" t="s">
        <v>670</v>
      </c>
      <c r="B725" s="99" t="s">
        <v>3531</v>
      </c>
      <c r="C725" s="100" t="s">
        <v>671</v>
      </c>
      <c r="D725" s="101"/>
      <c r="E725" s="248" t="s">
        <v>2759</v>
      </c>
      <c r="F725" s="285"/>
      <c r="G725" s="286"/>
      <c r="H725" s="248" t="s">
        <v>2760</v>
      </c>
      <c r="I725" s="248"/>
      <c r="J725" s="101"/>
      <c r="K725" s="248"/>
      <c r="L725" s="101"/>
      <c r="M725" s="101"/>
      <c r="N725" s="110" t="s">
        <v>16</v>
      </c>
      <c r="O725" s="110"/>
      <c r="P725" s="25" t="s">
        <v>663</v>
      </c>
      <c r="Q725" s="25" t="s">
        <v>663</v>
      </c>
      <c r="R725" s="25" t="s">
        <v>663</v>
      </c>
      <c r="S725" s="25" t="s">
        <v>663</v>
      </c>
      <c r="T725" s="25" t="s">
        <v>663</v>
      </c>
      <c r="U725" s="25" t="s">
        <v>663</v>
      </c>
      <c r="V725" s="25"/>
      <c r="W725" s="25" t="s">
        <v>663</v>
      </c>
      <c r="X725" s="25" t="s">
        <v>663</v>
      </c>
      <c r="Y725" s="25" t="s">
        <v>663</v>
      </c>
      <c r="Z725" s="25" t="s">
        <v>663</v>
      </c>
      <c r="AA725" s="25" t="s">
        <v>663</v>
      </c>
      <c r="AB725" s="25"/>
      <c r="AC725" s="25"/>
      <c r="AD725" s="25"/>
      <c r="AE725" s="25" t="s">
        <v>663</v>
      </c>
      <c r="AF725" s="25" t="s">
        <v>663</v>
      </c>
      <c r="AG725" s="25" t="s">
        <v>663</v>
      </c>
      <c r="AH725" s="25" t="s">
        <v>663</v>
      </c>
      <c r="AI725" s="25" t="s">
        <v>663</v>
      </c>
      <c r="AJ725" s="25" t="s">
        <v>663</v>
      </c>
      <c r="AK725" s="25" t="s">
        <v>663</v>
      </c>
      <c r="AL725" s="25" t="s">
        <v>663</v>
      </c>
      <c r="AN725" s="95"/>
      <c r="AO725" s="95"/>
      <c r="AP725" s="96" t="e">
        <v>#N/A</v>
      </c>
      <c r="AQ725" s="189"/>
      <c r="AR725" s="22"/>
      <c r="AS725" s="22"/>
      <c r="AT725" s="3"/>
      <c r="AU725" s="101">
        <v>0</v>
      </c>
      <c r="AV725" s="119"/>
    </row>
    <row r="726" spans="1:48" ht="25.5" x14ac:dyDescent="0.2">
      <c r="A726" s="120" t="s">
        <v>2219</v>
      </c>
      <c r="B726" s="99" t="s">
        <v>3531</v>
      </c>
      <c r="C726" s="100" t="s">
        <v>2220</v>
      </c>
      <c r="D726" s="101"/>
      <c r="E726" s="248" t="s">
        <v>2761</v>
      </c>
      <c r="F726" s="285"/>
      <c r="G726" s="286"/>
      <c r="H726" s="248" t="s">
        <v>2762</v>
      </c>
      <c r="I726" s="248"/>
      <c r="J726" s="101"/>
      <c r="K726" s="248"/>
      <c r="L726" s="101"/>
      <c r="M726" s="101"/>
      <c r="N726" s="110" t="s">
        <v>16</v>
      </c>
      <c r="O726" s="110"/>
      <c r="P726" s="25" t="s">
        <v>663</v>
      </c>
      <c r="Q726" s="25" t="s">
        <v>663</v>
      </c>
      <c r="R726" s="25" t="s">
        <v>663</v>
      </c>
      <c r="S726" s="25" t="s">
        <v>663</v>
      </c>
      <c r="T726" s="25" t="s">
        <v>663</v>
      </c>
      <c r="U726" s="25" t="s">
        <v>663</v>
      </c>
      <c r="V726" s="25"/>
      <c r="W726" s="25" t="s">
        <v>663</v>
      </c>
      <c r="X726" s="25" t="s">
        <v>663</v>
      </c>
      <c r="Y726" s="25" t="s">
        <v>663</v>
      </c>
      <c r="Z726" s="25" t="s">
        <v>663</v>
      </c>
      <c r="AA726" s="25" t="s">
        <v>663</v>
      </c>
      <c r="AB726" s="25"/>
      <c r="AC726" s="25"/>
      <c r="AD726" s="25"/>
      <c r="AE726" s="25" t="s">
        <v>663</v>
      </c>
      <c r="AF726" s="25" t="s">
        <v>663</v>
      </c>
      <c r="AG726" s="25" t="s">
        <v>663</v>
      </c>
      <c r="AH726" s="25" t="s">
        <v>663</v>
      </c>
      <c r="AI726" s="25" t="s">
        <v>663</v>
      </c>
      <c r="AJ726" s="25" t="s">
        <v>663</v>
      </c>
      <c r="AK726" s="25" t="s">
        <v>663</v>
      </c>
      <c r="AL726" s="25" t="s">
        <v>663</v>
      </c>
      <c r="AN726" s="95"/>
      <c r="AO726" s="95"/>
      <c r="AP726" s="96" t="e">
        <v>#N/A</v>
      </c>
      <c r="AQ726" s="189"/>
      <c r="AR726" s="22"/>
      <c r="AS726" s="22"/>
      <c r="AT726" s="3"/>
      <c r="AU726" s="101">
        <v>0</v>
      </c>
      <c r="AV726" s="119"/>
    </row>
    <row r="727" spans="1:48" ht="25.5" x14ac:dyDescent="0.2">
      <c r="A727" s="120" t="s">
        <v>2221</v>
      </c>
      <c r="B727" s="99" t="s">
        <v>3531</v>
      </c>
      <c r="C727" s="100" t="s">
        <v>2222</v>
      </c>
      <c r="D727" s="101"/>
      <c r="E727" s="248" t="s">
        <v>2763</v>
      </c>
      <c r="F727" s="285"/>
      <c r="G727" s="286"/>
      <c r="H727" s="248" t="s">
        <v>2764</v>
      </c>
      <c r="I727" s="248"/>
      <c r="J727" s="101"/>
      <c r="K727" s="248"/>
      <c r="L727" s="101"/>
      <c r="M727" s="101"/>
      <c r="N727" s="110" t="s">
        <v>16</v>
      </c>
      <c r="O727" s="110"/>
      <c r="P727" s="25" t="s">
        <v>663</v>
      </c>
      <c r="Q727" s="25" t="s">
        <v>663</v>
      </c>
      <c r="R727" s="25" t="s">
        <v>663</v>
      </c>
      <c r="S727" s="25" t="s">
        <v>663</v>
      </c>
      <c r="T727" s="25" t="s">
        <v>663</v>
      </c>
      <c r="U727" s="25" t="s">
        <v>663</v>
      </c>
      <c r="V727" s="25"/>
      <c r="W727" s="25" t="s">
        <v>663</v>
      </c>
      <c r="X727" s="25" t="s">
        <v>663</v>
      </c>
      <c r="Y727" s="25" t="s">
        <v>663</v>
      </c>
      <c r="Z727" s="25" t="s">
        <v>663</v>
      </c>
      <c r="AA727" s="25" t="s">
        <v>663</v>
      </c>
      <c r="AB727" s="25"/>
      <c r="AC727" s="25"/>
      <c r="AD727" s="25"/>
      <c r="AE727" s="25" t="s">
        <v>663</v>
      </c>
      <c r="AF727" s="25" t="s">
        <v>663</v>
      </c>
      <c r="AG727" s="25" t="s">
        <v>663</v>
      </c>
      <c r="AH727" s="25" t="s">
        <v>663</v>
      </c>
      <c r="AI727" s="25" t="s">
        <v>663</v>
      </c>
      <c r="AJ727" s="25" t="s">
        <v>663</v>
      </c>
      <c r="AK727" s="25" t="s">
        <v>663</v>
      </c>
      <c r="AL727" s="25" t="s">
        <v>663</v>
      </c>
      <c r="AN727" s="95"/>
      <c r="AO727" s="95"/>
      <c r="AP727" s="96" t="e">
        <v>#N/A</v>
      </c>
      <c r="AQ727" s="189"/>
      <c r="AR727" s="22"/>
      <c r="AS727" s="22"/>
      <c r="AT727" s="3"/>
      <c r="AU727" s="101">
        <v>0</v>
      </c>
      <c r="AV727" s="119"/>
    </row>
    <row r="728" spans="1:48" ht="25.5" x14ac:dyDescent="0.2">
      <c r="A728" s="120" t="s">
        <v>2223</v>
      </c>
      <c r="B728" s="99" t="s">
        <v>3531</v>
      </c>
      <c r="C728" s="100" t="s">
        <v>2224</v>
      </c>
      <c r="D728" s="101"/>
      <c r="E728" s="248">
        <v>5205</v>
      </c>
      <c r="F728" s="285"/>
      <c r="G728" s="286"/>
      <c r="H728" s="248" t="s">
        <v>2765</v>
      </c>
      <c r="I728" s="248"/>
      <c r="J728" s="101"/>
      <c r="K728" s="248"/>
      <c r="L728" s="101"/>
      <c r="M728" s="101"/>
      <c r="N728" s="110" t="s">
        <v>16</v>
      </c>
      <c r="O728" s="110"/>
      <c r="P728" s="25" t="s">
        <v>663</v>
      </c>
      <c r="Q728" s="25" t="s">
        <v>663</v>
      </c>
      <c r="R728" s="25" t="s">
        <v>663</v>
      </c>
      <c r="S728" s="25" t="s">
        <v>663</v>
      </c>
      <c r="T728" s="25" t="s">
        <v>663</v>
      </c>
      <c r="U728" s="25" t="s">
        <v>663</v>
      </c>
      <c r="V728" s="25"/>
      <c r="W728" s="25" t="s">
        <v>663</v>
      </c>
      <c r="X728" s="25" t="s">
        <v>663</v>
      </c>
      <c r="Y728" s="25" t="s">
        <v>663</v>
      </c>
      <c r="Z728" s="25" t="s">
        <v>663</v>
      </c>
      <c r="AA728" s="25" t="s">
        <v>663</v>
      </c>
      <c r="AB728" s="25"/>
      <c r="AC728" s="25"/>
      <c r="AD728" s="25"/>
      <c r="AE728" s="25" t="s">
        <v>663</v>
      </c>
      <c r="AF728" s="25" t="s">
        <v>663</v>
      </c>
      <c r="AG728" s="25" t="s">
        <v>663</v>
      </c>
      <c r="AH728" s="25" t="s">
        <v>663</v>
      </c>
      <c r="AI728" s="25" t="s">
        <v>663</v>
      </c>
      <c r="AJ728" s="25" t="s">
        <v>663</v>
      </c>
      <c r="AK728" s="25" t="s">
        <v>663</v>
      </c>
      <c r="AL728" s="25" t="s">
        <v>663</v>
      </c>
      <c r="AN728" s="95"/>
      <c r="AO728" s="95"/>
      <c r="AP728" s="96" t="e">
        <v>#N/A</v>
      </c>
      <c r="AQ728" s="189"/>
      <c r="AR728" s="22"/>
      <c r="AS728" s="22"/>
      <c r="AT728" s="3"/>
      <c r="AU728" s="101">
        <v>8</v>
      </c>
      <c r="AV728" s="119"/>
    </row>
    <row r="729" spans="1:48" ht="25.5" x14ac:dyDescent="0.2">
      <c r="A729" s="120" t="s">
        <v>2225</v>
      </c>
      <c r="B729" s="99" t="s">
        <v>3531</v>
      </c>
      <c r="C729" s="100" t="s">
        <v>2226</v>
      </c>
      <c r="D729" s="101"/>
      <c r="E729" s="248">
        <v>5306</v>
      </c>
      <c r="F729" s="285"/>
      <c r="G729" s="286"/>
      <c r="H729" s="248" t="s">
        <v>2766</v>
      </c>
      <c r="I729" s="248"/>
      <c r="J729" s="101"/>
      <c r="K729" s="248"/>
      <c r="L729" s="101"/>
      <c r="M729" s="101"/>
      <c r="N729" s="110" t="s">
        <v>16</v>
      </c>
      <c r="O729" s="110"/>
      <c r="P729" s="25" t="s">
        <v>663</v>
      </c>
      <c r="Q729" s="25" t="s">
        <v>663</v>
      </c>
      <c r="R729" s="25" t="s">
        <v>663</v>
      </c>
      <c r="S729" s="25" t="s">
        <v>663</v>
      </c>
      <c r="T729" s="25" t="s">
        <v>663</v>
      </c>
      <c r="U729" s="25" t="s">
        <v>663</v>
      </c>
      <c r="V729" s="25"/>
      <c r="W729" s="25" t="s">
        <v>663</v>
      </c>
      <c r="X729" s="25" t="s">
        <v>663</v>
      </c>
      <c r="Y729" s="25" t="s">
        <v>663</v>
      </c>
      <c r="Z729" s="25" t="s">
        <v>663</v>
      </c>
      <c r="AA729" s="25" t="s">
        <v>663</v>
      </c>
      <c r="AB729" s="25"/>
      <c r="AC729" s="25"/>
      <c r="AD729" s="25"/>
      <c r="AE729" s="25" t="s">
        <v>663</v>
      </c>
      <c r="AF729" s="25" t="s">
        <v>663</v>
      </c>
      <c r="AG729" s="25" t="s">
        <v>663</v>
      </c>
      <c r="AH729" s="25" t="s">
        <v>663</v>
      </c>
      <c r="AI729" s="25" t="s">
        <v>663</v>
      </c>
      <c r="AJ729" s="25" t="s">
        <v>663</v>
      </c>
      <c r="AK729" s="25" t="s">
        <v>663</v>
      </c>
      <c r="AL729" s="25" t="s">
        <v>663</v>
      </c>
      <c r="AN729" s="95"/>
      <c r="AO729" s="95"/>
      <c r="AP729" s="96" t="e">
        <v>#N/A</v>
      </c>
      <c r="AQ729" s="189"/>
      <c r="AR729" s="22"/>
      <c r="AS729" s="22"/>
      <c r="AT729" s="3"/>
      <c r="AU729" s="101">
        <v>8</v>
      </c>
      <c r="AV729" s="119"/>
    </row>
    <row r="730" spans="1:48" ht="25.5" x14ac:dyDescent="0.2">
      <c r="A730" s="120" t="s">
        <v>2227</v>
      </c>
      <c r="B730" s="99" t="s">
        <v>3531</v>
      </c>
      <c r="C730" s="100" t="s">
        <v>2228</v>
      </c>
      <c r="D730" s="101"/>
      <c r="E730" s="248">
        <v>3699</v>
      </c>
      <c r="F730" s="285"/>
      <c r="G730" s="286"/>
      <c r="H730" s="248" t="s">
        <v>2767</v>
      </c>
      <c r="I730" s="248"/>
      <c r="J730" s="101"/>
      <c r="K730" s="248"/>
      <c r="L730" s="101"/>
      <c r="M730" s="101"/>
      <c r="N730" s="110" t="s">
        <v>16</v>
      </c>
      <c r="O730" s="110"/>
      <c r="P730" s="25" t="s">
        <v>663</v>
      </c>
      <c r="Q730" s="25" t="s">
        <v>663</v>
      </c>
      <c r="R730" s="25" t="s">
        <v>663</v>
      </c>
      <c r="S730" s="25" t="s">
        <v>663</v>
      </c>
      <c r="T730" s="25" t="s">
        <v>663</v>
      </c>
      <c r="U730" s="25" t="s">
        <v>663</v>
      </c>
      <c r="V730" s="25"/>
      <c r="W730" s="25" t="s">
        <v>663</v>
      </c>
      <c r="X730" s="25" t="s">
        <v>663</v>
      </c>
      <c r="Y730" s="25" t="s">
        <v>663</v>
      </c>
      <c r="Z730" s="25" t="s">
        <v>663</v>
      </c>
      <c r="AA730" s="25" t="s">
        <v>663</v>
      </c>
      <c r="AB730" s="25"/>
      <c r="AC730" s="25"/>
      <c r="AD730" s="25"/>
      <c r="AE730" s="25" t="s">
        <v>663</v>
      </c>
      <c r="AF730" s="25" t="s">
        <v>663</v>
      </c>
      <c r="AG730" s="25" t="s">
        <v>663</v>
      </c>
      <c r="AH730" s="25" t="s">
        <v>663</v>
      </c>
      <c r="AI730" s="25" t="s">
        <v>663</v>
      </c>
      <c r="AJ730" s="25" t="s">
        <v>663</v>
      </c>
      <c r="AK730" s="25" t="s">
        <v>663</v>
      </c>
      <c r="AL730" s="25" t="s">
        <v>663</v>
      </c>
      <c r="AN730" s="95"/>
      <c r="AO730" s="95"/>
      <c r="AP730" s="96" t="e">
        <v>#N/A</v>
      </c>
      <c r="AQ730" s="189"/>
      <c r="AR730" s="22"/>
      <c r="AS730" s="22"/>
      <c r="AT730" s="3"/>
      <c r="AU730" s="101">
        <v>8</v>
      </c>
      <c r="AV730" s="119"/>
    </row>
    <row r="731" spans="1:48" ht="25.5" x14ac:dyDescent="0.2">
      <c r="A731" s="120" t="s">
        <v>699</v>
      </c>
      <c r="B731" s="99" t="s">
        <v>3531</v>
      </c>
      <c r="C731" s="100" t="s">
        <v>700</v>
      </c>
      <c r="D731" s="101"/>
      <c r="E731" s="248">
        <v>3647</v>
      </c>
      <c r="F731" s="285"/>
      <c r="G731" s="286"/>
      <c r="H731" s="248" t="s">
        <v>2768</v>
      </c>
      <c r="I731" s="248"/>
      <c r="J731" s="101"/>
      <c r="K731" s="248"/>
      <c r="L731" s="101"/>
      <c r="M731" s="101"/>
      <c r="N731" s="110" t="s">
        <v>16</v>
      </c>
      <c r="O731" s="110"/>
      <c r="P731" s="25" t="s">
        <v>663</v>
      </c>
      <c r="Q731" s="25" t="s">
        <v>663</v>
      </c>
      <c r="R731" s="25" t="s">
        <v>663</v>
      </c>
      <c r="S731" s="25" t="s">
        <v>663</v>
      </c>
      <c r="T731" s="25" t="s">
        <v>663</v>
      </c>
      <c r="U731" s="25" t="s">
        <v>663</v>
      </c>
      <c r="V731" s="25"/>
      <c r="W731" s="25" t="s">
        <v>663</v>
      </c>
      <c r="X731" s="25" t="s">
        <v>663</v>
      </c>
      <c r="Y731" s="25" t="s">
        <v>663</v>
      </c>
      <c r="Z731" s="25" t="s">
        <v>663</v>
      </c>
      <c r="AA731" s="25" t="s">
        <v>663</v>
      </c>
      <c r="AB731" s="25"/>
      <c r="AC731" s="25"/>
      <c r="AD731" s="25"/>
      <c r="AE731" s="25" t="s">
        <v>663</v>
      </c>
      <c r="AF731" s="25" t="s">
        <v>663</v>
      </c>
      <c r="AG731" s="25" t="s">
        <v>663</v>
      </c>
      <c r="AH731" s="25" t="s">
        <v>663</v>
      </c>
      <c r="AI731" s="25" t="s">
        <v>663</v>
      </c>
      <c r="AJ731" s="25" t="s">
        <v>663</v>
      </c>
      <c r="AK731" s="25" t="s">
        <v>663</v>
      </c>
      <c r="AL731" s="25" t="s">
        <v>663</v>
      </c>
      <c r="AN731" s="95"/>
      <c r="AO731" s="95"/>
      <c r="AP731" s="96" t="e">
        <v>#N/A</v>
      </c>
      <c r="AQ731" s="189"/>
      <c r="AR731" s="22"/>
      <c r="AS731" s="22"/>
      <c r="AT731" s="3"/>
      <c r="AU731" s="101">
        <v>8</v>
      </c>
      <c r="AV731" s="119"/>
    </row>
    <row r="732" spans="1:48" ht="25.5" x14ac:dyDescent="0.2">
      <c r="A732" s="120" t="s">
        <v>2229</v>
      </c>
      <c r="B732" s="99" t="s">
        <v>3531</v>
      </c>
      <c r="C732" s="100" t="s">
        <v>2230</v>
      </c>
      <c r="D732" s="101"/>
      <c r="E732" s="248">
        <v>3690</v>
      </c>
      <c r="F732" s="285"/>
      <c r="G732" s="286"/>
      <c r="H732" s="248" t="s">
        <v>2769</v>
      </c>
      <c r="I732" s="248"/>
      <c r="J732" s="101"/>
      <c r="K732" s="248"/>
      <c r="L732" s="101"/>
      <c r="M732" s="101"/>
      <c r="N732" s="110" t="s">
        <v>16</v>
      </c>
      <c r="O732" s="110"/>
      <c r="P732" s="25" t="s">
        <v>663</v>
      </c>
      <c r="Q732" s="25" t="s">
        <v>663</v>
      </c>
      <c r="R732" s="25" t="s">
        <v>663</v>
      </c>
      <c r="S732" s="25" t="s">
        <v>663</v>
      </c>
      <c r="T732" s="25" t="s">
        <v>663</v>
      </c>
      <c r="U732" s="25" t="s">
        <v>663</v>
      </c>
      <c r="V732" s="25"/>
      <c r="W732" s="25" t="s">
        <v>663</v>
      </c>
      <c r="X732" s="25" t="s">
        <v>663</v>
      </c>
      <c r="Y732" s="25" t="s">
        <v>663</v>
      </c>
      <c r="Z732" s="25" t="s">
        <v>663</v>
      </c>
      <c r="AA732" s="25" t="s">
        <v>663</v>
      </c>
      <c r="AB732" s="25"/>
      <c r="AC732" s="25"/>
      <c r="AD732" s="25"/>
      <c r="AE732" s="25" t="s">
        <v>663</v>
      </c>
      <c r="AF732" s="25" t="s">
        <v>663</v>
      </c>
      <c r="AG732" s="25" t="s">
        <v>663</v>
      </c>
      <c r="AH732" s="25" t="s">
        <v>663</v>
      </c>
      <c r="AI732" s="25" t="s">
        <v>663</v>
      </c>
      <c r="AJ732" s="25" t="s">
        <v>663</v>
      </c>
      <c r="AK732" s="25" t="s">
        <v>663</v>
      </c>
      <c r="AL732" s="25" t="s">
        <v>663</v>
      </c>
      <c r="AN732" s="95"/>
      <c r="AO732" s="95"/>
      <c r="AP732" s="96" t="e">
        <v>#N/A</v>
      </c>
      <c r="AQ732" s="189"/>
      <c r="AR732" s="22"/>
      <c r="AS732" s="22"/>
      <c r="AT732" s="3"/>
      <c r="AU732" s="101">
        <v>8</v>
      </c>
      <c r="AV732" s="119"/>
    </row>
    <row r="733" spans="1:48" ht="25.5" x14ac:dyDescent="0.2">
      <c r="A733" s="120" t="s">
        <v>2231</v>
      </c>
      <c r="B733" s="99" t="s">
        <v>3531</v>
      </c>
      <c r="C733" s="100" t="s">
        <v>2232</v>
      </c>
      <c r="D733" s="101"/>
      <c r="E733" s="248">
        <v>3635</v>
      </c>
      <c r="F733" s="285"/>
      <c r="G733" s="286"/>
      <c r="H733" s="248" t="s">
        <v>2770</v>
      </c>
      <c r="I733" s="248"/>
      <c r="J733" s="101"/>
      <c r="K733" s="248"/>
      <c r="L733" s="101"/>
      <c r="M733" s="101"/>
      <c r="N733" s="110" t="s">
        <v>16</v>
      </c>
      <c r="O733" s="110"/>
      <c r="P733" s="25" t="s">
        <v>663</v>
      </c>
      <c r="Q733" s="25" t="s">
        <v>663</v>
      </c>
      <c r="R733" s="25" t="s">
        <v>663</v>
      </c>
      <c r="S733" s="25" t="s">
        <v>663</v>
      </c>
      <c r="T733" s="25" t="s">
        <v>663</v>
      </c>
      <c r="U733" s="25" t="s">
        <v>663</v>
      </c>
      <c r="V733" s="25"/>
      <c r="W733" s="25" t="s">
        <v>663</v>
      </c>
      <c r="X733" s="25" t="s">
        <v>663</v>
      </c>
      <c r="Y733" s="25" t="s">
        <v>663</v>
      </c>
      <c r="Z733" s="25" t="s">
        <v>663</v>
      </c>
      <c r="AA733" s="25" t="s">
        <v>663</v>
      </c>
      <c r="AB733" s="25"/>
      <c r="AC733" s="25"/>
      <c r="AD733" s="25"/>
      <c r="AE733" s="25" t="s">
        <v>663</v>
      </c>
      <c r="AF733" s="25" t="s">
        <v>663</v>
      </c>
      <c r="AG733" s="25" t="s">
        <v>663</v>
      </c>
      <c r="AH733" s="25" t="s">
        <v>663</v>
      </c>
      <c r="AI733" s="25" t="s">
        <v>663</v>
      </c>
      <c r="AJ733" s="25" t="s">
        <v>663</v>
      </c>
      <c r="AK733" s="25" t="s">
        <v>663</v>
      </c>
      <c r="AL733" s="25" t="s">
        <v>663</v>
      </c>
      <c r="AN733" s="95"/>
      <c r="AO733" s="95"/>
      <c r="AP733" s="96" t="e">
        <v>#N/A</v>
      </c>
      <c r="AQ733" s="189"/>
      <c r="AR733" s="22"/>
      <c r="AS733" s="22"/>
      <c r="AT733" s="3"/>
      <c r="AU733" s="101">
        <v>8</v>
      </c>
      <c r="AV733" s="119"/>
    </row>
    <row r="734" spans="1:48" ht="25.5" x14ac:dyDescent="0.2">
      <c r="A734" s="120" t="s">
        <v>2233</v>
      </c>
      <c r="B734" s="99" t="s">
        <v>3531</v>
      </c>
      <c r="C734" s="100" t="s">
        <v>2234</v>
      </c>
      <c r="D734" s="101"/>
      <c r="E734" s="248">
        <v>3686</v>
      </c>
      <c r="F734" s="285"/>
      <c r="G734" s="286"/>
      <c r="H734" s="248" t="s">
        <v>2771</v>
      </c>
      <c r="I734" s="248"/>
      <c r="J734" s="101"/>
      <c r="K734" s="248"/>
      <c r="L734" s="101"/>
      <c r="M734" s="101"/>
      <c r="N734" s="110" t="s">
        <v>16</v>
      </c>
      <c r="O734" s="110"/>
      <c r="P734" s="25" t="s">
        <v>663</v>
      </c>
      <c r="Q734" s="25" t="s">
        <v>663</v>
      </c>
      <c r="R734" s="25" t="s">
        <v>663</v>
      </c>
      <c r="S734" s="25" t="s">
        <v>663</v>
      </c>
      <c r="T734" s="25" t="s">
        <v>663</v>
      </c>
      <c r="U734" s="25" t="s">
        <v>663</v>
      </c>
      <c r="V734" s="25"/>
      <c r="W734" s="25" t="s">
        <v>663</v>
      </c>
      <c r="X734" s="25" t="s">
        <v>663</v>
      </c>
      <c r="Y734" s="25" t="s">
        <v>663</v>
      </c>
      <c r="Z734" s="25" t="s">
        <v>663</v>
      </c>
      <c r="AA734" s="25" t="s">
        <v>663</v>
      </c>
      <c r="AB734" s="25"/>
      <c r="AC734" s="25"/>
      <c r="AD734" s="25"/>
      <c r="AE734" s="25" t="s">
        <v>663</v>
      </c>
      <c r="AF734" s="25" t="s">
        <v>663</v>
      </c>
      <c r="AG734" s="25" t="s">
        <v>663</v>
      </c>
      <c r="AH734" s="25" t="s">
        <v>663</v>
      </c>
      <c r="AI734" s="25" t="s">
        <v>663</v>
      </c>
      <c r="AJ734" s="25" t="s">
        <v>663</v>
      </c>
      <c r="AK734" s="25" t="s">
        <v>663</v>
      </c>
      <c r="AL734" s="25" t="s">
        <v>663</v>
      </c>
      <c r="AN734" s="95"/>
      <c r="AO734" s="95"/>
      <c r="AP734" s="96" t="e">
        <v>#N/A</v>
      </c>
      <c r="AQ734" s="189"/>
      <c r="AR734" s="22"/>
      <c r="AS734" s="22"/>
      <c r="AT734" s="3"/>
      <c r="AU734" s="101">
        <v>8</v>
      </c>
      <c r="AV734" s="119"/>
    </row>
    <row r="735" spans="1:48" ht="25.5" x14ac:dyDescent="0.2">
      <c r="A735" s="120" t="s">
        <v>2235</v>
      </c>
      <c r="B735" s="99" t="s">
        <v>3531</v>
      </c>
      <c r="C735" s="100" t="s">
        <v>2236</v>
      </c>
      <c r="D735" s="101"/>
      <c r="E735" s="248">
        <v>3619</v>
      </c>
      <c r="F735" s="285"/>
      <c r="G735" s="286"/>
      <c r="H735" s="248" t="s">
        <v>2772</v>
      </c>
      <c r="I735" s="248"/>
      <c r="J735" s="101"/>
      <c r="K735" s="248"/>
      <c r="L735" s="101"/>
      <c r="M735" s="101"/>
      <c r="N735" s="110" t="s">
        <v>16</v>
      </c>
      <c r="O735" s="110"/>
      <c r="P735" s="25" t="s">
        <v>663</v>
      </c>
      <c r="Q735" s="25" t="s">
        <v>663</v>
      </c>
      <c r="R735" s="25" t="s">
        <v>663</v>
      </c>
      <c r="S735" s="25" t="s">
        <v>663</v>
      </c>
      <c r="T735" s="25" t="s">
        <v>663</v>
      </c>
      <c r="U735" s="25" t="s">
        <v>663</v>
      </c>
      <c r="V735" s="25"/>
      <c r="W735" s="25" t="s">
        <v>663</v>
      </c>
      <c r="X735" s="25" t="s">
        <v>663</v>
      </c>
      <c r="Y735" s="25" t="s">
        <v>663</v>
      </c>
      <c r="Z735" s="25" t="s">
        <v>663</v>
      </c>
      <c r="AA735" s="25" t="s">
        <v>663</v>
      </c>
      <c r="AB735" s="25"/>
      <c r="AC735" s="25"/>
      <c r="AD735" s="25"/>
      <c r="AE735" s="25" t="s">
        <v>663</v>
      </c>
      <c r="AF735" s="25" t="s">
        <v>663</v>
      </c>
      <c r="AG735" s="25" t="s">
        <v>663</v>
      </c>
      <c r="AH735" s="25" t="s">
        <v>663</v>
      </c>
      <c r="AI735" s="25" t="s">
        <v>663</v>
      </c>
      <c r="AJ735" s="25" t="s">
        <v>663</v>
      </c>
      <c r="AK735" s="25" t="s">
        <v>663</v>
      </c>
      <c r="AL735" s="25" t="s">
        <v>663</v>
      </c>
      <c r="AN735" s="95"/>
      <c r="AO735" s="95"/>
      <c r="AP735" s="96" t="e">
        <v>#N/A</v>
      </c>
      <c r="AQ735" s="189"/>
      <c r="AR735" s="22"/>
      <c r="AS735" s="22"/>
      <c r="AT735" s="3"/>
      <c r="AU735" s="101">
        <v>8</v>
      </c>
      <c r="AV735" s="119"/>
    </row>
    <row r="736" spans="1:48" ht="25.5" x14ac:dyDescent="0.2">
      <c r="A736" s="120" t="s">
        <v>704</v>
      </c>
      <c r="B736" s="99" t="s">
        <v>3531</v>
      </c>
      <c r="C736" s="100" t="s">
        <v>705</v>
      </c>
      <c r="D736" s="101"/>
      <c r="E736" s="248">
        <v>3650</v>
      </c>
      <c r="F736" s="285"/>
      <c r="G736" s="286"/>
      <c r="H736" s="248" t="s">
        <v>2773</v>
      </c>
      <c r="I736" s="248"/>
      <c r="J736" s="101"/>
      <c r="K736" s="248"/>
      <c r="L736" s="101"/>
      <c r="M736" s="101"/>
      <c r="N736" s="110" t="s">
        <v>16</v>
      </c>
      <c r="O736" s="110"/>
      <c r="P736" s="25" t="s">
        <v>663</v>
      </c>
      <c r="Q736" s="25" t="s">
        <v>663</v>
      </c>
      <c r="R736" s="25" t="s">
        <v>663</v>
      </c>
      <c r="S736" s="25" t="s">
        <v>663</v>
      </c>
      <c r="T736" s="25" t="s">
        <v>663</v>
      </c>
      <c r="U736" s="25" t="s">
        <v>663</v>
      </c>
      <c r="V736" s="25"/>
      <c r="W736" s="25" t="s">
        <v>663</v>
      </c>
      <c r="X736" s="25" t="s">
        <v>663</v>
      </c>
      <c r="Y736" s="25" t="s">
        <v>663</v>
      </c>
      <c r="Z736" s="25" t="s">
        <v>663</v>
      </c>
      <c r="AA736" s="25" t="s">
        <v>663</v>
      </c>
      <c r="AB736" s="25"/>
      <c r="AC736" s="25"/>
      <c r="AD736" s="25"/>
      <c r="AE736" s="25" t="s">
        <v>663</v>
      </c>
      <c r="AF736" s="25" t="s">
        <v>663</v>
      </c>
      <c r="AG736" s="25" t="s">
        <v>663</v>
      </c>
      <c r="AH736" s="25" t="s">
        <v>663</v>
      </c>
      <c r="AI736" s="25" t="s">
        <v>663</v>
      </c>
      <c r="AJ736" s="25" t="s">
        <v>663</v>
      </c>
      <c r="AK736" s="25" t="s">
        <v>663</v>
      </c>
      <c r="AL736" s="25" t="s">
        <v>663</v>
      </c>
      <c r="AN736" s="95"/>
      <c r="AO736" s="95"/>
      <c r="AP736" s="96" t="e">
        <v>#N/A</v>
      </c>
      <c r="AQ736" s="189"/>
      <c r="AR736" s="22"/>
      <c r="AS736" s="22"/>
      <c r="AT736" s="3"/>
      <c r="AU736" s="101">
        <v>8</v>
      </c>
      <c r="AV736" s="119"/>
    </row>
    <row r="737" spans="1:48" ht="25.5" x14ac:dyDescent="0.2">
      <c r="A737" s="120" t="s">
        <v>2237</v>
      </c>
      <c r="B737" s="99" t="s">
        <v>3531</v>
      </c>
      <c r="C737" s="100" t="s">
        <v>2238</v>
      </c>
      <c r="D737" s="101"/>
      <c r="E737" s="248">
        <v>3692</v>
      </c>
      <c r="F737" s="285"/>
      <c r="G737" s="286"/>
      <c r="H737" s="248" t="s">
        <v>2774</v>
      </c>
      <c r="I737" s="248"/>
      <c r="J737" s="101"/>
      <c r="K737" s="248"/>
      <c r="L737" s="101"/>
      <c r="M737" s="101"/>
      <c r="N737" s="110" t="s">
        <v>16</v>
      </c>
      <c r="O737" s="110"/>
      <c r="P737" s="25" t="s">
        <v>663</v>
      </c>
      <c r="Q737" s="25" t="s">
        <v>663</v>
      </c>
      <c r="R737" s="25" t="s">
        <v>663</v>
      </c>
      <c r="S737" s="25" t="s">
        <v>663</v>
      </c>
      <c r="T737" s="25" t="s">
        <v>663</v>
      </c>
      <c r="U737" s="25" t="s">
        <v>663</v>
      </c>
      <c r="V737" s="25"/>
      <c r="W737" s="25" t="s">
        <v>663</v>
      </c>
      <c r="X737" s="25" t="s">
        <v>663</v>
      </c>
      <c r="Y737" s="25" t="s">
        <v>663</v>
      </c>
      <c r="Z737" s="25" t="s">
        <v>663</v>
      </c>
      <c r="AA737" s="25" t="s">
        <v>663</v>
      </c>
      <c r="AB737" s="25"/>
      <c r="AC737" s="25"/>
      <c r="AD737" s="25"/>
      <c r="AE737" s="25" t="s">
        <v>663</v>
      </c>
      <c r="AF737" s="25" t="s">
        <v>663</v>
      </c>
      <c r="AG737" s="25" t="s">
        <v>663</v>
      </c>
      <c r="AH737" s="25" t="s">
        <v>663</v>
      </c>
      <c r="AI737" s="25" t="s">
        <v>663</v>
      </c>
      <c r="AJ737" s="25" t="s">
        <v>663</v>
      </c>
      <c r="AK737" s="25" t="s">
        <v>663</v>
      </c>
      <c r="AL737" s="25" t="s">
        <v>663</v>
      </c>
      <c r="AN737" s="95"/>
      <c r="AO737" s="95"/>
      <c r="AP737" s="96" t="e">
        <v>#N/A</v>
      </c>
      <c r="AQ737" s="189"/>
      <c r="AR737" s="22"/>
      <c r="AS737" s="22"/>
      <c r="AT737" s="3"/>
      <c r="AU737" s="101">
        <v>8</v>
      </c>
      <c r="AV737" s="119"/>
    </row>
    <row r="738" spans="1:48" ht="25.5" x14ac:dyDescent="0.2">
      <c r="A738" s="120" t="s">
        <v>2239</v>
      </c>
      <c r="B738" s="99" t="s">
        <v>3531</v>
      </c>
      <c r="C738" s="100" t="s">
        <v>2240</v>
      </c>
      <c r="D738" s="101"/>
      <c r="E738" s="248">
        <v>3643</v>
      </c>
      <c r="F738" s="285"/>
      <c r="G738" s="286"/>
      <c r="H738" s="248" t="s">
        <v>2775</v>
      </c>
      <c r="I738" s="248"/>
      <c r="J738" s="101"/>
      <c r="K738" s="248"/>
      <c r="L738" s="101"/>
      <c r="M738" s="101"/>
      <c r="N738" s="110" t="s">
        <v>16</v>
      </c>
      <c r="O738" s="110"/>
      <c r="P738" s="25" t="s">
        <v>663</v>
      </c>
      <c r="Q738" s="25" t="s">
        <v>663</v>
      </c>
      <c r="R738" s="25" t="s">
        <v>663</v>
      </c>
      <c r="S738" s="25" t="s">
        <v>663</v>
      </c>
      <c r="T738" s="25" t="s">
        <v>663</v>
      </c>
      <c r="U738" s="25" t="s">
        <v>663</v>
      </c>
      <c r="V738" s="25"/>
      <c r="W738" s="25" t="s">
        <v>663</v>
      </c>
      <c r="X738" s="25" t="s">
        <v>663</v>
      </c>
      <c r="Y738" s="25" t="s">
        <v>663</v>
      </c>
      <c r="Z738" s="25" t="s">
        <v>663</v>
      </c>
      <c r="AA738" s="25" t="s">
        <v>663</v>
      </c>
      <c r="AB738" s="25"/>
      <c r="AC738" s="25"/>
      <c r="AD738" s="25"/>
      <c r="AE738" s="25" t="s">
        <v>663</v>
      </c>
      <c r="AF738" s="25" t="s">
        <v>663</v>
      </c>
      <c r="AG738" s="25" t="s">
        <v>663</v>
      </c>
      <c r="AH738" s="25" t="s">
        <v>663</v>
      </c>
      <c r="AI738" s="25" t="s">
        <v>663</v>
      </c>
      <c r="AJ738" s="25" t="s">
        <v>663</v>
      </c>
      <c r="AK738" s="25" t="s">
        <v>663</v>
      </c>
      <c r="AL738" s="25" t="s">
        <v>663</v>
      </c>
      <c r="AN738" s="95"/>
      <c r="AO738" s="95"/>
      <c r="AP738" s="96" t="e">
        <v>#N/A</v>
      </c>
      <c r="AQ738" s="189"/>
      <c r="AR738" s="22"/>
      <c r="AS738" s="22"/>
      <c r="AT738" s="3"/>
      <c r="AU738" s="101">
        <v>8</v>
      </c>
      <c r="AV738" s="119"/>
    </row>
    <row r="739" spans="1:48" ht="25.5" x14ac:dyDescent="0.2">
      <c r="A739" s="120" t="s">
        <v>2241</v>
      </c>
      <c r="B739" s="99" t="s">
        <v>3531</v>
      </c>
      <c r="C739" s="100" t="s">
        <v>2242</v>
      </c>
      <c r="D739" s="101"/>
      <c r="E739" s="248">
        <v>3688</v>
      </c>
      <c r="F739" s="285"/>
      <c r="G739" s="286"/>
      <c r="H739" s="248" t="s">
        <v>2776</v>
      </c>
      <c r="I739" s="248"/>
      <c r="J739" s="101"/>
      <c r="K739" s="248"/>
      <c r="L739" s="101"/>
      <c r="M739" s="101"/>
      <c r="N739" s="110" t="s">
        <v>16</v>
      </c>
      <c r="O739" s="110"/>
      <c r="P739" s="25" t="s">
        <v>663</v>
      </c>
      <c r="Q739" s="25" t="s">
        <v>663</v>
      </c>
      <c r="R739" s="25" t="s">
        <v>663</v>
      </c>
      <c r="S739" s="25" t="s">
        <v>663</v>
      </c>
      <c r="T739" s="25" t="s">
        <v>663</v>
      </c>
      <c r="U739" s="25" t="s">
        <v>663</v>
      </c>
      <c r="V739" s="25"/>
      <c r="W739" s="25" t="s">
        <v>663</v>
      </c>
      <c r="X739" s="25" t="s">
        <v>663</v>
      </c>
      <c r="Y739" s="25" t="s">
        <v>663</v>
      </c>
      <c r="Z739" s="25" t="s">
        <v>663</v>
      </c>
      <c r="AA739" s="25" t="s">
        <v>663</v>
      </c>
      <c r="AB739" s="25"/>
      <c r="AC739" s="25"/>
      <c r="AD739" s="25"/>
      <c r="AE739" s="25" t="s">
        <v>663</v>
      </c>
      <c r="AF739" s="25" t="s">
        <v>663</v>
      </c>
      <c r="AG739" s="25" t="s">
        <v>663</v>
      </c>
      <c r="AH739" s="25" t="s">
        <v>663</v>
      </c>
      <c r="AI739" s="25" t="s">
        <v>663</v>
      </c>
      <c r="AJ739" s="25" t="s">
        <v>663</v>
      </c>
      <c r="AK739" s="25" t="s">
        <v>663</v>
      </c>
      <c r="AL739" s="25" t="s">
        <v>663</v>
      </c>
      <c r="AN739" s="95"/>
      <c r="AO739" s="95"/>
      <c r="AP739" s="96" t="e">
        <v>#N/A</v>
      </c>
      <c r="AQ739" s="189"/>
      <c r="AR739" s="22"/>
      <c r="AS739" s="22"/>
      <c r="AT739" s="3"/>
      <c r="AU739" s="101">
        <v>8</v>
      </c>
      <c r="AV739" s="119"/>
    </row>
    <row r="740" spans="1:48" ht="25.5" x14ac:dyDescent="0.2">
      <c r="A740" s="120" t="s">
        <v>2243</v>
      </c>
      <c r="B740" s="99" t="s">
        <v>3531</v>
      </c>
      <c r="C740" s="100" t="s">
        <v>2244</v>
      </c>
      <c r="D740" s="101"/>
      <c r="E740" s="248">
        <v>3628</v>
      </c>
      <c r="F740" s="285"/>
      <c r="G740" s="286"/>
      <c r="H740" s="248" t="s">
        <v>2777</v>
      </c>
      <c r="I740" s="248"/>
      <c r="J740" s="101"/>
      <c r="K740" s="248"/>
      <c r="L740" s="101"/>
      <c r="M740" s="101"/>
      <c r="N740" s="110" t="s">
        <v>16</v>
      </c>
      <c r="O740" s="110"/>
      <c r="P740" s="25" t="s">
        <v>663</v>
      </c>
      <c r="Q740" s="25" t="s">
        <v>663</v>
      </c>
      <c r="R740" s="25" t="s">
        <v>663</v>
      </c>
      <c r="S740" s="25" t="s">
        <v>663</v>
      </c>
      <c r="T740" s="25" t="s">
        <v>663</v>
      </c>
      <c r="U740" s="25" t="s">
        <v>663</v>
      </c>
      <c r="V740" s="25"/>
      <c r="W740" s="25" t="s">
        <v>663</v>
      </c>
      <c r="X740" s="25" t="s">
        <v>663</v>
      </c>
      <c r="Y740" s="25" t="s">
        <v>663</v>
      </c>
      <c r="Z740" s="25" t="s">
        <v>663</v>
      </c>
      <c r="AA740" s="25" t="s">
        <v>663</v>
      </c>
      <c r="AB740" s="25"/>
      <c r="AC740" s="25"/>
      <c r="AD740" s="25"/>
      <c r="AE740" s="25" t="s">
        <v>663</v>
      </c>
      <c r="AF740" s="25" t="s">
        <v>663</v>
      </c>
      <c r="AG740" s="25" t="s">
        <v>663</v>
      </c>
      <c r="AH740" s="25" t="s">
        <v>663</v>
      </c>
      <c r="AI740" s="25" t="s">
        <v>663</v>
      </c>
      <c r="AJ740" s="25" t="s">
        <v>663</v>
      </c>
      <c r="AK740" s="25" t="s">
        <v>663</v>
      </c>
      <c r="AL740" s="25" t="s">
        <v>663</v>
      </c>
      <c r="AN740" s="95"/>
      <c r="AO740" s="95"/>
      <c r="AP740" s="96" t="e">
        <v>#N/A</v>
      </c>
      <c r="AQ740" s="189"/>
      <c r="AR740" s="22"/>
      <c r="AS740" s="22"/>
      <c r="AT740" s="3"/>
      <c r="AU740" s="101">
        <v>8</v>
      </c>
      <c r="AV740" s="119"/>
    </row>
    <row r="741" spans="1:48" ht="25.5" x14ac:dyDescent="0.2">
      <c r="A741" s="120" t="s">
        <v>1993</v>
      </c>
      <c r="B741" s="99" t="s">
        <v>3531</v>
      </c>
      <c r="C741" s="100" t="s">
        <v>1994</v>
      </c>
      <c r="D741" s="101"/>
      <c r="E741" s="248">
        <v>3644</v>
      </c>
      <c r="F741" s="285"/>
      <c r="G741" s="286"/>
      <c r="H741" s="248" t="s">
        <v>2778</v>
      </c>
      <c r="I741" s="248"/>
      <c r="J741" s="101"/>
      <c r="K741" s="248"/>
      <c r="L741" s="101"/>
      <c r="M741" s="101"/>
      <c r="N741" s="110" t="s">
        <v>16</v>
      </c>
      <c r="O741" s="110"/>
      <c r="P741" s="25" t="s">
        <v>663</v>
      </c>
      <c r="Q741" s="25" t="s">
        <v>663</v>
      </c>
      <c r="R741" s="25" t="s">
        <v>663</v>
      </c>
      <c r="S741" s="25" t="s">
        <v>663</v>
      </c>
      <c r="T741" s="25" t="s">
        <v>663</v>
      </c>
      <c r="U741" s="25" t="s">
        <v>663</v>
      </c>
      <c r="V741" s="25"/>
      <c r="W741" s="25" t="s">
        <v>663</v>
      </c>
      <c r="X741" s="25" t="s">
        <v>663</v>
      </c>
      <c r="Y741" s="25" t="s">
        <v>663</v>
      </c>
      <c r="Z741" s="25" t="s">
        <v>663</v>
      </c>
      <c r="AA741" s="25" t="s">
        <v>663</v>
      </c>
      <c r="AB741" s="25"/>
      <c r="AC741" s="25"/>
      <c r="AD741" s="25"/>
      <c r="AE741" s="25" t="s">
        <v>663</v>
      </c>
      <c r="AF741" s="25" t="s">
        <v>663</v>
      </c>
      <c r="AG741" s="25" t="s">
        <v>663</v>
      </c>
      <c r="AH741" s="25" t="s">
        <v>663</v>
      </c>
      <c r="AI741" s="25" t="s">
        <v>663</v>
      </c>
      <c r="AJ741" s="25" t="s">
        <v>663</v>
      </c>
      <c r="AK741" s="25" t="s">
        <v>663</v>
      </c>
      <c r="AL741" s="25" t="s">
        <v>663</v>
      </c>
      <c r="AN741" s="95"/>
      <c r="AO741" s="95"/>
      <c r="AP741" s="96" t="e">
        <v>#N/A</v>
      </c>
      <c r="AQ741" s="189"/>
      <c r="AR741" s="22"/>
      <c r="AS741" s="22"/>
      <c r="AT741" s="3"/>
      <c r="AU741" s="101">
        <v>8</v>
      </c>
      <c r="AV741" s="119"/>
    </row>
    <row r="742" spans="1:48" ht="25.5" x14ac:dyDescent="0.2">
      <c r="A742" s="120" t="s">
        <v>2245</v>
      </c>
      <c r="B742" s="99" t="s">
        <v>3531</v>
      </c>
      <c r="C742" s="100" t="s">
        <v>2246</v>
      </c>
      <c r="D742" s="101"/>
      <c r="E742" s="248">
        <v>3831</v>
      </c>
      <c r="F742" s="285"/>
      <c r="G742" s="286"/>
      <c r="H742" s="248" t="s">
        <v>2779</v>
      </c>
      <c r="I742" s="248"/>
      <c r="J742" s="101"/>
      <c r="K742" s="248"/>
      <c r="L742" s="101"/>
      <c r="M742" s="101"/>
      <c r="N742" s="110" t="s">
        <v>16</v>
      </c>
      <c r="O742" s="110"/>
      <c r="P742" s="25" t="s">
        <v>663</v>
      </c>
      <c r="Q742" s="25" t="s">
        <v>663</v>
      </c>
      <c r="R742" s="25" t="s">
        <v>663</v>
      </c>
      <c r="S742" s="25" t="s">
        <v>663</v>
      </c>
      <c r="T742" s="25" t="s">
        <v>663</v>
      </c>
      <c r="U742" s="25" t="s">
        <v>663</v>
      </c>
      <c r="V742" s="25"/>
      <c r="W742" s="25" t="s">
        <v>663</v>
      </c>
      <c r="X742" s="25" t="s">
        <v>663</v>
      </c>
      <c r="Y742" s="25" t="s">
        <v>663</v>
      </c>
      <c r="Z742" s="25" t="s">
        <v>663</v>
      </c>
      <c r="AA742" s="25" t="s">
        <v>663</v>
      </c>
      <c r="AB742" s="25"/>
      <c r="AC742" s="25"/>
      <c r="AD742" s="25"/>
      <c r="AE742" s="25" t="s">
        <v>663</v>
      </c>
      <c r="AF742" s="25" t="s">
        <v>663</v>
      </c>
      <c r="AG742" s="25" t="s">
        <v>663</v>
      </c>
      <c r="AH742" s="25" t="s">
        <v>663</v>
      </c>
      <c r="AI742" s="25" t="s">
        <v>663</v>
      </c>
      <c r="AJ742" s="25" t="s">
        <v>663</v>
      </c>
      <c r="AK742" s="25" t="s">
        <v>663</v>
      </c>
      <c r="AL742" s="25" t="s">
        <v>663</v>
      </c>
      <c r="AN742" s="95"/>
      <c r="AO742" s="95"/>
      <c r="AP742" s="96" t="e">
        <v>#N/A</v>
      </c>
      <c r="AQ742" s="189"/>
      <c r="AR742" s="22"/>
      <c r="AS742" s="22"/>
      <c r="AT742" s="3"/>
      <c r="AU742" s="101">
        <v>8</v>
      </c>
      <c r="AV742" s="119"/>
    </row>
    <row r="743" spans="1:48" ht="25.5" x14ac:dyDescent="0.2">
      <c r="A743" s="120" t="s">
        <v>2247</v>
      </c>
      <c r="B743" s="99" t="s">
        <v>3531</v>
      </c>
      <c r="C743" s="100" t="s">
        <v>2248</v>
      </c>
      <c r="D743" s="101"/>
      <c r="E743" s="248">
        <v>3823</v>
      </c>
      <c r="F743" s="285"/>
      <c r="G743" s="286"/>
      <c r="H743" s="248" t="s">
        <v>2780</v>
      </c>
      <c r="I743" s="248"/>
      <c r="J743" s="101"/>
      <c r="K743" s="248"/>
      <c r="L743" s="101"/>
      <c r="M743" s="101"/>
      <c r="N743" s="110" t="s">
        <v>16</v>
      </c>
      <c r="O743" s="110"/>
      <c r="P743" s="25" t="s">
        <v>663</v>
      </c>
      <c r="Q743" s="25" t="s">
        <v>663</v>
      </c>
      <c r="R743" s="25" t="s">
        <v>663</v>
      </c>
      <c r="S743" s="25" t="s">
        <v>663</v>
      </c>
      <c r="T743" s="25" t="s">
        <v>663</v>
      </c>
      <c r="U743" s="25" t="s">
        <v>663</v>
      </c>
      <c r="V743" s="25"/>
      <c r="W743" s="25" t="s">
        <v>663</v>
      </c>
      <c r="X743" s="25" t="s">
        <v>663</v>
      </c>
      <c r="Y743" s="25" t="s">
        <v>663</v>
      </c>
      <c r="Z743" s="25" t="s">
        <v>663</v>
      </c>
      <c r="AA743" s="25" t="s">
        <v>663</v>
      </c>
      <c r="AB743" s="25"/>
      <c r="AC743" s="25"/>
      <c r="AD743" s="25"/>
      <c r="AE743" s="25" t="s">
        <v>663</v>
      </c>
      <c r="AF743" s="25" t="s">
        <v>663</v>
      </c>
      <c r="AG743" s="25" t="s">
        <v>663</v>
      </c>
      <c r="AH743" s="25" t="s">
        <v>663</v>
      </c>
      <c r="AI743" s="25" t="s">
        <v>663</v>
      </c>
      <c r="AJ743" s="25" t="s">
        <v>663</v>
      </c>
      <c r="AK743" s="25" t="s">
        <v>663</v>
      </c>
      <c r="AL743" s="25" t="s">
        <v>663</v>
      </c>
      <c r="AN743" s="95"/>
      <c r="AO743" s="95"/>
      <c r="AP743" s="96" t="e">
        <v>#N/A</v>
      </c>
      <c r="AQ743" s="189"/>
      <c r="AR743" s="22"/>
      <c r="AS743" s="22"/>
      <c r="AT743" s="3"/>
      <c r="AU743" s="101">
        <v>8</v>
      </c>
      <c r="AV743" s="119"/>
    </row>
    <row r="744" spans="1:48" ht="25.5" x14ac:dyDescent="0.2">
      <c r="A744" s="120" t="s">
        <v>1928</v>
      </c>
      <c r="B744" s="99" t="s">
        <v>3531</v>
      </c>
      <c r="C744" s="100" t="s">
        <v>1930</v>
      </c>
      <c r="D744" s="101"/>
      <c r="E744" s="248">
        <v>3837</v>
      </c>
      <c r="F744" s="285"/>
      <c r="G744" s="286"/>
      <c r="H744" s="248" t="s">
        <v>2781</v>
      </c>
      <c r="I744" s="248"/>
      <c r="J744" s="101"/>
      <c r="K744" s="248"/>
      <c r="L744" s="101"/>
      <c r="M744" s="101"/>
      <c r="N744" s="110" t="s">
        <v>16</v>
      </c>
      <c r="O744" s="110"/>
      <c r="P744" s="25" t="s">
        <v>663</v>
      </c>
      <c r="Q744" s="25" t="s">
        <v>663</v>
      </c>
      <c r="R744" s="25" t="s">
        <v>663</v>
      </c>
      <c r="S744" s="25" t="s">
        <v>663</v>
      </c>
      <c r="T744" s="25" t="s">
        <v>663</v>
      </c>
      <c r="U744" s="25" t="s">
        <v>663</v>
      </c>
      <c r="V744" s="25"/>
      <c r="W744" s="25" t="s">
        <v>663</v>
      </c>
      <c r="X744" s="25" t="s">
        <v>663</v>
      </c>
      <c r="Y744" s="25" t="s">
        <v>663</v>
      </c>
      <c r="Z744" s="25" t="s">
        <v>663</v>
      </c>
      <c r="AA744" s="25" t="s">
        <v>663</v>
      </c>
      <c r="AB744" s="25"/>
      <c r="AC744" s="25"/>
      <c r="AD744" s="25"/>
      <c r="AE744" s="25" t="s">
        <v>663</v>
      </c>
      <c r="AF744" s="25" t="s">
        <v>663</v>
      </c>
      <c r="AG744" s="25" t="s">
        <v>663</v>
      </c>
      <c r="AH744" s="25" t="s">
        <v>663</v>
      </c>
      <c r="AI744" s="25" t="s">
        <v>663</v>
      </c>
      <c r="AJ744" s="25" t="s">
        <v>663</v>
      </c>
      <c r="AK744" s="25" t="s">
        <v>663</v>
      </c>
      <c r="AL744" s="25" t="s">
        <v>663</v>
      </c>
      <c r="AN744" s="95"/>
      <c r="AO744" s="95"/>
      <c r="AP744" s="96" t="e">
        <v>#N/A</v>
      </c>
      <c r="AQ744" s="189"/>
      <c r="AR744" s="22"/>
      <c r="AS744" s="22"/>
      <c r="AT744" s="3"/>
      <c r="AU744" s="101">
        <v>8</v>
      </c>
      <c r="AV744" s="119"/>
    </row>
    <row r="745" spans="1:48" ht="25.5" x14ac:dyDescent="0.2">
      <c r="A745" s="120" t="s">
        <v>2249</v>
      </c>
      <c r="B745" s="99" t="s">
        <v>3531</v>
      </c>
      <c r="C745" s="100" t="s">
        <v>2250</v>
      </c>
      <c r="D745" s="101"/>
      <c r="E745" s="248">
        <v>3825</v>
      </c>
      <c r="F745" s="285"/>
      <c r="G745" s="286"/>
      <c r="H745" s="248" t="s">
        <v>2782</v>
      </c>
      <c r="I745" s="248"/>
      <c r="J745" s="101"/>
      <c r="K745" s="248"/>
      <c r="L745" s="101"/>
      <c r="M745" s="101"/>
      <c r="N745" s="110" t="s">
        <v>16</v>
      </c>
      <c r="O745" s="110"/>
      <c r="P745" s="25" t="s">
        <v>663</v>
      </c>
      <c r="Q745" s="25" t="s">
        <v>663</v>
      </c>
      <c r="R745" s="25" t="s">
        <v>663</v>
      </c>
      <c r="S745" s="25" t="s">
        <v>663</v>
      </c>
      <c r="T745" s="25" t="s">
        <v>663</v>
      </c>
      <c r="U745" s="25" t="s">
        <v>663</v>
      </c>
      <c r="V745" s="25"/>
      <c r="W745" s="25" t="s">
        <v>663</v>
      </c>
      <c r="X745" s="25" t="s">
        <v>663</v>
      </c>
      <c r="Y745" s="25" t="s">
        <v>663</v>
      </c>
      <c r="Z745" s="25" t="s">
        <v>663</v>
      </c>
      <c r="AA745" s="25" t="s">
        <v>663</v>
      </c>
      <c r="AB745" s="25"/>
      <c r="AC745" s="25"/>
      <c r="AD745" s="25"/>
      <c r="AE745" s="25" t="s">
        <v>663</v>
      </c>
      <c r="AF745" s="25" t="s">
        <v>663</v>
      </c>
      <c r="AG745" s="25" t="s">
        <v>663</v>
      </c>
      <c r="AH745" s="25" t="s">
        <v>663</v>
      </c>
      <c r="AI745" s="25" t="s">
        <v>663</v>
      </c>
      <c r="AJ745" s="25" t="s">
        <v>663</v>
      </c>
      <c r="AK745" s="25" t="s">
        <v>663</v>
      </c>
      <c r="AL745" s="25" t="s">
        <v>663</v>
      </c>
      <c r="AN745" s="95"/>
      <c r="AO745" s="95"/>
      <c r="AP745" s="96" t="e">
        <v>#N/A</v>
      </c>
      <c r="AQ745" s="189"/>
      <c r="AR745" s="22"/>
      <c r="AS745" s="22"/>
      <c r="AT745" s="3"/>
      <c r="AU745" s="101">
        <v>8</v>
      </c>
      <c r="AV745" s="119"/>
    </row>
    <row r="746" spans="1:48" ht="25.5" x14ac:dyDescent="0.2">
      <c r="A746" s="120" t="s">
        <v>2251</v>
      </c>
      <c r="B746" s="99" t="s">
        <v>3531</v>
      </c>
      <c r="C746" s="100" t="s">
        <v>2252</v>
      </c>
      <c r="D746" s="101"/>
      <c r="E746" s="248">
        <v>3804</v>
      </c>
      <c r="F746" s="285"/>
      <c r="G746" s="286"/>
      <c r="H746" s="248" t="s">
        <v>2783</v>
      </c>
      <c r="I746" s="248"/>
      <c r="J746" s="101"/>
      <c r="K746" s="248"/>
      <c r="L746" s="101"/>
      <c r="M746" s="101"/>
      <c r="N746" s="110" t="s">
        <v>16</v>
      </c>
      <c r="O746" s="110"/>
      <c r="P746" s="25" t="s">
        <v>663</v>
      </c>
      <c r="Q746" s="25" t="s">
        <v>663</v>
      </c>
      <c r="R746" s="25" t="s">
        <v>663</v>
      </c>
      <c r="S746" s="25" t="s">
        <v>663</v>
      </c>
      <c r="T746" s="25" t="s">
        <v>663</v>
      </c>
      <c r="U746" s="25" t="s">
        <v>663</v>
      </c>
      <c r="V746" s="25"/>
      <c r="W746" s="25" t="s">
        <v>663</v>
      </c>
      <c r="X746" s="25" t="s">
        <v>663</v>
      </c>
      <c r="Y746" s="25" t="s">
        <v>663</v>
      </c>
      <c r="Z746" s="25" t="s">
        <v>663</v>
      </c>
      <c r="AA746" s="25" t="s">
        <v>663</v>
      </c>
      <c r="AB746" s="25"/>
      <c r="AC746" s="25"/>
      <c r="AD746" s="25"/>
      <c r="AE746" s="25" t="s">
        <v>663</v>
      </c>
      <c r="AF746" s="25" t="s">
        <v>663</v>
      </c>
      <c r="AG746" s="25" t="s">
        <v>663</v>
      </c>
      <c r="AH746" s="25" t="s">
        <v>663</v>
      </c>
      <c r="AI746" s="25" t="s">
        <v>663</v>
      </c>
      <c r="AJ746" s="25" t="s">
        <v>663</v>
      </c>
      <c r="AK746" s="25" t="s">
        <v>663</v>
      </c>
      <c r="AL746" s="25" t="s">
        <v>663</v>
      </c>
      <c r="AN746" s="95"/>
      <c r="AO746" s="95"/>
      <c r="AP746" s="96" t="e">
        <v>#N/A</v>
      </c>
      <c r="AQ746" s="189"/>
      <c r="AR746" s="22"/>
      <c r="AS746" s="22"/>
      <c r="AT746" s="3"/>
      <c r="AU746" s="101">
        <v>8</v>
      </c>
      <c r="AV746" s="119"/>
    </row>
    <row r="747" spans="1:48" ht="25.5" x14ac:dyDescent="0.2">
      <c r="A747" s="120" t="s">
        <v>2253</v>
      </c>
      <c r="B747" s="99" t="s">
        <v>3531</v>
      </c>
      <c r="C747" s="100" t="s">
        <v>2254</v>
      </c>
      <c r="D747" s="101"/>
      <c r="E747" s="248">
        <v>3865</v>
      </c>
      <c r="F747" s="285"/>
      <c r="G747" s="286"/>
      <c r="H747" s="248" t="s">
        <v>2784</v>
      </c>
      <c r="I747" s="248"/>
      <c r="J747" s="101"/>
      <c r="K747" s="248"/>
      <c r="L747" s="101"/>
      <c r="M747" s="101"/>
      <c r="N747" s="110" t="s">
        <v>16</v>
      </c>
      <c r="O747" s="110"/>
      <c r="P747" s="25" t="s">
        <v>663</v>
      </c>
      <c r="Q747" s="25" t="s">
        <v>663</v>
      </c>
      <c r="R747" s="25" t="s">
        <v>663</v>
      </c>
      <c r="S747" s="25" t="s">
        <v>663</v>
      </c>
      <c r="T747" s="25" t="s">
        <v>663</v>
      </c>
      <c r="U747" s="25" t="s">
        <v>663</v>
      </c>
      <c r="V747" s="25"/>
      <c r="W747" s="25" t="s">
        <v>663</v>
      </c>
      <c r="X747" s="25" t="s">
        <v>663</v>
      </c>
      <c r="Y747" s="25" t="s">
        <v>663</v>
      </c>
      <c r="Z747" s="25" t="s">
        <v>663</v>
      </c>
      <c r="AA747" s="25" t="s">
        <v>663</v>
      </c>
      <c r="AB747" s="25"/>
      <c r="AC747" s="25"/>
      <c r="AD747" s="25"/>
      <c r="AE747" s="25" t="s">
        <v>663</v>
      </c>
      <c r="AF747" s="25" t="s">
        <v>663</v>
      </c>
      <c r="AG747" s="25" t="s">
        <v>663</v>
      </c>
      <c r="AH747" s="25" t="s">
        <v>663</v>
      </c>
      <c r="AI747" s="25" t="s">
        <v>663</v>
      </c>
      <c r="AJ747" s="25" t="s">
        <v>663</v>
      </c>
      <c r="AK747" s="25" t="s">
        <v>663</v>
      </c>
      <c r="AL747" s="25" t="s">
        <v>663</v>
      </c>
      <c r="AN747" s="95"/>
      <c r="AO747" s="95"/>
      <c r="AP747" s="96" t="e">
        <v>#N/A</v>
      </c>
      <c r="AQ747" s="189"/>
      <c r="AR747" s="22"/>
      <c r="AS747" s="22"/>
      <c r="AT747" s="3"/>
      <c r="AU747" s="101">
        <v>8</v>
      </c>
      <c r="AV747" s="119"/>
    </row>
    <row r="748" spans="1:48" ht="25.5" x14ac:dyDescent="0.2">
      <c r="A748" s="120"/>
      <c r="B748" s="99" t="s">
        <v>3531</v>
      </c>
      <c r="C748" s="100"/>
      <c r="D748" s="101"/>
      <c r="E748" s="248">
        <v>657</v>
      </c>
      <c r="F748" s="285"/>
      <c r="G748" s="286"/>
      <c r="H748" s="248" t="s">
        <v>2785</v>
      </c>
      <c r="I748" s="248"/>
      <c r="J748" s="101"/>
      <c r="K748" s="248"/>
      <c r="L748" s="101"/>
      <c r="M748" s="101"/>
      <c r="N748" s="110" t="s">
        <v>16</v>
      </c>
      <c r="O748" s="110"/>
      <c r="P748" s="25" t="s">
        <v>663</v>
      </c>
      <c r="Q748" s="25" t="s">
        <v>663</v>
      </c>
      <c r="R748" s="25" t="s">
        <v>663</v>
      </c>
      <c r="S748" s="25" t="s">
        <v>663</v>
      </c>
      <c r="T748" s="25" t="s">
        <v>663</v>
      </c>
      <c r="U748" s="25" t="s">
        <v>663</v>
      </c>
      <c r="V748" s="25"/>
      <c r="W748" s="25" t="s">
        <v>663</v>
      </c>
      <c r="X748" s="25" t="s">
        <v>663</v>
      </c>
      <c r="Y748" s="25" t="s">
        <v>663</v>
      </c>
      <c r="Z748" s="25" t="s">
        <v>663</v>
      </c>
      <c r="AA748" s="25" t="s">
        <v>663</v>
      </c>
      <c r="AB748" s="25"/>
      <c r="AC748" s="25"/>
      <c r="AD748" s="25"/>
      <c r="AE748" s="25" t="s">
        <v>663</v>
      </c>
      <c r="AF748" s="25" t="s">
        <v>663</v>
      </c>
      <c r="AG748" s="25" t="s">
        <v>663</v>
      </c>
      <c r="AH748" s="25" t="s">
        <v>663</v>
      </c>
      <c r="AI748" s="25" t="s">
        <v>663</v>
      </c>
      <c r="AJ748" s="25" t="s">
        <v>663</v>
      </c>
      <c r="AK748" s="25" t="s">
        <v>663</v>
      </c>
      <c r="AL748" s="25" t="s">
        <v>663</v>
      </c>
      <c r="AN748" s="95"/>
      <c r="AO748" s="95"/>
      <c r="AP748" s="96" t="e">
        <v>#N/A</v>
      </c>
      <c r="AQ748" s="189"/>
      <c r="AR748" s="22"/>
      <c r="AS748" s="22"/>
      <c r="AT748" s="3"/>
      <c r="AU748" s="101">
        <v>0</v>
      </c>
      <c r="AV748" s="119"/>
    </row>
    <row r="749" spans="1:48" ht="25.5" x14ac:dyDescent="0.2">
      <c r="A749" s="120"/>
      <c r="B749" s="99" t="s">
        <v>3531</v>
      </c>
      <c r="C749" s="100"/>
      <c r="D749" s="101"/>
      <c r="E749" s="248">
        <v>2635</v>
      </c>
      <c r="F749" s="285"/>
      <c r="G749" s="286"/>
      <c r="H749" s="248" t="s">
        <v>2786</v>
      </c>
      <c r="I749" s="248"/>
      <c r="J749" s="101"/>
      <c r="K749" s="248"/>
      <c r="L749" s="101"/>
      <c r="M749" s="101"/>
      <c r="N749" s="110" t="s">
        <v>16</v>
      </c>
      <c r="O749" s="110"/>
      <c r="P749" s="25" t="s">
        <v>663</v>
      </c>
      <c r="Q749" s="25" t="s">
        <v>663</v>
      </c>
      <c r="R749" s="25" t="s">
        <v>663</v>
      </c>
      <c r="S749" s="25" t="s">
        <v>663</v>
      </c>
      <c r="T749" s="25" t="s">
        <v>663</v>
      </c>
      <c r="U749" s="25" t="s">
        <v>663</v>
      </c>
      <c r="V749" s="25"/>
      <c r="W749" s="25" t="s">
        <v>663</v>
      </c>
      <c r="X749" s="25" t="s">
        <v>663</v>
      </c>
      <c r="Y749" s="25" t="s">
        <v>663</v>
      </c>
      <c r="Z749" s="25" t="s">
        <v>663</v>
      </c>
      <c r="AA749" s="25" t="s">
        <v>663</v>
      </c>
      <c r="AB749" s="25"/>
      <c r="AC749" s="25"/>
      <c r="AD749" s="25"/>
      <c r="AE749" s="25" t="s">
        <v>663</v>
      </c>
      <c r="AF749" s="25" t="s">
        <v>663</v>
      </c>
      <c r="AG749" s="25" t="s">
        <v>663</v>
      </c>
      <c r="AH749" s="25" t="s">
        <v>663</v>
      </c>
      <c r="AI749" s="25" t="s">
        <v>663</v>
      </c>
      <c r="AJ749" s="25" t="s">
        <v>663</v>
      </c>
      <c r="AK749" s="25" t="s">
        <v>663</v>
      </c>
      <c r="AL749" s="25" t="s">
        <v>663</v>
      </c>
      <c r="AN749" s="95"/>
      <c r="AO749" s="95"/>
      <c r="AP749" s="96" t="e">
        <v>#N/A</v>
      </c>
      <c r="AQ749" s="189"/>
      <c r="AR749" s="22"/>
      <c r="AS749" s="22"/>
      <c r="AT749" s="3"/>
      <c r="AU749" s="101">
        <v>0</v>
      </c>
      <c r="AV749" s="119"/>
    </row>
    <row r="750" spans="1:48" ht="25.5" x14ac:dyDescent="0.2">
      <c r="A750" s="120" t="s">
        <v>2127</v>
      </c>
      <c r="B750" s="99" t="s">
        <v>3531</v>
      </c>
      <c r="C750" s="100" t="s">
        <v>2128</v>
      </c>
      <c r="D750" s="101"/>
      <c r="E750" s="248" t="s">
        <v>2787</v>
      </c>
      <c r="F750" s="285"/>
      <c r="G750" s="286"/>
      <c r="H750" s="248" t="s">
        <v>2788</v>
      </c>
      <c r="I750" s="248"/>
      <c r="J750" s="101"/>
      <c r="K750" s="248"/>
      <c r="L750" s="101"/>
      <c r="M750" s="101"/>
      <c r="N750" s="110" t="s">
        <v>16</v>
      </c>
      <c r="O750" s="110"/>
      <c r="P750" s="25" t="s">
        <v>663</v>
      </c>
      <c r="Q750" s="25" t="s">
        <v>663</v>
      </c>
      <c r="R750" s="25" t="s">
        <v>663</v>
      </c>
      <c r="S750" s="25" t="s">
        <v>663</v>
      </c>
      <c r="T750" s="25" t="s">
        <v>663</v>
      </c>
      <c r="U750" s="25" t="s">
        <v>663</v>
      </c>
      <c r="V750" s="25"/>
      <c r="W750" s="25" t="s">
        <v>663</v>
      </c>
      <c r="X750" s="25" t="s">
        <v>663</v>
      </c>
      <c r="Y750" s="25" t="s">
        <v>663</v>
      </c>
      <c r="Z750" s="25" t="s">
        <v>663</v>
      </c>
      <c r="AA750" s="25" t="s">
        <v>663</v>
      </c>
      <c r="AB750" s="25"/>
      <c r="AC750" s="25"/>
      <c r="AD750" s="25"/>
      <c r="AE750" s="25" t="s">
        <v>663</v>
      </c>
      <c r="AF750" s="25" t="s">
        <v>663</v>
      </c>
      <c r="AG750" s="25" t="s">
        <v>663</v>
      </c>
      <c r="AH750" s="25" t="s">
        <v>663</v>
      </c>
      <c r="AI750" s="25" t="s">
        <v>663</v>
      </c>
      <c r="AJ750" s="25" t="s">
        <v>663</v>
      </c>
      <c r="AK750" s="25" t="s">
        <v>663</v>
      </c>
      <c r="AL750" s="25" t="s">
        <v>663</v>
      </c>
      <c r="AN750" s="95"/>
      <c r="AO750" s="95"/>
      <c r="AP750" s="96" t="e">
        <v>#N/A</v>
      </c>
      <c r="AQ750" s="189"/>
      <c r="AR750" s="22"/>
      <c r="AS750" s="22"/>
      <c r="AT750" s="3"/>
      <c r="AU750" s="101">
        <v>8</v>
      </c>
      <c r="AV750" s="119"/>
    </row>
    <row r="751" spans="1:48" ht="25.5" x14ac:dyDescent="0.2">
      <c r="A751" s="120" t="s">
        <v>2255</v>
      </c>
      <c r="B751" s="99" t="s">
        <v>3531</v>
      </c>
      <c r="C751" s="100" t="s">
        <v>2256</v>
      </c>
      <c r="D751" s="101"/>
      <c r="E751" s="248" t="s">
        <v>2789</v>
      </c>
      <c r="F751" s="285"/>
      <c r="G751" s="286"/>
      <c r="H751" s="248" t="s">
        <v>2790</v>
      </c>
      <c r="I751" s="248"/>
      <c r="J751" s="101"/>
      <c r="K751" s="248"/>
      <c r="L751" s="101"/>
      <c r="M751" s="101"/>
      <c r="N751" s="110" t="s">
        <v>16</v>
      </c>
      <c r="O751" s="110"/>
      <c r="P751" s="25" t="s">
        <v>663</v>
      </c>
      <c r="Q751" s="25" t="s">
        <v>663</v>
      </c>
      <c r="R751" s="25" t="s">
        <v>663</v>
      </c>
      <c r="S751" s="25" t="s">
        <v>663</v>
      </c>
      <c r="T751" s="25" t="s">
        <v>663</v>
      </c>
      <c r="U751" s="25" t="s">
        <v>663</v>
      </c>
      <c r="V751" s="25"/>
      <c r="W751" s="25" t="s">
        <v>663</v>
      </c>
      <c r="X751" s="25" t="s">
        <v>663</v>
      </c>
      <c r="Y751" s="25" t="s">
        <v>663</v>
      </c>
      <c r="Z751" s="25" t="s">
        <v>663</v>
      </c>
      <c r="AA751" s="25" t="s">
        <v>663</v>
      </c>
      <c r="AB751" s="25"/>
      <c r="AC751" s="25"/>
      <c r="AD751" s="25"/>
      <c r="AE751" s="25" t="s">
        <v>663</v>
      </c>
      <c r="AF751" s="25" t="s">
        <v>663</v>
      </c>
      <c r="AG751" s="25" t="s">
        <v>663</v>
      </c>
      <c r="AH751" s="25" t="s">
        <v>663</v>
      </c>
      <c r="AI751" s="25" t="s">
        <v>663</v>
      </c>
      <c r="AJ751" s="25" t="s">
        <v>663</v>
      </c>
      <c r="AK751" s="25" t="s">
        <v>663</v>
      </c>
      <c r="AL751" s="25" t="s">
        <v>663</v>
      </c>
      <c r="AN751" s="95"/>
      <c r="AO751" s="95"/>
      <c r="AP751" s="96" t="e">
        <v>#N/A</v>
      </c>
      <c r="AQ751" s="189"/>
      <c r="AR751" s="22"/>
      <c r="AS751" s="22"/>
      <c r="AT751" s="3"/>
      <c r="AU751" s="101">
        <v>8</v>
      </c>
      <c r="AV751" s="119"/>
    </row>
    <row r="752" spans="1:48" ht="25.5" x14ac:dyDescent="0.2">
      <c r="A752" s="120" t="s">
        <v>2257</v>
      </c>
      <c r="B752" s="99" t="s">
        <v>3531</v>
      </c>
      <c r="C752" s="100" t="s">
        <v>2258</v>
      </c>
      <c r="D752" s="101"/>
      <c r="E752" s="248" t="s">
        <v>2791</v>
      </c>
      <c r="F752" s="285"/>
      <c r="G752" s="286"/>
      <c r="H752" s="248" t="s">
        <v>2792</v>
      </c>
      <c r="I752" s="248"/>
      <c r="J752" s="101"/>
      <c r="K752" s="248"/>
      <c r="L752" s="101"/>
      <c r="M752" s="101"/>
      <c r="N752" s="110" t="s">
        <v>16</v>
      </c>
      <c r="O752" s="110"/>
      <c r="P752" s="25" t="s">
        <v>663</v>
      </c>
      <c r="Q752" s="25" t="s">
        <v>663</v>
      </c>
      <c r="R752" s="25" t="s">
        <v>663</v>
      </c>
      <c r="S752" s="25" t="s">
        <v>663</v>
      </c>
      <c r="T752" s="25" t="s">
        <v>663</v>
      </c>
      <c r="U752" s="25" t="s">
        <v>663</v>
      </c>
      <c r="V752" s="25"/>
      <c r="W752" s="25" t="s">
        <v>663</v>
      </c>
      <c r="X752" s="25" t="s">
        <v>663</v>
      </c>
      <c r="Y752" s="25" t="s">
        <v>663</v>
      </c>
      <c r="Z752" s="25" t="s">
        <v>663</v>
      </c>
      <c r="AA752" s="25" t="s">
        <v>663</v>
      </c>
      <c r="AB752" s="25"/>
      <c r="AC752" s="25"/>
      <c r="AD752" s="25"/>
      <c r="AE752" s="25" t="s">
        <v>663</v>
      </c>
      <c r="AF752" s="25" t="s">
        <v>663</v>
      </c>
      <c r="AG752" s="25" t="s">
        <v>663</v>
      </c>
      <c r="AH752" s="25" t="s">
        <v>663</v>
      </c>
      <c r="AI752" s="25" t="s">
        <v>663</v>
      </c>
      <c r="AJ752" s="25" t="s">
        <v>663</v>
      </c>
      <c r="AK752" s="25" t="s">
        <v>663</v>
      </c>
      <c r="AL752" s="25" t="s">
        <v>663</v>
      </c>
      <c r="AN752" s="95"/>
      <c r="AO752" s="95"/>
      <c r="AP752" s="96" t="e">
        <v>#N/A</v>
      </c>
      <c r="AQ752" s="189"/>
      <c r="AR752" s="22"/>
      <c r="AS752" s="22"/>
      <c r="AT752" s="3"/>
      <c r="AU752" s="101">
        <v>8</v>
      </c>
      <c r="AV752" s="119"/>
    </row>
    <row r="753" spans="1:48" ht="25.5" x14ac:dyDescent="0.2">
      <c r="A753" s="120" t="s">
        <v>2259</v>
      </c>
      <c r="B753" s="99" t="s">
        <v>3531</v>
      </c>
      <c r="C753" s="100" t="s">
        <v>2260</v>
      </c>
      <c r="D753" s="101"/>
      <c r="E753" s="248" t="s">
        <v>2793</v>
      </c>
      <c r="F753" s="285"/>
      <c r="G753" s="286"/>
      <c r="H753" s="248" t="s">
        <v>2794</v>
      </c>
      <c r="I753" s="248"/>
      <c r="J753" s="101"/>
      <c r="K753" s="248"/>
      <c r="L753" s="101"/>
      <c r="M753" s="101"/>
      <c r="N753" s="110" t="s">
        <v>16</v>
      </c>
      <c r="O753" s="110"/>
      <c r="P753" s="25" t="s">
        <v>663</v>
      </c>
      <c r="Q753" s="25" t="s">
        <v>663</v>
      </c>
      <c r="R753" s="25" t="s">
        <v>663</v>
      </c>
      <c r="S753" s="25" t="s">
        <v>663</v>
      </c>
      <c r="T753" s="25" t="s">
        <v>663</v>
      </c>
      <c r="U753" s="25" t="s">
        <v>663</v>
      </c>
      <c r="V753" s="25"/>
      <c r="W753" s="25" t="s">
        <v>663</v>
      </c>
      <c r="X753" s="25" t="s">
        <v>663</v>
      </c>
      <c r="Y753" s="25" t="s">
        <v>663</v>
      </c>
      <c r="Z753" s="25" t="s">
        <v>663</v>
      </c>
      <c r="AA753" s="25" t="s">
        <v>663</v>
      </c>
      <c r="AB753" s="25"/>
      <c r="AC753" s="25"/>
      <c r="AD753" s="25"/>
      <c r="AE753" s="25" t="s">
        <v>663</v>
      </c>
      <c r="AF753" s="25" t="s">
        <v>663</v>
      </c>
      <c r="AG753" s="25" t="s">
        <v>663</v>
      </c>
      <c r="AH753" s="25" t="s">
        <v>663</v>
      </c>
      <c r="AI753" s="25" t="s">
        <v>663</v>
      </c>
      <c r="AJ753" s="25" t="s">
        <v>663</v>
      </c>
      <c r="AK753" s="25" t="s">
        <v>663</v>
      </c>
      <c r="AL753" s="25" t="s">
        <v>663</v>
      </c>
      <c r="AN753" s="95"/>
      <c r="AO753" s="95"/>
      <c r="AP753" s="96" t="e">
        <v>#N/A</v>
      </c>
      <c r="AQ753" s="189"/>
      <c r="AR753" s="22"/>
      <c r="AS753" s="22"/>
      <c r="AT753" s="3"/>
      <c r="AU753" s="101">
        <v>8</v>
      </c>
      <c r="AV753" s="119"/>
    </row>
    <row r="754" spans="1:48" ht="25.5" x14ac:dyDescent="0.2">
      <c r="A754" s="120" t="s">
        <v>2261</v>
      </c>
      <c r="B754" s="99" t="s">
        <v>3531</v>
      </c>
      <c r="C754" s="100" t="s">
        <v>2262</v>
      </c>
      <c r="D754" s="101"/>
      <c r="E754" s="248" t="s">
        <v>2795</v>
      </c>
      <c r="F754" s="285"/>
      <c r="G754" s="286"/>
      <c r="H754" s="248" t="s">
        <v>2796</v>
      </c>
      <c r="I754" s="248"/>
      <c r="J754" s="101"/>
      <c r="K754" s="248"/>
      <c r="L754" s="101"/>
      <c r="M754" s="101"/>
      <c r="N754" s="110" t="s">
        <v>16</v>
      </c>
      <c r="O754" s="110"/>
      <c r="P754" s="25" t="s">
        <v>663</v>
      </c>
      <c r="Q754" s="25" t="s">
        <v>663</v>
      </c>
      <c r="R754" s="25" t="s">
        <v>663</v>
      </c>
      <c r="S754" s="25" t="s">
        <v>663</v>
      </c>
      <c r="T754" s="25" t="s">
        <v>663</v>
      </c>
      <c r="U754" s="25" t="s">
        <v>663</v>
      </c>
      <c r="V754" s="25"/>
      <c r="W754" s="25" t="s">
        <v>663</v>
      </c>
      <c r="X754" s="25" t="s">
        <v>663</v>
      </c>
      <c r="Y754" s="25" t="s">
        <v>663</v>
      </c>
      <c r="Z754" s="25" t="s">
        <v>663</v>
      </c>
      <c r="AA754" s="25" t="s">
        <v>663</v>
      </c>
      <c r="AB754" s="25"/>
      <c r="AC754" s="25"/>
      <c r="AD754" s="25"/>
      <c r="AE754" s="25" t="s">
        <v>663</v>
      </c>
      <c r="AF754" s="25" t="s">
        <v>663</v>
      </c>
      <c r="AG754" s="25" t="s">
        <v>663</v>
      </c>
      <c r="AH754" s="25" t="s">
        <v>663</v>
      </c>
      <c r="AI754" s="25" t="s">
        <v>663</v>
      </c>
      <c r="AJ754" s="25" t="s">
        <v>663</v>
      </c>
      <c r="AK754" s="25" t="s">
        <v>663</v>
      </c>
      <c r="AL754" s="25" t="s">
        <v>663</v>
      </c>
      <c r="AN754" s="95"/>
      <c r="AO754" s="95"/>
      <c r="AP754" s="96" t="e">
        <v>#N/A</v>
      </c>
      <c r="AQ754" s="189"/>
      <c r="AR754" s="22"/>
      <c r="AS754" s="22"/>
      <c r="AT754" s="3"/>
      <c r="AU754" s="101">
        <v>8</v>
      </c>
      <c r="AV754" s="119"/>
    </row>
    <row r="755" spans="1:48" ht="25.5" x14ac:dyDescent="0.2">
      <c r="A755" s="120" t="s">
        <v>2263</v>
      </c>
      <c r="B755" s="99" t="s">
        <v>3531</v>
      </c>
      <c r="C755" s="100" t="s">
        <v>2264</v>
      </c>
      <c r="D755" s="101"/>
      <c r="E755" s="248" t="s">
        <v>2797</v>
      </c>
      <c r="F755" s="285"/>
      <c r="G755" s="286"/>
      <c r="H755" s="248" t="s">
        <v>2798</v>
      </c>
      <c r="I755" s="248"/>
      <c r="J755" s="101"/>
      <c r="K755" s="248"/>
      <c r="L755" s="101"/>
      <c r="M755" s="101"/>
      <c r="N755" s="110" t="s">
        <v>16</v>
      </c>
      <c r="O755" s="110"/>
      <c r="P755" s="25" t="s">
        <v>663</v>
      </c>
      <c r="Q755" s="25" t="s">
        <v>663</v>
      </c>
      <c r="R755" s="25" t="s">
        <v>663</v>
      </c>
      <c r="S755" s="25" t="s">
        <v>663</v>
      </c>
      <c r="T755" s="25" t="s">
        <v>663</v>
      </c>
      <c r="U755" s="25" t="s">
        <v>663</v>
      </c>
      <c r="V755" s="25"/>
      <c r="W755" s="25" t="s">
        <v>663</v>
      </c>
      <c r="X755" s="25" t="s">
        <v>663</v>
      </c>
      <c r="Y755" s="25" t="s">
        <v>663</v>
      </c>
      <c r="Z755" s="25" t="s">
        <v>663</v>
      </c>
      <c r="AA755" s="25" t="s">
        <v>663</v>
      </c>
      <c r="AB755" s="25"/>
      <c r="AC755" s="25"/>
      <c r="AD755" s="25"/>
      <c r="AE755" s="25" t="s">
        <v>663</v>
      </c>
      <c r="AF755" s="25" t="s">
        <v>663</v>
      </c>
      <c r="AG755" s="25" t="s">
        <v>663</v>
      </c>
      <c r="AH755" s="25" t="s">
        <v>663</v>
      </c>
      <c r="AI755" s="25" t="s">
        <v>663</v>
      </c>
      <c r="AJ755" s="25" t="s">
        <v>663</v>
      </c>
      <c r="AK755" s="25" t="s">
        <v>663</v>
      </c>
      <c r="AL755" s="25" t="s">
        <v>663</v>
      </c>
      <c r="AN755" s="95"/>
      <c r="AO755" s="95"/>
      <c r="AP755" s="96" t="e">
        <v>#N/A</v>
      </c>
      <c r="AQ755" s="189"/>
      <c r="AR755" s="22"/>
      <c r="AS755" s="22"/>
      <c r="AT755" s="3"/>
      <c r="AU755" s="101">
        <v>8</v>
      </c>
      <c r="AV755" s="119"/>
    </row>
    <row r="756" spans="1:48" ht="25.5" x14ac:dyDescent="0.2">
      <c r="A756" s="120" t="s">
        <v>2265</v>
      </c>
      <c r="B756" s="99" t="s">
        <v>3531</v>
      </c>
      <c r="C756" s="100" t="s">
        <v>2266</v>
      </c>
      <c r="D756" s="101"/>
      <c r="E756" s="248" t="s">
        <v>2799</v>
      </c>
      <c r="F756" s="285"/>
      <c r="G756" s="286"/>
      <c r="H756" s="248" t="s">
        <v>2800</v>
      </c>
      <c r="I756" s="248"/>
      <c r="J756" s="101"/>
      <c r="K756" s="248"/>
      <c r="L756" s="101"/>
      <c r="M756" s="101"/>
      <c r="N756" s="110" t="s">
        <v>16</v>
      </c>
      <c r="O756" s="110"/>
      <c r="P756" s="25" t="s">
        <v>663</v>
      </c>
      <c r="Q756" s="25" t="s">
        <v>663</v>
      </c>
      <c r="R756" s="25" t="s">
        <v>663</v>
      </c>
      <c r="S756" s="25" t="s">
        <v>663</v>
      </c>
      <c r="T756" s="25" t="s">
        <v>663</v>
      </c>
      <c r="U756" s="25" t="s">
        <v>663</v>
      </c>
      <c r="V756" s="25"/>
      <c r="W756" s="25" t="s">
        <v>663</v>
      </c>
      <c r="X756" s="25" t="s">
        <v>663</v>
      </c>
      <c r="Y756" s="25" t="s">
        <v>663</v>
      </c>
      <c r="Z756" s="25" t="s">
        <v>663</v>
      </c>
      <c r="AA756" s="25" t="s">
        <v>663</v>
      </c>
      <c r="AB756" s="25"/>
      <c r="AC756" s="25"/>
      <c r="AD756" s="25"/>
      <c r="AE756" s="25" t="s">
        <v>663</v>
      </c>
      <c r="AF756" s="25" t="s">
        <v>663</v>
      </c>
      <c r="AG756" s="25" t="s">
        <v>663</v>
      </c>
      <c r="AH756" s="25" t="s">
        <v>663</v>
      </c>
      <c r="AI756" s="25" t="s">
        <v>663</v>
      </c>
      <c r="AJ756" s="25" t="s">
        <v>663</v>
      </c>
      <c r="AK756" s="25" t="s">
        <v>663</v>
      </c>
      <c r="AL756" s="25" t="s">
        <v>663</v>
      </c>
      <c r="AN756" s="95"/>
      <c r="AO756" s="95"/>
      <c r="AP756" s="96" t="e">
        <v>#N/A</v>
      </c>
      <c r="AQ756" s="189"/>
      <c r="AR756" s="22"/>
      <c r="AS756" s="22"/>
      <c r="AT756" s="3"/>
      <c r="AU756" s="101">
        <v>8</v>
      </c>
      <c r="AV756" s="119"/>
    </row>
    <row r="757" spans="1:48" ht="25.5" x14ac:dyDescent="0.2">
      <c r="A757" s="120" t="s">
        <v>2267</v>
      </c>
      <c r="B757" s="99" t="s">
        <v>3531</v>
      </c>
      <c r="C757" s="100" t="s">
        <v>2268</v>
      </c>
      <c r="D757" s="101"/>
      <c r="E757" s="248" t="s">
        <v>2801</v>
      </c>
      <c r="F757" s="285"/>
      <c r="G757" s="286"/>
      <c r="H757" s="248" t="s">
        <v>2802</v>
      </c>
      <c r="I757" s="248"/>
      <c r="J757" s="101"/>
      <c r="K757" s="248"/>
      <c r="L757" s="101"/>
      <c r="M757" s="101"/>
      <c r="N757" s="110" t="s">
        <v>16</v>
      </c>
      <c r="O757" s="110"/>
      <c r="P757" s="25" t="s">
        <v>663</v>
      </c>
      <c r="Q757" s="25" t="s">
        <v>663</v>
      </c>
      <c r="R757" s="25" t="s">
        <v>663</v>
      </c>
      <c r="S757" s="25" t="s">
        <v>663</v>
      </c>
      <c r="T757" s="25" t="s">
        <v>663</v>
      </c>
      <c r="U757" s="25" t="s">
        <v>663</v>
      </c>
      <c r="V757" s="25"/>
      <c r="W757" s="25" t="s">
        <v>663</v>
      </c>
      <c r="X757" s="25" t="s">
        <v>663</v>
      </c>
      <c r="Y757" s="25" t="s">
        <v>663</v>
      </c>
      <c r="Z757" s="25" t="s">
        <v>663</v>
      </c>
      <c r="AA757" s="25" t="s">
        <v>663</v>
      </c>
      <c r="AB757" s="25"/>
      <c r="AC757" s="25"/>
      <c r="AD757" s="25"/>
      <c r="AE757" s="25" t="s">
        <v>663</v>
      </c>
      <c r="AF757" s="25" t="s">
        <v>663</v>
      </c>
      <c r="AG757" s="25" t="s">
        <v>663</v>
      </c>
      <c r="AH757" s="25" t="s">
        <v>663</v>
      </c>
      <c r="AI757" s="25" t="s">
        <v>663</v>
      </c>
      <c r="AJ757" s="25" t="s">
        <v>663</v>
      </c>
      <c r="AK757" s="25" t="s">
        <v>663</v>
      </c>
      <c r="AL757" s="25" t="s">
        <v>663</v>
      </c>
      <c r="AN757" s="95"/>
      <c r="AO757" s="95"/>
      <c r="AP757" s="96" t="e">
        <v>#N/A</v>
      </c>
      <c r="AQ757" s="189"/>
      <c r="AR757" s="22"/>
      <c r="AS757" s="22"/>
      <c r="AT757" s="3"/>
      <c r="AU757" s="101">
        <v>8</v>
      </c>
      <c r="AV757" s="119"/>
    </row>
    <row r="758" spans="1:48" ht="25.5" x14ac:dyDescent="0.2">
      <c r="A758" s="120" t="s">
        <v>2269</v>
      </c>
      <c r="B758" s="99" t="s">
        <v>3531</v>
      </c>
      <c r="C758" s="100" t="s">
        <v>2270</v>
      </c>
      <c r="D758" s="101"/>
      <c r="E758" s="248" t="s">
        <v>2803</v>
      </c>
      <c r="F758" s="285"/>
      <c r="G758" s="286"/>
      <c r="H758" s="248" t="s">
        <v>2804</v>
      </c>
      <c r="I758" s="248"/>
      <c r="J758" s="101"/>
      <c r="K758" s="248"/>
      <c r="L758" s="101"/>
      <c r="M758" s="101"/>
      <c r="N758" s="110" t="s">
        <v>16</v>
      </c>
      <c r="O758" s="110"/>
      <c r="P758" s="25" t="s">
        <v>663</v>
      </c>
      <c r="Q758" s="25" t="s">
        <v>663</v>
      </c>
      <c r="R758" s="25" t="s">
        <v>663</v>
      </c>
      <c r="S758" s="25" t="s">
        <v>663</v>
      </c>
      <c r="T758" s="25" t="s">
        <v>663</v>
      </c>
      <c r="U758" s="25" t="s">
        <v>663</v>
      </c>
      <c r="V758" s="25"/>
      <c r="W758" s="25" t="s">
        <v>663</v>
      </c>
      <c r="X758" s="25" t="s">
        <v>663</v>
      </c>
      <c r="Y758" s="25" t="s">
        <v>663</v>
      </c>
      <c r="Z758" s="25" t="s">
        <v>663</v>
      </c>
      <c r="AA758" s="25" t="s">
        <v>663</v>
      </c>
      <c r="AB758" s="25"/>
      <c r="AC758" s="25"/>
      <c r="AD758" s="25"/>
      <c r="AE758" s="25" t="s">
        <v>663</v>
      </c>
      <c r="AF758" s="25" t="s">
        <v>663</v>
      </c>
      <c r="AG758" s="25" t="s">
        <v>663</v>
      </c>
      <c r="AH758" s="25" t="s">
        <v>663</v>
      </c>
      <c r="AI758" s="25" t="s">
        <v>663</v>
      </c>
      <c r="AJ758" s="25" t="s">
        <v>663</v>
      </c>
      <c r="AK758" s="25" t="s">
        <v>663</v>
      </c>
      <c r="AL758" s="25" t="s">
        <v>663</v>
      </c>
      <c r="AN758" s="95"/>
      <c r="AO758" s="95"/>
      <c r="AP758" s="96" t="e">
        <v>#N/A</v>
      </c>
      <c r="AQ758" s="189"/>
      <c r="AR758" s="22"/>
      <c r="AS758" s="22"/>
      <c r="AT758" s="3"/>
      <c r="AU758" s="101">
        <v>8</v>
      </c>
      <c r="AV758" s="119"/>
    </row>
    <row r="759" spans="1:48" ht="25.5" x14ac:dyDescent="0.2">
      <c r="A759" s="120" t="s">
        <v>2271</v>
      </c>
      <c r="B759" s="99" t="s">
        <v>3531</v>
      </c>
      <c r="C759" s="100" t="s">
        <v>2272</v>
      </c>
      <c r="D759" s="101"/>
      <c r="E759" s="248" t="s">
        <v>2805</v>
      </c>
      <c r="F759" s="285"/>
      <c r="G759" s="286"/>
      <c r="H759" s="248" t="s">
        <v>2806</v>
      </c>
      <c r="I759" s="248"/>
      <c r="J759" s="101"/>
      <c r="K759" s="248"/>
      <c r="L759" s="101"/>
      <c r="M759" s="101"/>
      <c r="N759" s="110" t="s">
        <v>16</v>
      </c>
      <c r="O759" s="110"/>
      <c r="P759" s="25" t="s">
        <v>663</v>
      </c>
      <c r="Q759" s="25" t="s">
        <v>663</v>
      </c>
      <c r="R759" s="25" t="s">
        <v>663</v>
      </c>
      <c r="S759" s="25" t="s">
        <v>663</v>
      </c>
      <c r="T759" s="25" t="s">
        <v>663</v>
      </c>
      <c r="U759" s="25" t="s">
        <v>663</v>
      </c>
      <c r="V759" s="25"/>
      <c r="W759" s="25" t="s">
        <v>663</v>
      </c>
      <c r="X759" s="25" t="s">
        <v>663</v>
      </c>
      <c r="Y759" s="25" t="s">
        <v>663</v>
      </c>
      <c r="Z759" s="25" t="s">
        <v>663</v>
      </c>
      <c r="AA759" s="25" t="s">
        <v>663</v>
      </c>
      <c r="AB759" s="25"/>
      <c r="AC759" s="25"/>
      <c r="AD759" s="25"/>
      <c r="AE759" s="25" t="s">
        <v>663</v>
      </c>
      <c r="AF759" s="25" t="s">
        <v>663</v>
      </c>
      <c r="AG759" s="25" t="s">
        <v>663</v>
      </c>
      <c r="AH759" s="25" t="s">
        <v>663</v>
      </c>
      <c r="AI759" s="25" t="s">
        <v>663</v>
      </c>
      <c r="AJ759" s="25" t="s">
        <v>663</v>
      </c>
      <c r="AK759" s="25" t="s">
        <v>663</v>
      </c>
      <c r="AL759" s="25" t="s">
        <v>663</v>
      </c>
      <c r="AN759" s="95"/>
      <c r="AO759" s="95"/>
      <c r="AP759" s="96" t="e">
        <v>#N/A</v>
      </c>
      <c r="AQ759" s="189"/>
      <c r="AR759" s="22"/>
      <c r="AS759" s="22"/>
      <c r="AT759" s="3"/>
      <c r="AU759" s="101">
        <v>8</v>
      </c>
      <c r="AV759" s="119"/>
    </row>
    <row r="760" spans="1:48" ht="25.5" x14ac:dyDescent="0.2">
      <c r="A760" s="120" t="s">
        <v>2273</v>
      </c>
      <c r="B760" s="99" t="s">
        <v>3531</v>
      </c>
      <c r="C760" s="100" t="s">
        <v>2274</v>
      </c>
      <c r="D760" s="101"/>
      <c r="E760" s="248" t="s">
        <v>2807</v>
      </c>
      <c r="F760" s="285"/>
      <c r="G760" s="286"/>
      <c r="H760" s="248" t="s">
        <v>2808</v>
      </c>
      <c r="I760" s="248"/>
      <c r="J760" s="101"/>
      <c r="K760" s="248"/>
      <c r="L760" s="101"/>
      <c r="M760" s="101"/>
      <c r="N760" s="110" t="s">
        <v>16</v>
      </c>
      <c r="O760" s="110"/>
      <c r="P760" s="25" t="s">
        <v>663</v>
      </c>
      <c r="Q760" s="25" t="s">
        <v>663</v>
      </c>
      <c r="R760" s="25" t="s">
        <v>663</v>
      </c>
      <c r="S760" s="25" t="s">
        <v>663</v>
      </c>
      <c r="T760" s="25" t="s">
        <v>663</v>
      </c>
      <c r="U760" s="25" t="s">
        <v>663</v>
      </c>
      <c r="V760" s="25"/>
      <c r="W760" s="25" t="s">
        <v>663</v>
      </c>
      <c r="X760" s="25" t="s">
        <v>663</v>
      </c>
      <c r="Y760" s="25" t="s">
        <v>663</v>
      </c>
      <c r="Z760" s="25" t="s">
        <v>663</v>
      </c>
      <c r="AA760" s="25" t="s">
        <v>663</v>
      </c>
      <c r="AB760" s="25"/>
      <c r="AC760" s="25"/>
      <c r="AD760" s="25"/>
      <c r="AE760" s="25" t="s">
        <v>663</v>
      </c>
      <c r="AF760" s="25" t="s">
        <v>663</v>
      </c>
      <c r="AG760" s="25" t="s">
        <v>663</v>
      </c>
      <c r="AH760" s="25" t="s">
        <v>663</v>
      </c>
      <c r="AI760" s="25" t="s">
        <v>663</v>
      </c>
      <c r="AJ760" s="25" t="s">
        <v>663</v>
      </c>
      <c r="AK760" s="25" t="s">
        <v>663</v>
      </c>
      <c r="AL760" s="25" t="s">
        <v>663</v>
      </c>
      <c r="AN760" s="95"/>
      <c r="AO760" s="95"/>
      <c r="AP760" s="96" t="e">
        <v>#N/A</v>
      </c>
      <c r="AQ760" s="189"/>
      <c r="AR760" s="22"/>
      <c r="AS760" s="22"/>
      <c r="AT760" s="3"/>
      <c r="AU760" s="101">
        <v>8</v>
      </c>
      <c r="AV760" s="119"/>
    </row>
    <row r="761" spans="1:48" ht="25.5" x14ac:dyDescent="0.2">
      <c r="A761" s="120" t="s">
        <v>2275</v>
      </c>
      <c r="B761" s="99" t="s">
        <v>3531</v>
      </c>
      <c r="C761" s="100" t="s">
        <v>2276</v>
      </c>
      <c r="D761" s="101"/>
      <c r="E761" s="248" t="s">
        <v>2809</v>
      </c>
      <c r="F761" s="285"/>
      <c r="G761" s="286"/>
      <c r="H761" s="248" t="s">
        <v>2810</v>
      </c>
      <c r="I761" s="248"/>
      <c r="J761" s="101"/>
      <c r="K761" s="248"/>
      <c r="L761" s="101"/>
      <c r="M761" s="101"/>
      <c r="N761" s="110" t="s">
        <v>16</v>
      </c>
      <c r="O761" s="110"/>
      <c r="P761" s="25" t="s">
        <v>663</v>
      </c>
      <c r="Q761" s="25" t="s">
        <v>663</v>
      </c>
      <c r="R761" s="25" t="s">
        <v>663</v>
      </c>
      <c r="S761" s="25" t="s">
        <v>663</v>
      </c>
      <c r="T761" s="25" t="s">
        <v>663</v>
      </c>
      <c r="U761" s="25" t="s">
        <v>663</v>
      </c>
      <c r="V761" s="25"/>
      <c r="W761" s="25" t="s">
        <v>663</v>
      </c>
      <c r="X761" s="25" t="s">
        <v>663</v>
      </c>
      <c r="Y761" s="25" t="s">
        <v>663</v>
      </c>
      <c r="Z761" s="25" t="s">
        <v>663</v>
      </c>
      <c r="AA761" s="25" t="s">
        <v>663</v>
      </c>
      <c r="AB761" s="25"/>
      <c r="AC761" s="25"/>
      <c r="AD761" s="25"/>
      <c r="AE761" s="25" t="s">
        <v>663</v>
      </c>
      <c r="AF761" s="25" t="s">
        <v>663</v>
      </c>
      <c r="AG761" s="25" t="s">
        <v>663</v>
      </c>
      <c r="AH761" s="25" t="s">
        <v>663</v>
      </c>
      <c r="AI761" s="25" t="s">
        <v>663</v>
      </c>
      <c r="AJ761" s="25" t="s">
        <v>663</v>
      </c>
      <c r="AK761" s="25" t="s">
        <v>663</v>
      </c>
      <c r="AL761" s="25" t="s">
        <v>663</v>
      </c>
      <c r="AN761" s="95"/>
      <c r="AO761" s="95"/>
      <c r="AP761" s="96" t="e">
        <v>#N/A</v>
      </c>
      <c r="AQ761" s="189"/>
      <c r="AR761" s="22"/>
      <c r="AS761" s="22"/>
      <c r="AT761" s="3"/>
      <c r="AU761" s="101">
        <v>8</v>
      </c>
      <c r="AV761" s="119"/>
    </row>
    <row r="762" spans="1:48" ht="25.5" x14ac:dyDescent="0.2">
      <c r="A762" s="120" t="s">
        <v>2277</v>
      </c>
      <c r="B762" s="99" t="s">
        <v>3531</v>
      </c>
      <c r="C762" s="100" t="s">
        <v>2278</v>
      </c>
      <c r="D762" s="101"/>
      <c r="E762" s="248" t="s">
        <v>2811</v>
      </c>
      <c r="F762" s="285"/>
      <c r="G762" s="286"/>
      <c r="H762" s="248" t="s">
        <v>2808</v>
      </c>
      <c r="I762" s="248"/>
      <c r="J762" s="101"/>
      <c r="K762" s="248"/>
      <c r="L762" s="101"/>
      <c r="M762" s="101"/>
      <c r="N762" s="110" t="s">
        <v>16</v>
      </c>
      <c r="O762" s="110"/>
      <c r="P762" s="25" t="s">
        <v>663</v>
      </c>
      <c r="Q762" s="25" t="s">
        <v>663</v>
      </c>
      <c r="R762" s="25" t="s">
        <v>663</v>
      </c>
      <c r="S762" s="25" t="s">
        <v>663</v>
      </c>
      <c r="T762" s="25" t="s">
        <v>663</v>
      </c>
      <c r="U762" s="25" t="s">
        <v>663</v>
      </c>
      <c r="V762" s="25"/>
      <c r="W762" s="25" t="s">
        <v>663</v>
      </c>
      <c r="X762" s="25" t="s">
        <v>663</v>
      </c>
      <c r="Y762" s="25" t="s">
        <v>663</v>
      </c>
      <c r="Z762" s="25" t="s">
        <v>663</v>
      </c>
      <c r="AA762" s="25" t="s">
        <v>663</v>
      </c>
      <c r="AB762" s="25"/>
      <c r="AC762" s="25"/>
      <c r="AD762" s="25"/>
      <c r="AE762" s="25" t="s">
        <v>663</v>
      </c>
      <c r="AF762" s="25" t="s">
        <v>663</v>
      </c>
      <c r="AG762" s="25" t="s">
        <v>663</v>
      </c>
      <c r="AH762" s="25" t="s">
        <v>663</v>
      </c>
      <c r="AI762" s="25" t="s">
        <v>663</v>
      </c>
      <c r="AJ762" s="25" t="s">
        <v>663</v>
      </c>
      <c r="AK762" s="25" t="s">
        <v>663</v>
      </c>
      <c r="AL762" s="25" t="s">
        <v>663</v>
      </c>
      <c r="AN762" s="95"/>
      <c r="AO762" s="95"/>
      <c r="AP762" s="96" t="e">
        <v>#N/A</v>
      </c>
      <c r="AQ762" s="189"/>
      <c r="AR762" s="22"/>
      <c r="AS762" s="22"/>
      <c r="AT762" s="3"/>
      <c r="AU762" s="101">
        <v>8</v>
      </c>
      <c r="AV762" s="119"/>
    </row>
    <row r="763" spans="1:48" ht="25.5" x14ac:dyDescent="0.2">
      <c r="A763" s="120"/>
      <c r="B763" s="99" t="s">
        <v>3531</v>
      </c>
      <c r="C763" s="100"/>
      <c r="D763" s="101"/>
      <c r="E763" s="248">
        <v>2604</v>
      </c>
      <c r="F763" s="285"/>
      <c r="G763" s="286"/>
      <c r="H763" s="248" t="s">
        <v>2812</v>
      </c>
      <c r="I763" s="248"/>
      <c r="J763" s="101"/>
      <c r="K763" s="248"/>
      <c r="L763" s="101"/>
      <c r="M763" s="101"/>
      <c r="N763" s="110" t="s">
        <v>16</v>
      </c>
      <c r="O763" s="110"/>
      <c r="P763" s="25" t="s">
        <v>663</v>
      </c>
      <c r="Q763" s="25" t="s">
        <v>663</v>
      </c>
      <c r="R763" s="25" t="s">
        <v>663</v>
      </c>
      <c r="S763" s="25" t="s">
        <v>663</v>
      </c>
      <c r="T763" s="25" t="s">
        <v>663</v>
      </c>
      <c r="U763" s="25" t="s">
        <v>663</v>
      </c>
      <c r="V763" s="25"/>
      <c r="W763" s="25" t="s">
        <v>663</v>
      </c>
      <c r="X763" s="25" t="s">
        <v>663</v>
      </c>
      <c r="Y763" s="25" t="s">
        <v>663</v>
      </c>
      <c r="Z763" s="25" t="s">
        <v>663</v>
      </c>
      <c r="AA763" s="25" t="s">
        <v>663</v>
      </c>
      <c r="AB763" s="25"/>
      <c r="AC763" s="25"/>
      <c r="AD763" s="25"/>
      <c r="AE763" s="25" t="s">
        <v>663</v>
      </c>
      <c r="AF763" s="25" t="s">
        <v>663</v>
      </c>
      <c r="AG763" s="25" t="s">
        <v>663</v>
      </c>
      <c r="AH763" s="25" t="s">
        <v>663</v>
      </c>
      <c r="AI763" s="25" t="s">
        <v>663</v>
      </c>
      <c r="AJ763" s="25" t="s">
        <v>663</v>
      </c>
      <c r="AK763" s="25" t="s">
        <v>663</v>
      </c>
      <c r="AL763" s="25" t="s">
        <v>663</v>
      </c>
      <c r="AN763" s="95"/>
      <c r="AO763" s="95"/>
      <c r="AP763" s="96" t="e">
        <v>#N/A</v>
      </c>
      <c r="AQ763" s="189"/>
      <c r="AR763" s="22"/>
      <c r="AS763" s="22"/>
      <c r="AT763" s="3"/>
      <c r="AU763" s="101">
        <v>0</v>
      </c>
      <c r="AV763" s="119"/>
    </row>
    <row r="764" spans="1:48" ht="25.5" x14ac:dyDescent="0.2">
      <c r="A764" s="120"/>
      <c r="B764" s="99" t="s">
        <v>3531</v>
      </c>
      <c r="C764" s="100"/>
      <c r="D764" s="101"/>
      <c r="E764" s="248">
        <v>2630</v>
      </c>
      <c r="F764" s="285"/>
      <c r="G764" s="286"/>
      <c r="H764" s="248" t="s">
        <v>2813</v>
      </c>
      <c r="I764" s="248"/>
      <c r="J764" s="101"/>
      <c r="K764" s="248"/>
      <c r="L764" s="101"/>
      <c r="M764" s="101"/>
      <c r="N764" s="110" t="s">
        <v>16</v>
      </c>
      <c r="O764" s="110"/>
      <c r="P764" s="25" t="s">
        <v>663</v>
      </c>
      <c r="Q764" s="25" t="s">
        <v>663</v>
      </c>
      <c r="R764" s="25" t="s">
        <v>663</v>
      </c>
      <c r="S764" s="25" t="s">
        <v>663</v>
      </c>
      <c r="T764" s="25" t="s">
        <v>663</v>
      </c>
      <c r="U764" s="25" t="s">
        <v>663</v>
      </c>
      <c r="V764" s="25"/>
      <c r="W764" s="25" t="s">
        <v>663</v>
      </c>
      <c r="X764" s="25" t="s">
        <v>663</v>
      </c>
      <c r="Y764" s="25" t="s">
        <v>663</v>
      </c>
      <c r="Z764" s="25" t="s">
        <v>663</v>
      </c>
      <c r="AA764" s="25" t="s">
        <v>663</v>
      </c>
      <c r="AB764" s="25"/>
      <c r="AC764" s="25"/>
      <c r="AD764" s="25"/>
      <c r="AE764" s="25" t="s">
        <v>663</v>
      </c>
      <c r="AF764" s="25" t="s">
        <v>663</v>
      </c>
      <c r="AG764" s="25" t="s">
        <v>663</v>
      </c>
      <c r="AH764" s="25" t="s">
        <v>663</v>
      </c>
      <c r="AI764" s="25" t="s">
        <v>663</v>
      </c>
      <c r="AJ764" s="25" t="s">
        <v>663</v>
      </c>
      <c r="AK764" s="25" t="s">
        <v>663</v>
      </c>
      <c r="AL764" s="25" t="s">
        <v>663</v>
      </c>
      <c r="AN764" s="95"/>
      <c r="AO764" s="95"/>
      <c r="AP764" s="96" t="e">
        <v>#N/A</v>
      </c>
      <c r="AQ764" s="189"/>
      <c r="AR764" s="22"/>
      <c r="AS764" s="22"/>
      <c r="AT764" s="3"/>
      <c r="AU764" s="101">
        <v>16</v>
      </c>
      <c r="AV764" s="119"/>
    </row>
    <row r="765" spans="1:48" ht="25.5" x14ac:dyDescent="0.2">
      <c r="A765" s="120"/>
      <c r="B765" s="99" t="s">
        <v>3531</v>
      </c>
      <c r="C765" s="100"/>
      <c r="D765" s="101"/>
      <c r="E765" s="248">
        <v>497</v>
      </c>
      <c r="F765" s="285"/>
      <c r="G765" s="286"/>
      <c r="H765" s="248" t="s">
        <v>2814</v>
      </c>
      <c r="I765" s="248"/>
      <c r="J765" s="101"/>
      <c r="K765" s="248"/>
      <c r="L765" s="101"/>
      <c r="M765" s="101"/>
      <c r="N765" s="110" t="s">
        <v>16</v>
      </c>
      <c r="O765" s="110"/>
      <c r="P765" s="25" t="s">
        <v>663</v>
      </c>
      <c r="Q765" s="25" t="s">
        <v>663</v>
      </c>
      <c r="R765" s="25" t="s">
        <v>663</v>
      </c>
      <c r="S765" s="25" t="s">
        <v>663</v>
      </c>
      <c r="T765" s="25" t="s">
        <v>663</v>
      </c>
      <c r="U765" s="25" t="s">
        <v>663</v>
      </c>
      <c r="V765" s="25"/>
      <c r="W765" s="25" t="s">
        <v>663</v>
      </c>
      <c r="X765" s="25" t="s">
        <v>663</v>
      </c>
      <c r="Y765" s="25" t="s">
        <v>663</v>
      </c>
      <c r="Z765" s="25" t="s">
        <v>663</v>
      </c>
      <c r="AA765" s="25" t="s">
        <v>663</v>
      </c>
      <c r="AB765" s="25"/>
      <c r="AC765" s="25"/>
      <c r="AD765" s="25"/>
      <c r="AE765" s="25" t="s">
        <v>663</v>
      </c>
      <c r="AF765" s="25" t="s">
        <v>663</v>
      </c>
      <c r="AG765" s="25" t="s">
        <v>663</v>
      </c>
      <c r="AH765" s="25" t="s">
        <v>663</v>
      </c>
      <c r="AI765" s="25" t="s">
        <v>663</v>
      </c>
      <c r="AJ765" s="25" t="s">
        <v>663</v>
      </c>
      <c r="AK765" s="25" t="s">
        <v>663</v>
      </c>
      <c r="AL765" s="25" t="s">
        <v>663</v>
      </c>
      <c r="AN765" s="95"/>
      <c r="AO765" s="95"/>
      <c r="AP765" s="96" t="e">
        <v>#N/A</v>
      </c>
      <c r="AQ765" s="189"/>
      <c r="AR765" s="22"/>
      <c r="AS765" s="22"/>
      <c r="AT765" s="3"/>
      <c r="AU765" s="101">
        <v>32</v>
      </c>
      <c r="AV765" s="119"/>
    </row>
    <row r="766" spans="1:48" ht="25.5" x14ac:dyDescent="0.2">
      <c r="A766" s="120"/>
      <c r="B766" s="99" t="s">
        <v>3531</v>
      </c>
      <c r="C766" s="100"/>
      <c r="D766" s="101"/>
      <c r="E766" s="248">
        <v>495</v>
      </c>
      <c r="F766" s="285"/>
      <c r="G766" s="286"/>
      <c r="H766" s="248" t="s">
        <v>2815</v>
      </c>
      <c r="I766" s="248"/>
      <c r="J766" s="101"/>
      <c r="K766" s="248"/>
      <c r="L766" s="101"/>
      <c r="M766" s="101"/>
      <c r="N766" s="110" t="s">
        <v>16</v>
      </c>
      <c r="O766" s="110"/>
      <c r="P766" s="25" t="s">
        <v>663</v>
      </c>
      <c r="Q766" s="25" t="s">
        <v>663</v>
      </c>
      <c r="R766" s="25" t="s">
        <v>663</v>
      </c>
      <c r="S766" s="25" t="s">
        <v>663</v>
      </c>
      <c r="T766" s="25" t="s">
        <v>663</v>
      </c>
      <c r="U766" s="25" t="s">
        <v>663</v>
      </c>
      <c r="V766" s="25"/>
      <c r="W766" s="25" t="s">
        <v>663</v>
      </c>
      <c r="X766" s="25" t="s">
        <v>663</v>
      </c>
      <c r="Y766" s="25" t="s">
        <v>663</v>
      </c>
      <c r="Z766" s="25" t="s">
        <v>663</v>
      </c>
      <c r="AA766" s="25" t="s">
        <v>663</v>
      </c>
      <c r="AB766" s="25"/>
      <c r="AC766" s="25"/>
      <c r="AD766" s="25"/>
      <c r="AE766" s="25" t="s">
        <v>663</v>
      </c>
      <c r="AF766" s="25" t="s">
        <v>663</v>
      </c>
      <c r="AG766" s="25" t="s">
        <v>663</v>
      </c>
      <c r="AH766" s="25" t="s">
        <v>663</v>
      </c>
      <c r="AI766" s="25" t="s">
        <v>663</v>
      </c>
      <c r="AJ766" s="25" t="s">
        <v>663</v>
      </c>
      <c r="AK766" s="25" t="s">
        <v>663</v>
      </c>
      <c r="AL766" s="25" t="s">
        <v>663</v>
      </c>
      <c r="AN766" s="95"/>
      <c r="AO766" s="95"/>
      <c r="AP766" s="96" t="e">
        <v>#N/A</v>
      </c>
      <c r="AQ766" s="189"/>
      <c r="AR766" s="22"/>
      <c r="AS766" s="22"/>
      <c r="AT766" s="3"/>
      <c r="AU766" s="101">
        <v>32</v>
      </c>
      <c r="AV766" s="119"/>
    </row>
    <row r="767" spans="1:48" ht="25.5" x14ac:dyDescent="0.2">
      <c r="A767" s="120" t="s">
        <v>2279</v>
      </c>
      <c r="B767" s="99" t="s">
        <v>3531</v>
      </c>
      <c r="C767" s="100" t="s">
        <v>2280</v>
      </c>
      <c r="D767" s="101"/>
      <c r="E767" s="248">
        <v>80</v>
      </c>
      <c r="F767" s="285"/>
      <c r="G767" s="286"/>
      <c r="H767" s="248" t="s">
        <v>2816</v>
      </c>
      <c r="I767" s="248"/>
      <c r="J767" s="101"/>
      <c r="K767" s="248"/>
      <c r="L767" s="101"/>
      <c r="M767" s="101"/>
      <c r="N767" s="110" t="s">
        <v>16</v>
      </c>
      <c r="O767" s="110"/>
      <c r="P767" s="25" t="s">
        <v>663</v>
      </c>
      <c r="Q767" s="25" t="s">
        <v>663</v>
      </c>
      <c r="R767" s="25" t="s">
        <v>663</v>
      </c>
      <c r="S767" s="25" t="s">
        <v>663</v>
      </c>
      <c r="T767" s="25" t="s">
        <v>663</v>
      </c>
      <c r="U767" s="25" t="s">
        <v>663</v>
      </c>
      <c r="V767" s="25"/>
      <c r="W767" s="25" t="s">
        <v>663</v>
      </c>
      <c r="X767" s="25" t="s">
        <v>663</v>
      </c>
      <c r="Y767" s="25" t="s">
        <v>663</v>
      </c>
      <c r="Z767" s="25" t="s">
        <v>663</v>
      </c>
      <c r="AA767" s="25" t="s">
        <v>663</v>
      </c>
      <c r="AB767" s="25"/>
      <c r="AC767" s="25"/>
      <c r="AD767" s="25"/>
      <c r="AE767" s="25" t="s">
        <v>663</v>
      </c>
      <c r="AF767" s="25" t="s">
        <v>663</v>
      </c>
      <c r="AG767" s="25" t="s">
        <v>663</v>
      </c>
      <c r="AH767" s="25" t="s">
        <v>663</v>
      </c>
      <c r="AI767" s="25" t="s">
        <v>663</v>
      </c>
      <c r="AJ767" s="25" t="s">
        <v>663</v>
      </c>
      <c r="AK767" s="25" t="s">
        <v>663</v>
      </c>
      <c r="AL767" s="25" t="s">
        <v>663</v>
      </c>
      <c r="AN767" s="95"/>
      <c r="AO767" s="95"/>
      <c r="AP767" s="96" t="e">
        <v>#N/A</v>
      </c>
      <c r="AQ767" s="189"/>
      <c r="AR767" s="22"/>
      <c r="AS767" s="22"/>
      <c r="AT767" s="3"/>
      <c r="AU767" s="101">
        <v>16</v>
      </c>
      <c r="AV767" s="119"/>
    </row>
    <row r="768" spans="1:48" ht="25.5" x14ac:dyDescent="0.2">
      <c r="A768" s="120"/>
      <c r="B768" s="99" t="s">
        <v>3531</v>
      </c>
      <c r="C768" s="100"/>
      <c r="D768" s="101"/>
      <c r="E768" s="248">
        <v>79</v>
      </c>
      <c r="F768" s="285"/>
      <c r="G768" s="286"/>
      <c r="H768" s="248" t="s">
        <v>2817</v>
      </c>
      <c r="I768" s="248"/>
      <c r="J768" s="101"/>
      <c r="K768" s="248"/>
      <c r="L768" s="101"/>
      <c r="M768" s="101"/>
      <c r="N768" s="110" t="s">
        <v>16</v>
      </c>
      <c r="O768" s="110"/>
      <c r="P768" s="25" t="s">
        <v>663</v>
      </c>
      <c r="Q768" s="25" t="s">
        <v>663</v>
      </c>
      <c r="R768" s="25" t="s">
        <v>663</v>
      </c>
      <c r="S768" s="25" t="s">
        <v>663</v>
      </c>
      <c r="T768" s="25" t="s">
        <v>663</v>
      </c>
      <c r="U768" s="25" t="s">
        <v>663</v>
      </c>
      <c r="V768" s="25"/>
      <c r="W768" s="25" t="s">
        <v>663</v>
      </c>
      <c r="X768" s="25" t="s">
        <v>663</v>
      </c>
      <c r="Y768" s="25" t="s">
        <v>663</v>
      </c>
      <c r="Z768" s="25" t="s">
        <v>663</v>
      </c>
      <c r="AA768" s="25" t="s">
        <v>663</v>
      </c>
      <c r="AB768" s="25"/>
      <c r="AC768" s="25"/>
      <c r="AD768" s="25"/>
      <c r="AE768" s="25" t="s">
        <v>663</v>
      </c>
      <c r="AF768" s="25" t="s">
        <v>663</v>
      </c>
      <c r="AG768" s="25" t="s">
        <v>663</v>
      </c>
      <c r="AH768" s="25" t="s">
        <v>663</v>
      </c>
      <c r="AI768" s="25" t="s">
        <v>663</v>
      </c>
      <c r="AJ768" s="25" t="s">
        <v>663</v>
      </c>
      <c r="AK768" s="25" t="s">
        <v>663</v>
      </c>
      <c r="AL768" s="25" t="s">
        <v>663</v>
      </c>
      <c r="AN768" s="95"/>
      <c r="AO768" s="95"/>
      <c r="AP768" s="96" t="e">
        <v>#N/A</v>
      </c>
      <c r="AQ768" s="189"/>
      <c r="AR768" s="22"/>
      <c r="AS768" s="22"/>
      <c r="AT768" s="3"/>
      <c r="AU768" s="101">
        <v>16</v>
      </c>
      <c r="AV768" s="119"/>
    </row>
    <row r="769" spans="1:48" ht="25.5" x14ac:dyDescent="0.2">
      <c r="A769" s="120"/>
      <c r="B769" s="99" t="s">
        <v>3531</v>
      </c>
      <c r="C769" s="100"/>
      <c r="D769" s="101"/>
      <c r="E769" s="248">
        <v>78</v>
      </c>
      <c r="F769" s="285"/>
      <c r="G769" s="286"/>
      <c r="H769" s="248" t="s">
        <v>2818</v>
      </c>
      <c r="I769" s="248"/>
      <c r="J769" s="101"/>
      <c r="K769" s="248"/>
      <c r="L769" s="101"/>
      <c r="M769" s="101"/>
      <c r="N769" s="110" t="s">
        <v>16</v>
      </c>
      <c r="O769" s="110"/>
      <c r="P769" s="25" t="s">
        <v>663</v>
      </c>
      <c r="Q769" s="25" t="s">
        <v>663</v>
      </c>
      <c r="R769" s="25" t="s">
        <v>663</v>
      </c>
      <c r="S769" s="25" t="s">
        <v>663</v>
      </c>
      <c r="T769" s="25" t="s">
        <v>663</v>
      </c>
      <c r="U769" s="25" t="s">
        <v>663</v>
      </c>
      <c r="V769" s="25"/>
      <c r="W769" s="25" t="s">
        <v>663</v>
      </c>
      <c r="X769" s="25" t="s">
        <v>663</v>
      </c>
      <c r="Y769" s="25" t="s">
        <v>663</v>
      </c>
      <c r="Z769" s="25" t="s">
        <v>663</v>
      </c>
      <c r="AA769" s="25" t="s">
        <v>663</v>
      </c>
      <c r="AB769" s="25"/>
      <c r="AC769" s="25"/>
      <c r="AD769" s="25"/>
      <c r="AE769" s="25" t="s">
        <v>663</v>
      </c>
      <c r="AF769" s="25" t="s">
        <v>663</v>
      </c>
      <c r="AG769" s="25" t="s">
        <v>663</v>
      </c>
      <c r="AH769" s="25" t="s">
        <v>663</v>
      </c>
      <c r="AI769" s="25" t="s">
        <v>663</v>
      </c>
      <c r="AJ769" s="25" t="s">
        <v>663</v>
      </c>
      <c r="AK769" s="25" t="s">
        <v>663</v>
      </c>
      <c r="AL769" s="25" t="s">
        <v>663</v>
      </c>
      <c r="AN769" s="95"/>
      <c r="AO769" s="95"/>
      <c r="AP769" s="96" t="e">
        <v>#N/A</v>
      </c>
      <c r="AQ769" s="189"/>
      <c r="AR769" s="22"/>
      <c r="AS769" s="22"/>
      <c r="AT769" s="3"/>
      <c r="AU769" s="101">
        <v>16</v>
      </c>
      <c r="AV769" s="119"/>
    </row>
    <row r="770" spans="1:48" ht="25.5" x14ac:dyDescent="0.2">
      <c r="A770" s="120" t="s">
        <v>2281</v>
      </c>
      <c r="B770" s="99" t="s">
        <v>3531</v>
      </c>
      <c r="C770" s="100" t="s">
        <v>2282</v>
      </c>
      <c r="D770" s="101"/>
      <c r="E770" s="248">
        <v>5538</v>
      </c>
      <c r="F770" s="285"/>
      <c r="G770" s="286"/>
      <c r="H770" s="248" t="s">
        <v>2819</v>
      </c>
      <c r="I770" s="248"/>
      <c r="J770" s="101"/>
      <c r="K770" s="248"/>
      <c r="L770" s="101"/>
      <c r="M770" s="101"/>
      <c r="N770" s="110" t="s">
        <v>16</v>
      </c>
      <c r="O770" s="110"/>
      <c r="P770" s="25" t="s">
        <v>663</v>
      </c>
      <c r="Q770" s="25" t="s">
        <v>663</v>
      </c>
      <c r="R770" s="25" t="s">
        <v>663</v>
      </c>
      <c r="S770" s="25" t="s">
        <v>663</v>
      </c>
      <c r="T770" s="25" t="s">
        <v>663</v>
      </c>
      <c r="U770" s="25" t="s">
        <v>663</v>
      </c>
      <c r="V770" s="25"/>
      <c r="W770" s="25" t="s">
        <v>663</v>
      </c>
      <c r="X770" s="25" t="s">
        <v>663</v>
      </c>
      <c r="Y770" s="25" t="s">
        <v>663</v>
      </c>
      <c r="Z770" s="25" t="s">
        <v>663</v>
      </c>
      <c r="AA770" s="25" t="s">
        <v>663</v>
      </c>
      <c r="AB770" s="25"/>
      <c r="AC770" s="25"/>
      <c r="AD770" s="25"/>
      <c r="AE770" s="25" t="s">
        <v>663</v>
      </c>
      <c r="AF770" s="25" t="s">
        <v>663</v>
      </c>
      <c r="AG770" s="25" t="s">
        <v>663</v>
      </c>
      <c r="AH770" s="25" t="s">
        <v>663</v>
      </c>
      <c r="AI770" s="25" t="s">
        <v>663</v>
      </c>
      <c r="AJ770" s="25" t="s">
        <v>663</v>
      </c>
      <c r="AK770" s="25" t="s">
        <v>663</v>
      </c>
      <c r="AL770" s="25" t="s">
        <v>663</v>
      </c>
      <c r="AN770" s="95"/>
      <c r="AO770" s="95"/>
      <c r="AP770" s="96" t="e">
        <v>#N/A</v>
      </c>
      <c r="AQ770" s="189"/>
      <c r="AR770" s="22"/>
      <c r="AS770" s="22"/>
      <c r="AT770" s="3"/>
      <c r="AU770" s="101">
        <v>0</v>
      </c>
      <c r="AV770" s="119"/>
    </row>
    <row r="771" spans="1:48" ht="25.5" x14ac:dyDescent="0.2">
      <c r="A771" s="120" t="s">
        <v>2283</v>
      </c>
      <c r="B771" s="99" t="s">
        <v>3531</v>
      </c>
      <c r="C771" s="100" t="s">
        <v>2284</v>
      </c>
      <c r="D771" s="101"/>
      <c r="E771" s="248">
        <v>5508</v>
      </c>
      <c r="F771" s="285"/>
      <c r="G771" s="286"/>
      <c r="H771" s="248" t="s">
        <v>2820</v>
      </c>
      <c r="I771" s="248"/>
      <c r="J771" s="101"/>
      <c r="K771" s="248"/>
      <c r="L771" s="101"/>
      <c r="M771" s="101"/>
      <c r="N771" s="110" t="s">
        <v>16</v>
      </c>
      <c r="O771" s="110"/>
      <c r="P771" s="25" t="s">
        <v>663</v>
      </c>
      <c r="Q771" s="25" t="s">
        <v>663</v>
      </c>
      <c r="R771" s="25" t="s">
        <v>663</v>
      </c>
      <c r="S771" s="25" t="s">
        <v>663</v>
      </c>
      <c r="T771" s="25" t="s">
        <v>663</v>
      </c>
      <c r="U771" s="25" t="s">
        <v>663</v>
      </c>
      <c r="V771" s="25"/>
      <c r="W771" s="25" t="s">
        <v>663</v>
      </c>
      <c r="X771" s="25" t="s">
        <v>663</v>
      </c>
      <c r="Y771" s="25" t="s">
        <v>663</v>
      </c>
      <c r="Z771" s="25" t="s">
        <v>663</v>
      </c>
      <c r="AA771" s="25" t="s">
        <v>663</v>
      </c>
      <c r="AB771" s="25"/>
      <c r="AC771" s="25"/>
      <c r="AD771" s="25"/>
      <c r="AE771" s="25" t="s">
        <v>663</v>
      </c>
      <c r="AF771" s="25" t="s">
        <v>663</v>
      </c>
      <c r="AG771" s="25" t="s">
        <v>663</v>
      </c>
      <c r="AH771" s="25" t="s">
        <v>663</v>
      </c>
      <c r="AI771" s="25" t="s">
        <v>663</v>
      </c>
      <c r="AJ771" s="25" t="s">
        <v>663</v>
      </c>
      <c r="AK771" s="25" t="s">
        <v>663</v>
      </c>
      <c r="AL771" s="25" t="s">
        <v>663</v>
      </c>
      <c r="AN771" s="95"/>
      <c r="AO771" s="95"/>
      <c r="AP771" s="96" t="e">
        <v>#N/A</v>
      </c>
      <c r="AQ771" s="189"/>
      <c r="AR771" s="22"/>
      <c r="AS771" s="22"/>
      <c r="AT771" s="3"/>
      <c r="AU771" s="101">
        <v>32</v>
      </c>
      <c r="AV771" s="119"/>
    </row>
    <row r="772" spans="1:48" ht="25.5" x14ac:dyDescent="0.2">
      <c r="A772" s="120" t="s">
        <v>2285</v>
      </c>
      <c r="B772" s="99" t="s">
        <v>3531</v>
      </c>
      <c r="C772" s="100" t="s">
        <v>2286</v>
      </c>
      <c r="D772" s="101"/>
      <c r="E772" s="248">
        <v>5832</v>
      </c>
      <c r="F772" s="285"/>
      <c r="G772" s="286"/>
      <c r="H772" s="248" t="s">
        <v>2821</v>
      </c>
      <c r="I772" s="248"/>
      <c r="J772" s="101"/>
      <c r="K772" s="248"/>
      <c r="L772" s="101"/>
      <c r="M772" s="101"/>
      <c r="N772" s="110" t="s">
        <v>16</v>
      </c>
      <c r="O772" s="110"/>
      <c r="P772" s="25" t="s">
        <v>663</v>
      </c>
      <c r="Q772" s="25" t="s">
        <v>663</v>
      </c>
      <c r="R772" s="25" t="s">
        <v>663</v>
      </c>
      <c r="S772" s="25" t="s">
        <v>663</v>
      </c>
      <c r="T772" s="25" t="s">
        <v>663</v>
      </c>
      <c r="U772" s="25" t="s">
        <v>663</v>
      </c>
      <c r="V772" s="25"/>
      <c r="W772" s="25" t="s">
        <v>663</v>
      </c>
      <c r="X772" s="25" t="s">
        <v>663</v>
      </c>
      <c r="Y772" s="25" t="s">
        <v>663</v>
      </c>
      <c r="Z772" s="25" t="s">
        <v>663</v>
      </c>
      <c r="AA772" s="25" t="s">
        <v>663</v>
      </c>
      <c r="AB772" s="25"/>
      <c r="AC772" s="25"/>
      <c r="AD772" s="25"/>
      <c r="AE772" s="25" t="s">
        <v>663</v>
      </c>
      <c r="AF772" s="25" t="s">
        <v>663</v>
      </c>
      <c r="AG772" s="25" t="s">
        <v>663</v>
      </c>
      <c r="AH772" s="25" t="s">
        <v>663</v>
      </c>
      <c r="AI772" s="25" t="s">
        <v>663</v>
      </c>
      <c r="AJ772" s="25" t="s">
        <v>663</v>
      </c>
      <c r="AK772" s="25" t="s">
        <v>663</v>
      </c>
      <c r="AL772" s="25" t="s">
        <v>663</v>
      </c>
      <c r="AN772" s="95"/>
      <c r="AO772" s="95"/>
      <c r="AP772" s="96" t="e">
        <v>#N/A</v>
      </c>
      <c r="AQ772" s="189"/>
      <c r="AR772" s="22"/>
      <c r="AS772" s="22"/>
      <c r="AT772" s="3"/>
      <c r="AU772" s="101">
        <v>32</v>
      </c>
      <c r="AV772" s="119"/>
    </row>
    <row r="773" spans="1:48" ht="25.5" x14ac:dyDescent="0.2">
      <c r="A773" s="120" t="s">
        <v>2287</v>
      </c>
      <c r="B773" s="99" t="s">
        <v>3531</v>
      </c>
      <c r="C773" s="100" t="s">
        <v>2288</v>
      </c>
      <c r="D773" s="101"/>
      <c r="E773" s="248">
        <v>5827</v>
      </c>
      <c r="F773" s="285"/>
      <c r="G773" s="286"/>
      <c r="H773" s="248" t="s">
        <v>2822</v>
      </c>
      <c r="I773" s="248"/>
      <c r="J773" s="101"/>
      <c r="K773" s="248"/>
      <c r="L773" s="101"/>
      <c r="M773" s="101"/>
      <c r="N773" s="110" t="s">
        <v>16</v>
      </c>
      <c r="O773" s="110"/>
      <c r="P773" s="25" t="s">
        <v>663</v>
      </c>
      <c r="Q773" s="25" t="s">
        <v>663</v>
      </c>
      <c r="R773" s="25" t="s">
        <v>663</v>
      </c>
      <c r="S773" s="25" t="s">
        <v>663</v>
      </c>
      <c r="T773" s="25" t="s">
        <v>663</v>
      </c>
      <c r="U773" s="25" t="s">
        <v>663</v>
      </c>
      <c r="V773" s="25"/>
      <c r="W773" s="25" t="s">
        <v>663</v>
      </c>
      <c r="X773" s="25" t="s">
        <v>663</v>
      </c>
      <c r="Y773" s="25" t="s">
        <v>663</v>
      </c>
      <c r="Z773" s="25" t="s">
        <v>663</v>
      </c>
      <c r="AA773" s="25" t="s">
        <v>663</v>
      </c>
      <c r="AB773" s="25"/>
      <c r="AC773" s="25"/>
      <c r="AD773" s="25"/>
      <c r="AE773" s="25" t="s">
        <v>663</v>
      </c>
      <c r="AF773" s="25" t="s">
        <v>663</v>
      </c>
      <c r="AG773" s="25" t="s">
        <v>663</v>
      </c>
      <c r="AH773" s="25" t="s">
        <v>663</v>
      </c>
      <c r="AI773" s="25" t="s">
        <v>663</v>
      </c>
      <c r="AJ773" s="25" t="s">
        <v>663</v>
      </c>
      <c r="AK773" s="25" t="s">
        <v>663</v>
      </c>
      <c r="AL773" s="25" t="s">
        <v>663</v>
      </c>
      <c r="AN773" s="95"/>
      <c r="AO773" s="95"/>
      <c r="AP773" s="96" t="e">
        <v>#N/A</v>
      </c>
      <c r="AQ773" s="189"/>
      <c r="AR773" s="22"/>
      <c r="AS773" s="22"/>
      <c r="AT773" s="3"/>
      <c r="AU773" s="101">
        <v>32</v>
      </c>
      <c r="AV773" s="119"/>
    </row>
    <row r="774" spans="1:48" ht="25.5" x14ac:dyDescent="0.2">
      <c r="A774" s="120" t="s">
        <v>2289</v>
      </c>
      <c r="B774" s="99" t="s">
        <v>3531</v>
      </c>
      <c r="C774" s="100" t="s">
        <v>2290</v>
      </c>
      <c r="D774" s="101"/>
      <c r="E774" s="248">
        <v>5912</v>
      </c>
      <c r="F774" s="285"/>
      <c r="G774" s="286"/>
      <c r="H774" s="248" t="s">
        <v>2823</v>
      </c>
      <c r="I774" s="248"/>
      <c r="J774" s="101"/>
      <c r="K774" s="248"/>
      <c r="L774" s="101"/>
      <c r="M774" s="101"/>
      <c r="N774" s="110" t="s">
        <v>16</v>
      </c>
      <c r="O774" s="110"/>
      <c r="P774" s="25" t="s">
        <v>663</v>
      </c>
      <c r="Q774" s="25" t="s">
        <v>663</v>
      </c>
      <c r="R774" s="25" t="s">
        <v>663</v>
      </c>
      <c r="S774" s="25" t="s">
        <v>663</v>
      </c>
      <c r="T774" s="25" t="s">
        <v>663</v>
      </c>
      <c r="U774" s="25" t="s">
        <v>663</v>
      </c>
      <c r="V774" s="25"/>
      <c r="W774" s="25" t="s">
        <v>663</v>
      </c>
      <c r="X774" s="25" t="s">
        <v>663</v>
      </c>
      <c r="Y774" s="25" t="s">
        <v>663</v>
      </c>
      <c r="Z774" s="25" t="s">
        <v>663</v>
      </c>
      <c r="AA774" s="25" t="s">
        <v>663</v>
      </c>
      <c r="AB774" s="25"/>
      <c r="AC774" s="25"/>
      <c r="AD774" s="25"/>
      <c r="AE774" s="25" t="s">
        <v>663</v>
      </c>
      <c r="AF774" s="25" t="s">
        <v>663</v>
      </c>
      <c r="AG774" s="25" t="s">
        <v>663</v>
      </c>
      <c r="AH774" s="25" t="s">
        <v>663</v>
      </c>
      <c r="AI774" s="25" t="s">
        <v>663</v>
      </c>
      <c r="AJ774" s="25" t="s">
        <v>663</v>
      </c>
      <c r="AK774" s="25" t="s">
        <v>663</v>
      </c>
      <c r="AL774" s="25" t="s">
        <v>663</v>
      </c>
      <c r="AN774" s="95"/>
      <c r="AO774" s="95"/>
      <c r="AP774" s="96" t="e">
        <v>#N/A</v>
      </c>
      <c r="AQ774" s="189"/>
      <c r="AR774" s="22"/>
      <c r="AS774" s="22"/>
      <c r="AT774" s="3"/>
      <c r="AU774" s="101">
        <v>8</v>
      </c>
      <c r="AV774" s="119"/>
    </row>
    <row r="775" spans="1:48" ht="25.5" x14ac:dyDescent="0.2">
      <c r="A775" s="120" t="s">
        <v>2291</v>
      </c>
      <c r="B775" s="99" t="s">
        <v>3531</v>
      </c>
      <c r="C775" s="100" t="s">
        <v>2292</v>
      </c>
      <c r="D775" s="101"/>
      <c r="E775" s="248">
        <v>5926</v>
      </c>
      <c r="F775" s="285"/>
      <c r="G775" s="286"/>
      <c r="H775" s="248" t="s">
        <v>2824</v>
      </c>
      <c r="I775" s="248"/>
      <c r="J775" s="101"/>
      <c r="K775" s="248"/>
      <c r="L775" s="101"/>
      <c r="M775" s="101"/>
      <c r="N775" s="110" t="s">
        <v>16</v>
      </c>
      <c r="O775" s="110"/>
      <c r="P775" s="25" t="s">
        <v>663</v>
      </c>
      <c r="Q775" s="25" t="s">
        <v>663</v>
      </c>
      <c r="R775" s="25" t="s">
        <v>663</v>
      </c>
      <c r="S775" s="25" t="s">
        <v>663</v>
      </c>
      <c r="T775" s="25" t="s">
        <v>663</v>
      </c>
      <c r="U775" s="25" t="s">
        <v>663</v>
      </c>
      <c r="V775" s="25"/>
      <c r="W775" s="25" t="s">
        <v>663</v>
      </c>
      <c r="X775" s="25" t="s">
        <v>663</v>
      </c>
      <c r="Y775" s="25" t="s">
        <v>663</v>
      </c>
      <c r="Z775" s="25" t="s">
        <v>663</v>
      </c>
      <c r="AA775" s="25" t="s">
        <v>663</v>
      </c>
      <c r="AB775" s="25"/>
      <c r="AC775" s="25"/>
      <c r="AD775" s="25"/>
      <c r="AE775" s="25" t="s">
        <v>663</v>
      </c>
      <c r="AF775" s="25" t="s">
        <v>663</v>
      </c>
      <c r="AG775" s="25" t="s">
        <v>663</v>
      </c>
      <c r="AH775" s="25" t="s">
        <v>663</v>
      </c>
      <c r="AI775" s="25" t="s">
        <v>663</v>
      </c>
      <c r="AJ775" s="25" t="s">
        <v>663</v>
      </c>
      <c r="AK775" s="25" t="s">
        <v>663</v>
      </c>
      <c r="AL775" s="25" t="s">
        <v>663</v>
      </c>
      <c r="AN775" s="95"/>
      <c r="AO775" s="95"/>
      <c r="AP775" s="96" t="e">
        <v>#N/A</v>
      </c>
      <c r="AQ775" s="189"/>
      <c r="AR775" s="22"/>
      <c r="AS775" s="22"/>
      <c r="AT775" s="3"/>
      <c r="AU775" s="101">
        <v>8</v>
      </c>
      <c r="AV775" s="119"/>
    </row>
    <row r="776" spans="1:48" ht="25.5" x14ac:dyDescent="0.2">
      <c r="A776" s="120" t="s">
        <v>2293</v>
      </c>
      <c r="B776" s="99" t="s">
        <v>3531</v>
      </c>
      <c r="C776" s="100" t="s">
        <v>2294</v>
      </c>
      <c r="D776" s="101"/>
      <c r="E776" s="248">
        <v>5928</v>
      </c>
      <c r="F776" s="285"/>
      <c r="G776" s="286"/>
      <c r="H776" s="248" t="s">
        <v>2825</v>
      </c>
      <c r="I776" s="248"/>
      <c r="J776" s="101"/>
      <c r="K776" s="248"/>
      <c r="L776" s="101"/>
      <c r="M776" s="101"/>
      <c r="N776" s="110" t="s">
        <v>16</v>
      </c>
      <c r="O776" s="110"/>
      <c r="P776" s="25" t="s">
        <v>663</v>
      </c>
      <c r="Q776" s="25" t="s">
        <v>663</v>
      </c>
      <c r="R776" s="25" t="s">
        <v>663</v>
      </c>
      <c r="S776" s="25" t="s">
        <v>663</v>
      </c>
      <c r="T776" s="25" t="s">
        <v>663</v>
      </c>
      <c r="U776" s="25" t="s">
        <v>663</v>
      </c>
      <c r="V776" s="25"/>
      <c r="W776" s="25" t="s">
        <v>663</v>
      </c>
      <c r="X776" s="25" t="s">
        <v>663</v>
      </c>
      <c r="Y776" s="25" t="s">
        <v>663</v>
      </c>
      <c r="Z776" s="25" t="s">
        <v>663</v>
      </c>
      <c r="AA776" s="25" t="s">
        <v>663</v>
      </c>
      <c r="AB776" s="25"/>
      <c r="AC776" s="25"/>
      <c r="AD776" s="25"/>
      <c r="AE776" s="25" t="s">
        <v>663</v>
      </c>
      <c r="AF776" s="25" t="s">
        <v>663</v>
      </c>
      <c r="AG776" s="25" t="s">
        <v>663</v>
      </c>
      <c r="AH776" s="25" t="s">
        <v>663</v>
      </c>
      <c r="AI776" s="25" t="s">
        <v>663</v>
      </c>
      <c r="AJ776" s="25" t="s">
        <v>663</v>
      </c>
      <c r="AK776" s="25" t="s">
        <v>663</v>
      </c>
      <c r="AL776" s="25" t="s">
        <v>663</v>
      </c>
      <c r="AN776" s="95"/>
      <c r="AO776" s="95"/>
      <c r="AP776" s="96" t="e">
        <v>#N/A</v>
      </c>
      <c r="AQ776" s="189"/>
      <c r="AR776" s="22"/>
      <c r="AS776" s="22"/>
      <c r="AT776" s="3"/>
      <c r="AU776" s="101">
        <v>8</v>
      </c>
      <c r="AV776" s="119"/>
    </row>
    <row r="777" spans="1:48" ht="25.5" x14ac:dyDescent="0.2">
      <c r="A777" s="120" t="s">
        <v>2295</v>
      </c>
      <c r="B777" s="99" t="s">
        <v>3531</v>
      </c>
      <c r="C777" s="100" t="s">
        <v>2296</v>
      </c>
      <c r="D777" s="101"/>
      <c r="E777" s="248">
        <v>5942</v>
      </c>
      <c r="F777" s="285"/>
      <c r="G777" s="286"/>
      <c r="H777" s="248" t="s">
        <v>2826</v>
      </c>
      <c r="I777" s="248"/>
      <c r="J777" s="101"/>
      <c r="K777" s="248"/>
      <c r="L777" s="101"/>
      <c r="M777" s="101"/>
      <c r="N777" s="110" t="s">
        <v>16</v>
      </c>
      <c r="O777" s="110"/>
      <c r="P777" s="25" t="s">
        <v>663</v>
      </c>
      <c r="Q777" s="25" t="s">
        <v>663</v>
      </c>
      <c r="R777" s="25" t="s">
        <v>663</v>
      </c>
      <c r="S777" s="25" t="s">
        <v>663</v>
      </c>
      <c r="T777" s="25" t="s">
        <v>663</v>
      </c>
      <c r="U777" s="25" t="s">
        <v>663</v>
      </c>
      <c r="V777" s="25"/>
      <c r="W777" s="25" t="s">
        <v>663</v>
      </c>
      <c r="X777" s="25" t="s">
        <v>663</v>
      </c>
      <c r="Y777" s="25" t="s">
        <v>663</v>
      </c>
      <c r="Z777" s="25" t="s">
        <v>663</v>
      </c>
      <c r="AA777" s="25" t="s">
        <v>663</v>
      </c>
      <c r="AB777" s="25"/>
      <c r="AC777" s="25"/>
      <c r="AD777" s="25"/>
      <c r="AE777" s="25" t="s">
        <v>663</v>
      </c>
      <c r="AF777" s="25" t="s">
        <v>663</v>
      </c>
      <c r="AG777" s="25" t="s">
        <v>663</v>
      </c>
      <c r="AH777" s="25" t="s">
        <v>663</v>
      </c>
      <c r="AI777" s="25" t="s">
        <v>663</v>
      </c>
      <c r="AJ777" s="25" t="s">
        <v>663</v>
      </c>
      <c r="AK777" s="25" t="s">
        <v>663</v>
      </c>
      <c r="AL777" s="25" t="s">
        <v>663</v>
      </c>
      <c r="AN777" s="95"/>
      <c r="AO777" s="95"/>
      <c r="AP777" s="96" t="e">
        <v>#N/A</v>
      </c>
      <c r="AQ777" s="189"/>
      <c r="AR777" s="22"/>
      <c r="AS777" s="22"/>
      <c r="AT777" s="3"/>
      <c r="AU777" s="101">
        <v>8</v>
      </c>
      <c r="AV777" s="119"/>
    </row>
    <row r="778" spans="1:48" ht="25.5" x14ac:dyDescent="0.2">
      <c r="A778" s="120" t="s">
        <v>2297</v>
      </c>
      <c r="B778" s="99" t="s">
        <v>3531</v>
      </c>
      <c r="C778" s="100" t="s">
        <v>2298</v>
      </c>
      <c r="D778" s="101"/>
      <c r="E778" s="248">
        <v>5945</v>
      </c>
      <c r="F778" s="285"/>
      <c r="G778" s="286"/>
      <c r="H778" s="248" t="s">
        <v>2827</v>
      </c>
      <c r="I778" s="248"/>
      <c r="J778" s="101"/>
      <c r="K778" s="248"/>
      <c r="L778" s="101"/>
      <c r="M778" s="101"/>
      <c r="N778" s="110" t="s">
        <v>16</v>
      </c>
      <c r="O778" s="110"/>
      <c r="P778" s="25" t="s">
        <v>663</v>
      </c>
      <c r="Q778" s="25" t="s">
        <v>663</v>
      </c>
      <c r="R778" s="25" t="s">
        <v>663</v>
      </c>
      <c r="S778" s="25" t="s">
        <v>663</v>
      </c>
      <c r="T778" s="25" t="s">
        <v>663</v>
      </c>
      <c r="U778" s="25" t="s">
        <v>663</v>
      </c>
      <c r="V778" s="25"/>
      <c r="W778" s="25" t="s">
        <v>663</v>
      </c>
      <c r="X778" s="25" t="s">
        <v>663</v>
      </c>
      <c r="Y778" s="25" t="s">
        <v>663</v>
      </c>
      <c r="Z778" s="25" t="s">
        <v>663</v>
      </c>
      <c r="AA778" s="25" t="s">
        <v>663</v>
      </c>
      <c r="AB778" s="25"/>
      <c r="AC778" s="25"/>
      <c r="AD778" s="25"/>
      <c r="AE778" s="25" t="s">
        <v>663</v>
      </c>
      <c r="AF778" s="25" t="s">
        <v>663</v>
      </c>
      <c r="AG778" s="25" t="s">
        <v>663</v>
      </c>
      <c r="AH778" s="25" t="s">
        <v>663</v>
      </c>
      <c r="AI778" s="25" t="s">
        <v>663</v>
      </c>
      <c r="AJ778" s="25" t="s">
        <v>663</v>
      </c>
      <c r="AK778" s="25" t="s">
        <v>663</v>
      </c>
      <c r="AL778" s="25" t="s">
        <v>663</v>
      </c>
      <c r="AN778" s="95"/>
      <c r="AO778" s="95"/>
      <c r="AP778" s="96" t="e">
        <v>#N/A</v>
      </c>
      <c r="AQ778" s="189"/>
      <c r="AR778" s="22"/>
      <c r="AS778" s="22"/>
      <c r="AT778" s="3"/>
      <c r="AU778" s="101">
        <v>8</v>
      </c>
      <c r="AV778" s="119"/>
    </row>
    <row r="779" spans="1:48" ht="25.5" x14ac:dyDescent="0.2">
      <c r="A779" s="120"/>
      <c r="B779" s="99" t="s">
        <v>3531</v>
      </c>
      <c r="C779" s="100"/>
      <c r="D779" s="101"/>
      <c r="E779" s="248">
        <v>5948</v>
      </c>
      <c r="F779" s="285"/>
      <c r="G779" s="286"/>
      <c r="H779" s="248" t="s">
        <v>2828</v>
      </c>
      <c r="I779" s="248"/>
      <c r="J779" s="101"/>
      <c r="K779" s="248"/>
      <c r="L779" s="101"/>
      <c r="M779" s="101"/>
      <c r="N779" s="110" t="s">
        <v>16</v>
      </c>
      <c r="O779" s="110"/>
      <c r="P779" s="25" t="s">
        <v>663</v>
      </c>
      <c r="Q779" s="25" t="s">
        <v>663</v>
      </c>
      <c r="R779" s="25" t="s">
        <v>663</v>
      </c>
      <c r="S779" s="25" t="s">
        <v>663</v>
      </c>
      <c r="T779" s="25" t="s">
        <v>663</v>
      </c>
      <c r="U779" s="25" t="s">
        <v>663</v>
      </c>
      <c r="V779" s="25"/>
      <c r="W779" s="25" t="s">
        <v>663</v>
      </c>
      <c r="X779" s="25" t="s">
        <v>663</v>
      </c>
      <c r="Y779" s="25" t="s">
        <v>663</v>
      </c>
      <c r="Z779" s="25" t="s">
        <v>663</v>
      </c>
      <c r="AA779" s="25" t="s">
        <v>663</v>
      </c>
      <c r="AB779" s="25"/>
      <c r="AC779" s="25"/>
      <c r="AD779" s="25"/>
      <c r="AE779" s="25" t="s">
        <v>663</v>
      </c>
      <c r="AF779" s="25" t="s">
        <v>663</v>
      </c>
      <c r="AG779" s="25" t="s">
        <v>663</v>
      </c>
      <c r="AH779" s="25" t="s">
        <v>663</v>
      </c>
      <c r="AI779" s="25" t="s">
        <v>663</v>
      </c>
      <c r="AJ779" s="25" t="s">
        <v>663</v>
      </c>
      <c r="AK779" s="25" t="s">
        <v>663</v>
      </c>
      <c r="AL779" s="25" t="s">
        <v>663</v>
      </c>
      <c r="AN779" s="95"/>
      <c r="AO779" s="95"/>
      <c r="AP779" s="96" t="e">
        <v>#N/A</v>
      </c>
      <c r="AQ779" s="189"/>
      <c r="AR779" s="22"/>
      <c r="AS779" s="22"/>
      <c r="AT779" s="3"/>
      <c r="AU779" s="101">
        <v>8</v>
      </c>
      <c r="AV779" s="119"/>
    </row>
    <row r="780" spans="1:48" ht="25.5" x14ac:dyDescent="0.2">
      <c r="A780" s="120" t="s">
        <v>2299</v>
      </c>
      <c r="B780" s="99" t="s">
        <v>3531</v>
      </c>
      <c r="C780" s="100" t="s">
        <v>2300</v>
      </c>
      <c r="D780" s="101"/>
      <c r="E780" s="248">
        <v>5516</v>
      </c>
      <c r="F780" s="285"/>
      <c r="G780" s="286"/>
      <c r="H780" s="248" t="s">
        <v>2829</v>
      </c>
      <c r="I780" s="248"/>
      <c r="J780" s="101"/>
      <c r="K780" s="248"/>
      <c r="L780" s="101"/>
      <c r="M780" s="101"/>
      <c r="N780" s="110" t="s">
        <v>16</v>
      </c>
      <c r="O780" s="110"/>
      <c r="P780" s="25" t="s">
        <v>663</v>
      </c>
      <c r="Q780" s="25" t="s">
        <v>663</v>
      </c>
      <c r="R780" s="25" t="s">
        <v>663</v>
      </c>
      <c r="S780" s="25" t="s">
        <v>663</v>
      </c>
      <c r="T780" s="25" t="s">
        <v>663</v>
      </c>
      <c r="U780" s="25" t="s">
        <v>663</v>
      </c>
      <c r="V780" s="25"/>
      <c r="W780" s="25" t="s">
        <v>663</v>
      </c>
      <c r="X780" s="25" t="s">
        <v>663</v>
      </c>
      <c r="Y780" s="25" t="s">
        <v>663</v>
      </c>
      <c r="Z780" s="25" t="s">
        <v>663</v>
      </c>
      <c r="AA780" s="25" t="s">
        <v>663</v>
      </c>
      <c r="AB780" s="25"/>
      <c r="AC780" s="25"/>
      <c r="AD780" s="25"/>
      <c r="AE780" s="25" t="s">
        <v>663</v>
      </c>
      <c r="AF780" s="25" t="s">
        <v>663</v>
      </c>
      <c r="AG780" s="25" t="s">
        <v>663</v>
      </c>
      <c r="AH780" s="25" t="s">
        <v>663</v>
      </c>
      <c r="AI780" s="25" t="s">
        <v>663</v>
      </c>
      <c r="AJ780" s="25" t="s">
        <v>663</v>
      </c>
      <c r="AK780" s="25" t="s">
        <v>663</v>
      </c>
      <c r="AL780" s="25" t="s">
        <v>663</v>
      </c>
      <c r="AN780" s="95"/>
      <c r="AO780" s="95"/>
      <c r="AP780" s="96" t="e">
        <v>#N/A</v>
      </c>
      <c r="AQ780" s="189"/>
      <c r="AR780" s="22"/>
      <c r="AS780" s="22"/>
      <c r="AT780" s="3"/>
      <c r="AU780" s="101">
        <v>0</v>
      </c>
      <c r="AV780" s="119"/>
    </row>
    <row r="781" spans="1:48" ht="25.5" x14ac:dyDescent="0.2">
      <c r="A781" s="120" t="s">
        <v>2301</v>
      </c>
      <c r="B781" s="99" t="s">
        <v>3531</v>
      </c>
      <c r="C781" s="100" t="s">
        <v>2302</v>
      </c>
      <c r="D781" s="101"/>
      <c r="E781" s="248">
        <v>5902</v>
      </c>
      <c r="F781" s="285"/>
      <c r="G781" s="286"/>
      <c r="H781" s="248" t="s">
        <v>2830</v>
      </c>
      <c r="I781" s="248"/>
      <c r="J781" s="101"/>
      <c r="K781" s="248"/>
      <c r="L781" s="101"/>
      <c r="M781" s="101"/>
      <c r="N781" s="110" t="s">
        <v>16</v>
      </c>
      <c r="O781" s="110"/>
      <c r="P781" s="25" t="s">
        <v>663</v>
      </c>
      <c r="Q781" s="25" t="s">
        <v>663</v>
      </c>
      <c r="R781" s="25" t="s">
        <v>663</v>
      </c>
      <c r="S781" s="25" t="s">
        <v>663</v>
      </c>
      <c r="T781" s="25" t="s">
        <v>663</v>
      </c>
      <c r="U781" s="25" t="s">
        <v>663</v>
      </c>
      <c r="V781" s="25"/>
      <c r="W781" s="25" t="s">
        <v>663</v>
      </c>
      <c r="X781" s="25" t="s">
        <v>663</v>
      </c>
      <c r="Y781" s="25" t="s">
        <v>663</v>
      </c>
      <c r="Z781" s="25" t="s">
        <v>663</v>
      </c>
      <c r="AA781" s="25" t="s">
        <v>663</v>
      </c>
      <c r="AB781" s="25"/>
      <c r="AC781" s="25"/>
      <c r="AD781" s="25"/>
      <c r="AE781" s="25" t="s">
        <v>663</v>
      </c>
      <c r="AF781" s="25" t="s">
        <v>663</v>
      </c>
      <c r="AG781" s="25" t="s">
        <v>663</v>
      </c>
      <c r="AH781" s="25" t="s">
        <v>663</v>
      </c>
      <c r="AI781" s="25" t="s">
        <v>663</v>
      </c>
      <c r="AJ781" s="25" t="s">
        <v>663</v>
      </c>
      <c r="AK781" s="25" t="s">
        <v>663</v>
      </c>
      <c r="AL781" s="25" t="s">
        <v>663</v>
      </c>
      <c r="AN781" s="95"/>
      <c r="AO781" s="95"/>
      <c r="AP781" s="96" t="e">
        <v>#N/A</v>
      </c>
      <c r="AQ781" s="189"/>
      <c r="AR781" s="22"/>
      <c r="AS781" s="22"/>
      <c r="AT781" s="3"/>
      <c r="AU781" s="101">
        <v>24</v>
      </c>
      <c r="AV781" s="119"/>
    </row>
    <row r="782" spans="1:48" ht="25.5" x14ac:dyDescent="0.2">
      <c r="A782" s="120" t="s">
        <v>2303</v>
      </c>
      <c r="B782" s="99" t="s">
        <v>3531</v>
      </c>
      <c r="C782" s="100" t="s">
        <v>2304</v>
      </c>
      <c r="D782" s="101"/>
      <c r="E782" s="248">
        <v>5909</v>
      </c>
      <c r="F782" s="285"/>
      <c r="G782" s="286"/>
      <c r="H782" s="248" t="s">
        <v>2831</v>
      </c>
      <c r="I782" s="248"/>
      <c r="J782" s="101"/>
      <c r="K782" s="248"/>
      <c r="L782" s="101"/>
      <c r="M782" s="101"/>
      <c r="N782" s="110" t="s">
        <v>16</v>
      </c>
      <c r="O782" s="110"/>
      <c r="P782" s="25" t="s">
        <v>663</v>
      </c>
      <c r="Q782" s="25" t="s">
        <v>663</v>
      </c>
      <c r="R782" s="25" t="s">
        <v>663</v>
      </c>
      <c r="S782" s="25" t="s">
        <v>663</v>
      </c>
      <c r="T782" s="25" t="s">
        <v>663</v>
      </c>
      <c r="U782" s="25" t="s">
        <v>663</v>
      </c>
      <c r="V782" s="25"/>
      <c r="W782" s="25" t="s">
        <v>663</v>
      </c>
      <c r="X782" s="25" t="s">
        <v>663</v>
      </c>
      <c r="Y782" s="25" t="s">
        <v>663</v>
      </c>
      <c r="Z782" s="25" t="s">
        <v>663</v>
      </c>
      <c r="AA782" s="25" t="s">
        <v>663</v>
      </c>
      <c r="AB782" s="25"/>
      <c r="AC782" s="25"/>
      <c r="AD782" s="25"/>
      <c r="AE782" s="25" t="s">
        <v>663</v>
      </c>
      <c r="AF782" s="25" t="s">
        <v>663</v>
      </c>
      <c r="AG782" s="25" t="s">
        <v>663</v>
      </c>
      <c r="AH782" s="25" t="s">
        <v>663</v>
      </c>
      <c r="AI782" s="25" t="s">
        <v>663</v>
      </c>
      <c r="AJ782" s="25" t="s">
        <v>663</v>
      </c>
      <c r="AK782" s="25" t="s">
        <v>663</v>
      </c>
      <c r="AL782" s="25" t="s">
        <v>663</v>
      </c>
      <c r="AN782" s="95"/>
      <c r="AO782" s="95"/>
      <c r="AP782" s="96" t="e">
        <v>#N/A</v>
      </c>
      <c r="AQ782" s="189"/>
      <c r="AR782" s="22"/>
      <c r="AS782" s="22"/>
      <c r="AT782" s="3"/>
      <c r="AU782" s="101">
        <v>24</v>
      </c>
      <c r="AV782" s="119"/>
    </row>
    <row r="783" spans="1:48" ht="25.5" x14ac:dyDescent="0.2">
      <c r="A783" s="120" t="s">
        <v>2305</v>
      </c>
      <c r="B783" s="99" t="s">
        <v>3531</v>
      </c>
      <c r="C783" s="100" t="s">
        <v>2306</v>
      </c>
      <c r="D783" s="101"/>
      <c r="E783" s="248">
        <v>7025</v>
      </c>
      <c r="F783" s="285"/>
      <c r="G783" s="286"/>
      <c r="H783" s="248" t="s">
        <v>2832</v>
      </c>
      <c r="I783" s="248"/>
      <c r="J783" s="101"/>
      <c r="K783" s="248"/>
      <c r="L783" s="101"/>
      <c r="M783" s="101"/>
      <c r="N783" s="110" t="s">
        <v>16</v>
      </c>
      <c r="O783" s="110"/>
      <c r="P783" s="25" t="s">
        <v>663</v>
      </c>
      <c r="Q783" s="25" t="s">
        <v>663</v>
      </c>
      <c r="R783" s="25" t="s">
        <v>663</v>
      </c>
      <c r="S783" s="25" t="s">
        <v>663</v>
      </c>
      <c r="T783" s="25" t="s">
        <v>663</v>
      </c>
      <c r="U783" s="25" t="s">
        <v>663</v>
      </c>
      <c r="V783" s="25"/>
      <c r="W783" s="25" t="s">
        <v>663</v>
      </c>
      <c r="X783" s="25" t="s">
        <v>663</v>
      </c>
      <c r="Y783" s="25" t="s">
        <v>663</v>
      </c>
      <c r="Z783" s="25" t="s">
        <v>663</v>
      </c>
      <c r="AA783" s="25" t="s">
        <v>663</v>
      </c>
      <c r="AB783" s="25"/>
      <c r="AC783" s="25"/>
      <c r="AD783" s="25"/>
      <c r="AE783" s="25" t="s">
        <v>663</v>
      </c>
      <c r="AF783" s="25" t="s">
        <v>663</v>
      </c>
      <c r="AG783" s="25" t="s">
        <v>663</v>
      </c>
      <c r="AH783" s="25" t="s">
        <v>663</v>
      </c>
      <c r="AI783" s="25" t="s">
        <v>663</v>
      </c>
      <c r="AJ783" s="25" t="s">
        <v>663</v>
      </c>
      <c r="AK783" s="25" t="s">
        <v>663</v>
      </c>
      <c r="AL783" s="25" t="s">
        <v>663</v>
      </c>
      <c r="AN783" s="95"/>
      <c r="AO783" s="95"/>
      <c r="AP783" s="96" t="e">
        <v>#N/A</v>
      </c>
      <c r="AQ783" s="189"/>
      <c r="AR783" s="22"/>
      <c r="AS783" s="22"/>
      <c r="AT783" s="3"/>
      <c r="AU783" s="101">
        <v>16</v>
      </c>
      <c r="AV783" s="119"/>
    </row>
    <row r="784" spans="1:48" ht="25.5" x14ac:dyDescent="0.2">
      <c r="A784" s="120" t="s">
        <v>2307</v>
      </c>
      <c r="B784" s="99" t="s">
        <v>3531</v>
      </c>
      <c r="C784" s="100" t="s">
        <v>2308</v>
      </c>
      <c r="D784" s="101"/>
      <c r="E784" s="248">
        <v>7035</v>
      </c>
      <c r="F784" s="285"/>
      <c r="G784" s="286"/>
      <c r="H784" s="248" t="s">
        <v>2833</v>
      </c>
      <c r="I784" s="248"/>
      <c r="J784" s="101"/>
      <c r="K784" s="248"/>
      <c r="L784" s="101"/>
      <c r="M784" s="101"/>
      <c r="N784" s="110" t="s">
        <v>16</v>
      </c>
      <c r="O784" s="110"/>
      <c r="P784" s="25" t="s">
        <v>663</v>
      </c>
      <c r="Q784" s="25" t="s">
        <v>663</v>
      </c>
      <c r="R784" s="25" t="s">
        <v>663</v>
      </c>
      <c r="S784" s="25" t="s">
        <v>663</v>
      </c>
      <c r="T784" s="25" t="s">
        <v>663</v>
      </c>
      <c r="U784" s="25" t="s">
        <v>663</v>
      </c>
      <c r="V784" s="25"/>
      <c r="W784" s="25" t="s">
        <v>663</v>
      </c>
      <c r="X784" s="25" t="s">
        <v>663</v>
      </c>
      <c r="Y784" s="25" t="s">
        <v>663</v>
      </c>
      <c r="Z784" s="25" t="s">
        <v>663</v>
      </c>
      <c r="AA784" s="25" t="s">
        <v>663</v>
      </c>
      <c r="AB784" s="25"/>
      <c r="AC784" s="25"/>
      <c r="AD784" s="25"/>
      <c r="AE784" s="25" t="s">
        <v>663</v>
      </c>
      <c r="AF784" s="25" t="s">
        <v>663</v>
      </c>
      <c r="AG784" s="25" t="s">
        <v>663</v>
      </c>
      <c r="AH784" s="25" t="s">
        <v>663</v>
      </c>
      <c r="AI784" s="25" t="s">
        <v>663</v>
      </c>
      <c r="AJ784" s="25" t="s">
        <v>663</v>
      </c>
      <c r="AK784" s="25" t="s">
        <v>663</v>
      </c>
      <c r="AL784" s="25" t="s">
        <v>663</v>
      </c>
      <c r="AN784" s="95"/>
      <c r="AO784" s="95"/>
      <c r="AP784" s="96" t="e">
        <v>#N/A</v>
      </c>
      <c r="AQ784" s="189"/>
      <c r="AR784" s="22"/>
      <c r="AS784" s="22"/>
      <c r="AT784" s="3"/>
      <c r="AU784" s="101">
        <v>16</v>
      </c>
      <c r="AV784" s="119"/>
    </row>
    <row r="785" spans="1:48" ht="25.5" x14ac:dyDescent="0.2">
      <c r="A785" s="120" t="s">
        <v>2309</v>
      </c>
      <c r="B785" s="99" t="s">
        <v>1409</v>
      </c>
      <c r="C785" s="100" t="s">
        <v>2310</v>
      </c>
      <c r="D785" s="101"/>
      <c r="E785" s="248" t="s">
        <v>2834</v>
      </c>
      <c r="F785" s="285"/>
      <c r="G785" s="286"/>
      <c r="H785" s="248" t="s">
        <v>2835</v>
      </c>
      <c r="I785" s="248"/>
      <c r="J785" s="101"/>
      <c r="K785" s="248"/>
      <c r="L785" s="101"/>
      <c r="M785" s="101"/>
      <c r="N785" s="110" t="s">
        <v>16</v>
      </c>
      <c r="O785" s="110"/>
      <c r="P785" s="25" t="s">
        <v>663</v>
      </c>
      <c r="Q785" s="25" t="s">
        <v>663</v>
      </c>
      <c r="R785" s="25" t="s">
        <v>663</v>
      </c>
      <c r="S785" s="25" t="s">
        <v>663</v>
      </c>
      <c r="T785" s="25" t="s">
        <v>663</v>
      </c>
      <c r="U785" s="25" t="s">
        <v>663</v>
      </c>
      <c r="V785" s="25"/>
      <c r="W785" s="25" t="s">
        <v>663</v>
      </c>
      <c r="X785" s="25" t="s">
        <v>663</v>
      </c>
      <c r="Y785" s="25" t="s">
        <v>663</v>
      </c>
      <c r="Z785" s="25" t="s">
        <v>663</v>
      </c>
      <c r="AA785" s="25" t="s">
        <v>663</v>
      </c>
      <c r="AB785" s="25"/>
      <c r="AC785" s="25"/>
      <c r="AD785" s="25"/>
      <c r="AE785" s="25" t="s">
        <v>663</v>
      </c>
      <c r="AF785" s="25" t="s">
        <v>663</v>
      </c>
      <c r="AG785" s="25" t="s">
        <v>663</v>
      </c>
      <c r="AH785" s="25" t="s">
        <v>663</v>
      </c>
      <c r="AI785" s="25" t="s">
        <v>663</v>
      </c>
      <c r="AJ785" s="25" t="s">
        <v>663</v>
      </c>
      <c r="AK785" s="25" t="s">
        <v>663</v>
      </c>
      <c r="AL785" s="25" t="s">
        <v>663</v>
      </c>
      <c r="AN785" s="95"/>
      <c r="AO785" s="95"/>
      <c r="AP785" s="96" t="e">
        <v>#N/A</v>
      </c>
      <c r="AQ785" s="189"/>
      <c r="AR785" s="22"/>
      <c r="AS785" s="22"/>
      <c r="AT785" s="3"/>
      <c r="AU785" s="101">
        <v>8</v>
      </c>
      <c r="AV785" s="119"/>
    </row>
    <row r="786" spans="1:48" ht="26.25" thickBot="1" x14ac:dyDescent="0.25">
      <c r="A786" s="121" t="s">
        <v>1407</v>
      </c>
      <c r="B786" s="122" t="s">
        <v>1409</v>
      </c>
      <c r="C786" s="123" t="s">
        <v>1408</v>
      </c>
      <c r="D786" s="124"/>
      <c r="E786" s="249" t="s">
        <v>2836</v>
      </c>
      <c r="F786" s="287"/>
      <c r="G786" s="288"/>
      <c r="H786" s="249" t="s">
        <v>2837</v>
      </c>
      <c r="I786" s="249"/>
      <c r="J786" s="124"/>
      <c r="K786" s="249"/>
      <c r="L786" s="124"/>
      <c r="M786" s="124"/>
      <c r="N786" s="125" t="s">
        <v>16</v>
      </c>
      <c r="O786" s="125"/>
      <c r="P786" s="126" t="s">
        <v>663</v>
      </c>
      <c r="Q786" s="126" t="s">
        <v>663</v>
      </c>
      <c r="R786" s="126" t="s">
        <v>663</v>
      </c>
      <c r="S786" s="126" t="s">
        <v>663</v>
      </c>
      <c r="T786" s="126" t="s">
        <v>663</v>
      </c>
      <c r="U786" s="126" t="s">
        <v>663</v>
      </c>
      <c r="V786" s="126"/>
      <c r="W786" s="126" t="s">
        <v>663</v>
      </c>
      <c r="X786" s="126" t="s">
        <v>663</v>
      </c>
      <c r="Y786" s="126" t="s">
        <v>663</v>
      </c>
      <c r="Z786" s="126" t="s">
        <v>663</v>
      </c>
      <c r="AA786" s="126" t="s">
        <v>663</v>
      </c>
      <c r="AB786" s="126"/>
      <c r="AC786" s="126"/>
      <c r="AD786" s="126"/>
      <c r="AE786" s="126" t="s">
        <v>663</v>
      </c>
      <c r="AF786" s="126" t="s">
        <v>663</v>
      </c>
      <c r="AG786" s="126" t="s">
        <v>663</v>
      </c>
      <c r="AH786" s="126" t="s">
        <v>663</v>
      </c>
      <c r="AI786" s="126" t="s">
        <v>663</v>
      </c>
      <c r="AJ786" s="126" t="s">
        <v>663</v>
      </c>
      <c r="AK786" s="126" t="s">
        <v>663</v>
      </c>
      <c r="AL786" s="126" t="s">
        <v>663</v>
      </c>
      <c r="AM786" s="126"/>
      <c r="AN786" s="127"/>
      <c r="AO786" s="127"/>
      <c r="AP786" s="128" t="e">
        <v>#N/A</v>
      </c>
      <c r="AQ786" s="191"/>
      <c r="AR786" s="577"/>
      <c r="AS786" s="577"/>
      <c r="AT786" s="48"/>
      <c r="AU786" s="124">
        <v>8</v>
      </c>
      <c r="AV786" s="129"/>
    </row>
    <row r="787" spans="1:48" x14ac:dyDescent="0.2">
      <c r="D787" s="98"/>
      <c r="E787" s="250"/>
      <c r="F787" s="289"/>
      <c r="G787" s="290"/>
      <c r="H787" s="250"/>
      <c r="I787" s="250"/>
      <c r="J787" s="98"/>
      <c r="K787" s="250"/>
      <c r="L787" s="98"/>
      <c r="M787" s="98"/>
      <c r="N787" s="103"/>
      <c r="O787" s="103"/>
      <c r="P787" s="103"/>
      <c r="Q787" s="103"/>
      <c r="R787" s="103"/>
      <c r="S787" s="103"/>
      <c r="T787" s="103"/>
      <c r="U787" s="103"/>
      <c r="V787" s="103"/>
      <c r="W787" s="103"/>
      <c r="X787" s="103"/>
      <c r="Y787" s="103"/>
      <c r="Z787" s="103"/>
      <c r="AA787" s="103"/>
      <c r="AB787" s="103"/>
      <c r="AC787" s="103"/>
      <c r="AD787" s="103"/>
      <c r="AE787" s="103"/>
      <c r="AF787" s="103"/>
      <c r="AG787" s="103"/>
      <c r="AH787" s="103"/>
      <c r="AI787" s="103"/>
      <c r="AJ787" s="103"/>
      <c r="AK787" s="103"/>
      <c r="AL787" s="103"/>
      <c r="AM787" s="104"/>
      <c r="AU787" s="98"/>
    </row>
  </sheetData>
  <autoFilter ref="A9:FY435" xr:uid="{A3C46B73-D70E-428E-A646-CFEB4954B30E}"/>
  <sortState xmlns:xlrd2="http://schemas.microsoft.com/office/spreadsheetml/2017/richdata2" ref="A10:BR432">
    <sortCondition sortBy="cellColor" ref="G10:G432" dxfId="31"/>
    <sortCondition ref="D10:D432"/>
  </sortState>
  <mergeCells count="8">
    <mergeCell ref="D8:G8"/>
    <mergeCell ref="A1:AN1"/>
    <mergeCell ref="D3:G3"/>
    <mergeCell ref="D4:G4"/>
    <mergeCell ref="D5:G5"/>
    <mergeCell ref="D6:G6"/>
    <mergeCell ref="D7:G7"/>
    <mergeCell ref="D2:G2"/>
  </mergeCells>
  <conditionalFormatting sqref="N707:AL786 N681:AL692 Q553:Q565 S553:AL565 N566:AL677 N512:AL515 N504:AL505 N498:AL502 N493:AL496 N529:AL552 P344:AF345 P397:AF399 N343:AF343 N346:AF346 N366:AF368 N372:AF372 V408:AF408 P417:AF420 V416:AF416 C432 P347:AF365 P369:AF371 N396:AF396 N400:AF400 AF408:AF410 P330:AF342 N329:N354 N356:N358 N365 N369 N373 N375:N380 N382:N383 N399:N404 N479:N481 N406:N408 N418:N419 N421:AF426 N441:AL443 P409:AF414 N416 N444:N447 A416:C430 A443:C447 A432:B528 AG173:AG174 N445:AL478 P401:AF407 N410:AH414 T258:AH258 A330:B385 C340:C385 N483:AL485 P373:AF388 P393:AF395 N386:N396 N486:N487 H330:H414 H416:H528 A386:C414 A479:C487 P389:AL392 AG175:AH176 AG416:AI426 AI421:AI429 N138:AI153 P433:AL435 P437:AL528 P436:AD436 AF436:AM436 AI354:AJ394 AG413:AI414 AL413:AL414 N427:AI429 AL416:AL429 AL173:AL180 N291:AI291 AI415 N173:AF329 AG181:AH198 AI181:AI199 AG177:AI180 AJ413:AK429 AK335:AK394 N136:AJ137 AJ138:AJ145 AK136:AL145 AJ146:AL153 AL157:AL171 AJ157:AK159 AJ181:AL198 AJ155:AL156 AH155:AI159 N154:AG171 AH154:AL154 AI161:AI176 AJ161:AK180 AH161:AH174 AH160:AK160 AG393:AL412 N10:AL135 AG199:AL388 N430:AL432">
    <cfRule type="cellIs" dxfId="30" priority="50" operator="equal">
      <formula>4</formula>
    </cfRule>
    <cfRule type="cellIs" dxfId="29" priority="51" operator="equal">
      <formula>3</formula>
    </cfRule>
    <cfRule type="cellIs" dxfId="28" priority="52" operator="equal">
      <formula>2</formula>
    </cfRule>
    <cfRule type="cellIs" dxfId="27" priority="53" operator="equal">
      <formula>1</formula>
    </cfRule>
    <cfRule type="containsText" dxfId="26" priority="54" operator="containsText" text="NR">
      <formula>NOT(ISERROR(SEARCH("NR",A10)))</formula>
    </cfRule>
  </conditionalFormatting>
  <conditionalFormatting sqref="P707:P786 P681:P692 P566:P677 P433:P552 N173:AG174 H330:H414 H416:H528 N441:AL487 N175:AH176 N138:AI153 N413:AI414 AL413:AL414 N416:AI429 AL416:AL429 AL173:AL180 AI415 N181:AH198 AI181:AI199 N177:AI180 AJ413:AK429 N136:AJ137 AJ138:AJ145 AK136:AL145 AJ146:AL153 AL157:AL171 AJ157:AK159 AJ181:AL198 AJ155:AL156 AH155:AI159 N154:AG171 AH154:AL154 AI161:AI176 AJ161:AK180 AH161:AH174 AH160:AK160 N10:AL135 N199:AL412 N430:AL432">
    <cfRule type="cellIs" dxfId="25" priority="49" operator="equal">
      <formula>"OK"</formula>
    </cfRule>
  </conditionalFormatting>
  <conditionalFormatting sqref="AQ1:AQ171 AQ173:AQ414 AQ416:AQ1048576">
    <cfRule type="expression" dxfId="24" priority="33">
      <formula>"""&gt;0.3"""</formula>
    </cfRule>
  </conditionalFormatting>
  <conditionalFormatting sqref="N408:U408 N416:U416">
    <cfRule type="cellIs" dxfId="23" priority="21" operator="equal">
      <formula>4</formula>
    </cfRule>
    <cfRule type="cellIs" dxfId="22" priority="22" operator="equal">
      <formula>3</formula>
    </cfRule>
    <cfRule type="cellIs" dxfId="21" priority="23" operator="equal">
      <formula>2</formula>
    </cfRule>
    <cfRule type="cellIs" dxfId="20" priority="24" operator="equal">
      <formula>1</formula>
    </cfRule>
    <cfRule type="containsText" dxfId="19" priority="25" operator="containsText" text="NR">
      <formula>NOT(ISERROR(SEARCH("NR",N408)))</formula>
    </cfRule>
  </conditionalFormatting>
  <conditionalFormatting sqref="N332:N339">
    <cfRule type="cellIs" dxfId="18" priority="14" operator="equal">
      <formula>4</formula>
    </cfRule>
    <cfRule type="cellIs" dxfId="17" priority="15" operator="equal">
      <formula>3</formula>
    </cfRule>
    <cfRule type="cellIs" dxfId="16" priority="16" operator="equal">
      <formula>2</formula>
    </cfRule>
    <cfRule type="cellIs" dxfId="15" priority="17" operator="equal">
      <formula>1</formula>
    </cfRule>
    <cfRule type="containsText" dxfId="14" priority="18" operator="containsText" text="NR">
      <formula>NOT(ISERROR(SEARCH("NR",N332)))</formula>
    </cfRule>
  </conditionalFormatting>
  <conditionalFormatting sqref="N332:N339">
    <cfRule type="cellIs" dxfId="13" priority="13" operator="equal">
      <formula>"OK"</formula>
    </cfRule>
  </conditionalFormatting>
  <conditionalFormatting sqref="N353:O353">
    <cfRule type="cellIs" dxfId="12" priority="8" operator="equal">
      <formula>4</formula>
    </cfRule>
    <cfRule type="cellIs" dxfId="11" priority="9" operator="equal">
      <formula>3</formula>
    </cfRule>
    <cfRule type="cellIs" dxfId="10" priority="10" operator="equal">
      <formula>2</formula>
    </cfRule>
    <cfRule type="cellIs" dxfId="9" priority="11" operator="equal">
      <formula>1</formula>
    </cfRule>
    <cfRule type="containsText" dxfId="8" priority="12" operator="containsText" text="NR">
      <formula>NOT(ISERROR(SEARCH("NR",N353)))</formula>
    </cfRule>
  </conditionalFormatting>
  <conditionalFormatting sqref="N353">
    <cfRule type="cellIs" dxfId="7" priority="7" operator="equal">
      <formula>"OK"</formula>
    </cfRule>
  </conditionalFormatting>
  <conditionalFormatting sqref="N356:O356">
    <cfRule type="cellIs" dxfId="6" priority="2" operator="equal">
      <formula>4</formula>
    </cfRule>
    <cfRule type="cellIs" dxfId="5" priority="3" operator="equal">
      <formula>3</formula>
    </cfRule>
    <cfRule type="cellIs" dxfId="4" priority="4" operator="equal">
      <formula>2</formula>
    </cfRule>
    <cfRule type="cellIs" dxfId="3" priority="5" operator="equal">
      <formula>1</formula>
    </cfRule>
    <cfRule type="containsText" dxfId="2" priority="6" operator="containsText" text="NR">
      <formula>NOT(ISERROR(SEARCH("NR",N356)))</formula>
    </cfRule>
  </conditionalFormatting>
  <conditionalFormatting sqref="N356">
    <cfRule type="cellIs" dxfId="1" priority="1" operator="equal">
      <formula>"OK"</formula>
    </cfRule>
  </conditionalFormatting>
  <printOptions headings="1" gridLines="1"/>
  <pageMargins left="0" right="0" top="0" bottom="0" header="0" footer="0"/>
  <pageSetup paperSize="17" scale="66" fitToHeight="0" orientation="portrait" r:id="rId1"/>
  <headerFooter alignWithMargins="0">
    <oddHeader>&amp;C&amp;"Calibri"&amp;10&amp;K000000 Public&amp;1#_x000D_</oddHeader>
    <oddFooter>&amp;C_x000D_&amp;1#&amp;"Calibri"&amp;10&amp;K000000 Public</oddFooter>
  </headerFooter>
  <drawing r:id="rId2"/>
  <extLst>
    <ext xmlns:x14="http://schemas.microsoft.com/office/spreadsheetml/2009/9/main" uri="{78C0D931-6437-407d-A8EE-F0AAD7539E65}">
      <x14:conditionalFormattings>
        <x14:conditionalFormatting xmlns:xm="http://schemas.microsoft.com/office/excel/2006/main">
          <x14:cfRule type="containsText" priority="19" operator="containsText" id="{C0E60C74-A29C-46A3-B712-565E21B680ED}">
            <xm:f>NOT(ISERROR(SEARCH("WR",N2)))</xm:f>
            <xm:f>"WR"</xm:f>
            <x14:dxf>
              <fill>
                <patternFill>
                  <bgColor rgb="FF00B0F0"/>
                </patternFill>
              </fill>
            </x14:dxf>
          </x14:cfRule>
          <xm:sqref>N173:AG174 N175:AH176 N138:AI153 N437:AL1048576 N436:AD436 AF436:AM436 N413:AI414 AL413:AL414 N416:AI429 AL416:AL429 AL173:AL180 AI415 N181:AH198 AI181:AI199 N177:AI180 AJ413:AK429 N136:AJ137 AJ138:AJ145 AK136:AL145 AJ146:AL153 AL157:AL171 AJ157:AK159 AJ181:AL198 AJ155:AL156 AH155:AI159 N154:AG171 AH154:AL154 AI161:AI176 AJ161:AK180 AH161:AH174 AH160:AK160 N2:AL135 N199:AL412 N430:AL435</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IP21ConfigWorkBook xmlns:xsi="http://www.w3.org/2001/XMLSchema-instance" xmlns:xsd="http://www.w3.org/2001/XMLSchema" xmlns="http://www.aspentech.com/ProcessData/ExcelAddIn/IP21ConfigWorkBook">
  <WorkBookName>July Hispeed Matrix.xlsx</WorkBookName>
  <MappingTemplateName/>
  <ColumnMaps/>
  <IP21DatabaseSchema>
    <SchemaName>MENTS5</SchemaName>
    <DefinitionRecords>
      <IP21DefinitionRecord>
        <DefinitionRecordName>DiskHistoryDef</DefinitionRecordName>
        <DefinitionRecords>
          <IP21Record>
            <RecordName>TSK_DHIS</RecordName>
            <DefinitionRecordName>DiskHistoryDef</DefinitionRecordName>
            <RecordFields/>
            <RecordRepeatAreas/>
            <USABLE>false</USABLE>
          </IP21Record>
          <IP21Record>
            <RecordName>TSK_DHIS_AGGR</RecordName>
            <DefinitionRecordName>DiskHistoryDef</DefinitionRecordName>
            <RecordFields/>
            <RecordRepeatAreas/>
            <USABLE>false</USABLE>
          </IP21Record>
          <IP21Record>
            <RecordName>TSK_DHIS_ST</RecordName>
            <DefinitionRecordName>DiskHistoryDef</DefinitionRecordName>
            <RecordFields/>
            <RecordRepeatAreas/>
            <USABLE>false</USABLE>
          </IP21Record>
        </DefinitionRecords>
        <DefinitionRecordFields>
          <IP21RecordField>
            <FieldName>NAME</FieldName>
            <DataType>Character</DataType>
            <Length>15</Length>
            <ChangeAbility>UnUsable</ChangeAbility>
            <IsFormattedBySelectorRecord>false</IsFormattedBySelectorRecord>
            <IsFormattedByRecord>false</IsFormattedByRecord>
            <FieldFormatRecordName/>
            <FieldFormatDefinitionRecordName/>
            <SearchKeyRecord/>
            <DefinitionRecordName>DiskHistoryDef</DefinitionRecordName>
          </IP21RecordField>
          <IP21RecordField>
            <FieldName>DESCRIPTION</FieldName>
            <DataType>Character</DataType>
            <Length>32</Length>
            <ChangeAbility>Always</ChangeAbility>
            <IsFormattedBySelectorRecord>false</IsFormattedBySelectorRecord>
            <IsFormattedByRecord>false</IsFormattedByRecord>
            <FieldFormatRecordName/>
            <FieldFormatDefinitionRecordName/>
            <SearchKeyRecord/>
            <DefinitionRecordName>DiskHistoryDef</DefinitionRecordName>
          </IP21RecordField>
          <IP21RecordField>
            <FieldName>File_Sets</FieldName>
            <DataType>Repeat Area</DataType>
            <Length>285</Length>
            <ChangeAbility>Always</ChangeAbility>
            <IsFormattedBySelectorRecord>false</IsFormattedBySelectorRecord>
            <IsFormattedByRecord>false</IsFormattedByRecord>
            <FieldFormatRecordName>I 3</FieldFormatRecordName>
            <FieldFormatDefinitionRecordName>IntegerFormatDef</FieldFormatDefinitionRecordName>
            <SearchKeyRecord/>
            <DefinitionRecordName>DiskHistoryDef</DefinitionRecordName>
          </IP21RecordField>
          <IP21RecordField>
            <FieldName>CACHE_ENTRY_SIZE</FieldName>
            <DataType>Integer</DataType>
            <Length>95</Length>
            <ChangeAbility>Always</ChangeAbility>
            <IsFormattedBySelectorRecord>false</IsFormattedBySelectorRecord>
            <IsFormattedByRecord>false</IsFormattedByRecord>
            <FieldFormatRecordName>I11</FieldFormatRecordName>
            <FieldFormatDefinitionRecordName>IntegerFormatDef</FieldFormatDefinitionRecordName>
            <SearchKeyRecord/>
            <DefinitionRecordName>DiskHistoryDef</DefinitionRecordName>
          </IP21RecordField>
          <IP21RecordField>
            <FieldName>CUR_CACHE_ENTRY_SIZE</FieldName>
            <DataType>Integer</DataType>
            <Length>95</Length>
            <ChangeAbility>Always</ChangeAbility>
            <IsFormattedBySelectorRecord>false</IsFormattedBySelectorRecord>
            <IsFormattedByRecord>false</IsFormattedByRecord>
            <FieldFormatRecordName>I11</FieldFormatRecordName>
            <FieldFormatDefinitionRecordName>IntegerFormatDef</FieldFormatDefinitionRecordName>
            <SearchKeyRecord/>
            <DefinitionRecordName>DiskHistoryDef</DefinitionRecordName>
          </IP21RecordField>
          <IP21RecordField>
            <FieldName>CUR_GLBL_FS_THRESHLD</FieldName>
            <DataType>Real</DataType>
            <Length>4</Length>
            <ChangeAbility>Always</ChangeAbility>
            <IsFormattedBySelectorRecord>false</IsFormattedBySelectorRecord>
            <IsFormattedByRecord>false</IsFormattedByRecord>
            <FieldFormatRecordName>F 7. 2</FieldFormatRecordName>
            <FieldFormatDefinitionRecordName>RealFormatDef</FieldFormatDefinitionRecordName>
            <SearchKeyRecord/>
            <DefinitionRecordName>DiskHistoryDef</DefinitionRecordName>
          </IP21RecordField>
          <IP21RecordField>
            <FieldName>CUR_GLBL_FS_TIMESPAN</FieldName>
            <DataType>Integer</DataType>
            <Length>95</Length>
            <ChangeAbility>Always</ChangeAbility>
            <IsFormattedBySelectorRecord>false</IsFormattedBySelectorRecord>
            <IsFormattedByRecord>false</IsFormattedByRecord>
            <FieldFormatRecordName>DS12</FieldFormatRecordName>
            <FieldFormatDefinitionRecordName>IntegerFormatDef</FieldFormatDefinitionRecordName>
            <SearchKeyRecord/>
            <DefinitionRecordName>DiskHistoryDef</DefinitionRecordName>
          </IP21RecordField>
          <IP21RecordField>
            <FieldName>CUR_INSERT_SIZE</FieldName>
            <DataType>Integer</DataType>
            <Length>95</Length>
            <ChangeAbility>Always</ChangeAbility>
            <IsFormattedBySelectorRecord>false</IsFormattedBySelectorRecord>
            <IsFormattedByRecord>false</IsFormattedByRecord>
            <FieldFormatRecordName>I11</FieldFormatRecordName>
            <FieldFormatDefinitionRecordName>IntegerFormatDef</FieldFormatDefinitionRecordName>
            <SearchKeyRecord/>
            <DefinitionRecordName>DiskHistoryDef</DefinitionRecordName>
          </IP21RecordField>
          <IP21RecordField>
            <FieldName>CUR_NUM_OF_POINTS</FieldName>
            <DataType>Integer</DataType>
            <Length>95</Length>
            <ChangeAbility>Always</ChangeAbility>
            <IsFormattedBySelectorRecord>false</IsFormattedBySelectorRecord>
            <IsFormattedByRecord>false</IsFormattedByRecord>
            <FieldFormatRecordName>I11</FieldFormatRecordName>
            <FieldFormatDefinitionRecordName>IntegerFormatDef</FieldFormatDefinitionRecordName>
            <SearchKeyRecord/>
            <DefinitionRecordName>DiskHistoryDef</DefinitionRecordName>
          </IP21RecordField>
          <IP21RecordField>
            <FieldName>CUR_QUEUE_SIZE</FieldName>
            <DataType>Integer</DataType>
            <Length>95</Length>
            <ChangeAbility>Always</ChangeAbility>
            <IsFormattedBySelectorRecord>false</IsFormattedBySelectorRecord>
            <IsFormattedByRecord>false</IsFormattedByRecord>
            <FieldFormatRecordName>I11</FieldFormatRecordName>
            <FieldFormatDefinitionRecordName>IntegerFormatDef</FieldFormatDefinitionRecordName>
            <SearchKeyRecord/>
            <DefinitionRecordName>DiskHistoryDef</DefinitionRecordName>
          </IP21RecordField>
          <IP21RecordField>
            <FieldName>CUR_REPOS_FILE_PATH</FieldName>
            <DataType>Character</DataType>
            <Length>255</Length>
            <ChangeAbility>Always</ChangeAbility>
            <IsFormattedBySelectorRecord>false</IsFormattedBySelectorRecord>
            <IsFormattedByRecord>false</IsFormattedByRecord>
            <FieldFormatRecordName/>
            <FieldFormatDefinitionRecordName/>
            <SearchKeyRecord/>
            <DefinitionRecordName>DiskHistoryDef</DefinitionRecordName>
          </IP21RecordField>
          <IP21RecordField>
            <FieldName>FUTURE_EVENT_TIME</FieldName>
            <DataType>Integer</DataType>
            <Length>95</Length>
            <ChangeAbility>Always</ChangeAbility>
            <IsFormattedBySelectorRecord>false</IsFormattedBySelectorRecord>
            <IsFormattedByRecord>false</IsFormattedByRecord>
            <FieldFormatRecordName>DS12</FieldFormatRecordName>
            <FieldFormatDefinitionRecordName>IntegerFormatDef</FieldFormatDefinitionRecordName>
            <SearchKeyRecord/>
            <DefinitionRecordName>DiskHistoryDef</DefinitionRecordName>
          </IP21RecordField>
          <IP21RecordField>
            <FieldName>GLBL_FS_SIZE</FieldName>
            <DataType>Integer</DataType>
            <Length>95</Length>
            <ChangeAbility>Always</ChangeAbility>
            <IsFormattedBySelectorRecord>false</IsFormattedBySelectorRecord>
            <IsFormattedByRecord>false</IsFormattedByRecord>
            <FieldFormatRecordName>I11</FieldFormatRecordName>
            <FieldFormatDefinitionRecordName>IntegerFormatDef</FieldFormatDefinitionRecordName>
            <SearchKeyRecord/>
            <DefinitionRecordName>DiskHistoryDef</DefinitionRecordName>
          </IP21RecordField>
          <IP21RecordField>
            <FieldName>GLBL_FS_THRESHOLD</FieldName>
            <DataType>Real</DataType>
            <Length>4</Length>
            <ChangeAbility>Always</ChangeAbility>
            <IsFormattedBySelectorRecord>false</IsFormattedBySelectorRecord>
            <IsFormattedByRecord>false</IsFormattedByRecord>
            <FieldFormatRecordName>F 7. 2</FieldFormatRecordName>
            <FieldFormatDefinitionRecordName>RealFormatDef</FieldFormatDefinitionRecordName>
            <SearchKeyRecord/>
            <DefinitionRecordName>DiskHistoryDef</DefinitionRecordName>
          </IP21RecordField>
          <IP21RecordField>
            <FieldName>GLBL_FS_TIMESPAN</FieldName>
            <DataType>Integer</DataType>
            <Length>95</Length>
            <ChangeAbility>Always</ChangeAbility>
            <IsFormattedBySelectorRecord>false</IsFormattedBySelectorRecord>
            <IsFormattedByRecord>false</IsFormattedByRecord>
            <FieldFormatRecordName>DS12</FieldFormatRecordName>
            <FieldFormatDefinitionRecordName>IntegerFormatDef</FieldFormatDefinitionRecordName>
            <SearchKeyRecord/>
            <DefinitionRecordName>DiskHistoryDef</DefinitionRecordName>
          </IP21RecordField>
          <IP21RecordField>
            <FieldName>HIST_PARAM_RECORD</FieldName>
            <DataType>Record</DataType>
            <Length>4</Length>
            <ChangeAbility>UnUsable</ChangeAbility>
            <IsFormattedBySelectorRecord>false</IsFormattedBySelectorRecord>
            <IsFormattedByRecord>true</IsFormattedByRecord>
            <FieldFormatRecordName/>
            <FieldFormatDefinitionRecordName/>
            <SearchKeyRecord>HistoryParamDef</SearchKeyRecord>
            <DefinitionRecordName>DiskHistoryDef</DefinitionRecordName>
          </IP21RecordField>
          <IP21RecordField>
            <FieldName>NEW_REPOS_NAME</FieldName>
            <DataType>Character</DataType>
            <Length>15</Length>
            <ChangeAbility>Always</ChangeAbility>
            <IsFormattedBySelectorRecord>false</IsFormattedBySelectorRecord>
            <IsFormattedByRecord>false</IsFormattedByRecord>
            <FieldFormatRecordName/>
            <FieldFormatDefinitionRecordName/>
            <SearchKeyRecord/>
            <DefinitionRecordName>DiskHistoryDef</DefinitionRecordName>
          </IP21RecordField>
          <IP21RecordField>
            <FieldName>REPOS_STATUS_FLAG</FieldName>
            <DataType>Integer</DataType>
            <Length>72</Length>
            <ChangeAbility>Always</ChangeAbility>
            <IsFormattedBySelectorRecord>true</IsFormattedBySelectorRecord>
            <IsFormattedByRecord>false</IsFormattedByRecord>
            <FieldFormatRecordName>ReposRecStatus</FieldFormatRecordName>
            <FieldFormatDefinitionRecordName>Select20Def</FieldFormatDefinitionRecordName>
            <SearchKeyRecord/>
            <DefinitionRecordName>DiskHistoryDef</DefinitionRecordName>
          </IP21RecordField>
          <IP21RecordField>
            <FieldName>REPOS_FILE_PATH</FieldName>
            <DataType>Character</DataType>
            <Length>255</Length>
            <ChangeAbility>Always</ChangeAbility>
            <IsFormattedBySelectorRecord>false</IsFormattedBySelectorRecord>
            <IsFormattedByRecord>false</IsFormattedByRecord>
            <FieldFormatRecordName/>
            <FieldFormatDefinitionRecordName/>
            <SearchKeyRecord/>
            <DefinitionRecordName>DiskHistoryDef</DefinitionRecordName>
          </IP21RecordField>
          <IP21RecordField>
            <FieldName>NUM_OF_POINTS</FieldName>
            <DataType>Integer</DataType>
            <Length>95</Length>
            <ChangeAbility>Always</ChangeAbility>
            <IsFormattedBySelectorRecord>false</IsFormattedBySelectorRecord>
            <IsFormattedByRecord>false</IsFormattedByRecord>
            <FieldFormatRecordName>I11</FieldFormatRecordName>
            <FieldFormatDefinitionRecordName>IntegerFormatDef</FieldFormatDefinitionRecordName>
            <SearchKeyRecord/>
            <DefinitionRecordName>DiskHistoryDef</DefinitionRecordName>
          </IP21RecordField>
          <IP21RecordField>
            <FieldName>QUEUE_SIZE</FieldName>
            <DataType>Integer</DataType>
            <Length>95</Length>
            <ChangeAbility>Always</ChangeAbility>
            <IsFormattedBySelectorRecord>false</IsFormattedBySelectorRecord>
            <IsFormattedByRecord>false</IsFormattedByRecord>
            <FieldFormatRecordName>I11</FieldFormatRecordName>
            <FieldFormatDefinitionRecordName>IntegerFormatDef</FieldFormatDefinitionRecordName>
            <SearchKeyRecord/>
            <DefinitionRecordName>DiskHistoryDef</DefinitionRecordName>
          </IP21RecordField>
          <IP21RecordField>
            <FieldName>PAST_EVENT_TIME</FieldName>
            <DataType>Integer</DataType>
            <Length>95</Length>
            <ChangeAbility>Always</ChangeAbility>
            <IsFormattedBySelectorRecord>false</IsFormattedBySelectorRecord>
            <IsFormattedByRecord>false</IsFormattedByRecord>
            <FieldFormatRecordName>DS12</FieldFormatRecordName>
            <FieldFormatDefinitionRecordName>IntegerFormatDef</FieldFormatDefinitionRecordName>
            <SearchKeyRecord/>
            <DefinitionRecordName>DiskHistoryDef</DefinitionRecordName>
          </IP21RecordField>
          <IP21RecordField>
            <FieldName>INSERT_SIZE</FieldName>
            <DataType>Integer</DataType>
            <Length>95</Length>
            <ChangeAbility>Always</ChangeAbility>
            <IsFormattedBySelectorRecord>false</IsFormattedBySelectorRecord>
            <IsFormattedByRecord>false</IsFormattedByRecord>
            <FieldFormatRecordName>I11</FieldFormatRecordName>
            <FieldFormatDefinitionRecordName>IntegerFormatDef</FieldFormatDefinitionRecordName>
            <SearchKeyRecord/>
            <DefinitionRecordName>DiskHistoryDef</DefinitionRecordName>
          </IP21RecordField>
          <IP21RecordField>
            <FieldName>REPOSITORY_NUMBER</FieldName>
            <DataType>Integer</DataType>
            <Length>72</Length>
            <ChangeAbility>Always</ChangeAbility>
            <IsFormattedBySelectorRecord>false</IsFormattedBySelectorRecord>
            <IsFormattedByRecord>false</IsFormattedByRecord>
            <FieldFormatRecordName>I 3</FieldFormatRecordName>
            <FieldFormatDefinitionRecordName>IntegerFormatDef</FieldFormatDefinitionRecordName>
            <SearchKeyRecord/>
            <DefinitionRecordName>DiskHistoryDef</DefinitionRecordName>
          </IP21RecordField>
          <IP21RecordField>
            <FieldName>IP_TARGET_REPOSITORY</FieldName>
            <DataType>Character</DataType>
            <Length>15</Length>
            <ChangeAbility>Always</ChangeAbility>
            <IsFormattedBySelectorRecord>false</IsFormattedBySelectorRecord>
            <IsFormattedByRecord>false</IsFormattedByRecord>
            <FieldFormatRecordName/>
            <FieldFormatDefinitionRecordName/>
            <SearchKeyRecord/>
            <DefinitionRecordName>DiskHistoryDef</DefinitionRecordName>
          </IP21RecordField>
        </DefinitionRecordFields>
        <DefinitionRecordRepeatAreas/>
        <MapRecordName/>
      </IP21DefinitionRecord>
      <IP21DefinitionRecord>
        <DefinitionRecordName>IP_AnalogDef</DefinitionRecordName>
        <DefinitionRecords/>
        <DefinitionRecordFields>
          <IP21RecordField>
            <FieldName>NAME</FieldName>
            <DataType>Character</DataType>
            <Length>256</Length>
            <ChangeAbility>Always</ChangeAbility>
            <IsFormattedBySelectorRecord>false</IsFormattedBySelectorRecord>
            <IsFormattedByRecord>false</IsFormattedByRecord>
            <FieldFormatRecordName/>
            <FieldFormatDefinitionRecordName/>
            <SearchKeyRecord/>
            <DefinitionRecordName>IP_AnalogDef</DefinitionRecordName>
          </IP21RecordField>
          <IP21RecordField>
            <FieldName>IP_#_OF_TREND_VALUES</FieldName>
            <DataType>Repeat Area</DataType>
            <Length>7</Length>
            <ChangeAbility>Always</ChangeAbility>
            <IsFormattedBySelectorRecord>false</IsFormattedBySelectorRecord>
            <IsFormattedByRecord>false</IsFormattedByRecord>
            <FieldFormatRecordName>I 3</FieldFormatRecordName>
            <FieldFormatDefinitionRecordName>IntegerFormatDef</FieldFormatDefinitionRecordName>
            <SearchKeyRecord/>
            <DefinitionRecordName>IP_AnalogDef</DefinitionRecordName>
          </IP21RecordField>
          <IP21RecordField>
            <FieldName>IP_DESCRIPTION</FieldName>
            <DataType>Character</DataType>
            <Length>32</Length>
            <ChangeAbility>Always</ChangeAbility>
            <IsFormattedBySelectorRecord>false</IsFormattedBySelectorRecord>
            <IsFormattedByRecord>false</IsFormattedByRecord>
            <FieldFormatRecordName/>
            <FieldFormatDefinitionRecordName/>
            <SearchKeyRecord/>
            <DefinitionRecordName>IP_AnalogDef</DefinitionRecordName>
          </IP21RecordField>
          <IP21RecordField>
            <FieldName>IP_PLANT_AREA</FieldName>
            <DataType>Integer</DataType>
            <Length>16</Length>
            <ChangeAbility>Always</ChangeAbility>
            <IsFormattedBySelectorRecord>true</IsFormattedBySelectorRecord>
            <IsFormattedByRecord>false</IsFormattedByRecord>
            <FieldFormatRecordName>PLANT-AREAS</FieldFormatRecordName>
            <FieldFormatDefinitionRecordName>Select10Def</FieldFormatDefinitionRecordName>
            <SearchKeyRecord/>
            <DefinitionRecordName>IP_AnalogDef</DefinitionRecordName>
          </IP21RecordField>
          <IP21RecordField>
            <FieldName>IP_TAG_TYPE</FieldName>
            <DataType>Integer</DataType>
            <Length>65</Length>
            <ChangeAbility>Never</ChangeAbility>
            <IsFormattedBySelectorRecord>true</IsFormattedBySelectorRecord>
            <IsFormattedByRecord>false</IsFormattedByRecord>
            <FieldFormatRecordName>IP_AnalogTypes</FieldFormatRecordName>
            <FieldFormatDefinitionRecordName>IP_TagTypeDef</FieldFormatDefinitionRecordName>
            <SearchKeyRecord>IP_AnalogTypes</SearchKeyRecord>
            <DefinitionRecordName>IP_AnalogDef</DefinitionRecordName>
          </IP21RecordField>
          <IP21RecordField>
            <FieldName>IP_ENG_UNITS</FieldName>
            <DataType>Integer</DataType>
            <Length>16</Length>
            <ChangeAbility>Always</ChangeAbility>
            <IsFormattedBySelectorRecord>true</IsFormattedBySelectorRecord>
            <IsFormattedByRecord>false</IsFormattedByRecord>
            <FieldFormatRecordName>ENG-UNITS</FieldFormatRecordName>
            <FieldFormatDefinitionRecordName>Select8Def</FieldFormatDefinitionRecordName>
            <SearchKeyRecord/>
            <DefinitionRecordName>IP_AnalogDef</DefinitionRecordName>
          </IP21RecordField>
          <IP21RecordField>
            <FieldName>IP_VALUE_FORMAT</FieldName>
            <DataType>Record</DataType>
            <Length>4</Length>
            <ChangeAbility>Always</ChangeAbility>
            <IsFormattedBySelectorRecord>false</IsFormattedBySelectorRecord>
            <IsFormattedByRecord>true</IsFormattedByRecord>
            <FieldFormatRecordName/>
            <FieldFormatDefinitionRecordName/>
            <SearchKeyRecord>DISPLAY_WHOLE_DIGITS</SearchKeyRecord>
            <DefinitionRecordName>IP_AnalogDef</DefinitionRecordName>
          </IP21RecordField>
          <IP21RecordField>
            <FieldName>IP_INPUT_VALUE</FieldName>
            <DataType>Real</DataType>
            <Length>4</Length>
            <ChangeAbility>Always</ChangeAbility>
            <IsFormattedBySelectorRecord>false</IsFormattedBySelectorRecord>
            <IsFormattedByRecord>false</IsFormattedByRecord>
            <FieldFormatRecordName>IP_VALUE_FORMAT</FieldFormatRecordName>
            <FieldFormatDefinitionRecordName>FieldLongNameDef</FieldFormatDefinitionRecordName>
            <SearchKeyRecord/>
            <DefinitionRecordName>IP_AnalogDef</DefinitionRecordName>
          </IP21RecordField>
          <IP21RecordField>
            <FieldName>IP_INPUT_QUALITY</FieldName>
            <DataType>Integer</DataType>
            <Length>16</Length>
            <ChangeAbility>Always</ChangeAbility>
            <IsFormattedBySelectorRecord>true</IsFormattedBySelectorRecord>
            <IsFormattedByRecord>false</IsFormattedByRecord>
            <FieldFormatRecordName>QUALITY-STATUSES</FieldFormatRecordName>
            <FieldFormatDefinitionRecordName>QualityStatusDef</FieldFormatDefinitionRecordName>
            <SearchKeyRecord>QUALITY-STATUSES</SearchKeyRecord>
            <DefinitionRecordName>IP_AnalogDef</DefinitionRecordName>
          </IP21RecordField>
          <IP21RecordField>
            <FieldName>IP_INPUT_TIME</FieldName>
            <DataType>Time Stamp</DataType>
            <Length>6</Length>
            <ChangeAbility>Always</ChangeAbility>
            <IsFormattedBySelectorRecord>false</IsFormattedBySelectorRecord>
            <IsFormattedByRecord>false</IsFormattedByRecord>
            <FieldFormatRecordName>TS20</FieldFormatRecordName>
            <FieldFormatDefinitionRecordName>TimeStampFormDef</FieldFormatDefinitionRecordName>
            <SearchKeyRecord/>
            <DefinitionRecordName>IP_AnalogDef</DefinitionRecordName>
          </IP21RecordField>
          <IP21RecordField>
            <FieldName>IP_DC_SIGNIFICANCE</FieldName>
            <DataType>Real</DataType>
            <Length>4</Length>
            <ChangeAbility>Always</ChangeAbility>
            <IsFormattedBySelectorRecord>false</IsFormattedBySelectorRecord>
            <IsFormattedByRecord>false</IsFormattedByRecord>
            <FieldFormatRecordName>F12. 7</FieldFormatRecordName>
            <FieldFormatDefinitionRecordName>RealFormatDef</FieldFormatDefinitionRecordName>
            <SearchKeyRecord/>
            <DefinitionRecordName>IP_AnalogDef</DefinitionRecordName>
          </IP21RecordField>
          <IP21RecordField>
            <FieldName>IP_DC_MAX_TIME_INT</FieldName>
            <DataType>Integer</DataType>
            <Length>95</Length>
            <ChangeAbility>Always</ChangeAbility>
            <IsFormattedBySelectorRecord>false</IsFormattedBySelectorRecord>
            <IsFormattedByRecord>false</IsFormattedByRecord>
            <FieldFormatRecordName>DT12</FieldFormatRecordName>
            <FieldFormatDefinitionRecordName>IntegerFormatDef</FieldFormatDefinitionRecordName>
            <SearchKeyRecord/>
            <DefinitionRecordName>IP_AnalogDef</DefinitionRecordName>
          </IP21RecordField>
          <IP21RecordField>
            <FieldName>IP_VALUE</FieldName>
            <DataType>Real</DataType>
            <Length>4</Length>
            <ChangeAbility>Always</ChangeAbility>
            <IsFormattedBySelectorRecord>false</IsFormattedBySelectorRecord>
            <IsFormattedByRecord>false</IsFormattedByRecord>
            <FieldFormatRecordName>IP_VALUE_FORMAT</FieldFormatRecordName>
            <FieldFormatDefinitionRecordName>FieldLongNameDef</FieldFormatDefinitionRecordName>
            <SearchKeyRecord/>
            <DefinitionRecordName>IP_AnalogDef</DefinitionRecordName>
          </IP21RecordField>
          <IP21RecordField>
            <FieldName>IP_VALUE_QUALITY</FieldName>
            <DataType>Integer</DataType>
            <Length>16</Length>
            <ChangeAbility>Always</ChangeAbility>
            <IsFormattedBySelectorRecord>true</IsFormattedBySelectorRecord>
            <IsFormattedByRecord>false</IsFormattedByRecord>
            <FieldFormatRecordName>QUALITY-STATUSES</FieldFormatRecordName>
            <FieldFormatDefinitionRecordName>QualityStatusDef</FieldFormatDefinitionRecordName>
            <SearchKeyRecord>QUALITY-STATUSES</SearchKeyRecord>
            <DefinitionRecordName>IP_AnalogDef</DefinitionRecordName>
          </IP21RecordField>
          <IP21RecordField>
            <FieldName>IP_DC_STATUS</FieldName>
            <DataType>Integer</DataType>
            <Length>67</Length>
            <ChangeAbility>UnUsable</ChangeAbility>
            <IsFormattedBySelectorRecord>true</IsFormattedBySelectorRecord>
            <IsFormattedByRecord>false</IsFormattedByRecord>
            <FieldFormatRecordName>BOXCARS-STATUSES</FieldFormatRecordName>
            <FieldFormatDefinitionRecordName>Select12Def</FieldFormatDefinitionRecordName>
            <SearchKeyRecord/>
            <DefinitionRecordName>IP_AnalogDef</DefinitionRecordName>
          </IP21RecordField>
          <IP21RecordField>
            <FieldName>IP_DC_SLOPE</FieldName>
            <DataType>Real</DataType>
            <Length>4</Length>
            <ChangeAbility>Never</ChangeAbility>
            <IsFormattedBySelectorRecord>false</IsFormattedBySelectorRecord>
            <IsFormattedByRecord>false</IsFormattedByRecord>
            <FieldFormatRecordName>F12. 7</FieldFormatRecordName>
            <FieldFormatDefinitionRecordName>RealFormatDef</FieldFormatDefinitionRecordName>
            <SearchKeyRecord/>
            <DefinitionRecordName>IP_AnalogDef</DefinitionRecordName>
          </IP21RecordField>
          <IP21RecordField>
            <FieldName>IP_VALUE_TIME</FieldName>
            <DataType>Time Stamp</DataType>
            <Length>6</Length>
            <ChangeAbility>Always</ChangeAbility>
            <IsFormattedBySelectorRecord>false</IsFormattedBySelectorRecord>
            <IsFormattedByRecord>false</IsFormattedByRecord>
            <FieldFormatRecordName>TS20</FieldFormatRecordName>
            <FieldFormatDefinitionRecordName>TimeStampFormDef</FieldFormatDefinitionRecordName>
            <SearchKeyRecord/>
            <DefinitionRecordName>IP_AnalogDef</DefinitionRecordName>
          </IP21RecordField>
          <IP21RecordField>
            <FieldName>IP_GRAPH_MAXIMUM</FieldName>
            <DataType>Real</DataType>
            <Length>4</Length>
            <ChangeAbility>Always</ChangeAbility>
            <IsFormattedBySelectorRecord>false</IsFormattedBySelectorRecord>
            <IsFormattedByRecord>false</IsFormattedByRecord>
            <FieldFormatRecordName>IP_VALUE_FORMAT</FieldFormatRecordName>
            <FieldFormatDefinitionRecordName>FieldLongNameDef</FieldFormatDefinitionRecordName>
            <SearchKeyRecord/>
            <DefinitionRecordName>IP_AnalogDef</DefinitionRecordName>
          </IP21RecordField>
          <IP21RecordField>
            <FieldName>IP_GRAPH_MINIMUM</FieldName>
            <DataType>Real</DataType>
            <Length>4</Length>
            <ChangeAbility>Always</ChangeAbility>
            <IsFormattedBySelectorRecord>false</IsFormattedBySelectorRecord>
            <IsFormattedByRecord>false</IsFormattedByRecord>
            <FieldFormatRecordName>IP_VALUE_FORMAT</FieldFormatRecordName>
            <FieldFormatDefinitionRecordName>FieldLongNameDef</FieldFormatDefinitionRecordName>
            <SearchKeyRecord/>
            <DefinitionRecordName>IP_AnalogDef</DefinitionRecordName>
          </IP21RecordField>
          <IP21RecordField>
            <FieldName>IP_STEPPED</FieldName>
            <DataType>Integer</DataType>
            <Length>65</Length>
            <ChangeAbility>Always</ChangeAbility>
            <IsFormattedBySelectorRecord>true</IsFormattedBySelectorRecord>
            <IsFormattedByRecord>false</IsFormattedByRecord>
            <FieldFormatRecordName>IP_Inter/Stepped</FieldFormatRecordName>
            <FieldFormatDefinitionRecordName>Select12Def</FieldFormatDefinitionRecordName>
            <SearchKeyRecord/>
            <DefinitionRecordName>IP_AnalogDef</DefinitionRecordName>
          </IP21RecordField>
          <IP21RecordField>
            <FieldName>IP_MESSAGE_SWITCH</FieldName>
            <DataType>Integer</DataType>
            <Length>65</Length>
            <ChangeAbility>Always</ChangeAbility>
            <IsFormattedBySelectorRecord>true</IsFormattedBySelectorRecord>
            <IsFormattedByRecord>false</IsFormattedByRecord>
            <FieldFormatRecordName>OFF/ON</FieldFormatRecordName>
            <FieldFormatDefinitionRecordName>Select3Def</FieldFormatDefinitionRecordName>
            <SearchKeyRecord/>
            <DefinitionRecordName>IP_AnalogDef</DefinitionRecordName>
          </IP21RecordField>
          <IP21RecordField>
            <FieldName>IP_ALARM_FORMAT</FieldName>
            <DataType>Record</DataType>
            <Length>4</Length>
            <ChangeAbility>Always</ChangeAbility>
            <IsFormattedBySelectorRecord>false</IsFormattedBySelectorRecord>
            <IsFormattedByRecord>true</IsFormattedByRecord>
            <FieldFormatRecordName/>
            <FieldFormatDefinitionRecordName/>
            <SearchKeyRecord>IP_AlarmMsgDefs</SearchKeyRecord>
            <DefinitionRecordName>IP_AnalogDef</DefinitionRecordName>
          </IP21RecordField>
          <IP21RecordField>
            <FieldName>IP_ALARM_STATE</FieldName>
            <DataType>Integer</DataType>
            <Length>3</Length>
            <ChangeAbility>Never</ChangeAbility>
            <IsFormattedBySelectorRecord>false</IsFormattedBySelectorRecord>
            <IsFormattedByRecord>false</IsFormattedByRecord>
            <FieldFormatRecordName>IP_ALARM_FORMAT</FieldFormatRecordName>
            <FieldFormatDefinitionRecordName>FieldLongNameDef</FieldFormatDefinitionRecordName>
            <SearchKeyRecord/>
            <DefinitionRecordName>IP_AnalogDef</DefinitionRecordName>
          </IP21RecordField>
          <IP21RecordField>
            <FieldName>IP_ACKNOWLEDGEMENT</FieldName>
            <DataType>Integer</DataType>
            <Length>65</Length>
            <ChangeAbility>Always</ChangeAbility>
            <IsFormattedBySelectorRecord>true</IsFormattedBySelectorRecord>
            <IsFormattedByRecord>false</IsFormattedByRecord>
            <FieldFormatRecordName>ACK/UNACK</FieldFormatRecordName>
            <FieldFormatDefinitionRecordName>Select6Def</FieldFormatDefinitionRecordName>
            <SearchKeyRecord/>
            <DefinitionRecordName>IP_AnalogDef</DefinitionRecordName>
          </IP21RecordField>
          <IP21RecordField>
            <FieldName>IP_HIGH_HIGH_LIMIT</FieldName>
            <DataType>Real</DataType>
            <Length>4</Length>
            <ChangeAbility>Always</ChangeAbility>
            <IsFormattedBySelectorRecord>false</IsFormattedBySelectorRecord>
            <IsFormattedByRecord>false</IsFormattedByRecord>
            <FieldFormatRecordName>IP_VALUE_FORMAT</FieldFormatRecordName>
            <FieldFormatDefinitionRecordName>FieldLongNameDef</FieldFormatDefinitionRecordName>
            <SearchKeyRecord/>
            <DefinitionRecordName>IP_AnalogDef</DefinitionRecordName>
          </IP21RecordField>
          <IP21RecordField>
            <FieldName>IP_HIGH_LIMIT</FieldName>
            <DataType>Real</DataType>
            <Length>4</Length>
            <ChangeAbility>Always</ChangeAbility>
            <IsFormattedBySelectorRecord>false</IsFormattedBySelectorRecord>
            <IsFormattedByRecord>false</IsFormattedByRecord>
            <FieldFormatRecordName>IP_VALUE_FORMAT</FieldFormatRecordName>
            <FieldFormatDefinitionRecordName>FieldLongNameDef</FieldFormatDefinitionRecordName>
            <SearchKeyRecord/>
            <DefinitionRecordName>IP_AnalogDef</DefinitionRecordName>
          </IP21RecordField>
          <IP21RecordField>
            <FieldName>IP_LOW_LIMIT</FieldName>
            <DataType>Real</DataType>
            <Length>4</Length>
            <ChangeAbility>Always</ChangeAbility>
            <IsFormattedBySelectorRecord>false</IsFormattedBySelectorRecord>
            <IsFormattedByRecord>false</IsFormattedByRecord>
            <FieldFormatRecordName>IP_VALUE_FORMAT</FieldFormatRecordName>
            <FieldFormatDefinitionRecordName>FieldLongNameDef</FieldFormatDefinitionRecordName>
            <SearchKeyRecord/>
            <DefinitionRecordName>IP_AnalogDef</DefinitionRecordName>
          </IP21RecordField>
          <IP21RecordField>
            <FieldName>IP_LOW_LOW_LIMIT</FieldName>
            <DataType>Real</DataType>
            <Length>4</Length>
            <ChangeAbility>Always</ChangeAbility>
            <IsFormattedBySelectorRecord>false</IsFormattedBySelectorRecord>
            <IsFormattedByRecord>false</IsFormattedByRecord>
            <FieldFormatRecordName>IP_VALUE_FORMAT</FieldFormatRecordName>
            <FieldFormatDefinitionRecordName>FieldLongNameDef</FieldFormatDefinitionRecordName>
            <SearchKeyRecord/>
            <DefinitionRecordName>IP_AnalogDef</DefinitionRecordName>
          </IP21RecordField>
          <IP21RecordField>
            <FieldName>IP_LIMIT_DEADBAND</FieldName>
            <DataType>Real</DataType>
            <Length>4</Length>
            <ChangeAbility>Always</ChangeAbility>
            <IsFormattedBySelectorRecord>false</IsFormattedBySelectorRecord>
            <IsFormattedByRecord>false</IsFormattedByRecord>
            <FieldFormatRecordName>IP_VALUE_FORMAT</FieldFormatRecordName>
            <FieldFormatDefinitionRecordName>FieldLongNameDef</FieldFormatDefinitionRecordName>
            <SearchKeyRecord/>
            <DefinitionRecordName>IP_AnalogDef</DefinitionRecordName>
          </IP21RecordField>
          <IP21RecordField>
            <FieldName>IP_HIGH_STATE_COLOR</FieldName>
            <DataType>Integer</DataType>
            <Length>5</Length>
            <ChangeAbility>Always</ChangeAbility>
            <IsFormattedBySelectorRecord>true</IsFormattedBySelectorRecord>
            <IsFormattedByRecord>false</IsFormattedByRecord>
            <FieldFormatRecordName>IP_AlarmColors</FieldFormatRecordName>
            <FieldFormatDefinitionRecordName>Select16Def</FieldFormatDefinitionRecordName>
            <SearchKeyRecord/>
            <DefinitionRecordName>IP_AnalogDef</DefinitionRecordName>
          </IP21RecordField>
          <IP21RecordField>
            <FieldName>IP_MID_STATE_COLOR</FieldName>
            <DataType>Integer</DataType>
            <Length>5</Length>
            <ChangeAbility>Always</ChangeAbility>
            <IsFormattedBySelectorRecord>true</IsFormattedBySelectorRecord>
            <IsFormattedByRecord>false</IsFormattedByRecord>
            <FieldFormatRecordName>IP_AlarmColors</FieldFormatRecordName>
            <FieldFormatDefinitionRecordName>Select16Def</FieldFormatDefinitionRecordName>
            <SearchKeyRecord/>
            <DefinitionRecordName>IP_AnalogDef</DefinitionRecordName>
          </IP21RecordField>
          <IP21RecordField>
            <FieldName>IP_LOW_STATE_COLOR</FieldName>
            <DataType>Integer</DataType>
            <Length>5</Length>
            <ChangeAbility>Always</ChangeAbility>
            <IsFormattedBySelectorRecord>true</IsFormattedBySelectorRecord>
            <IsFormattedByRecord>false</IsFormattedByRecord>
            <FieldFormatRecordName>IP_AlarmColors</FieldFormatRecordName>
            <FieldFormatDefinitionRecordName>Select16Def</FieldFormatDefinitionRecordName>
            <SearchKeyRecord/>
            <DefinitionRecordName>IP_AnalogDef</DefinitionRecordName>
          </IP21RecordField>
          <IP21RecordField>
            <FieldName>IP_DEVICE_TABLE</FieldName>
            <DataType>Character</DataType>
            <Length>8</Length>
            <ChangeAbility>Always</ChangeAbility>
            <IsFormattedBySelectorRecord>false</IsFormattedBySelectorRecord>
            <IsFormattedByRecord>false</IsFormattedByRecord>
            <FieldFormatRecordName/>
            <FieldFormatDefinitionRecordName/>
            <SearchKeyRecord/>
            <DefinitionRecordName>IP_AnalogDef</DefinitionRecordName>
          </IP21RecordField>
          <IP21RecordField>
            <FieldName>IP_TREND_VIEW_TIME</FieldName>
            <DataType>Integer</DataType>
            <Length>95</Length>
            <ChangeAbility>Always</ChangeAbility>
            <IsFormattedBySelectorRecord>false</IsFormattedBySelectorRecord>
            <IsFormattedByRecord>false</IsFormattedByRecord>
            <FieldFormatRecordName>DT12</FieldFormatRecordName>
            <FieldFormatDefinitionRecordName>IntegerFormatDef</FieldFormatDefinitionRecordName>
            <SearchKeyRecord/>
            <DefinitionRecordName>IP_AnalogDef</DefinitionRecordName>
          </IP21RecordField>
          <IP21RecordField>
            <FieldName>IP_REPOSITORY</FieldName>
            <DataType>Record</DataType>
            <Length>4</Length>
            <ChangeAbility>Always</ChangeAbility>
            <IsFormattedBySelectorRecord>false</IsFormattedBySelectorRecord>
            <IsFormattedByRecord>true</IsFormattedByRecord>
            <FieldFormatRecordName/>
            <FieldFormatDefinitionRecordName/>
            <SearchKeyRecord>DiskHistoryDef</SearchKeyRecord>
            <DefinitionRecordName>IP_AnalogDef</DefinitionRecordName>
          </IP21RecordField>
          <IP21RecordField>
            <FieldName>IP_ARCHIVING</FieldName>
            <DataType>Integer</DataType>
            <Length>1026</Length>
            <ChangeAbility>Usable</ChangeAbility>
            <IsFormattedBySelectorRecord>true</IsFormattedBySelectorRecord>
            <IsFormattedByRecord>false</IsFormattedByRecord>
            <FieldFormatRecordName>PAUSE/OFF/ON</FieldFormatRecordName>
            <FieldFormatDefinitionRecordName>Select6Def</FieldFormatDefinitionRecordName>
            <SearchKeyRecord/>
            <DefinitionRecordName>IP_AnalogDef</DefinitionRecordName>
          </IP21RecordField>
          <IP21RecordField>
            <FieldName>IP_TREND_SEQ_#</FieldName>
            <DataType>Integer</DataType>
            <Length>95</Length>
            <ChangeAbility>Never</ChangeAbility>
            <IsFormattedBySelectorRecord>false</IsFormattedBySelectorRecord>
            <IsFormattedByRecord>false</IsFormattedByRecord>
            <FieldFormatRecordName>I11</FieldFormatRecordName>
            <FieldFormatDefinitionRecordName>IntegerFormatDef</FieldFormatDefinitionRecordName>
            <SearchKeyRecord/>
            <DefinitionRecordName>IP_AnalogDef</DefinitionRecordName>
          </IP21RecordField>
          <IP21RecordField>
            <FieldName>IP_HISTORY_STATUS</FieldName>
            <DataType>Integer</DataType>
            <Length>5</Length>
            <ChangeAbility>Never</ChangeAbility>
            <IsFormattedBySelectorRecord>true</IsFormattedBySelectorRecord>
            <IsFormattedByRecord>false</IsFormattedByRecord>
            <FieldFormatRecordName>D-H-STATUSES</FieldFormatRecordName>
            <FieldFormatDefinitionRecordName>Select20Def</FieldFormatDefinitionRecordName>
            <SearchKeyRecord/>
            <DefinitionRecordName>IP_AnalogDef</DefinitionRecordName>
          </IP21RecordField>
          <IP21RecordField>
            <FieldName>IP_TYPE_NUMBER</FieldName>
            <DataType>Integer</DataType>
            <Length>8</Length>
            <ChangeAbility>Never</ChangeAbility>
            <IsFormattedBySelectorRecord>false</IsFormattedBySelectorRecord>
            <IsFormattedByRecord>false</IsFormattedByRecord>
            <FieldFormatRecordName>I 3</FieldFormatRecordName>
            <FieldFormatDefinitionRecordName>IntegerFormatDef</FieldFormatDefinitionRecordName>
            <SearchKeyRecord/>
            <DefinitionRecordName>IP_AnalogDef</DefinitionRecordName>
          </IP21RecordField>
          <IP21RecordField>
            <FieldName>IP_#_OF_BF_VALUES</FieldName>
            <DataType>Repeat Area</DataType>
            <Length>7</Length>
            <ChangeAbility>Always</ChangeAbility>
            <IsFormattedBySelectorRecord>false</IsFormattedBySelectorRecord>
            <IsFormattedByRecord>false</IsFormattedByRecord>
            <FieldFormatRecordName>I 3</FieldFormatRecordName>
            <FieldFormatDefinitionRecordName>IntegerFormatDef</FieldFormatDefinitionRecordName>
            <SearchKeyRecord/>
            <DefinitionRecordName>IP_AnalogDef</DefinitionRecordName>
          </IP21RecordField>
          <IP21RecordField>
            <FieldName>IP_BF_REPOSITORY</FieldName>
            <DataType>Record</DataType>
            <Length>4</Length>
            <ChangeAbility>Always</ChangeAbility>
            <IsFormattedBySelectorRecord>false</IsFormattedBySelectorRecord>
            <IsFormattedByRecord>true</IsFormattedByRecord>
            <FieldFormatRecordName/>
            <FieldFormatDefinitionRecordName/>
            <SearchKeyRecord>DiskHistoryDef</SearchKeyRecord>
            <DefinitionRecordName>IP_AnalogDef</DefinitionRecordName>
          </IP21RecordField>
          <IP21RecordField>
            <FieldName>IP_BF_ARCHIVING</FieldName>
            <DataType>Integer</DataType>
            <Length>1026</Length>
            <ChangeAbility>Usable</ChangeAbility>
            <IsFormattedBySelectorRecord>true</IsFormattedBySelectorRecord>
            <IsFormattedByRecord>false</IsFormattedByRecord>
            <FieldFormatRecordName>PAUSE/OFF/ON</FieldFormatRecordName>
            <FieldFormatDefinitionRecordName>Select6Def</FieldFormatDefinitionRecordName>
            <SearchKeyRecord/>
            <DefinitionRecordName>IP_AnalogDef</DefinitionRecordName>
          </IP21RecordField>
          <IP21RecordField>
            <FieldName>IP_BF_HISTORY_STATUS</FieldName>
            <DataType>Integer</DataType>
            <Length>5</Length>
            <ChangeAbility>Never</ChangeAbility>
            <IsFormattedBySelectorRecord>true</IsFormattedBySelectorRecord>
            <IsFormattedByRecord>false</IsFormattedByRecord>
            <FieldFormatRecordName>D-H-STATUSES</FieldFormatRecordName>
            <FieldFormatDefinitionRecordName>Select20Def</FieldFormatDefinitionRecordName>
            <SearchKeyRecord/>
            <DefinitionRecordName>IP_AnalogDef</DefinitionRecordName>
          </IP21RecordField>
          <IP21RecordField>
            <FieldName>IP_BF_SEQ_NUMBER</FieldName>
            <DataType>Integer</DataType>
            <Length>95</Length>
            <ChangeAbility>Never</ChangeAbility>
            <IsFormattedBySelectorRecord>false</IsFormattedBySelectorRecord>
            <IsFormattedByRecord>false</IsFormattedByRecord>
            <FieldFormatRecordName>I11</FieldFormatRecordName>
            <FieldFormatDefinitionRecordName>IntegerFormatDef</FieldFormatDefinitionRecordName>
            <SearchKeyRecord/>
            <DefinitionRecordName>IP_AnalogDef</DefinitionRecordName>
          </IP21RecordField>
          <IP21RecordField>
            <FieldName>IP_ALARM_REPOSITORY</FieldName>
            <DataType>Record</DataType>
            <Length>4</Length>
            <ChangeAbility>Always</ChangeAbility>
            <IsFormattedBySelectorRecord>false</IsFormattedBySelectorRecord>
            <IsFormattedByRecord>true</IsFormattedByRecord>
            <FieldFormatRecordName/>
            <FieldFormatDefinitionRecordName/>
            <SearchKeyRecord>DiskHistoryDef</SearchKeyRecord>
            <DefinitionRecordName>IP_AnalogDef</DefinitionRecordName>
          </IP21RecordField>
          <IP21RecordField>
            <FieldName>IP_ALARM_ARCHIVING</FieldName>
            <DataType>Integer</DataType>
            <Length>1026</Length>
            <ChangeAbility>Usable</ChangeAbility>
            <IsFormattedBySelectorRecord>true</IsFormattedBySelectorRecord>
            <IsFormattedByRecord>false</IsFormattedByRecord>
            <FieldFormatRecordName>PAUSE/OFF/ON</FieldFormatRecordName>
            <FieldFormatDefinitionRecordName>Select6Def</FieldFormatDefinitionRecordName>
            <SearchKeyRecord/>
            <DefinitionRecordName>IP_AnalogDef</DefinitionRecordName>
          </IP21RecordField>
          <IP21RecordField>
            <FieldName>IP_ALARM_HIST_STATUS</FieldName>
            <DataType>Integer</DataType>
            <Length>5</Length>
            <ChangeAbility>Always</ChangeAbility>
            <IsFormattedBySelectorRecord>true</IsFormattedBySelectorRecord>
            <IsFormattedByRecord>false</IsFormattedByRecord>
            <FieldFormatRecordName>D-H-STATUSES</FieldFormatRecordName>
            <FieldFormatDefinitionRecordName>Select20Def</FieldFormatDefinitionRecordName>
            <SearchKeyRecord/>
            <DefinitionRecordName>IP_AnalogDef</DefinitionRecordName>
          </IP21RecordField>
          <IP21RecordField>
            <FieldName>IP_ALARM_SEQ_NUMBER</FieldName>
            <DataType>Integer</DataType>
            <Length>95</Length>
            <ChangeAbility>Never</ChangeAbility>
            <IsFormattedBySelectorRecord>false</IsFormattedBySelectorRecord>
            <IsFormattedByRecord>false</IsFormattedByRecord>
            <FieldFormatRecordName>I11</FieldFormatRecordName>
            <FieldFormatDefinitionRecordName>IntegerFormatDef</FieldFormatDefinitionRecordName>
            <SearchKeyRecord/>
            <DefinitionRecordName>IP_AnalogDef</DefinitionRecordName>
          </IP21RecordField>
          <IP21RecordField>
            <FieldName>IP_#_OF_ALARM_VALUES</FieldName>
            <DataType>Repeat Area</DataType>
            <Length>14</Length>
            <ChangeAbility>Always</ChangeAbility>
            <IsFormattedBySelectorRecord>false</IsFormattedBySelectorRecord>
            <IsFormattedByRecord>false</IsFormattedByRecord>
            <FieldFormatRecordName>I 3</FieldFormatRecordName>
            <FieldFormatDefinitionRecordName>IntegerFormatDef</FieldFormatDefinitionRecordName>
            <SearchKeyRecord/>
            <DefinitionRecordName>IP_AnalogDef</DefinitionRecordName>
          </IP21RecordField>
          <IP21RecordField>
            <FieldName>IP_BF_MAX_VALUE</FieldName>
            <DataType>Real</DataType>
            <Length>4</Length>
            <ChangeAbility>Never</ChangeAbility>
            <IsFormattedBySelectorRecord>false</IsFormattedBySelectorRecord>
            <IsFormattedByRecord>false</IsFormattedByRecord>
            <FieldFormatRecordName>IP_VALUE_FORMAT</FieldFormatRecordName>
            <FieldFormatDefinitionRecordName>FieldLongNameDef</FieldFormatDefinitionRecordName>
            <SearchKeyRecord/>
            <DefinitionRecordName>IP_AnalogDef</DefinitionRecordName>
          </IP21RecordField>
          <IP21RecordField>
            <FieldName>IP_BF_MAX_TIME</FieldName>
            <DataType>Time Stamp</DataType>
            <Length>6</Length>
            <ChangeAbility>Never</ChangeAbility>
            <IsFormattedBySelectorRecord>false</IsFormattedBySelectorRecord>
            <IsFormattedByRecord>false</IsFormattedByRecord>
            <FieldFormatRecordName>TS20</FieldFormatRecordName>
            <FieldFormatDefinitionRecordName>TimeStampFormDef</FieldFormatDefinitionRecordName>
            <SearchKeyRecord/>
            <DefinitionRecordName>IP_AnalogDef</DefinitionRecordName>
          </IP21RecordField>
          <IP21RecordField>
            <FieldName>IP_BF_MAX_QUALITY</FieldName>
            <DataType>Integer</DataType>
            <Length>16</Length>
            <ChangeAbility>Never</ChangeAbility>
            <IsFormattedBySelectorRecord>true</IsFormattedBySelectorRecord>
            <IsFormattedByRecord>false</IsFormattedByRecord>
            <FieldFormatRecordName>QUALITY-STATUSES</FieldFormatRecordName>
            <FieldFormatDefinitionRecordName>QualityStatusDef</FieldFormatDefinitionRecordName>
            <SearchKeyRecord>QUALITY-STATUSES</SearchKeyRecord>
            <DefinitionRecordName>IP_AnalogDef</DefinitionRecordName>
          </IP21RecordField>
          <IP21RecordField>
            <FieldName>IP_BF_MIN_VALUE</FieldName>
            <DataType>Real</DataType>
            <Length>4</Length>
            <ChangeAbility>Never</ChangeAbility>
            <IsFormattedBySelectorRecord>false</IsFormattedBySelectorRecord>
            <IsFormattedByRecord>false</IsFormattedByRecord>
            <FieldFormatRecordName>IP_VALUE_FORMAT</FieldFormatRecordName>
            <FieldFormatDefinitionRecordName>FieldLongNameDef</FieldFormatDefinitionRecordName>
            <SearchKeyRecord/>
            <DefinitionRecordName>IP_AnalogDef</DefinitionRecordName>
          </IP21RecordField>
          <IP21RecordField>
            <FieldName>IP_BF_MIN_TIME</FieldName>
            <DataType>Time Stamp</DataType>
            <Length>6</Length>
            <ChangeAbility>Never</ChangeAbility>
            <IsFormattedBySelectorRecord>false</IsFormattedBySelectorRecord>
            <IsFormattedByRecord>false</IsFormattedByRecord>
            <FieldFormatRecordName>TS20</FieldFormatRecordName>
            <FieldFormatDefinitionRecordName>TimeStampFormDef</FieldFormatDefinitionRecordName>
            <SearchKeyRecord/>
            <DefinitionRecordName>IP_AnalogDef</DefinitionRecordName>
          </IP21RecordField>
          <IP21RecordField>
            <FieldName>IP_BF_MIN_QUALITY</FieldName>
            <DataType>Integer</DataType>
            <Length>16</Length>
            <ChangeAbility>Never</ChangeAbility>
            <IsFormattedBySelectorRecord>true</IsFormattedBySelectorRecord>
            <IsFormattedByRecord>false</IsFormattedByRecord>
            <FieldFormatRecordName>QUALITY-STATUSES</FieldFormatRecordName>
            <FieldFormatDefinitionRecordName>QualityStatusDef</FieldFormatDefinitionRecordName>
            <SearchKeyRecord>QUALITY-STATUSES</SearchKeyRecord>
            <DefinitionRecordName>IP_AnalogDef</DefinitionRecordName>
          </IP21RecordField>
          <IP21RecordField>
            <FieldName>IP_BF_BAD_VALUE</FieldName>
            <DataType>Real</DataType>
            <Length>4</Length>
            <ChangeAbility>Never</ChangeAbility>
            <IsFormattedBySelectorRecord>false</IsFormattedBySelectorRecord>
            <IsFormattedByRecord>false</IsFormattedByRecord>
            <FieldFormatRecordName>IP_VALUE_FORMAT</FieldFormatRecordName>
            <FieldFormatDefinitionRecordName>FieldLongNameDef</FieldFormatDefinitionRecordName>
            <SearchKeyRecord/>
            <DefinitionRecordName>IP_AnalogDef</DefinitionRecordName>
          </IP21RecordField>
          <IP21RecordField>
            <FieldName>IP_BF_BAD_TIME</FieldName>
            <DataType>Time Stamp</DataType>
            <Length>6</Length>
            <ChangeAbility>Never</ChangeAbility>
            <IsFormattedBySelectorRecord>false</IsFormattedBySelectorRecord>
            <IsFormattedByRecord>false</IsFormattedByRecord>
            <FieldFormatRecordName>TS20</FieldFormatRecordName>
            <FieldFormatDefinitionRecordName>TimeStampFormDef</FieldFormatDefinitionRecordName>
            <SearchKeyRecord/>
            <DefinitionRecordName>IP_AnalogDef</DefinitionRecordName>
          </IP21RecordField>
          <IP21RecordField>
            <FieldName>IP_BF_BAD_QUALITY</FieldName>
            <DataType>Integer</DataType>
            <Length>16</Length>
            <ChangeAbility>Never</ChangeAbility>
            <IsFormattedBySelectorRecord>true</IsFormattedBySelectorRecord>
            <IsFormattedByRecord>false</IsFormattedByRecord>
            <FieldFormatRecordName>QUALITY-STATUSES</FieldFormatRecordName>
            <FieldFormatDefinitionRecordName>QualityStatusDef</FieldFormatDefinitionRecordName>
            <SearchKeyRecord>QUALITY-STATUSES</SearchKeyRecord>
            <DefinitionRecordName>IP_AnalogDef</DefinitionRecordName>
          </IP21RecordField>
          <IP21RecordField>
            <FieldName>IP_BF_LAST_VALUE</FieldName>
            <DataType>Real</DataType>
            <Length>4</Length>
            <ChangeAbility>Never</ChangeAbility>
            <IsFormattedBySelectorRecord>false</IsFormattedBySelectorRecord>
            <IsFormattedByRecord>false</IsFormattedByRecord>
            <FieldFormatRecordName>IP_VALUE_FORMAT</FieldFormatRecordName>
            <FieldFormatDefinitionRecordName>FieldLongNameDef</FieldFormatDefinitionRecordName>
            <SearchKeyRecord/>
            <DefinitionRecordName>IP_AnalogDef</DefinitionRecordName>
          </IP21RecordField>
          <IP21RecordField>
            <FieldName>IP_BF_LAST_TIME</FieldName>
            <DataType>Time Stamp</DataType>
            <Length>6</Length>
            <ChangeAbility>Never</ChangeAbility>
            <IsFormattedBySelectorRecord>false</IsFormattedBySelectorRecord>
            <IsFormattedByRecord>false</IsFormattedByRecord>
            <FieldFormatRecordName>TS20</FieldFormatRecordName>
            <FieldFormatDefinitionRecordName>TimeStampFormDef</FieldFormatDefinitionRecordName>
            <SearchKeyRecord/>
            <DefinitionRecordName>IP_AnalogDef</DefinitionRecordName>
          </IP21RecordField>
          <IP21RecordField>
            <FieldName>IP_BF_LAST_QUALITY</FieldName>
            <DataType>Integer</DataType>
            <Length>16</Length>
            <ChangeAbility>Never</ChangeAbility>
            <IsFormattedBySelectorRecord>true</IsFormattedBySelectorRecord>
            <IsFormattedByRecord>false</IsFormattedByRecord>
            <FieldFormatRecordName>QUALITY-STATUSES</FieldFormatRecordName>
            <FieldFormatDefinitionRecordName>QualityStatusDef</FieldFormatDefinitionRecordName>
            <SearchKeyRecord>QUALITY-STATUSES</SearchKeyRecord>
            <DefinitionRecordName>IP_AnalogDef</DefinitionRecordName>
          </IP21RecordField>
          <IP21RecordField>
            <FieldName>IP_BF_SHIFT</FieldName>
            <DataType>Integer</DataType>
            <Length>65</Length>
            <ChangeAbility>Never</ChangeAbility>
            <IsFormattedBySelectorRecord>false</IsFormattedBySelectorRecord>
            <IsFormattedByRecord>false</IsFormattedByRecord>
            <FieldFormatRecordName>I 2</FieldFormatRecordName>
            <FieldFormatDefinitionRecordName>IntegerFormatDef</FieldFormatDefinitionRecordName>
            <SearchKeyRecord/>
            <DefinitionRecordName>IP_AnalogDef</DefinitionRecordName>
          </IP21RecordField>
        </DefinitionRecordFields>
        <DefinitionRecordRepeatAreas/>
        <MapRecordName>IP_AnalogMap</MapRecordName>
      </IP21DefinitionRecord>
      <IP21DefinitionRecord>
        <DefinitionRecordName>IP_TagTypeDef</DefinitionRecordName>
        <DefinitionRecords>
          <IP21Record>
            <RecordName>IP_AnalogTypes</RecordName>
            <DefinitionRecordName>IP_TagTypeDef</DefinitionRecordName>
            <RecordFields>
              <IP21RecordField>
                <FieldName>1ST_SELECTION_VALUE</FieldName>
                <Value>0</Value>
                <Length>0</Length>
                <ChangeAbility>Never</ChangeAbility>
                <IsFormattedBySelectorRecord>false</IsFormattedBySelectorRecord>
                <IsFormattedByRecord>false</IsFormattedByRecord>
                <FieldFormatDefinitionRecordName/>
              </IP21RecordField>
            </RecordFields>
            <RecordRepeatAreas>
              <IP21RecordRepeatArea>
                <RepeatAreaIndex>0</RepeatAreaIndex>
                <IsHistoryRepeatArea>false</IsHistoryRepeatArea>
                <RepeatAreaFieldName>#_OF_SELECTIONS</RepeatAreaFieldName>
                <RepeatAreaFields>
                  <IP21RecordField>
                    <FieldName>SELECT_DESCRIPTION</FieldName>
                    <Value>Analog</Value>
                    <Length>0</Length>
                    <ChangeAbility>Never</ChangeAbility>
                    <IsFormattedBySelectorRecord>false</IsFormattedBySelectorRecord>
                    <IsFormattedByRecord>false</IsFormattedByRecord>
                    <FieldFormatDefinitionRecordName/>
                  </IP21RecordField>
                </RepeatAreaFields>
              </IP21RecordRepeatArea>
            </RecordRepeatAreas>
            <USABLE>false</USABLE>
          </IP21Record>
        </DefinitionRecords>
        <DefinitionRecordFields>
          <IP21RecordField>
            <FieldName>NAME</FieldName>
            <DataType>Character</DataType>
            <Length>16</Length>
            <ChangeAbility>Always</ChangeAbility>
            <IsFormattedBySelectorRecord>false</IsFormattedBySelectorRecord>
            <IsFormattedByRecord>false</IsFormattedByRecord>
            <FieldFormatRecordName/>
            <FieldFormatDefinitionRecordName/>
            <SearchKeyRecord/>
            <DefinitionRecordName>IP_TagTypeDef</DefinitionRecordName>
          </IP21RecordField>
          <IP21RecordField>
            <FieldName>#_OF_SELECTIONS</FieldName>
            <DataType>Repeat Area</DataType>
            <Length>5</Length>
            <ChangeAbility>UnUsable</ChangeAbility>
            <IsFormattedBySelectorRecord>false</IsFormattedBySelectorRecord>
            <IsFormattedByRecord>false</IsFormattedByRecord>
            <FieldFormatRecordName>I 3</FieldFormatRecordName>
            <FieldFormatDefinitionRecordName>IntegerFormatDef</FieldFormatDefinitionRecordName>
            <SearchKeyRecord/>
            <DefinitionRecordName>IP_TagTypeDef</DefinitionRecordName>
          </IP21RecordField>
          <IP21RecordField>
            <FieldName>1st_SELECTION_VALUE</FieldName>
            <DataType>Integer</DataType>
            <Length>16</Length>
            <ChangeAbility>UnUsable</ChangeAbility>
            <IsFormattedBySelectorRecord>false</IsFormattedBySelectorRecord>
            <IsFormattedByRecord>false</IsFormattedByRecord>
            <FieldFormatRecordName>I 3</FieldFormatRecordName>
            <FieldFormatDefinitionRecordName>IntegerFormatDef</FieldFormatDefinitionRecordName>
            <SearchKeyRecord/>
            <DefinitionRecordName>IP_TagTypeDef</DefinitionRecordName>
          </IP21RecordField>
        </DefinitionRecordFields>
        <DefinitionRecordRepeatAreas/>
        <MapRecordName/>
      </IP21DefinitionRecord>
      <IP21DefinitionRecord>
        <DefinitionRecordName>IntegerFormatDef</DefinitionRecordName>
        <DefinitionRecords>
          <IP21Record>
            <RecordName>Z 9</RecordName>
            <DefinitionRecordName>IntegerFormatDef</DefinitionRecordName>
            <RecordFields/>
            <RecordRepeatAreas/>
            <USABLE>false</USABLE>
          </IP21Record>
          <IP21Record>
            <RecordName>Z 5</RecordName>
            <DefinitionRecordName>IntegerFormatDef</DefinitionRecordName>
            <RecordFields/>
            <RecordRepeatAreas/>
            <USABLE>false</USABLE>
          </IP21Record>
          <IP21Record>
            <RecordName>Z 3</RecordName>
            <DefinitionRecordName>IntegerFormatDef</DefinitionRecordName>
            <RecordFields/>
            <RecordRepeatAreas/>
            <USABLE>false</USABLE>
          </IP21Record>
          <IP21Record>
            <RecordName>Z 1</RecordName>
            <DefinitionRecordName>IntegerFormatDef</DefinitionRecordName>
            <RecordFields/>
            <RecordRepeatAreas/>
            <USABLE>false</USABLE>
          </IP21Record>
          <IP21Record>
            <RecordName>UZ 4</RecordName>
            <DefinitionRecordName>IntegerFormatDef</DefinitionRecordName>
            <RecordFields/>
            <RecordRepeatAreas/>
            <USABLE>false</USABLE>
          </IP21Record>
          <IP21Record>
            <RecordName>UI 3</RecordName>
            <DefinitionRecordName>IntegerFormatDef</DefinitionRecordName>
            <RecordFields/>
            <RecordRepeatAreas/>
            <USABLE>false</USABLE>
          </IP21Record>
          <IP21Record>
            <RecordName>UI 2</RecordName>
            <DefinitionRecordName>IntegerFormatDef</DefinitionRecordName>
            <RecordFields/>
            <RecordRepeatAreas/>
            <USABLE>false</USABLE>
          </IP21Record>
          <IP21Record>
            <RecordName>UB7</RecordName>
            <DefinitionRecordName>IntegerFormatDef</DefinitionRecordName>
            <RecordFields/>
            <RecordRepeatAreas/>
            <USABLE>false</USABLE>
          </IP21Record>
          <IP21Record>
            <RecordName>UB30</RecordName>
            <DefinitionRecordName>IntegerFormatDef</DefinitionRecordName>
            <RecordFields/>
            <RecordRepeatAreas/>
            <USABLE>false</USABLE>
          </IP21Record>
          <IP21Record>
            <RecordName>UB 32</RecordName>
            <DefinitionRecordName>IntegerFormatDef</DefinitionRecordName>
            <RecordFields/>
            <RecordRepeatAreas/>
            <USABLE>false</USABLE>
          </IP21Record>
          <IP21Record>
            <RecordName>RT14</RecordName>
            <DefinitionRecordName>IntegerFormatDef</DefinitionRecordName>
            <RecordFields/>
            <RecordRepeatAreas/>
            <USABLE>false</USABLE>
          </IP21Record>
          <IP21Record>
            <RecordName>RM 7</RecordName>
            <DefinitionRecordName>IntegerFormatDef</DefinitionRecordName>
            <RecordFields/>
            <RecordRepeatAreas/>
            <USABLE>false</USABLE>
          </IP21Record>
          <IP21Record>
            <RecordName>I20</RecordName>
            <DefinitionRecordName>IntegerFormatDef</DefinitionRecordName>
            <RecordFields/>
            <RecordRepeatAreas/>
            <USABLE>false</USABLE>
          </IP21Record>
          <IP21Record>
            <RecordName>I11</RecordName>
            <DefinitionRecordName>IntegerFormatDef</DefinitionRecordName>
            <RecordFields/>
            <RecordRepeatAreas/>
            <USABLE>false</USABLE>
          </IP21Record>
          <IP21Record>
            <RecordName>I 6</RecordName>
            <DefinitionRecordName>IntegerFormatDef</DefinitionRecordName>
            <RecordFields/>
            <RecordRepeatAreas/>
            <USABLE>false</USABLE>
          </IP21Record>
          <IP21Record>
            <RecordName>I 5</RecordName>
            <DefinitionRecordName>IntegerFormatDef</DefinitionRecordName>
            <RecordFields/>
            <RecordRepeatAreas/>
            <USABLE>false</USABLE>
          </IP21Record>
          <IP21Record>
            <RecordName>I 4</RecordName>
            <DefinitionRecordName>IntegerFormatDef</DefinitionRecordName>
            <RecordFields/>
            <RecordRepeatAreas/>
            <USABLE>false</USABLE>
          </IP21Record>
          <IP21Record>
            <RecordName>I 3</RecordName>
            <DefinitionRecordName>IntegerFormatDef</DefinitionRecordName>
            <RecordFields/>
            <RecordRepeatAreas/>
            <USABLE>false</USABLE>
          </IP21Record>
          <IP21Record>
            <RecordName>I 2</RecordName>
            <DefinitionRecordName>IntegerFormatDef</DefinitionRecordName>
            <RecordFields/>
            <RecordRepeatAreas/>
            <USABLE>false</USABLE>
          </IP21Record>
          <IP21Record>
            <RecordName>DT14</RecordName>
            <DefinitionRecordName>IntegerFormatDef</DefinitionRecordName>
            <RecordFields/>
            <RecordRepeatAreas/>
            <USABLE>false</USABLE>
          </IP21Record>
          <IP21Record>
            <RecordName>DT12</RecordName>
            <DefinitionRecordName>IntegerFormatDef</DefinitionRecordName>
            <RecordFields/>
            <RecordRepeatAreas/>
            <USABLE>false</USABLE>
          </IP21Record>
          <IP21Record>
            <RecordName>DT10</RecordName>
            <DefinitionRecordName>IntegerFormatDef</DefinitionRecordName>
            <RecordFields/>
            <RecordRepeatAreas/>
            <USABLE>false</USABLE>
          </IP21Record>
          <IP21Record>
            <RecordName>DS12</RecordName>
            <DefinitionRecordName>IntegerFormatDef</DefinitionRecordName>
            <RecordFields/>
            <RecordRepeatAreas/>
            <USABLE>false</USABLE>
          </IP21Record>
          <IP21Record>
            <RecordName>DS10</RecordName>
            <DefinitionRecordName>IntegerFormatDef</DefinitionRecordName>
            <RecordFields/>
            <RecordRepeatAreas/>
            <USABLE>false</USABLE>
          </IP21Record>
          <IP21Record>
            <RecordName>DS 8</RecordName>
            <DefinitionRecordName>IntegerFormatDef</DefinitionRecordName>
            <RecordFields/>
            <RecordRepeatAreas/>
            <USABLE>false</USABLE>
          </IP21Record>
          <IP21Record>
            <RecordName>DM 9</RecordName>
            <DefinitionRecordName>IntegerFormatDef</DefinitionRecordName>
            <RecordFields/>
            <RecordRepeatAreas/>
            <USABLE>false</USABLE>
          </IP21Record>
          <IP21Record>
            <RecordName>DM 7</RecordName>
            <DefinitionRecordName>IntegerFormatDef</DefinitionRecordName>
            <RecordFields/>
            <RecordRepeatAreas/>
            <USABLE>false</USABLE>
          </IP21Record>
          <IP21Record>
            <RecordName>DM 5</RecordName>
            <DefinitionRecordName>IntegerFormatDef</DefinitionRecordName>
            <RecordFields/>
            <RecordRepeatAreas/>
            <USABLE>false</USABLE>
          </IP21Record>
        </DefinitionRecords>
        <DefinitionRecordFields>
          <IP21RecordField>
            <FieldName>NAME</FieldName>
            <DataType>Character</DataType>
            <Length>6</Length>
            <ChangeAbility>Always</ChangeAbility>
            <IsFormattedBySelectorRecord>false</IsFormattedBySelectorRecord>
            <IsFormattedByRecord>false</IsFormattedByRecord>
            <FieldFormatRecordName/>
            <FieldFormatDefinitionRecordName/>
            <SearchKeyRecord/>
            <DefinitionRecordName>IntegerFormatDef</DefinitionRecordName>
          </IP21RecordField>
          <IP21RecordField>
            <FieldName>DISPLAY_RADIX_CODE</FieldName>
            <DataType>Integer</DataType>
            <Length>8</Length>
            <ChangeAbility>Always</ChangeAbility>
            <IsFormattedBySelectorRecord>false</IsFormattedBySelectorRecord>
            <IsFormattedByRecord>false</IsFormattedByRecord>
            <FieldFormatRecordName>I 3</FieldFormatRecordName>
            <FieldFormatDefinitionRecordName>IntegerFormatDef</FieldFormatDefinitionRecordName>
            <SearchKeyRecord/>
            <DefinitionRecordName>IntegerFormatDef</DefinitionRecordName>
          </IP21RecordField>
          <IP21RecordField>
            <FieldName>DISPLAY_LENGTH</FieldName>
            <DataType>Integer</DataType>
            <Length>71</Length>
            <ChangeAbility>Always</ChangeAbility>
            <IsFormattedBySelectorRecord>false</IsFormattedBySelectorRecord>
            <IsFormattedByRecord>false</IsFormattedByRecord>
            <FieldFormatRecordName>I 2</FieldFormatRecordName>
            <FieldFormatDefinitionRecordName>IntegerFormatDef</FieldFormatDefinitionRecordName>
            <SearchKeyRecord/>
            <DefinitionRecordName>IntegerFormatDef</DefinitionRecordName>
          </IP21RecordField>
        </DefinitionRecordFields>
        <DefinitionRecordRepeatAreas/>
        <MapRecordName/>
      </IP21DefinitionRecord>
      <IP21DefinitionRecord>
        <DefinitionRecordName>IoDeviceRecDef</DefinitionRecordName>
        <DefinitionRecords>
          <IP21Record>
            <RecordName>OPC1</RecordName>
            <DefinitionRecordName>IoDeviceRecDef</DefinitionRecordName>
            <RecordFields/>
            <RecordRepeatAreas/>
            <USABLE>false</USABLE>
          </IP21Record>
          <IP21Record>
            <RecordName>OPC2</RecordName>
            <DefinitionRecordName>IoDeviceRecDef</DefinitionRecordName>
            <RecordFields/>
            <RecordRepeatAreas/>
            <USABLE>false</USABLE>
          </IP21Record>
        </DefinitionRecords>
        <DefinitionRecordFields>
          <IP21RecordField>
            <FieldName>IO_ASYNC?</FieldName>
            <DataType>Integer</DataType>
            <Length>65</Length>
            <ChangeAbility>Always</ChangeAbility>
            <IsFormattedBySelectorRecord>true</IsFormattedBySelectorRecord>
            <IsFormattedByRecord>false</IsFormattedByRecord>
            <FieldFormatRecordName>NO/YES</FieldFormatRecordName>
            <FieldFormatDefinitionRecordName>Select3Def</FieldFormatDefinitionRecordName>
            <SearchKeyRecord/>
            <DefinitionRecordName>IoDeviceRecDef</DefinitionRecordName>
          </IP21RecordField>
          <IP21RecordField>
            <FieldName>IO_ASYNC_EXECUTABLE</FieldName>
            <DataType>Character</DataType>
            <Length>64</Length>
            <ChangeAbility>Always</ChangeAbility>
            <IsFormattedBySelectorRecord>false</IsFormattedBySelectorRecord>
            <IsFormattedByRecord>false</IsFormattedByRecord>
            <FieldFormatRecordName/>
            <FieldFormatDefinitionRecordName/>
            <SearchKeyRecord/>
            <DefinitionRecordName>IoDeviceRecDef</DefinitionRecordName>
          </IP21RecordField>
          <IP21RecordField>
            <FieldName>IO_ASYNC_TASK</FieldName>
            <DataType>Character</DataType>
            <Length>22</Length>
            <ChangeAbility>Always</ChangeAbility>
            <IsFormattedBySelectorRecord>false</IsFormattedBySelectorRecord>
            <IsFormattedByRecord>false</IsFormattedByRecord>
            <FieldFormatRecordName/>
            <FieldFormatDefinitionRecordName/>
            <SearchKeyRecord/>
            <DefinitionRecordName>IoDeviceRecDef</DefinitionRecordName>
          </IP21RecordField>
          <IP21RecordField>
            <FieldName>IO_MAIN_TASK</FieldName>
            <DataType>Record</DataType>
            <Length>4</Length>
            <ChangeAbility>UnUsable</ChangeAbility>
            <IsFormattedBySelectorRecord>false</IsFormattedBySelectorRecord>
            <IsFormattedByRecord>true</IsFormattedByRecord>
            <FieldFormatRecordName/>
            <FieldFormatDefinitionRecordName/>
            <SearchKeyRecord>IoExternalTskDef</SearchKeyRecord>
            <DefinitionRecordName>IoDeviceRecDef</DefinitionRecordName>
          </IP21RecordField>
          <IP21RecordField>
            <FieldName>IO_DEVICE_PROCESSING</FieldName>
            <DataType>Integer</DataType>
            <Length>65</Length>
            <ChangeAbility>Always</ChangeAbility>
            <IsFormattedBySelectorRecord>true</IsFormattedBySelectorRecord>
            <IsFormattedByRecord>false</IsFormattedByRecord>
            <FieldFormatRecordName>OFF/ON</FieldFormatRecordName>
            <FieldFormatDefinitionRecordName>Select3Def</FieldFormatDefinitionRecordName>
            <SearchKeyRecord/>
            <DefinitionRecordName>IoDeviceRecDef</DefinitionRecordName>
          </IP21RecordField>
          <IP21RecordField>
            <FieldName>IO_DLGP_NODE</FieldName>
            <DataType>Character</DataType>
            <Length>32</Length>
            <ChangeAbility>Always</ChangeAbility>
            <IsFormattedBySelectorRecord>false</IsFormattedBySelectorRecord>
            <IsFormattedByRecord>false</IsFormattedByRecord>
            <FieldFormatRecordName/>
            <FieldFormatDefinitionRecordName/>
            <SearchKeyRecord/>
            <DefinitionRecordName>IoDeviceRecDef</DefinitionRecordName>
          </IP21RecordField>
          <IP21RecordField>
            <FieldName>IO_DLGP_SERVICE</FieldName>
            <DataType>Character</DataType>
            <Length>32</Length>
            <ChangeAbility>Always</ChangeAbility>
            <IsFormattedBySelectorRecord>false</IsFormattedBySelectorRecord>
            <IsFormattedByRecord>false</IsFormattedByRecord>
            <FieldFormatRecordName/>
            <FieldFormatDefinitionRecordName/>
            <SearchKeyRecord/>
            <DefinitionRecordName>IoDeviceRecDef</DefinitionRecordName>
          </IP21RecordField>
          <IP21RecordField>
            <FieldName>IO_DLGP_SHUTDWN?</FieldName>
            <DataType>Integer</DataType>
            <Length>65</Length>
            <ChangeAbility>Always</ChangeAbility>
            <IsFormattedBySelectorRecord>true</IsFormattedBySelectorRecord>
            <IsFormattedByRecord>false</IsFormattedByRecord>
            <FieldFormatRecordName>NO/YES</FieldFormatRecordName>
            <FieldFormatDefinitionRecordName>Select3Def</FieldFormatDefinitionRecordName>
            <SearchKeyRecord/>
            <DefinitionRecordName>IoDeviceRecDef</DefinitionRecordName>
          </IP21RecordField>
          <IP21RecordField>
            <FieldName>IO_DLGP_SHUTDWN_PROC</FieldName>
            <DataType>Character</DataType>
            <Length>64</Length>
            <ChangeAbility>Always</ChangeAbility>
            <IsFormattedBySelectorRecord>false</IsFormattedBySelectorRecord>
            <IsFormattedByRecord>false</IsFormattedByRecord>
            <FieldFormatRecordName/>
            <FieldFormatDefinitionRecordName/>
            <SearchKeyRecord/>
            <DefinitionRecordName>IoDeviceRecDef</DefinitionRecordName>
          </IP21RecordField>
          <IP21RecordField>
            <FieldName>IO_DLGP_STARTUP?</FieldName>
            <DataType>Integer</DataType>
            <Length>65</Length>
            <ChangeAbility>Always</ChangeAbility>
            <IsFormattedBySelectorRecord>true</IsFormattedBySelectorRecord>
            <IsFormattedByRecord>false</IsFormattedByRecord>
            <FieldFormatRecordName>NO/YES</FieldFormatRecordName>
            <FieldFormatDefinitionRecordName>Select3Def</FieldFormatDefinitionRecordName>
            <SearchKeyRecord/>
            <DefinitionRecordName>IoDeviceRecDef</DefinitionRecordName>
          </IP21RecordField>
          <IP21RecordField>
            <FieldName>IO_DLGP_STARTUP_PROC</FieldName>
            <DataType>Character</DataType>
            <Length>64</Length>
            <ChangeAbility>Always</ChangeAbility>
            <IsFormattedBySelectorRecord>false</IsFormattedBySelectorRecord>
            <IsFormattedByRecord>false</IsFormattedByRecord>
            <FieldFormatRecordName/>
            <FieldFormatDefinitionRecordName/>
            <SearchKeyRecord/>
            <DefinitionRecordName>IoDeviceRecDef</DefinitionRecordName>
          </IP21RecordField>
          <IP21RecordField>
            <FieldName>IO_UNSOL?</FieldName>
            <DataType>Integer</DataType>
            <Length>65</Length>
            <ChangeAbility>Always</ChangeAbility>
            <IsFormattedBySelectorRecord>true</IsFormattedBySelectorRecord>
            <IsFormattedByRecord>false</IsFormattedByRecord>
            <FieldFormatRecordName>NO/YES</FieldFormatRecordName>
            <FieldFormatDefinitionRecordName>Select3Def</FieldFormatDefinitionRecordName>
            <SearchKeyRecord/>
            <DefinitionRecordName>IoDeviceRecDef</DefinitionRecordName>
          </IP21RecordField>
          <IP21RecordField>
            <FieldName>IO_UNSOL_EXECUTABLE</FieldName>
            <DataType>Character</DataType>
            <Length>64</Length>
            <ChangeAbility>Always</ChangeAbility>
            <IsFormattedBySelectorRecord>false</IsFormattedBySelectorRecord>
            <IsFormattedByRecord>false</IsFormattedByRecord>
            <FieldFormatRecordName/>
            <FieldFormatDefinitionRecordName/>
            <SearchKeyRecord/>
            <DefinitionRecordName>IoDeviceRecDef</DefinitionRecordName>
          </IP21RecordField>
          <IP21RecordField>
            <FieldName>IO_UNSOL_TASK</FieldName>
            <DataType>Character</DataType>
            <Length>22</Length>
            <ChangeAbility>Always</ChangeAbility>
            <IsFormattedBySelectorRecord>false</IsFormattedBySelectorRecord>
            <IsFormattedByRecord>false</IsFormattedByRecord>
            <FieldFormatRecordName/>
            <FieldFormatDefinitionRecordName/>
            <SearchKeyRecord/>
            <DefinitionRecordName>IoDeviceRecDef</DefinitionRecordName>
          </IP21RecordField>
          <IP21RecordField>
            <FieldName>IO_HIST_GAP_REAL_VAL</FieldName>
            <DataType>Real</DataType>
            <Length>8</Length>
            <ChangeAbility>Always</ChangeAbility>
            <IsFormattedBySelectorRecord>false</IsFormattedBySelectorRecord>
            <IsFormattedByRecord>false</IsFormattedByRecord>
            <FieldFormatRecordName>F 6. 2</FieldFormatRecordName>
            <FieldFormatDefinitionRecordName>RealFormatDef</FieldFormatDefinitionRecordName>
            <SearchKeyRecord/>
            <DefinitionRecordName>IoDeviceRecDef</DefinitionRecordName>
          </IP21RecordField>
          <IP21RecordField>
            <FieldName>NAME</FieldName>
            <DataType>Character</DataType>
            <Length>16</Length>
            <ChangeAbility>Always</ChangeAbility>
            <IsFormattedBySelectorRecord>false</IsFormattedBySelectorRecord>
            <IsFormattedByRecord>false</IsFormattedByRecord>
            <FieldFormatRecordName/>
            <FieldFormatDefinitionRecordName/>
            <SearchKeyRecord/>
            <DefinitionRecordName>IoDeviceRecDef</DefinitionRecordName>
          </IP21RecordField>
          <IP21RecordField>
            <FieldName>IO_HIST_GAP_INT_VAL</FieldName>
            <DataType>Integer</DataType>
            <Length>32</Length>
            <ChangeAbility>Always</ChangeAbility>
            <IsFormattedBySelectorRecord>false</IsFormattedBySelectorRecord>
            <IsFormattedByRecord>false</IsFormattedByRecord>
            <FieldFormatRecordName>I11</FieldFormatRecordName>
            <FieldFormatDefinitionRecordName>IntegerFormatDef</FieldFormatDefinitionRecordName>
            <SearchKeyRecord/>
            <DefinitionRecordName>IoDeviceRecDef</DefinitionRecordName>
          </IP21RecordField>
          <IP21RecordField>
            <FieldName>IO_HIST_GAP_ASC_VAL</FieldName>
            <DataType>Character</DataType>
            <Length>40</Length>
            <ChangeAbility>Always</ChangeAbility>
            <IsFormattedBySelectorRecord>false</IsFormattedBySelectorRecord>
            <IsFormattedByRecord>false</IsFormattedByRecord>
            <FieldFormatRecordName/>
            <FieldFormatDefinitionRecordName/>
            <SearchKeyRecord/>
            <DefinitionRecordName>IoDeviceRecDef</DefinitionRecordName>
          </IP21RecordField>
          <IP21RecordField>
            <FieldName>IO_HIST_GAP_ASC_LEN</FieldName>
            <DataType>Integer</DataType>
            <Length>80</Length>
            <ChangeAbility>Always</ChangeAbility>
            <IsFormattedBySelectorRecord>false</IsFormattedBySelectorRecord>
            <IsFormattedByRecord>false</IsFormattedByRecord>
            <FieldFormatRecordName>I 5</FieldFormatRecordName>
            <FieldFormatDefinitionRecordName>IntegerFormatDef</FieldFormatDefinitionRecordName>
            <SearchKeyRecord/>
            <DefinitionRecordName>IoDeviceRecDef</DefinitionRecordName>
          </IP21RecordField>
          <IP21RecordField>
            <FieldName>IO_HIST_GAP_DISPLAY</FieldName>
            <DataType>Integer</DataType>
            <Length>65</Length>
            <ChangeAbility>Always</ChangeAbility>
            <IsFormattedBySelectorRecord>true</IsFormattedBySelectorRecord>
            <IsFormattedByRecord>false</IsFormattedByRecord>
            <FieldFormatRecordName>Io-Gap-Display</FieldFormatRecordName>
            <FieldFormatDefinitionRecordName>Select24Def</FieldFormatDefinitionRecordName>
            <SearchKeyRecord/>
            <DefinitionRecordName>IoDeviceRecDef</DefinitionRecordName>
          </IP21RecordField>
          <IP21RecordField>
            <FieldName>IO_%_RECOVERY</FieldName>
            <DataType>Integer</DataType>
            <Length>72</Length>
            <ChangeAbility>Always</ChangeAbility>
            <IsFormattedBySelectorRecord>false</IsFormattedBySelectorRecord>
            <IsFormattedByRecord>false</IsFormattedByRecord>
            <FieldFormatRecordName>I 3</FieldFormatRecordName>
            <FieldFormatDefinitionRecordName>IntegerFormatDef</FieldFormatDefinitionRecordName>
            <SearchKeyRecord/>
            <DefinitionRecordName>IoDeviceRecDef</DefinitionRecordName>
          </IP21RecordField>
          <IP21RecordField>
            <FieldName>IO_CURRENT_GET_REC</FieldName>
            <DataType>Character</DataType>
            <Length>16</Length>
            <ChangeAbility>Always</ChangeAbility>
            <IsFormattedBySelectorRecord>false</IsFormattedBySelectorRecord>
            <IsFormattedByRecord>false</IsFormattedByRecord>
            <FieldFormatRecordName/>
            <FieldFormatDefinitionRecordName/>
            <SearchKeyRecord/>
            <DefinitionRecordName>IoDeviceRecDef</DefinitionRecordName>
          </IP21RecordField>
          <IP21RecordField>
            <FieldName>IO_#_TAGS_TO_RECOVER</FieldName>
            <DataType>Integer</DataType>
            <Length>95</Length>
            <ChangeAbility>Always</ChangeAbility>
            <IsFormattedBySelectorRecord>false</IsFormattedBySelectorRecord>
            <IsFormattedByRecord>false</IsFormattedByRecord>
            <FieldFormatRecordName>I 6</FieldFormatRecordName>
            <FieldFormatDefinitionRecordName>IntegerFormatDef</FieldFormatDefinitionRecordName>
            <SearchKeyRecord/>
            <DefinitionRecordName>IoDeviceRecDef</DefinitionRecordName>
          </IP21RecordField>
          <IP21RecordField>
            <FieldName>IO_STORE_ENABLE?</FieldName>
            <DataType>Integer</DataType>
            <Length>65</Length>
            <ChangeAbility>Always</ChangeAbility>
            <IsFormattedBySelectorRecord>true</IsFormattedBySelectorRecord>
            <IsFormattedByRecord>false</IsFormattedByRecord>
            <FieldFormatRecordName>NO/YES</FieldFormatRecordName>
            <FieldFormatDefinitionRecordName>Select3Def</FieldFormatDefinitionRecordName>
            <SearchKeyRecord/>
            <DefinitionRecordName>IoDeviceRecDef</DefinitionRecordName>
          </IP21RecordField>
          <IP21RecordField>
            <FieldName>IO_STORE_MAX_PERIOD</FieldName>
            <DataType>Integer</DataType>
            <Length>95</Length>
            <ChangeAbility>Always</ChangeAbility>
            <IsFormattedBySelectorRecord>false</IsFormattedBySelectorRecord>
            <IsFormattedByRecord>false</IsFormattedByRecord>
            <FieldFormatRecordName>DT14</FieldFormatRecordName>
            <FieldFormatDefinitionRecordName>IntegerFormatDef</FieldFormatDefinitionRecordName>
            <SearchKeyRecord/>
            <DefinitionRecordName>IoDeviceRecDef</DefinitionRecordName>
          </IP21RecordField>
          <IP21RecordField>
            <FieldName>IO_STORE_MAX_SIZE</FieldName>
            <DataType>Integer</DataType>
            <Length>95</Length>
            <ChangeAbility>Always</ChangeAbility>
            <IsFormattedBySelectorRecord>false</IsFormattedBySelectorRecord>
            <IsFormattedByRecord>false</IsFormattedByRecord>
            <FieldFormatRecordName>I11</FieldFormatRecordName>
            <FieldFormatDefinitionRecordName>IntegerFormatDef</FieldFormatDefinitionRecordName>
            <SearchKeyRecord/>
            <DefinitionRecordName>IoDeviceRecDef</DefinitionRecordName>
          </IP21RecordField>
          <IP21RecordField>
            <FieldName>IO_FWD_ASYNC_STATUS</FieldName>
            <DataType>Integer</DataType>
            <Length>72</Length>
            <ChangeAbility>Always</ChangeAbility>
            <IsFormattedBySelectorRecord>true</IsFormattedBySelectorRecord>
            <IsFormattedByRecord>false</IsFormattedByRecord>
            <FieldFormatRecordName>io-fwd-statuses</FieldFormatRecordName>
            <FieldFormatDefinitionRecordName>Select24Def</FieldFormatDefinitionRecordName>
            <SearchKeyRecord/>
            <DefinitionRecordName>IoDeviceRecDef</DefinitionRecordName>
          </IP21RecordField>
          <IP21RecordField>
            <FieldName>IO_FWD_ASYNC_START</FieldName>
            <DataType>Time Stamp</DataType>
            <Length>6</Length>
            <ChangeAbility>Always</ChangeAbility>
            <IsFormattedBySelectorRecord>false</IsFormattedBySelectorRecord>
            <IsFormattedByRecord>false</IsFormattedByRecord>
            <FieldFormatRecordName>TS20</FieldFormatRecordName>
            <FieldFormatDefinitionRecordName>TimeStampFormDef</FieldFormatDefinitionRecordName>
            <SearchKeyRecord/>
            <DefinitionRecordName>IoDeviceRecDef</DefinitionRecordName>
          </IP21RecordField>
          <IP21RecordField>
            <FieldName>IO_FWD_ASYNC_END</FieldName>
            <DataType>Time Stamp</DataType>
            <Length>6</Length>
            <ChangeAbility>Always</ChangeAbility>
            <IsFormattedBySelectorRecord>false</IsFormattedBySelectorRecord>
            <IsFormattedByRecord>false</IsFormattedByRecord>
            <FieldFormatRecordName>TS20</FieldFormatRecordName>
            <FieldFormatDefinitionRecordName>TimeStampFormDef</FieldFormatDefinitionRecordName>
            <SearchKeyRecord/>
            <DefinitionRecordName>IoDeviceRecDef</DefinitionRecordName>
          </IP21RecordField>
          <IP21RecordField>
            <FieldName>IO_FWD_UNSOL_STATUS</FieldName>
            <DataType>Integer</DataType>
            <Length>72</Length>
            <ChangeAbility>Always</ChangeAbility>
            <IsFormattedBySelectorRecord>true</IsFormattedBySelectorRecord>
            <IsFormattedByRecord>false</IsFormattedByRecord>
            <FieldFormatRecordName>io-fwd-statuses</FieldFormatRecordName>
            <FieldFormatDefinitionRecordName>Select24Def</FieldFormatDefinitionRecordName>
            <SearchKeyRecord/>
            <DefinitionRecordName>IoDeviceRecDef</DefinitionRecordName>
          </IP21RecordField>
          <IP21RecordField>
            <FieldName>IO_FWD_UNSOL_START</FieldName>
            <DataType>Time Stamp</DataType>
            <Length>6</Length>
            <ChangeAbility>Always</ChangeAbility>
            <IsFormattedBySelectorRecord>false</IsFormattedBySelectorRecord>
            <IsFormattedByRecord>false</IsFormattedByRecord>
            <FieldFormatRecordName>TS20</FieldFormatRecordName>
            <FieldFormatDefinitionRecordName>TimeStampFormDef</FieldFormatDefinitionRecordName>
            <SearchKeyRecord/>
            <DefinitionRecordName>IoDeviceRecDef</DefinitionRecordName>
          </IP21RecordField>
          <IP21RecordField>
            <FieldName>IO_FWD_UNSOL_END</FieldName>
            <DataType>Time Stamp</DataType>
            <Length>6</Length>
            <ChangeAbility>Always</ChangeAbility>
            <IsFormattedBySelectorRecord>false</IsFormattedBySelectorRecord>
            <IsFormattedByRecord>false</IsFormattedByRecord>
            <FieldFormatRecordName>TS20</FieldFormatRecordName>
            <FieldFormatDefinitionRecordName>TimeStampFormDef</FieldFormatDefinitionRecordName>
            <SearchKeyRecord/>
            <DefinitionRecordName>IoDeviceRecDef</DefinitionRecordName>
          </IP21RecordField>
          <IP21RecordField>
            <FieldName>IO_STR_ASYNC_START</FieldName>
            <DataType>Time Stamp</DataType>
            <Length>6</Length>
            <ChangeAbility>Always</ChangeAbility>
            <IsFormattedBySelectorRecord>false</IsFormattedBySelectorRecord>
            <IsFormattedByRecord>false</IsFormattedByRecord>
            <FieldFormatRecordName>TS20</FieldFormatRecordName>
            <FieldFormatDefinitionRecordName>TimeStampFormDef</FieldFormatDefinitionRecordName>
            <SearchKeyRecord/>
            <DefinitionRecordName>IoDeviceRecDef</DefinitionRecordName>
          </IP21RecordField>
          <IP21RecordField>
            <FieldName>IO_STR_ASYNC_END</FieldName>
            <DataType>Time Stamp</DataType>
            <Length>6</Length>
            <ChangeAbility>Always</ChangeAbility>
            <IsFormattedBySelectorRecord>false</IsFormattedBySelectorRecord>
            <IsFormattedByRecord>false</IsFormattedByRecord>
            <FieldFormatRecordName>TS20</FieldFormatRecordName>
            <FieldFormatDefinitionRecordName>TimeStampFormDef</FieldFormatDefinitionRecordName>
            <SearchKeyRecord/>
            <DefinitionRecordName>IoDeviceRecDef</DefinitionRecordName>
          </IP21RecordField>
          <IP21RecordField>
            <FieldName>IO_STR_UNSOL_START</FieldName>
            <DataType>Time Stamp</DataType>
            <Length>6</Length>
            <ChangeAbility>Always</ChangeAbility>
            <IsFormattedBySelectorRecord>false</IsFormattedBySelectorRecord>
            <IsFormattedByRecord>false</IsFormattedByRecord>
            <FieldFormatRecordName>TS20</FieldFormatRecordName>
            <FieldFormatDefinitionRecordName>TimeStampFormDef</FieldFormatDefinitionRecordName>
            <SearchKeyRecord/>
            <DefinitionRecordName>IoDeviceRecDef</DefinitionRecordName>
          </IP21RecordField>
          <IP21RecordField>
            <FieldName>IO_STR_UNSOL_END</FieldName>
            <DataType>Time Stamp</DataType>
            <Length>6</Length>
            <ChangeAbility>Always</ChangeAbility>
            <IsFormattedBySelectorRecord>false</IsFormattedBySelectorRecord>
            <IsFormattedByRecord>false</IsFormattedByRecord>
            <FieldFormatRecordName>TS20</FieldFormatRecordName>
            <FieldFormatDefinitionRecordName>TimeStampFormDef</FieldFormatDefinitionRecordName>
            <SearchKeyRecord/>
            <DefinitionRecordName>IoDeviceRecDef</DefinitionRecordName>
          </IP21RecordField>
          <IP21RecordField>
            <FieldName>IO_TIMESTAMP_SRC</FieldName>
            <DataType>Integer</DataType>
            <Length>72</Length>
            <ChangeAbility>Always</ChangeAbility>
            <IsFormattedBySelectorRecord>true</IsFormattedBySelectorRecord>
            <IsFormattedByRecord>false</IsFormattedByRecord>
            <FieldFormatRecordName>Io-Timestamp-Src</FieldFormatRecordName>
            <FieldFormatDefinitionRecordName>Select24Def</FieldFormatDefinitionRecordName>
            <SearchKeyRecord/>
            <DefinitionRecordName>IoDeviceRecDef</DefinitionRecordName>
          </IP21RecordField>
          <IP21RecordField>
            <FieldName>IO_COMM_STATUS</FieldName>
            <DataType>Integer</DataType>
            <Length>80</Length>
            <ChangeAbility>Always</ChangeAbility>
            <IsFormattedBySelectorRecord>true</IsFormattedBySelectorRecord>
            <IsFormattedByRecord>false</IsFormattedByRecord>
            <FieldFormatRecordName>Io-Last-Status</FieldFormatRecordName>
            <FieldFormatDefinitionRecordName>Select24Def</FieldFormatDefinitionRecordName>
            <SearchKeyRecord/>
            <DefinitionRecordName>IoDeviceRecDef</DefinitionRecordName>
          </IP21RecordField>
          <IP21RecordField>
            <FieldName>IO_HISTREC?</FieldName>
            <DataType>Integer</DataType>
            <Length>65</Length>
            <ChangeAbility>Always</ChangeAbility>
            <IsFormattedBySelectorRecord>true</IsFormattedBySelectorRecord>
            <IsFormattedByRecord>false</IsFormattedByRecord>
            <FieldFormatRecordName>NO/YES</FieldFormatRecordName>
            <FieldFormatDefinitionRecordName>Select3Def</FieldFormatDefinitionRecordName>
            <SearchKeyRecord/>
            <DefinitionRecordName>IoDeviceRecDef</DefinitionRecordName>
          </IP21RecordField>
          <IP21RecordField>
            <FieldName>IO_HISTREC_TASK</FieldName>
            <DataType>Character</DataType>
            <Length>22</Length>
            <ChangeAbility>Always</ChangeAbility>
            <IsFormattedBySelectorRecord>false</IsFormattedBySelectorRecord>
            <IsFormattedByRecord>false</IsFormattedByRecord>
            <FieldFormatRecordName/>
            <FieldFormatDefinitionRecordName/>
            <SearchKeyRecord/>
            <DefinitionRecordName>IoDeviceRecDef</DefinitionRecordName>
          </IP21RecordField>
          <IP21RecordField>
            <FieldName>IO_HISTREC_EXEC</FieldName>
            <DataType>Character</DataType>
            <Length>64</Length>
            <ChangeAbility>Always</ChangeAbility>
            <IsFormattedBySelectorRecord>false</IsFormattedBySelectorRecord>
            <IsFormattedByRecord>false</IsFormattedByRecord>
            <FieldFormatRecordName/>
            <FieldFormatDefinitionRecordName/>
            <SearchKeyRecord/>
            <DefinitionRecordName>IoDeviceRecDef</DefinitionRecordName>
          </IP21RecordField>
        </DefinitionRecordFields>
        <DefinitionRecordRepeatAreas/>
        <MapRecordName/>
      </IP21DefinitionRecord>
      <IP21DefinitionRecord>
        <DefinitionRecordName>QualityStatusDef</DefinitionRecordName>
        <DefinitionRecords>
          <IP21Record>
            <RecordName>QUALITY-STATUSES</RecordName>
            <DefinitionRecordName>QualityStatusDef</DefinitionRecordName>
            <RecordFields>
              <IP21RecordField>
                <FieldName>1ST_SELECTION_VALUE</FieldName>
                <Value>-72</Value>
                <Length>0</Length>
                <ChangeAbility>Never</ChangeAbility>
                <IsFormattedBySelectorRecord>false</IsFormattedBySelectorRecord>
                <IsFormattedByRecord>false</IsFormattedByRecord>
                <FieldFormatDefinitionRecordName/>
              </IP21RecordField>
            </RecordFields>
            <RecordRepeatAreas>
              <IP21RecordRepeatArea>
                <RepeatAreaIndex>0</RepeatAreaIndex>
                <IsHistoryRepeatArea>false</IsHistoryRepeatArea>
                <RepeatAreaFieldName>#_OF_SELECTIONS</RepeatAreaFieldName>
                <RepeatAreaFields>
                  <IP21RecordField>
                    <FieldName>SELECT_DESCRIPTION</FieldName>
                    <Value>Initial</Value>
                    <Length>0</Length>
                    <ChangeAbility>Never</ChangeAbility>
                    <IsFormattedBySelectorRecord>false</IsFormattedBySelectorRecord>
                    <IsFormattedByRecord>false</IsFormattedByRecord>
                    <FieldFormatDefinitionRecordName/>
                  </IP21RecordField>
                  <IP21RecordField>
                    <FieldName>SELECT_DESCRIPTION</FieldName>
                    <Value>Good</Value>
                    <Length>0</Length>
                    <ChangeAbility>Never</ChangeAbility>
                    <IsFormattedBySelectorRecord>false</IsFormattedBySelectorRecord>
                    <IsFormattedByRecord>false</IsFormattedByRecord>
                    <FieldFormatDefinitionRecordName/>
                  </IP21RecordField>
                  <IP21RecordField>
                    <FieldName>SELECT_DESCRIPTION</FieldName>
                    <Value>No Status</Value>
                    <Length>0</Length>
                    <ChangeAbility>Never</ChangeAbility>
                    <IsFormattedBySelectorRecord>false</IsFormattedBySelectorRecord>
                    <IsFormattedByRecord>false</IsFormattedByRecord>
                    <FieldFormatDefinitionRecordName/>
                  </IP21RecordField>
                  <IP21RecordField>
                    <FieldName>SELECT_DESCRIPTION</FieldName>
                    <Value>Suspect</Value>
                    <Length>0</Length>
                    <ChangeAbility>Never</ChangeAbility>
                    <IsFormattedBySelectorRecord>false</IsFormattedBySelectorRecord>
                    <IsFormattedByRecord>false</IsFormattedByRecord>
                    <FieldFormatDefinitionRecordName/>
                  </IP21RecordField>
                  <IP21RecordField>
                    <FieldName>SELECT_DESCRIPTION</FieldName>
                    <Value>Clamped Hi</Value>
                    <Length>0</Length>
                    <ChangeAbility>Never</ChangeAbility>
                    <IsFormattedBySelectorRecord>false</IsFormattedBySelectorRecord>
                    <IsFormattedByRecord>false</IsFormattedByRecord>
                    <FieldFormatDefinitionRecordName/>
                  </IP21RecordField>
                  <IP21RecordField>
                    <FieldName>SELECT_DESCRIPTION</FieldName>
                    <Value>Clamped Lo</Value>
                    <Length>0</Length>
                    <ChangeAbility>Never</ChangeAbility>
                    <IsFormattedBySelectorRecord>false</IsFormattedBySelectorRecord>
                    <IsFormattedByRecord>false</IsFormattedByRecord>
                    <FieldFormatDefinitionRecordName/>
                  </IP21RecordField>
                  <IP21RecordField>
                    <FieldName>SELECT_DESCRIPTION</FieldName>
                    <Value>Bad</Value>
                    <Length>0</Length>
                    <ChangeAbility>Never</ChangeAbility>
                    <IsFormattedBySelectorRecord>false</IsFormattedBySelectorRecord>
                    <IsFormattedByRecord>false</IsFormattedByRecord>
                    <FieldFormatDefinitionRecordName/>
                  </IP21RecordField>
                  <IP21RecordField>
                    <FieldName>SELECT_DESCRIPTION</FieldName>
                    <Value>Async Off</Value>
                    <Length>0</Length>
                    <ChangeAbility>Never</ChangeAbility>
                    <IsFormattedBySelectorRecord>false</IsFormattedBySelectorRecord>
                    <IsFormattedByRecord>false</IsFormattedByRecord>
                    <FieldFormatDefinitionRecordName/>
                  </IP21RecordField>
                  <IP21RecordField>
                    <FieldName>SELECT_DESCRIPTION</FieldName>
                    <Value>No Permiss</Value>
                    <Length>0</Length>
                    <ChangeAbility>Never</ChangeAbility>
                    <IsFormattedBySelectorRecord>false</IsFormattedBySelectorRecord>
                    <IsFormattedByRecord>false</IsFormattedByRecord>
                    <FieldFormatDefinitionRecordName/>
                  </IP21RecordField>
                  <IP21RecordField>
                    <FieldName>SELECT_DESCRIPTION</FieldName>
                    <Value>Out Range</Value>
                    <Length>0</Length>
                    <ChangeAbility>Never</ChangeAbility>
                    <IsFormattedBySelectorRecord>false</IsFormattedBySelectorRecord>
                    <IsFormattedByRecord>false</IsFormattedByRecord>
                    <FieldFormatDefinitionRecordName/>
                  </IP21RecordField>
                  <IP21RecordField>
                    <FieldName>SELECT_DESCRIPTION</FieldName>
                    <Value>Deadband E</Value>
                    <Length>0</Length>
                    <ChangeAbility>Never</ChangeAbility>
                    <IsFormattedBySelectorRecord>false</IsFormattedBySelectorRecord>
                    <IsFormattedByRecord>false</IsFormattedByRecord>
                    <FieldFormatDefinitionRecordName/>
                  </IP21RecordField>
                  <IP21RecordField>
                    <FieldName>SELECT_DESCRIPTION</FieldName>
                    <Value>E.U Conv E</Value>
                    <Length>0</Length>
                    <ChangeAbility>Never</ChangeAbility>
                    <IsFormattedBySelectorRecord>false</IsFormattedBySelectorRecord>
                    <IsFormattedByRecord>false</IsFormattedByRecord>
                    <FieldFormatDefinitionRecordName/>
                  </IP21RecordField>
                  <IP21RecordField>
                    <FieldName>SELECT_DESCRIPTION</FieldName>
                    <Value>Req Failed</Value>
                    <Length>0</Length>
                    <ChangeAbility>Never</ChangeAbility>
                    <IsFormattedBySelectorRecord>false</IsFormattedBySelectorRecord>
                    <IsFormattedByRecord>false</IsFormattedByRecord>
                    <FieldFormatDefinitionRecordName/>
                  </IP21RecordField>
                  <IP21RecordField>
                    <FieldName>SELECT_DESCRIPTION</FieldName>
                    <Value>Bad Tag</Value>
                    <Length>0</Length>
                    <ChangeAbility>Never</ChangeAbility>
                    <IsFormattedBySelectorRecord>false</IsFormattedBySelectorRecord>
                    <IsFormattedByRecord>false</IsFormattedByRecord>
                    <FieldFormatDefinitionRecordName/>
                  </IP21RecordField>
                  <IP21RecordField>
                    <FieldName>SELECT_DESCRIPTION</FieldName>
                    <Value>Scan Off</Value>
                    <Length>0</Length>
                    <ChangeAbility>Never</ChangeAbility>
                    <IsFormattedBySelectorRecord>false</IsFormattedBySelectorRecord>
                    <IsFormattedByRecord>false</IsFormattedByRecord>
                    <FieldFormatDefinitionRecordName/>
                  </IP21RecordField>
                  <IP21RecordField>
                    <FieldName>SELECT_DESCRIPTION</FieldName>
                    <Value>Undef Val</Value>
                    <Length>0</Length>
                    <ChangeAbility>Never</ChangeAbility>
                    <IsFormattedBySelectorRecord>false</IsFormattedBySelectorRecord>
                    <IsFormattedByRecord>false</IsFormattedByRecord>
                    <FieldFormatDefinitionRecordName/>
                  </IP21RecordField>
                  <IP21RecordField>
                    <FieldName>SELECT_DESCRIPTION</FieldName>
                    <Value>Cancel E.</Value>
                    <Length>0</Length>
                    <ChangeAbility>Never</ChangeAbility>
                    <IsFormattedBySelectorRecord>false</IsFormattedBySelectorRecord>
                    <IsFormattedByRecord>false</IsFormattedByRecord>
                    <FieldFormatDefinitionRecordName/>
                  </IP21RecordField>
                  <IP21RecordField>
                    <FieldName>SELECT_DESCRIPTION</FieldName>
                    <Value>Declare E.</Value>
                    <Length>0</Length>
                    <ChangeAbility>Never</ChangeAbility>
                    <IsFormattedBySelectorRecord>false</IsFormattedBySelectorRecord>
                    <IsFormattedByRecord>false</IsFormattedByRecord>
                    <FieldFormatDefinitionRecordName/>
                  </IP21RecordField>
                  <IP21RecordField>
                    <FieldName>SELECT_DESCRIPTION</FieldName>
                    <Value>WFAR</Value>
                    <Length>0</Length>
                    <ChangeAbility>Never</ChangeAbility>
                    <IsFormattedBySelectorRecord>false</IsFormattedBySelectorRecord>
                    <IsFormattedByRecord>false</IsFormattedByRecord>
                    <FieldFormatDefinitionRecordName/>
                  </IP21RecordField>
                  <IP21RecordField>
                    <FieldName>SELECT_DESCRIPTION</FieldName>
                    <Value>Setcim Err</Value>
                    <Length>0</Length>
                    <ChangeAbility>Never</ChangeAbility>
                    <IsFormattedBySelectorRecord>false</IsFormattedBySelectorRecord>
                    <IsFormattedByRecord>false</IsFormattedByRecord>
                    <FieldFormatDefinitionRecordName/>
                  </IP21RecordField>
                  <IP21RecordField>
                    <FieldName>SELECT_DESCRIPTION</FieldName>
                    <Value>Tag Mism.</Value>
                    <Length>0</Length>
                    <ChangeAbility>Never</ChangeAbility>
                    <IsFormattedBySelectorRecord>false</IsFormattedBySelectorRecord>
                    <IsFormattedByRecord>false</IsFormattedByRecord>
                    <FieldFormatDefinitionRecordName/>
                  </IP21RecordField>
                  <IP21RecordField>
                    <FieldName>SELECT_DESCRIPTION</FieldName>
                    <Value>Field Acc</Value>
                    <Length>0</Length>
                    <ChangeAbility>Never</ChangeAbility>
                    <IsFormattedBySelectorRecord>false</IsFormattedBySelectorRecord>
                    <IsFormattedByRecord>false</IsFormattedByRecord>
                    <FieldFormatDefinitionRecordName/>
                  </IP21RecordField>
                  <IP21RecordField>
                    <FieldName>SELECT_DESCRIPTION</FieldName>
                    <Value>V.F. Undef</Value>
                    <Length>0</Length>
                    <ChangeAbility>Never</ChangeAbility>
                    <IsFormattedBySelectorRecord>false</IsFormattedBySelectorRecord>
                    <IsFormattedByRecord>false</IsFormattedByRecord>
                    <FieldFormatDefinitionRecordName/>
                  </IP21RecordField>
                  <IP21RecordField>
                    <FieldName>SELECT_DESCRIPTION</FieldName>
                    <Value>Clamped</Value>
                    <Length>0</Length>
                    <ChangeAbility>Never</ChangeAbility>
                    <IsFormattedBySelectorRecord>false</IsFormattedBySelectorRecord>
                    <IsFormattedByRecord>false</IsFormattedByRecord>
                    <FieldFormatDefinitionRecordName/>
                  </IP21RecordField>
                  <IP21RecordField>
                    <FieldName>SELECT_DESCRIPTION</FieldName>
                    <Value>Undef Qual</Value>
                    <Length>0</Length>
                    <ChangeAbility>Never</ChangeAbility>
                    <IsFormattedBySelectorRecord>false</IsFormattedBySelectorRecord>
                    <IsFormattedByRecord>false</IsFormattedByRecord>
                    <FieldFormatDefinitionRecordName/>
                  </IP21RecordField>
                  <IP21RecordField>
                    <FieldName>SELECT_DESCRIPTION</FieldName>
                    <Value>OOP/BAD</Value>
                    <Length>0</Length>
                    <ChangeAbility>Never</ChangeAbility>
                    <IsFormattedBySelectorRecord>false</IsFormattedBySelectorRecord>
                    <IsFormattedByRecord>false</IsFormattedByRecord>
                    <FieldFormatDefinitionRecordName/>
                  </IP21RecordField>
                  <IP21RecordField>
                    <FieldName>SELECT_DESCRIPTION</FieldName>
                    <Value>OOP</Value>
                    <Length>0</Length>
                    <ChangeAbility>Never</ChangeAbility>
                    <IsFormattedBySelectorRecord>false</IsFormattedBySelectorRecord>
                    <IsFormattedByRecord>false</IsFormattedByRecord>
                    <FieldFormatDefinitionRecordName/>
                  </IP21RecordField>
                  <IP21RecordField>
                    <FieldName>SELECT_DESCRIPTION</FieldName>
                    <Value>IOPM/BAD</Value>
                    <Length>0</Length>
                    <ChangeAbility>Never</ChangeAbility>
                    <IsFormattedBySelectorRecord>false</IsFormattedBySelectorRecord>
                    <IsFormattedByRecord>false</IsFormattedByRecord>
                    <FieldFormatDefinitionRecordName/>
                  </IP21RecordField>
                  <IP21RecordField>
                    <FieldName>SELECT_DESCRIPTION</FieldName>
                    <Value>IOPP/BAD</Value>
                    <Length>0</Length>
                    <ChangeAbility>Never</ChangeAbility>
                    <IsFormattedBySelectorRecord>false</IsFormattedBySelectorRecord>
                    <IsFormattedByRecord>false</IsFormattedByRecord>
                    <FieldFormatDefinitionRecordName/>
                  </IP21RecordField>
                  <IP21RecordField>
                    <FieldName>SELECT_DESCRIPTION</FieldName>
                    <Value>IOPM</Value>
                    <Length>0</Length>
                    <ChangeAbility>Never</ChangeAbility>
                    <IsFormattedBySelectorRecord>false</IsFormattedBySelectorRecord>
                    <IsFormattedByRecord>false</IsFormattedByRecord>
                    <FieldFormatDefinitionRecordName/>
                  </IP21RecordField>
                  <IP21RecordField>
                    <FieldName>SELECT_DESCRIPTION</FieldName>
                    <Value>IOPP</Value>
                    <Length>0</Length>
                    <ChangeAbility>Never</ChangeAbility>
                    <IsFormattedBySelectorRecord>false</IsFormattedBySelectorRecord>
                    <IsFormattedByRecord>false</IsFormattedByRecord>
                    <FieldFormatDefinitionRecordName/>
                  </IP21RecordField>
                  <IP21RecordField>
                    <FieldName>SELECT_DESCRIPTION</FieldName>
                    <Value>IOP</Value>
                    <Length>0</Length>
                    <ChangeAbility>Never</ChangeAbility>
                    <IsFormattedBySelectorRecord>false</IsFormattedBySelectorRecord>
                    <IsFormattedByRecord>false</IsFormattedByRecord>
                    <FieldFormatDefinitionRecordName/>
                  </IP21RecordField>
                  <IP21RecordField>
                    <FieldName>SELECT_DESCRIPTION</FieldName>
                    <Value>MAINT/B</Value>
                    <Length>0</Length>
                    <ChangeAbility>Never</ChangeAbility>
                    <IsFormattedBySelectorRecord>false</IsFormattedBySelectorRecord>
                    <IsFormattedByRecord>false</IsFormattedByRecord>
                    <FieldFormatDefinitionRecordName/>
                  </IP21RecordField>
                  <IP21RecordField>
                    <FieldName>SELECT_DESCRIPTION</FieldName>
                    <Value>MAINT/QST</Value>
                    <Length>0</Length>
                    <ChangeAbility>Never</ChangeAbility>
                    <IsFormattedBySelectorRecord>false</IsFormattedBySelectorRecord>
                    <IsFormattedByRecord>false</IsFormattedByRecord>
                    <FieldFormatDefinitionRecordName/>
                  </IP21RecordField>
                  <IP21RecordField>
                    <FieldName>SELECT_DESCRIPTION</FieldName>
                    <Value>ServOff/B</Value>
                    <Length>0</Length>
                    <ChangeAbility>Never</ChangeAbility>
                    <IsFormattedBySelectorRecord>false</IsFormattedBySelectorRecord>
                    <IsFormattedByRecord>false</IsFormattedByRecord>
                    <FieldFormatDefinitionRecordName/>
                  </IP21RecordField>
                  <IP21RecordField>
                    <FieldName>SELECT_DESCRIPTION</FieldName>
                    <Value>ServOff/Q</Value>
                    <Length>0</Length>
                    <ChangeAbility>Never</ChangeAbility>
                    <IsFormattedBySelectorRecord>false</IsFormattedBySelectorRecord>
                    <IsFormattedByRecord>false</IsFormattedByRecord>
                    <FieldFormatDefinitionRecordName/>
                  </IP21RecordField>
                  <IP21RecordField>
                    <FieldName>SELECT_DESCRIPTION</FieldName>
                    <Value>NEFV/CAL/Q</Value>
                    <Length>0</Length>
                    <ChangeAbility>Never</ChangeAbility>
                    <IsFormattedBySelectorRecord>false</IsFormattedBySelectorRecord>
                    <IsFormattedByRecord>false</IsFormattedByRecord>
                    <FieldFormatDefinitionRecordName/>
                  </IP21RecordField>
                  <IP21RecordField>
                    <FieldName>SELECT_DESCRIPTION</FieldName>
                    <Value>CAL/QST</Value>
                    <Length>0</Length>
                    <ChangeAbility>Never</ChangeAbility>
                    <IsFormattedBySelectorRecord>false</IsFormattedBySelectorRecord>
                    <IsFormattedByRecord>false</IsFormattedByRecord>
                    <FieldFormatDefinitionRecordName/>
                  </IP21RecordField>
                  <IP21RecordField>
                    <FieldName>SELECT_DESCRIPTION</FieldName>
                    <Value>NEFV/QST</Value>
                    <Length>0</Length>
                    <ChangeAbility>Never</ChangeAbility>
                    <IsFormattedBySelectorRecord>false</IsFormattedBySelectorRecord>
                    <IsFormattedByRecord>false</IsFormattedByRecord>
                    <FieldFormatDefinitionRecordName/>
                  </IP21RecordField>
                  <IP21RecordField>
                    <FieldName>SELECT_DESCRIPTION</FieldName>
                    <Value>CAL</Value>
                    <Length>0</Length>
                    <ChangeAbility>Never</ChangeAbility>
                    <IsFormattedBySelectorRecord>false</IsFormattedBySelectorRecord>
                    <IsFormattedByRecord>false</IsFormattedByRecord>
                    <FieldFormatDefinitionRecordName/>
                  </IP21RecordField>
                  <IP21RecordField>
                    <FieldName>SELECT_DESCRIPTION</FieldName>
                    <Value>NCOM/BAD</Value>
                    <Length>0</Length>
                    <ChangeAbility>Never</ChangeAbility>
                    <IsFormattedBySelectorRecord>false</IsFormattedBySelectorRecord>
                    <IsFormattedByRecord>false</IsFormattedByRecord>
                    <FieldFormatDefinitionRecordName/>
                  </IP21RecordField>
                  <IP21RecordField>
                    <FieldName>SELECT_DESCRIPTION</FieldName>
                    <Value>NCOM/QST</Value>
                    <Length>0</Length>
                    <ChangeAbility>Never</ChangeAbility>
                    <IsFormattedBySelectorRecord>false</IsFormattedBySelectorRecord>
                    <IsFormattedByRecord>false</IsFormattedByRecord>
                    <FieldFormatDefinitionRecordName/>
                  </IP21RecordField>
                  <IP21RecordField>
                    <FieldName>SELECT_DESCRIPTION</FieldName>
                    <Value>Cannot Val</Value>
                    <Length>0</Length>
                    <ChangeAbility>Never</ChangeAbility>
                    <IsFormattedBySelectorRecord>false</IsFormattedBySelectorRecord>
                    <IsFormattedByRecord>false</IsFormattedByRecord>
                    <FieldFormatDefinitionRecordName/>
                  </IP21RecordField>
                  <IP21RecordField>
                    <FieldName>SELECT_DESCRIPTION</FieldName>
                    <Value>Recovered</Value>
                    <Length>0</Length>
                    <ChangeAbility>Never</ChangeAbility>
                    <IsFormattedBySelectorRecord>false</IsFormattedBySelectorRecord>
                    <IsFormattedByRecord>false</IsFormattedByRecord>
                    <FieldFormatDefinitionRecordName/>
                  </IP21RecordField>
                  <IP21RecordField>
                    <FieldName>SELECT_DESCRIPTION</FieldName>
                    <Value>CAL/IOPM/B</Value>
                    <Length>0</Length>
                    <ChangeAbility>Never</ChangeAbility>
                    <IsFormattedBySelectorRecord>false</IsFormattedBySelectorRecord>
                    <IsFormattedByRecord>false</IsFormattedByRecord>
                    <FieldFormatDefinitionRecordName/>
                  </IP21RecordField>
                  <IP21RecordField>
                    <FieldName>SELECT_DESCRIPTION</FieldName>
                    <Value>CA/NE/IO/B</Value>
                    <Length>0</Length>
                    <ChangeAbility>Never</ChangeAbility>
                    <IsFormattedBySelectorRecord>false</IsFormattedBySelectorRecord>
                    <IsFormattedByRecord>false</IsFormattedByRecord>
                    <FieldFormatDefinitionRecordName/>
                  </IP21RecordField>
                  <IP21RecordField>
                    <FieldName>SELECT_DESCRIPTION</FieldName>
                    <Value>CAL/NEFV/B</Value>
                    <Length>0</Length>
                    <ChangeAbility>Never</ChangeAbility>
                    <IsFormattedBySelectorRecord>false</IsFormattedBySelectorRecord>
                    <IsFormattedByRecord>false</IsFormattedByRecord>
                    <FieldFormatDefinitionRecordName/>
                  </IP21RecordField>
                  <IP21RecordField>
                    <FieldName>SELECT_DESCRIPTION</FieldName>
                    <Value>CAL/NEFV</Value>
                    <Length>0</Length>
                    <ChangeAbility>Never</ChangeAbility>
                    <IsFormattedBySelectorRecord>false</IsFormattedBySelectorRecord>
                    <IsFormattedByRecord>false</IsFormattedByRecord>
                    <FieldFormatDefinitionRecordName/>
                  </IP21RecordField>
                  <IP21RecordField>
                    <FieldName>SELECT_DESCRIPTION</FieldName>
                    <Value>CAL/IOPM</Value>
                    <Length>0</Length>
                    <ChangeAbility>Never</ChangeAbility>
                    <IsFormattedBySelectorRecord>false</IsFormattedBySelectorRecord>
                    <IsFormattedByRecord>false</IsFormattedByRecord>
                    <FieldFormatDefinitionRecordName/>
                  </IP21RecordField>
                  <IP21RecordField>
                    <FieldName>SELECT_DESCRIPTION</FieldName>
                    <Value>Questionab</Value>
                    <Length>0</Length>
                    <ChangeAbility>Never</ChangeAbility>
                    <IsFormattedBySelectorRecord>false</IsFormattedBySelectorRecord>
                    <IsFormattedByRecord>false</IsFormattedByRecord>
                    <FieldFormatDefinitionRecordName/>
                  </IP21RecordField>
                  <IP21RecordField>
                    <FieldName>SELECT_DESCRIPTION</FieldName>
                    <Value>Unavailabl</Value>
                    <Length>0</Length>
                    <ChangeAbility>Never</ChangeAbility>
                    <IsFormattedBySelectorRecord>false</IsFormattedBySelectorRecord>
                    <IsFormattedByRecord>false</IsFormattedByRecord>
                    <FieldFormatDefinitionRecordName/>
                  </IP21RecordField>
                  <IP21RecordField>
                    <FieldName>SELECT_DESCRIPTION</FieldName>
                    <Value>DT not Sup</Value>
                    <Length>0</Length>
                    <ChangeAbility>Never</ChangeAbility>
                    <IsFormattedBySelectorRecord>false</IsFormattedBySelectorRecord>
                    <IsFormattedByRecord>false</IsFormattedByRecord>
                    <FieldFormatDefinitionRecordName/>
                  </IP21RecordField>
                  <IP21RecordField>
                    <FieldName>SELECT_DESCRIPTION</FieldName>
                    <Value>Inval DT</Value>
                    <Length>0</Length>
                    <ChangeAbility>Never</ChangeAbility>
                    <IsFormattedBySelectorRecord>false</IsFormattedBySelectorRecord>
                    <IsFormattedByRecord>false</IsFormattedByRecord>
                    <FieldFormatDefinitionRecordName/>
                  </IP21RecordField>
                  <IP21RecordField>
                    <FieldName>SELECT_DESCRIPTION</FieldName>
                    <Value>NRDY</Value>
                    <Length>0</Length>
                    <ChangeAbility>Never</ChangeAbility>
                    <IsFormattedBySelectorRecord>false</IsFormattedBySelectorRecord>
                    <IsFormattedByRecord>false</IsFormattedByRecord>
                    <FieldFormatDefinitionRecordName/>
                  </IP21RecordField>
                  <IP21RecordField>
                    <FieldName>SELECT_DESCRIPTION</FieldName>
                    <Value>CND</Value>
                    <Length>0</Length>
                    <ChangeAbility>Never</ChangeAbility>
                    <IsFormattedBySelectorRecord>false</IsFormattedBySelectorRecord>
                    <IsFormattedByRecord>false</IsFormattedByRecord>
                    <FieldFormatDefinitionRecordName/>
                  </IP21RecordField>
                  <IP21RecordField>
                    <FieldName>SELECT_DESCRIPTION</FieldName>
                    <Value>CLPM</Value>
                    <Length>0</Length>
                    <ChangeAbility>Never</ChangeAbility>
                    <IsFormattedBySelectorRecord>false</IsFormattedBySelectorRecord>
                    <IsFormattedByRecord>false</IsFormattedByRecord>
                    <FieldFormatDefinitionRecordName/>
                  </IP21RecordField>
                  <IP21RecordField>
                    <FieldName>SELECT_DESCRIPTION</FieldName>
                    <Value>CLPP</Value>
                    <Length>0</Length>
                    <ChangeAbility>Never</ChangeAbility>
                    <IsFormattedBySelectorRecord>false</IsFormattedBySelectorRecord>
                    <IsFormattedByRecord>false</IsFormattedByRecord>
                    <FieldFormatDefinitionRecordName/>
                  </IP21RecordField>
                  <IP21RecordField>
                    <FieldName>SELECT_DESCRIPTION</FieldName>
                    <Value>PTPF</Value>
                    <Length>0</Length>
                    <ChangeAbility>Never</ChangeAbility>
                    <IsFormattedBySelectorRecord>false</IsFormattedBySelectorRecord>
                    <IsFormattedByRecord>false</IsFormattedByRecord>
                    <FieldFormatDefinitionRecordName/>
                  </IP21RecordField>
                  <IP21RecordField>
                    <FieldName>SELECT_DESCRIPTION</FieldName>
                    <Value>NFP</Value>
                    <Length>0</Length>
                    <ChangeAbility>Never</ChangeAbility>
                    <IsFormattedBySelectorRecord>false</IsFormattedBySelectorRecord>
                    <IsFormattedByRecord>false</IsFormattedByRecord>
                    <FieldFormatDefinitionRecordName/>
                  </IP21RecordField>
                  <IP21RecordField>
                    <FieldName>SELECT_DESCRIPTION</FieldName>
                    <Value>Man-High</Value>
                    <Length>0</Length>
                    <ChangeAbility>Never</ChangeAbility>
                    <IsFormattedBySelectorRecord>false</IsFormattedBySelectorRecord>
                    <IsFormattedByRecord>false</IsFormattedByRecord>
                    <FieldFormatDefinitionRecordName/>
                  </IP21RecordField>
                  <IP21RecordField>
                    <FieldName>SELECT_DESCRIPTION</FieldName>
                    <Value>Man-Low</Value>
                    <Length>0</Length>
                    <ChangeAbility>Never</ChangeAbility>
                    <IsFormattedBySelectorRecord>false</IsFormattedBySelectorRecord>
                    <IsFormattedByRecord>false</IsFormattedByRecord>
                    <FieldFormatDefinitionRecordName/>
                  </IP21RecordField>
                  <IP21RecordField>
                    <FieldName>SELECT_DESCRIPTION</FieldName>
                    <Value>Man</Value>
                    <Length>0</Length>
                    <ChangeAbility>Never</ChangeAbility>
                    <IsFormattedBySelectorRecord>false</IsFormattedBySelectorRecord>
                    <IsFormattedByRecord>false</IsFormattedByRecord>
                    <FieldFormatDefinitionRecordName/>
                  </IP21RecordField>
                  <IP21RecordField>
                    <FieldName>SELECT_DESCRIPTION</FieldName>
                    <Value>?-High</Value>
                    <Length>0</Length>
                    <ChangeAbility>Never</ChangeAbility>
                    <IsFormattedBySelectorRecord>false</IsFormattedBySelectorRecord>
                    <IsFormattedByRecord>false</IsFormattedByRecord>
                    <FieldFormatDefinitionRecordName/>
                  </IP21RecordField>
                  <IP21RecordField>
                    <FieldName>SELECT_DESCRIPTION</FieldName>
                    <Value>?-Low</Value>
                    <Length>0</Length>
                    <ChangeAbility>Never</ChangeAbility>
                    <IsFormattedBySelectorRecord>false</IsFormattedBySelectorRecord>
                    <IsFormattedByRecord>false</IsFormattedByRecord>
                    <FieldFormatDefinitionRecordName/>
                  </IP21RecordField>
                  <IP21RecordField>
                    <FieldName>SELECT_DESCRIPTION</FieldName>
                    <Value>High</Value>
                    <Length>0</Length>
                    <ChangeAbility>Never</ChangeAbility>
                    <IsFormattedBySelectorRecord>false</IsFormattedBySelectorRecord>
                    <IsFormattedByRecord>false</IsFormattedByRecord>
                    <FieldFormatDefinitionRecordName/>
                  </IP21RecordField>
                  <IP21RecordField>
                    <FieldName>SELECT_DESCRIPTION</FieldName>
                    <Value>Low</Value>
                    <Length>0</Length>
                    <ChangeAbility>Never</ChangeAbility>
                    <IsFormattedBySelectorRecord>false</IsFormattedBySelectorRecord>
                    <IsFormattedByRecord>false</IsFormattedByRecord>
                    <FieldFormatDefinitionRecordName/>
                  </IP21RecordField>
                  <IP21RecordField>
                    <FieldName>SELECT_DESCRIPTION</FieldName>
                    <Value>No Data</Value>
                    <Length>0</Length>
                    <ChangeAbility>Never</ChangeAbility>
                    <IsFormattedBySelectorRecord>false</IsFormattedBySelectorRecord>
                    <IsFormattedByRecord>false</IsFormattedByRecord>
                    <FieldFormatDefinitionRecordName/>
                  </IP21RecordField>
                  <IP21RecordField>
                    <FieldName>SELECT_DESCRIPTION</FieldName>
                    <Value>Bad Low</Value>
                    <Length>0</Length>
                    <ChangeAbility>Never</ChangeAbility>
                    <IsFormattedBySelectorRecord>false</IsFormattedBySelectorRecord>
                    <IsFormattedByRecord>false</IsFormattedByRecord>
                    <FieldFormatDefinitionRecordName/>
                  </IP21RecordField>
                  <IP21RecordField>
                    <FieldName>SELECT_DESCRIPTION</FieldName>
                    <Value>Bad Data</Value>
                    <Length>0</Length>
                    <ChangeAbility>Never</ChangeAbility>
                    <IsFormattedBySelectorRecord>false</IsFormattedBySelectorRecord>
                    <IsFormattedByRecord>false</IsFormattedByRecord>
                    <FieldFormatDefinitionRecordName/>
                  </IP21RecordField>
                  <IP21RecordField>
                    <FieldName>SELECT_DESCRIPTION</FieldName>
                    <Value>Bad Calc</Value>
                    <Length>0</Length>
                    <ChangeAbility>Never</ChangeAbility>
                    <IsFormattedBySelectorRecord>false</IsFormattedBySelectorRecord>
                    <IsFormattedByRecord>false</IsFormattedByRecord>
                    <FieldFormatDefinitionRecordName/>
                  </IP21RecordField>
                  <IP21RecordField>
                    <FieldName>SELECT_DESCRIPTION</FieldName>
                    <Value>Arc Off</Value>
                    <Length>0</Length>
                    <ChangeAbility>Never</ChangeAbility>
                    <IsFormattedBySelectorRecord>false</IsFormattedBySelectorRecord>
                    <IsFormattedByRecord>false</IsFormattedByRecord>
                    <FieldFormatDefinitionRecordName/>
                  </IP21RecordField>
                  <IP21RecordField>
                    <FieldName>SELECT_DESCRIPTION</FieldName>
                    <Value>Bad High</Value>
                    <Length>0</Length>
                    <ChangeAbility>Never</ChangeAbility>
                    <IsFormattedBySelectorRecord>false</IsFormattedBySelectorRecord>
                    <IsFormattedByRecord>false</IsFormattedByRecord>
                    <FieldFormatDefinitionRecordName/>
                  </IP21RecordField>
                  <IP21RecordField>
                    <FieldName>SELECT_DESCRIPTION</FieldName>
                    <Value>Inter</Value>
                    <Length>0</Length>
                    <ChangeAbility>Never</ChangeAbility>
                    <IsFormattedBySelectorRecord>false</IsFormattedBySelectorRecord>
                    <IsFormattedByRecord>false</IsFormattedByRecord>
                    <FieldFormatDefinitionRecordName/>
                  </IP21RecordField>
                </RepeatAreaFields>
              </IP21RecordRepeatArea>
            </RecordRepeatAreas>
            <USABLE>false</USABLE>
          </IP21Record>
        </DefinitionRecords>
        <DefinitionRecordFields>
          <IP21RecordField>
            <FieldName>NAME</FieldName>
            <DataType>Character</DataType>
            <Length>16</Length>
            <ChangeAbility>Always</ChangeAbility>
            <IsFormattedBySelectorRecord>false</IsFormattedBySelectorRecord>
            <IsFormattedByRecord>false</IsFormattedByRecord>
            <FieldFormatRecordName/>
            <FieldFormatDefinitionRecordName/>
            <SearchKeyRecord/>
            <DefinitionRecordName>QualityStatusDef</DefinitionRecordName>
          </IP21RecordField>
          <IP21RecordField>
            <FieldName>#_OF_SELECTIONS</FieldName>
            <DataType>Repeat Area</DataType>
            <Length>6</Length>
            <ChangeAbility>Always</ChangeAbility>
            <IsFormattedBySelectorRecord>false</IsFormattedBySelectorRecord>
            <IsFormattedByRecord>false</IsFormattedByRecord>
            <FieldFormatRecordName>I 4</FieldFormatRecordName>
            <FieldFormatDefinitionRecordName>IntegerFormatDef</FieldFormatDefinitionRecordName>
            <SearchKeyRecord/>
            <DefinitionRecordName>QualityStatusDef</DefinitionRecordName>
          </IP21RecordField>
          <IP21RecordField>
            <FieldName>1st_SELECTION_VALUE</FieldName>
            <DataType>Integer</DataType>
            <Length>16</Length>
            <ChangeAbility>Always</ChangeAbility>
            <IsFormattedBySelectorRecord>false</IsFormattedBySelectorRecord>
            <IsFormattedByRecord>false</IsFormattedByRecord>
            <FieldFormatRecordName>I 4</FieldFormatRecordName>
            <FieldFormatDefinitionRecordName>IntegerFormatDef</FieldFormatDefinitionRecordName>
            <SearchKeyRecord/>
            <DefinitionRecordName>QualityStatusDef</DefinitionRecordName>
          </IP21RecordField>
        </DefinitionRecordFields>
        <DefinitionRecordRepeatAreas/>
        <MapRecordName/>
      </IP21DefinitionRecord>
      <IP21DefinitionRecord>
        <DefinitionRecordName>RealFormatDef</DefinitionRecordName>
        <DefinitionRecords>
          <IP21Record>
            <RecordName>F22.11</RecordName>
            <DefinitionRecordName>RealFormatDef</DefinitionRecordName>
            <RecordFields/>
            <RecordRepeatAreas/>
            <USABLE>false</USABLE>
          </IP21Record>
          <IP21Record>
            <RecordName>F15. 8</RecordName>
            <DefinitionRecordName>RealFormatDef</DefinitionRecordName>
            <RecordFields/>
            <RecordRepeatAreas/>
            <USABLE>false</USABLE>
          </IP21Record>
          <IP21Record>
            <RecordName>F15. 0</RecordName>
            <DefinitionRecordName>RealFormatDef</DefinitionRecordName>
            <RecordFields/>
            <RecordRepeatAreas/>
            <USABLE>false</USABLE>
          </IP21Record>
          <IP21Record>
            <RecordName>F12. 7</RecordName>
            <DefinitionRecordName>RealFormatDef</DefinitionRecordName>
            <RecordFields/>
            <RecordRepeatAreas/>
            <USABLE>false</USABLE>
          </IP21Record>
          <IP21Record>
            <RecordName>F10.2</RecordName>
            <DefinitionRecordName>RealFormatDef</DefinitionRecordName>
            <RecordFields/>
            <RecordRepeatAreas/>
            <USABLE>false</USABLE>
          </IP21Record>
          <IP21Record>
            <RecordName>F10.0</RecordName>
            <DefinitionRecordName>RealFormatDef</DefinitionRecordName>
            <RecordFields/>
            <RecordRepeatAreas/>
            <USABLE>false</USABLE>
          </IP21Record>
          <IP21Record>
            <RecordName>F10. 7</RecordName>
            <DefinitionRecordName>RealFormatDef</DefinitionRecordName>
            <RecordFields/>
            <RecordRepeatAreas/>
            <USABLE>false</USABLE>
          </IP21Record>
          <IP21Record>
            <RecordName>F10. 4</RecordName>
            <DefinitionRecordName>RealFormatDef</DefinitionRecordName>
            <RecordFields/>
            <RecordRepeatAreas/>
            <USABLE>false</USABLE>
          </IP21Record>
          <IP21Record>
            <RecordName>F10. 3</RecordName>
            <DefinitionRecordName>RealFormatDef</DefinitionRecordName>
            <RecordFields/>
            <RecordRepeatAreas/>
            <USABLE>false</USABLE>
          </IP21Record>
          <IP21Record>
            <RecordName>F 9.0</RecordName>
            <DefinitionRecordName>RealFormatDef</DefinitionRecordName>
            <RecordFields/>
            <RecordRepeatAreas/>
            <USABLE>false</USABLE>
          </IP21Record>
          <IP21Record>
            <RecordName>F 9. 3</RecordName>
            <DefinitionRecordName>RealFormatDef</DefinitionRecordName>
            <RecordFields/>
            <RecordRepeatAreas/>
            <USABLE>false</USABLE>
          </IP21Record>
          <IP21Record>
            <RecordName>F 7.1</RecordName>
            <DefinitionRecordName>RealFormatDef</DefinitionRecordName>
            <RecordFields/>
            <RecordRepeatAreas/>
            <USABLE>false</USABLE>
          </IP21Record>
          <IP21Record>
            <RecordName>F 7. 5</RecordName>
            <DefinitionRecordName>RealFormatDef</DefinitionRecordName>
            <RecordFields/>
            <RecordRepeatAreas/>
            <USABLE>false</USABLE>
          </IP21Record>
          <IP21Record>
            <RecordName>F 7. 4</RecordName>
            <DefinitionRecordName>RealFormatDef</DefinitionRecordName>
            <RecordFields/>
            <RecordRepeatAreas/>
            <USABLE>false</USABLE>
          </IP21Record>
          <IP21Record>
            <RecordName>F 7. 3</RecordName>
            <DefinitionRecordName>RealFormatDef</DefinitionRecordName>
            <RecordFields/>
            <RecordRepeatAreas/>
            <USABLE>false</USABLE>
          </IP21Record>
          <IP21Record>
            <RecordName>F 7. 2</RecordName>
            <DefinitionRecordName>RealFormatDef</DefinitionRecordName>
            <RecordFields/>
            <RecordRepeatAreas/>
            <USABLE>false</USABLE>
          </IP21Record>
          <IP21Record>
            <RecordName>F 6. 3</RecordName>
            <DefinitionRecordName>RealFormatDef</DefinitionRecordName>
            <RecordFields/>
            <RecordRepeatAreas/>
            <USABLE>false</USABLE>
          </IP21Record>
          <IP21Record>
            <RecordName>F 6. 2</RecordName>
            <DefinitionRecordName>RealFormatDef</DefinitionRecordName>
            <RecordFields/>
            <RecordRepeatAreas/>
            <USABLE>false</USABLE>
          </IP21Record>
          <IP21Record>
            <RecordName>F 6. 1</RecordName>
            <DefinitionRecordName>RealFormatDef</DefinitionRecordName>
            <RecordFields/>
            <RecordRepeatAreas/>
            <USABLE>false</USABLE>
          </IP21Record>
          <IP21Record>
            <RecordName>F 5. 2</RecordName>
            <DefinitionRecordName>RealFormatDef</DefinitionRecordName>
            <RecordFields/>
            <RecordRepeatAreas/>
            <USABLE>false</USABLE>
          </IP21Record>
          <IP21Record>
            <RecordName>F 3. 1</RecordName>
            <DefinitionRecordName>RealFormatDef</DefinitionRecordName>
            <RecordFields/>
            <RecordRepeatAreas/>
            <USABLE>false</USABLE>
          </IP21Record>
          <IP21Record>
            <RecordName>E5E3</RecordName>
            <DefinitionRecordName>RealFormatDef</DefinitionRecordName>
            <RecordFields/>
            <RecordRepeatAreas/>
            <USABLE>false</USABLE>
          </IP21Record>
          <IP21Record>
            <RecordName>E5E2</RecordName>
            <DefinitionRecordName>RealFormatDef</DefinitionRecordName>
            <RecordFields/>
            <RecordRepeatAreas/>
            <USABLE>false</USABLE>
          </IP21Record>
          <IP21Record>
            <RecordName>E3E2</RecordName>
            <DefinitionRecordName>RealFormatDef</DefinitionRecordName>
            <RecordFields/>
            <RecordRepeatAreas/>
            <USABLE>false</USABLE>
          </IP21Record>
        </DefinitionRecords>
        <DefinitionRecordFields>
          <IP21RecordField>
            <FieldName>NAME</FieldName>
            <DataType>Character</DataType>
            <Length>6</Length>
            <ChangeAbility>Always</ChangeAbility>
            <IsFormattedBySelectorRecord>false</IsFormattedBySelectorRecord>
            <IsFormattedByRecord>false</IsFormattedByRecord>
            <FieldFormatRecordName/>
            <FieldFormatDefinitionRecordName/>
            <SearchKeyRecord/>
            <DefinitionRecordName>RealFormatDef</DefinitionRecordName>
          </IP21RecordField>
          <IP21RecordField>
            <FieldName>DISPLAY_LENGTH</FieldName>
            <DataType>Integer</DataType>
            <Length>71</Length>
            <ChangeAbility>Always</ChangeAbility>
            <IsFormattedBySelectorRecord>false</IsFormattedBySelectorRecord>
            <IsFormattedByRecord>false</IsFormattedByRecord>
            <FieldFormatRecordName>I 2</FieldFormatRecordName>
            <FieldFormatDefinitionRecordName>IntegerFormatDef</FieldFormatDefinitionRecordName>
            <SearchKeyRecord/>
            <DefinitionRecordName>RealFormatDef</DefinitionRecordName>
          </IP21RecordField>
          <IP21RecordField>
            <FieldName>DISPLAY_WHOLE_DIGITS</FieldName>
            <DataType>Integer</DataType>
            <Length>71</Length>
            <ChangeAbility>Always</ChangeAbility>
            <IsFormattedBySelectorRecord>false</IsFormattedBySelectorRecord>
            <IsFormattedByRecord>false</IsFormattedByRecord>
            <FieldFormatRecordName>I 2</FieldFormatRecordName>
            <FieldFormatDefinitionRecordName>IntegerFormatDef</FieldFormatDefinitionRecordName>
            <SearchKeyRecord/>
            <DefinitionRecordName>RealFormatDef</DefinitionRecordName>
          </IP21RecordField>
        </DefinitionRecordFields>
        <DefinitionRecordRepeatAreas/>
        <MapRecordName/>
      </IP21DefinitionRecord>
      <IP21DefinitionRecord>
        <DefinitionRecordName>Select10Def</DefinitionRecordName>
        <DefinitionRecords>
          <IP21Record>
            <RecordName>PLANT-AREAS</RecordName>
            <DefinitionRecordName>Select10Def</DefinitionRecordName>
            <RecordFields>
              <IP21RecordField>
                <FieldName>1ST_SELECTION_VALUE</FieldName>
                <Value>0</Value>
                <Length>0</Length>
                <ChangeAbility>Never</ChangeAbility>
                <IsFormattedBySelectorRecord>false</IsFormattedBySelectorRecord>
                <IsFormattedByRecord>false</IsFormattedByRecord>
                <FieldFormatDefinitionRecordName/>
              </IP21RecordField>
            </RecordFields>
            <RecordRepeatAreas>
              <IP21RecordRepeatArea>
                <RepeatAreaIndex>0</RepeatAreaIndex>
                <IsHistoryRepeatArea>false</IsHistoryRepeatArea>
                <RepeatAreaFieldName>#_OF_SELECTIONS</RepeatAreaFieldName>
                <RepeatAreaFields>
                  <IP21RecordField>
                    <FieldName>SELECT_DESCRIPTION</FieldName>
                    <Value>Area 2</Value>
                    <Length>0</Length>
                    <ChangeAbility>Never</ChangeAbility>
                    <IsFormattedBySelectorRecord>false</IsFormattedBySelectorRecord>
                    <IsFormattedByRecord>false</IsFormattedByRecord>
                    <FieldFormatDefinitionRecordName/>
                  </IP21RecordField>
                  <IP21RecordField>
                    <FieldName>SELECT_DESCRIPTION</FieldName>
                    <Value>Area 1</Value>
                    <Length>0</Length>
                    <ChangeAbility>Never</ChangeAbility>
                    <IsFormattedBySelectorRecord>false</IsFormattedBySelectorRecord>
                    <IsFormattedByRecord>false</IsFormattedByRecord>
                    <FieldFormatDefinitionRecordName/>
                  </IP21RecordField>
                  <IP21RecordField>
                    <FieldName>SELECT_DESCRIPTION</FieldName>
                    <Value>Multi Area</Value>
                    <Length>0</Length>
                    <ChangeAbility>Never</ChangeAbility>
                    <IsFormattedBySelectorRecord>false</IsFormattedBySelectorRecord>
                    <IsFormattedByRecord>false</IsFormattedByRecord>
                    <FieldFormatDefinitionRecordName/>
                  </IP21RecordField>
                  <IP21RecordField>
                    <FieldName>SELECT_DESCRIPTION</FieldName>
                    <Value/>
                    <Length>0</Length>
                    <ChangeAbility>Never</ChangeAbility>
                    <IsFormattedBySelectorRecord>false</IsFormattedBySelectorRecord>
                    <IsFormattedByRecord>false</IsFormattedByRecord>
                    <FieldFormatDefinitionRecordName/>
                  </IP21RecordField>
                </RepeatAreaFields>
              </IP21RecordRepeatArea>
            </RecordRepeatAreas>
            <USABLE>false</USABLE>
          </IP21Record>
        </DefinitionRecords>
        <DefinitionRecordFields>
          <IP21RecordField>
            <FieldName>NAME</FieldName>
            <DataType>Character</DataType>
            <Length>16</Length>
            <ChangeAbility>Always</ChangeAbility>
            <IsFormattedBySelectorRecord>false</IsFormattedBySelectorRecord>
            <IsFormattedByRecord>false</IsFormattedByRecord>
            <FieldFormatRecordName/>
            <FieldFormatDefinitionRecordName/>
            <SearchKeyRecord/>
            <DefinitionRecordName>Select10Def</DefinitionRecordName>
          </IP21RecordField>
          <IP21RecordField>
            <FieldName>#_OF_SELECTIONS</FieldName>
            <DataType>Repeat Area</DataType>
            <Length>5</Length>
            <ChangeAbility>Always</ChangeAbility>
            <IsFormattedBySelectorRecord>false</IsFormattedBySelectorRecord>
            <IsFormattedByRecord>false</IsFormattedByRecord>
            <FieldFormatRecordName>I 4</FieldFormatRecordName>
            <FieldFormatDefinitionRecordName>IntegerFormatDef</FieldFormatDefinitionRecordName>
            <SearchKeyRecord/>
            <DefinitionRecordName>Select10Def</DefinitionRecordName>
          </IP21RecordField>
          <IP21RecordField>
            <FieldName>1st_SELECTION_VALUE</FieldName>
            <DataType>Integer</DataType>
            <Length>16</Length>
            <ChangeAbility>Always</ChangeAbility>
            <IsFormattedBySelectorRecord>false</IsFormattedBySelectorRecord>
            <IsFormattedByRecord>false</IsFormattedByRecord>
            <FieldFormatRecordName>I 4</FieldFormatRecordName>
            <FieldFormatDefinitionRecordName>IntegerFormatDef</FieldFormatDefinitionRecordName>
            <SearchKeyRecord/>
            <DefinitionRecordName>Select10Def</DefinitionRecordName>
          </IP21RecordField>
        </DefinitionRecordFields>
        <DefinitionRecordRepeatAreas/>
        <MapRecordName/>
      </IP21DefinitionRecord>
      <IP21DefinitionRecord>
        <DefinitionRecordName>Select12Def</DefinitionRecordName>
        <DefinitionRecords>
          <IP21Record>
            <RecordName>IP_Inter/Stepped</RecordName>
            <DefinitionRecordName>Select12Def</DefinitionRecordName>
            <RecordFields>
              <IP21RecordField>
                <FieldName>1ST_SELECTION_VALUE</FieldName>
                <Value>0</Value>
                <Length>0</Length>
                <ChangeAbility>Never</ChangeAbility>
                <IsFormattedBySelectorRecord>false</IsFormattedBySelectorRecord>
                <IsFormattedByRecord>false</IsFormattedByRecord>
                <FieldFormatDefinitionRecordName/>
              </IP21RecordField>
            </RecordFields>
            <RecordRepeatAreas>
              <IP21RecordRepeatArea>
                <RepeatAreaIndex>0</RepeatAreaIndex>
                <IsHistoryRepeatArea>false</IsHistoryRepeatArea>
                <RepeatAreaFieldName>#_OF_SELECTIONS</RepeatAreaFieldName>
                <RepeatAreaFields>
                  <IP21RecordField>
                    <FieldName>SELECT_DESCRIPTION</FieldName>
                    <Value>Stepped</Value>
                    <Length>0</Length>
                    <ChangeAbility>Never</ChangeAbility>
                    <IsFormattedBySelectorRecord>false</IsFormattedBySelectorRecord>
                    <IsFormattedByRecord>false</IsFormattedByRecord>
                    <FieldFormatDefinitionRecordName/>
                  </IP21RecordField>
                  <IP21RecordField>
                    <FieldName>SELECT_DESCRIPTION</FieldName>
                    <Value>Interpolated</Value>
                    <Length>0</Length>
                    <ChangeAbility>Never</ChangeAbility>
                    <IsFormattedBySelectorRecord>false</IsFormattedBySelectorRecord>
                    <IsFormattedByRecord>false</IsFormattedByRecord>
                    <FieldFormatDefinitionRecordName/>
                  </IP21RecordField>
                </RepeatAreaFields>
              </IP21RecordRepeatArea>
            </RecordRepeatAreas>
            <USABLE>false</USABLE>
          </IP21Record>
          <IP21Record>
            <RecordName>BOXCARS-STATUSES</RecordName>
            <DefinitionRecordName>Select12Def</DefinitionRecordName>
            <RecordFields>
              <IP21RecordField>
                <FieldName>1ST_SELECTION_VALUE</FieldName>
                <Value>0</Value>
                <Length>0</Length>
                <ChangeAbility>Never</ChangeAbility>
                <IsFormattedBySelectorRecord>false</IsFormattedBySelectorRecord>
                <IsFormattedByRecord>false</IsFormattedByRecord>
                <FieldFormatDefinitionRecordName/>
              </IP21RecordField>
            </RecordFields>
            <RecordRepeatAreas>
              <IP21RecordRepeatArea>
                <RepeatAreaIndex>0</RepeatAreaIndex>
                <IsHistoryRepeatArea>false</IsHistoryRepeatArea>
                <RepeatAreaFieldName>#_OF_SELECTIONS</RepeatAreaFieldName>
                <RepeatAreaFields>
                  <IP21RecordField>
                    <FieldName>SELECT_DESCRIPTION</FieldName>
                    <Value>Spike</Value>
                    <Length>0</Length>
                    <ChangeAbility>Never</ChangeAbility>
                    <IsFormattedBySelectorRecord>false</IsFormattedBySelectorRecord>
                    <IsFormattedByRecord>false</IsFormattedByRecord>
                    <FieldFormatDefinitionRecordName/>
                  </IP21RecordField>
                  <IP21RecordField>
                    <FieldName>SELECT_DESCRIPTION</FieldName>
                    <Value>Maybe Spike</Value>
                    <Length>0</Length>
                    <ChangeAbility>Never</ChangeAbility>
                    <IsFormattedBySelectorRecord>false</IsFormattedBySelectorRecord>
                    <IsFormattedByRecord>false</IsFormattedByRecord>
                    <FieldFormatDefinitionRecordName/>
                  </IP21RecordField>
                  <IP21RecordField>
                    <FieldName>SELECT_DESCRIPTION</FieldName>
                    <Value>Slope</Value>
                    <Length>0</Length>
                    <ChangeAbility>Never</ChangeAbility>
                    <IsFormattedBySelectorRecord>false</IsFormattedBySelectorRecord>
                    <IsFormattedByRecord>false</IsFormattedByRecord>
                    <FieldFormatDefinitionRecordName/>
                  </IP21RecordField>
                  <IP21RecordField>
                    <FieldName>SELECT_DESCRIPTION</FieldName>
                    <Value>BoxCar</Value>
                    <Length>0</Length>
                    <ChangeAbility>Never</ChangeAbility>
                    <IsFormattedBySelectorRecord>false</IsFormattedBySelectorRecord>
                    <IsFormattedByRecord>false</IsFormattedByRecord>
                    <FieldFormatDefinitionRecordName/>
                  </IP21RecordField>
                  <IP21RecordField>
                    <FieldName>SELECT_DESCRIPTION</FieldName>
                    <Value>No Violation</Value>
                    <Length>0</Length>
                    <ChangeAbility>Never</ChangeAbility>
                    <IsFormattedBySelectorRecord>false</IsFormattedBySelectorRecord>
                    <IsFormattedByRecord>false</IsFormattedByRecord>
                    <FieldFormatDefinitionRecordName/>
                  </IP21RecordField>
                </RepeatAreaFields>
              </IP21RecordRepeatArea>
            </RecordRepeatAreas>
            <USABLE>false</USABLE>
          </IP21Record>
        </DefinitionRecords>
        <DefinitionRecordFields>
          <IP21RecordField>
            <FieldName>NAME</FieldName>
            <DataType>Character</DataType>
            <Length>16</Length>
            <ChangeAbility>Always</ChangeAbility>
            <IsFormattedBySelectorRecord>false</IsFormattedBySelectorRecord>
            <IsFormattedByRecord>false</IsFormattedByRecord>
            <FieldFormatRecordName/>
            <FieldFormatDefinitionRecordName/>
            <SearchKeyRecord/>
            <DefinitionRecordName>Select12Def</DefinitionRecordName>
          </IP21RecordField>
          <IP21RecordField>
            <FieldName>#_OF_SELECTIONS</FieldName>
            <DataType>Repeat Area</DataType>
            <Length>6</Length>
            <ChangeAbility>Always</ChangeAbility>
            <IsFormattedBySelectorRecord>false</IsFormattedBySelectorRecord>
            <IsFormattedByRecord>false</IsFormattedByRecord>
            <FieldFormatRecordName>I 4</FieldFormatRecordName>
            <FieldFormatDefinitionRecordName>IntegerFormatDef</FieldFormatDefinitionRecordName>
            <SearchKeyRecord/>
            <DefinitionRecordName>Select12Def</DefinitionRecordName>
          </IP21RecordField>
          <IP21RecordField>
            <FieldName>1st_SELECTION_VALUE</FieldName>
            <DataType>Integer</DataType>
            <Length>16</Length>
            <ChangeAbility>Always</ChangeAbility>
            <IsFormattedBySelectorRecord>false</IsFormattedBySelectorRecord>
            <IsFormattedByRecord>false</IsFormattedByRecord>
            <FieldFormatRecordName>I 4</FieldFormatRecordName>
            <FieldFormatDefinitionRecordName>IntegerFormatDef</FieldFormatDefinitionRecordName>
            <SearchKeyRecord/>
            <DefinitionRecordName>Select12Def</DefinitionRecordName>
          </IP21RecordField>
        </DefinitionRecordFields>
        <DefinitionRecordRepeatAreas/>
        <MapRecordName/>
      </IP21DefinitionRecord>
      <IP21DefinitionRecord>
        <DefinitionRecordName>Select16Def</DefinitionRecordName>
        <DefinitionRecords>
          <IP21Record>
            <RecordName>IP_AlarmColors</RecordName>
            <DefinitionRecordName>Select16Def</DefinitionRecordName>
            <RecordFields>
              <IP21RecordField>
                <FieldName>1ST_SELECTION_VALUE</FieldName>
                <Value>-8</Value>
                <Length>0</Length>
                <ChangeAbility>Never</ChangeAbility>
                <IsFormattedBySelectorRecord>false</IsFormattedBySelectorRecord>
                <IsFormattedByRecord>false</IsFormattedByRecord>
                <FieldFormatDefinitionRecordName/>
              </IP21RecordField>
            </RecordFields>
            <RecordRepeatAreas>
              <IP21RecordRepeatArea>
                <RepeatAreaIndex>0</RepeatAreaIndex>
                <IsHistoryRepeatArea>false</IsHistoryRepeatArea>
                <RepeatAreaFieldName>#_OF_SELECTIONS</RepeatAreaFieldName>
                <RepeatAreaFields>
                  <IP21RecordField>
                    <FieldName>SELECT_DESCRIPTION</FieldName>
                    <Value>Cyan on Black</Value>
                    <Length>0</Length>
                    <ChangeAbility>Never</ChangeAbility>
                    <IsFormattedBySelectorRecord>false</IsFormattedBySelectorRecord>
                    <IsFormattedByRecord>false</IsFormattedByRecord>
                    <FieldFormatDefinitionRecordName/>
                  </IP21RecordField>
                  <IP21RecordField>
                    <FieldName>SELECT_DESCRIPTION</FieldName>
                    <Value>White on Blue</Value>
                    <Length>0</Length>
                    <ChangeAbility>Never</ChangeAbility>
                    <IsFormattedBySelectorRecord>false</IsFormattedBySelectorRecord>
                    <IsFormattedByRecord>false</IsFormattedByRecord>
                    <FieldFormatDefinitionRecordName/>
                  </IP21RecordField>
                  <IP21RecordField>
                    <FieldName>SELECT_DESCRIPTION</FieldName>
                    <Value>Blue on Cyan</Value>
                    <Length>0</Length>
                    <ChangeAbility>Never</ChangeAbility>
                    <IsFormattedBySelectorRecord>false</IsFormattedBySelectorRecord>
                    <IsFormattedByRecord>false</IsFormattedByRecord>
                    <FieldFormatDefinitionRecordName/>
                  </IP21RecordField>
                  <IP21RecordField>
                    <FieldName>SELECT_DESCRIPTION</FieldName>
                    <Value>Yellow on Red</Value>
                    <Length>0</Length>
                    <ChangeAbility>Never</ChangeAbility>
                    <IsFormattedBySelectorRecord>false</IsFormattedBySelectorRecord>
                    <IsFormattedByRecord>false</IsFormattedByRecord>
                    <FieldFormatDefinitionRecordName/>
                  </IP21RecordField>
                  <IP21RecordField>
                    <FieldName>SELECT_DESCRIPTION</FieldName>
                    <Value>Magenta on Black</Value>
                    <Length>0</Length>
                    <ChangeAbility>Never</ChangeAbility>
                    <IsFormattedBySelectorRecord>false</IsFormattedBySelectorRecord>
                    <IsFormattedByRecord>false</IsFormattedByRecord>
                    <FieldFormatDefinitionRecordName/>
                  </IP21RecordField>
                  <IP21RecordField>
                    <FieldName>SELECT_DESCRIPTION</FieldName>
                    <Value>Yellow on Black</Value>
                    <Length>0</Length>
                    <ChangeAbility>Never</ChangeAbility>
                    <IsFormattedBySelectorRecord>false</IsFormattedBySelectorRecord>
                    <IsFormattedByRecord>false</IsFormattedByRecord>
                    <FieldFormatDefinitionRecordName/>
                  </IP21RecordField>
                  <IP21RecordField>
                    <FieldName>SELECT_DESCRIPTION</FieldName>
                    <Value>Green on Black</Value>
                    <Length>0</Length>
                    <ChangeAbility>Never</ChangeAbility>
                    <IsFormattedBySelectorRecord>false</IsFormattedBySelectorRecord>
                    <IsFormattedByRecord>false</IsFormattedByRecord>
                    <FieldFormatDefinitionRecordName/>
                  </IP21RecordField>
                  <IP21RecordField>
                    <FieldName>SELECT_DESCRIPTION</FieldName>
                    <Value>Red on Black</Value>
                    <Length>0</Length>
                    <ChangeAbility>Never</ChangeAbility>
                    <IsFormattedBySelectorRecord>false</IsFormattedBySelectorRecord>
                    <IsFormattedByRecord>false</IsFormattedByRecord>
                    <FieldFormatDefinitionRecordName/>
                  </IP21RecordField>
                  <IP21RecordField>
                    <FieldName>SELECT_DESCRIPTION</FieldName>
                    <Value>Black on White</Value>
                    <Length>0</Length>
                    <ChangeAbility>Never</ChangeAbility>
                    <IsFormattedBySelectorRecord>false</IsFormattedBySelectorRecord>
                    <IsFormattedByRecord>false</IsFormattedByRecord>
                    <FieldFormatDefinitionRecordName/>
                  </IP21RecordField>
                  <IP21RecordField>
                    <FieldName>SELECT_DESCRIPTION</FieldName>
                    <Value>Black on Cyan</Value>
                    <Length>0</Length>
                    <ChangeAbility>Never</ChangeAbility>
                    <IsFormattedBySelectorRecord>false</IsFormattedBySelectorRecord>
                    <IsFormattedByRecord>false</IsFormattedByRecord>
                    <FieldFormatDefinitionRecordName/>
                  </IP21RecordField>
                  <IP21RecordField>
                    <FieldName>SELECT_DESCRIPTION</FieldName>
                    <Value>Blue on White</Value>
                    <Length>0</Length>
                    <ChangeAbility>Never</ChangeAbility>
                    <IsFormattedBySelectorRecord>false</IsFormattedBySelectorRecord>
                    <IsFormattedByRecord>false</IsFormattedByRecord>
                    <FieldFormatDefinitionRecordName/>
                  </IP21RecordField>
                  <IP21RecordField>
                    <FieldName>SELECT_DESCRIPTION</FieldName>
                    <Value>Cyan on Blue</Value>
                    <Length>0</Length>
                    <ChangeAbility>Never</ChangeAbility>
                    <IsFormattedBySelectorRecord>false</IsFormattedBySelectorRecord>
                    <IsFormattedByRecord>false</IsFormattedByRecord>
                    <FieldFormatDefinitionRecordName/>
                  </IP21RecordField>
                  <IP21RecordField>
                    <FieldName>SELECT_DESCRIPTION</FieldName>
                    <Value>Red on Yellow</Value>
                    <Length>0</Length>
                    <ChangeAbility>Never</ChangeAbility>
                    <IsFormattedBySelectorRecord>false</IsFormattedBySelectorRecord>
                    <IsFormattedByRecord>false</IsFormattedByRecord>
                    <FieldFormatDefinitionRecordName/>
                  </IP21RecordField>
                  <IP21RecordField>
                    <FieldName>SELECT_DESCRIPTION</FieldName>
                    <Value>Black on Magenta</Value>
                    <Length>0</Length>
                    <ChangeAbility>Never</ChangeAbility>
                    <IsFormattedBySelectorRecord>false</IsFormattedBySelectorRecord>
                    <IsFormattedByRecord>false</IsFormattedByRecord>
                    <FieldFormatDefinitionRecordName/>
                  </IP21RecordField>
                  <IP21RecordField>
                    <FieldName>SELECT_DESCRIPTION</FieldName>
                    <Value>Black on Yellow</Value>
                    <Length>0</Length>
                    <ChangeAbility>Never</ChangeAbility>
                    <IsFormattedBySelectorRecord>false</IsFormattedBySelectorRecord>
                    <IsFormattedByRecord>false</IsFormattedByRecord>
                    <FieldFormatDefinitionRecordName/>
                  </IP21RecordField>
                  <IP21RecordField>
                    <FieldName>SELECT_DESCRIPTION</FieldName>
                    <Value>Black on Green</Value>
                    <Length>0</Length>
                    <ChangeAbility>Never</ChangeAbility>
                    <IsFormattedBySelectorRecord>false</IsFormattedBySelectorRecord>
                    <IsFormattedByRecord>false</IsFormattedByRecord>
                    <FieldFormatDefinitionRecordName/>
                  </IP21RecordField>
                  <IP21RecordField>
                    <FieldName>SELECT_DESCRIPTION</FieldName>
                    <Value>Black on Red</Value>
                    <Length>0</Length>
                    <ChangeAbility>Never</ChangeAbility>
                    <IsFormattedBySelectorRecord>false</IsFormattedBySelectorRecord>
                    <IsFormattedByRecord>false</IsFormattedByRecord>
                    <FieldFormatDefinitionRecordName/>
                  </IP21RecordField>
                </RepeatAreaFields>
              </IP21RecordRepeatArea>
            </RecordRepeatAreas>
            <USABLE>false</USABLE>
          </IP21Record>
        </DefinitionRecords>
        <DefinitionRecordFields>
          <IP21RecordField>
            <FieldName>NAME</FieldName>
            <DataType>Character</DataType>
            <Length>16</Length>
            <ChangeAbility>Always</ChangeAbility>
            <IsFormattedBySelectorRecord>false</IsFormattedBySelectorRecord>
            <IsFormattedByRecord>false</IsFormattedByRecord>
            <FieldFormatRecordName/>
            <FieldFormatDefinitionRecordName/>
            <SearchKeyRecord/>
            <DefinitionRecordName>Select16Def</DefinitionRecordName>
          </IP21RecordField>
          <IP21RecordField>
            <FieldName>#_OF_SELECTIONS</FieldName>
            <DataType>Repeat Area</DataType>
            <Length>8</Length>
            <ChangeAbility>Always</ChangeAbility>
            <IsFormattedBySelectorRecord>false</IsFormattedBySelectorRecord>
            <IsFormattedByRecord>false</IsFormattedByRecord>
            <FieldFormatRecordName>I 4</FieldFormatRecordName>
            <FieldFormatDefinitionRecordName>IntegerFormatDef</FieldFormatDefinitionRecordName>
            <SearchKeyRecord/>
            <DefinitionRecordName>Select16Def</DefinitionRecordName>
          </IP21RecordField>
          <IP21RecordField>
            <FieldName>1st_SELECTION_VALUE</FieldName>
            <DataType>Integer</DataType>
            <Length>16</Length>
            <ChangeAbility>Always</ChangeAbility>
            <IsFormattedBySelectorRecord>false</IsFormattedBySelectorRecord>
            <IsFormattedByRecord>false</IsFormattedByRecord>
            <FieldFormatRecordName>I 4</FieldFormatRecordName>
            <FieldFormatDefinitionRecordName>IntegerFormatDef</FieldFormatDefinitionRecordName>
            <SearchKeyRecord/>
            <DefinitionRecordName>Select16Def</DefinitionRecordName>
          </IP21RecordField>
        </DefinitionRecordFields>
        <DefinitionRecordRepeatAreas/>
        <MapRecordName/>
      </IP21DefinitionRecord>
      <IP21DefinitionRecord>
        <DefinitionRecordName>Select20Def</DefinitionRecordName>
        <DefinitionRecords>
          <IP21Record>
            <RecordName>D-H-STATUSES</RecordName>
            <DefinitionRecordName>Select20Def</DefinitionRecordName>
            <RecordFields>
              <IP21RecordField>
                <FieldName>1ST_SELECTION_VALUE</FieldName>
                <Value>-9</Value>
                <Length>0</Length>
                <ChangeAbility>Never</ChangeAbility>
                <IsFormattedBySelectorRecord>false</IsFormattedBySelectorRecord>
                <IsFormattedByRecord>false</IsFormattedByRecord>
                <FieldFormatDefinitionRecordName/>
              </IP21RecordField>
            </RecordFields>
            <RecordRepeatAreas>
              <IP21RecordRepeatArea>
                <RepeatAreaIndex>0</RepeatAreaIndex>
                <IsHistoryRepeatArea>false</IsHistoryRepeatArea>
                <RepeatAreaFieldName>#_OF_SELECTIONS</RepeatAreaFieldName>
                <RepeatAreaFields>
                  <IP21RecordField>
                    <FieldName>SELECT_DESCRIPTION</FieldName>
                    <Value>Paused</Value>
                    <Length>0</Length>
                    <ChangeAbility>Never</ChangeAbility>
                    <IsFormattedBySelectorRecord>false</IsFormattedBySelectorRecord>
                    <IsFormattedByRecord>false</IsFormattedByRecord>
                    <FieldFormatDefinitionRecordName/>
                  </IP21RecordField>
                  <IP21RecordField>
                    <FieldName>SELECT_DESCRIPTION</FieldName>
                    <Value>OK</Value>
                    <Length>0</Length>
                    <ChangeAbility>Never</ChangeAbility>
                    <IsFormattedBySelectorRecord>false</IsFormattedBySelectorRecord>
                    <IsFormattedByRecord>false</IsFormattedByRecord>
                    <FieldFormatDefinitionRecordName/>
                  </IP21RecordField>
                  <IP21RecordField>
                    <FieldName>SELECT_DESCRIPTION</FieldName>
                    <Value/>
                    <Length>0</Length>
                    <ChangeAbility>Never</ChangeAbility>
                    <IsFormattedBySelectorRecord>false</IsFormattedBySelectorRecord>
                    <IsFormattedByRecord>false</IsFormattedByRecord>
                    <FieldFormatDefinitionRecordName/>
                  </IP21RecordField>
                  <IP21RecordField>
                    <FieldName>SELECT_DESCRIPTION</FieldName>
                    <Value>H/21 Not Connected</Value>
                    <Length>0</Length>
                    <ChangeAbility>Never</ChangeAbility>
                    <IsFormattedBySelectorRecord>false</IsFormattedBySelectorRecord>
                    <IsFormattedByRecord>false</IsFormattedByRecord>
                    <FieldFormatDefinitionRecordName/>
                  </IP21RecordField>
                  <IP21RecordField>
                    <FieldName>SELECT_DESCRIPTION</FieldName>
                    <Value>Repository Not Found</Value>
                    <Length>0</Length>
                    <ChangeAbility>Never</ChangeAbility>
                    <IsFormattedBySelectorRecord>false</IsFormattedBySelectorRecord>
                    <IsFormattedByRecord>false</IsFormattedByRecord>
                    <FieldFormatDefinitionRecordName/>
                  </IP21RecordField>
                  <IP21RecordField>
                    <FieldName>SELECT_DESCRIPTION</FieldName>
                    <Value>Not Enough Map Space</Value>
                    <Length>0</Length>
                    <ChangeAbility>Never</ChangeAbility>
                    <IsFormattedBySelectorRecord>false</IsFormattedBySelectorRecord>
                    <IsFormattedByRecord>false</IsFormattedByRecord>
                    <FieldFormatDefinitionRecordName/>
                  </IP21RecordField>
                  <IP21RecordField>
                    <FieldName>SELECT_DESCRIPTION</FieldName>
                    <Value>Map File Error</Value>
                    <Length>0</Length>
                    <ChangeAbility>Never</ChangeAbility>
                    <IsFormattedBySelectorRecord>false</IsFormattedBySelectorRecord>
                    <IsFormattedByRecord>false</IsFormattedByRecord>
                    <FieldFormatDefinitionRecordName/>
                  </IP21RecordField>
                  <IP21RecordField>
                    <FieldName>SELECT_DESCRIPTION</FieldName>
                    <Value>Other Map Error</Value>
                    <Length>0</Length>
                    <ChangeAbility>Never</ChangeAbility>
                    <IsFormattedBySelectorRecord>false</IsFormattedBySelectorRecord>
                    <IsFormattedByRecord>false</IsFormattedByRecord>
                    <FieldFormatDefinitionRecordName/>
                  </IP21RecordField>
                  <IP21RecordField>
                    <FieldName>SELECT_DESCRIPTION</FieldName>
                    <Value>Bad H/21 Preparation</Value>
                    <Length>0</Length>
                    <ChangeAbility>Never</ChangeAbility>
                    <IsFormattedBySelectorRecord>false</IsFormattedBySelectorRecord>
                    <IsFormattedByRecord>false</IsFormattedByRecord>
                    <FieldFormatDefinitionRecordName/>
                  </IP21RecordField>
                  <IP21RecordField>
                    <FieldName>SELECT_DESCRIPTION</FieldName>
                    <Value>H/21 Queuing Error</Value>
                    <Length>0</Length>
                    <ChangeAbility>Never</ChangeAbility>
                    <IsFormattedBySelectorRecord>false</IsFormattedBySelectorRecord>
                    <IsFormattedByRecord>false</IsFormattedByRecord>
                    <FieldFormatDefinitionRecordName/>
                  </IP21RecordField>
                  <IP21RecordField>
                    <FieldName>SELECT_DESCRIPTION</FieldName>
                    <Value>H/21 Sync Read Error</Value>
                    <Length>0</Length>
                    <ChangeAbility>Never</ChangeAbility>
                    <IsFormattedBySelectorRecord>false</IsFormattedBySelectorRecord>
                    <IsFormattedByRecord>false</IsFormattedByRecord>
                    <FieldFormatDefinitionRecordName/>
                  </IP21RecordField>
                  <IP21RecordField>
                    <FieldName>SELECT_DESCRIPTION</FieldName>
                    <Value>Other Sync Error</Value>
                    <Length>0</Length>
                    <ChangeAbility>Never</ChangeAbility>
                    <IsFormattedBySelectorRecord>false</IsFormattedBySelectorRecord>
                    <IsFormattedByRecord>false</IsFormattedByRecord>
                    <FieldFormatDefinitionRecordName/>
                  </IP21RecordField>
                </RepeatAreaFields>
              </IP21RecordRepeatArea>
            </RecordRepeatAreas>
            <USABLE>false</USABLE>
          </IP21Record>
        </DefinitionRecords>
        <DefinitionRecordFields>
          <IP21RecordField>
            <FieldName>NAME</FieldName>
            <DataType>Character</DataType>
            <Length>16</Length>
            <ChangeAbility>Always</ChangeAbility>
            <IsFormattedBySelectorRecord>false</IsFormattedBySelectorRecord>
            <IsFormattedByRecord>false</IsFormattedByRecord>
            <FieldFormatRecordName/>
            <FieldFormatDefinitionRecordName/>
            <SearchKeyRecord/>
            <DefinitionRecordName>Select20Def</DefinitionRecordName>
          </IP21RecordField>
          <IP21RecordField>
            <FieldName>#_OF_SELECTIONS</FieldName>
            <DataType>Repeat Area</DataType>
            <Length>10</Length>
            <ChangeAbility>Always</ChangeAbility>
            <IsFormattedBySelectorRecord>false</IsFormattedBySelectorRecord>
            <IsFormattedByRecord>false</IsFormattedByRecord>
            <FieldFormatRecordName>I 4</FieldFormatRecordName>
            <FieldFormatDefinitionRecordName>IntegerFormatDef</FieldFormatDefinitionRecordName>
            <SearchKeyRecord/>
            <DefinitionRecordName>Select20Def</DefinitionRecordName>
          </IP21RecordField>
          <IP21RecordField>
            <FieldName>1st_SELECTION_VALUE</FieldName>
            <DataType>Integer</DataType>
            <Length>16</Length>
            <ChangeAbility>Always</ChangeAbility>
            <IsFormattedBySelectorRecord>false</IsFormattedBySelectorRecord>
            <IsFormattedByRecord>false</IsFormattedByRecord>
            <FieldFormatRecordName>I 4</FieldFormatRecordName>
            <FieldFormatDefinitionRecordName>IntegerFormatDef</FieldFormatDefinitionRecordName>
            <SearchKeyRecord/>
            <DefinitionRecordName>Select20Def</DefinitionRecordName>
          </IP21RecordField>
        </DefinitionRecordFields>
        <DefinitionRecordRepeatAreas/>
        <MapRecordName/>
      </IP21DefinitionRecord>
      <IP21DefinitionRecord>
        <DefinitionRecordName>Select3Def</DefinitionRecordName>
        <DefinitionRecords>
          <IP21Record>
            <RecordName>OFF/ON</RecordName>
            <DefinitionRecordName>Select3Def</DefinitionRecordName>
            <RecordFields>
              <IP21RecordField>
                <FieldName>1ST_SELECTION_VALUE</FieldName>
                <Value>0</Value>
                <Length>0</Length>
                <ChangeAbility>Never</ChangeAbility>
                <IsFormattedBySelectorRecord>false</IsFormattedBySelectorRecord>
                <IsFormattedByRecord>false</IsFormattedByRecord>
                <FieldFormatDefinitionRecordName/>
              </IP21RecordField>
            </RecordFields>
            <RecordRepeatAreas>
              <IP21RecordRepeatArea>
                <RepeatAreaIndex>0</RepeatAreaIndex>
                <IsHistoryRepeatArea>false</IsHistoryRepeatArea>
                <RepeatAreaFieldName>#_OF_SELECTIONS</RepeatAreaFieldName>
                <RepeatAreaFields>
                  <IP21RecordField>
                    <FieldName>SELECT_DESCRIPTION</FieldName>
                    <Value>ON</Value>
                    <Length>0</Length>
                    <ChangeAbility>Never</ChangeAbility>
                    <IsFormattedBySelectorRecord>false</IsFormattedBySelectorRecord>
                    <IsFormattedByRecord>false</IsFormattedByRecord>
                    <FieldFormatDefinitionRecordName/>
                  </IP21RecordField>
                  <IP21RecordField>
                    <FieldName>SELECT_DESCRIPTION</FieldName>
                    <Value>OFF</Value>
                    <Length>0</Length>
                    <ChangeAbility>Never</ChangeAbility>
                    <IsFormattedBySelectorRecord>false</IsFormattedBySelectorRecord>
                    <IsFormattedByRecord>false</IsFormattedByRecord>
                    <FieldFormatDefinitionRecordName/>
                  </IP21RecordField>
                </RepeatAreaFields>
              </IP21RecordRepeatArea>
            </RecordRepeatAreas>
            <USABLE>false</USABLE>
          </IP21Record>
        </DefinitionRecords>
        <DefinitionRecordFields>
          <IP21RecordField>
            <FieldName>NAME</FieldName>
            <DataType>Character</DataType>
            <Length>16</Length>
            <ChangeAbility>Always</ChangeAbility>
            <IsFormattedBySelectorRecord>false</IsFormattedBySelectorRecord>
            <IsFormattedByRecord>false</IsFormattedByRecord>
            <FieldFormatRecordName/>
            <FieldFormatDefinitionRecordName/>
            <SearchKeyRecord/>
            <DefinitionRecordName>Select3Def</DefinitionRecordName>
          </IP21RecordField>
          <IP21RecordField>
            <FieldName>#_OF_SELECTIONS</FieldName>
            <DataType>Repeat Area</DataType>
            <Length>2</Length>
            <ChangeAbility>Always</ChangeAbility>
            <IsFormattedBySelectorRecord>false</IsFormattedBySelectorRecord>
            <IsFormattedByRecord>false</IsFormattedByRecord>
            <FieldFormatRecordName>I 4</FieldFormatRecordName>
            <FieldFormatDefinitionRecordName>IntegerFormatDef</FieldFormatDefinitionRecordName>
            <SearchKeyRecord/>
            <DefinitionRecordName>Select3Def</DefinitionRecordName>
          </IP21RecordField>
          <IP21RecordField>
            <FieldName>1st_SELECTION_VALUE</FieldName>
            <DataType>Integer</DataType>
            <Length>16</Length>
            <ChangeAbility>Always</ChangeAbility>
            <IsFormattedBySelectorRecord>false</IsFormattedBySelectorRecord>
            <IsFormattedByRecord>false</IsFormattedByRecord>
            <FieldFormatRecordName>I 4</FieldFormatRecordName>
            <FieldFormatDefinitionRecordName>IntegerFormatDef</FieldFormatDefinitionRecordName>
            <SearchKeyRecord/>
            <DefinitionRecordName>Select3Def</DefinitionRecordName>
          </IP21RecordField>
        </DefinitionRecordFields>
        <DefinitionRecordRepeatAreas/>
        <MapRecordName/>
      </IP21DefinitionRecord>
      <IP21DefinitionRecord>
        <DefinitionRecordName>Select6Def</DefinitionRecordName>
        <DefinitionRecords>
          <IP21Record>
            <RecordName>PAUSE/OFF/ON</RecordName>
            <DefinitionRecordName>Select6Def</DefinitionRecordName>
            <RecordFields>
              <IP21RecordField>
                <FieldName>1ST_SELECTION_VALUE</FieldName>
                <Value>-1</Value>
                <Length>0</Length>
                <ChangeAbility>Never</ChangeAbility>
                <IsFormattedBySelectorRecord>false</IsFormattedBySelectorRecord>
                <IsFormattedByRecord>false</IsFormattedByRecord>
                <FieldFormatDefinitionRecordName/>
              </IP21RecordField>
            </RecordFields>
            <RecordRepeatAreas>
              <IP21RecordRepeatArea>
                <RepeatAreaIndex>0</RepeatAreaIndex>
                <IsHistoryRepeatArea>false</IsHistoryRepeatArea>
                <RepeatAreaFieldName>#_OF_SELECTIONS</RepeatAreaFieldName>
                <RepeatAreaFields>
                  <IP21RecordField>
                    <FieldName>SELECT_DESCRIPTION</FieldName>
                    <Value>ON</Value>
                    <Length>0</Length>
                    <ChangeAbility>Never</ChangeAbility>
                    <IsFormattedBySelectorRecord>false</IsFormattedBySelectorRecord>
                    <IsFormattedByRecord>false</IsFormattedByRecord>
                    <FieldFormatDefinitionRecordName/>
                  </IP21RecordField>
                  <IP21RecordField>
                    <FieldName>SELECT_DESCRIPTION</FieldName>
                    <Value>OFF</Value>
                    <Length>0</Length>
                    <ChangeAbility>Never</ChangeAbility>
                    <IsFormattedBySelectorRecord>false</IsFormattedBySelectorRecord>
                    <IsFormattedByRecord>false</IsFormattedByRecord>
                    <FieldFormatDefinitionRecordName/>
                  </IP21RecordField>
                  <IP21RecordField>
                    <FieldName>SELECT_DESCRIPTION</FieldName>
                    <Value>PAUSE</Value>
                    <Length>0</Length>
                    <ChangeAbility>Never</ChangeAbility>
                    <IsFormattedBySelectorRecord>false</IsFormattedBySelectorRecord>
                    <IsFormattedByRecord>false</IsFormattedByRecord>
                    <FieldFormatDefinitionRecordName/>
                  </IP21RecordField>
                </RepeatAreaFields>
              </IP21RecordRepeatArea>
            </RecordRepeatAreas>
            <USABLE>false</USABLE>
          </IP21Record>
          <IP21Record>
            <RecordName>ACK/UNACK</RecordName>
            <DefinitionRecordName>Select6Def</DefinitionRecordName>
            <RecordFields>
              <IP21RecordField>
                <FieldName>1ST_SELECTION_VALUE</FieldName>
                <Value>0</Value>
                <Length>0</Length>
                <ChangeAbility>Never</ChangeAbility>
                <IsFormattedBySelectorRecord>false</IsFormattedBySelectorRecord>
                <IsFormattedByRecord>false</IsFormattedByRecord>
                <FieldFormatDefinitionRecordName/>
              </IP21RecordField>
            </RecordFields>
            <RecordRepeatAreas>
              <IP21RecordRepeatArea>
                <RepeatAreaIndex>0</RepeatAreaIndex>
                <IsHistoryRepeatArea>false</IsHistoryRepeatArea>
                <RepeatAreaFieldName>#_OF_SELECTIONS</RepeatAreaFieldName>
                <RepeatAreaFields>
                  <IP21RecordField>
                    <FieldName>SELECT_DESCRIPTION</FieldName>
                    <Value>UNACK</Value>
                    <Length>0</Length>
                    <ChangeAbility>Never</ChangeAbility>
                    <IsFormattedBySelectorRecord>false</IsFormattedBySelectorRecord>
                    <IsFormattedByRecord>false</IsFormattedByRecord>
                    <FieldFormatDefinitionRecordName/>
                  </IP21RecordField>
                  <IP21RecordField>
                    <FieldName>SELECT_DESCRIPTION</FieldName>
                    <Value>ACK</Value>
                    <Length>0</Length>
                    <ChangeAbility>Never</ChangeAbility>
                    <IsFormattedBySelectorRecord>false</IsFormattedBySelectorRecord>
                    <IsFormattedByRecord>false</IsFormattedByRecord>
                    <FieldFormatDefinitionRecordName/>
                  </IP21RecordField>
                </RepeatAreaFields>
              </IP21RecordRepeatArea>
            </RecordRepeatAreas>
            <USABLE>false</USABLE>
          </IP21Record>
        </DefinitionRecords>
        <DefinitionRecordFields>
          <IP21RecordField>
            <FieldName>NAME</FieldName>
            <DataType>Character</DataType>
            <Length>16</Length>
            <ChangeAbility>Always</ChangeAbility>
            <IsFormattedBySelectorRecord>false</IsFormattedBySelectorRecord>
            <IsFormattedByRecord>false</IsFormattedByRecord>
            <FieldFormatRecordName/>
            <FieldFormatDefinitionRecordName/>
            <SearchKeyRecord/>
            <DefinitionRecordName>Select6Def</DefinitionRecordName>
          </IP21RecordField>
          <IP21RecordField>
            <FieldName>#_OF_SELECTIONS</FieldName>
            <DataType>Repeat Area</DataType>
            <Length>3</Length>
            <ChangeAbility>Always</ChangeAbility>
            <IsFormattedBySelectorRecord>false</IsFormattedBySelectorRecord>
            <IsFormattedByRecord>false</IsFormattedByRecord>
            <FieldFormatRecordName>I 4</FieldFormatRecordName>
            <FieldFormatDefinitionRecordName>IntegerFormatDef</FieldFormatDefinitionRecordName>
            <SearchKeyRecord/>
            <DefinitionRecordName>Select6Def</DefinitionRecordName>
          </IP21RecordField>
          <IP21RecordField>
            <FieldName>1st_SELECTION_VALUE</FieldName>
            <DataType>Integer</DataType>
            <Length>16</Length>
            <ChangeAbility>Always</ChangeAbility>
            <IsFormattedBySelectorRecord>false</IsFormattedBySelectorRecord>
            <IsFormattedByRecord>false</IsFormattedByRecord>
            <FieldFormatRecordName>I 4</FieldFormatRecordName>
            <FieldFormatDefinitionRecordName>IntegerFormatDef</FieldFormatDefinitionRecordName>
            <SearchKeyRecord/>
            <DefinitionRecordName>Select6Def</DefinitionRecordName>
          </IP21RecordField>
        </DefinitionRecordFields>
        <DefinitionRecordRepeatAreas/>
        <MapRecordName/>
      </IP21DefinitionRecord>
      <IP21DefinitionRecord>
        <DefinitionRecordName>Select8Def</DefinitionRecordName>
        <DefinitionRecords>
          <IP21Record>
            <RecordName>ENG-UNITS</RecordName>
            <DefinitionRecordName>Select8Def</DefinitionRecordName>
            <RecordFields>
              <IP21RecordField>
                <FieldName>1ST_SELECTION_VALUE</FieldName>
                <Value>0</Value>
                <Length>0</Length>
                <ChangeAbility>Never</ChangeAbility>
                <IsFormattedBySelectorRecord>false</IsFormattedBySelectorRecord>
                <IsFormattedByRecord>false</IsFormattedByRecord>
                <FieldFormatDefinitionRecordName/>
              </IP21RecordField>
            </RecordFields>
            <RecordRepeatAreas>
              <IP21RecordRepeatArea>
                <RepeatAreaIndex>0</RepeatAreaIndex>
                <IsHistoryRepeatArea>false</IsHistoryRepeatArea>
                <RepeatAreaFieldName>#_OF_SELECTIONS</RepeatAreaFieldName>
                <RepeatAreaFields>
                  <IP21RecordField>
                    <FieldName>SELECT_DESCRIPTION</FieldName>
                    <Value>inWC</Value>
                    <Length>0</Length>
                    <ChangeAbility>Never</ChangeAbility>
                    <IsFormattedBySelectorRecord>false</IsFormattedBySelectorRecord>
                    <IsFormattedByRecord>false</IsFormattedByRecord>
                    <FieldFormatDefinitionRecordName/>
                  </IP21RecordField>
                  <IP21RecordField>
                    <FieldName>SELECT_DESCRIPTION</FieldName>
                    <Value>hp</Value>
                    <Length>0</Length>
                    <ChangeAbility>Never</ChangeAbility>
                    <IsFormattedBySelectorRecord>false</IsFormattedBySelectorRecord>
                    <IsFormattedByRecord>false</IsFormattedByRecord>
                    <FieldFormatDefinitionRecordName/>
                  </IP21RecordField>
                  <IP21RecordField>
                    <FieldName>SELECT_DESCRIPTION</FieldName>
                    <Value>drops</Value>
                    <Length>0</Length>
                    <ChangeAbility>Never</ChangeAbility>
                    <IsFormattedBySelectorRecord>false</IsFormattedBySelectorRecord>
                    <IsFormattedByRecord>false</IsFormattedByRecord>
                    <FieldFormatDefinitionRecordName/>
                  </IP21RecordField>
                  <IP21RecordField>
                    <FieldName>SELECT_DESCRIPTION</FieldName>
                    <Value>lb/min</Value>
                    <Length>0</Length>
                    <ChangeAbility>Never</ChangeAbility>
                    <IsFormattedBySelectorRecord>false</IsFormattedBySelectorRecord>
                    <IsFormattedByRecord>false</IsFormattedByRecord>
                    <FieldFormatDefinitionRecordName/>
                  </IP21RecordField>
                  <IP21RecordField>
                    <FieldName>SELECT_DESCRIPTION</FieldName>
                    <Value>LB/MIN</Value>
                    <Length>0</Length>
                    <ChangeAbility>Never</ChangeAbility>
                    <IsFormattedBySelectorRecord>false</IsFormattedBySelectorRecord>
                    <IsFormattedByRecord>false</IsFormattedByRecord>
                    <FieldFormatDefinitionRecordName/>
                  </IP21RecordField>
                  <IP21RecordField>
                    <FieldName>SELECT_DESCRIPTION</FieldName>
                    <Value>g/cc</Value>
                    <Length>0</Length>
                    <ChangeAbility>Never</ChangeAbility>
                    <IsFormattedBySelectorRecord>false</IsFormattedBySelectorRecord>
                    <IsFormattedByRecord>false</IsFormattedByRecord>
                    <FieldFormatDefinitionRecordName/>
                  </IP21RecordField>
                  <IP21RecordField>
                    <FieldName>SELECT_DESCRIPTION</FieldName>
                    <Value>psi</Value>
                    <Length>0</Length>
                    <ChangeAbility>Never</ChangeAbility>
                    <IsFormattedBySelectorRecord>false</IsFormattedBySelectorRecord>
                    <IsFormattedByRecord>false</IsFormattedByRecord>
                    <FieldFormatDefinitionRecordName/>
                  </IP21RecordField>
                  <IP21RecordField>
                    <FieldName>SELECT_DESCRIPTION</FieldName>
                    <Value>cps</Value>
                    <Length>0</Length>
                    <ChangeAbility>Never</ChangeAbility>
                    <IsFormattedBySelectorRecord>false</IsFormattedBySelectorRecord>
                    <IsFormattedByRecord>false</IsFormattedByRecord>
                    <FieldFormatDefinitionRecordName/>
                  </IP21RecordField>
                  <IP21RecordField>
                    <FieldName>SELECT_DESCRIPTION</FieldName>
                    <Value>°C</Value>
                    <Length>0</Length>
                    <ChangeAbility>Never</ChangeAbility>
                    <IsFormattedBySelectorRecord>false</IsFormattedBySelectorRecord>
                    <IsFormattedByRecord>false</IsFormattedByRecord>
                    <FieldFormatDefinitionRecordName/>
                  </IP21RecordField>
                  <IP21RecordField>
                    <FieldName>SELECT_DESCRIPTION</FieldName>
                    <Value>lbs/ft3</Value>
                    <Length>0</Length>
                    <ChangeAbility>Never</ChangeAbility>
                    <IsFormattedBySelectorRecord>false</IsFormattedBySelectorRecord>
                    <IsFormattedByRecord>false</IsFormattedByRecord>
                    <FieldFormatDefinitionRecordName/>
                  </IP21RecordField>
                  <IP21RecordField>
                    <FieldName>SELECT_DESCRIPTION</FieldName>
                    <Value>kgs/min</Value>
                    <Length>0</Length>
                    <ChangeAbility>Never</ChangeAbility>
                    <IsFormattedBySelectorRecord>false</IsFormattedBySelectorRecord>
                    <IsFormattedByRecord>false</IsFormattedByRecord>
                    <FieldFormatDefinitionRecordName/>
                  </IP21RecordField>
                  <IP21RecordField>
                    <FieldName>SELECT_DESCRIPTION</FieldName>
                    <Value>L/h</Value>
                    <Length>0</Length>
                    <ChangeAbility>Never</ChangeAbility>
                    <IsFormattedBySelectorRecord>false</IsFormattedBySelectorRecord>
                    <IsFormattedByRecord>false</IsFormattedByRecord>
                    <FieldFormatDefinitionRecordName/>
                  </IP21RecordField>
                  <IP21RecordField>
                    <FieldName>SELECT_DESCRIPTION</FieldName>
                    <Value>kg/min</Value>
                    <Length>0</Length>
                    <ChangeAbility>Never</ChangeAbility>
                    <IsFormattedBySelectorRecord>false</IsFormattedBySelectorRecord>
                    <IsFormattedByRecord>false</IsFormattedByRecord>
                    <FieldFormatDefinitionRecordName/>
                  </IP21RecordField>
                  <IP21RecordField>
                    <FieldName>SELECT_DESCRIPTION</FieldName>
                    <Value>bar</Value>
                    <Length>0</Length>
                    <ChangeAbility>Never</ChangeAbility>
                    <IsFormattedBySelectorRecord>false</IsFormattedBySelectorRecord>
                    <IsFormattedByRecord>false</IsFormattedByRecord>
                    <FieldFormatDefinitionRecordName/>
                  </IP21RecordField>
                  <IP21RecordField>
                    <FieldName>SELECT_DESCRIPTION</FieldName>
                    <Value>cmH2O</Value>
                    <Length>0</Length>
                    <ChangeAbility>Never</ChangeAbility>
                    <IsFormattedBySelectorRecord>false</IsFormattedBySelectorRecord>
                    <IsFormattedByRecord>false</IsFormattedByRecord>
                    <FieldFormatDefinitionRecordName/>
                  </IP21RecordField>
                  <IP21RecordField>
                    <FieldName>SELECT_DESCRIPTION</FieldName>
                    <Value>tons/hr</Value>
                    <Length>0</Length>
                    <ChangeAbility>Never</ChangeAbility>
                    <IsFormattedBySelectorRecord>false</IsFormattedBySelectorRecord>
                    <IsFormattedByRecord>false</IsFormattedByRecord>
                    <FieldFormatDefinitionRecordName/>
                  </IP21RecordField>
                  <IP21RecordField>
                    <FieldName>SELECT_DESCRIPTION</FieldName>
                    <Value>micron</Value>
                    <Length>0</Length>
                    <ChangeAbility>Never</ChangeAbility>
                    <IsFormattedBySelectorRecord>false</IsFormattedBySelectorRecord>
                    <IsFormattedByRecord>false</IsFormattedByRecord>
                    <FieldFormatDefinitionRecordName/>
                  </IP21RecordField>
                  <IP21RecordField>
                    <FieldName>SELECT_DESCRIPTION</FieldName>
                    <Value>months</Value>
                    <Length>0</Length>
                    <ChangeAbility>Never</ChangeAbility>
                    <IsFormattedBySelectorRecord>false</IsFormattedBySelectorRecord>
                    <IsFormattedByRecord>false</IsFormattedByRecord>
                    <FieldFormatDefinitionRecordName/>
                  </IP21RecordField>
                  <IP21RecordField>
                    <FieldName>SELECT_DESCRIPTION</FieldName>
                    <Value>C</Value>
                    <Length>0</Length>
                    <ChangeAbility>Never</ChangeAbility>
                    <IsFormattedBySelectorRecord>false</IsFormattedBySelectorRecord>
                    <IsFormattedByRecord>false</IsFormattedByRecord>
                    <FieldFormatDefinitionRecordName/>
                  </IP21RecordField>
                  <IP21RecordField>
                    <FieldName>SELECT_DESCRIPTION</FieldName>
                    <Value>Gal/min</Value>
                    <Length>0</Length>
                    <ChangeAbility>Never</ChangeAbility>
                    <IsFormattedBySelectorRecord>false</IsFormattedBySelectorRecord>
                    <IsFormattedByRecord>false</IsFormattedByRecord>
                    <FieldFormatDefinitionRecordName/>
                  </IP21RecordField>
                  <IP21RecordField>
                    <FieldName>SELECT_DESCRIPTION</FieldName>
                    <Value>gr/ml</Value>
                    <Length>0</Length>
                    <ChangeAbility>Never</ChangeAbility>
                    <IsFormattedBySelectorRecord>false</IsFormattedBySelectorRecord>
                    <IsFormattedByRecord>false</IsFormattedByRecord>
                    <FieldFormatDefinitionRecordName/>
                  </IP21RecordField>
                  <IP21RecordField>
                    <FieldName>SELECT_DESCRIPTION</FieldName>
                    <Value>gr</Value>
                    <Length>0</Length>
                    <ChangeAbility>Never</ChangeAbility>
                    <IsFormattedBySelectorRecord>false</IsFormattedBySelectorRecord>
                    <IsFormattedByRecord>false</IsFormattedByRecord>
                    <FieldFormatDefinitionRecordName/>
                  </IP21RecordField>
                  <IP21RecordField>
                    <FieldName>SELECT_DESCRIPTION</FieldName>
                    <Value>cp</Value>
                    <Length>0</Length>
                    <ChangeAbility>Never</ChangeAbility>
                    <IsFormattedBySelectorRecord>false</IsFormattedBySelectorRecord>
                    <IsFormattedByRecord>false</IsFormattedByRecord>
                    <FieldFormatDefinitionRecordName/>
                  </IP21RecordField>
                  <IP21RecordField>
                    <FieldName>SELECT_DESCRIPTION</FieldName>
                    <Value>$M</Value>
                    <Length>0</Length>
                    <ChangeAbility>Never</ChangeAbility>
                    <IsFormattedBySelectorRecord>false</IsFormattedBySelectorRecord>
                    <IsFormattedByRecord>false</IsFormattedByRecord>
                    <FieldFormatDefinitionRecordName/>
                  </IP21RecordField>
                  <IP21RecordField>
                    <FieldName>SELECT_DESCRIPTION</FieldName>
                    <Value>hours</Value>
                    <Length>0</Length>
                    <ChangeAbility>Never</ChangeAbility>
                    <IsFormattedBySelectorRecord>false</IsFormattedBySelectorRecord>
                    <IsFormattedByRecord>false</IsFormattedByRecord>
                    <FieldFormatDefinitionRecordName/>
                  </IP21RecordField>
                  <IP21RecordField>
                    <FieldName>SELECT_DESCRIPTION</FieldName>
                    <Value>$</Value>
                    <Length>0</Length>
                    <ChangeAbility>Never</ChangeAbility>
                    <IsFormattedBySelectorRecord>false</IsFormattedBySelectorRecord>
                    <IsFormattedByRecord>false</IsFormattedByRecord>
                    <FieldFormatDefinitionRecordName/>
                  </IP21RecordField>
                  <IP21RecordField>
                    <FieldName>SELECT_DESCRIPTION</FieldName>
                    <Value>MSCF</Value>
                    <Length>0</Length>
                    <ChangeAbility>Never</ChangeAbility>
                    <IsFormattedBySelectorRecord>false</IsFormattedBySelectorRecord>
                    <IsFormattedByRecord>false</IsFormattedByRecord>
                    <FieldFormatDefinitionRecordName/>
                  </IP21RecordField>
                  <IP21RecordField>
                    <FieldName>SELECT_DESCRIPTION</FieldName>
                    <Value>mmbtu/hr</Value>
                    <Length>0</Length>
                    <ChangeAbility>Never</ChangeAbility>
                    <IsFormattedBySelectorRecord>false</IsFormattedBySelectorRecord>
                    <IsFormattedByRecord>false</IsFormattedByRecord>
                    <FieldFormatDefinitionRecordName/>
                  </IP21RecordField>
                  <IP21RecordField>
                    <FieldName>SELECT_DESCRIPTION</FieldName>
                    <Value>mmbtu</Value>
                    <Length>0</Length>
                    <ChangeAbility>Never</ChangeAbility>
                    <IsFormattedBySelectorRecord>false</IsFormattedBySelectorRecord>
                    <IsFormattedByRecord>false</IsFormattedByRecord>
                    <FieldFormatDefinitionRecordName/>
                  </IP21RecordField>
                  <IP21RecordField>
                    <FieldName>SELECT_DESCRIPTION</FieldName>
                    <Value>lb/hr</Value>
                    <Length>0</Length>
                    <ChangeAbility>Never</ChangeAbility>
                    <IsFormattedBySelectorRecord>false</IsFormattedBySelectorRecord>
                    <IsFormattedByRecord>false</IsFormattedByRecord>
                    <FieldFormatDefinitionRecordName/>
                  </IP21RecordField>
                  <IP21RecordField>
                    <FieldName>SELECT_DESCRIPTION</FieldName>
                    <Value>Total</Value>
                    <Length>0</Length>
                    <ChangeAbility>Never</ChangeAbility>
                    <IsFormattedBySelectorRecord>false</IsFormattedBySelectorRecord>
                    <IsFormattedByRecord>false</IsFormattedByRecord>
                    <FieldFormatDefinitionRecordName/>
                  </IP21RecordField>
                  <IP21RecordField>
                    <FieldName>SELECT_DESCRIPTION</FieldName>
                    <Value>l/min</Value>
                    <Length>0</Length>
                    <ChangeAbility>Never</ChangeAbility>
                    <IsFormattedBySelectorRecord>false</IsFormattedBySelectorRecord>
                    <IsFormattedByRecord>false</IsFormattedByRecord>
                    <FieldFormatDefinitionRecordName/>
                  </IP21RecordField>
                  <IP21RecordField>
                    <FieldName>SELECT_DESCRIPTION</FieldName>
                    <Value>bpm</Value>
                    <Length>0</Length>
                    <ChangeAbility>Never</ChangeAbility>
                    <IsFormattedBySelectorRecord>false</IsFormattedBySelectorRecord>
                    <IsFormattedByRecord>false</IsFormattedByRecord>
                    <FieldFormatDefinitionRecordName/>
                  </IP21RecordField>
                  <IP21RecordField>
                    <FieldName>SELECT_DESCRIPTION</FieldName>
                    <Value>bag</Value>
                    <Length>0</Length>
                    <ChangeAbility>Never</ChangeAbility>
                    <IsFormattedBySelectorRecord>false</IsFormattedBySelectorRecord>
                    <IsFormattedByRecord>false</IsFormattedByRecord>
                    <FieldFormatDefinitionRecordName/>
                  </IP21RecordField>
                  <IP21RecordField>
                    <FieldName>SELECT_DESCRIPTION</FieldName>
                    <Value>MW</Value>
                    <Length>0</Length>
                    <ChangeAbility>Never</ChangeAbility>
                    <IsFormattedBySelectorRecord>false</IsFormattedBySelectorRecord>
                    <IsFormattedByRecord>false</IsFormattedByRecord>
                    <FieldFormatDefinitionRecordName/>
                  </IP21RecordField>
                  <IP21RecordField>
                    <FieldName>SELECT_DESCRIPTION</FieldName>
                    <Value>""" WC"</Value>
                    <Length>0</Length>
                    <ChangeAbility>Never</ChangeAbility>
                    <IsFormattedBySelectorRecord>false</IsFormattedBySelectorRecord>
                    <IsFormattedByRecord>false</IsFormattedByRecord>
                    <FieldFormatDefinitionRecordName/>
                  </IP21RecordField>
                  <IP21RecordField>
                    <FieldName>SELECT_DESCRIPTION</FieldName>
                    <Value>Frac</Value>
                    <Length>0</Length>
                    <ChangeAbility>Never</ChangeAbility>
                    <IsFormattedBySelectorRecord>false</IsFormattedBySelectorRecord>
                    <IsFormattedByRecord>false</IsFormattedByRecord>
                    <FieldFormatDefinitionRecordName/>
                  </IP21RecordField>
                  <IP21RecordField>
                    <FieldName>SELECT_DESCRIPTION</FieldName>
                    <Value>"""/se"</Value>
                    <Length>0</Length>
                    <ChangeAbility>Never</ChangeAbility>
                    <IsFormattedBySelectorRecord>false</IsFormattedBySelectorRecord>
                    <IsFormattedByRecord>false</IsFormattedByRecord>
                    <FieldFormatDefinitionRecordName/>
                  </IP21RecordField>
                  <IP21RecordField>
                    <FieldName>SELECT_DESCRIPTION</FieldName>
                    <Value>fwb</Value>
                    <Length>0</Length>
                    <ChangeAbility>Never</ChangeAbility>
                    <IsFormattedBySelectorRecord>false</IsFormattedBySelectorRecord>
                    <IsFormattedByRecord>false</IsFormattedByRecord>
                    <FieldFormatDefinitionRecordName/>
                  </IP21RecordField>
                  <IP21RecordField>
                    <FieldName>SELECT_DESCRIPTION</FieldName>
                    <Value>F</Value>
                    <Length>0</Length>
                    <ChangeAbility>Never</ChangeAbility>
                    <IsFormattedBySelectorRecord>false</IsFormattedBySelectorRecord>
                    <IsFormattedByRecord>false</IsFormattedByRecord>
                    <FieldFormatDefinitionRecordName/>
                  </IP21RecordField>
                  <IP21RecordField>
                    <FieldName>SELECT_DESCRIPTION</FieldName>
                    <Value>*</Value>
                    <Length>0</Length>
                    <ChangeAbility>Never</ChangeAbility>
                    <IsFormattedBySelectorRecord>false</IsFormattedBySelectorRecord>
                    <IsFormattedByRecord>false</IsFormattedByRecord>
                    <FieldFormatDefinitionRecordName/>
                  </IP21RecordField>
                  <IP21RecordField>
                    <FieldName>SELECT_DESCRIPTION</FieldName>
                    <Value>TIME</Value>
                    <Length>0</Length>
                    <ChangeAbility>Never</ChangeAbility>
                    <IsFormattedBySelectorRecord>false</IsFormattedBySelectorRecord>
                    <IsFormattedByRecord>false</IsFormattedByRecord>
                    <FieldFormatDefinitionRecordName/>
                  </IP21RecordField>
                  <IP21RecordField>
                    <FieldName>SELECT_DESCRIPTION</FieldName>
                    <Value>Bags</Value>
                    <Length>0</Length>
                    <ChangeAbility>Never</ChangeAbility>
                    <IsFormattedBySelectorRecord>false</IsFormattedBySelectorRecord>
                    <IsFormattedByRecord>false</IsFormattedByRecord>
                    <FieldFormatDefinitionRecordName/>
                  </IP21RecordField>
                  <IP21RecordField>
                    <FieldName>SELECT_DESCRIPTION</FieldName>
                    <Value>INSE</Value>
                    <Length>0</Length>
                    <ChangeAbility>Never</ChangeAbility>
                    <IsFormattedBySelectorRecord>false</IsFormattedBySelectorRecord>
                    <IsFormattedByRecord>false</IsFormattedByRecord>
                    <FieldFormatDefinitionRecordName/>
                  </IP21RecordField>
                  <IP21RecordField>
                    <FieldName>SELECT_DESCRIPTION</FieldName>
                    <Value>%Loa</Value>
                    <Length>0</Length>
                    <ChangeAbility>Never</ChangeAbility>
                    <IsFormattedBySelectorRecord>false</IsFormattedBySelectorRecord>
                    <IsFormattedByRecord>false</IsFormattedByRecord>
                    <FieldFormatDefinitionRecordName/>
                  </IP21RecordField>
                  <IP21RecordField>
                    <FieldName>SELECT_DESCRIPTION</FieldName>
                    <Value>LOAD</Value>
                    <Length>0</Length>
                    <ChangeAbility>Never</ChangeAbility>
                    <IsFormattedBySelectorRecord>false</IsFormattedBySelectorRecord>
                    <IsFormattedByRecord>false</IsFormattedByRecord>
                    <FieldFormatDefinitionRecordName/>
                  </IP21RecordField>
                  <IP21RecordField>
                    <FieldName>SELECT_DESCRIPTION</FieldName>
                    <Value>FPM</Value>
                    <Length>0</Length>
                    <ChangeAbility>Never</ChangeAbility>
                    <IsFormattedBySelectorRecord>false</IsFormattedBySelectorRecord>
                    <IsFormattedByRecord>false</IsFormattedByRecord>
                    <FieldFormatDefinitionRecordName/>
                  </IP21RecordField>
                  <IP21RecordField>
                    <FieldName>SELECT_DESCRIPTION</FieldName>
                    <Value>HR</Value>
                    <Length>0</Length>
                    <ChangeAbility>Never</ChangeAbility>
                    <IsFormattedBySelectorRecord>false</IsFormattedBySelectorRecord>
                    <IsFormattedByRecord>false</IsFormattedByRecord>
                    <FieldFormatDefinitionRecordName/>
                  </IP21RecordField>
                  <IP21RecordField>
                    <FieldName>SELECT_DESCRIPTION</FieldName>
                    <Value>LTR</Value>
                    <Length>0</Length>
                    <ChangeAbility>Never</ChangeAbility>
                    <IsFormattedBySelectorRecord>false</IsFormattedBySelectorRecord>
                    <IsFormattedByRecord>false</IsFormattedByRecord>
                    <FieldFormatDefinitionRecordName/>
                  </IP21RecordField>
                  <IP21RecordField>
                    <FieldName>SELECT_DESCRIPTION</FieldName>
                    <Value>lb</Value>
                    <Length>0</Length>
                    <ChangeAbility>Never</ChangeAbility>
                    <IsFormattedBySelectorRecord>false</IsFormattedBySelectorRecord>
                    <IsFormattedByRecord>false</IsFormattedByRecord>
                    <FieldFormatDefinitionRecordName/>
                  </IP21RecordField>
                  <IP21RecordField>
                    <FieldName>SELECT_DESCRIPTION</FieldName>
                    <Value>RATI</Value>
                    <Length>0</Length>
                    <ChangeAbility>Never</ChangeAbility>
                    <IsFormattedBySelectorRecord>false</IsFormattedBySelectorRecord>
                    <IsFormattedByRecord>false</IsFormattedByRecord>
                    <FieldFormatDefinitionRecordName/>
                  </IP21RecordField>
                  <IP21RecordField>
                    <FieldName>SELECT_DESCRIPTION</FieldName>
                    <Value>PCEN</Value>
                    <Length>0</Length>
                    <ChangeAbility>Never</ChangeAbility>
                    <IsFormattedBySelectorRecord>false</IsFormattedBySelectorRecord>
                    <IsFormattedByRecord>false</IsFormattedByRecord>
                    <FieldFormatDefinitionRecordName/>
                  </IP21RecordField>
                  <IP21RecordField>
                    <FieldName>SELECT_DESCRIPTION</FieldName>
                    <Value>LB/H</Value>
                    <Length>0</Length>
                    <ChangeAbility>Never</ChangeAbility>
                    <IsFormattedBySelectorRecord>false</IsFormattedBySelectorRecord>
                    <IsFormattedByRecord>false</IsFormattedByRecord>
                    <FieldFormatDefinitionRecordName/>
                  </IP21RecordField>
                  <IP21RecordField>
                    <FieldName>SELECT_DESCRIPTION</FieldName>
                    <Value>IN W</Value>
                    <Length>0</Length>
                    <ChangeAbility>Never</ChangeAbility>
                    <IsFormattedBySelectorRecord>false</IsFormattedBySelectorRecord>
                    <IsFormattedByRecord>false</IsFormattedByRecord>
                    <FieldFormatDefinitionRecordName/>
                  </IP21RecordField>
                  <IP21RecordField>
                    <FieldName>SELECT_DESCRIPTION</FieldName>
                    <Value>LB</Value>
                    <Length>0</Length>
                    <ChangeAbility>Never</ChangeAbility>
                    <IsFormattedBySelectorRecord>false</IsFormattedBySelectorRecord>
                    <IsFormattedByRecord>false</IsFormattedByRecord>
                    <FieldFormatDefinitionRecordName/>
                  </IP21RecordField>
                  <IP21RecordField>
                    <FieldName>SELECT_DESCRIPTION</FieldName>
                    <Value>CNT</Value>
                    <Length>0</Length>
                    <ChangeAbility>Never</ChangeAbility>
                    <IsFormattedBySelectorRecord>false</IsFormattedBySelectorRecord>
                    <IsFormattedByRecord>false</IsFormattedByRecord>
                    <FieldFormatDefinitionRecordName/>
                  </IP21RecordField>
                  <IP21RecordField>
                    <FieldName>SELECT_DESCRIPTION</FieldName>
                    <Value>inch</Value>
                    <Length>0</Length>
                    <ChangeAbility>Never</ChangeAbility>
                    <IsFormattedBySelectorRecord>false</IsFormattedBySelectorRecord>
                    <IsFormattedByRecord>false</IsFormattedByRecord>
                    <FieldFormatDefinitionRecordName/>
                  </IP21RecordField>
                  <IP21RecordField>
                    <FieldName>SELECT_DESCRIPTION</FieldName>
                    <Value>Inch</Value>
                    <Length>0</Length>
                    <ChangeAbility>Never</ChangeAbility>
                    <IsFormattedBySelectorRecord>false</IsFormattedBySelectorRecord>
                    <IsFormattedByRecord>false</IsFormattedByRecord>
                    <FieldFormatDefinitionRecordName/>
                  </IP21RecordField>
                  <IP21RecordField>
                    <FieldName>SELECT_DESCRIPTION</FieldName>
                    <Value>DEG</Value>
                    <Length>0</Length>
                    <ChangeAbility>Never</ChangeAbility>
                    <IsFormattedBySelectorRecord>false</IsFormattedBySelectorRecord>
                    <IsFormattedByRecord>false</IsFormattedByRecord>
                    <FieldFormatDefinitionRecordName/>
                  </IP21RecordField>
                  <IP21RecordField>
                    <FieldName>SELECT_DESCRIPTION</FieldName>
                    <Value>Deg</Value>
                    <Length>0</Length>
                    <ChangeAbility>Never</ChangeAbility>
                    <IsFormattedBySelectorRecord>false</IsFormattedBySelectorRecord>
                    <IsFormattedByRecord>false</IsFormattedByRecord>
                    <FieldFormatDefinitionRecordName/>
                  </IP21RecordField>
                  <IP21RecordField>
                    <FieldName>SELECT_DESCRIPTION</FieldName>
                    <Value>Ft.</Value>
                    <Length>0</Length>
                    <ChangeAbility>Never</ChangeAbility>
                    <IsFormattedBySelectorRecord>false</IsFormattedBySelectorRecord>
                    <IsFormattedByRecord>false</IsFormattedByRecord>
                    <FieldFormatDefinitionRecordName/>
                  </IP21RecordField>
                  <IP21RecordField>
                    <FieldName>SELECT_DESCRIPTION</FieldName>
                    <Value>mm</Value>
                    <Length>0</Length>
                    <ChangeAbility>Never</ChangeAbility>
                    <IsFormattedBySelectorRecord>false</IsFormattedBySelectorRecord>
                    <IsFormattedByRecord>false</IsFormattedByRecord>
                    <FieldFormatDefinitionRecordName/>
                  </IP21RecordField>
                  <IP21RecordField>
                    <FieldName>SELECT_DESCRIPTION</FieldName>
                    <Value>#</Value>
                    <Length>0</Length>
                    <ChangeAbility>Never</ChangeAbility>
                    <IsFormattedBySelectorRecord>false</IsFormattedBySelectorRecord>
                    <IsFormattedByRecord>false</IsFormattedByRecord>
                    <FieldFormatDefinitionRecordName/>
                  </IP21RecordField>
                  <IP21RecordField>
                    <FieldName>SELECT_DESCRIPTION</FieldName>
                    <Value>%OPN</Value>
                    <Length>0</Length>
                    <ChangeAbility>Never</ChangeAbility>
                    <IsFormattedBySelectorRecord>false</IsFormattedBySelectorRecord>
                    <IsFormattedByRecord>false</IsFormattedByRecord>
                    <FieldFormatDefinitionRecordName/>
                  </IP21RecordField>
                  <IP21RecordField>
                    <FieldName>SELECT_DESCRIPTION</FieldName>
                    <Value>step</Value>
                    <Length>0</Length>
                    <ChangeAbility>Never</ChangeAbility>
                    <IsFormattedBySelectorRecord>false</IsFormattedBySelectorRecord>
                    <IsFormattedByRecord>false</IsFormattedByRecord>
                    <FieldFormatDefinitionRecordName/>
                  </IP21RecordField>
                  <IP21RecordField>
                    <FieldName>SELECT_DESCRIPTION</FieldName>
                    <Value>Hrs</Value>
                    <Length>0</Length>
                    <ChangeAbility>Never</ChangeAbility>
                    <IsFormattedBySelectorRecord>false</IsFormattedBySelectorRecord>
                    <IsFormattedByRecord>false</IsFormattedByRecord>
                    <FieldFormatDefinitionRecordName/>
                  </IP21RecordField>
                  <IP21RecordField>
                    <FieldName>SELECT_DESCRIPTION</FieldName>
                    <Value>SCFH</Value>
                    <Length>0</Length>
                    <ChangeAbility>Never</ChangeAbility>
                    <IsFormattedBySelectorRecord>false</IsFormattedBySelectorRecord>
                    <IsFormattedByRecord>false</IsFormattedByRecord>
                    <FieldFormatDefinitionRecordName/>
                  </IP21RecordField>
                  <IP21RecordField>
                    <FieldName>SELECT_DESCRIPTION</FieldName>
                    <Value>STEP</Value>
                    <Length>0</Length>
                    <ChangeAbility>Never</ChangeAbility>
                    <IsFormattedBySelectorRecord>false</IsFormattedBySelectorRecord>
                    <IsFormattedByRecord>false</IsFormattedByRecord>
                    <FieldFormatDefinitionRecordName/>
                  </IP21RecordField>
                  <IP21RecordField>
                    <FieldName>SELECT_DESCRIPTION</FieldName>
                    <Value>Gal.</Value>
                    <Length>0</Length>
                    <ChangeAbility>Never</ChangeAbility>
                    <IsFormattedBySelectorRecord>false</IsFormattedBySelectorRecord>
                    <IsFormattedByRecord>false</IsFormattedByRecord>
                    <FieldFormatDefinitionRecordName/>
                  </IP21RecordField>
                  <IP21RecordField>
                    <FieldName>SELECT_DESCRIPTION</FieldName>
                    <Value>Hrs.</Value>
                    <Length>0</Length>
                    <ChangeAbility>Never</ChangeAbility>
                    <IsFormattedBySelectorRecord>false</IsFormattedBySelectorRecord>
                    <IsFormattedByRecord>false</IsFormattedByRecord>
                    <FieldFormatDefinitionRecordName/>
                  </IP21RecordField>
                  <IP21RecordField>
                    <FieldName>SELECT_DESCRIPTION</FieldName>
                    <Value>IN/S</Value>
                    <Length>0</Length>
                    <ChangeAbility>Never</ChangeAbility>
                    <IsFormattedBySelectorRecord>false</IsFormattedBySelectorRecord>
                    <IsFormattedByRecord>false</IsFormattedByRecord>
                    <FieldFormatDefinitionRecordName/>
                  </IP21RecordField>
                  <IP21RecordField>
                    <FieldName>SELECT_DESCRIPTION</FieldName>
                    <Value>FT</Value>
                    <Length>0</Length>
                    <ChangeAbility>Never</ChangeAbility>
                    <IsFormattedBySelectorRecord>false</IsFormattedBySelectorRecord>
                    <IsFormattedByRecord>false</IsFormattedByRecord>
                    <FieldFormatDefinitionRecordName/>
                  </IP21RecordField>
                  <IP21RecordField>
                    <FieldName>SELECT_DESCRIPTION</FieldName>
                    <Value>kPPH</Value>
                    <Length>0</Length>
                    <ChangeAbility>Never</ChangeAbility>
                    <IsFormattedBySelectorRecord>false</IsFormattedBySelectorRecord>
                    <IsFormattedByRecord>false</IsFormattedByRecord>
                    <FieldFormatDefinitionRecordName/>
                  </IP21RecordField>
                  <IP21RecordField>
                    <FieldName>SELECT_DESCRIPTION</FieldName>
                    <Value>Hg</Value>
                    <Length>0</Length>
                    <ChangeAbility>Never</ChangeAbility>
                    <IsFormattedBySelectorRecord>false</IsFormattedBySelectorRecord>
                    <IsFormattedByRecord>false</IsFormattedByRecord>
                    <FieldFormatDefinitionRecordName/>
                  </IP21RecordField>
                  <IP21RecordField>
                    <FieldName>SELECT_DESCRIPTION</FieldName>
                    <Value>KPPH</Value>
                    <Length>0</Length>
                    <ChangeAbility>Never</ChangeAbility>
                    <IsFormattedBySelectorRecord>false</IsFormattedBySelectorRecord>
                    <IsFormattedByRecord>false</IsFormattedByRecord>
                    <FieldFormatDefinitionRecordName/>
                  </IP21RecordField>
                  <IP21RecordField>
                    <FieldName>SELECT_DESCRIPTION</FieldName>
                    <Value>P/PF</Value>
                    <Length>0</Length>
                    <ChangeAbility>Never</ChangeAbility>
                    <IsFormattedBySelectorRecord>false</IsFormattedBySelectorRecord>
                    <IsFormattedByRecord>false</IsFormattedByRecord>
                    <FieldFormatDefinitionRecordName/>
                  </IP21RecordField>
                  <IP21RecordField>
                    <FieldName>SELECT_DESCRIPTION</FieldName>
                    <Value>SCF</Value>
                    <Length>0</Length>
                    <ChangeAbility>Never</ChangeAbility>
                    <IsFormattedBySelectorRecord>false</IsFormattedBySelectorRecord>
                    <IsFormattedByRecord>false</IsFormattedByRecord>
                    <FieldFormatDefinitionRecordName/>
                  </IP21RecordField>
                  <IP21RecordField>
                    <FieldName>SELECT_DESCRIPTION</FieldName>
                    <Value>SCFM</Value>
                    <Length>0</Length>
                    <ChangeAbility>Never</ChangeAbility>
                    <IsFormattedBySelectorRecord>false</IsFormattedBySelectorRecord>
                    <IsFormattedByRecord>false</IsFormattedByRecord>
                    <FieldFormatDefinitionRecordName/>
                  </IP21RecordField>
                  <IP21RecordField>
                    <FieldName>SELECT_DESCRIPTION</FieldName>
                    <Value>%OH</Value>
                    <Length>0</Length>
                    <ChangeAbility>Never</ChangeAbility>
                    <IsFormattedBySelectorRecord>false</IsFormattedBySelectorRecord>
                    <IsFormattedByRecord>false</IsFormattedByRecord>
                    <FieldFormatDefinitionRecordName/>
                  </IP21RecordField>
                  <IP21RecordField>
                    <FieldName>SELECT_DESCRIPTION</FieldName>
                    <Value>%FLA</Value>
                    <Length>0</Length>
                    <ChangeAbility>Never</ChangeAbility>
                    <IsFormattedBySelectorRecord>false</IsFormattedBySelectorRecord>
                    <IsFormattedByRecord>false</IsFormattedByRecord>
                    <FieldFormatDefinitionRecordName/>
                  </IP21RecordField>
                  <IP21RecordField>
                    <FieldName>SELECT_DESCRIPTION</FieldName>
                    <Value>T/Hr</Value>
                    <Length>0</Length>
                    <ChangeAbility>Never</ChangeAbility>
                    <IsFormattedBySelectorRecord>false</IsFormattedBySelectorRecord>
                    <IsFormattedByRecord>false</IsFormattedByRecord>
                    <FieldFormatDefinitionRecordName/>
                  </IP21RecordField>
                  <IP21RecordField>
                    <FieldName>SELECT_DESCRIPTION</FieldName>
                    <Value>"""/S"</Value>
                    <Length>0</Length>
                    <ChangeAbility>Never</ChangeAbility>
                    <IsFormattedBySelectorRecord>false</IsFormattedBySelectorRecord>
                    <IsFormattedByRecord>false</IsFormattedByRecord>
                    <FieldFormatDefinitionRecordName/>
                  </IP21RecordField>
                  <IP21RecordField>
                    <FieldName>SELECT_DESCRIPTION</FieldName>
                    <Value>"""/s"</Value>
                    <Length>0</Length>
                    <ChangeAbility>Never</ChangeAbility>
                    <IsFormattedBySelectorRecord>false</IsFormattedBySelectorRecord>
                    <IsFormattedByRecord>false</IsFormattedByRecord>
                    <FieldFormatDefinitionRecordName/>
                  </IP21RecordField>
                  <IP21RecordField>
                    <FieldName>SELECT_DESCRIPTION</FieldName>
                    <Value>VDC</Value>
                    <Length>0</Length>
                    <ChangeAbility>Never</ChangeAbility>
                    <IsFormattedBySelectorRecord>false</IsFormattedBySelectorRecord>
                    <IsFormattedByRecord>false</IsFormattedByRecord>
                    <FieldFormatDefinitionRecordName/>
                  </IP21RecordField>
                  <IP21RecordField>
                    <FieldName>SELECT_DESCRIPTION</FieldName>
                    <Value>CNTS</Value>
                    <Length>0</Length>
                    <ChangeAbility>Never</ChangeAbility>
                    <IsFormattedBySelectorRecord>false</IsFormattedBySelectorRecord>
                    <IsFormattedByRecord>false</IsFormattedByRecord>
                    <FieldFormatDefinitionRecordName/>
                  </IP21RecordField>
                  <IP21RecordField>
                    <FieldName>SELECT_DESCRIPTION</FieldName>
                    <Value>mSCM</Value>
                    <Length>0</Length>
                    <ChangeAbility>Never</ChangeAbility>
                    <IsFormattedBySelectorRecord>false</IsFormattedBySelectorRecord>
                    <IsFormattedByRecord>false</IsFormattedByRecord>
                    <FieldFormatDefinitionRecordName/>
                  </IP21RecordField>
                  <IP21RecordField>
                    <FieldName>SELECT_DESCRIPTION</FieldName>
                    <Value>PPM</Value>
                    <Length>0</Length>
                    <ChangeAbility>Never</ChangeAbility>
                    <IsFormattedBySelectorRecord>false</IsFormattedBySelectorRecord>
                    <IsFormattedByRecord>false</IsFormattedByRecord>
                    <FieldFormatDefinitionRecordName/>
                  </IP21RecordField>
                  <IP21RecordField>
                    <FieldName>SELECT_DESCRIPTION</FieldName>
                    <Value>----</Value>
                    <Length>0</Length>
                    <ChangeAbility>Never</ChangeAbility>
                    <IsFormattedBySelectorRecord>false</IsFormattedBySelectorRecord>
                    <IsFormattedByRecord>false</IsFormattedByRecord>
                    <FieldFormatDefinitionRecordName/>
                  </IP21RecordField>
                  <IP21RecordField>
                    <FieldName>SELECT_DESCRIPTION</FieldName>
                    <Value>MINS</Value>
                    <Length>0</Length>
                    <ChangeAbility>Never</ChangeAbility>
                    <IsFormattedBySelectorRecord>false</IsFormattedBySelectorRecord>
                    <IsFormattedByRecord>false</IsFormattedByRecord>
                    <FieldFormatDefinitionRecordName/>
                  </IP21RecordField>
                  <IP21RecordField>
                    <FieldName>SELECT_DESCRIPTION</FieldName>
                    <Value>SEC</Value>
                    <Length>0</Length>
                    <ChangeAbility>Never</ChangeAbility>
                    <IsFormattedBySelectorRecord>false</IsFormattedBySelectorRecord>
                    <IsFormattedByRecord>false</IsFormattedByRecord>
                    <FieldFormatDefinitionRecordName/>
                  </IP21RecordField>
                  <IP21RecordField>
                    <FieldName>SELECT_DESCRIPTION</FieldName>
                    <Value>Amps</Value>
                    <Length>0</Length>
                    <ChangeAbility>Never</ChangeAbility>
                    <IsFormattedBySelectorRecord>false</IsFormattedBySelectorRecord>
                    <IsFormattedByRecord>false</IsFormattedByRecord>
                    <FieldFormatDefinitionRecordName/>
                  </IP21RecordField>
                  <IP21RecordField>
                    <FieldName>SELECT_DESCRIPTION</FieldName>
                    <Value>#/CF</Value>
                    <Length>0</Length>
                    <ChangeAbility>Never</ChangeAbility>
                    <IsFormattedBySelectorRecord>false</IsFormattedBySelectorRecord>
                    <IsFormattedByRecord>false</IsFormattedByRecord>
                    <FieldFormatDefinitionRecordName/>
                  </IP21RecordField>
                  <IP21RecordField>
                    <FieldName>SELECT_DESCRIPTION</FieldName>
                    <Value>IN</Value>
                    <Length>0</Length>
                    <ChangeAbility>Never</ChangeAbility>
                    <IsFormattedBySelectorRecord>false</IsFormattedBySelectorRecord>
                    <IsFormattedByRecord>false</IsFormattedByRecord>
                    <FieldFormatDefinitionRecordName/>
                  </IP21RecordField>
                  <IP21RecordField>
                    <FieldName>SELECT_DESCRIPTION</FieldName>
                    <Value>AMPS</Value>
                    <Length>0</Length>
                    <ChangeAbility>Never</ChangeAbility>
                    <IsFormattedBySelectorRecord>false</IsFormattedBySelectorRecord>
                    <IsFormattedByRecord>false</IsFormattedByRecord>
                    <FieldFormatDefinitionRecordName/>
                  </IP21RecordField>
                  <IP21RecordField>
                    <FieldName>SELECT_DESCRIPTION</FieldName>
                    <Value>cps</Value>
                    <Length>0</Length>
                    <ChangeAbility>Never</ChangeAbility>
                    <IsFormattedBySelectorRecord>false</IsFormattedBySelectorRecord>
                    <IsFormattedByRecord>false</IsFormattedByRecord>
                    <FieldFormatDefinitionRecordName/>
                  </IP21RecordField>
                  <IP21RecordField>
                    <FieldName>SELECT_DESCRIPTION</FieldName>
                    <Value>lbs</Value>
                    <Length>0</Length>
                    <ChangeAbility>Never</ChangeAbility>
                    <IsFormattedBySelectorRecord>false</IsFormattedBySelectorRecord>
                    <IsFormattedByRecord>false</IsFormattedByRecord>
                    <FieldFormatDefinitionRecordName/>
                  </IP21RecordField>
                  <IP21RecordField>
                    <FieldName>SELECT_DESCRIPTION</FieldName>
                    <Value>LB/M</Value>
                    <Length>0</Length>
                    <ChangeAbility>Never</ChangeAbility>
                    <IsFormattedBySelectorRecord>false</IsFormattedBySelectorRecord>
                    <IsFormattedByRecord>false</IsFormattedByRecord>
                    <FieldFormatDefinitionRecordName/>
                  </IP21RecordField>
                  <IP21RecordField>
                    <FieldName>SELECT_DESCRIPTION</FieldName>
                    <Value>#/M</Value>
                    <Length>0</Length>
                    <ChangeAbility>Never</ChangeAbility>
                    <IsFormattedBySelectorRecord>false</IsFormattedBySelectorRecord>
                    <IsFormattedByRecord>false</IsFormattedByRecord>
                    <FieldFormatDefinitionRecordName/>
                  </IP21RecordField>
                  <IP21RecordField>
                    <FieldName>SELECT_DESCRIPTION</FieldName>
                    <Value>%LEL</Value>
                    <Length>0</Length>
                    <ChangeAbility>Never</ChangeAbility>
                    <IsFormattedBySelectorRecord>false</IsFormattedBySelectorRecord>
                    <IsFormattedByRecord>false</IsFormattedByRecord>
                    <FieldFormatDefinitionRecordName/>
                  </IP21RecordField>
                  <IP21RecordField>
                    <FieldName>SELECT_DESCRIPTION</FieldName>
                    <Value>"""DP"</Value>
                    <Length>0</Length>
                    <ChangeAbility>Never</ChangeAbility>
                    <IsFormattedBySelectorRecord>false</IsFormattedBySelectorRecord>
                    <IsFormattedByRecord>false</IsFormattedByRecord>
                    <FieldFormatDefinitionRecordName/>
                  </IP21RecordField>
                  <IP21RecordField>
                    <FieldName>SELECT_DESCRIPTION</FieldName>
                    <Value>"""Hg"</Value>
                    <Length>0</Length>
                    <ChangeAbility>Never</ChangeAbility>
                    <IsFormattedBySelectorRecord>false</IsFormattedBySelectorRecord>
                    <IsFormattedByRecord>false</IsFormattedByRecord>
                    <FieldFormatDefinitionRecordName/>
                  </IP21RecordField>
                  <IP21RecordField>
                    <FieldName>SELECT_DESCRIPTION</FieldName>
                    <Value>MIN.</Value>
                    <Length>0</Length>
                    <ChangeAbility>Never</ChangeAbility>
                    <IsFormattedBySelectorRecord>false</IsFormattedBySelectorRecord>
                    <IsFormattedByRecord>false</IsFormattedByRecord>
                    <FieldFormatDefinitionRecordName/>
                  </IP21RecordField>
                  <IP21RecordField>
                    <FieldName>SELECT_DESCRIPTION</FieldName>
                    <Value>%Sld</Value>
                    <Length>0</Length>
                    <ChangeAbility>Never</ChangeAbility>
                    <IsFormattedBySelectorRecord>false</IsFormattedBySelectorRecord>
                    <IsFormattedByRecord>false</IsFormattedByRecord>
                    <FieldFormatDefinitionRecordName/>
                  </IP21RecordField>
                  <IP21RecordField>
                    <FieldName>SELECT_DESCRIPTION</FieldName>
                    <Value>#/HR</Value>
                    <Length>0</Length>
                    <ChangeAbility>Never</ChangeAbility>
                    <IsFormattedBySelectorRecord>false</IsFormattedBySelectorRecord>
                    <IsFormattedByRecord>false</IsFormattedByRecord>
                    <FieldFormatDefinitionRecordName/>
                  </IP21RecordField>
                  <IP21RecordField>
                    <FieldName>SELECT_DESCRIPTION</FieldName>
                    <Value>SG</Value>
                    <Length>0</Length>
                    <ChangeAbility>Never</ChangeAbility>
                    <IsFormattedBySelectorRecord>false</IsFormattedBySelectorRecord>
                    <IsFormattedByRecord>false</IsFormattedByRecord>
                    <FieldFormatDefinitionRecordName/>
                  </IP21RecordField>
                  <IP21RecordField>
                    <FieldName>SELECT_DESCRIPTION</FieldName>
                    <Value>Lbs.</Value>
                    <Length>0</Length>
                    <ChangeAbility>Never</ChangeAbility>
                    <IsFormattedBySelectorRecord>false</IsFormattedBySelectorRecord>
                    <IsFormattedByRecord>false</IsFormattedByRecord>
                    <FieldFormatDefinitionRecordName/>
                  </IP21RecordField>
                  <IP21RecordField>
                    <FieldName>SELECT_DESCRIPTION</FieldName>
                    <Value>LBS.</Value>
                    <Length>0</Length>
                    <ChangeAbility>Never</ChangeAbility>
                    <IsFormattedBySelectorRecord>false</IsFormattedBySelectorRecord>
                    <IsFormattedByRecord>false</IsFormattedByRecord>
                    <FieldFormatDefinitionRecordName/>
                  </IP21RecordField>
                  <IP21RecordField>
                    <FieldName>SELECT_DESCRIPTION</FieldName>
                    <Value>Gal</Value>
                    <Length>0</Length>
                    <ChangeAbility>Never</ChangeAbility>
                    <IsFormattedBySelectorRecord>false</IsFormattedBySelectorRecord>
                    <IsFormattedByRecord>false</IsFormattedByRecord>
                    <FieldFormatDefinitionRecordName/>
                  </IP21RecordField>
                  <IP21RecordField>
                    <FieldName>SELECT_DESCRIPTION</FieldName>
                    <Value>Gals</Value>
                    <Length>0</Length>
                    <ChangeAbility>Never</ChangeAbility>
                    <IsFormattedBySelectorRecord>false</IsFormattedBySelectorRecord>
                    <IsFormattedByRecord>false</IsFormattedByRecord>
                    <FieldFormatDefinitionRecordName/>
                  </IP21RecordField>
                  <IP21RecordField>
                    <FieldName>SELECT_DESCRIPTION</FieldName>
                    <Value>Mins</Value>
                    <Length>0</Length>
                    <ChangeAbility>Never</ChangeAbility>
                    <IsFormattedBySelectorRecord>false</IsFormattedBySelectorRecord>
                    <IsFormattedByRecord>false</IsFormattedByRecord>
                    <FieldFormatDefinitionRecordName/>
                  </IP21RecordField>
                  <IP21RecordField>
                    <FieldName>SELECT_DESCRIPTION</FieldName>
                    <Value>Secs</Value>
                    <Length>0</Length>
                    <ChangeAbility>Never</ChangeAbility>
                    <IsFormattedBySelectorRecord>false</IsFormattedBySelectorRecord>
                    <IsFormattedByRecord>false</IsFormattedByRecord>
                    <FieldFormatDefinitionRecordName/>
                  </IP21RecordField>
                  <IP21RecordField>
                    <FieldName>SELECT_DESCRIPTION</FieldName>
                    <Value>DegF</Value>
                    <Length>0</Length>
                    <ChangeAbility>Never</ChangeAbility>
                    <IsFormattedBySelectorRecord>false</IsFormattedBySelectorRecord>
                    <IsFormattedByRecord>false</IsFormattedByRecord>
                    <FieldFormatDefinitionRecordName/>
                  </IP21RecordField>
                  <IP21RecordField>
                    <FieldName>SELECT_DESCRIPTION</FieldName>
                    <Value>ml/M</Value>
                    <Length>0</Length>
                    <ChangeAbility>Never</ChangeAbility>
                    <IsFormattedBySelectorRecord>false</IsFormattedBySelectorRecord>
                    <IsFormattedByRecord>false</IsFormattedByRecord>
                    <FieldFormatDefinitionRecordName/>
                  </IP21RecordField>
                  <IP21RecordField>
                    <FieldName>SELECT_DESCRIPTION</FieldName>
                    <Value>%Ca</Value>
                    <Length>0</Length>
                    <ChangeAbility>Never</ChangeAbility>
                    <IsFormattedBySelectorRecord>false</IsFormattedBySelectorRecord>
                    <IsFormattedByRecord>false</IsFormattedByRecord>
                    <FieldFormatDefinitionRecordName/>
                  </IP21RecordField>
                  <IP21RecordField>
                    <FieldName>SELECT_DESCRIPTION</FieldName>
                    <Value>%Sol</Value>
                    <Length>0</Length>
                    <ChangeAbility>Never</ChangeAbility>
                    <IsFormattedBySelectorRecord>false</IsFormattedBySelectorRecord>
                    <IsFormattedByRecord>false</IsFormattedByRecord>
                    <FieldFormatDefinitionRecordName/>
                  </IP21RecordField>
                  <IP21RecordField>
                    <FieldName>SELECT_DESCRIPTION</FieldName>
                    <Value>PDB</Value>
                    <Length>0</Length>
                    <ChangeAbility>Never</ChangeAbility>
                    <IsFormattedBySelectorRecord>false</IsFormattedBySelectorRecord>
                    <IsFormattedByRecord>false</IsFormattedByRecord>
                    <FieldFormatDefinitionRecordName/>
                  </IP21RecordField>
                  <IP21RecordField>
                    <FieldName>SELECT_DESCRIPTION</FieldName>
                    <Value>none</Value>
                    <Length>0</Length>
                    <ChangeAbility>Never</ChangeAbility>
                    <IsFormattedBySelectorRecord>false</IsFormattedBySelectorRecord>
                    <IsFormattedByRecord>false</IsFormattedByRecord>
                    <FieldFormatDefinitionRecordName/>
                  </IP21RecordField>
                  <IP21RecordField>
                    <FieldName>SELECT_DESCRIPTION</FieldName>
                    <Value>IN.</Value>
                    <Length>0</Length>
                    <ChangeAbility>Never</ChangeAbility>
                    <IsFormattedBySelectorRecord>false</IsFormattedBySelectorRecord>
                    <IsFormattedByRecord>false</IsFormattedByRecord>
                    <FieldFormatDefinitionRecordName/>
                  </IP21RecordField>
                  <IP21RecordField>
                    <FieldName>SELECT_DESCRIPTION</FieldName>
                    <Value>%SOL</Value>
                    <Length>0</Length>
                    <ChangeAbility>Never</ChangeAbility>
                    <IsFormattedBySelectorRecord>false</IsFormattedBySelectorRecord>
                    <IsFormattedByRecord>false</IsFormattedByRecord>
                    <FieldFormatDefinitionRecordName/>
                  </IP21RecordField>
                  <IP21RecordField>
                    <FieldName>SELECT_DESCRIPTION</FieldName>
                    <Value>""""</Value>
                    <Length>0</Length>
                    <ChangeAbility>Never</ChangeAbility>
                    <IsFormattedBySelectorRecord>false</IsFormattedBySelectorRecord>
                    <IsFormattedByRecord>false</IsFormattedByRecord>
                    <FieldFormatDefinitionRecordName/>
                  </IP21RecordField>
                  <IP21RecordField>
                    <FieldName>SELECT_DESCRIPTION</FieldName>
                    <Value>RPM</Value>
                    <Length>0</Length>
                    <ChangeAbility>Never</ChangeAbility>
                    <IsFormattedBySelectorRecord>false</IsFormattedBySelectorRecord>
                    <IsFormattedByRecord>false</IsFormattedByRecord>
                    <FieldFormatDefinitionRecordName/>
                  </IP21RecordField>
                  <IP21RecordField>
                    <FieldName>SELECT_DESCRIPTION</FieldName>
                    <Value>EGF</Value>
                    <Length>0</Length>
                    <ChangeAbility>Never</ChangeAbility>
                    <IsFormattedBySelectorRecord>false</IsFormattedBySelectorRecord>
                    <IsFormattedByRecord>false</IsFormattedByRecord>
                    <FieldFormatDefinitionRecordName/>
                  </IP21RecordField>
                  <IP21RecordField>
                    <FieldName>SELECT_DESCRIPTION</FieldName>
                    <Value>pH</Value>
                    <Length>0</Length>
                    <ChangeAbility>Never</ChangeAbility>
                    <IsFormattedBySelectorRecord>false</IsFormattedBySelectorRecord>
                    <IsFormattedByRecord>false</IsFormattedByRecord>
                    <FieldFormatDefinitionRecordName/>
                  </IP21RecordField>
                  <IP21RecordField>
                    <FieldName>SELECT_DESCRIPTION</FieldName>
                    <Value>#/Mn</Value>
                    <Length>0</Length>
                    <ChangeAbility>Never</ChangeAbility>
                    <IsFormattedBySelectorRecord>false</IsFormattedBySelectorRecord>
                    <IsFormattedByRecord>false</IsFormattedByRecord>
                    <FieldFormatDefinitionRecordName/>
                  </IP21RecordField>
                  <IP21RecordField>
                    <FieldName>SELECT_DESCRIPTION</FieldName>
                    <Value>Lbs</Value>
                    <Length>0</Length>
                    <ChangeAbility>Never</ChangeAbility>
                    <IsFormattedBySelectorRecord>false</IsFormattedBySelectorRecord>
                    <IsFormattedByRecord>false</IsFormattedByRecord>
                    <FieldFormatDefinitionRecordName/>
                  </IP21RecordField>
                  <IP21RecordField>
                    <FieldName>SELECT_DESCRIPTION</FieldName>
                    <Value>In.</Value>
                    <Length>0</Length>
                    <ChangeAbility>Never</ChangeAbility>
                    <IsFormattedBySelectorRecord>false</IsFormattedBySelectorRecord>
                    <IsFormattedByRecord>false</IsFormattedByRecord>
                    <FieldFormatDefinitionRecordName/>
                  </IP21RecordField>
                  <IP21RecordField>
                    <FieldName>SELECT_DESCRIPTION</FieldName>
                    <Value>PSI</Value>
                    <Length>0</Length>
                    <ChangeAbility>Never</ChangeAbility>
                    <IsFormattedBySelectorRecord>false</IsFormattedBySelectorRecord>
                    <IsFormattedByRecord>false</IsFormattedByRecord>
                    <FieldFormatDefinitionRecordName/>
                  </IP21RecordField>
                  <IP21RecordField>
                    <FieldName>SELECT_DESCRIPTION</FieldName>
                    <Value>%</Value>
                    <Length>0</Length>
                    <ChangeAbility>Never</ChangeAbility>
                    <IsFormattedBySelectorRecord>false</IsFormattedBySelectorRecord>
                    <IsFormattedByRecord>false</IsFormattedByRecord>
                    <FieldFormatDefinitionRecordName/>
                  </IP21RecordField>
                  <IP21RecordField>
                    <FieldName>SELECT_DESCRIPTION</FieldName>
                    <Value>Lb/m</Value>
                    <Length>0</Length>
                    <ChangeAbility>Never</ChangeAbility>
                    <IsFormattedBySelectorRecord>false</IsFormattedBySelectorRecord>
                    <IsFormattedByRecord>false</IsFormattedByRecord>
                    <FieldFormatDefinitionRecordName/>
                  </IP21RecordField>
                  <IP21RecordField>
                    <FieldName>SELECT_DESCRIPTION</FieldName>
                    <Value>#/MN</Value>
                    <Length>0</Length>
                    <ChangeAbility>Never</ChangeAbility>
                    <IsFormattedBySelectorRecord>false</IsFormattedBySelectorRecord>
                    <IsFormattedByRecord>false</IsFormattedByRecord>
                    <FieldFormatDefinitionRecordName/>
                  </IP21RecordField>
                  <IP21RecordField>
                    <FieldName>SELECT_DESCRIPTION</FieldName>
                    <Value>"""wc"</Value>
                    <Length>0</Length>
                    <ChangeAbility>Never</ChangeAbility>
                    <IsFormattedBySelectorRecord>false</IsFormattedBySelectorRecord>
                    <IsFormattedByRecord>false</IsFormattedByRecord>
                    <FieldFormatDefinitionRecordName/>
                  </IP21RecordField>
                  <IP21RecordField>
                    <FieldName>SELECT_DESCRIPTION</FieldName>
                    <Value>cfm</Value>
                    <Length>0</Length>
                    <ChangeAbility>Never</ChangeAbility>
                    <IsFormattedBySelectorRecord>false</IsFormattedBySelectorRecord>
                    <IsFormattedByRecord>false</IsFormattedByRecord>
                    <FieldFormatDefinitionRecordName/>
                  </IP21RecordField>
                  <IP21RecordField>
                    <FieldName>SELECT_DESCRIPTION</FieldName>
                    <Value>psi</Value>
                    <Length>0</Length>
                    <ChangeAbility>Never</ChangeAbility>
                    <IsFormattedBySelectorRecord>false</IsFormattedBySelectorRecord>
                    <IsFormattedByRecord>false</IsFormattedByRecord>
                    <FieldFormatDefinitionRecordName/>
                  </IP21RecordField>
                  <IP21RecordField>
                    <FieldName>SELECT_DESCRIPTION</FieldName>
                    <Value>deg.</Value>
                    <Length>0</Length>
                    <ChangeAbility>Never</ChangeAbility>
                    <IsFormattedBySelectorRecord>false</IsFormattedBySelectorRecord>
                    <IsFormattedByRecord>false</IsFormattedByRecord>
                    <FieldFormatDefinitionRecordName/>
                  </IP21RecordField>
                  <IP21RecordField>
                    <FieldName>SELECT_DESCRIPTION</FieldName>
                    <Value>gpm</Value>
                    <Length>0</Length>
                    <ChangeAbility>Never</ChangeAbility>
                    <IsFormattedBySelectorRecord>false</IsFormattedBySelectorRecord>
                    <IsFormattedByRecord>false</IsFormattedByRecord>
                    <FieldFormatDefinitionRecordName/>
                  </IP21RecordField>
                  <IP21RecordField>
                    <FieldName>SELECT_DESCRIPTION</FieldName>
                    <Value>LBS</Value>
                    <Length>0</Length>
                    <ChangeAbility>Never</ChangeAbility>
                    <IsFormattedBySelectorRecord>false</IsFormattedBySelectorRecord>
                    <IsFormattedByRecord>false</IsFormattedByRecord>
                    <FieldFormatDefinitionRecordName/>
                  </IP21RecordField>
                  <IP21RecordField>
                    <FieldName>SELECT_DESCRIPTION</FieldName>
                    <Value>GALS</Value>
                    <Length>0</Length>
                    <ChangeAbility>Never</ChangeAbility>
                    <IsFormattedBySelectorRecord>false</IsFormattedBySelectorRecord>
                    <IsFormattedByRecord>false</IsFormattedByRecord>
                    <FieldFormatDefinitionRecordName/>
                  </IP21RecordField>
                  <IP21RecordField>
                    <FieldName>SELECT_DESCRIPTION</FieldName>
                    <Value>GAL</Value>
                    <Length>0</Length>
                    <ChangeAbility>Never</ChangeAbility>
                    <IsFormattedBySelectorRecord>false</IsFormattedBySelectorRecord>
                    <IsFormattedByRecord>false</IsFormattedByRecord>
                    <FieldFormatDefinitionRecordName/>
                  </IP21RecordField>
                  <IP21RecordField>
                    <FieldName>SELECT_DESCRIPTION</FieldName>
                    <Value>#/m</Value>
                    <Length>0</Length>
                    <ChangeAbility>Never</ChangeAbility>
                    <IsFormattedBySelectorRecord>false</IsFormattedBySelectorRecord>
                    <IsFormattedByRecord>false</IsFormattedByRecord>
                    <FieldFormatDefinitionRecordName/>
                  </IP21RecordField>
                  <IP21RecordField>
                    <FieldName>SELECT_DESCRIPTION</FieldName>
                    <Value>DEGF</Value>
                    <Length>0</Length>
                    <ChangeAbility>Never</ChangeAbility>
                    <IsFormattedBySelectorRecord>false</IsFormattedBySelectorRecord>
                    <IsFormattedByRecord>false</IsFormattedByRecord>
                    <FieldFormatDefinitionRecordName/>
                  </IP21RecordField>
                  <IP21RecordField>
                    <FieldName>SELECT_DESCRIPTION</FieldName>
                    <Value>°F</Value>
                    <Length>0</Length>
                    <ChangeAbility>Never</ChangeAbility>
                    <IsFormattedBySelectorRecord>false</IsFormattedBySelectorRecord>
                    <IsFormattedByRecord>false</IsFormattedByRecord>
                    <FieldFormatDefinitionRecordName/>
                  </IP21RecordField>
                  <IP21RecordField>
                    <FieldName>SELECT_DESCRIPTION</FieldName>
                    <Value>IWC</Value>
                    <Length>0</Length>
                    <ChangeAbility>Never</ChangeAbility>
                    <IsFormattedBySelectorRecord>false</IsFormattedBySelectorRecord>
                    <IsFormattedByRecord>false</IsFormattedByRecord>
                    <FieldFormatDefinitionRecordName/>
                  </IP21RecordField>
                  <IP21RecordField>
                    <FieldName>SELECT_DESCRIPTION</FieldName>
                    <Value>GPM</Value>
                    <Length>0</Length>
                    <ChangeAbility>Never</ChangeAbility>
                    <IsFormattedBySelectorRecord>false</IsFormattedBySelectorRecord>
                    <IsFormattedByRecord>false</IsFormattedByRecord>
                    <FieldFormatDefinitionRecordName/>
                  </IP21RecordField>
                  <IP21RecordField>
                    <FieldName>SELECT_DESCRIPTION</FieldName>
                    <Value>MIN</Value>
                    <Length>0</Length>
                    <ChangeAbility>Never</ChangeAbility>
                    <IsFormattedBySelectorRecord>false</IsFormattedBySelectorRecord>
                    <IsFormattedByRecord>false</IsFormattedByRecord>
                    <FieldFormatDefinitionRecordName/>
                  </IP21RecordField>
                  <IP21RecordField>
                    <FieldName>SELECT_DESCRIPTION</FieldName>
                    <Value>SECS</Value>
                    <Length>0</Length>
                    <ChangeAbility>Never</ChangeAbility>
                    <IsFormattedBySelectorRecord>false</IsFormattedBySelectorRecord>
                    <IsFormattedByRecord>false</IsFormattedByRecord>
                    <FieldFormatDefinitionRecordName/>
                  </IP21RecordField>
                  <IP21RecordField>
                    <FieldName>SELECT_DESCRIPTION</FieldName>
                    <Value>SEC.</Value>
                    <Length>0</Length>
                    <ChangeAbility>Never</ChangeAbility>
                    <IsFormattedBySelectorRecord>false</IsFormattedBySelectorRecord>
                    <IsFormattedByRecord>false</IsFormattedByRecord>
                    <FieldFormatDefinitionRecordName/>
                  </IP21RecordField>
                  <IP21RecordField>
                    <FieldName>SELECT_DESCRIPTION</FieldName>
                    <Value>cartons</Value>
                    <Length>0</Length>
                    <ChangeAbility>Never</ChangeAbility>
                    <IsFormattedBySelectorRecord>false</IsFormattedBySelectorRecord>
                    <IsFormattedByRecord>false</IsFormattedByRecord>
                    <FieldFormatDefinitionRecordName/>
                  </IP21RecordField>
                  <IP21RecordField>
                    <FieldName>SELECT_DESCRIPTION</FieldName>
                    <Value>boxes</Value>
                    <Length>0</Length>
                    <ChangeAbility>Never</ChangeAbility>
                    <IsFormattedBySelectorRecord>false</IsFormattedBySelectorRecord>
                    <IsFormattedByRecord>false</IsFormattedByRecord>
                    <FieldFormatDefinitionRecordName/>
                  </IP21RecordField>
                  <IP21RecordField>
                    <FieldName>SELECT_DESCRIPTION</FieldName>
                    <Value>units</Value>
                    <Length>0</Length>
                    <ChangeAbility>Never</ChangeAbility>
                    <IsFormattedBySelectorRecord>false</IsFormattedBySelectorRecord>
                    <IsFormattedByRecord>false</IsFormattedByRecord>
                    <FieldFormatDefinitionRecordName/>
                  </IP21RecordField>
                  <IP21RecordField>
                    <FieldName>SELECT_DESCRIPTION</FieldName>
                    <Value>feet</Value>
                    <Length>0</Length>
                    <ChangeAbility>Never</ChangeAbility>
                    <IsFormattedBySelectorRecord>false</IsFormattedBySelectorRecord>
                    <IsFormattedByRecord>false</IsFormattedByRecord>
                    <FieldFormatDefinitionRecordName/>
                  </IP21RecordField>
                  <IP21RecordField>
                    <FieldName>SELECT_DESCRIPTION</FieldName>
                    <Value>pounds</Value>
                    <Length>0</Length>
                    <ChangeAbility>Never</ChangeAbility>
                    <IsFormattedBySelectorRecord>false</IsFormattedBySelectorRecord>
                    <IsFormattedByRecord>false</IsFormattedByRecord>
                    <FieldFormatDefinitionRecordName/>
                  </IP21RecordField>
                  <IP21RecordField>
                    <FieldName>SELECT_DESCRIPTION</FieldName>
                    <Value>lbs/hour</Value>
                    <Length>0</Length>
                    <ChangeAbility>Never</ChangeAbility>
                    <IsFormattedBySelectorRecord>false</IsFormattedBySelectorRecord>
                    <IsFormattedByRecord>false</IsFormattedByRecord>
                    <FieldFormatDefinitionRecordName/>
                  </IP21RecordField>
                  <IP21RecordField>
                    <FieldName>SELECT_DESCRIPTION</FieldName>
                    <Value>lbs/min</Value>
                    <Length>0</Length>
                    <ChangeAbility>Never</ChangeAbility>
                    <IsFormattedBySelectorRecord>false</IsFormattedBySelectorRecord>
                    <IsFormattedByRecord>false</IsFormattedByRecord>
                    <FieldFormatDefinitionRecordName/>
                  </IP21RecordField>
                  <IP21RecordField>
                    <FieldName>SELECT_DESCRIPTION</FieldName>
                    <Value>feet/sec</Value>
                    <Length>0</Length>
                    <ChangeAbility>Never</ChangeAbility>
                    <IsFormattedBySelectorRecord>false</IsFormattedBySelectorRecord>
                    <IsFormattedByRecord>false</IsFormattedByRecord>
                    <FieldFormatDefinitionRecordName/>
                  </IP21RecordField>
                  <IP21RecordField>
                    <FieldName>SELECT_DESCRIPTION</FieldName>
                    <Value>psig</Value>
                    <Length>0</Length>
                    <ChangeAbility>Never</ChangeAbility>
                    <IsFormattedBySelectorRecord>false</IsFormattedBySelectorRecord>
                    <IsFormattedByRecord>false</IsFormattedByRecord>
                    <FieldFormatDefinitionRecordName/>
                  </IP21RecordField>
                  <IP21RecordField>
                    <FieldName>SELECT_DESCRIPTION</FieldName>
                    <Value>psia</Value>
                    <Length>0</Length>
                    <ChangeAbility>Never</ChangeAbility>
                    <IsFormattedBySelectorRecord>false</IsFormattedBySelectorRecord>
                    <IsFormattedByRecord>false</IsFormattedByRecord>
                    <FieldFormatDefinitionRecordName/>
                  </IP21RecordField>
                  <IP21RecordField>
                    <FieldName>SELECT_DESCRIPTION</FieldName>
                    <Value>degrees</Value>
                    <Length>0</Length>
                    <ChangeAbility>Never</ChangeAbility>
                    <IsFormattedBySelectorRecord>false</IsFormattedBySelectorRecord>
                    <IsFormattedByRecord>false</IsFormattedByRecord>
                    <FieldFormatDefinitionRecordName/>
                  </IP21RecordField>
                  <IP21RecordField>
                    <FieldName>SELECT_DESCRIPTION</FieldName>
                    <Value/>
                    <Length>0</Length>
                    <ChangeAbility>Never</ChangeAbility>
                    <IsFormattedBySelectorRecord>false</IsFormattedBySelectorRecord>
                    <IsFormattedByRecord>false</IsFormattedByRecord>
                    <FieldFormatDefinitionRecordName/>
                  </IP21RecordField>
                </RepeatAreaFields>
              </IP21RecordRepeatArea>
            </RecordRepeatAreas>
            <USABLE>false</USABLE>
          </IP21Record>
        </DefinitionRecords>
        <DefinitionRecordFields>
          <IP21RecordField>
            <FieldName>NAME</FieldName>
            <DataType>Character</DataType>
            <Length>16</Length>
            <ChangeAbility>Always</ChangeAbility>
            <IsFormattedBySelectorRecord>false</IsFormattedBySelectorRecord>
            <IsFormattedByRecord>false</IsFormattedByRecord>
            <FieldFormatRecordName/>
            <FieldFormatDefinitionRecordName/>
            <SearchKeyRecord/>
            <DefinitionRecordName>Select8Def</DefinitionRecordName>
          </IP21RecordField>
          <IP21RecordField>
            <FieldName>#_OF_SELECTIONS</FieldName>
            <DataType>Repeat Area</DataType>
            <Length>4</Length>
            <ChangeAbility>Always</ChangeAbility>
            <IsFormattedBySelectorRecord>false</IsFormattedBySelectorRecord>
            <IsFormattedByRecord>false</IsFormattedByRecord>
            <FieldFormatRecordName>I 4</FieldFormatRecordName>
            <FieldFormatDefinitionRecordName>IntegerFormatDef</FieldFormatDefinitionRecordName>
            <SearchKeyRecord/>
            <DefinitionRecordName>Select8Def</DefinitionRecordName>
          </IP21RecordField>
          <IP21RecordField>
            <FieldName>1st_SELECTION_VALUE</FieldName>
            <DataType>Integer</DataType>
            <Length>16</Length>
            <ChangeAbility>Always</ChangeAbility>
            <IsFormattedBySelectorRecord>false</IsFormattedBySelectorRecord>
            <IsFormattedByRecord>false</IsFormattedByRecord>
            <FieldFormatRecordName>I 4</FieldFormatRecordName>
            <FieldFormatDefinitionRecordName>IntegerFormatDef</FieldFormatDefinitionRecordName>
            <SearchKeyRecord/>
            <DefinitionRecordName>Select8Def</DefinitionRecordName>
          </IP21RecordField>
        </DefinitionRecordFields>
        <DefinitionRecordRepeatAreas/>
        <MapRecordName/>
      </IP21DefinitionRecord>
      <IP21DefinitionRecord>
        <DefinitionRecordName>TimeStampFormDef</DefinitionRecordName>
        <DefinitionRecords>
          <IP21Record>
            <RecordName>TS25</RecordName>
            <DefinitionRecordName>TimeStampFormDef</DefinitionRecordName>
            <RecordFields/>
            <RecordRepeatAreas/>
            <USABLE>false</USABLE>
          </IP21Record>
          <IP21Record>
            <RecordName>TS24</RecordName>
            <DefinitionRecordName>TimeStampFormDef</DefinitionRecordName>
            <RecordFields/>
            <RecordRepeatAreas/>
            <USABLE>false</USABLE>
          </IP21Record>
          <IP21Record>
            <RecordName>TS23</RecordName>
            <DefinitionRecordName>TimeStampFormDef</DefinitionRecordName>
            <RecordFields/>
            <RecordRepeatAreas/>
            <USABLE>false</USABLE>
          </IP21Record>
          <IP21Record>
            <RecordName>TS22</RecordName>
            <DefinitionRecordName>TimeStampFormDef</DefinitionRecordName>
            <RecordFields/>
            <RecordRepeatAreas/>
            <USABLE>false</USABLE>
          </IP21Record>
          <IP21Record>
            <RecordName>TS21</RecordName>
            <DefinitionRecordName>TimeStampFormDef</DefinitionRecordName>
            <RecordFields/>
            <RecordRepeatAreas/>
            <USABLE>false</USABLE>
          </IP21Record>
          <IP21Record>
            <RecordName>TS20</RecordName>
            <DefinitionRecordName>TimeStampFormDef</DefinitionRecordName>
            <RecordFields/>
            <RecordRepeatAreas/>
            <USABLE>false</USABLE>
          </IP21Record>
          <IP21Record>
            <RecordName>TS18</RecordName>
            <DefinitionRecordName>TimeStampFormDef</DefinitionRecordName>
            <RecordFields/>
            <RecordRepeatAreas/>
            <USABLE>false</USABLE>
          </IP21Record>
          <IP21Record>
            <RecordName>TS15</RecordName>
            <DefinitionRecordName>TimeStampFormDef</DefinitionRecordName>
            <RecordFields/>
            <RecordRepeatAreas/>
            <USABLE>false</USABLE>
          </IP21Record>
        </DefinitionRecords>
        <DefinitionRecordFields>
          <IP21RecordField>
            <FieldName>NAME</FieldName>
            <DataType>Character</DataType>
            <Length>6</Length>
            <ChangeAbility>Always</ChangeAbility>
            <IsFormattedBySelectorRecord>false</IsFormattedBySelectorRecord>
            <IsFormattedByRecord>false</IsFormattedByRecord>
            <FieldFormatRecordName/>
            <FieldFormatDefinitionRecordName/>
            <SearchKeyRecord/>
            <DefinitionRecordName>TimeStampFormDef</DefinitionRecordName>
          </IP21RecordField>
          <IP21RecordField>
            <FieldName>DISPLAY_LENGTH</FieldName>
            <DataType>Integer</DataType>
            <Length>71</Length>
            <ChangeAbility>Always</ChangeAbility>
            <IsFormattedBySelectorRecord>false</IsFormattedBySelectorRecord>
            <IsFormattedByRecord>false</IsFormattedByRecord>
            <FieldFormatRecordName>I 2</FieldFormatRecordName>
            <FieldFormatDefinitionRecordName>IntegerFormatDef</FieldFormatDefinitionRecordName>
            <SearchKeyRecord/>
            <DefinitionRecordName>TimeStampFormDef</DefinitionRecordName>
          </IP21RecordField>
        </DefinitionRecordFields>
        <DefinitionRecordRepeatAreas/>
        <MapRecordName/>
      </IP21DefinitionRecord>
    </DefinitionRecords>
  </IP21DatabaseSchema>
</IP21ConfigWorkBook>
</file>

<file path=customXml/item3.xml><?xml version="1.0" encoding="utf-8"?>
<ct:contentTypeSchema xmlns:ct="http://schemas.microsoft.com/office/2006/metadata/contentType" xmlns:ma="http://schemas.microsoft.com/office/2006/metadata/properties/metaAttributes" ct:_="" ma:_="" ma:contentTypeName="Document" ma:contentTypeID="0x01010022F32DB5F161094787D7797CCB5EC01F" ma:contentTypeVersion="15" ma:contentTypeDescription="Create a new document." ma:contentTypeScope="" ma:versionID="ae4d48bf468545e03e64ab45a836687a">
  <xsd:schema xmlns:xsd="http://www.w3.org/2001/XMLSchema" xmlns:xs="http://www.w3.org/2001/XMLSchema" xmlns:p="http://schemas.microsoft.com/office/2006/metadata/properties" xmlns:ns2="4c4baf9a-924a-47bc-a1e2-16af8523f452" xmlns:ns3="4754ece1-10ad-4d92-97a2-85b2fa6d5b24" targetNamespace="http://schemas.microsoft.com/office/2006/metadata/properties" ma:root="true" ma:fieldsID="e75ed8cbe7c0494332258493d2c0db93" ns2:_="" ns3:_="">
    <xsd:import namespace="4c4baf9a-924a-47bc-a1e2-16af8523f452"/>
    <xsd:import namespace="4754ece1-10ad-4d92-97a2-85b2fa6d5b24"/>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c4baf9a-924a-47bc-a1e2-16af8523f4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31d45d5a-0efd-4c16-8dbd-2223f7fedf61"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4754ece1-10ad-4d92-97a2-85b2fa6d5b24"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73ed8dcd-f721-45c5-890c-31d02377c08f}" ma:internalName="TaxCatchAll" ma:showField="CatchAllData" ma:web="4754ece1-10ad-4d92-97a2-85b2fa6d5b24">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4c4baf9a-924a-47bc-a1e2-16af8523f452">
      <Terms xmlns="http://schemas.microsoft.com/office/infopath/2007/PartnerControls"/>
    </lcf76f155ced4ddcb4097134ff3c332f>
    <TaxCatchAll xmlns="4754ece1-10ad-4d92-97a2-85b2fa6d5b24" xsi:nil="true"/>
  </documentManagement>
</p:properties>
</file>

<file path=customXml/itemProps1.xml><?xml version="1.0" encoding="utf-8"?>
<ds:datastoreItem xmlns:ds="http://schemas.openxmlformats.org/officeDocument/2006/customXml" ds:itemID="{CA77942A-C387-4909-AB76-F3838873AD2D}">
  <ds:schemaRefs>
    <ds:schemaRef ds:uri="http://schemas.microsoft.com/sharepoint/v3/contenttype/forms"/>
  </ds:schemaRefs>
</ds:datastoreItem>
</file>

<file path=customXml/itemProps2.xml><?xml version="1.0" encoding="utf-8"?>
<ds:datastoreItem xmlns:ds="http://schemas.openxmlformats.org/officeDocument/2006/customXml" ds:itemID="{4F32E6D1-32D1-4B8C-AB47-EB9B177952F8}">
  <ds:schemaRefs>
    <ds:schemaRef ds:uri="http://www.w3.org/2001/XMLSchema"/>
    <ds:schemaRef ds:uri="http://www.aspentech.com/ProcessData/ExcelAddIn/IP21ConfigWorkBook"/>
  </ds:schemaRefs>
</ds:datastoreItem>
</file>

<file path=customXml/itemProps3.xml><?xml version="1.0" encoding="utf-8"?>
<ds:datastoreItem xmlns:ds="http://schemas.openxmlformats.org/officeDocument/2006/customXml" ds:itemID="{F45A0E51-8E95-4F01-AAE8-8789F7B306D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c4baf9a-924a-47bc-a1e2-16af8523f452"/>
    <ds:schemaRef ds:uri="4754ece1-10ad-4d92-97a2-85b2fa6d5b2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05006CE4-EAFC-4727-A317-2FD0415BE191}">
  <ds:schemaRefs>
    <ds:schemaRef ds:uri="http://schemas.microsoft.com/office/2006/metadata/properties"/>
    <ds:schemaRef ds:uri="http://schemas.microsoft.com/office/infopath/2007/PartnerControls"/>
    <ds:schemaRef ds:uri="4c4baf9a-924a-47bc-a1e2-16af8523f452"/>
    <ds:schemaRef ds:uri="4754ece1-10ad-4d92-97a2-85b2fa6d5b2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30</vt:i4>
      </vt:variant>
    </vt:vector>
  </HeadingPairs>
  <TitlesOfParts>
    <vt:vector size="39" baseType="lpstr">
      <vt:lpstr>May Report</vt:lpstr>
      <vt:lpstr>Vibration Matrix New</vt:lpstr>
      <vt:lpstr>Monthly AMS report</vt:lpstr>
      <vt:lpstr>working doc</vt:lpstr>
      <vt:lpstr>New Database Changes</vt:lpstr>
      <vt:lpstr>route</vt:lpstr>
      <vt:lpstr>Plot</vt:lpstr>
      <vt:lpstr>Missed calls</vt:lpstr>
      <vt:lpstr>Vibration Matrix old</vt:lpstr>
      <vt:lpstr>'Vibration Matrix New'!_Hlk67031870</vt:lpstr>
      <vt:lpstr>'Vibration Matrix old'!_Hlk67031870</vt:lpstr>
      <vt:lpstr>'Vibration Matrix New'!_Hlk77772793</vt:lpstr>
      <vt:lpstr>'Vibration Matrix old'!_Hlk77772793</vt:lpstr>
      <vt:lpstr>'Vibration Matrix New'!_Hlk80089025</vt:lpstr>
      <vt:lpstr>'Vibration Matrix old'!_Hlk80089025</vt:lpstr>
      <vt:lpstr>'Vibration Matrix New'!_Hlk80089503</vt:lpstr>
      <vt:lpstr>'Vibration Matrix old'!_Hlk80089503</vt:lpstr>
      <vt:lpstr>'Vibration Matrix New'!_Hlk80866843</vt:lpstr>
      <vt:lpstr>'Vibration Matrix old'!_Hlk80866843</vt:lpstr>
      <vt:lpstr>equip</vt:lpstr>
      <vt:lpstr>equip1</vt:lpstr>
      <vt:lpstr>equip2</vt:lpstr>
      <vt:lpstr>equip3</vt:lpstr>
      <vt:lpstr>'Vibration Matrix New'!first</vt:lpstr>
      <vt:lpstr>first</vt:lpstr>
      <vt:lpstr>note</vt:lpstr>
      <vt:lpstr>note6</vt:lpstr>
      <vt:lpstr>'May Report'!Print_Area</vt:lpstr>
      <vt:lpstr>'Vibration Matrix New'!Print_Area</vt:lpstr>
      <vt:lpstr>'Vibration Matrix old'!Print_Area</vt:lpstr>
      <vt:lpstr>'May Report'!Print_Titles</vt:lpstr>
      <vt:lpstr>'Vibration Matrix New'!Print_Titles</vt:lpstr>
      <vt:lpstr>'Vibration Matrix old'!Print_Titles</vt:lpstr>
      <vt:lpstr>'May Report'!vibelist2</vt:lpstr>
      <vt:lpstr>'Vibration Matrix New'!vibelist2</vt:lpstr>
      <vt:lpstr>vibelist2</vt:lpstr>
      <vt:lpstr>'May Report'!vibematrix</vt:lpstr>
      <vt:lpstr>'Vibration Matrix New'!vibematrix</vt:lpstr>
      <vt:lpstr>vibematrix</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Foster, Victor Alan</dc:creator>
  <cp:keywords/>
  <dc:description/>
  <cp:lastModifiedBy>KW Maxwell</cp:lastModifiedBy>
  <cp:revision/>
  <dcterms:created xsi:type="dcterms:W3CDTF">2020-05-11T19:57:30Z</dcterms:created>
  <dcterms:modified xsi:type="dcterms:W3CDTF">2022-08-03T20:10:03Z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0x01010022F32DB5F161094787D7797CCB5EC01F</vt:lpwstr>
  </property>
  <property fmtid="{D5CDD505-2E9C-101B-9397-08002B2CF9AE}" pid="3" name="MediaServiceImageTags">
    <vt:lpwstr/>
  </property>
  <property fmtid="{D5CDD505-2E9C-101B-9397-08002B2CF9AE}" pid="4" name="MSIP_Label_ae1621af-373e-4f6e-a55a-4aefee4e798d_Enabled">
    <vt:lpwstr>true</vt:lpwstr>
  </property>
  <property fmtid="{D5CDD505-2E9C-101B-9397-08002B2CF9AE}" pid="5" name="MSIP_Label_ae1621af-373e-4f6e-a55a-4aefee4e798d_SetDate">
    <vt:lpwstr>2022-06-23T12:02:34Z</vt:lpwstr>
  </property>
  <property fmtid="{D5CDD505-2E9C-101B-9397-08002B2CF9AE}" pid="6" name="MSIP_Label_ae1621af-373e-4f6e-a55a-4aefee4e798d_Method">
    <vt:lpwstr>Privileged</vt:lpwstr>
  </property>
  <property fmtid="{D5CDD505-2E9C-101B-9397-08002B2CF9AE}" pid="7" name="MSIP_Label_ae1621af-373e-4f6e-a55a-4aefee4e798d_Name">
    <vt:lpwstr>Public</vt:lpwstr>
  </property>
  <property fmtid="{D5CDD505-2E9C-101B-9397-08002B2CF9AE}" pid="8" name="MSIP_Label_ae1621af-373e-4f6e-a55a-4aefee4e798d_SiteId">
    <vt:lpwstr>a2a9bf31-fc44-425c-a6d2-3ae9379573ea</vt:lpwstr>
  </property>
  <property fmtid="{D5CDD505-2E9C-101B-9397-08002B2CF9AE}" pid="9" name="MSIP_Label_ae1621af-373e-4f6e-a55a-4aefee4e798d_ActionId">
    <vt:lpwstr>db82a4c1-f195-4e55-ae1b-fddbd7f8607b</vt:lpwstr>
  </property>
  <property fmtid="{D5CDD505-2E9C-101B-9397-08002B2CF9AE}" pid="10" name="MSIP_Label_ae1621af-373e-4f6e-a55a-4aefee4e798d_ContentBits">
    <vt:lpwstr>3</vt:lpwstr>
  </property>
</Properties>
</file>